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28"/>
  <workbookPr filterPrivacy="1" codeName="ThisWorkbook" defaultThemeVersion="202300"/>
  <xr:revisionPtr revIDLastSave="0" documentId="8_{DBE4CA40-31F7-487B-8748-C9A8B9658D36}" xr6:coauthVersionLast="47" xr6:coauthVersionMax="47" xr10:uidLastSave="{00000000-0000-0000-0000-000000000000}"/>
  <bookViews>
    <workbookView xWindow="-120" yWindow="-120" windowWidth="29040" windowHeight="15720" xr2:uid="{00000000-000D-0000-FFFF-FFFF00000000}"/>
  </bookViews>
  <sheets>
    <sheet name="PLANILHA ORCAMENTARIA" sheetId="1" r:id="rId1"/>
    <sheet name="RESUMO" sheetId="2" r:id="rId2"/>
    <sheet name="COMPOSICOES" sheetId="3" r:id="rId3"/>
    <sheet name="COMPOSICOES AUXILIARES" sheetId="4" r:id="rId4"/>
    <sheet name="CURVA ABC SERVICOS" sheetId="5" r:id="rId5"/>
    <sheet name="CURVA ABC INSUMOS" sheetId="10" r:id="rId6"/>
    <sheet name="CRONOGRAMA" sheetId="7" r:id="rId7"/>
    <sheet name="BDI" sheetId="8" r:id="rId8"/>
    <sheet name="ENCARGOS SOCIAIS" sheetId="9" r:id="rId9"/>
  </sheets>
  <definedNames>
    <definedName name="_xlnm.Print_Area" localSheetId="7">BDI!$A$1:$C$48</definedName>
    <definedName name="_xlnm.Print_Area" localSheetId="8">'ENCARGOS SOCIAIS'!$A$1:$F$43</definedName>
    <definedName name="JR_PAGE_ANCHOR_0_1" localSheetId="5">'CURVA ABC INSUMOS'!$A$1</definedName>
    <definedName name="JR_PAGE_ANCHOR_0_1">'PLANILHA ORCAMENTARIA'!$A$1</definedName>
    <definedName name="JR_PAGE_ANCHOR_1_1">RESUMO!$A$1</definedName>
    <definedName name="JR_PAGE_ANCHOR_2_1">COMPOSICOES!$A$1</definedName>
    <definedName name="JR_PAGE_ANCHOR_3_1">'COMPOSICOES AUXILIARES'!$A$1</definedName>
    <definedName name="JR_PAGE_ANCHOR_4_1">'CURVA ABC SERVICOS'!$A$1</definedName>
    <definedName name="JR_PAGE_ANCHOR_5_1">#REF!</definedName>
    <definedName name="JR_PAGE_ANCHOR_6_1">CRONOGRAMA!$A$1</definedName>
    <definedName name="JR_PAGE_ANCHOR_7_1">BDI!$A$1</definedName>
    <definedName name="JR_PAGE_ANCHOR_8_1">'ENCARGOS SOCIAIS'!$A$1</definedName>
    <definedName name="_xlnm.Print_Titles" localSheetId="2">COMPOSICOES!$1:$2</definedName>
    <definedName name="_xlnm.Print_Titles" localSheetId="3">'COMPOSICOES AUXILIARES'!$1:$2</definedName>
    <definedName name="_xlnm.Print_Titles" localSheetId="6">CRONOGRAMA!$1:$2</definedName>
    <definedName name="_xlnm.Print_Titles" localSheetId="5">'CURVA ABC INSUMOS'!$1:$3</definedName>
    <definedName name="_xlnm.Print_Titles" localSheetId="4">'CURVA ABC SERVICOS'!$1:$3</definedName>
    <definedName name="_xlnm.Print_Titles" localSheetId="0">'PLANILHA ORCAMENTARIA'!$1:$3</definedName>
    <definedName name="VALOR_TOTAL" localSheetId="5">'CURVA ABC INSUMOS'!$I$976</definedName>
    <definedName name="VALOR_TOTAL">'PLANILHA ORCAMENTARIA'!$J$1990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972" i="10" l="1"/>
  <c r="I972" i="10" s="1"/>
  <c r="I971" i="10"/>
  <c r="H971" i="10"/>
  <c r="H970" i="10"/>
  <c r="I970" i="10" s="1"/>
  <c r="H969" i="10"/>
  <c r="I969" i="10" s="1"/>
  <c r="H968" i="10"/>
  <c r="I968" i="10" s="1"/>
  <c r="I967" i="10"/>
  <c r="H967" i="10"/>
  <c r="H966" i="10"/>
  <c r="I966" i="10" s="1"/>
  <c r="H965" i="10"/>
  <c r="I965" i="10" s="1"/>
  <c r="H964" i="10"/>
  <c r="I964" i="10" s="1"/>
  <c r="I963" i="10"/>
  <c r="H963" i="10"/>
  <c r="H962" i="10"/>
  <c r="I962" i="10" s="1"/>
  <c r="H961" i="10"/>
  <c r="I961" i="10" s="1"/>
  <c r="H960" i="10"/>
  <c r="I960" i="10" s="1"/>
  <c r="H959" i="10"/>
  <c r="I959" i="10" s="1"/>
  <c r="H958" i="10"/>
  <c r="I958" i="10" s="1"/>
  <c r="H957" i="10"/>
  <c r="I957" i="10" s="1"/>
  <c r="H956" i="10"/>
  <c r="I956" i="10" s="1"/>
  <c r="H955" i="10"/>
  <c r="I955" i="10" s="1"/>
  <c r="H954" i="10"/>
  <c r="I954" i="10" s="1"/>
  <c r="H953" i="10"/>
  <c r="I953" i="10" s="1"/>
  <c r="H952" i="10"/>
  <c r="I952" i="10" s="1"/>
  <c r="H951" i="10"/>
  <c r="I951" i="10" s="1"/>
  <c r="I950" i="10"/>
  <c r="H950" i="10"/>
  <c r="I949" i="10"/>
  <c r="H949" i="10"/>
  <c r="H948" i="10"/>
  <c r="I948" i="10" s="1"/>
  <c r="H947" i="10"/>
  <c r="I947" i="10" s="1"/>
  <c r="H946" i="10"/>
  <c r="I946" i="10" s="1"/>
  <c r="I945" i="10"/>
  <c r="H945" i="10"/>
  <c r="H944" i="10"/>
  <c r="I944" i="10" s="1"/>
  <c r="H943" i="10"/>
  <c r="I943" i="10" s="1"/>
  <c r="I942" i="10"/>
  <c r="H942" i="10"/>
  <c r="H941" i="10"/>
  <c r="I941" i="10" s="1"/>
  <c r="H940" i="10"/>
  <c r="I940" i="10" s="1"/>
  <c r="I939" i="10"/>
  <c r="H939" i="10"/>
  <c r="I938" i="10"/>
  <c r="H938" i="10"/>
  <c r="I937" i="10"/>
  <c r="H937" i="10"/>
  <c r="H936" i="10"/>
  <c r="I936" i="10" s="1"/>
  <c r="H935" i="10"/>
  <c r="I935" i="10" s="1"/>
  <c r="I934" i="10"/>
  <c r="H934" i="10"/>
  <c r="I933" i="10"/>
  <c r="H933" i="10"/>
  <c r="H932" i="10"/>
  <c r="I932" i="10" s="1"/>
  <c r="H931" i="10"/>
  <c r="I931" i="10" s="1"/>
  <c r="H930" i="10"/>
  <c r="I930" i="10" s="1"/>
  <c r="I929" i="10"/>
  <c r="H929" i="10"/>
  <c r="H928" i="10"/>
  <c r="I928" i="10" s="1"/>
  <c r="I927" i="10"/>
  <c r="H927" i="10"/>
  <c r="I926" i="10"/>
  <c r="H926" i="10"/>
  <c r="I925" i="10"/>
  <c r="H925" i="10"/>
  <c r="H924" i="10"/>
  <c r="I924" i="10" s="1"/>
  <c r="I923" i="10"/>
  <c r="H923" i="10"/>
  <c r="H922" i="10"/>
  <c r="I922" i="10" s="1"/>
  <c r="H921" i="10"/>
  <c r="I921" i="10" s="1"/>
  <c r="H920" i="10"/>
  <c r="I920" i="10" s="1"/>
  <c r="I919" i="10"/>
  <c r="H919" i="10"/>
  <c r="I918" i="10"/>
  <c r="H918" i="10"/>
  <c r="I917" i="10"/>
  <c r="H917" i="10"/>
  <c r="H916" i="10"/>
  <c r="I916" i="10" s="1"/>
  <c r="H915" i="10"/>
  <c r="I915" i="10" s="1"/>
  <c r="I914" i="10"/>
  <c r="H914" i="10"/>
  <c r="I913" i="10"/>
  <c r="H913" i="10"/>
  <c r="H912" i="10"/>
  <c r="I912" i="10" s="1"/>
  <c r="I911" i="10"/>
  <c r="H911" i="10"/>
  <c r="H910" i="10"/>
  <c r="I910" i="10" s="1"/>
  <c r="I909" i="10"/>
  <c r="H909" i="10"/>
  <c r="H908" i="10"/>
  <c r="I908" i="10" s="1"/>
  <c r="H907" i="10"/>
  <c r="I907" i="10" s="1"/>
  <c r="I906" i="10"/>
  <c r="H906" i="10"/>
  <c r="H905" i="10"/>
  <c r="I905" i="10" s="1"/>
  <c r="H904" i="10"/>
  <c r="I904" i="10" s="1"/>
  <c r="I903" i="10"/>
  <c r="H903" i="10"/>
  <c r="H902" i="10"/>
  <c r="I902" i="10" s="1"/>
  <c r="I901" i="10"/>
  <c r="H901" i="10"/>
  <c r="H900" i="10"/>
  <c r="I900" i="10" s="1"/>
  <c r="I899" i="10"/>
  <c r="H899" i="10"/>
  <c r="H898" i="10"/>
  <c r="I898" i="10" s="1"/>
  <c r="H897" i="10"/>
  <c r="I897" i="10" s="1"/>
  <c r="H896" i="10"/>
  <c r="I896" i="10" s="1"/>
  <c r="H895" i="10"/>
  <c r="I895" i="10" s="1"/>
  <c r="H894" i="10"/>
  <c r="I894" i="10" s="1"/>
  <c r="H893" i="10"/>
  <c r="I893" i="10" s="1"/>
  <c r="H892" i="10"/>
  <c r="I892" i="10" s="1"/>
  <c r="I891" i="10"/>
  <c r="H891" i="10"/>
  <c r="H890" i="10"/>
  <c r="I890" i="10" s="1"/>
  <c r="H889" i="10"/>
  <c r="I889" i="10" s="1"/>
  <c r="H888" i="10"/>
  <c r="I888" i="10" s="1"/>
  <c r="H887" i="10"/>
  <c r="I887" i="10" s="1"/>
  <c r="I886" i="10"/>
  <c r="H886" i="10"/>
  <c r="H885" i="10"/>
  <c r="I885" i="10" s="1"/>
  <c r="H884" i="10"/>
  <c r="I884" i="10" s="1"/>
  <c r="H883" i="10"/>
  <c r="I883" i="10" s="1"/>
  <c r="I882" i="10"/>
  <c r="H882" i="10"/>
  <c r="H881" i="10"/>
  <c r="I881" i="10" s="1"/>
  <c r="H880" i="10"/>
  <c r="I880" i="10" s="1"/>
  <c r="H879" i="10"/>
  <c r="I879" i="10" s="1"/>
  <c r="H878" i="10"/>
  <c r="I878" i="10" s="1"/>
  <c r="I877" i="10"/>
  <c r="H877" i="10"/>
  <c r="H876" i="10"/>
  <c r="I876" i="10" s="1"/>
  <c r="I875" i="10"/>
  <c r="H875" i="10"/>
  <c r="H874" i="10"/>
  <c r="I874" i="10" s="1"/>
  <c r="H873" i="10"/>
  <c r="I873" i="10" s="1"/>
  <c r="H872" i="10"/>
  <c r="I872" i="10" s="1"/>
  <c r="I871" i="10"/>
  <c r="H871" i="10"/>
  <c r="I870" i="10"/>
  <c r="H870" i="10"/>
  <c r="H869" i="10"/>
  <c r="I869" i="10" s="1"/>
  <c r="H868" i="10"/>
  <c r="I868" i="10" s="1"/>
  <c r="H867" i="10"/>
  <c r="I867" i="10" s="1"/>
  <c r="H866" i="10"/>
  <c r="I866" i="10" s="1"/>
  <c r="I865" i="10"/>
  <c r="H865" i="10"/>
  <c r="H864" i="10"/>
  <c r="I864" i="10" s="1"/>
  <c r="I863" i="10"/>
  <c r="H863" i="10"/>
  <c r="H862" i="10"/>
  <c r="I862" i="10" s="1"/>
  <c r="H861" i="10"/>
  <c r="I861" i="10" s="1"/>
  <c r="H860" i="10"/>
  <c r="I860" i="10" s="1"/>
  <c r="H859" i="10"/>
  <c r="I859" i="10" s="1"/>
  <c r="I858" i="10"/>
  <c r="H858" i="10"/>
  <c r="I857" i="10"/>
  <c r="H857" i="10"/>
  <c r="H856" i="10"/>
  <c r="I856" i="10" s="1"/>
  <c r="I855" i="10"/>
  <c r="H855" i="10"/>
  <c r="I854" i="10"/>
  <c r="H854" i="10"/>
  <c r="H853" i="10"/>
  <c r="I853" i="10" s="1"/>
  <c r="H852" i="10"/>
  <c r="I852" i="10" s="1"/>
  <c r="H851" i="10"/>
  <c r="I851" i="10" s="1"/>
  <c r="I850" i="10"/>
  <c r="H850" i="10"/>
  <c r="I849" i="10"/>
  <c r="H849" i="10"/>
  <c r="H848" i="10"/>
  <c r="I848" i="10" s="1"/>
  <c r="I847" i="10"/>
  <c r="H847" i="10"/>
  <c r="H846" i="10"/>
  <c r="I846" i="10" s="1"/>
  <c r="I845" i="10"/>
  <c r="H845" i="10"/>
  <c r="H844" i="10"/>
  <c r="I844" i="10" s="1"/>
  <c r="H843" i="10"/>
  <c r="I843" i="10" s="1"/>
  <c r="H842" i="10"/>
  <c r="I842" i="10" s="1"/>
  <c r="I841" i="10"/>
  <c r="H841" i="10"/>
  <c r="H840" i="10"/>
  <c r="I840" i="10" s="1"/>
  <c r="I839" i="10"/>
  <c r="H839" i="10"/>
  <c r="I838" i="10"/>
  <c r="H838" i="10"/>
  <c r="H837" i="10"/>
  <c r="I837" i="10" s="1"/>
  <c r="H836" i="10"/>
  <c r="I836" i="10" s="1"/>
  <c r="I835" i="10"/>
  <c r="H835" i="10"/>
  <c r="H834" i="10"/>
  <c r="I834" i="10" s="1"/>
  <c r="H833" i="10"/>
  <c r="I833" i="10" s="1"/>
  <c r="H832" i="10"/>
  <c r="I832" i="10" s="1"/>
  <c r="H831" i="10"/>
  <c r="I831" i="10" s="1"/>
  <c r="H830" i="10"/>
  <c r="I830" i="10" s="1"/>
  <c r="H829" i="10"/>
  <c r="I829" i="10" s="1"/>
  <c r="H828" i="10"/>
  <c r="I828" i="10" s="1"/>
  <c r="H827" i="10"/>
  <c r="I827" i="10" s="1"/>
  <c r="H826" i="10"/>
  <c r="I826" i="10" s="1"/>
  <c r="H825" i="10"/>
  <c r="I825" i="10" s="1"/>
  <c r="H824" i="10"/>
  <c r="I824" i="10" s="1"/>
  <c r="I823" i="10"/>
  <c r="H823" i="10"/>
  <c r="I822" i="10"/>
  <c r="H822" i="10"/>
  <c r="H821" i="10"/>
  <c r="I821" i="10" s="1"/>
  <c r="H820" i="10"/>
  <c r="I820" i="10" s="1"/>
  <c r="H819" i="10"/>
  <c r="I819" i="10" s="1"/>
  <c r="H818" i="10"/>
  <c r="I818" i="10" s="1"/>
  <c r="I817" i="10"/>
  <c r="H817" i="10"/>
  <c r="H816" i="10"/>
  <c r="I816" i="10" s="1"/>
  <c r="H815" i="10"/>
  <c r="I815" i="10" s="1"/>
  <c r="H814" i="10"/>
  <c r="I814" i="10" s="1"/>
  <c r="I813" i="10"/>
  <c r="H813" i="10"/>
  <c r="H812" i="10"/>
  <c r="I812" i="10" s="1"/>
  <c r="I811" i="10"/>
  <c r="H811" i="10"/>
  <c r="I810" i="10"/>
  <c r="H810" i="10"/>
  <c r="I809" i="10"/>
  <c r="H809" i="10"/>
  <c r="H808" i="10"/>
  <c r="I808" i="10" s="1"/>
  <c r="H807" i="10"/>
  <c r="I807" i="10" s="1"/>
  <c r="I806" i="10"/>
  <c r="H806" i="10"/>
  <c r="I805" i="10"/>
  <c r="H805" i="10"/>
  <c r="H804" i="10"/>
  <c r="I804" i="10" s="1"/>
  <c r="I803" i="10"/>
  <c r="H803" i="10"/>
  <c r="H802" i="10"/>
  <c r="I802" i="10" s="1"/>
  <c r="I801" i="10"/>
  <c r="H801" i="10"/>
  <c r="H800" i="10"/>
  <c r="I800" i="10" s="1"/>
  <c r="I799" i="10"/>
  <c r="H799" i="10"/>
  <c r="H798" i="10"/>
  <c r="I798" i="10" s="1"/>
  <c r="H797" i="10"/>
  <c r="I797" i="10" s="1"/>
  <c r="H796" i="10"/>
  <c r="I796" i="10" s="1"/>
  <c r="I795" i="10"/>
  <c r="H795" i="10"/>
  <c r="H794" i="10"/>
  <c r="I794" i="10" s="1"/>
  <c r="H793" i="10"/>
  <c r="I793" i="10" s="1"/>
  <c r="H792" i="10"/>
  <c r="I792" i="10" s="1"/>
  <c r="I791" i="10"/>
  <c r="H791" i="10"/>
  <c r="I790" i="10"/>
  <c r="H790" i="10"/>
  <c r="H789" i="10"/>
  <c r="I789" i="10" s="1"/>
  <c r="H788" i="10"/>
  <c r="I788" i="10" s="1"/>
  <c r="H787" i="10"/>
  <c r="I787" i="10" s="1"/>
  <c r="I786" i="10"/>
  <c r="H786" i="10"/>
  <c r="I785" i="10"/>
  <c r="H785" i="10"/>
  <c r="H784" i="10"/>
  <c r="I784" i="10" s="1"/>
  <c r="I783" i="10"/>
  <c r="H783" i="10"/>
  <c r="H782" i="10"/>
  <c r="I782" i="10" s="1"/>
  <c r="I781" i="10"/>
  <c r="H781" i="10"/>
  <c r="H780" i="10"/>
  <c r="I780" i="10" s="1"/>
  <c r="H779" i="10"/>
  <c r="I779" i="10" s="1"/>
  <c r="I778" i="10"/>
  <c r="H778" i="10"/>
  <c r="H777" i="10"/>
  <c r="I777" i="10" s="1"/>
  <c r="H776" i="10"/>
  <c r="I776" i="10" s="1"/>
  <c r="I775" i="10"/>
  <c r="H775" i="10"/>
  <c r="I774" i="10"/>
  <c r="H774" i="10"/>
  <c r="H773" i="10"/>
  <c r="I773" i="10" s="1"/>
  <c r="H772" i="10"/>
  <c r="I772" i="10" s="1"/>
  <c r="I771" i="10"/>
  <c r="H771" i="10"/>
  <c r="H770" i="10"/>
  <c r="I770" i="10" s="1"/>
  <c r="H769" i="10"/>
  <c r="I769" i="10" s="1"/>
  <c r="H768" i="10"/>
  <c r="I768" i="10" s="1"/>
  <c r="H767" i="10"/>
  <c r="I767" i="10" s="1"/>
  <c r="H766" i="10"/>
  <c r="I766" i="10" s="1"/>
  <c r="H765" i="10"/>
  <c r="I765" i="10" s="1"/>
  <c r="H764" i="10"/>
  <c r="I764" i="10" s="1"/>
  <c r="I763" i="10"/>
  <c r="H763" i="10"/>
  <c r="H762" i="10"/>
  <c r="I762" i="10" s="1"/>
  <c r="H761" i="10"/>
  <c r="I761" i="10" s="1"/>
  <c r="H760" i="10"/>
  <c r="I760" i="10" s="1"/>
  <c r="H759" i="10"/>
  <c r="I759" i="10" s="1"/>
  <c r="H758" i="10"/>
  <c r="I758" i="10" s="1"/>
  <c r="H757" i="10"/>
  <c r="I757" i="10" s="1"/>
  <c r="H756" i="10"/>
  <c r="I756" i="10" s="1"/>
  <c r="H755" i="10"/>
  <c r="I755" i="10" s="1"/>
  <c r="H754" i="10"/>
  <c r="I754" i="10" s="1"/>
  <c r="H753" i="10"/>
  <c r="I753" i="10" s="1"/>
  <c r="H752" i="10"/>
  <c r="I752" i="10" s="1"/>
  <c r="H751" i="10"/>
  <c r="I751" i="10" s="1"/>
  <c r="I750" i="10"/>
  <c r="H750" i="10"/>
  <c r="H749" i="10"/>
  <c r="I749" i="10" s="1"/>
  <c r="H748" i="10"/>
  <c r="I748" i="10" s="1"/>
  <c r="I747" i="10"/>
  <c r="H747" i="10"/>
  <c r="H746" i="10"/>
  <c r="I746" i="10" s="1"/>
  <c r="I745" i="10"/>
  <c r="H745" i="10"/>
  <c r="H744" i="10"/>
  <c r="I744" i="10" s="1"/>
  <c r="H743" i="10"/>
  <c r="I743" i="10" s="1"/>
  <c r="I742" i="10"/>
  <c r="H742" i="10"/>
  <c r="I741" i="10"/>
  <c r="H741" i="10"/>
  <c r="H740" i="10"/>
  <c r="I740" i="10" s="1"/>
  <c r="I739" i="10"/>
  <c r="H739" i="10"/>
  <c r="I738" i="10"/>
  <c r="H738" i="10"/>
  <c r="I737" i="10"/>
  <c r="H737" i="10"/>
  <c r="H736" i="10"/>
  <c r="I736" i="10" s="1"/>
  <c r="I735" i="10"/>
  <c r="H735" i="10"/>
  <c r="H734" i="10"/>
  <c r="I734" i="10" s="1"/>
  <c r="H733" i="10"/>
  <c r="I733" i="10" s="1"/>
  <c r="H732" i="10"/>
  <c r="I732" i="10" s="1"/>
  <c r="H731" i="10"/>
  <c r="I731" i="10" s="1"/>
  <c r="I730" i="10"/>
  <c r="H730" i="10"/>
  <c r="I729" i="10"/>
  <c r="H729" i="10"/>
  <c r="I728" i="10"/>
  <c r="H728" i="10"/>
  <c r="I727" i="10"/>
  <c r="H727" i="10"/>
  <c r="I726" i="10"/>
  <c r="H726" i="10"/>
  <c r="H725" i="10"/>
  <c r="I725" i="10" s="1"/>
  <c r="I724" i="10"/>
  <c r="H724" i="10"/>
  <c r="H723" i="10"/>
  <c r="I723" i="10" s="1"/>
  <c r="I722" i="10"/>
  <c r="H722" i="10"/>
  <c r="H721" i="10"/>
  <c r="I721" i="10" s="1"/>
  <c r="I720" i="10"/>
  <c r="H720" i="10"/>
  <c r="I719" i="10"/>
  <c r="H719" i="10"/>
  <c r="H718" i="10"/>
  <c r="I718" i="10" s="1"/>
  <c r="H717" i="10"/>
  <c r="I717" i="10" s="1"/>
  <c r="I716" i="10"/>
  <c r="H716" i="10"/>
  <c r="I715" i="10"/>
  <c r="H715" i="10"/>
  <c r="H714" i="10"/>
  <c r="I714" i="10" s="1"/>
  <c r="H713" i="10"/>
  <c r="I713" i="10" s="1"/>
  <c r="I712" i="10"/>
  <c r="H712" i="10"/>
  <c r="I711" i="10"/>
  <c r="H711" i="10"/>
  <c r="I710" i="10"/>
  <c r="H710" i="10"/>
  <c r="I709" i="10"/>
  <c r="H709" i="10"/>
  <c r="H708" i="10"/>
  <c r="I708" i="10" s="1"/>
  <c r="H707" i="10"/>
  <c r="I707" i="10" s="1"/>
  <c r="I706" i="10"/>
  <c r="H706" i="10"/>
  <c r="I705" i="10"/>
  <c r="H705" i="10"/>
  <c r="H704" i="10"/>
  <c r="I704" i="10" s="1"/>
  <c r="H703" i="10"/>
  <c r="I703" i="10" s="1"/>
  <c r="H702" i="10"/>
  <c r="I702" i="10" s="1"/>
  <c r="H701" i="10"/>
  <c r="I701" i="10" s="1"/>
  <c r="H700" i="10"/>
  <c r="I700" i="10" s="1"/>
  <c r="I699" i="10"/>
  <c r="H699" i="10"/>
  <c r="I698" i="10"/>
  <c r="H698" i="10"/>
  <c r="I697" i="10"/>
  <c r="H697" i="10"/>
  <c r="H696" i="10"/>
  <c r="I696" i="10" s="1"/>
  <c r="I695" i="10"/>
  <c r="H695" i="10"/>
  <c r="I694" i="10"/>
  <c r="H694" i="10"/>
  <c r="H693" i="10"/>
  <c r="I693" i="10" s="1"/>
  <c r="I692" i="10"/>
  <c r="H692" i="10"/>
  <c r="H691" i="10"/>
  <c r="I691" i="10" s="1"/>
  <c r="H690" i="10"/>
  <c r="I690" i="10" s="1"/>
  <c r="H689" i="10"/>
  <c r="I689" i="10" s="1"/>
  <c r="H688" i="10"/>
  <c r="I688" i="10" s="1"/>
  <c r="H687" i="10"/>
  <c r="I687" i="10" s="1"/>
  <c r="H686" i="10"/>
  <c r="I686" i="10" s="1"/>
  <c r="H685" i="10"/>
  <c r="I685" i="10" s="1"/>
  <c r="H684" i="10"/>
  <c r="I684" i="10" s="1"/>
  <c r="I683" i="10"/>
  <c r="H683" i="10"/>
  <c r="H682" i="10"/>
  <c r="I682" i="10" s="1"/>
  <c r="I681" i="10"/>
  <c r="H681" i="10"/>
  <c r="H680" i="10"/>
  <c r="I680" i="10" s="1"/>
  <c r="H679" i="10"/>
  <c r="I679" i="10" s="1"/>
  <c r="I678" i="10"/>
  <c r="H678" i="10"/>
  <c r="H677" i="10"/>
  <c r="I677" i="10" s="1"/>
  <c r="I676" i="10"/>
  <c r="H676" i="10"/>
  <c r="I675" i="10"/>
  <c r="H675" i="10"/>
  <c r="I674" i="10"/>
  <c r="H674" i="10"/>
  <c r="I673" i="10"/>
  <c r="H673" i="10"/>
  <c r="I672" i="10"/>
  <c r="H672" i="10"/>
  <c r="H671" i="10"/>
  <c r="I671" i="10" s="1"/>
  <c r="H670" i="10"/>
  <c r="I670" i="10" s="1"/>
  <c r="H669" i="10"/>
  <c r="I669" i="10" s="1"/>
  <c r="H668" i="10"/>
  <c r="I668" i="10" s="1"/>
  <c r="H667" i="10"/>
  <c r="I667" i="10" s="1"/>
  <c r="I666" i="10"/>
  <c r="H666" i="10"/>
  <c r="I665" i="10"/>
  <c r="H665" i="10"/>
  <c r="H664" i="10"/>
  <c r="I664" i="10" s="1"/>
  <c r="I663" i="10"/>
  <c r="H663" i="10"/>
  <c r="H662" i="10"/>
  <c r="I662" i="10" s="1"/>
  <c r="I661" i="10"/>
  <c r="H661" i="10"/>
  <c r="I660" i="10"/>
  <c r="H660" i="10"/>
  <c r="H659" i="10"/>
  <c r="I659" i="10" s="1"/>
  <c r="H658" i="10"/>
  <c r="I658" i="10" s="1"/>
  <c r="H657" i="10"/>
  <c r="I657" i="10" s="1"/>
  <c r="H656" i="10"/>
  <c r="I656" i="10" s="1"/>
  <c r="H655" i="10"/>
  <c r="I655" i="10" s="1"/>
  <c r="I654" i="10"/>
  <c r="H654" i="10"/>
  <c r="I653" i="10"/>
  <c r="H653" i="10"/>
  <c r="I652" i="10"/>
  <c r="H652" i="10"/>
  <c r="I651" i="10"/>
  <c r="H651" i="10"/>
  <c r="H650" i="10"/>
  <c r="I650" i="10" s="1"/>
  <c r="H649" i="10"/>
  <c r="I649" i="10" s="1"/>
  <c r="H648" i="10"/>
  <c r="I648" i="10" s="1"/>
  <c r="I647" i="10"/>
  <c r="H647" i="10"/>
  <c r="I646" i="10"/>
  <c r="H646" i="10"/>
  <c r="H645" i="10"/>
  <c r="I645" i="10" s="1"/>
  <c r="H644" i="10"/>
  <c r="I644" i="10" s="1"/>
  <c r="H643" i="10"/>
  <c r="I643" i="10" s="1"/>
  <c r="I642" i="10"/>
  <c r="H642" i="10"/>
  <c r="I641" i="10"/>
  <c r="H641" i="10"/>
  <c r="H640" i="10"/>
  <c r="I640" i="10" s="1"/>
  <c r="I639" i="10"/>
  <c r="H639" i="10"/>
  <c r="I638" i="10"/>
  <c r="H638" i="10"/>
  <c r="H637" i="10"/>
  <c r="I637" i="10" s="1"/>
  <c r="H636" i="10"/>
  <c r="I636" i="10" s="1"/>
  <c r="H635" i="10"/>
  <c r="I635" i="10" s="1"/>
  <c r="I634" i="10"/>
  <c r="H634" i="10"/>
  <c r="I633" i="10"/>
  <c r="H633" i="10"/>
  <c r="H632" i="10"/>
  <c r="I632" i="10" s="1"/>
  <c r="H631" i="10"/>
  <c r="I631" i="10" s="1"/>
  <c r="H630" i="10"/>
  <c r="I630" i="10" s="1"/>
  <c r="I629" i="10"/>
  <c r="H629" i="10"/>
  <c r="H628" i="10"/>
  <c r="I628" i="10" s="1"/>
  <c r="I627" i="10"/>
  <c r="H627" i="10"/>
  <c r="H626" i="10"/>
  <c r="I626" i="10" s="1"/>
  <c r="I625" i="10"/>
  <c r="H625" i="10"/>
  <c r="H624" i="10"/>
  <c r="I624" i="10" s="1"/>
  <c r="H623" i="10"/>
  <c r="I623" i="10" s="1"/>
  <c r="I622" i="10"/>
  <c r="H622" i="10"/>
  <c r="I621" i="10"/>
  <c r="H621" i="10"/>
  <c r="H620" i="10"/>
  <c r="I620" i="10" s="1"/>
  <c r="I619" i="10"/>
  <c r="H619" i="10"/>
  <c r="H618" i="10"/>
  <c r="I618" i="10" s="1"/>
  <c r="I617" i="10"/>
  <c r="H617" i="10"/>
  <c r="H616" i="10"/>
  <c r="I616" i="10" s="1"/>
  <c r="H615" i="10"/>
  <c r="I615" i="10" s="1"/>
  <c r="H614" i="10"/>
  <c r="I614" i="10" s="1"/>
  <c r="I613" i="10"/>
  <c r="H613" i="10"/>
  <c r="H612" i="10"/>
  <c r="I612" i="10" s="1"/>
  <c r="I611" i="10"/>
  <c r="H611" i="10"/>
  <c r="I610" i="10"/>
  <c r="H610" i="10"/>
  <c r="I609" i="10"/>
  <c r="H609" i="10"/>
  <c r="H608" i="10"/>
  <c r="I608" i="10" s="1"/>
  <c r="H607" i="10"/>
  <c r="I607" i="10" s="1"/>
  <c r="H606" i="10"/>
  <c r="I606" i="10" s="1"/>
  <c r="I605" i="10"/>
  <c r="H605" i="10"/>
  <c r="H604" i="10"/>
  <c r="I604" i="10" s="1"/>
  <c r="H603" i="10"/>
  <c r="I603" i="10" s="1"/>
  <c r="I602" i="10"/>
  <c r="H602" i="10"/>
  <c r="I601" i="10"/>
  <c r="H601" i="10"/>
  <c r="H600" i="10"/>
  <c r="I600" i="10" s="1"/>
  <c r="H599" i="10"/>
  <c r="I599" i="10" s="1"/>
  <c r="H598" i="10"/>
  <c r="I598" i="10" s="1"/>
  <c r="I597" i="10"/>
  <c r="H597" i="10"/>
  <c r="H596" i="10"/>
  <c r="I596" i="10" s="1"/>
  <c r="I595" i="10"/>
  <c r="H595" i="10"/>
  <c r="H594" i="10"/>
  <c r="I594" i="10" s="1"/>
  <c r="I593" i="10"/>
  <c r="H593" i="10"/>
  <c r="H592" i="10"/>
  <c r="I592" i="10" s="1"/>
  <c r="I591" i="10"/>
  <c r="H591" i="10"/>
  <c r="I590" i="10"/>
  <c r="H590" i="10"/>
  <c r="I589" i="10"/>
  <c r="H589" i="10"/>
  <c r="H588" i="10"/>
  <c r="I588" i="10" s="1"/>
  <c r="H587" i="10"/>
  <c r="I587" i="10" s="1"/>
  <c r="I586" i="10"/>
  <c r="H586" i="10"/>
  <c r="I585" i="10"/>
  <c r="H585" i="10"/>
  <c r="H584" i="10"/>
  <c r="I584" i="10" s="1"/>
  <c r="H583" i="10"/>
  <c r="I583" i="10" s="1"/>
  <c r="I582" i="10"/>
  <c r="H582" i="10"/>
  <c r="I581" i="10"/>
  <c r="H581" i="10"/>
  <c r="H580" i="10"/>
  <c r="I580" i="10" s="1"/>
  <c r="H579" i="10"/>
  <c r="I579" i="10" s="1"/>
  <c r="H578" i="10"/>
  <c r="I578" i="10" s="1"/>
  <c r="I577" i="10"/>
  <c r="H577" i="10"/>
  <c r="H576" i="10"/>
  <c r="I576" i="10" s="1"/>
  <c r="I575" i="10"/>
  <c r="H575" i="10"/>
  <c r="H574" i="10"/>
  <c r="I574" i="10" s="1"/>
  <c r="I573" i="10"/>
  <c r="H573" i="10"/>
  <c r="H572" i="10"/>
  <c r="I572" i="10" s="1"/>
  <c r="I571" i="10"/>
  <c r="H571" i="10"/>
  <c r="H570" i="10"/>
  <c r="I570" i="10" s="1"/>
  <c r="I569" i="10"/>
  <c r="H569" i="10"/>
  <c r="H568" i="10"/>
  <c r="I568" i="10" s="1"/>
  <c r="H567" i="10"/>
  <c r="I567" i="10" s="1"/>
  <c r="H566" i="10"/>
  <c r="I566" i="10" s="1"/>
  <c r="I565" i="10"/>
  <c r="H565" i="10"/>
  <c r="H564" i="10"/>
  <c r="I564" i="10" s="1"/>
  <c r="I563" i="10"/>
  <c r="H563" i="10"/>
  <c r="I562" i="10"/>
  <c r="H562" i="10"/>
  <c r="I561" i="10"/>
  <c r="H561" i="10"/>
  <c r="H560" i="10"/>
  <c r="I560" i="10" s="1"/>
  <c r="H559" i="10"/>
  <c r="I559" i="10" s="1"/>
  <c r="H558" i="10"/>
  <c r="I558" i="10" s="1"/>
  <c r="I557" i="10"/>
  <c r="H557" i="10"/>
  <c r="H556" i="10"/>
  <c r="I556" i="10" s="1"/>
  <c r="I555" i="10"/>
  <c r="H555" i="10"/>
  <c r="H554" i="10"/>
  <c r="I554" i="10" s="1"/>
  <c r="I553" i="10"/>
  <c r="H553" i="10"/>
  <c r="H552" i="10"/>
  <c r="I552" i="10" s="1"/>
  <c r="H551" i="10"/>
  <c r="I551" i="10" s="1"/>
  <c r="H550" i="10"/>
  <c r="I550" i="10" s="1"/>
  <c r="I549" i="10"/>
  <c r="H549" i="10"/>
  <c r="H548" i="10"/>
  <c r="I548" i="10" s="1"/>
  <c r="I547" i="10"/>
  <c r="H547" i="10"/>
  <c r="I546" i="10"/>
  <c r="H546" i="10"/>
  <c r="I545" i="10"/>
  <c r="H545" i="10"/>
  <c r="H544" i="10"/>
  <c r="I544" i="10" s="1"/>
  <c r="I543" i="10"/>
  <c r="H543" i="10"/>
  <c r="H542" i="10"/>
  <c r="I542" i="10" s="1"/>
  <c r="I541" i="10"/>
  <c r="H541" i="10"/>
  <c r="H540" i="10"/>
  <c r="I540" i="10" s="1"/>
  <c r="I539" i="10"/>
  <c r="H539" i="10"/>
  <c r="I538" i="10"/>
  <c r="H538" i="10"/>
  <c r="I537" i="10"/>
  <c r="H537" i="10"/>
  <c r="H536" i="10"/>
  <c r="I536" i="10" s="1"/>
  <c r="H535" i="10"/>
  <c r="I535" i="10" s="1"/>
  <c r="H534" i="10"/>
  <c r="I534" i="10" s="1"/>
  <c r="I533" i="10"/>
  <c r="H533" i="10"/>
  <c r="H532" i="10"/>
  <c r="I532" i="10" s="1"/>
  <c r="H531" i="10"/>
  <c r="I531" i="10" s="1"/>
  <c r="H530" i="10"/>
  <c r="I530" i="10" s="1"/>
  <c r="I529" i="10"/>
  <c r="H529" i="10"/>
  <c r="H528" i="10"/>
  <c r="I528" i="10" s="1"/>
  <c r="H527" i="10"/>
  <c r="I527" i="10" s="1"/>
  <c r="H526" i="10"/>
  <c r="I526" i="10" s="1"/>
  <c r="I525" i="10"/>
  <c r="H525" i="10"/>
  <c r="H524" i="10"/>
  <c r="I524" i="10" s="1"/>
  <c r="I523" i="10"/>
  <c r="H523" i="10"/>
  <c r="H522" i="10"/>
  <c r="I522" i="10" s="1"/>
  <c r="I521" i="10"/>
  <c r="H521" i="10"/>
  <c r="H520" i="10"/>
  <c r="I520" i="10" s="1"/>
  <c r="H519" i="10"/>
  <c r="I519" i="10" s="1"/>
  <c r="H518" i="10"/>
  <c r="I518" i="10" s="1"/>
  <c r="I517" i="10"/>
  <c r="H517" i="10"/>
  <c r="H516" i="10"/>
  <c r="I516" i="10" s="1"/>
  <c r="H515" i="10"/>
  <c r="I515" i="10" s="1"/>
  <c r="I514" i="10"/>
  <c r="H514" i="10"/>
  <c r="I513" i="10"/>
  <c r="H513" i="10"/>
  <c r="H512" i="10"/>
  <c r="I512" i="10" s="1"/>
  <c r="H511" i="10"/>
  <c r="I511" i="10" s="1"/>
  <c r="I510" i="10"/>
  <c r="H510" i="10"/>
  <c r="I509" i="10"/>
  <c r="H509" i="10"/>
  <c r="H508" i="10"/>
  <c r="I508" i="10" s="1"/>
  <c r="H507" i="10"/>
  <c r="I507" i="10" s="1"/>
  <c r="I506" i="10"/>
  <c r="H506" i="10"/>
  <c r="I505" i="10"/>
  <c r="H505" i="10"/>
  <c r="H504" i="10"/>
  <c r="I504" i="10" s="1"/>
  <c r="H503" i="10"/>
  <c r="I503" i="10" s="1"/>
  <c r="H502" i="10"/>
  <c r="I502" i="10" s="1"/>
  <c r="I501" i="10"/>
  <c r="H501" i="10"/>
  <c r="H500" i="10"/>
  <c r="I500" i="10" s="1"/>
  <c r="I499" i="10"/>
  <c r="H499" i="10"/>
  <c r="H498" i="10"/>
  <c r="I498" i="10" s="1"/>
  <c r="I497" i="10"/>
  <c r="H497" i="10"/>
  <c r="H496" i="10"/>
  <c r="I496" i="10" s="1"/>
  <c r="H495" i="10"/>
  <c r="I495" i="10" s="1"/>
  <c r="H494" i="10"/>
  <c r="I494" i="10" s="1"/>
  <c r="I493" i="10"/>
  <c r="H493" i="10"/>
  <c r="H492" i="10"/>
  <c r="I492" i="10" s="1"/>
  <c r="I491" i="10"/>
  <c r="H491" i="10"/>
  <c r="H490" i="10"/>
  <c r="I490" i="10" s="1"/>
  <c r="I489" i="10"/>
  <c r="H489" i="10"/>
  <c r="H488" i="10"/>
  <c r="I488" i="10" s="1"/>
  <c r="H487" i="10"/>
  <c r="I487" i="10" s="1"/>
  <c r="H486" i="10"/>
  <c r="I486" i="10" s="1"/>
  <c r="I485" i="10"/>
  <c r="H485" i="10"/>
  <c r="H484" i="10"/>
  <c r="I484" i="10" s="1"/>
  <c r="H483" i="10"/>
  <c r="I483" i="10" s="1"/>
  <c r="I482" i="10"/>
  <c r="H482" i="10"/>
  <c r="I481" i="10"/>
  <c r="H481" i="10"/>
  <c r="H480" i="10"/>
  <c r="I480" i="10" s="1"/>
  <c r="I479" i="10"/>
  <c r="H479" i="10"/>
  <c r="H478" i="10"/>
  <c r="I478" i="10" s="1"/>
  <c r="I477" i="10"/>
  <c r="H477" i="10"/>
  <c r="H476" i="10"/>
  <c r="I476" i="10" s="1"/>
  <c r="I475" i="10"/>
  <c r="H475" i="10"/>
  <c r="I474" i="10"/>
  <c r="H474" i="10"/>
  <c r="I473" i="10"/>
  <c r="H473" i="10"/>
  <c r="H472" i="10"/>
  <c r="I472" i="10" s="1"/>
  <c r="I471" i="10"/>
  <c r="H471" i="10"/>
  <c r="I470" i="10"/>
  <c r="H470" i="10"/>
  <c r="I469" i="10"/>
  <c r="H469" i="10"/>
  <c r="H468" i="10"/>
  <c r="I468" i="10" s="1"/>
  <c r="H467" i="10"/>
  <c r="I467" i="10" s="1"/>
  <c r="H466" i="10"/>
  <c r="I466" i="10" s="1"/>
  <c r="I465" i="10"/>
  <c r="H465" i="10"/>
  <c r="H464" i="10"/>
  <c r="I464" i="10" s="1"/>
  <c r="H463" i="10"/>
  <c r="I463" i="10" s="1"/>
  <c r="H462" i="10"/>
  <c r="I462" i="10" s="1"/>
  <c r="I461" i="10"/>
  <c r="H461" i="10"/>
  <c r="H460" i="10"/>
  <c r="I460" i="10" s="1"/>
  <c r="H459" i="10"/>
  <c r="I459" i="10" s="1"/>
  <c r="H458" i="10"/>
  <c r="I458" i="10" s="1"/>
  <c r="I457" i="10"/>
  <c r="H457" i="10"/>
  <c r="H456" i="10"/>
  <c r="I456" i="10" s="1"/>
  <c r="H455" i="10"/>
  <c r="I455" i="10" s="1"/>
  <c r="H454" i="10"/>
  <c r="I454" i="10" s="1"/>
  <c r="I453" i="10"/>
  <c r="H453" i="10"/>
  <c r="H452" i="10"/>
  <c r="I452" i="10" s="1"/>
  <c r="H451" i="10"/>
  <c r="I451" i="10" s="1"/>
  <c r="H450" i="10"/>
  <c r="I450" i="10" s="1"/>
  <c r="I449" i="10"/>
  <c r="H449" i="10"/>
  <c r="H448" i="10"/>
  <c r="I448" i="10" s="1"/>
  <c r="H447" i="10"/>
  <c r="I447" i="10" s="1"/>
  <c r="H446" i="10"/>
  <c r="I446" i="10" s="1"/>
  <c r="I445" i="10"/>
  <c r="H445" i="10"/>
  <c r="H444" i="10"/>
  <c r="I444" i="10" s="1"/>
  <c r="I443" i="10"/>
  <c r="H443" i="10"/>
  <c r="I442" i="10"/>
  <c r="H442" i="10"/>
  <c r="I441" i="10"/>
  <c r="H441" i="10"/>
  <c r="H440" i="10"/>
  <c r="I440" i="10" s="1"/>
  <c r="H439" i="10"/>
  <c r="I439" i="10" s="1"/>
  <c r="H438" i="10"/>
  <c r="I438" i="10" s="1"/>
  <c r="I437" i="10"/>
  <c r="H437" i="10"/>
  <c r="H436" i="10"/>
  <c r="I436" i="10" s="1"/>
  <c r="I435" i="10"/>
  <c r="H435" i="10"/>
  <c r="H434" i="10"/>
  <c r="I434" i="10" s="1"/>
  <c r="I433" i="10"/>
  <c r="H433" i="10"/>
  <c r="H432" i="10"/>
  <c r="I432" i="10" s="1"/>
  <c r="H431" i="10"/>
  <c r="I431" i="10" s="1"/>
  <c r="H430" i="10"/>
  <c r="I430" i="10" s="1"/>
  <c r="I429" i="10"/>
  <c r="H429" i="10"/>
  <c r="H428" i="10"/>
  <c r="I428" i="10" s="1"/>
  <c r="I427" i="10"/>
  <c r="H427" i="10"/>
  <c r="I426" i="10"/>
  <c r="H426" i="10"/>
  <c r="I425" i="10"/>
  <c r="H425" i="10"/>
  <c r="H424" i="10"/>
  <c r="I424" i="10" s="1"/>
  <c r="H423" i="10"/>
  <c r="I423" i="10" s="1"/>
  <c r="H422" i="10"/>
  <c r="I422" i="10" s="1"/>
  <c r="H421" i="10"/>
  <c r="I421" i="10" s="1"/>
  <c r="H420" i="10"/>
  <c r="I420" i="10" s="1"/>
  <c r="I419" i="10"/>
  <c r="H419" i="10"/>
  <c r="I418" i="10"/>
  <c r="H418" i="10"/>
  <c r="H417" i="10"/>
  <c r="I417" i="10" s="1"/>
  <c r="H416" i="10"/>
  <c r="I416" i="10" s="1"/>
  <c r="H415" i="10"/>
  <c r="I415" i="10" s="1"/>
  <c r="H414" i="10"/>
  <c r="I414" i="10" s="1"/>
  <c r="H413" i="10"/>
  <c r="I413" i="10" s="1"/>
  <c r="H412" i="10"/>
  <c r="I412" i="10" s="1"/>
  <c r="I411" i="10"/>
  <c r="H411" i="10"/>
  <c r="I410" i="10"/>
  <c r="H410" i="10"/>
  <c r="H409" i="10"/>
  <c r="I409" i="10" s="1"/>
  <c r="H408" i="10"/>
  <c r="I408" i="10" s="1"/>
  <c r="H407" i="10"/>
  <c r="I407" i="10" s="1"/>
  <c r="H406" i="10"/>
  <c r="I406" i="10" s="1"/>
  <c r="H405" i="10"/>
  <c r="I405" i="10" s="1"/>
  <c r="H404" i="10"/>
  <c r="I404" i="10" s="1"/>
  <c r="I403" i="10"/>
  <c r="H403" i="10"/>
  <c r="I402" i="10"/>
  <c r="H402" i="10"/>
  <c r="I401" i="10"/>
  <c r="H401" i="10"/>
  <c r="H400" i="10"/>
  <c r="I400" i="10" s="1"/>
  <c r="I399" i="10"/>
  <c r="H399" i="10"/>
  <c r="I398" i="10"/>
  <c r="H398" i="10"/>
  <c r="H397" i="10"/>
  <c r="I397" i="10" s="1"/>
  <c r="H396" i="10"/>
  <c r="I396" i="10" s="1"/>
  <c r="I395" i="10"/>
  <c r="H395" i="10"/>
  <c r="I394" i="10"/>
  <c r="H394" i="10"/>
  <c r="I393" i="10"/>
  <c r="H393" i="10"/>
  <c r="H392" i="10"/>
  <c r="I392" i="10" s="1"/>
  <c r="H391" i="10"/>
  <c r="I391" i="10" s="1"/>
  <c r="I390" i="10"/>
  <c r="H390" i="10"/>
  <c r="H389" i="10"/>
  <c r="I389" i="10" s="1"/>
  <c r="H388" i="10"/>
  <c r="I388" i="10" s="1"/>
  <c r="I387" i="10"/>
  <c r="H387" i="10"/>
  <c r="I386" i="10"/>
  <c r="H386" i="10"/>
  <c r="I385" i="10"/>
  <c r="H385" i="10"/>
  <c r="H384" i="10"/>
  <c r="I384" i="10" s="1"/>
  <c r="I383" i="10"/>
  <c r="H383" i="10"/>
  <c r="H382" i="10"/>
  <c r="I382" i="10" s="1"/>
  <c r="H381" i="10"/>
  <c r="I381" i="10" s="1"/>
  <c r="H380" i="10"/>
  <c r="I380" i="10" s="1"/>
  <c r="H379" i="10"/>
  <c r="I379" i="10" s="1"/>
  <c r="H378" i="10"/>
  <c r="I378" i="10" s="1"/>
  <c r="H377" i="10"/>
  <c r="I377" i="10" s="1"/>
  <c r="H376" i="10"/>
  <c r="I376" i="10" s="1"/>
  <c r="I375" i="10"/>
  <c r="H375" i="10"/>
  <c r="H374" i="10"/>
  <c r="I374" i="10" s="1"/>
  <c r="H373" i="10"/>
  <c r="I373" i="10" s="1"/>
  <c r="H372" i="10"/>
  <c r="I372" i="10" s="1"/>
  <c r="I371" i="10"/>
  <c r="H371" i="10"/>
  <c r="H370" i="10"/>
  <c r="I370" i="10" s="1"/>
  <c r="H369" i="10"/>
  <c r="I369" i="10" s="1"/>
  <c r="H368" i="10"/>
  <c r="I368" i="10" s="1"/>
  <c r="H367" i="10"/>
  <c r="I367" i="10" s="1"/>
  <c r="I366" i="10"/>
  <c r="H366" i="10"/>
  <c r="H365" i="10"/>
  <c r="I365" i="10" s="1"/>
  <c r="H364" i="10"/>
  <c r="I364" i="10" s="1"/>
  <c r="I363" i="10"/>
  <c r="H363" i="10"/>
  <c r="H362" i="10"/>
  <c r="I362" i="10" s="1"/>
  <c r="H361" i="10"/>
  <c r="I361" i="10" s="1"/>
  <c r="H360" i="10"/>
  <c r="I360" i="10" s="1"/>
  <c r="H359" i="10"/>
  <c r="I359" i="10" s="1"/>
  <c r="H358" i="10"/>
  <c r="I358" i="10" s="1"/>
  <c r="H357" i="10"/>
  <c r="I357" i="10" s="1"/>
  <c r="H356" i="10"/>
  <c r="I356" i="10" s="1"/>
  <c r="I355" i="10"/>
  <c r="H355" i="10"/>
  <c r="H354" i="10"/>
  <c r="I354" i="10" s="1"/>
  <c r="H353" i="10"/>
  <c r="I353" i="10" s="1"/>
  <c r="H352" i="10"/>
  <c r="I352" i="10" s="1"/>
  <c r="H351" i="10"/>
  <c r="I351" i="10" s="1"/>
  <c r="H350" i="10"/>
  <c r="I350" i="10" s="1"/>
  <c r="H349" i="10"/>
  <c r="I349" i="10" s="1"/>
  <c r="H348" i="10"/>
  <c r="I348" i="10" s="1"/>
  <c r="H347" i="10"/>
  <c r="I347" i="10" s="1"/>
  <c r="I346" i="10"/>
  <c r="H346" i="10"/>
  <c r="H345" i="10"/>
  <c r="I345" i="10" s="1"/>
  <c r="H344" i="10"/>
  <c r="I344" i="10" s="1"/>
  <c r="H343" i="10"/>
  <c r="I343" i="10" s="1"/>
  <c r="H342" i="10"/>
  <c r="I342" i="10" s="1"/>
  <c r="H341" i="10"/>
  <c r="I341" i="10" s="1"/>
  <c r="H340" i="10"/>
  <c r="I340" i="10" s="1"/>
  <c r="H339" i="10"/>
  <c r="I339" i="10" s="1"/>
  <c r="H338" i="10"/>
  <c r="I338" i="10" s="1"/>
  <c r="H337" i="10"/>
  <c r="I337" i="10" s="1"/>
  <c r="H336" i="10"/>
  <c r="I336" i="10" s="1"/>
  <c r="H335" i="10"/>
  <c r="I335" i="10" s="1"/>
  <c r="H334" i="10"/>
  <c r="I334" i="10" s="1"/>
  <c r="H333" i="10"/>
  <c r="I333" i="10" s="1"/>
  <c r="H332" i="10"/>
  <c r="I332" i="10" s="1"/>
  <c r="H331" i="10"/>
  <c r="I331" i="10" s="1"/>
  <c r="H330" i="10"/>
  <c r="I330" i="10" s="1"/>
  <c r="I329" i="10"/>
  <c r="H329" i="10"/>
  <c r="H328" i="10"/>
  <c r="I328" i="10" s="1"/>
  <c r="I327" i="10"/>
  <c r="H327" i="10"/>
  <c r="I326" i="10"/>
  <c r="H326" i="10"/>
  <c r="I325" i="10"/>
  <c r="H325" i="10"/>
  <c r="H324" i="10"/>
  <c r="I324" i="10" s="1"/>
  <c r="H323" i="10"/>
  <c r="I323" i="10" s="1"/>
  <c r="I322" i="10"/>
  <c r="H322" i="10"/>
  <c r="I321" i="10"/>
  <c r="H321" i="10"/>
  <c r="H320" i="10"/>
  <c r="I320" i="10" s="1"/>
  <c r="I319" i="10"/>
  <c r="H319" i="10"/>
  <c r="H318" i="10"/>
  <c r="I318" i="10" s="1"/>
  <c r="I317" i="10"/>
  <c r="H317" i="10"/>
  <c r="H316" i="10"/>
  <c r="I316" i="10" s="1"/>
  <c r="H315" i="10"/>
  <c r="I315" i="10" s="1"/>
  <c r="I314" i="10"/>
  <c r="H314" i="10"/>
  <c r="H313" i="10"/>
  <c r="I313" i="10" s="1"/>
  <c r="H312" i="10"/>
  <c r="I312" i="10" s="1"/>
  <c r="H311" i="10"/>
  <c r="I311" i="10" s="1"/>
  <c r="H310" i="10"/>
  <c r="I310" i="10" s="1"/>
  <c r="H309" i="10"/>
  <c r="I309" i="10" s="1"/>
  <c r="H308" i="10"/>
  <c r="I308" i="10" s="1"/>
  <c r="H307" i="10"/>
  <c r="I307" i="10" s="1"/>
  <c r="H306" i="10"/>
  <c r="I306" i="10" s="1"/>
  <c r="I305" i="10"/>
  <c r="H305" i="10"/>
  <c r="H304" i="10"/>
  <c r="I304" i="10" s="1"/>
  <c r="H303" i="10"/>
  <c r="I303" i="10" s="1"/>
  <c r="H302" i="10"/>
  <c r="I302" i="10" s="1"/>
  <c r="H301" i="10"/>
  <c r="I301" i="10" s="1"/>
  <c r="H300" i="10"/>
  <c r="I300" i="10" s="1"/>
  <c r="I299" i="10"/>
  <c r="H299" i="10"/>
  <c r="H298" i="10"/>
  <c r="I298" i="10" s="1"/>
  <c r="H297" i="10"/>
  <c r="I297" i="10" s="1"/>
  <c r="H296" i="10"/>
  <c r="I296" i="10" s="1"/>
  <c r="H295" i="10"/>
  <c r="I295" i="10" s="1"/>
  <c r="H294" i="10"/>
  <c r="I294" i="10" s="1"/>
  <c r="H293" i="10"/>
  <c r="I293" i="10" s="1"/>
  <c r="H292" i="10"/>
  <c r="I292" i="10" s="1"/>
  <c r="H291" i="10"/>
  <c r="I291" i="10" s="1"/>
  <c r="I290" i="10"/>
  <c r="H290" i="10"/>
  <c r="I289" i="10"/>
  <c r="H289" i="10"/>
  <c r="H288" i="10"/>
  <c r="I288" i="10" s="1"/>
  <c r="H287" i="10"/>
  <c r="I287" i="10" s="1"/>
  <c r="H286" i="10"/>
  <c r="I286" i="10" s="1"/>
  <c r="H285" i="10"/>
  <c r="I285" i="10" s="1"/>
  <c r="H284" i="10"/>
  <c r="I284" i="10" s="1"/>
  <c r="H283" i="10"/>
  <c r="I283" i="10" s="1"/>
  <c r="I282" i="10"/>
  <c r="H282" i="10"/>
  <c r="H281" i="10"/>
  <c r="I281" i="10" s="1"/>
  <c r="H280" i="10"/>
  <c r="I280" i="10" s="1"/>
  <c r="I279" i="10"/>
  <c r="H279" i="10"/>
  <c r="H278" i="10"/>
  <c r="I278" i="10" s="1"/>
  <c r="H277" i="10"/>
  <c r="I277" i="10" s="1"/>
  <c r="H276" i="10"/>
  <c r="I276" i="10" s="1"/>
  <c r="I275" i="10"/>
  <c r="H275" i="10"/>
  <c r="H274" i="10"/>
  <c r="I274" i="10" s="1"/>
  <c r="I273" i="10"/>
  <c r="H273" i="10"/>
  <c r="H272" i="10"/>
  <c r="I272" i="10" s="1"/>
  <c r="H271" i="10"/>
  <c r="I271" i="10" s="1"/>
  <c r="H270" i="10"/>
  <c r="I270" i="10" s="1"/>
  <c r="H269" i="10"/>
  <c r="I269" i="10" s="1"/>
  <c r="H268" i="10"/>
  <c r="I268" i="10" s="1"/>
  <c r="H267" i="10"/>
  <c r="I267" i="10" s="1"/>
  <c r="H266" i="10"/>
  <c r="I266" i="10" s="1"/>
  <c r="I265" i="10"/>
  <c r="H265" i="10"/>
  <c r="H264" i="10"/>
  <c r="I264" i="10" s="1"/>
  <c r="H263" i="10"/>
  <c r="I263" i="10" s="1"/>
  <c r="H262" i="10"/>
  <c r="I262" i="10" s="1"/>
  <c r="H261" i="10"/>
  <c r="I261" i="10" s="1"/>
  <c r="H260" i="10"/>
  <c r="I260" i="10" s="1"/>
  <c r="H259" i="10"/>
  <c r="I259" i="10" s="1"/>
  <c r="I258" i="10"/>
  <c r="H258" i="10"/>
  <c r="H257" i="10"/>
  <c r="I257" i="10" s="1"/>
  <c r="H256" i="10"/>
  <c r="I256" i="10" s="1"/>
  <c r="H255" i="10"/>
  <c r="I255" i="10" s="1"/>
  <c r="H254" i="10"/>
  <c r="I254" i="10" s="1"/>
  <c r="H253" i="10"/>
  <c r="I253" i="10" s="1"/>
  <c r="H252" i="10"/>
  <c r="I252" i="10" s="1"/>
  <c r="H251" i="10"/>
  <c r="I251" i="10" s="1"/>
  <c r="I250" i="10"/>
  <c r="H250" i="10"/>
  <c r="H249" i="10"/>
  <c r="I249" i="10" s="1"/>
  <c r="H248" i="10"/>
  <c r="I248" i="10" s="1"/>
  <c r="I247" i="10"/>
  <c r="H247" i="10"/>
  <c r="I246" i="10"/>
  <c r="H246" i="10"/>
  <c r="I245" i="10"/>
  <c r="H245" i="10"/>
  <c r="H244" i="10"/>
  <c r="I244" i="10" s="1"/>
  <c r="H243" i="10"/>
  <c r="I243" i="10" s="1"/>
  <c r="I242" i="10"/>
  <c r="H242" i="10"/>
  <c r="I241" i="10"/>
  <c r="H241" i="10"/>
  <c r="H240" i="10"/>
  <c r="I240" i="10" s="1"/>
  <c r="H239" i="10"/>
  <c r="I239" i="10" s="1"/>
  <c r="H238" i="10"/>
  <c r="I238" i="10" s="1"/>
  <c r="I237" i="10"/>
  <c r="H237" i="10"/>
  <c r="H236" i="10"/>
  <c r="I236" i="10" s="1"/>
  <c r="I235" i="10"/>
  <c r="H235" i="10"/>
  <c r="I234" i="10"/>
  <c r="H234" i="10"/>
  <c r="H233" i="10"/>
  <c r="I233" i="10" s="1"/>
  <c r="H232" i="10"/>
  <c r="I232" i="10" s="1"/>
  <c r="H231" i="10"/>
  <c r="I231" i="10" s="1"/>
  <c r="I230" i="10"/>
  <c r="H230" i="10"/>
  <c r="H229" i="10"/>
  <c r="I229" i="10" s="1"/>
  <c r="H228" i="10"/>
  <c r="I228" i="10" s="1"/>
  <c r="I227" i="10"/>
  <c r="H227" i="10"/>
  <c r="H226" i="10"/>
  <c r="I226" i="10" s="1"/>
  <c r="H225" i="10"/>
  <c r="I225" i="10" s="1"/>
  <c r="H224" i="10"/>
  <c r="I224" i="10" s="1"/>
  <c r="I223" i="10"/>
  <c r="H223" i="10"/>
  <c r="H222" i="10"/>
  <c r="I222" i="10" s="1"/>
  <c r="I221" i="10"/>
  <c r="H221" i="10"/>
  <c r="H220" i="10"/>
  <c r="I220" i="10" s="1"/>
  <c r="I219" i="10"/>
  <c r="H219" i="10"/>
  <c r="I218" i="10"/>
  <c r="H218" i="10"/>
  <c r="H217" i="10"/>
  <c r="I217" i="10" s="1"/>
  <c r="H216" i="10"/>
  <c r="I216" i="10" s="1"/>
  <c r="I215" i="10"/>
  <c r="H215" i="10"/>
  <c r="H214" i="10"/>
  <c r="I214" i="10" s="1"/>
  <c r="I213" i="10"/>
  <c r="H213" i="10"/>
  <c r="H212" i="10"/>
  <c r="I212" i="10" s="1"/>
  <c r="H211" i="10"/>
  <c r="I211" i="10" s="1"/>
  <c r="H210" i="10"/>
  <c r="I210" i="10" s="1"/>
  <c r="H209" i="10"/>
  <c r="I209" i="10" s="1"/>
  <c r="H208" i="10"/>
  <c r="I208" i="10" s="1"/>
  <c r="H207" i="10"/>
  <c r="I207" i="10" s="1"/>
  <c r="H206" i="10"/>
  <c r="I206" i="10" s="1"/>
  <c r="H205" i="10"/>
  <c r="I205" i="10" s="1"/>
  <c r="H204" i="10"/>
  <c r="I204" i="10" s="1"/>
  <c r="I203" i="10"/>
  <c r="H203" i="10"/>
  <c r="H202" i="10"/>
  <c r="I202" i="10" s="1"/>
  <c r="I201" i="10"/>
  <c r="H201" i="10"/>
  <c r="H200" i="10"/>
  <c r="I200" i="10" s="1"/>
  <c r="I199" i="10"/>
  <c r="H199" i="10"/>
  <c r="I198" i="10"/>
  <c r="H198" i="10"/>
  <c r="I197" i="10"/>
  <c r="H197" i="10"/>
  <c r="H196" i="10"/>
  <c r="I196" i="10" s="1"/>
  <c r="H195" i="10"/>
  <c r="I195" i="10" s="1"/>
  <c r="I194" i="10"/>
  <c r="H194" i="10"/>
  <c r="H193" i="10"/>
  <c r="I193" i="10" s="1"/>
  <c r="H192" i="10"/>
  <c r="I192" i="10" s="1"/>
  <c r="H191" i="10"/>
  <c r="I191" i="10" s="1"/>
  <c r="H190" i="10"/>
  <c r="I190" i="10" s="1"/>
  <c r="H189" i="10"/>
  <c r="I189" i="10" s="1"/>
  <c r="H188" i="10"/>
  <c r="I188" i="10" s="1"/>
  <c r="H187" i="10"/>
  <c r="I187" i="10" s="1"/>
  <c r="H186" i="10"/>
  <c r="I186" i="10" s="1"/>
  <c r="H185" i="10"/>
  <c r="I185" i="10" s="1"/>
  <c r="H184" i="10"/>
  <c r="I184" i="10" s="1"/>
  <c r="H183" i="10"/>
  <c r="I183" i="10" s="1"/>
  <c r="I182" i="10"/>
  <c r="H182" i="10"/>
  <c r="H181" i="10"/>
  <c r="I181" i="10" s="1"/>
  <c r="H180" i="10"/>
  <c r="I180" i="10" s="1"/>
  <c r="I179" i="10"/>
  <c r="H179" i="10"/>
  <c r="H178" i="10"/>
  <c r="I178" i="10" s="1"/>
  <c r="I177" i="10"/>
  <c r="H177" i="10"/>
  <c r="I176" i="10"/>
  <c r="H176" i="10"/>
  <c r="H175" i="10"/>
  <c r="I175" i="10" s="1"/>
  <c r="H174" i="10"/>
  <c r="I174" i="10" s="1"/>
  <c r="I173" i="10"/>
  <c r="H173" i="10"/>
  <c r="H172" i="10"/>
  <c r="I172" i="10" s="1"/>
  <c r="I171" i="10"/>
  <c r="H171" i="10"/>
  <c r="I170" i="10"/>
  <c r="H170" i="10"/>
  <c r="H169" i="10"/>
  <c r="I169" i="10" s="1"/>
  <c r="H168" i="10"/>
  <c r="I168" i="10" s="1"/>
  <c r="I167" i="10"/>
  <c r="H167" i="10"/>
  <c r="H166" i="10"/>
  <c r="I166" i="10" s="1"/>
  <c r="H165" i="10"/>
  <c r="I165" i="10" s="1"/>
  <c r="H164" i="10"/>
  <c r="I164" i="10" s="1"/>
  <c r="H163" i="10"/>
  <c r="I163" i="10" s="1"/>
  <c r="I162" i="10"/>
  <c r="H162" i="10"/>
  <c r="I161" i="10"/>
  <c r="H161" i="10"/>
  <c r="I160" i="10"/>
  <c r="H160" i="10"/>
  <c r="I159" i="10"/>
  <c r="H159" i="10"/>
  <c r="H158" i="10"/>
  <c r="I158" i="10" s="1"/>
  <c r="H157" i="10"/>
  <c r="I157" i="10" s="1"/>
  <c r="H156" i="10"/>
  <c r="I156" i="10" s="1"/>
  <c r="I155" i="10"/>
  <c r="H155" i="10"/>
  <c r="I154" i="10"/>
  <c r="H154" i="10"/>
  <c r="I153" i="10"/>
  <c r="H153" i="10"/>
  <c r="H152" i="10"/>
  <c r="I152" i="10" s="1"/>
  <c r="H151" i="10"/>
  <c r="I151" i="10" s="1"/>
  <c r="H150" i="10"/>
  <c r="I150" i="10" s="1"/>
  <c r="H149" i="10"/>
  <c r="I149" i="10" s="1"/>
  <c r="I148" i="10"/>
  <c r="H148" i="10"/>
  <c r="I147" i="10"/>
  <c r="H147" i="10"/>
  <c r="I146" i="10"/>
  <c r="H146" i="10"/>
  <c r="I145" i="10"/>
  <c r="H145" i="10"/>
  <c r="I144" i="10"/>
  <c r="H144" i="10"/>
  <c r="H143" i="10"/>
  <c r="I143" i="10" s="1"/>
  <c r="H142" i="10"/>
  <c r="I142" i="10" s="1"/>
  <c r="H141" i="10"/>
  <c r="I141" i="10" s="1"/>
  <c r="H140" i="10"/>
  <c r="I140" i="10" s="1"/>
  <c r="H139" i="10"/>
  <c r="I139" i="10" s="1"/>
  <c r="I138" i="10"/>
  <c r="H138" i="10"/>
  <c r="H137" i="10"/>
  <c r="I137" i="10" s="1"/>
  <c r="I136" i="10"/>
  <c r="H136" i="10"/>
  <c r="I135" i="10"/>
  <c r="H135" i="10"/>
  <c r="I134" i="10"/>
  <c r="H134" i="10"/>
  <c r="H133" i="10"/>
  <c r="I133" i="10" s="1"/>
  <c r="H132" i="10"/>
  <c r="I132" i="10" s="1"/>
  <c r="H131" i="10"/>
  <c r="I131" i="10" s="1"/>
  <c r="H130" i="10"/>
  <c r="I130" i="10" s="1"/>
  <c r="H129" i="10"/>
  <c r="I129" i="10" s="1"/>
  <c r="I128" i="10"/>
  <c r="H128" i="10"/>
  <c r="H127" i="10"/>
  <c r="I127" i="10" s="1"/>
  <c r="H126" i="10"/>
  <c r="I126" i="10" s="1"/>
  <c r="H125" i="10"/>
  <c r="I125" i="10" s="1"/>
  <c r="H124" i="10"/>
  <c r="I124" i="10" s="1"/>
  <c r="I123" i="10"/>
  <c r="H123" i="10"/>
  <c r="H122" i="10"/>
  <c r="I122" i="10" s="1"/>
  <c r="H121" i="10"/>
  <c r="I121" i="10" s="1"/>
  <c r="I120" i="10"/>
  <c r="H120" i="10"/>
  <c r="H119" i="10"/>
  <c r="I119" i="10" s="1"/>
  <c r="H118" i="10"/>
  <c r="I118" i="10" s="1"/>
  <c r="H117" i="10"/>
  <c r="I117" i="10" s="1"/>
  <c r="H116" i="10"/>
  <c r="I116" i="10" s="1"/>
  <c r="I115" i="10"/>
  <c r="H115" i="10"/>
  <c r="H114" i="10"/>
  <c r="I114" i="10" s="1"/>
  <c r="I113" i="10"/>
  <c r="H113" i="10"/>
  <c r="I112" i="10"/>
  <c r="H112" i="10"/>
  <c r="H111" i="10"/>
  <c r="I111" i="10" s="1"/>
  <c r="H110" i="10"/>
  <c r="I110" i="10" s="1"/>
  <c r="H109" i="10"/>
  <c r="I109" i="10" s="1"/>
  <c r="H108" i="10"/>
  <c r="I108" i="10" s="1"/>
  <c r="I107" i="10"/>
  <c r="H107" i="10"/>
  <c r="I106" i="10"/>
  <c r="H106" i="10"/>
  <c r="H105" i="10"/>
  <c r="I105" i="10" s="1"/>
  <c r="H104" i="10"/>
  <c r="I104" i="10" s="1"/>
  <c r="H103" i="10"/>
  <c r="I103" i="10" s="1"/>
  <c r="H102" i="10"/>
  <c r="I102" i="10" s="1"/>
  <c r="I101" i="10"/>
  <c r="H101" i="10"/>
  <c r="I100" i="10"/>
  <c r="H100" i="10"/>
  <c r="H99" i="10"/>
  <c r="I99" i="10" s="1"/>
  <c r="I98" i="10"/>
  <c r="H98" i="10"/>
  <c r="H97" i="10"/>
  <c r="I97" i="10" s="1"/>
  <c r="H96" i="10"/>
  <c r="I96" i="10" s="1"/>
  <c r="H95" i="10"/>
  <c r="I95" i="10" s="1"/>
  <c r="H94" i="10"/>
  <c r="I94" i="10" s="1"/>
  <c r="H93" i="10"/>
  <c r="I93" i="10" s="1"/>
  <c r="H92" i="10"/>
  <c r="I92" i="10" s="1"/>
  <c r="H91" i="10"/>
  <c r="I91" i="10" s="1"/>
  <c r="I90" i="10"/>
  <c r="H90" i="10"/>
  <c r="I89" i="10"/>
  <c r="H89" i="10"/>
  <c r="H88" i="10"/>
  <c r="I88" i="10" s="1"/>
  <c r="H87" i="10"/>
  <c r="I87" i="10" s="1"/>
  <c r="H86" i="10"/>
  <c r="I86" i="10" s="1"/>
  <c r="H85" i="10"/>
  <c r="I85" i="10" s="1"/>
  <c r="H84" i="10"/>
  <c r="I84" i="10" s="1"/>
  <c r="H83" i="10"/>
  <c r="I83" i="10" s="1"/>
  <c r="H82" i="10"/>
  <c r="I82" i="10" s="1"/>
  <c r="I81" i="10"/>
  <c r="H81" i="10"/>
  <c r="I80" i="10"/>
  <c r="H80" i="10"/>
  <c r="I79" i="10"/>
  <c r="H79" i="10"/>
  <c r="I78" i="10"/>
  <c r="H78" i="10"/>
  <c r="H77" i="10"/>
  <c r="I77" i="10" s="1"/>
  <c r="H76" i="10"/>
  <c r="I76" i="10" s="1"/>
  <c r="I75" i="10"/>
  <c r="H75" i="10"/>
  <c r="I74" i="10"/>
  <c r="H74" i="10"/>
  <c r="I73" i="10"/>
  <c r="H73" i="10"/>
  <c r="I72" i="10"/>
  <c r="H72" i="10"/>
  <c r="H71" i="10"/>
  <c r="I71" i="10" s="1"/>
  <c r="H70" i="10"/>
  <c r="I70" i="10" s="1"/>
  <c r="H69" i="10"/>
  <c r="I69" i="10" s="1"/>
  <c r="H68" i="10"/>
  <c r="I68" i="10" s="1"/>
  <c r="I67" i="10"/>
  <c r="H67" i="10"/>
  <c r="I66" i="10"/>
  <c r="H66" i="10"/>
  <c r="H65" i="10"/>
  <c r="I65" i="10" s="1"/>
  <c r="I64" i="10"/>
  <c r="H64" i="10"/>
  <c r="H63" i="10"/>
  <c r="I63" i="10" s="1"/>
  <c r="H62" i="10"/>
  <c r="I62" i="10" s="1"/>
  <c r="H61" i="10"/>
  <c r="I61" i="10" s="1"/>
  <c r="H60" i="10"/>
  <c r="I60" i="10" s="1"/>
  <c r="I59" i="10"/>
  <c r="H59" i="10"/>
  <c r="H58" i="10"/>
  <c r="I58" i="10" s="1"/>
  <c r="H57" i="10"/>
  <c r="I57" i="10" s="1"/>
  <c r="H56" i="10"/>
  <c r="I56" i="10" s="1"/>
  <c r="H55" i="10"/>
  <c r="I55" i="10" s="1"/>
  <c r="H54" i="10"/>
  <c r="I54" i="10" s="1"/>
  <c r="H53" i="10"/>
  <c r="I53" i="10" s="1"/>
  <c r="I52" i="10"/>
  <c r="H52" i="10"/>
  <c r="I51" i="10"/>
  <c r="H51" i="10"/>
  <c r="H50" i="10"/>
  <c r="I50" i="10" s="1"/>
  <c r="H49" i="10"/>
  <c r="I49" i="10" s="1"/>
  <c r="I48" i="10"/>
  <c r="H48" i="10"/>
  <c r="H47" i="10"/>
  <c r="I47" i="10" s="1"/>
  <c r="H46" i="10"/>
  <c r="I46" i="10" s="1"/>
  <c r="I45" i="10"/>
  <c r="H45" i="10"/>
  <c r="H44" i="10"/>
  <c r="I44" i="10" s="1"/>
  <c r="H43" i="10"/>
  <c r="I43" i="10" s="1"/>
  <c r="I42" i="10"/>
  <c r="H42" i="10"/>
  <c r="H41" i="10"/>
  <c r="I41" i="10" s="1"/>
  <c r="H40" i="10"/>
  <c r="I40" i="10" s="1"/>
  <c r="H39" i="10"/>
  <c r="I39" i="10" s="1"/>
  <c r="H38" i="10"/>
  <c r="I38" i="10" s="1"/>
  <c r="H37" i="10"/>
  <c r="I37" i="10" s="1"/>
  <c r="I36" i="10"/>
  <c r="H36" i="10"/>
  <c r="H35" i="10"/>
  <c r="I35" i="10" s="1"/>
  <c r="I34" i="10"/>
  <c r="H34" i="10"/>
  <c r="I33" i="10"/>
  <c r="H33" i="10"/>
  <c r="I32" i="10"/>
  <c r="H32" i="10"/>
  <c r="H31" i="10"/>
  <c r="I31" i="10" s="1"/>
  <c r="H30" i="10"/>
  <c r="I30" i="10" s="1"/>
  <c r="H29" i="10"/>
  <c r="I29" i="10" s="1"/>
  <c r="H28" i="10"/>
  <c r="I28" i="10" s="1"/>
  <c r="I27" i="10"/>
  <c r="H27" i="10"/>
  <c r="I26" i="10"/>
  <c r="H26" i="10"/>
  <c r="I25" i="10"/>
  <c r="H25" i="10"/>
  <c r="H24" i="10"/>
  <c r="I24" i="10" s="1"/>
  <c r="H23" i="10"/>
  <c r="I23" i="10" s="1"/>
  <c r="I22" i="10"/>
  <c r="H22" i="10"/>
  <c r="H21" i="10"/>
  <c r="I21" i="10" s="1"/>
  <c r="I20" i="10"/>
  <c r="H20" i="10"/>
  <c r="H19" i="10"/>
  <c r="I19" i="10" s="1"/>
  <c r="H18" i="10"/>
  <c r="I18" i="10" s="1"/>
  <c r="I17" i="10"/>
  <c r="H17" i="10"/>
  <c r="H16" i="10"/>
  <c r="I16" i="10" s="1"/>
  <c r="H15" i="10"/>
  <c r="I15" i="10" s="1"/>
  <c r="H14" i="10"/>
  <c r="I14" i="10" s="1"/>
  <c r="H13" i="10"/>
  <c r="I13" i="10" s="1"/>
  <c r="H12" i="10"/>
  <c r="I12" i="10" s="1"/>
  <c r="H11" i="10"/>
  <c r="I11" i="10" s="1"/>
  <c r="H10" i="10"/>
  <c r="I10" i="10" s="1"/>
  <c r="H9" i="10"/>
  <c r="I9" i="10" s="1"/>
  <c r="I8" i="10"/>
  <c r="H8" i="10"/>
  <c r="H7" i="10"/>
  <c r="I7" i="10" s="1"/>
  <c r="H6" i="10"/>
  <c r="I6" i="10" s="1"/>
  <c r="I5" i="10"/>
  <c r="H5" i="10"/>
  <c r="H4" i="10"/>
  <c r="C215" i="7"/>
  <c r="AI214" i="7"/>
  <c r="AH214" i="7"/>
  <c r="AG214" i="7"/>
  <c r="AF214" i="7"/>
  <c r="AE214" i="7"/>
  <c r="AD214" i="7"/>
  <c r="AC214" i="7"/>
  <c r="AB214" i="7"/>
  <c r="AA214" i="7"/>
  <c r="Z214" i="7"/>
  <c r="Y214" i="7"/>
  <c r="X214" i="7"/>
  <c r="W214" i="7"/>
  <c r="V214" i="7"/>
  <c r="U214" i="7"/>
  <c r="T214" i="7"/>
  <c r="S214" i="7"/>
  <c r="R214" i="7"/>
  <c r="Q214" i="7"/>
  <c r="P214" i="7"/>
  <c r="O214" i="7"/>
  <c r="N214" i="7"/>
  <c r="M214" i="7"/>
  <c r="L214" i="7"/>
  <c r="K214" i="7"/>
  <c r="J214" i="7"/>
  <c r="I214" i="7"/>
  <c r="H214" i="7"/>
  <c r="G214" i="7"/>
  <c r="F214" i="7"/>
  <c r="E214" i="7"/>
  <c r="D214" i="7"/>
  <c r="AK213" i="7"/>
  <c r="AI212" i="7"/>
  <c r="AH212" i="7"/>
  <c r="AH190" i="7" s="1"/>
  <c r="AH189" i="7" s="1"/>
  <c r="AG212" i="7"/>
  <c r="AF212" i="7"/>
  <c r="AE212" i="7"/>
  <c r="AD212" i="7"/>
  <c r="AC212" i="7"/>
  <c r="AB212" i="7"/>
  <c r="AA212" i="7"/>
  <c r="Z212" i="7"/>
  <c r="Y212" i="7"/>
  <c r="X212" i="7"/>
  <c r="W212" i="7"/>
  <c r="V212" i="7"/>
  <c r="U212" i="7"/>
  <c r="T212" i="7"/>
  <c r="S212" i="7"/>
  <c r="R212" i="7"/>
  <c r="Q212" i="7"/>
  <c r="P212" i="7"/>
  <c r="O212" i="7"/>
  <c r="N212" i="7"/>
  <c r="M212" i="7"/>
  <c r="L212" i="7"/>
  <c r="K212" i="7"/>
  <c r="J212" i="7"/>
  <c r="I212" i="7"/>
  <c r="H212" i="7"/>
  <c r="G212" i="7"/>
  <c r="F212" i="7"/>
  <c r="E212" i="7"/>
  <c r="D212" i="7"/>
  <c r="AK211" i="7"/>
  <c r="AI210" i="7"/>
  <c r="AH210" i="7"/>
  <c r="AG210" i="7"/>
  <c r="AF210" i="7"/>
  <c r="AE210" i="7"/>
  <c r="AD210" i="7"/>
  <c r="AC210" i="7"/>
  <c r="AB210" i="7"/>
  <c r="AA210" i="7"/>
  <c r="Z210" i="7"/>
  <c r="Y210" i="7"/>
  <c r="X210" i="7"/>
  <c r="W210" i="7"/>
  <c r="V210" i="7"/>
  <c r="U210" i="7"/>
  <c r="T210" i="7"/>
  <c r="S210" i="7"/>
  <c r="R210" i="7"/>
  <c r="Q210" i="7"/>
  <c r="P210" i="7"/>
  <c r="O210" i="7"/>
  <c r="N210" i="7"/>
  <c r="M210" i="7"/>
  <c r="L210" i="7"/>
  <c r="K210" i="7"/>
  <c r="J210" i="7"/>
  <c r="I210" i="7"/>
  <c r="H210" i="7"/>
  <c r="G210" i="7"/>
  <c r="F210" i="7"/>
  <c r="E210" i="7"/>
  <c r="E190" i="7" s="1"/>
  <c r="E189" i="7" s="1"/>
  <c r="D210" i="7"/>
  <c r="AJ210" i="7" s="1"/>
  <c r="AK210" i="7" s="1"/>
  <c r="AK209" i="7"/>
  <c r="AI208" i="7"/>
  <c r="AH208" i="7"/>
  <c r="AG208" i="7"/>
  <c r="AF208" i="7"/>
  <c r="AE208" i="7"/>
  <c r="AD208" i="7"/>
  <c r="AC208" i="7"/>
  <c r="AB208" i="7"/>
  <c r="AA208" i="7"/>
  <c r="Z208" i="7"/>
  <c r="Y208" i="7"/>
  <c r="X208" i="7"/>
  <c r="W208" i="7"/>
  <c r="V208" i="7"/>
  <c r="U208" i="7"/>
  <c r="T208" i="7"/>
  <c r="S208" i="7"/>
  <c r="R208" i="7"/>
  <c r="Q208" i="7"/>
  <c r="P208" i="7"/>
  <c r="O208" i="7"/>
  <c r="N208" i="7"/>
  <c r="M208" i="7"/>
  <c r="L208" i="7"/>
  <c r="K208" i="7"/>
  <c r="J208" i="7"/>
  <c r="I208" i="7"/>
  <c r="H208" i="7"/>
  <c r="G208" i="7"/>
  <c r="F208" i="7"/>
  <c r="E208" i="7"/>
  <c r="D208" i="7"/>
  <c r="AK207" i="7"/>
  <c r="AI206" i="7"/>
  <c r="AH206" i="7"/>
  <c r="AG206" i="7"/>
  <c r="AF206" i="7"/>
  <c r="AE206" i="7"/>
  <c r="AD206" i="7"/>
  <c r="AC206" i="7"/>
  <c r="AC190" i="7" s="1"/>
  <c r="AC189" i="7" s="1"/>
  <c r="AB206" i="7"/>
  <c r="AA206" i="7"/>
  <c r="Z206" i="7"/>
  <c r="Y206" i="7"/>
  <c r="X206" i="7"/>
  <c r="W206" i="7"/>
  <c r="V206" i="7"/>
  <c r="U206" i="7"/>
  <c r="T206" i="7"/>
  <c r="S206" i="7"/>
  <c r="R206" i="7"/>
  <c r="Q206" i="7"/>
  <c r="P206" i="7"/>
  <c r="O206" i="7"/>
  <c r="N206" i="7"/>
  <c r="M206" i="7"/>
  <c r="L206" i="7"/>
  <c r="K206" i="7"/>
  <c r="J206" i="7"/>
  <c r="I206" i="7"/>
  <c r="H206" i="7"/>
  <c r="G206" i="7"/>
  <c r="F206" i="7"/>
  <c r="E206" i="7"/>
  <c r="D206" i="7"/>
  <c r="AK205" i="7"/>
  <c r="AI204" i="7"/>
  <c r="AH204" i="7"/>
  <c r="AG204" i="7"/>
  <c r="AF204" i="7"/>
  <c r="AE204" i="7"/>
  <c r="AD204" i="7"/>
  <c r="AC204" i="7"/>
  <c r="AB204" i="7"/>
  <c r="AA204" i="7"/>
  <c r="Z204" i="7"/>
  <c r="Y204" i="7"/>
  <c r="X204" i="7"/>
  <c r="W204" i="7"/>
  <c r="V204" i="7"/>
  <c r="U204" i="7"/>
  <c r="T204" i="7"/>
  <c r="S204" i="7"/>
  <c r="R204" i="7"/>
  <c r="Q204" i="7"/>
  <c r="P204" i="7"/>
  <c r="O204" i="7"/>
  <c r="N204" i="7"/>
  <c r="M204" i="7"/>
  <c r="L204" i="7"/>
  <c r="K204" i="7"/>
  <c r="J204" i="7"/>
  <c r="I204" i="7"/>
  <c r="H204" i="7"/>
  <c r="G204" i="7"/>
  <c r="F204" i="7"/>
  <c r="E204" i="7"/>
  <c r="D204" i="7"/>
  <c r="AK203" i="7"/>
  <c r="AJ202" i="7"/>
  <c r="AI202" i="7"/>
  <c r="AI190" i="7" s="1"/>
  <c r="AI189" i="7" s="1"/>
  <c r="AH202" i="7"/>
  <c r="AG202" i="7"/>
  <c r="AF202" i="7"/>
  <c r="AE202" i="7"/>
  <c r="AD202" i="7"/>
  <c r="AC202" i="7"/>
  <c r="AB202" i="7"/>
  <c r="AA202" i="7"/>
  <c r="Z202" i="7"/>
  <c r="Y202" i="7"/>
  <c r="X202" i="7"/>
  <c r="W202" i="7"/>
  <c r="V202" i="7"/>
  <c r="U202" i="7"/>
  <c r="T202" i="7"/>
  <c r="S202" i="7"/>
  <c r="S190" i="7" s="1"/>
  <c r="S189" i="7" s="1"/>
  <c r="R202" i="7"/>
  <c r="Q202" i="7"/>
  <c r="P202" i="7"/>
  <c r="O202" i="7"/>
  <c r="N202" i="7"/>
  <c r="M202" i="7"/>
  <c r="L202" i="7"/>
  <c r="K202" i="7"/>
  <c r="J202" i="7"/>
  <c r="I202" i="7"/>
  <c r="H202" i="7"/>
  <c r="G202" i="7"/>
  <c r="F202" i="7"/>
  <c r="E202" i="7"/>
  <c r="D202" i="7"/>
  <c r="AK201" i="7"/>
  <c r="AI200" i="7"/>
  <c r="AH200" i="7"/>
  <c r="AG200" i="7"/>
  <c r="AF200" i="7"/>
  <c r="AE200" i="7"/>
  <c r="AD200" i="7"/>
  <c r="AC200" i="7"/>
  <c r="AB200" i="7"/>
  <c r="AA200" i="7"/>
  <c r="Z200" i="7"/>
  <c r="Y200" i="7"/>
  <c r="X200" i="7"/>
  <c r="W200" i="7"/>
  <c r="V200" i="7"/>
  <c r="U200" i="7"/>
  <c r="T200" i="7"/>
  <c r="S200" i="7"/>
  <c r="R200" i="7"/>
  <c r="Q200" i="7"/>
  <c r="P200" i="7"/>
  <c r="O200" i="7"/>
  <c r="N200" i="7"/>
  <c r="M200" i="7"/>
  <c r="L200" i="7"/>
  <c r="K200" i="7"/>
  <c r="J200" i="7"/>
  <c r="I200" i="7"/>
  <c r="H200" i="7"/>
  <c r="G200" i="7"/>
  <c r="F200" i="7"/>
  <c r="E200" i="7"/>
  <c r="D200" i="7"/>
  <c r="AK199" i="7"/>
  <c r="AI198" i="7"/>
  <c r="AH198" i="7"/>
  <c r="AG198" i="7"/>
  <c r="AF198" i="7"/>
  <c r="AE198" i="7"/>
  <c r="AD198" i="7"/>
  <c r="AC198" i="7"/>
  <c r="AB198" i="7"/>
  <c r="AA198" i="7"/>
  <c r="Z198" i="7"/>
  <c r="Y198" i="7"/>
  <c r="X198" i="7"/>
  <c r="W198" i="7"/>
  <c r="V198" i="7"/>
  <c r="U198" i="7"/>
  <c r="T198" i="7"/>
  <c r="S198" i="7"/>
  <c r="R198" i="7"/>
  <c r="Q198" i="7"/>
  <c r="P198" i="7"/>
  <c r="O198" i="7"/>
  <c r="N198" i="7"/>
  <c r="M198" i="7"/>
  <c r="L198" i="7"/>
  <c r="K198" i="7"/>
  <c r="J198" i="7"/>
  <c r="I198" i="7"/>
  <c r="H198" i="7"/>
  <c r="G198" i="7"/>
  <c r="F198" i="7"/>
  <c r="E198" i="7"/>
  <c r="D198" i="7"/>
  <c r="AK197" i="7"/>
  <c r="AI196" i="7"/>
  <c r="AH196" i="7"/>
  <c r="AG196" i="7"/>
  <c r="AF196" i="7"/>
  <c r="AE196" i="7"/>
  <c r="AD196" i="7"/>
  <c r="AC196" i="7"/>
  <c r="AB196" i="7"/>
  <c r="AA196" i="7"/>
  <c r="Z196" i="7"/>
  <c r="Y196" i="7"/>
  <c r="X196" i="7"/>
  <c r="X190" i="7" s="1"/>
  <c r="X189" i="7" s="1"/>
  <c r="W196" i="7"/>
  <c r="V196" i="7"/>
  <c r="U196" i="7"/>
  <c r="T196" i="7"/>
  <c r="S196" i="7"/>
  <c r="R196" i="7"/>
  <c r="Q196" i="7"/>
  <c r="P196" i="7"/>
  <c r="O196" i="7"/>
  <c r="N196" i="7"/>
  <c r="M196" i="7"/>
  <c r="L196" i="7"/>
  <c r="K196" i="7"/>
  <c r="J196" i="7"/>
  <c r="I196" i="7"/>
  <c r="H196" i="7"/>
  <c r="H190" i="7" s="1"/>
  <c r="H189" i="7" s="1"/>
  <c r="G196" i="7"/>
  <c r="F196" i="7"/>
  <c r="E196" i="7"/>
  <c r="D196" i="7"/>
  <c r="AK195" i="7"/>
  <c r="AI194" i="7"/>
  <c r="AH194" i="7"/>
  <c r="AG194" i="7"/>
  <c r="AF194" i="7"/>
  <c r="AE194" i="7"/>
  <c r="AD194" i="7"/>
  <c r="AC194" i="7"/>
  <c r="AB194" i="7"/>
  <c r="AA194" i="7"/>
  <c r="Z194" i="7"/>
  <c r="Y194" i="7"/>
  <c r="X194" i="7"/>
  <c r="W194" i="7"/>
  <c r="V194" i="7"/>
  <c r="U194" i="7"/>
  <c r="T194" i="7"/>
  <c r="S194" i="7"/>
  <c r="R194" i="7"/>
  <c r="Q194" i="7"/>
  <c r="P194" i="7"/>
  <c r="O194" i="7"/>
  <c r="N194" i="7"/>
  <c r="M194" i="7"/>
  <c r="L194" i="7"/>
  <c r="K194" i="7"/>
  <c r="J194" i="7"/>
  <c r="I194" i="7"/>
  <c r="H194" i="7"/>
  <c r="G194" i="7"/>
  <c r="F194" i="7"/>
  <c r="E194" i="7"/>
  <c r="D194" i="7"/>
  <c r="AK193" i="7"/>
  <c r="AI192" i="7"/>
  <c r="AH192" i="7"/>
  <c r="AG192" i="7"/>
  <c r="AF192" i="7"/>
  <c r="AE192" i="7"/>
  <c r="AD192" i="7"/>
  <c r="AC192" i="7"/>
  <c r="AB192" i="7"/>
  <c r="AA192" i="7"/>
  <c r="AA190" i="7" s="1"/>
  <c r="AA189" i="7" s="1"/>
  <c r="Z192" i="7"/>
  <c r="Z190" i="7" s="1"/>
  <c r="Z189" i="7" s="1"/>
  <c r="Y192" i="7"/>
  <c r="X192" i="7"/>
  <c r="W192" i="7"/>
  <c r="V192" i="7"/>
  <c r="U192" i="7"/>
  <c r="T192" i="7"/>
  <c r="S192" i="7"/>
  <c r="R192" i="7"/>
  <c r="Q192" i="7"/>
  <c r="P192" i="7"/>
  <c r="O192" i="7"/>
  <c r="N192" i="7"/>
  <c r="M192" i="7"/>
  <c r="L192" i="7"/>
  <c r="L190" i="7" s="1"/>
  <c r="L189" i="7" s="1"/>
  <c r="K192" i="7"/>
  <c r="K190" i="7" s="1"/>
  <c r="K189" i="7" s="1"/>
  <c r="J192" i="7"/>
  <c r="J190" i="7" s="1"/>
  <c r="J189" i="7" s="1"/>
  <c r="I192" i="7"/>
  <c r="H192" i="7"/>
  <c r="G192" i="7"/>
  <c r="F192" i="7"/>
  <c r="E192" i="7"/>
  <c r="D192" i="7"/>
  <c r="AK191" i="7"/>
  <c r="AB190" i="7"/>
  <c r="AB189" i="7" s="1"/>
  <c r="AJ188" i="7"/>
  <c r="AH188" i="7"/>
  <c r="AG188" i="7"/>
  <c r="AF188" i="7"/>
  <c r="AE188" i="7"/>
  <c r="AD188" i="7"/>
  <c r="AC188" i="7"/>
  <c r="AB188" i="7"/>
  <c r="AA188" i="7"/>
  <c r="Z188" i="7"/>
  <c r="Y188" i="7"/>
  <c r="X188" i="7"/>
  <c r="W188" i="7"/>
  <c r="V188" i="7"/>
  <c r="U188" i="7"/>
  <c r="T188" i="7"/>
  <c r="S188" i="7"/>
  <c r="R188" i="7"/>
  <c r="Q188" i="7"/>
  <c r="P188" i="7"/>
  <c r="O188" i="7"/>
  <c r="N188" i="7"/>
  <c r="M188" i="7"/>
  <c r="L188" i="7"/>
  <c r="K188" i="7"/>
  <c r="J188" i="7"/>
  <c r="I188" i="7"/>
  <c r="H188" i="7"/>
  <c r="G188" i="7"/>
  <c r="F188" i="7"/>
  <c r="E188" i="7"/>
  <c r="D188" i="7"/>
  <c r="AK187" i="7"/>
  <c r="AJ186" i="7"/>
  <c r="AH186" i="7"/>
  <c r="AG186" i="7"/>
  <c r="AF186" i="7"/>
  <c r="AE186" i="7"/>
  <c r="AD186" i="7"/>
  <c r="AC186" i="7"/>
  <c r="AB186" i="7"/>
  <c r="AA186" i="7"/>
  <c r="Z186" i="7"/>
  <c r="Y186" i="7"/>
  <c r="X186" i="7"/>
  <c r="W186" i="7"/>
  <c r="V186" i="7"/>
  <c r="U186" i="7"/>
  <c r="T186" i="7"/>
  <c r="S186" i="7"/>
  <c r="R186" i="7"/>
  <c r="Q186" i="7"/>
  <c r="P186" i="7"/>
  <c r="O186" i="7"/>
  <c r="N186" i="7"/>
  <c r="M186" i="7"/>
  <c r="L186" i="7"/>
  <c r="K186" i="7"/>
  <c r="J186" i="7"/>
  <c r="I186" i="7"/>
  <c r="H186" i="7"/>
  <c r="G186" i="7"/>
  <c r="F186" i="7"/>
  <c r="E186" i="7"/>
  <c r="D186" i="7"/>
  <c r="AK185" i="7"/>
  <c r="AI186" i="7" s="1"/>
  <c r="AI184" i="7"/>
  <c r="AH184" i="7"/>
  <c r="AG184" i="7"/>
  <c r="AF184" i="7"/>
  <c r="AE184" i="7"/>
  <c r="AD184" i="7"/>
  <c r="AC184" i="7"/>
  <c r="AB184" i="7"/>
  <c r="AA184" i="7"/>
  <c r="Z184" i="7"/>
  <c r="Y184" i="7"/>
  <c r="X184" i="7"/>
  <c r="W184" i="7"/>
  <c r="V184" i="7"/>
  <c r="U184" i="7"/>
  <c r="T184" i="7"/>
  <c r="S184" i="7"/>
  <c r="R184" i="7"/>
  <c r="Q184" i="7"/>
  <c r="P184" i="7"/>
  <c r="O184" i="7"/>
  <c r="N184" i="7"/>
  <c r="M184" i="7"/>
  <c r="L184" i="7"/>
  <c r="K184" i="7"/>
  <c r="J184" i="7"/>
  <c r="I184" i="7"/>
  <c r="H184" i="7"/>
  <c r="G184" i="7"/>
  <c r="F184" i="7"/>
  <c r="E184" i="7"/>
  <c r="D184" i="7"/>
  <c r="AK183" i="7"/>
  <c r="AI182" i="7"/>
  <c r="AH182" i="7"/>
  <c r="AG182" i="7"/>
  <c r="AF182" i="7"/>
  <c r="AE182" i="7"/>
  <c r="AD182" i="7"/>
  <c r="AC182" i="7"/>
  <c r="AB182" i="7"/>
  <c r="AA182" i="7"/>
  <c r="Z182" i="7"/>
  <c r="Y182" i="7"/>
  <c r="X182" i="7"/>
  <c r="W182" i="7"/>
  <c r="V182" i="7"/>
  <c r="U182" i="7"/>
  <c r="T182" i="7"/>
  <c r="S182" i="7"/>
  <c r="R182" i="7"/>
  <c r="Q182" i="7"/>
  <c r="P182" i="7"/>
  <c r="O182" i="7"/>
  <c r="N182" i="7"/>
  <c r="M182" i="7"/>
  <c r="L182" i="7"/>
  <c r="K182" i="7"/>
  <c r="J182" i="7"/>
  <c r="I182" i="7"/>
  <c r="H182" i="7"/>
  <c r="G182" i="7"/>
  <c r="F182" i="7"/>
  <c r="E182" i="7"/>
  <c r="D182" i="7"/>
  <c r="AK181" i="7"/>
  <c r="AJ180" i="7"/>
  <c r="AH180" i="7"/>
  <c r="AG180" i="7"/>
  <c r="AF180" i="7"/>
  <c r="AE180" i="7"/>
  <c r="AD180" i="7"/>
  <c r="AC180" i="7"/>
  <c r="AB180" i="7"/>
  <c r="AA180" i="7"/>
  <c r="Z180" i="7"/>
  <c r="Y180" i="7"/>
  <c r="X180" i="7"/>
  <c r="W180" i="7"/>
  <c r="V180" i="7"/>
  <c r="U180" i="7"/>
  <c r="T180" i="7"/>
  <c r="S180" i="7"/>
  <c r="R180" i="7"/>
  <c r="Q180" i="7"/>
  <c r="P180" i="7"/>
  <c r="O180" i="7"/>
  <c r="N180" i="7"/>
  <c r="M180" i="7"/>
  <c r="L180" i="7"/>
  <c r="K180" i="7"/>
  <c r="J180" i="7"/>
  <c r="I180" i="7"/>
  <c r="H180" i="7"/>
  <c r="G180" i="7"/>
  <c r="F180" i="7"/>
  <c r="E180" i="7"/>
  <c r="D180" i="7"/>
  <c r="AK179" i="7"/>
  <c r="AI178" i="7"/>
  <c r="AH178" i="7"/>
  <c r="AG178" i="7"/>
  <c r="AF178" i="7"/>
  <c r="AE178" i="7"/>
  <c r="AD178" i="7"/>
  <c r="AC178" i="7"/>
  <c r="AB178" i="7"/>
  <c r="AA178" i="7"/>
  <c r="Z178" i="7"/>
  <c r="Y178" i="7"/>
  <c r="X178" i="7"/>
  <c r="W178" i="7"/>
  <c r="V178" i="7"/>
  <c r="U178" i="7"/>
  <c r="T178" i="7"/>
  <c r="S178" i="7"/>
  <c r="R178" i="7"/>
  <c r="Q178" i="7"/>
  <c r="P178" i="7"/>
  <c r="O178" i="7"/>
  <c r="N178" i="7"/>
  <c r="M178" i="7"/>
  <c r="L178" i="7"/>
  <c r="K178" i="7"/>
  <c r="J178" i="7"/>
  <c r="I178" i="7"/>
  <c r="H178" i="7"/>
  <c r="G178" i="7"/>
  <c r="F178" i="7"/>
  <c r="E178" i="7"/>
  <c r="D178" i="7"/>
  <c r="AK177" i="7"/>
  <c r="AI176" i="7"/>
  <c r="AH176" i="7"/>
  <c r="AG176" i="7"/>
  <c r="AF176" i="7"/>
  <c r="AE176" i="7"/>
  <c r="AD176" i="7"/>
  <c r="AC176" i="7"/>
  <c r="AB176" i="7"/>
  <c r="AA176" i="7"/>
  <c r="Z176" i="7"/>
  <c r="Y176" i="7"/>
  <c r="X176" i="7"/>
  <c r="W176" i="7"/>
  <c r="V176" i="7"/>
  <c r="U176" i="7"/>
  <c r="T176" i="7"/>
  <c r="S176" i="7"/>
  <c r="R176" i="7"/>
  <c r="Q176" i="7"/>
  <c r="P176" i="7"/>
  <c r="O176" i="7"/>
  <c r="N176" i="7"/>
  <c r="M176" i="7"/>
  <c r="L176" i="7"/>
  <c r="K176" i="7"/>
  <c r="J176" i="7"/>
  <c r="I176" i="7"/>
  <c r="H176" i="7"/>
  <c r="G176" i="7"/>
  <c r="F176" i="7"/>
  <c r="E176" i="7"/>
  <c r="D176" i="7"/>
  <c r="AK175" i="7"/>
  <c r="AI174" i="7"/>
  <c r="AH174" i="7"/>
  <c r="AG174" i="7"/>
  <c r="AF174" i="7"/>
  <c r="AE174" i="7"/>
  <c r="AD174" i="7"/>
  <c r="AC174" i="7"/>
  <c r="AB174" i="7"/>
  <c r="AA174" i="7"/>
  <c r="Z174" i="7"/>
  <c r="Y174" i="7"/>
  <c r="X174" i="7"/>
  <c r="W174" i="7"/>
  <c r="V174" i="7"/>
  <c r="U174" i="7"/>
  <c r="T174" i="7"/>
  <c r="S174" i="7"/>
  <c r="R174" i="7"/>
  <c r="Q174" i="7"/>
  <c r="P174" i="7"/>
  <c r="O174" i="7"/>
  <c r="N174" i="7"/>
  <c r="M174" i="7"/>
  <c r="L174" i="7"/>
  <c r="K174" i="7"/>
  <c r="J174" i="7"/>
  <c r="I174" i="7"/>
  <c r="H174" i="7"/>
  <c r="G174" i="7"/>
  <c r="F174" i="7"/>
  <c r="E174" i="7"/>
  <c r="D174" i="7"/>
  <c r="AK173" i="7"/>
  <c r="AJ174" i="7" s="1"/>
  <c r="AK174" i="7" s="1"/>
  <c r="AI172" i="7"/>
  <c r="AH172" i="7"/>
  <c r="AG172" i="7"/>
  <c r="AF172" i="7"/>
  <c r="AE172" i="7"/>
  <c r="AD172" i="7"/>
  <c r="AC172" i="7"/>
  <c r="AB172" i="7"/>
  <c r="AA172" i="7"/>
  <c r="Z172" i="7"/>
  <c r="Y172" i="7"/>
  <c r="X172" i="7"/>
  <c r="W172" i="7"/>
  <c r="V172" i="7"/>
  <c r="U172" i="7"/>
  <c r="T172" i="7"/>
  <c r="T160" i="7" s="1"/>
  <c r="T159" i="7" s="1"/>
  <c r="S172" i="7"/>
  <c r="S160" i="7" s="1"/>
  <c r="S159" i="7" s="1"/>
  <c r="R172" i="7"/>
  <c r="Q172" i="7"/>
  <c r="P172" i="7"/>
  <c r="O172" i="7"/>
  <c r="N172" i="7"/>
  <c r="M172" i="7"/>
  <c r="L172" i="7"/>
  <c r="K172" i="7"/>
  <c r="J172" i="7"/>
  <c r="I172" i="7"/>
  <c r="H172" i="7"/>
  <c r="G172" i="7"/>
  <c r="F172" i="7"/>
  <c r="E172" i="7"/>
  <c r="D172" i="7"/>
  <c r="AK171" i="7"/>
  <c r="AI170" i="7"/>
  <c r="AH170" i="7"/>
  <c r="AG170" i="7"/>
  <c r="AF170" i="7"/>
  <c r="AE170" i="7"/>
  <c r="AD170" i="7"/>
  <c r="AC170" i="7"/>
  <c r="AB170" i="7"/>
  <c r="AA170" i="7"/>
  <c r="Z170" i="7"/>
  <c r="Y170" i="7"/>
  <c r="X170" i="7"/>
  <c r="W170" i="7"/>
  <c r="V170" i="7"/>
  <c r="V160" i="7" s="1"/>
  <c r="V159" i="7" s="1"/>
  <c r="U170" i="7"/>
  <c r="T170" i="7"/>
  <c r="S170" i="7"/>
  <c r="R170" i="7"/>
  <c r="Q170" i="7"/>
  <c r="P170" i="7"/>
  <c r="O170" i="7"/>
  <c r="N170" i="7"/>
  <c r="M170" i="7"/>
  <c r="L170" i="7"/>
  <c r="K170" i="7"/>
  <c r="J170" i="7"/>
  <c r="I170" i="7"/>
  <c r="H170" i="7"/>
  <c r="G170" i="7"/>
  <c r="F170" i="7"/>
  <c r="E170" i="7"/>
  <c r="D170" i="7"/>
  <c r="AK169" i="7"/>
  <c r="AH168" i="7"/>
  <c r="AG168" i="7"/>
  <c r="AF168" i="7"/>
  <c r="AE168" i="7"/>
  <c r="AD168" i="7"/>
  <c r="AC168" i="7"/>
  <c r="AB168" i="7"/>
  <c r="AA168" i="7"/>
  <c r="Z168" i="7"/>
  <c r="Y168" i="7"/>
  <c r="X168" i="7"/>
  <c r="W168" i="7"/>
  <c r="V168" i="7"/>
  <c r="U168" i="7"/>
  <c r="T168" i="7"/>
  <c r="S168" i="7"/>
  <c r="R168" i="7"/>
  <c r="Q168" i="7"/>
  <c r="P168" i="7"/>
  <c r="O168" i="7"/>
  <c r="N168" i="7"/>
  <c r="M168" i="7"/>
  <c r="L168" i="7"/>
  <c r="K168" i="7"/>
  <c r="J168" i="7"/>
  <c r="I168" i="7"/>
  <c r="H168" i="7"/>
  <c r="G168" i="7"/>
  <c r="F168" i="7"/>
  <c r="E168" i="7"/>
  <c r="D168" i="7"/>
  <c r="AK167" i="7"/>
  <c r="AI168" i="7" s="1"/>
  <c r="AJ166" i="7"/>
  <c r="AH166" i="7"/>
  <c r="AG166" i="7"/>
  <c r="AF166" i="7"/>
  <c r="AE166" i="7"/>
  <c r="AD166" i="7"/>
  <c r="AC166" i="7"/>
  <c r="AB166" i="7"/>
  <c r="AA166" i="7"/>
  <c r="Z166" i="7"/>
  <c r="Y166" i="7"/>
  <c r="X166" i="7"/>
  <c r="W166" i="7"/>
  <c r="V166" i="7"/>
  <c r="U166" i="7"/>
  <c r="T166" i="7"/>
  <c r="S166" i="7"/>
  <c r="R166" i="7"/>
  <c r="Q166" i="7"/>
  <c r="P166" i="7"/>
  <c r="O166" i="7"/>
  <c r="N166" i="7"/>
  <c r="M166" i="7"/>
  <c r="L166" i="7"/>
  <c r="K166" i="7"/>
  <c r="J166" i="7"/>
  <c r="I166" i="7"/>
  <c r="H166" i="7"/>
  <c r="G166" i="7"/>
  <c r="F166" i="7"/>
  <c r="E166" i="7"/>
  <c r="D166" i="7"/>
  <c r="AK165" i="7"/>
  <c r="AJ164" i="7"/>
  <c r="AI164" i="7"/>
  <c r="AG164" i="7"/>
  <c r="AF164" i="7"/>
  <c r="AE164" i="7"/>
  <c r="AD164" i="7"/>
  <c r="AC164" i="7"/>
  <c r="AB164" i="7"/>
  <c r="AA164" i="7"/>
  <c r="Z164" i="7"/>
  <c r="Y164" i="7"/>
  <c r="X164" i="7"/>
  <c r="W164" i="7"/>
  <c r="V164" i="7"/>
  <c r="U164" i="7"/>
  <c r="T164" i="7"/>
  <c r="S164" i="7"/>
  <c r="R164" i="7"/>
  <c r="Q164" i="7"/>
  <c r="P164" i="7"/>
  <c r="O164" i="7"/>
  <c r="N164" i="7"/>
  <c r="M164" i="7"/>
  <c r="L164" i="7"/>
  <c r="K164" i="7"/>
  <c r="J164" i="7"/>
  <c r="I164" i="7"/>
  <c r="H164" i="7"/>
  <c r="G164" i="7"/>
  <c r="F164" i="7"/>
  <c r="E164" i="7"/>
  <c r="D164" i="7"/>
  <c r="AK163" i="7"/>
  <c r="AJ162" i="7"/>
  <c r="AI162" i="7"/>
  <c r="AH162" i="7"/>
  <c r="AF162" i="7"/>
  <c r="AE162" i="7"/>
  <c r="AD162" i="7"/>
  <c r="AC162" i="7"/>
  <c r="AB162" i="7"/>
  <c r="AA162" i="7"/>
  <c r="Z162" i="7"/>
  <c r="Z160" i="7" s="1"/>
  <c r="Z159" i="7" s="1"/>
  <c r="Y162" i="7"/>
  <c r="X162" i="7"/>
  <c r="W162" i="7"/>
  <c r="V162" i="7"/>
  <c r="U162" i="7"/>
  <c r="T162" i="7"/>
  <c r="S162" i="7"/>
  <c r="R162" i="7"/>
  <c r="Q162" i="7"/>
  <c r="Q160" i="7" s="1"/>
  <c r="Q159" i="7" s="1"/>
  <c r="P162" i="7"/>
  <c r="O162" i="7"/>
  <c r="N162" i="7"/>
  <c r="M162" i="7"/>
  <c r="L162" i="7"/>
  <c r="K162" i="7"/>
  <c r="J162" i="7"/>
  <c r="I162" i="7"/>
  <c r="H162" i="7"/>
  <c r="G162" i="7"/>
  <c r="F162" i="7"/>
  <c r="E162" i="7"/>
  <c r="D162" i="7"/>
  <c r="AK161" i="7"/>
  <c r="U160" i="7"/>
  <c r="U159" i="7" s="1"/>
  <c r="AJ158" i="7"/>
  <c r="AI158" i="7"/>
  <c r="AH158" i="7"/>
  <c r="AG158" i="7"/>
  <c r="AG124" i="7" s="1"/>
  <c r="AG123" i="7" s="1"/>
  <c r="AF158" i="7"/>
  <c r="AE158" i="7"/>
  <c r="AD158" i="7"/>
  <c r="AB158" i="7"/>
  <c r="AA158" i="7"/>
  <c r="Z158" i="7"/>
  <c r="Y158" i="7"/>
  <c r="X158" i="7"/>
  <c r="W158" i="7"/>
  <c r="V158" i="7"/>
  <c r="U158" i="7"/>
  <c r="T158" i="7"/>
  <c r="S158" i="7"/>
  <c r="R158" i="7"/>
  <c r="Q158" i="7"/>
  <c r="P158" i="7"/>
  <c r="O158" i="7"/>
  <c r="N158" i="7"/>
  <c r="M158" i="7"/>
  <c r="L158" i="7"/>
  <c r="K158" i="7"/>
  <c r="J158" i="7"/>
  <c r="I158" i="7"/>
  <c r="H158" i="7"/>
  <c r="G158" i="7"/>
  <c r="F158" i="7"/>
  <c r="E158" i="7"/>
  <c r="D158" i="7"/>
  <c r="AK157" i="7"/>
  <c r="AJ156" i="7"/>
  <c r="AI156" i="7"/>
  <c r="AH156" i="7"/>
  <c r="AG156" i="7"/>
  <c r="AF156" i="7"/>
  <c r="AE156" i="7"/>
  <c r="AD156" i="7"/>
  <c r="AB156" i="7"/>
  <c r="AA156" i="7"/>
  <c r="Z156" i="7"/>
  <c r="Y156" i="7"/>
  <c r="X156" i="7"/>
  <c r="W156" i="7"/>
  <c r="V156" i="7"/>
  <c r="U156" i="7"/>
  <c r="T156" i="7"/>
  <c r="S156" i="7"/>
  <c r="R156" i="7"/>
  <c r="Q156" i="7"/>
  <c r="P156" i="7"/>
  <c r="O156" i="7"/>
  <c r="N156" i="7"/>
  <c r="M156" i="7"/>
  <c r="L156" i="7"/>
  <c r="K156" i="7"/>
  <c r="J156" i="7"/>
  <c r="I156" i="7"/>
  <c r="H156" i="7"/>
  <c r="AC156" i="7" s="1"/>
  <c r="G156" i="7"/>
  <c r="F156" i="7"/>
  <c r="E156" i="7"/>
  <c r="D156" i="7"/>
  <c r="AK155" i="7"/>
  <c r="AJ154" i="7"/>
  <c r="AI154" i="7"/>
  <c r="AH154" i="7"/>
  <c r="AG154" i="7"/>
  <c r="AF154" i="7"/>
  <c r="AE154" i="7"/>
  <c r="AD154" i="7"/>
  <c r="AB154" i="7"/>
  <c r="AA154" i="7"/>
  <c r="Z154" i="7"/>
  <c r="Y154" i="7"/>
  <c r="X154" i="7"/>
  <c r="W154" i="7"/>
  <c r="V154" i="7"/>
  <c r="U154" i="7"/>
  <c r="T154" i="7"/>
  <c r="S154" i="7"/>
  <c r="R154" i="7"/>
  <c r="Q154" i="7"/>
  <c r="P154" i="7"/>
  <c r="O154" i="7"/>
  <c r="N154" i="7"/>
  <c r="M154" i="7"/>
  <c r="AC154" i="7" s="1"/>
  <c r="L154" i="7"/>
  <c r="K154" i="7"/>
  <c r="J154" i="7"/>
  <c r="I154" i="7"/>
  <c r="H154" i="7"/>
  <c r="G154" i="7"/>
  <c r="F154" i="7"/>
  <c r="E154" i="7"/>
  <c r="D154" i="7"/>
  <c r="AK153" i="7"/>
  <c r="AJ152" i="7"/>
  <c r="AI152" i="7"/>
  <c r="AH152" i="7"/>
  <c r="AG152" i="7"/>
  <c r="AF152" i="7"/>
  <c r="AE152" i="7"/>
  <c r="AD152" i="7"/>
  <c r="X152" i="7"/>
  <c r="W152" i="7"/>
  <c r="V152" i="7"/>
  <c r="U152" i="7"/>
  <c r="T152" i="7"/>
  <c r="S152" i="7"/>
  <c r="R152" i="7"/>
  <c r="Q152" i="7"/>
  <c r="P152" i="7"/>
  <c r="O152" i="7"/>
  <c r="N152" i="7"/>
  <c r="M152" i="7"/>
  <c r="L152" i="7"/>
  <c r="K152" i="7"/>
  <c r="J152" i="7"/>
  <c r="I152" i="7"/>
  <c r="H152" i="7"/>
  <c r="G152" i="7"/>
  <c r="F152" i="7"/>
  <c r="E152" i="7"/>
  <c r="D152" i="7"/>
  <c r="AK151" i="7"/>
  <c r="AJ150" i="7"/>
  <c r="AI150" i="7"/>
  <c r="AH150" i="7"/>
  <c r="AG150" i="7"/>
  <c r="AF150" i="7"/>
  <c r="AD150" i="7"/>
  <c r="AC150" i="7"/>
  <c r="AB150" i="7"/>
  <c r="AA150" i="7"/>
  <c r="Z150" i="7"/>
  <c r="Y150" i="7"/>
  <c r="X150" i="7"/>
  <c r="W150" i="7"/>
  <c r="V150" i="7"/>
  <c r="U150" i="7"/>
  <c r="T150" i="7"/>
  <c r="S150" i="7"/>
  <c r="R150" i="7"/>
  <c r="Q150" i="7"/>
  <c r="P150" i="7"/>
  <c r="O150" i="7"/>
  <c r="N150" i="7"/>
  <c r="M150" i="7"/>
  <c r="L150" i="7"/>
  <c r="K150" i="7"/>
  <c r="J150" i="7"/>
  <c r="I150" i="7"/>
  <c r="H150" i="7"/>
  <c r="G150" i="7"/>
  <c r="F150" i="7"/>
  <c r="E150" i="7"/>
  <c r="D150" i="7"/>
  <c r="AK150" i="7" s="1"/>
  <c r="AK149" i="7"/>
  <c r="AE150" i="7" s="1"/>
  <c r="AJ148" i="7"/>
  <c r="AI148" i="7"/>
  <c r="AH148" i="7"/>
  <c r="AG148" i="7"/>
  <c r="AF148" i="7"/>
  <c r="AE148" i="7"/>
  <c r="AD148" i="7"/>
  <c r="AB148" i="7"/>
  <c r="AA148" i="7"/>
  <c r="Z148" i="7"/>
  <c r="Y148" i="7"/>
  <c r="X148" i="7"/>
  <c r="W148" i="7"/>
  <c r="V148" i="7"/>
  <c r="U148" i="7"/>
  <c r="T148" i="7"/>
  <c r="S148" i="7"/>
  <c r="R148" i="7"/>
  <c r="Q148" i="7"/>
  <c r="P148" i="7"/>
  <c r="O148" i="7"/>
  <c r="N148" i="7"/>
  <c r="M148" i="7"/>
  <c r="AC148" i="7" s="1"/>
  <c r="L148" i="7"/>
  <c r="K148" i="7"/>
  <c r="J148" i="7"/>
  <c r="I148" i="7"/>
  <c r="H148" i="7"/>
  <c r="G148" i="7"/>
  <c r="F148" i="7"/>
  <c r="E148" i="7"/>
  <c r="D148" i="7"/>
  <c r="AK147" i="7"/>
  <c r="AJ146" i="7"/>
  <c r="AI146" i="7"/>
  <c r="AH146" i="7"/>
  <c r="AG146" i="7"/>
  <c r="AF146" i="7"/>
  <c r="AE146" i="7"/>
  <c r="AD146" i="7"/>
  <c r="AC146" i="7"/>
  <c r="AA146" i="7"/>
  <c r="Z146" i="7"/>
  <c r="Y146" i="7"/>
  <c r="X146" i="7"/>
  <c r="W146" i="7"/>
  <c r="V146" i="7"/>
  <c r="U146" i="7"/>
  <c r="T146" i="7"/>
  <c r="S146" i="7"/>
  <c r="R146" i="7"/>
  <c r="Q146" i="7"/>
  <c r="P146" i="7"/>
  <c r="O146" i="7"/>
  <c r="N146" i="7"/>
  <c r="M146" i="7"/>
  <c r="L146" i="7"/>
  <c r="AB146" i="7" s="1"/>
  <c r="K146" i="7"/>
  <c r="J146" i="7"/>
  <c r="I146" i="7"/>
  <c r="H146" i="7"/>
  <c r="G146" i="7"/>
  <c r="F146" i="7"/>
  <c r="E146" i="7"/>
  <c r="D146" i="7"/>
  <c r="AK145" i="7"/>
  <c r="AJ144" i="7"/>
  <c r="AI144" i="7"/>
  <c r="AH144" i="7"/>
  <c r="AG144" i="7"/>
  <c r="AF144" i="7"/>
  <c r="AE144" i="7"/>
  <c r="AC144" i="7"/>
  <c r="AB144" i="7"/>
  <c r="AA144" i="7"/>
  <c r="Z144" i="7"/>
  <c r="Y144" i="7"/>
  <c r="X144" i="7"/>
  <c r="W144" i="7"/>
  <c r="V144" i="7"/>
  <c r="U144" i="7"/>
  <c r="T144" i="7"/>
  <c r="S144" i="7"/>
  <c r="R144" i="7"/>
  <c r="Q144" i="7"/>
  <c r="P144" i="7"/>
  <c r="O144" i="7"/>
  <c r="N144" i="7"/>
  <c r="AD144" i="7" s="1"/>
  <c r="M144" i="7"/>
  <c r="L144" i="7"/>
  <c r="K144" i="7"/>
  <c r="J144" i="7"/>
  <c r="I144" i="7"/>
  <c r="H144" i="7"/>
  <c r="G144" i="7"/>
  <c r="F144" i="7"/>
  <c r="E144" i="7"/>
  <c r="D144" i="7"/>
  <c r="AK143" i="7"/>
  <c r="AJ142" i="7"/>
  <c r="AI142" i="7"/>
  <c r="AH142" i="7"/>
  <c r="AG142" i="7"/>
  <c r="AF142" i="7"/>
  <c r="AE142" i="7"/>
  <c r="AD142" i="7"/>
  <c r="AB142" i="7"/>
  <c r="AA142" i="7"/>
  <c r="Z142" i="7"/>
  <c r="Y142" i="7"/>
  <c r="X142" i="7"/>
  <c r="W142" i="7"/>
  <c r="V142" i="7"/>
  <c r="U142" i="7"/>
  <c r="T142" i="7"/>
  <c r="S142" i="7"/>
  <c r="R142" i="7"/>
  <c r="Q142" i="7"/>
  <c r="P142" i="7"/>
  <c r="O142" i="7"/>
  <c r="N142" i="7"/>
  <c r="M142" i="7"/>
  <c r="AC142" i="7" s="1"/>
  <c r="L142" i="7"/>
  <c r="K142" i="7"/>
  <c r="J142" i="7"/>
  <c r="I142" i="7"/>
  <c r="H142" i="7"/>
  <c r="G142" i="7"/>
  <c r="F142" i="7"/>
  <c r="E142" i="7"/>
  <c r="D142" i="7"/>
  <c r="AK142" i="7" s="1"/>
  <c r="AK141" i="7"/>
  <c r="AJ140" i="7"/>
  <c r="AI140" i="7"/>
  <c r="AH140" i="7"/>
  <c r="AG140" i="7"/>
  <c r="AF140" i="7"/>
  <c r="AE140" i="7"/>
  <c r="AD140" i="7"/>
  <c r="AB140" i="7"/>
  <c r="AA140" i="7"/>
  <c r="Z140" i="7"/>
  <c r="Y140" i="7"/>
  <c r="X140" i="7"/>
  <c r="W140" i="7"/>
  <c r="V140" i="7"/>
  <c r="U140" i="7"/>
  <c r="T140" i="7"/>
  <c r="S140" i="7"/>
  <c r="R140" i="7"/>
  <c r="Q140" i="7"/>
  <c r="P140" i="7"/>
  <c r="O140" i="7"/>
  <c r="N140" i="7"/>
  <c r="M140" i="7"/>
  <c r="L140" i="7"/>
  <c r="K140" i="7"/>
  <c r="J140" i="7"/>
  <c r="I140" i="7"/>
  <c r="H140" i="7"/>
  <c r="G140" i="7"/>
  <c r="F140" i="7"/>
  <c r="E140" i="7"/>
  <c r="D140" i="7"/>
  <c r="AK139" i="7"/>
  <c r="AJ138" i="7"/>
  <c r="AI138" i="7"/>
  <c r="AH138" i="7"/>
  <c r="AG138" i="7"/>
  <c r="AF138" i="7"/>
  <c r="AE138" i="7"/>
  <c r="AD138" i="7"/>
  <c r="AB138" i="7"/>
  <c r="AA138" i="7"/>
  <c r="Z138" i="7"/>
  <c r="Y138" i="7"/>
  <c r="X138" i="7"/>
  <c r="W138" i="7"/>
  <c r="V138" i="7"/>
  <c r="U138" i="7"/>
  <c r="T138" i="7"/>
  <c r="S138" i="7"/>
  <c r="R138" i="7"/>
  <c r="Q138" i="7"/>
  <c r="P138" i="7"/>
  <c r="O138" i="7"/>
  <c r="N138" i="7"/>
  <c r="M138" i="7"/>
  <c r="L138" i="7"/>
  <c r="K138" i="7"/>
  <c r="J138" i="7"/>
  <c r="I138" i="7"/>
  <c r="H138" i="7"/>
  <c r="G138" i="7"/>
  <c r="F138" i="7"/>
  <c r="E138" i="7"/>
  <c r="D138" i="7"/>
  <c r="AK137" i="7"/>
  <c r="AJ136" i="7"/>
  <c r="AI136" i="7"/>
  <c r="AH136" i="7"/>
  <c r="AG136" i="7"/>
  <c r="AF136" i="7"/>
  <c r="AE136" i="7"/>
  <c r="AD136" i="7"/>
  <c r="AA136" i="7"/>
  <c r="Z136" i="7"/>
  <c r="Y136" i="7"/>
  <c r="X136" i="7"/>
  <c r="W136" i="7"/>
  <c r="V136" i="7"/>
  <c r="U136" i="7"/>
  <c r="T136" i="7"/>
  <c r="S136" i="7"/>
  <c r="R136" i="7"/>
  <c r="Q136" i="7"/>
  <c r="P136" i="7"/>
  <c r="O136" i="7"/>
  <c r="N136" i="7"/>
  <c r="M136" i="7"/>
  <c r="L136" i="7"/>
  <c r="K136" i="7"/>
  <c r="J136" i="7"/>
  <c r="I136" i="7"/>
  <c r="H136" i="7"/>
  <c r="G136" i="7"/>
  <c r="F136" i="7"/>
  <c r="E136" i="7"/>
  <c r="D136" i="7"/>
  <c r="AK135" i="7"/>
  <c r="AJ134" i="7"/>
  <c r="AI134" i="7"/>
  <c r="AH134" i="7"/>
  <c r="AG134" i="7"/>
  <c r="AF134" i="7"/>
  <c r="AE134" i="7"/>
  <c r="AD134" i="7"/>
  <c r="AC134" i="7"/>
  <c r="AA134" i="7"/>
  <c r="Z134" i="7"/>
  <c r="Y134" i="7"/>
  <c r="X134" i="7"/>
  <c r="W134" i="7"/>
  <c r="W124" i="7" s="1"/>
  <c r="W123" i="7" s="1"/>
  <c r="V134" i="7"/>
  <c r="U134" i="7"/>
  <c r="T134" i="7"/>
  <c r="S134" i="7"/>
  <c r="R134" i="7"/>
  <c r="Q134" i="7"/>
  <c r="P134" i="7"/>
  <c r="O134" i="7"/>
  <c r="N134" i="7"/>
  <c r="M134" i="7"/>
  <c r="L134" i="7"/>
  <c r="K134" i="7"/>
  <c r="J134" i="7"/>
  <c r="I134" i="7"/>
  <c r="H134" i="7"/>
  <c r="G134" i="7"/>
  <c r="F134" i="7"/>
  <c r="E134" i="7"/>
  <c r="D134" i="7"/>
  <c r="AK133" i="7"/>
  <c r="AJ132" i="7"/>
  <c r="AI132" i="7"/>
  <c r="AH132" i="7"/>
  <c r="AG132" i="7"/>
  <c r="AF132" i="7"/>
  <c r="AE132" i="7"/>
  <c r="AD132" i="7"/>
  <c r="AC132" i="7"/>
  <c r="AA132" i="7"/>
  <c r="Z132" i="7"/>
  <c r="Y132" i="7"/>
  <c r="X132" i="7"/>
  <c r="W132" i="7"/>
  <c r="V132" i="7"/>
  <c r="U132" i="7"/>
  <c r="T132" i="7"/>
  <c r="S132" i="7"/>
  <c r="R132" i="7"/>
  <c r="Q132" i="7"/>
  <c r="P132" i="7"/>
  <c r="O132" i="7"/>
  <c r="N132" i="7"/>
  <c r="M132" i="7"/>
  <c r="L132" i="7"/>
  <c r="K132" i="7"/>
  <c r="J132" i="7"/>
  <c r="J124" i="7" s="1"/>
  <c r="I132" i="7"/>
  <c r="H132" i="7"/>
  <c r="G132" i="7"/>
  <c r="F132" i="7"/>
  <c r="E132" i="7"/>
  <c r="D132" i="7"/>
  <c r="AK131" i="7"/>
  <c r="AJ130" i="7"/>
  <c r="AI130" i="7"/>
  <c r="AH130" i="7"/>
  <c r="AG130" i="7"/>
  <c r="AF130" i="7"/>
  <c r="AE130" i="7"/>
  <c r="AD130" i="7"/>
  <c r="AC130" i="7"/>
  <c r="AB130" i="7"/>
  <c r="Z130" i="7"/>
  <c r="Y130" i="7"/>
  <c r="X130" i="7"/>
  <c r="W130" i="7"/>
  <c r="V130" i="7"/>
  <c r="U130" i="7"/>
  <c r="T130" i="7"/>
  <c r="S130" i="7"/>
  <c r="R130" i="7"/>
  <c r="Q130" i="7"/>
  <c r="P130" i="7"/>
  <c r="O130" i="7"/>
  <c r="N130" i="7"/>
  <c r="M130" i="7"/>
  <c r="L130" i="7"/>
  <c r="K130" i="7"/>
  <c r="AA130" i="7" s="1"/>
  <c r="J130" i="7"/>
  <c r="I130" i="7"/>
  <c r="H130" i="7"/>
  <c r="G130" i="7"/>
  <c r="F130" i="7"/>
  <c r="E130" i="7"/>
  <c r="D130" i="7"/>
  <c r="AK129" i="7"/>
  <c r="AJ128" i="7"/>
  <c r="AI128" i="7"/>
  <c r="AH128" i="7"/>
  <c r="AG128" i="7"/>
  <c r="AF128" i="7"/>
  <c r="AE128" i="7"/>
  <c r="AD128" i="7"/>
  <c r="AC128" i="7"/>
  <c r="AB128" i="7"/>
  <c r="AA128" i="7"/>
  <c r="Y128" i="7"/>
  <c r="X128" i="7"/>
  <c r="W128" i="7"/>
  <c r="V128" i="7"/>
  <c r="U128" i="7"/>
  <c r="T128" i="7"/>
  <c r="S128" i="7"/>
  <c r="R128" i="7"/>
  <c r="Q128" i="7"/>
  <c r="P128" i="7"/>
  <c r="O128" i="7"/>
  <c r="N128" i="7"/>
  <c r="M128" i="7"/>
  <c r="L128" i="7"/>
  <c r="K128" i="7"/>
  <c r="J128" i="7"/>
  <c r="I128" i="7"/>
  <c r="H128" i="7"/>
  <c r="G128" i="7"/>
  <c r="F128" i="7"/>
  <c r="E128" i="7"/>
  <c r="D128" i="7"/>
  <c r="AK127" i="7"/>
  <c r="AJ126" i="7"/>
  <c r="AJ124" i="7" s="1"/>
  <c r="AJ123" i="7" s="1"/>
  <c r="AI126" i="7"/>
  <c r="AH126" i="7"/>
  <c r="AG126" i="7"/>
  <c r="AF126" i="7"/>
  <c r="AF124" i="7" s="1"/>
  <c r="AF123" i="7" s="1"/>
  <c r="AE126" i="7"/>
  <c r="AD126" i="7"/>
  <c r="AC126" i="7"/>
  <c r="AB126" i="7"/>
  <c r="AA126" i="7"/>
  <c r="Z126" i="7"/>
  <c r="X126" i="7"/>
  <c r="W126" i="7"/>
  <c r="V126" i="7"/>
  <c r="U126" i="7"/>
  <c r="T126" i="7"/>
  <c r="T124" i="7" s="1"/>
  <c r="T123" i="7" s="1"/>
  <c r="S126" i="7"/>
  <c r="S124" i="7" s="1"/>
  <c r="S123" i="7" s="1"/>
  <c r="R126" i="7"/>
  <c r="Q126" i="7"/>
  <c r="P126" i="7"/>
  <c r="O126" i="7"/>
  <c r="O124" i="7" s="1"/>
  <c r="O123" i="7" s="1"/>
  <c r="N126" i="7"/>
  <c r="M126" i="7"/>
  <c r="L126" i="7"/>
  <c r="K126" i="7"/>
  <c r="J126" i="7"/>
  <c r="I126" i="7"/>
  <c r="H126" i="7"/>
  <c r="G126" i="7"/>
  <c r="F126" i="7"/>
  <c r="E126" i="7"/>
  <c r="D126" i="7"/>
  <c r="D124" i="7" s="1"/>
  <c r="AK125" i="7"/>
  <c r="J123" i="7"/>
  <c r="AJ122" i="7"/>
  <c r="AI122" i="7"/>
  <c r="AG122" i="7"/>
  <c r="AF122" i="7"/>
  <c r="AE122" i="7"/>
  <c r="AD122" i="7"/>
  <c r="AC122" i="7"/>
  <c r="AB122" i="7"/>
  <c r="AA122" i="7"/>
  <c r="Z122" i="7"/>
  <c r="Y122" i="7"/>
  <c r="X122" i="7"/>
  <c r="W122" i="7"/>
  <c r="V122" i="7"/>
  <c r="U122" i="7"/>
  <c r="T122" i="7"/>
  <c r="S122" i="7"/>
  <c r="R122" i="7"/>
  <c r="Q122" i="7"/>
  <c r="P122" i="7"/>
  <c r="O122" i="7"/>
  <c r="N122" i="7"/>
  <c r="M122" i="7"/>
  <c r="L122" i="7"/>
  <c r="K122" i="7"/>
  <c r="J122" i="7"/>
  <c r="I122" i="7"/>
  <c r="H122" i="7"/>
  <c r="G122" i="7"/>
  <c r="F122" i="7"/>
  <c r="E122" i="7"/>
  <c r="D122" i="7"/>
  <c r="AK121" i="7"/>
  <c r="AJ120" i="7"/>
  <c r="AI120" i="7"/>
  <c r="AH120" i="7"/>
  <c r="AG120" i="7"/>
  <c r="AD120" i="7"/>
  <c r="AB120" i="7"/>
  <c r="Y120" i="7"/>
  <c r="X120" i="7"/>
  <c r="V120" i="7"/>
  <c r="U120" i="7"/>
  <c r="T120" i="7"/>
  <c r="S120" i="7"/>
  <c r="R120" i="7"/>
  <c r="Q120" i="7"/>
  <c r="P120" i="7"/>
  <c r="O120" i="7"/>
  <c r="N120" i="7"/>
  <c r="M120" i="7"/>
  <c r="L120" i="7"/>
  <c r="K120" i="7"/>
  <c r="J120" i="7"/>
  <c r="I120" i="7"/>
  <c r="H120" i="7"/>
  <c r="G120" i="7"/>
  <c r="F120" i="7"/>
  <c r="E120" i="7"/>
  <c r="D120" i="7"/>
  <c r="AK119" i="7"/>
  <c r="AJ118" i="7"/>
  <c r="AI118" i="7"/>
  <c r="AH118" i="7"/>
  <c r="AG118" i="7"/>
  <c r="AB118" i="7"/>
  <c r="V118" i="7"/>
  <c r="U118" i="7"/>
  <c r="T118" i="7"/>
  <c r="S118" i="7"/>
  <c r="R118" i="7"/>
  <c r="Q118" i="7"/>
  <c r="P118" i="7"/>
  <c r="O118" i="7"/>
  <c r="N118" i="7"/>
  <c r="M118" i="7"/>
  <c r="L118" i="7"/>
  <c r="K118" i="7"/>
  <c r="J118" i="7"/>
  <c r="I118" i="7"/>
  <c r="H118" i="7"/>
  <c r="G118" i="7"/>
  <c r="F118" i="7"/>
  <c r="E118" i="7"/>
  <c r="D118" i="7"/>
  <c r="AK117" i="7"/>
  <c r="AJ116" i="7"/>
  <c r="AI116" i="7"/>
  <c r="AH116" i="7"/>
  <c r="AG116" i="7"/>
  <c r="V116" i="7"/>
  <c r="U116" i="7"/>
  <c r="T116" i="7"/>
  <c r="S116" i="7"/>
  <c r="R116" i="7"/>
  <c r="Q116" i="7"/>
  <c r="P116" i="7"/>
  <c r="O116" i="7"/>
  <c r="N116" i="7"/>
  <c r="M116" i="7"/>
  <c r="L116" i="7"/>
  <c r="K116" i="7"/>
  <c r="J116" i="7"/>
  <c r="I116" i="7"/>
  <c r="H116" i="7"/>
  <c r="G116" i="7"/>
  <c r="F116" i="7"/>
  <c r="E116" i="7"/>
  <c r="D116" i="7"/>
  <c r="AK115" i="7"/>
  <c r="AJ114" i="7"/>
  <c r="AI114" i="7"/>
  <c r="AG114" i="7"/>
  <c r="AD114" i="7"/>
  <c r="AC114" i="7"/>
  <c r="AB114" i="7"/>
  <c r="AA114" i="7"/>
  <c r="Z114" i="7"/>
  <c r="Y114" i="7"/>
  <c r="X114" i="7"/>
  <c r="W114" i="7"/>
  <c r="V114" i="7"/>
  <c r="U114" i="7"/>
  <c r="T114" i="7"/>
  <c r="S114" i="7"/>
  <c r="R114" i="7"/>
  <c r="Q114" i="7"/>
  <c r="P114" i="7"/>
  <c r="O114" i="7"/>
  <c r="N114" i="7"/>
  <c r="M114" i="7"/>
  <c r="L114" i="7"/>
  <c r="K114" i="7"/>
  <c r="J114" i="7"/>
  <c r="I114" i="7"/>
  <c r="H114" i="7"/>
  <c r="G114" i="7"/>
  <c r="F114" i="7"/>
  <c r="E114" i="7"/>
  <c r="D114" i="7"/>
  <c r="AK113" i="7"/>
  <c r="AF114" i="7" s="1"/>
  <c r="AJ112" i="7"/>
  <c r="AI112" i="7"/>
  <c r="AG112" i="7"/>
  <c r="AF112" i="7"/>
  <c r="AE112" i="7"/>
  <c r="AD112" i="7"/>
  <c r="AC112" i="7"/>
  <c r="AB112" i="7"/>
  <c r="AA112" i="7"/>
  <c r="Z112" i="7"/>
  <c r="Y112" i="7"/>
  <c r="X112" i="7"/>
  <c r="W112" i="7"/>
  <c r="V112" i="7"/>
  <c r="U112" i="7"/>
  <c r="T112" i="7"/>
  <c r="S112" i="7"/>
  <c r="R112" i="7"/>
  <c r="Q112" i="7"/>
  <c r="P112" i="7"/>
  <c r="O112" i="7"/>
  <c r="N112" i="7"/>
  <c r="M112" i="7"/>
  <c r="L112" i="7"/>
  <c r="K112" i="7"/>
  <c r="J112" i="7"/>
  <c r="I112" i="7"/>
  <c r="H112" i="7"/>
  <c r="G112" i="7"/>
  <c r="F112" i="7"/>
  <c r="E112" i="7"/>
  <c r="D112" i="7"/>
  <c r="AK111" i="7"/>
  <c r="AJ110" i="7"/>
  <c r="AI110" i="7"/>
  <c r="AH110" i="7"/>
  <c r="AG110" i="7"/>
  <c r="AF110" i="7"/>
  <c r="AE110" i="7"/>
  <c r="AD110" i="7"/>
  <c r="AC110" i="7"/>
  <c r="AA110" i="7"/>
  <c r="Z110" i="7"/>
  <c r="X110" i="7"/>
  <c r="W110" i="7"/>
  <c r="V110" i="7"/>
  <c r="U110" i="7"/>
  <c r="T110" i="7"/>
  <c r="S110" i="7"/>
  <c r="R110" i="7"/>
  <c r="Q110" i="7"/>
  <c r="P110" i="7"/>
  <c r="O110" i="7"/>
  <c r="N110" i="7"/>
  <c r="M110" i="7"/>
  <c r="L110" i="7"/>
  <c r="K110" i="7"/>
  <c r="J110" i="7"/>
  <c r="I110" i="7"/>
  <c r="H110" i="7"/>
  <c r="G110" i="7"/>
  <c r="AB110" i="7" s="1"/>
  <c r="F110" i="7"/>
  <c r="E110" i="7"/>
  <c r="D110" i="7"/>
  <c r="AK109" i="7"/>
  <c r="Y110" i="7" s="1"/>
  <c r="AI108" i="7"/>
  <c r="AH108" i="7"/>
  <c r="AG108" i="7"/>
  <c r="AF108" i="7"/>
  <c r="AE108" i="7"/>
  <c r="AD108" i="7"/>
  <c r="AC108" i="7"/>
  <c r="AA108" i="7"/>
  <c r="Z108" i="7"/>
  <c r="Y108" i="7"/>
  <c r="X108" i="7"/>
  <c r="W108" i="7"/>
  <c r="V108" i="7"/>
  <c r="U108" i="7"/>
  <c r="T108" i="7"/>
  <c r="S108" i="7"/>
  <c r="R108" i="7"/>
  <c r="Q108" i="7"/>
  <c r="P108" i="7"/>
  <c r="O108" i="7"/>
  <c r="N108" i="7"/>
  <c r="M108" i="7"/>
  <c r="L108" i="7"/>
  <c r="K108" i="7"/>
  <c r="J108" i="7"/>
  <c r="I108" i="7"/>
  <c r="H108" i="7"/>
  <c r="G108" i="7"/>
  <c r="F108" i="7"/>
  <c r="E108" i="7"/>
  <c r="D108" i="7"/>
  <c r="AK107" i="7"/>
  <c r="AB108" i="7" s="1"/>
  <c r="AF106" i="7"/>
  <c r="AE106" i="7"/>
  <c r="AD106" i="7"/>
  <c r="AC106" i="7"/>
  <c r="AB106" i="7"/>
  <c r="AA106" i="7"/>
  <c r="Z106" i="7"/>
  <c r="Y106" i="7"/>
  <c r="X106" i="7"/>
  <c r="W106" i="7"/>
  <c r="V106" i="7"/>
  <c r="U106" i="7"/>
  <c r="T106" i="7"/>
  <c r="S106" i="7"/>
  <c r="R106" i="7"/>
  <c r="Q106" i="7"/>
  <c r="P106" i="7"/>
  <c r="O106" i="7"/>
  <c r="N106" i="7"/>
  <c r="M106" i="7"/>
  <c r="L106" i="7"/>
  <c r="K106" i="7"/>
  <c r="J106" i="7"/>
  <c r="I106" i="7"/>
  <c r="H106" i="7"/>
  <c r="G106" i="7"/>
  <c r="F106" i="7"/>
  <c r="E106" i="7"/>
  <c r="D106" i="7"/>
  <c r="AK105" i="7"/>
  <c r="AH106" i="7" s="1"/>
  <c r="AJ104" i="7"/>
  <c r="AI104" i="7"/>
  <c r="AH104" i="7"/>
  <c r="AG104" i="7"/>
  <c r="AF104" i="7"/>
  <c r="AE104" i="7"/>
  <c r="AB104" i="7"/>
  <c r="AA104" i="7"/>
  <c r="Z104" i="7"/>
  <c r="X104" i="7"/>
  <c r="V104" i="7"/>
  <c r="U104" i="7"/>
  <c r="T104" i="7"/>
  <c r="S104" i="7"/>
  <c r="R104" i="7"/>
  <c r="Q104" i="7"/>
  <c r="P104" i="7"/>
  <c r="O104" i="7"/>
  <c r="N104" i="7"/>
  <c r="M104" i="7"/>
  <c r="L104" i="7"/>
  <c r="K104" i="7"/>
  <c r="J104" i="7"/>
  <c r="I104" i="7"/>
  <c r="H104" i="7"/>
  <c r="G104" i="7"/>
  <c r="F104" i="7"/>
  <c r="E104" i="7"/>
  <c r="D104" i="7"/>
  <c r="AK103" i="7"/>
  <c r="AJ102" i="7"/>
  <c r="AI102" i="7"/>
  <c r="AH102" i="7"/>
  <c r="AG102" i="7"/>
  <c r="AE102" i="7"/>
  <c r="AD102" i="7"/>
  <c r="V102" i="7"/>
  <c r="U102" i="7"/>
  <c r="T102" i="7"/>
  <c r="S102" i="7"/>
  <c r="R102" i="7"/>
  <c r="Q102" i="7"/>
  <c r="P102" i="7"/>
  <c r="O102" i="7"/>
  <c r="N102" i="7"/>
  <c r="M102" i="7"/>
  <c r="L102" i="7"/>
  <c r="K102" i="7"/>
  <c r="J102" i="7"/>
  <c r="I102" i="7"/>
  <c r="H102" i="7"/>
  <c r="G102" i="7"/>
  <c r="F102" i="7"/>
  <c r="E102" i="7"/>
  <c r="D102" i="7"/>
  <c r="AK101" i="7"/>
  <c r="AJ100" i="7"/>
  <c r="AH100" i="7"/>
  <c r="AG100" i="7"/>
  <c r="AF100" i="7"/>
  <c r="AE100" i="7"/>
  <c r="AD100" i="7"/>
  <c r="AC100" i="7"/>
  <c r="AB100" i="7"/>
  <c r="AA100" i="7"/>
  <c r="Z100" i="7"/>
  <c r="Y100" i="7"/>
  <c r="X100" i="7"/>
  <c r="W100" i="7"/>
  <c r="V100" i="7"/>
  <c r="U100" i="7"/>
  <c r="T100" i="7"/>
  <c r="S100" i="7"/>
  <c r="R100" i="7"/>
  <c r="Q100" i="7"/>
  <c r="P100" i="7"/>
  <c r="O100" i="7"/>
  <c r="N100" i="7"/>
  <c r="N80" i="7" s="1"/>
  <c r="N79" i="7" s="1"/>
  <c r="M100" i="7"/>
  <c r="L100" i="7"/>
  <c r="K100" i="7"/>
  <c r="J100" i="7"/>
  <c r="I100" i="7"/>
  <c r="H100" i="7"/>
  <c r="G100" i="7"/>
  <c r="F100" i="7"/>
  <c r="E100" i="7"/>
  <c r="D100" i="7"/>
  <c r="AK99" i="7"/>
  <c r="AJ98" i="7"/>
  <c r="AG98" i="7"/>
  <c r="AF98" i="7"/>
  <c r="AE98" i="7"/>
  <c r="AD98" i="7"/>
  <c r="AC98" i="7"/>
  <c r="AB98" i="7"/>
  <c r="AA98" i="7"/>
  <c r="Z98" i="7"/>
  <c r="Y98" i="7"/>
  <c r="X98" i="7"/>
  <c r="W98" i="7"/>
  <c r="V98" i="7"/>
  <c r="U98" i="7"/>
  <c r="T98" i="7"/>
  <c r="S98" i="7"/>
  <c r="R98" i="7"/>
  <c r="Q98" i="7"/>
  <c r="P98" i="7"/>
  <c r="O98" i="7"/>
  <c r="N98" i="7"/>
  <c r="M98" i="7"/>
  <c r="L98" i="7"/>
  <c r="K98" i="7"/>
  <c r="J98" i="7"/>
  <c r="I98" i="7"/>
  <c r="H98" i="7"/>
  <c r="G98" i="7"/>
  <c r="F98" i="7"/>
  <c r="E98" i="7"/>
  <c r="D98" i="7"/>
  <c r="AK97" i="7"/>
  <c r="AH98" i="7" s="1"/>
  <c r="AJ96" i="7"/>
  <c r="AI96" i="7"/>
  <c r="AH96" i="7"/>
  <c r="AG96" i="7"/>
  <c r="V96" i="7"/>
  <c r="U96" i="7"/>
  <c r="T96" i="7"/>
  <c r="S96" i="7"/>
  <c r="R96" i="7"/>
  <c r="Q96" i="7"/>
  <c r="P96" i="7"/>
  <c r="O96" i="7"/>
  <c r="N96" i="7"/>
  <c r="M96" i="7"/>
  <c r="L96" i="7"/>
  <c r="K96" i="7"/>
  <c r="J96" i="7"/>
  <c r="I96" i="7"/>
  <c r="H96" i="7"/>
  <c r="G96" i="7"/>
  <c r="F96" i="7"/>
  <c r="E96" i="7"/>
  <c r="D96" i="7"/>
  <c r="AK95" i="7"/>
  <c r="AJ94" i="7"/>
  <c r="AI94" i="7"/>
  <c r="AH94" i="7"/>
  <c r="AG94" i="7"/>
  <c r="Y94" i="7"/>
  <c r="X94" i="7"/>
  <c r="V94" i="7"/>
  <c r="U94" i="7"/>
  <c r="T94" i="7"/>
  <c r="S94" i="7"/>
  <c r="R94" i="7"/>
  <c r="Q94" i="7"/>
  <c r="P94" i="7"/>
  <c r="O94" i="7"/>
  <c r="N94" i="7"/>
  <c r="M94" i="7"/>
  <c r="L94" i="7"/>
  <c r="K94" i="7"/>
  <c r="J94" i="7"/>
  <c r="I94" i="7"/>
  <c r="H94" i="7"/>
  <c r="G94" i="7"/>
  <c r="F94" i="7"/>
  <c r="E94" i="7"/>
  <c r="D94" i="7"/>
  <c r="AK93" i="7"/>
  <c r="AJ92" i="7"/>
  <c r="AI92" i="7"/>
  <c r="AH92" i="7"/>
  <c r="AG92" i="7"/>
  <c r="Y92" i="7"/>
  <c r="W92" i="7"/>
  <c r="V92" i="7"/>
  <c r="U92" i="7"/>
  <c r="T92" i="7"/>
  <c r="S92" i="7"/>
  <c r="R92" i="7"/>
  <c r="Q92" i="7"/>
  <c r="P92" i="7"/>
  <c r="O92" i="7"/>
  <c r="N92" i="7"/>
  <c r="M92" i="7"/>
  <c r="L92" i="7"/>
  <c r="K92" i="7"/>
  <c r="J92" i="7"/>
  <c r="I92" i="7"/>
  <c r="H92" i="7"/>
  <c r="G92" i="7"/>
  <c r="F92" i="7"/>
  <c r="E92" i="7"/>
  <c r="D92" i="7"/>
  <c r="AK91" i="7"/>
  <c r="AJ90" i="7"/>
  <c r="AI90" i="7"/>
  <c r="AH90" i="7"/>
  <c r="AG90" i="7"/>
  <c r="AF90" i="7"/>
  <c r="AD90" i="7"/>
  <c r="AC90" i="7"/>
  <c r="AB90" i="7"/>
  <c r="AA90" i="7"/>
  <c r="Z90" i="7"/>
  <c r="Y90" i="7"/>
  <c r="X90" i="7"/>
  <c r="W90" i="7"/>
  <c r="V90" i="7"/>
  <c r="U90" i="7"/>
  <c r="T90" i="7"/>
  <c r="S90" i="7"/>
  <c r="R90" i="7"/>
  <c r="Q90" i="7"/>
  <c r="P90" i="7"/>
  <c r="O90" i="7"/>
  <c r="N90" i="7"/>
  <c r="M90" i="7"/>
  <c r="L90" i="7"/>
  <c r="K90" i="7"/>
  <c r="J90" i="7"/>
  <c r="I90" i="7"/>
  <c r="H90" i="7"/>
  <c r="G90" i="7"/>
  <c r="F90" i="7"/>
  <c r="E90" i="7"/>
  <c r="D90" i="7"/>
  <c r="AK89" i="7"/>
  <c r="AJ88" i="7"/>
  <c r="AI88" i="7"/>
  <c r="AH88" i="7"/>
  <c r="AG88" i="7"/>
  <c r="AF88" i="7"/>
  <c r="AE88" i="7"/>
  <c r="AA88" i="7"/>
  <c r="Y88" i="7"/>
  <c r="X88" i="7"/>
  <c r="T88" i="7"/>
  <c r="S88" i="7"/>
  <c r="R88" i="7"/>
  <c r="Q88" i="7"/>
  <c r="P88" i="7"/>
  <c r="O88" i="7"/>
  <c r="N88" i="7"/>
  <c r="M88" i="7"/>
  <c r="L88" i="7"/>
  <c r="K88" i="7"/>
  <c r="J88" i="7"/>
  <c r="I88" i="7"/>
  <c r="H88" i="7"/>
  <c r="G88" i="7"/>
  <c r="F88" i="7"/>
  <c r="E88" i="7"/>
  <c r="D88" i="7"/>
  <c r="AK87" i="7"/>
  <c r="AJ86" i="7"/>
  <c r="AI86" i="7"/>
  <c r="AH86" i="7"/>
  <c r="AG86" i="7"/>
  <c r="AF86" i="7"/>
  <c r="AE86" i="7"/>
  <c r="AD86" i="7"/>
  <c r="S86" i="7"/>
  <c r="R86" i="7"/>
  <c r="Q86" i="7"/>
  <c r="P86" i="7"/>
  <c r="O86" i="7"/>
  <c r="N86" i="7"/>
  <c r="M86" i="7"/>
  <c r="L86" i="7"/>
  <c r="K86" i="7"/>
  <c r="J86" i="7"/>
  <c r="I86" i="7"/>
  <c r="H86" i="7"/>
  <c r="G86" i="7"/>
  <c r="F86" i="7"/>
  <c r="E86" i="7"/>
  <c r="D86" i="7"/>
  <c r="AK85" i="7"/>
  <c r="AJ84" i="7"/>
  <c r="AI84" i="7"/>
  <c r="AH84" i="7"/>
  <c r="AG84" i="7"/>
  <c r="AF84" i="7"/>
  <c r="AE84" i="7"/>
  <c r="AD84" i="7"/>
  <c r="AC84" i="7"/>
  <c r="AB84" i="7"/>
  <c r="AA84" i="7"/>
  <c r="Z84" i="7"/>
  <c r="W84" i="7"/>
  <c r="V84" i="7"/>
  <c r="U84" i="7"/>
  <c r="O84" i="7"/>
  <c r="N84" i="7"/>
  <c r="M84" i="7"/>
  <c r="L84" i="7"/>
  <c r="K84" i="7"/>
  <c r="J84" i="7"/>
  <c r="I84" i="7"/>
  <c r="H84" i="7"/>
  <c r="G84" i="7"/>
  <c r="F84" i="7"/>
  <c r="E84" i="7"/>
  <c r="D84" i="7"/>
  <c r="AK83" i="7"/>
  <c r="AJ82" i="7"/>
  <c r="AI82" i="7"/>
  <c r="AH82" i="7"/>
  <c r="AG82" i="7"/>
  <c r="AF82" i="7"/>
  <c r="AE82" i="7"/>
  <c r="AD82" i="7"/>
  <c r="AC82" i="7"/>
  <c r="AB82" i="7"/>
  <c r="AA82" i="7"/>
  <c r="Z82" i="7"/>
  <c r="Y82" i="7"/>
  <c r="X82" i="7"/>
  <c r="W82" i="7"/>
  <c r="V82" i="7"/>
  <c r="U82" i="7"/>
  <c r="T82" i="7"/>
  <c r="R82" i="7"/>
  <c r="Q82" i="7"/>
  <c r="N82" i="7"/>
  <c r="M82" i="7"/>
  <c r="L82" i="7"/>
  <c r="K82" i="7"/>
  <c r="J82" i="7"/>
  <c r="I82" i="7"/>
  <c r="H82" i="7"/>
  <c r="G82" i="7"/>
  <c r="F82" i="7"/>
  <c r="E82" i="7"/>
  <c r="D82" i="7"/>
  <c r="AK81" i="7"/>
  <c r="P82" i="7" s="1"/>
  <c r="AJ78" i="7"/>
  <c r="AI78" i="7"/>
  <c r="AH78" i="7"/>
  <c r="AG78" i="7"/>
  <c r="AF78" i="7"/>
  <c r="AE78" i="7"/>
  <c r="AD78" i="7"/>
  <c r="AC78" i="7"/>
  <c r="AB78" i="7"/>
  <c r="AA78" i="7"/>
  <c r="Z78" i="7"/>
  <c r="Y78" i="7"/>
  <c r="X78" i="7"/>
  <c r="W78" i="7"/>
  <c r="V78" i="7"/>
  <c r="U78" i="7"/>
  <c r="T78" i="7"/>
  <c r="S78" i="7"/>
  <c r="R78" i="7"/>
  <c r="P78" i="7"/>
  <c r="O78" i="7"/>
  <c r="N78" i="7"/>
  <c r="M78" i="7"/>
  <c r="L78" i="7"/>
  <c r="K78" i="7"/>
  <c r="J78" i="7"/>
  <c r="I78" i="7"/>
  <c r="H78" i="7"/>
  <c r="G78" i="7"/>
  <c r="F78" i="7"/>
  <c r="E78" i="7"/>
  <c r="D78" i="7"/>
  <c r="AK77" i="7"/>
  <c r="AJ76" i="7"/>
  <c r="AI76" i="7"/>
  <c r="AH76" i="7"/>
  <c r="AG76" i="7"/>
  <c r="AF76" i="7"/>
  <c r="AE76" i="7"/>
  <c r="AD76" i="7"/>
  <c r="AC76" i="7"/>
  <c r="AB76" i="7"/>
  <c r="AA76" i="7"/>
  <c r="Z76" i="7"/>
  <c r="Y76" i="7"/>
  <c r="X76" i="7"/>
  <c r="W76" i="7"/>
  <c r="V76" i="7"/>
  <c r="U76" i="7"/>
  <c r="T76" i="7"/>
  <c r="S76" i="7"/>
  <c r="R76" i="7"/>
  <c r="O76" i="7"/>
  <c r="N76" i="7"/>
  <c r="M76" i="7"/>
  <c r="L76" i="7"/>
  <c r="K76" i="7"/>
  <c r="J76" i="7"/>
  <c r="I76" i="7"/>
  <c r="H76" i="7"/>
  <c r="G76" i="7"/>
  <c r="F76" i="7"/>
  <c r="E76" i="7"/>
  <c r="D76" i="7"/>
  <c r="AK75" i="7"/>
  <c r="AJ74" i="7"/>
  <c r="AI74" i="7"/>
  <c r="AH74" i="7"/>
  <c r="AG74" i="7"/>
  <c r="AF74" i="7"/>
  <c r="AE74" i="7"/>
  <c r="AD74" i="7"/>
  <c r="AC74" i="7"/>
  <c r="AB74" i="7"/>
  <c r="AA74" i="7"/>
  <c r="Z74" i="7"/>
  <c r="Y74" i="7"/>
  <c r="X74" i="7"/>
  <c r="W74" i="7"/>
  <c r="V74" i="7"/>
  <c r="U74" i="7"/>
  <c r="T74" i="7"/>
  <c r="S74" i="7"/>
  <c r="Q74" i="7"/>
  <c r="P74" i="7"/>
  <c r="O74" i="7"/>
  <c r="N74" i="7"/>
  <c r="M74" i="7"/>
  <c r="L74" i="7"/>
  <c r="K74" i="7"/>
  <c r="J74" i="7"/>
  <c r="I74" i="7"/>
  <c r="H74" i="7"/>
  <c r="G74" i="7"/>
  <c r="F74" i="7"/>
  <c r="E74" i="7"/>
  <c r="D74" i="7"/>
  <c r="AK73" i="7"/>
  <c r="AJ72" i="7"/>
  <c r="AI72" i="7"/>
  <c r="AH72" i="7"/>
  <c r="AG72" i="7"/>
  <c r="AF72" i="7"/>
  <c r="AE72" i="7"/>
  <c r="AD72" i="7"/>
  <c r="AC72" i="7"/>
  <c r="AB72" i="7"/>
  <c r="AA72" i="7"/>
  <c r="Z72" i="7"/>
  <c r="Y72" i="7"/>
  <c r="X72" i="7"/>
  <c r="W72" i="7"/>
  <c r="V72" i="7"/>
  <c r="U72" i="7"/>
  <c r="T72" i="7"/>
  <c r="S72" i="7"/>
  <c r="Q72" i="7"/>
  <c r="P72" i="7"/>
  <c r="O72" i="7"/>
  <c r="N72" i="7"/>
  <c r="M72" i="7"/>
  <c r="L72" i="7"/>
  <c r="K72" i="7"/>
  <c r="J72" i="7"/>
  <c r="I72" i="7"/>
  <c r="H72" i="7"/>
  <c r="G72" i="7"/>
  <c r="F72" i="7"/>
  <c r="E72" i="7"/>
  <c r="D72" i="7"/>
  <c r="AK71" i="7"/>
  <c r="AJ70" i="7"/>
  <c r="AI70" i="7"/>
  <c r="AH70" i="7"/>
  <c r="AG70" i="7"/>
  <c r="AF70" i="7"/>
  <c r="AE70" i="7"/>
  <c r="AD70" i="7"/>
  <c r="AC70" i="7"/>
  <c r="AB70" i="7"/>
  <c r="AA70" i="7"/>
  <c r="Z70" i="7"/>
  <c r="Y70" i="7"/>
  <c r="X70" i="7"/>
  <c r="W70" i="7"/>
  <c r="V70" i="7"/>
  <c r="U70" i="7"/>
  <c r="T70" i="7"/>
  <c r="S70" i="7"/>
  <c r="Q70" i="7"/>
  <c r="P70" i="7"/>
  <c r="O70" i="7"/>
  <c r="N70" i="7"/>
  <c r="M70" i="7"/>
  <c r="L70" i="7"/>
  <c r="K70" i="7"/>
  <c r="J70" i="7"/>
  <c r="I70" i="7"/>
  <c r="H70" i="7"/>
  <c r="G70" i="7"/>
  <c r="F70" i="7"/>
  <c r="E70" i="7"/>
  <c r="D70" i="7"/>
  <c r="AK69" i="7"/>
  <c r="AJ68" i="7"/>
  <c r="AI68" i="7"/>
  <c r="AH68" i="7"/>
  <c r="AG68" i="7"/>
  <c r="AF68" i="7"/>
  <c r="AE68" i="7"/>
  <c r="AD68" i="7"/>
  <c r="AC68" i="7"/>
  <c r="AB68" i="7"/>
  <c r="AA68" i="7"/>
  <c r="Z68" i="7"/>
  <c r="Y68" i="7"/>
  <c r="X68" i="7"/>
  <c r="W68" i="7"/>
  <c r="V68" i="7"/>
  <c r="U68" i="7"/>
  <c r="T68" i="7"/>
  <c r="S68" i="7"/>
  <c r="R68" i="7"/>
  <c r="Q68" i="7"/>
  <c r="P68" i="7"/>
  <c r="O68" i="7"/>
  <c r="N68" i="7"/>
  <c r="M68" i="7"/>
  <c r="L68" i="7"/>
  <c r="K68" i="7"/>
  <c r="J68" i="7"/>
  <c r="I68" i="7"/>
  <c r="H68" i="7"/>
  <c r="G68" i="7"/>
  <c r="F68" i="7"/>
  <c r="E68" i="7"/>
  <c r="D68" i="7"/>
  <c r="AK67" i="7"/>
  <c r="AJ66" i="7"/>
  <c r="AI66" i="7"/>
  <c r="AH66" i="7"/>
  <c r="AG66" i="7"/>
  <c r="AF66" i="7"/>
  <c r="AE66" i="7"/>
  <c r="AD66" i="7"/>
  <c r="AC66" i="7"/>
  <c r="AB66" i="7"/>
  <c r="AA66" i="7"/>
  <c r="Z66" i="7"/>
  <c r="Y66" i="7"/>
  <c r="X66" i="7"/>
  <c r="W66" i="7"/>
  <c r="V66" i="7"/>
  <c r="U66" i="7"/>
  <c r="T66" i="7"/>
  <c r="S66" i="7"/>
  <c r="P66" i="7"/>
  <c r="O66" i="7"/>
  <c r="N66" i="7"/>
  <c r="M66" i="7"/>
  <c r="L66" i="7"/>
  <c r="K66" i="7"/>
  <c r="J66" i="7"/>
  <c r="I66" i="7"/>
  <c r="H66" i="7"/>
  <c r="G66" i="7"/>
  <c r="F66" i="7"/>
  <c r="E66" i="7"/>
  <c r="D66" i="7"/>
  <c r="AK65" i="7"/>
  <c r="AJ64" i="7"/>
  <c r="AI64" i="7"/>
  <c r="AH64" i="7"/>
  <c r="AG64" i="7"/>
  <c r="AF64" i="7"/>
  <c r="AE64" i="7"/>
  <c r="AD64" i="7"/>
  <c r="AC64" i="7"/>
  <c r="AB64" i="7"/>
  <c r="AA64" i="7"/>
  <c r="Z64" i="7"/>
  <c r="Y64" i="7"/>
  <c r="X64" i="7"/>
  <c r="W64" i="7"/>
  <c r="V64" i="7"/>
  <c r="U64" i="7"/>
  <c r="T64" i="7"/>
  <c r="S64" i="7"/>
  <c r="R64" i="7"/>
  <c r="P64" i="7"/>
  <c r="O64" i="7"/>
  <c r="N64" i="7"/>
  <c r="M64" i="7"/>
  <c r="L64" i="7"/>
  <c r="K64" i="7"/>
  <c r="J64" i="7"/>
  <c r="I64" i="7"/>
  <c r="H64" i="7"/>
  <c r="G64" i="7"/>
  <c r="F64" i="7"/>
  <c r="E64" i="7"/>
  <c r="D64" i="7"/>
  <c r="AK63" i="7"/>
  <c r="Q64" i="7" s="1"/>
  <c r="AJ62" i="7"/>
  <c r="AI62" i="7"/>
  <c r="AH62" i="7"/>
  <c r="AG62" i="7"/>
  <c r="AF62" i="7"/>
  <c r="AE62" i="7"/>
  <c r="AD62" i="7"/>
  <c r="AC62" i="7"/>
  <c r="AB62" i="7"/>
  <c r="AA62" i="7"/>
  <c r="Z62" i="7"/>
  <c r="Y62" i="7"/>
  <c r="X62" i="7"/>
  <c r="W62" i="7"/>
  <c r="V62" i="7"/>
  <c r="U62" i="7"/>
  <c r="T62" i="7"/>
  <c r="S62" i="7"/>
  <c r="R62" i="7"/>
  <c r="P62" i="7"/>
  <c r="O62" i="7"/>
  <c r="N62" i="7"/>
  <c r="M62" i="7"/>
  <c r="L62" i="7"/>
  <c r="K62" i="7"/>
  <c r="J62" i="7"/>
  <c r="I62" i="7"/>
  <c r="H62" i="7"/>
  <c r="G62" i="7"/>
  <c r="F62" i="7"/>
  <c r="E62" i="7"/>
  <c r="D62" i="7"/>
  <c r="AK61" i="7"/>
  <c r="AJ60" i="7"/>
  <c r="AI60" i="7"/>
  <c r="AH60" i="7"/>
  <c r="AG60" i="7"/>
  <c r="AF60" i="7"/>
  <c r="AE60" i="7"/>
  <c r="AD60" i="7"/>
  <c r="AC60" i="7"/>
  <c r="AB60" i="7"/>
  <c r="AA60" i="7"/>
  <c r="Z60" i="7"/>
  <c r="Y60" i="7"/>
  <c r="X60" i="7"/>
  <c r="W60" i="7"/>
  <c r="V60" i="7"/>
  <c r="U60" i="7"/>
  <c r="T60" i="7"/>
  <c r="S60" i="7"/>
  <c r="R60" i="7"/>
  <c r="O60" i="7"/>
  <c r="N60" i="7"/>
  <c r="M60" i="7"/>
  <c r="L60" i="7"/>
  <c r="K60" i="7"/>
  <c r="J60" i="7"/>
  <c r="I60" i="7"/>
  <c r="H60" i="7"/>
  <c r="G60" i="7"/>
  <c r="F60" i="7"/>
  <c r="E60" i="7"/>
  <c r="D60" i="7"/>
  <c r="AK59" i="7"/>
  <c r="AJ58" i="7"/>
  <c r="AI58" i="7"/>
  <c r="AH58" i="7"/>
  <c r="AG58" i="7"/>
  <c r="AF58" i="7"/>
  <c r="AE58" i="7"/>
  <c r="AD58" i="7"/>
  <c r="AC58" i="7"/>
  <c r="AB58" i="7"/>
  <c r="AA58" i="7"/>
  <c r="Z58" i="7"/>
  <c r="Y58" i="7"/>
  <c r="X58" i="7"/>
  <c r="W58" i="7"/>
  <c r="V58" i="7"/>
  <c r="U58" i="7"/>
  <c r="T58" i="7"/>
  <c r="S58" i="7"/>
  <c r="R58" i="7"/>
  <c r="P58" i="7"/>
  <c r="O58" i="7"/>
  <c r="N58" i="7"/>
  <c r="M58" i="7"/>
  <c r="L58" i="7"/>
  <c r="K58" i="7"/>
  <c r="J58" i="7"/>
  <c r="I58" i="7"/>
  <c r="H58" i="7"/>
  <c r="G58" i="7"/>
  <c r="F58" i="7"/>
  <c r="E58" i="7"/>
  <c r="D58" i="7"/>
  <c r="AK57" i="7"/>
  <c r="AJ56" i="7"/>
  <c r="AI56" i="7"/>
  <c r="AH56" i="7"/>
  <c r="AG56" i="7"/>
  <c r="AF56" i="7"/>
  <c r="AE56" i="7"/>
  <c r="AD56" i="7"/>
  <c r="AC56" i="7"/>
  <c r="AB56" i="7"/>
  <c r="AA56" i="7"/>
  <c r="Z56" i="7"/>
  <c r="Y56" i="7"/>
  <c r="X56" i="7"/>
  <c r="W56" i="7"/>
  <c r="V56" i="7"/>
  <c r="U56" i="7"/>
  <c r="T56" i="7"/>
  <c r="S56" i="7"/>
  <c r="R56" i="7"/>
  <c r="Q56" i="7"/>
  <c r="P56" i="7"/>
  <c r="O56" i="7"/>
  <c r="N56" i="7"/>
  <c r="M56" i="7"/>
  <c r="L56" i="7"/>
  <c r="K56" i="7"/>
  <c r="J56" i="7"/>
  <c r="I56" i="7"/>
  <c r="H56" i="7"/>
  <c r="G56" i="7"/>
  <c r="F56" i="7"/>
  <c r="E56" i="7"/>
  <c r="D56" i="7"/>
  <c r="AK55" i="7"/>
  <c r="AJ54" i="7"/>
  <c r="AI54" i="7"/>
  <c r="AH54" i="7"/>
  <c r="AG54" i="7"/>
  <c r="AF54" i="7"/>
  <c r="AE54" i="7"/>
  <c r="AD54" i="7"/>
  <c r="AC54" i="7"/>
  <c r="AB54" i="7"/>
  <c r="AA54" i="7"/>
  <c r="Z54" i="7"/>
  <c r="Y54" i="7"/>
  <c r="X54" i="7"/>
  <c r="W54" i="7"/>
  <c r="V54" i="7"/>
  <c r="U54" i="7"/>
  <c r="T54" i="7"/>
  <c r="S54" i="7"/>
  <c r="O54" i="7"/>
  <c r="N54" i="7"/>
  <c r="M54" i="7"/>
  <c r="L54" i="7"/>
  <c r="K54" i="7"/>
  <c r="J54" i="7"/>
  <c r="I54" i="7"/>
  <c r="H54" i="7"/>
  <c r="G54" i="7"/>
  <c r="F54" i="7"/>
  <c r="E54" i="7"/>
  <c r="D54" i="7"/>
  <c r="AK53" i="7"/>
  <c r="AJ52" i="7"/>
  <c r="AI52" i="7"/>
  <c r="AH52" i="7"/>
  <c r="AG52" i="7"/>
  <c r="AF52" i="7"/>
  <c r="AE52" i="7"/>
  <c r="AD52" i="7"/>
  <c r="AC52" i="7"/>
  <c r="AB52" i="7"/>
  <c r="AA52" i="7"/>
  <c r="Z52" i="7"/>
  <c r="Y52" i="7"/>
  <c r="X52" i="7"/>
  <c r="W52" i="7"/>
  <c r="V52" i="7"/>
  <c r="U52" i="7"/>
  <c r="T52" i="7"/>
  <c r="S52" i="7"/>
  <c r="R52" i="7"/>
  <c r="P52" i="7"/>
  <c r="O52" i="7"/>
  <c r="N52" i="7"/>
  <c r="M52" i="7"/>
  <c r="L52" i="7"/>
  <c r="K52" i="7"/>
  <c r="J52" i="7"/>
  <c r="I52" i="7"/>
  <c r="H52" i="7"/>
  <c r="G52" i="7"/>
  <c r="F52" i="7"/>
  <c r="E52" i="7"/>
  <c r="D52" i="7"/>
  <c r="AK51" i="7"/>
  <c r="AJ50" i="7"/>
  <c r="AI50" i="7"/>
  <c r="AH50" i="7"/>
  <c r="AG50" i="7"/>
  <c r="AF50" i="7"/>
  <c r="AE50" i="7"/>
  <c r="AD50" i="7"/>
  <c r="AC50" i="7"/>
  <c r="AB50" i="7"/>
  <c r="AA50" i="7"/>
  <c r="Z50" i="7"/>
  <c r="Y50" i="7"/>
  <c r="X50" i="7"/>
  <c r="W50" i="7"/>
  <c r="V50" i="7"/>
  <c r="U50" i="7"/>
  <c r="T50" i="7"/>
  <c r="S50" i="7"/>
  <c r="R50" i="7"/>
  <c r="Q50" i="7"/>
  <c r="O50" i="7"/>
  <c r="N50" i="7"/>
  <c r="M50" i="7"/>
  <c r="L50" i="7"/>
  <c r="K50" i="7"/>
  <c r="J50" i="7"/>
  <c r="I50" i="7"/>
  <c r="H50" i="7"/>
  <c r="G50" i="7"/>
  <c r="F50" i="7"/>
  <c r="E50" i="7"/>
  <c r="D50" i="7"/>
  <c r="AK49" i="7"/>
  <c r="AJ48" i="7"/>
  <c r="AI48" i="7"/>
  <c r="AH48" i="7"/>
  <c r="AG48" i="7"/>
  <c r="AF48" i="7"/>
  <c r="AE48" i="7"/>
  <c r="AD48" i="7"/>
  <c r="AC48" i="7"/>
  <c r="AB48" i="7"/>
  <c r="AA48" i="7"/>
  <c r="Z48" i="7"/>
  <c r="Y48" i="7"/>
  <c r="X48" i="7"/>
  <c r="W48" i="7"/>
  <c r="V48" i="7"/>
  <c r="U48" i="7"/>
  <c r="T48" i="7"/>
  <c r="S48" i="7"/>
  <c r="R48" i="7"/>
  <c r="Q48" i="7"/>
  <c r="O48" i="7"/>
  <c r="N48" i="7"/>
  <c r="M48" i="7"/>
  <c r="L48" i="7"/>
  <c r="K48" i="7"/>
  <c r="J48" i="7"/>
  <c r="I48" i="7"/>
  <c r="H48" i="7"/>
  <c r="G48" i="7"/>
  <c r="F48" i="7"/>
  <c r="F44" i="7" s="1"/>
  <c r="F43" i="7" s="1"/>
  <c r="E48" i="7"/>
  <c r="D48" i="7"/>
  <c r="AK47" i="7"/>
  <c r="AJ46" i="7"/>
  <c r="AI46" i="7"/>
  <c r="AH46" i="7"/>
  <c r="AG46" i="7"/>
  <c r="AF46" i="7"/>
  <c r="AE46" i="7"/>
  <c r="AD46" i="7"/>
  <c r="AC46" i="7"/>
  <c r="AB46" i="7"/>
  <c r="AA46" i="7"/>
  <c r="Z46" i="7"/>
  <c r="Y46" i="7"/>
  <c r="X46" i="7"/>
  <c r="W46" i="7"/>
  <c r="V46" i="7"/>
  <c r="U46" i="7"/>
  <c r="T46" i="7"/>
  <c r="S46" i="7"/>
  <c r="S44" i="7" s="1"/>
  <c r="S43" i="7" s="1"/>
  <c r="R46" i="7"/>
  <c r="Q46" i="7"/>
  <c r="P46" i="7"/>
  <c r="O46" i="7"/>
  <c r="N46" i="7"/>
  <c r="M46" i="7"/>
  <c r="L46" i="7"/>
  <c r="K46" i="7"/>
  <c r="J46" i="7"/>
  <c r="I46" i="7"/>
  <c r="H46" i="7"/>
  <c r="G46" i="7"/>
  <c r="F46" i="7"/>
  <c r="E46" i="7"/>
  <c r="D46" i="7"/>
  <c r="AK45" i="7"/>
  <c r="AI44" i="7"/>
  <c r="AG44" i="7"/>
  <c r="AG43" i="7" s="1"/>
  <c r="K44" i="7"/>
  <c r="K43" i="7" s="1"/>
  <c r="AI43" i="7"/>
  <c r="AJ42" i="7"/>
  <c r="AI42" i="7"/>
  <c r="AH42" i="7"/>
  <c r="AG42" i="7"/>
  <c r="AF42" i="7"/>
  <c r="AE42" i="7"/>
  <c r="AD42" i="7"/>
  <c r="AC42" i="7"/>
  <c r="AB42" i="7"/>
  <c r="AA42" i="7"/>
  <c r="Z42" i="7"/>
  <c r="Y42" i="7"/>
  <c r="X42" i="7"/>
  <c r="W42" i="7"/>
  <c r="V42" i="7"/>
  <c r="U42" i="7"/>
  <c r="T42" i="7"/>
  <c r="S42" i="7"/>
  <c r="R42" i="7"/>
  <c r="Q42" i="7"/>
  <c r="P42" i="7"/>
  <c r="O42" i="7"/>
  <c r="K42" i="7"/>
  <c r="J42" i="7"/>
  <c r="I42" i="7"/>
  <c r="H42" i="7"/>
  <c r="G42" i="7"/>
  <c r="F42" i="7"/>
  <c r="E42" i="7"/>
  <c r="D42" i="7"/>
  <c r="AK41" i="7"/>
  <c r="AJ40" i="7"/>
  <c r="AI40" i="7"/>
  <c r="AH40" i="7"/>
  <c r="AG40" i="7"/>
  <c r="AF40" i="7"/>
  <c r="AE40" i="7"/>
  <c r="AD40" i="7"/>
  <c r="AC40" i="7"/>
  <c r="AB40" i="7"/>
  <c r="AA40" i="7"/>
  <c r="Z40" i="7"/>
  <c r="Y40" i="7"/>
  <c r="X40" i="7"/>
  <c r="W40" i="7"/>
  <c r="V40" i="7"/>
  <c r="U40" i="7"/>
  <c r="T40" i="7"/>
  <c r="S40" i="7"/>
  <c r="R40" i="7"/>
  <c r="Q40" i="7"/>
  <c r="P40" i="7"/>
  <c r="O40" i="7"/>
  <c r="N40" i="7"/>
  <c r="K40" i="7"/>
  <c r="J40" i="7"/>
  <c r="I40" i="7"/>
  <c r="H40" i="7"/>
  <c r="M40" i="7" s="1"/>
  <c r="G40" i="7"/>
  <c r="F40" i="7"/>
  <c r="E40" i="7"/>
  <c r="D40" i="7"/>
  <c r="AK39" i="7"/>
  <c r="L40" i="7" s="1"/>
  <c r="AG38" i="7"/>
  <c r="AF38" i="7"/>
  <c r="AE38" i="7"/>
  <c r="AD38" i="7"/>
  <c r="AC38" i="7"/>
  <c r="AB38" i="7"/>
  <c r="AA38" i="7"/>
  <c r="Z38" i="7"/>
  <c r="Y38" i="7"/>
  <c r="X38" i="7"/>
  <c r="W38" i="7"/>
  <c r="V38" i="7"/>
  <c r="U38" i="7"/>
  <c r="T38" i="7"/>
  <c r="S38" i="7"/>
  <c r="R38" i="7"/>
  <c r="Q38" i="7"/>
  <c r="P38" i="7"/>
  <c r="O38" i="7"/>
  <c r="N38" i="7"/>
  <c r="M38" i="7"/>
  <c r="L38" i="7"/>
  <c r="K38" i="7"/>
  <c r="J38" i="7"/>
  <c r="I38" i="7"/>
  <c r="H38" i="7"/>
  <c r="G38" i="7"/>
  <c r="F38" i="7"/>
  <c r="E38" i="7"/>
  <c r="D38" i="7"/>
  <c r="AK37" i="7"/>
  <c r="AI36" i="7"/>
  <c r="AH36" i="7"/>
  <c r="AG36" i="7"/>
  <c r="AF36" i="7"/>
  <c r="AE36" i="7"/>
  <c r="AD36" i="7"/>
  <c r="AC36" i="7"/>
  <c r="AB36" i="7"/>
  <c r="AA36" i="7"/>
  <c r="Z36" i="7"/>
  <c r="Y36" i="7"/>
  <c r="X36" i="7"/>
  <c r="W36" i="7"/>
  <c r="V36" i="7"/>
  <c r="U36" i="7"/>
  <c r="T36" i="7"/>
  <c r="S36" i="7"/>
  <c r="R36" i="7"/>
  <c r="Q36" i="7"/>
  <c r="P36" i="7"/>
  <c r="O36" i="7"/>
  <c r="N36" i="7"/>
  <c r="M36" i="7"/>
  <c r="L36" i="7"/>
  <c r="K36" i="7"/>
  <c r="J36" i="7"/>
  <c r="I36" i="7"/>
  <c r="H36" i="7"/>
  <c r="G36" i="7"/>
  <c r="F36" i="7"/>
  <c r="E36" i="7"/>
  <c r="D36" i="7"/>
  <c r="AK35" i="7"/>
  <c r="AJ34" i="7"/>
  <c r="AI34" i="7"/>
  <c r="AH34" i="7"/>
  <c r="AG34" i="7"/>
  <c r="AF34" i="7"/>
  <c r="AE34" i="7"/>
  <c r="AD34" i="7"/>
  <c r="AC34" i="7"/>
  <c r="AB34" i="7"/>
  <c r="AB18" i="7" s="1"/>
  <c r="AB17" i="7" s="1"/>
  <c r="AA34" i="7"/>
  <c r="Z34" i="7"/>
  <c r="Y34" i="7"/>
  <c r="X34" i="7"/>
  <c r="W34" i="7"/>
  <c r="V34" i="7"/>
  <c r="U34" i="7"/>
  <c r="T34" i="7"/>
  <c r="S34" i="7"/>
  <c r="R34" i="7"/>
  <c r="Q34" i="7"/>
  <c r="P34" i="7"/>
  <c r="O34" i="7"/>
  <c r="N34" i="7"/>
  <c r="M34" i="7"/>
  <c r="L34" i="7"/>
  <c r="K34" i="7"/>
  <c r="I34" i="7"/>
  <c r="G34" i="7"/>
  <c r="F34" i="7"/>
  <c r="E34" i="7"/>
  <c r="D34" i="7"/>
  <c r="AK33" i="7"/>
  <c r="AJ32" i="7"/>
  <c r="AI32" i="7"/>
  <c r="AH32" i="7"/>
  <c r="AG32" i="7"/>
  <c r="AF32" i="7"/>
  <c r="AE32" i="7"/>
  <c r="AD32" i="7"/>
  <c r="AC32" i="7"/>
  <c r="AB32" i="7"/>
  <c r="AA32" i="7"/>
  <c r="Z32" i="7"/>
  <c r="Y32" i="7"/>
  <c r="X32" i="7"/>
  <c r="W32" i="7"/>
  <c r="V32" i="7"/>
  <c r="U32" i="7"/>
  <c r="T32" i="7"/>
  <c r="S32" i="7"/>
  <c r="R32" i="7"/>
  <c r="Q32" i="7"/>
  <c r="P32" i="7"/>
  <c r="O32" i="7"/>
  <c r="N32" i="7"/>
  <c r="M32" i="7"/>
  <c r="L32" i="7"/>
  <c r="K32" i="7"/>
  <c r="J32" i="7"/>
  <c r="I32" i="7"/>
  <c r="I18" i="7" s="1"/>
  <c r="I17" i="7" s="1"/>
  <c r="G32" i="7"/>
  <c r="F32" i="7"/>
  <c r="E32" i="7"/>
  <c r="D32" i="7"/>
  <c r="AK31" i="7"/>
  <c r="H32" i="7" s="1"/>
  <c r="AJ30" i="7"/>
  <c r="AI30" i="7"/>
  <c r="AH30" i="7"/>
  <c r="AG30" i="7"/>
  <c r="AF30" i="7"/>
  <c r="AE30" i="7"/>
  <c r="AD30" i="7"/>
  <c r="AC30" i="7"/>
  <c r="AB30" i="7"/>
  <c r="AA30" i="7"/>
  <c r="Z30" i="7"/>
  <c r="Y30" i="7"/>
  <c r="X30" i="7"/>
  <c r="W30" i="7"/>
  <c r="V30" i="7"/>
  <c r="U30" i="7"/>
  <c r="T30" i="7"/>
  <c r="S30" i="7"/>
  <c r="R30" i="7"/>
  <c r="Q30" i="7"/>
  <c r="P30" i="7"/>
  <c r="O30" i="7"/>
  <c r="M30" i="7"/>
  <c r="L30" i="7"/>
  <c r="K30" i="7"/>
  <c r="J30" i="7"/>
  <c r="I30" i="7"/>
  <c r="H30" i="7"/>
  <c r="G30" i="7"/>
  <c r="F30" i="7"/>
  <c r="E30" i="7"/>
  <c r="D30" i="7"/>
  <c r="AK29" i="7"/>
  <c r="AJ28" i="7"/>
  <c r="AI28" i="7"/>
  <c r="AH28" i="7"/>
  <c r="AG28" i="7"/>
  <c r="AF28" i="7"/>
  <c r="AE28" i="7"/>
  <c r="AE18" i="7" s="1"/>
  <c r="AE17" i="7" s="1"/>
  <c r="AD28" i="7"/>
  <c r="AC28" i="7"/>
  <c r="AB28" i="7"/>
  <c r="AA28" i="7"/>
  <c r="Z28" i="7"/>
  <c r="Y28" i="7"/>
  <c r="X28" i="7"/>
  <c r="W28" i="7"/>
  <c r="V28" i="7"/>
  <c r="U28" i="7"/>
  <c r="T28" i="7"/>
  <c r="S28" i="7"/>
  <c r="R28" i="7"/>
  <c r="Q28" i="7"/>
  <c r="P28" i="7"/>
  <c r="O28" i="7"/>
  <c r="O18" i="7" s="1"/>
  <c r="O17" i="7" s="1"/>
  <c r="N28" i="7"/>
  <c r="M28" i="7"/>
  <c r="L28" i="7"/>
  <c r="K28" i="7"/>
  <c r="J28" i="7"/>
  <c r="I28" i="7"/>
  <c r="H28" i="7"/>
  <c r="G28" i="7"/>
  <c r="F28" i="7"/>
  <c r="E28" i="7"/>
  <c r="AK28" i="7" s="1"/>
  <c r="D28" i="7"/>
  <c r="AK27" i="7"/>
  <c r="AJ26" i="7"/>
  <c r="AI26" i="7"/>
  <c r="AH26" i="7"/>
  <c r="AG26" i="7"/>
  <c r="AF26" i="7"/>
  <c r="AE26" i="7"/>
  <c r="AD26" i="7"/>
  <c r="AC26" i="7"/>
  <c r="AB26" i="7"/>
  <c r="AA26" i="7"/>
  <c r="Z26" i="7"/>
  <c r="Y26" i="7"/>
  <c r="X26" i="7"/>
  <c r="W26" i="7"/>
  <c r="W18" i="7" s="1"/>
  <c r="V26" i="7"/>
  <c r="U26" i="7"/>
  <c r="T26" i="7"/>
  <c r="S26" i="7"/>
  <c r="R26" i="7"/>
  <c r="Q26" i="7"/>
  <c r="P26" i="7"/>
  <c r="O26" i="7"/>
  <c r="K26" i="7"/>
  <c r="K18" i="7" s="1"/>
  <c r="K17" i="7" s="1"/>
  <c r="J26" i="7"/>
  <c r="I26" i="7"/>
  <c r="H26" i="7"/>
  <c r="G26" i="7"/>
  <c r="F26" i="7"/>
  <c r="E26" i="7"/>
  <c r="D26" i="7"/>
  <c r="AK25" i="7"/>
  <c r="AJ24" i="7"/>
  <c r="AI24" i="7"/>
  <c r="AH24" i="7"/>
  <c r="AG24" i="7"/>
  <c r="AF24" i="7"/>
  <c r="AE24" i="7"/>
  <c r="AD24" i="7"/>
  <c r="AD18" i="7" s="1"/>
  <c r="AD17" i="7" s="1"/>
  <c r="AC24" i="7"/>
  <c r="AC18" i="7" s="1"/>
  <c r="AC17" i="7" s="1"/>
  <c r="AB24" i="7"/>
  <c r="AA24" i="7"/>
  <c r="Z24" i="7"/>
  <c r="Y24" i="7"/>
  <c r="X24" i="7"/>
  <c r="W24" i="7"/>
  <c r="V24" i="7"/>
  <c r="U24" i="7"/>
  <c r="T24" i="7"/>
  <c r="S24" i="7"/>
  <c r="R24" i="7"/>
  <c r="Q24" i="7"/>
  <c r="P24" i="7"/>
  <c r="O24" i="7"/>
  <c r="N24" i="7"/>
  <c r="M24" i="7"/>
  <c r="L24" i="7"/>
  <c r="K24" i="7"/>
  <c r="J24" i="7"/>
  <c r="I24" i="7"/>
  <c r="H24" i="7"/>
  <c r="F24" i="7"/>
  <c r="E24" i="7"/>
  <c r="D24" i="7"/>
  <c r="AK23" i="7"/>
  <c r="G24" i="7" s="1"/>
  <c r="AJ22" i="7"/>
  <c r="AI22" i="7"/>
  <c r="AH22" i="7"/>
  <c r="AG22" i="7"/>
  <c r="AF22" i="7"/>
  <c r="AE22" i="7"/>
  <c r="AD22" i="7"/>
  <c r="AC22" i="7"/>
  <c r="AB22" i="7"/>
  <c r="AA22" i="7"/>
  <c r="Z22" i="7"/>
  <c r="Y22" i="7"/>
  <c r="X22" i="7"/>
  <c r="W22" i="7"/>
  <c r="V22" i="7"/>
  <c r="U22" i="7"/>
  <c r="U18" i="7" s="1"/>
  <c r="U17" i="7" s="1"/>
  <c r="T22" i="7"/>
  <c r="S22" i="7"/>
  <c r="R22" i="7"/>
  <c r="Q22" i="7"/>
  <c r="P22" i="7"/>
  <c r="O22" i="7"/>
  <c r="N22" i="7"/>
  <c r="M22" i="7"/>
  <c r="L22" i="7"/>
  <c r="K22" i="7"/>
  <c r="J22" i="7"/>
  <c r="I22" i="7"/>
  <c r="G22" i="7"/>
  <c r="F22" i="7"/>
  <c r="E22" i="7"/>
  <c r="H22" i="7" s="1"/>
  <c r="D22" i="7"/>
  <c r="AK21" i="7"/>
  <c r="AJ20" i="7"/>
  <c r="AI20" i="7"/>
  <c r="AH20" i="7"/>
  <c r="AG20" i="7"/>
  <c r="AF20" i="7"/>
  <c r="AE20" i="7"/>
  <c r="AD20" i="7"/>
  <c r="AC20" i="7"/>
  <c r="AB20" i="7"/>
  <c r="AA20" i="7"/>
  <c r="Z20" i="7"/>
  <c r="Y20" i="7"/>
  <c r="X20" i="7"/>
  <c r="W20" i="7"/>
  <c r="V20" i="7"/>
  <c r="V18" i="7" s="1"/>
  <c r="V17" i="7" s="1"/>
  <c r="U20" i="7"/>
  <c r="T20" i="7"/>
  <c r="T18" i="7" s="1"/>
  <c r="T17" i="7" s="1"/>
  <c r="S20" i="7"/>
  <c r="S18" i="7" s="1"/>
  <c r="S17" i="7" s="1"/>
  <c r="R20" i="7"/>
  <c r="R18" i="7" s="1"/>
  <c r="R17" i="7" s="1"/>
  <c r="Q20" i="7"/>
  <c r="P20" i="7"/>
  <c r="O20" i="7"/>
  <c r="N20" i="7"/>
  <c r="M20" i="7"/>
  <c r="L20" i="7"/>
  <c r="K20" i="7"/>
  <c r="J20" i="7"/>
  <c r="I20" i="7"/>
  <c r="D20" i="7"/>
  <c r="AK19" i="7"/>
  <c r="D18" i="7"/>
  <c r="W17" i="7"/>
  <c r="AJ16" i="7"/>
  <c r="AI16" i="7"/>
  <c r="AH16" i="7"/>
  <c r="AG16" i="7"/>
  <c r="AF16" i="7"/>
  <c r="AF12" i="7" s="1"/>
  <c r="AE16" i="7"/>
  <c r="AD16" i="7"/>
  <c r="AC16" i="7"/>
  <c r="AB16" i="7"/>
  <c r="AA16" i="7"/>
  <c r="Z16" i="7"/>
  <c r="Y16" i="7"/>
  <c r="X16" i="7"/>
  <c r="W16" i="7"/>
  <c r="V16" i="7"/>
  <c r="U16" i="7"/>
  <c r="T16" i="7"/>
  <c r="S16" i="7"/>
  <c r="R16" i="7"/>
  <c r="Q16" i="7"/>
  <c r="P16" i="7"/>
  <c r="P12" i="7" s="1"/>
  <c r="O16" i="7"/>
  <c r="N16" i="7"/>
  <c r="N12" i="7" s="1"/>
  <c r="N11" i="7" s="1"/>
  <c r="M16" i="7"/>
  <c r="L16" i="7"/>
  <c r="K16" i="7"/>
  <c r="J16" i="7"/>
  <c r="I16" i="7"/>
  <c r="H16" i="7"/>
  <c r="H12" i="7" s="1"/>
  <c r="H11" i="7" s="1"/>
  <c r="D16" i="7"/>
  <c r="AK15" i="7"/>
  <c r="AJ14" i="7"/>
  <c r="AI14" i="7"/>
  <c r="AH14" i="7"/>
  <c r="AH12" i="7" s="1"/>
  <c r="AG14" i="7"/>
  <c r="AG12" i="7" s="1"/>
  <c r="AF14" i="7"/>
  <c r="AE14" i="7"/>
  <c r="AD14" i="7"/>
  <c r="AC14" i="7"/>
  <c r="AC12" i="7" s="1"/>
  <c r="AC11" i="7" s="1"/>
  <c r="AB14" i="7"/>
  <c r="AB12" i="7" s="1"/>
  <c r="AB11" i="7" s="1"/>
  <c r="AA14" i="7"/>
  <c r="AA12" i="7" s="1"/>
  <c r="AA11" i="7" s="1"/>
  <c r="Z14" i="7"/>
  <c r="Y14" i="7"/>
  <c r="X14" i="7"/>
  <c r="W14" i="7"/>
  <c r="V14" i="7"/>
  <c r="U14" i="7"/>
  <c r="T14" i="7"/>
  <c r="S14" i="7"/>
  <c r="R14" i="7"/>
  <c r="Q14" i="7"/>
  <c r="P14" i="7"/>
  <c r="O14" i="7"/>
  <c r="N14" i="7"/>
  <c r="M14" i="7"/>
  <c r="L14" i="7"/>
  <c r="L12" i="7" s="1"/>
  <c r="L11" i="7" s="1"/>
  <c r="K14" i="7"/>
  <c r="K12" i="7" s="1"/>
  <c r="K11" i="7" s="1"/>
  <c r="J14" i="7"/>
  <c r="I14" i="7"/>
  <c r="H14" i="7"/>
  <c r="G14" i="7"/>
  <c r="F14" i="7"/>
  <c r="E14" i="7"/>
  <c r="D14" i="7"/>
  <c r="AK14" i="7" s="1"/>
  <c r="AK13" i="7"/>
  <c r="AJ12" i="7"/>
  <c r="AE12" i="7"/>
  <c r="AE11" i="7" s="1"/>
  <c r="AD12" i="7"/>
  <c r="AD11" i="7" s="1"/>
  <c r="Y12" i="7"/>
  <c r="Y11" i="7" s="1"/>
  <c r="X12" i="7"/>
  <c r="X11" i="7" s="1"/>
  <c r="W12" i="7"/>
  <c r="W11" i="7" s="1"/>
  <c r="V12" i="7"/>
  <c r="V11" i="7" s="1"/>
  <c r="U12" i="7"/>
  <c r="T12" i="7"/>
  <c r="T11" i="7" s="1"/>
  <c r="S12" i="7"/>
  <c r="S11" i="7" s="1"/>
  <c r="R12" i="7"/>
  <c r="R11" i="7" s="1"/>
  <c r="Q12" i="7"/>
  <c r="Q11" i="7" s="1"/>
  <c r="O12" i="7"/>
  <c r="M12" i="7"/>
  <c r="M11" i="7" s="1"/>
  <c r="I12" i="7"/>
  <c r="I11" i="7" s="1"/>
  <c r="D12" i="7"/>
  <c r="AJ11" i="7"/>
  <c r="AH11" i="7"/>
  <c r="AG11" i="7"/>
  <c r="AF11" i="7"/>
  <c r="U11" i="7"/>
  <c r="P11" i="7"/>
  <c r="O11" i="7"/>
  <c r="D11" i="7"/>
  <c r="AI10" i="7"/>
  <c r="AH10" i="7"/>
  <c r="AG10" i="7"/>
  <c r="AC10" i="7"/>
  <c r="AB10" i="7"/>
  <c r="AA10" i="7"/>
  <c r="Z10" i="7"/>
  <c r="Y10" i="7"/>
  <c r="W10" i="7"/>
  <c r="U10" i="7"/>
  <c r="T10" i="7"/>
  <c r="S10" i="7"/>
  <c r="Q10" i="7"/>
  <c r="M10" i="7"/>
  <c r="L10" i="7"/>
  <c r="K10" i="7"/>
  <c r="J10" i="7"/>
  <c r="I10" i="7"/>
  <c r="H10" i="7"/>
  <c r="G10" i="7"/>
  <c r="F10" i="7"/>
  <c r="E10" i="7"/>
  <c r="D10" i="7"/>
  <c r="AK9" i="7"/>
  <c r="R10" i="7" s="1"/>
  <c r="AF8" i="7"/>
  <c r="AE8" i="7"/>
  <c r="AD8" i="7"/>
  <c r="AC8" i="7"/>
  <c r="AB8" i="7"/>
  <c r="AA8" i="7"/>
  <c r="AA4" i="7" s="1"/>
  <c r="Z8" i="7"/>
  <c r="Y8" i="7"/>
  <c r="X8" i="7"/>
  <c r="W8" i="7"/>
  <c r="V8" i="7"/>
  <c r="U8" i="7"/>
  <c r="T8" i="7"/>
  <c r="R8" i="7"/>
  <c r="P8" i="7"/>
  <c r="O8" i="7"/>
  <c r="N8" i="7"/>
  <c r="M8" i="7"/>
  <c r="L8" i="7"/>
  <c r="K8" i="7"/>
  <c r="J8" i="7"/>
  <c r="I8" i="7"/>
  <c r="H8" i="7"/>
  <c r="G8" i="7"/>
  <c r="F8" i="7"/>
  <c r="E8" i="7"/>
  <c r="D8" i="7"/>
  <c r="AK7" i="7"/>
  <c r="AI8" i="7" s="1"/>
  <c r="AF6" i="7"/>
  <c r="AE6" i="7"/>
  <c r="AB6" i="7"/>
  <c r="AA6" i="7"/>
  <c r="Z6" i="7"/>
  <c r="Y6" i="7"/>
  <c r="X6" i="7"/>
  <c r="W6" i="7"/>
  <c r="S6" i="7"/>
  <c r="R6" i="7"/>
  <c r="M6" i="7"/>
  <c r="L6" i="7"/>
  <c r="L4" i="7" s="1"/>
  <c r="J6" i="7"/>
  <c r="J4" i="7" s="1"/>
  <c r="I6" i="7"/>
  <c r="H6" i="7"/>
  <c r="G6" i="7"/>
  <c r="D6" i="7"/>
  <c r="AK5" i="7"/>
  <c r="Z4" i="7"/>
  <c r="R4" i="7"/>
  <c r="D4" i="7"/>
  <c r="D3" i="7" s="1"/>
  <c r="H786" i="5"/>
  <c r="H785" i="5"/>
  <c r="H784" i="5"/>
  <c r="H783" i="5"/>
  <c r="H782" i="5"/>
  <c r="H781" i="5"/>
  <c r="H780" i="5"/>
  <c r="H779" i="5"/>
  <c r="H778" i="5"/>
  <c r="H777" i="5"/>
  <c r="H776" i="5"/>
  <c r="H775" i="5"/>
  <c r="H774" i="5"/>
  <c r="H773" i="5"/>
  <c r="H772" i="5"/>
  <c r="H771" i="5"/>
  <c r="H770" i="5"/>
  <c r="H769" i="5"/>
  <c r="H768" i="5"/>
  <c r="H767" i="5"/>
  <c r="H766" i="5"/>
  <c r="H765" i="5"/>
  <c r="H764" i="5"/>
  <c r="H763" i="5"/>
  <c r="H762" i="5"/>
  <c r="H761" i="5"/>
  <c r="H760" i="5"/>
  <c r="H759" i="5"/>
  <c r="H758" i="5"/>
  <c r="H757" i="5"/>
  <c r="H756" i="5"/>
  <c r="H755" i="5"/>
  <c r="H754" i="5"/>
  <c r="H753" i="5"/>
  <c r="H752" i="5"/>
  <c r="H751" i="5"/>
  <c r="H750" i="5"/>
  <c r="H749" i="5"/>
  <c r="H748" i="5"/>
  <c r="H747" i="5"/>
  <c r="H746" i="5"/>
  <c r="H745" i="5"/>
  <c r="H744" i="5"/>
  <c r="H743" i="5"/>
  <c r="H742" i="5"/>
  <c r="H741" i="5"/>
  <c r="H740" i="5"/>
  <c r="H739" i="5"/>
  <c r="H738" i="5"/>
  <c r="H737" i="5"/>
  <c r="H736" i="5"/>
  <c r="H735" i="5"/>
  <c r="H734" i="5"/>
  <c r="H733" i="5"/>
  <c r="H732" i="5"/>
  <c r="H731" i="5"/>
  <c r="H730" i="5"/>
  <c r="H729" i="5"/>
  <c r="H728" i="5"/>
  <c r="H727" i="5"/>
  <c r="H726" i="5"/>
  <c r="H725" i="5"/>
  <c r="H724" i="5"/>
  <c r="H723" i="5"/>
  <c r="H722" i="5"/>
  <c r="H721" i="5"/>
  <c r="H720" i="5"/>
  <c r="H719" i="5"/>
  <c r="H718" i="5"/>
  <c r="H717" i="5"/>
  <c r="H716" i="5"/>
  <c r="H715" i="5"/>
  <c r="H714" i="5"/>
  <c r="H713" i="5"/>
  <c r="H712" i="5"/>
  <c r="H711" i="5"/>
  <c r="H710" i="5"/>
  <c r="H709" i="5"/>
  <c r="H708" i="5"/>
  <c r="H707" i="5"/>
  <c r="H706" i="5"/>
  <c r="H705" i="5"/>
  <c r="H704" i="5"/>
  <c r="H703" i="5"/>
  <c r="H702" i="5"/>
  <c r="H701" i="5"/>
  <c r="H700" i="5"/>
  <c r="H699" i="5"/>
  <c r="H698" i="5"/>
  <c r="H697" i="5"/>
  <c r="H696" i="5"/>
  <c r="H695" i="5"/>
  <c r="H694" i="5"/>
  <c r="H693" i="5"/>
  <c r="H692" i="5"/>
  <c r="H691" i="5"/>
  <c r="H690" i="5"/>
  <c r="H689" i="5"/>
  <c r="H688" i="5"/>
  <c r="H687" i="5"/>
  <c r="H686" i="5"/>
  <c r="H685" i="5"/>
  <c r="H684" i="5"/>
  <c r="H683" i="5"/>
  <c r="H682" i="5"/>
  <c r="H681" i="5"/>
  <c r="H680" i="5"/>
  <c r="H679" i="5"/>
  <c r="H678" i="5"/>
  <c r="H677" i="5"/>
  <c r="H676" i="5"/>
  <c r="H675" i="5"/>
  <c r="H674" i="5"/>
  <c r="H673" i="5"/>
  <c r="H672" i="5"/>
  <c r="H671" i="5"/>
  <c r="H670" i="5"/>
  <c r="H669" i="5"/>
  <c r="H668" i="5"/>
  <c r="H667" i="5"/>
  <c r="H666" i="5"/>
  <c r="H665" i="5"/>
  <c r="H664" i="5"/>
  <c r="H663" i="5"/>
  <c r="H662" i="5"/>
  <c r="H661" i="5"/>
  <c r="H660" i="5"/>
  <c r="H659" i="5"/>
  <c r="H658" i="5"/>
  <c r="H657" i="5"/>
  <c r="H656" i="5"/>
  <c r="H655" i="5"/>
  <c r="H654" i="5"/>
  <c r="H653" i="5"/>
  <c r="H652" i="5"/>
  <c r="H651" i="5"/>
  <c r="H650" i="5"/>
  <c r="H649" i="5"/>
  <c r="H648" i="5"/>
  <c r="H647" i="5"/>
  <c r="H646" i="5"/>
  <c r="H645" i="5"/>
  <c r="H644" i="5"/>
  <c r="H643" i="5"/>
  <c r="H642" i="5"/>
  <c r="H641" i="5"/>
  <c r="H640" i="5"/>
  <c r="H639" i="5"/>
  <c r="H638" i="5"/>
  <c r="H637" i="5"/>
  <c r="H636" i="5"/>
  <c r="H635" i="5"/>
  <c r="H634" i="5"/>
  <c r="H633" i="5"/>
  <c r="H632" i="5"/>
  <c r="H631" i="5"/>
  <c r="H630" i="5"/>
  <c r="H629" i="5"/>
  <c r="H628" i="5"/>
  <c r="H627" i="5"/>
  <c r="H626" i="5"/>
  <c r="H625" i="5"/>
  <c r="H624" i="5"/>
  <c r="H623" i="5"/>
  <c r="H622" i="5"/>
  <c r="H621" i="5"/>
  <c r="H620" i="5"/>
  <c r="H619" i="5"/>
  <c r="H618" i="5"/>
  <c r="H617" i="5"/>
  <c r="H616" i="5"/>
  <c r="H615" i="5"/>
  <c r="H614" i="5"/>
  <c r="H613" i="5"/>
  <c r="H612" i="5"/>
  <c r="H611" i="5"/>
  <c r="H610" i="5"/>
  <c r="H609" i="5"/>
  <c r="H608" i="5"/>
  <c r="H607" i="5"/>
  <c r="H606" i="5"/>
  <c r="H605" i="5"/>
  <c r="H604" i="5"/>
  <c r="H603" i="5"/>
  <c r="H602" i="5"/>
  <c r="H601" i="5"/>
  <c r="H600" i="5"/>
  <c r="H599" i="5"/>
  <c r="H598" i="5"/>
  <c r="H597" i="5"/>
  <c r="H596" i="5"/>
  <c r="H595" i="5"/>
  <c r="H594" i="5"/>
  <c r="H593" i="5"/>
  <c r="H592" i="5"/>
  <c r="H591" i="5"/>
  <c r="H590" i="5"/>
  <c r="H589" i="5"/>
  <c r="H588" i="5"/>
  <c r="H587" i="5"/>
  <c r="H586" i="5"/>
  <c r="H585" i="5"/>
  <c r="H584" i="5"/>
  <c r="H583" i="5"/>
  <c r="H582" i="5"/>
  <c r="H581" i="5"/>
  <c r="H580" i="5"/>
  <c r="H579" i="5"/>
  <c r="H578" i="5"/>
  <c r="H577" i="5"/>
  <c r="H576" i="5"/>
  <c r="H575" i="5"/>
  <c r="H574" i="5"/>
  <c r="H573" i="5"/>
  <c r="H572" i="5"/>
  <c r="H571" i="5"/>
  <c r="H570" i="5"/>
  <c r="H569" i="5"/>
  <c r="H568" i="5"/>
  <c r="H567" i="5"/>
  <c r="H566" i="5"/>
  <c r="H565" i="5"/>
  <c r="H564" i="5"/>
  <c r="H563" i="5"/>
  <c r="H562" i="5"/>
  <c r="H561" i="5"/>
  <c r="H560" i="5"/>
  <c r="H559" i="5"/>
  <c r="H558" i="5"/>
  <c r="H557" i="5"/>
  <c r="H556" i="5"/>
  <c r="H555" i="5"/>
  <c r="H554" i="5"/>
  <c r="H553" i="5"/>
  <c r="H552" i="5"/>
  <c r="H551" i="5"/>
  <c r="H550" i="5"/>
  <c r="H549" i="5"/>
  <c r="H548" i="5"/>
  <c r="H547" i="5"/>
  <c r="H546" i="5"/>
  <c r="H545" i="5"/>
  <c r="H544" i="5"/>
  <c r="H543" i="5"/>
  <c r="H542" i="5"/>
  <c r="H541" i="5"/>
  <c r="H540" i="5"/>
  <c r="H539" i="5"/>
  <c r="H538" i="5"/>
  <c r="H537" i="5"/>
  <c r="H536" i="5"/>
  <c r="H535" i="5"/>
  <c r="H534" i="5"/>
  <c r="H533" i="5"/>
  <c r="H532" i="5"/>
  <c r="H531" i="5"/>
  <c r="H530" i="5"/>
  <c r="H529" i="5"/>
  <c r="H528" i="5"/>
  <c r="H527" i="5"/>
  <c r="H526" i="5"/>
  <c r="H525" i="5"/>
  <c r="H524" i="5"/>
  <c r="H523" i="5"/>
  <c r="H522" i="5"/>
  <c r="H521" i="5"/>
  <c r="H520" i="5"/>
  <c r="H519" i="5"/>
  <c r="H518" i="5"/>
  <c r="H517" i="5"/>
  <c r="H516" i="5"/>
  <c r="H515" i="5"/>
  <c r="H514" i="5"/>
  <c r="H513" i="5"/>
  <c r="H512" i="5"/>
  <c r="H511" i="5"/>
  <c r="H510" i="5"/>
  <c r="H509" i="5"/>
  <c r="H508" i="5"/>
  <c r="H507" i="5"/>
  <c r="H506" i="5"/>
  <c r="H505" i="5"/>
  <c r="H504" i="5"/>
  <c r="H503" i="5"/>
  <c r="H502" i="5"/>
  <c r="H501" i="5"/>
  <c r="H500" i="5"/>
  <c r="H499" i="5"/>
  <c r="H498" i="5"/>
  <c r="H497" i="5"/>
  <c r="H496" i="5"/>
  <c r="H495" i="5"/>
  <c r="H494" i="5"/>
  <c r="H493" i="5"/>
  <c r="H492" i="5"/>
  <c r="H491" i="5"/>
  <c r="H490" i="5"/>
  <c r="H489" i="5"/>
  <c r="H488" i="5"/>
  <c r="H487" i="5"/>
  <c r="H486" i="5"/>
  <c r="H485" i="5"/>
  <c r="H484" i="5"/>
  <c r="H483" i="5"/>
  <c r="H482" i="5"/>
  <c r="H481" i="5"/>
  <c r="H480" i="5"/>
  <c r="H479" i="5"/>
  <c r="H478" i="5"/>
  <c r="H477" i="5"/>
  <c r="H476" i="5"/>
  <c r="H475" i="5"/>
  <c r="H474" i="5"/>
  <c r="H473" i="5"/>
  <c r="H472" i="5"/>
  <c r="H471" i="5"/>
  <c r="H470" i="5"/>
  <c r="H469" i="5"/>
  <c r="H468" i="5"/>
  <c r="H467" i="5"/>
  <c r="H466" i="5"/>
  <c r="H465" i="5"/>
  <c r="H464" i="5"/>
  <c r="H463" i="5"/>
  <c r="H462" i="5"/>
  <c r="H461" i="5"/>
  <c r="H460" i="5"/>
  <c r="H459" i="5"/>
  <c r="H458" i="5"/>
  <c r="H457" i="5"/>
  <c r="H456" i="5"/>
  <c r="H455" i="5"/>
  <c r="H454" i="5"/>
  <c r="H453" i="5"/>
  <c r="H452" i="5"/>
  <c r="H451" i="5"/>
  <c r="H450" i="5"/>
  <c r="H449" i="5"/>
  <c r="H448" i="5"/>
  <c r="H447" i="5"/>
  <c r="H446" i="5"/>
  <c r="H445" i="5"/>
  <c r="H444" i="5"/>
  <c r="H443" i="5"/>
  <c r="H442" i="5"/>
  <c r="H441" i="5"/>
  <c r="H440" i="5"/>
  <c r="H439" i="5"/>
  <c r="H438" i="5"/>
  <c r="H437" i="5"/>
  <c r="H436" i="5"/>
  <c r="H435" i="5"/>
  <c r="H434" i="5"/>
  <c r="H433" i="5"/>
  <c r="H432" i="5"/>
  <c r="H431" i="5"/>
  <c r="H430" i="5"/>
  <c r="H429" i="5"/>
  <c r="H428" i="5"/>
  <c r="H427" i="5"/>
  <c r="H426" i="5"/>
  <c r="H425" i="5"/>
  <c r="H424" i="5"/>
  <c r="H423" i="5"/>
  <c r="H422" i="5"/>
  <c r="H421" i="5"/>
  <c r="H420" i="5"/>
  <c r="H419" i="5"/>
  <c r="H418" i="5"/>
  <c r="H417" i="5"/>
  <c r="H416" i="5"/>
  <c r="H415" i="5"/>
  <c r="H414" i="5"/>
  <c r="H413" i="5"/>
  <c r="H412" i="5"/>
  <c r="H411" i="5"/>
  <c r="H410" i="5"/>
  <c r="H409" i="5"/>
  <c r="H408" i="5"/>
  <c r="H407" i="5"/>
  <c r="H406" i="5"/>
  <c r="H405" i="5"/>
  <c r="H404" i="5"/>
  <c r="H403" i="5"/>
  <c r="H402" i="5"/>
  <c r="H401" i="5"/>
  <c r="H400" i="5"/>
  <c r="H399" i="5"/>
  <c r="H398" i="5"/>
  <c r="H397" i="5"/>
  <c r="H396" i="5"/>
  <c r="H395" i="5"/>
  <c r="H394" i="5"/>
  <c r="H393" i="5"/>
  <c r="H392" i="5"/>
  <c r="H391" i="5"/>
  <c r="H390" i="5"/>
  <c r="H389" i="5"/>
  <c r="H388" i="5"/>
  <c r="H387" i="5"/>
  <c r="H386" i="5"/>
  <c r="H385" i="5"/>
  <c r="H384" i="5"/>
  <c r="H383" i="5"/>
  <c r="H382" i="5"/>
  <c r="H381" i="5"/>
  <c r="H380" i="5"/>
  <c r="H379" i="5"/>
  <c r="H378" i="5"/>
  <c r="H377" i="5"/>
  <c r="H376" i="5"/>
  <c r="H375" i="5"/>
  <c r="H374" i="5"/>
  <c r="H373" i="5"/>
  <c r="H372" i="5"/>
  <c r="H371" i="5"/>
  <c r="H370" i="5"/>
  <c r="H369" i="5"/>
  <c r="H368" i="5"/>
  <c r="H367" i="5"/>
  <c r="H366" i="5"/>
  <c r="H365" i="5"/>
  <c r="H364" i="5"/>
  <c r="H363" i="5"/>
  <c r="H362" i="5"/>
  <c r="H361" i="5"/>
  <c r="H360" i="5"/>
  <c r="H359" i="5"/>
  <c r="H358" i="5"/>
  <c r="H357" i="5"/>
  <c r="H356" i="5"/>
  <c r="H355" i="5"/>
  <c r="H354" i="5"/>
  <c r="H353" i="5"/>
  <c r="H352" i="5"/>
  <c r="H351" i="5"/>
  <c r="H350" i="5"/>
  <c r="H349" i="5"/>
  <c r="H348" i="5"/>
  <c r="H347" i="5"/>
  <c r="H346" i="5"/>
  <c r="H345" i="5"/>
  <c r="H344" i="5"/>
  <c r="H343" i="5"/>
  <c r="H342" i="5"/>
  <c r="H341" i="5"/>
  <c r="H340" i="5"/>
  <c r="H339" i="5"/>
  <c r="H338" i="5"/>
  <c r="H337" i="5"/>
  <c r="H336" i="5"/>
  <c r="H335" i="5"/>
  <c r="H334" i="5"/>
  <c r="H333" i="5"/>
  <c r="H332" i="5"/>
  <c r="H331" i="5"/>
  <c r="H330" i="5"/>
  <c r="H329" i="5"/>
  <c r="H328" i="5"/>
  <c r="H327" i="5"/>
  <c r="H326" i="5"/>
  <c r="H325" i="5"/>
  <c r="H324" i="5"/>
  <c r="H323" i="5"/>
  <c r="H322" i="5"/>
  <c r="H321" i="5"/>
  <c r="H320" i="5"/>
  <c r="H319" i="5"/>
  <c r="H318" i="5"/>
  <c r="H317" i="5"/>
  <c r="H316" i="5"/>
  <c r="H315" i="5"/>
  <c r="H314" i="5"/>
  <c r="H313" i="5"/>
  <c r="H312" i="5"/>
  <c r="H311" i="5"/>
  <c r="H310" i="5"/>
  <c r="H309" i="5"/>
  <c r="H308" i="5"/>
  <c r="H307" i="5"/>
  <c r="H306" i="5"/>
  <c r="H305" i="5"/>
  <c r="H304" i="5"/>
  <c r="H303" i="5"/>
  <c r="H302" i="5"/>
  <c r="H301" i="5"/>
  <c r="H300" i="5"/>
  <c r="H299" i="5"/>
  <c r="H298" i="5"/>
  <c r="H297" i="5"/>
  <c r="H296" i="5"/>
  <c r="H295" i="5"/>
  <c r="H294" i="5"/>
  <c r="H293" i="5"/>
  <c r="H292" i="5"/>
  <c r="H291" i="5"/>
  <c r="H290" i="5"/>
  <c r="H289" i="5"/>
  <c r="H288" i="5"/>
  <c r="H287" i="5"/>
  <c r="H286" i="5"/>
  <c r="H285" i="5"/>
  <c r="H284" i="5"/>
  <c r="H283" i="5"/>
  <c r="H282" i="5"/>
  <c r="H281" i="5"/>
  <c r="H280" i="5"/>
  <c r="H279" i="5"/>
  <c r="H278" i="5"/>
  <c r="H277" i="5"/>
  <c r="H276" i="5"/>
  <c r="H275" i="5"/>
  <c r="H274" i="5"/>
  <c r="H273" i="5"/>
  <c r="H272" i="5"/>
  <c r="H271" i="5"/>
  <c r="H270" i="5"/>
  <c r="H269" i="5"/>
  <c r="H268" i="5"/>
  <c r="H267" i="5"/>
  <c r="H266" i="5"/>
  <c r="H265" i="5"/>
  <c r="H264" i="5"/>
  <c r="H263" i="5"/>
  <c r="H262" i="5"/>
  <c r="H261" i="5"/>
  <c r="H260" i="5"/>
  <c r="H259" i="5"/>
  <c r="H258" i="5"/>
  <c r="H257" i="5"/>
  <c r="H256" i="5"/>
  <c r="H255" i="5"/>
  <c r="H254" i="5"/>
  <c r="H253" i="5"/>
  <c r="H252" i="5"/>
  <c r="H251" i="5"/>
  <c r="H250" i="5"/>
  <c r="H249" i="5"/>
  <c r="H248" i="5"/>
  <c r="H247" i="5"/>
  <c r="H246" i="5"/>
  <c r="H245" i="5"/>
  <c r="H244" i="5"/>
  <c r="H243" i="5"/>
  <c r="H242" i="5"/>
  <c r="H241" i="5"/>
  <c r="H240" i="5"/>
  <c r="H239" i="5"/>
  <c r="H238" i="5"/>
  <c r="H237" i="5"/>
  <c r="H236" i="5"/>
  <c r="H235" i="5"/>
  <c r="H234" i="5"/>
  <c r="H233" i="5"/>
  <c r="H232" i="5"/>
  <c r="H231" i="5"/>
  <c r="H230" i="5"/>
  <c r="H229" i="5"/>
  <c r="H228" i="5"/>
  <c r="H227" i="5"/>
  <c r="H226" i="5"/>
  <c r="H225" i="5"/>
  <c r="H224" i="5"/>
  <c r="H223" i="5"/>
  <c r="H222" i="5"/>
  <c r="H221" i="5"/>
  <c r="H220" i="5"/>
  <c r="H219" i="5"/>
  <c r="H218" i="5"/>
  <c r="H217" i="5"/>
  <c r="H216" i="5"/>
  <c r="H215" i="5"/>
  <c r="H214" i="5"/>
  <c r="H213" i="5"/>
  <c r="H212" i="5"/>
  <c r="H211" i="5"/>
  <c r="H210" i="5"/>
  <c r="H209" i="5"/>
  <c r="H208" i="5"/>
  <c r="H207" i="5"/>
  <c r="H206" i="5"/>
  <c r="H205" i="5"/>
  <c r="H204" i="5"/>
  <c r="H203" i="5"/>
  <c r="H202" i="5"/>
  <c r="H201" i="5"/>
  <c r="H200" i="5"/>
  <c r="H199" i="5"/>
  <c r="H198" i="5"/>
  <c r="H197" i="5"/>
  <c r="H196" i="5"/>
  <c r="H195" i="5"/>
  <c r="H194" i="5"/>
  <c r="H193" i="5"/>
  <c r="H192" i="5"/>
  <c r="H191" i="5"/>
  <c r="H190" i="5"/>
  <c r="H189" i="5"/>
  <c r="H188" i="5"/>
  <c r="H187" i="5"/>
  <c r="H186" i="5"/>
  <c r="H185" i="5"/>
  <c r="H184" i="5"/>
  <c r="H183" i="5"/>
  <c r="H182" i="5"/>
  <c r="H181" i="5"/>
  <c r="H180" i="5"/>
  <c r="H179" i="5"/>
  <c r="H178" i="5"/>
  <c r="H177" i="5"/>
  <c r="H176" i="5"/>
  <c r="H175" i="5"/>
  <c r="H174" i="5"/>
  <c r="H173" i="5"/>
  <c r="H172" i="5"/>
  <c r="H171" i="5"/>
  <c r="H170" i="5"/>
  <c r="H169" i="5"/>
  <c r="H168" i="5"/>
  <c r="H167" i="5"/>
  <c r="H166" i="5"/>
  <c r="H165" i="5"/>
  <c r="H164" i="5"/>
  <c r="H163" i="5"/>
  <c r="H162" i="5"/>
  <c r="H161" i="5"/>
  <c r="H160" i="5"/>
  <c r="H159" i="5"/>
  <c r="H158" i="5"/>
  <c r="H157" i="5"/>
  <c r="H156" i="5"/>
  <c r="H155" i="5"/>
  <c r="H154" i="5"/>
  <c r="H153" i="5"/>
  <c r="H152" i="5"/>
  <c r="H151" i="5"/>
  <c r="H150" i="5"/>
  <c r="H149" i="5"/>
  <c r="H148" i="5"/>
  <c r="H147" i="5"/>
  <c r="H146" i="5"/>
  <c r="H145" i="5"/>
  <c r="H144" i="5"/>
  <c r="H143" i="5"/>
  <c r="H142" i="5"/>
  <c r="H141" i="5"/>
  <c r="H140" i="5"/>
  <c r="H139" i="5"/>
  <c r="H138" i="5"/>
  <c r="H137" i="5"/>
  <c r="H136" i="5"/>
  <c r="H135" i="5"/>
  <c r="H134" i="5"/>
  <c r="H133" i="5"/>
  <c r="H132" i="5"/>
  <c r="H131" i="5"/>
  <c r="H130" i="5"/>
  <c r="H129" i="5"/>
  <c r="H128" i="5"/>
  <c r="H127" i="5"/>
  <c r="H126" i="5"/>
  <c r="H125" i="5"/>
  <c r="H124" i="5"/>
  <c r="H123" i="5"/>
  <c r="H122" i="5"/>
  <c r="H121" i="5"/>
  <c r="H120" i="5"/>
  <c r="H119" i="5"/>
  <c r="H118" i="5"/>
  <c r="H117" i="5"/>
  <c r="H116" i="5"/>
  <c r="H115" i="5"/>
  <c r="H114" i="5"/>
  <c r="H113" i="5"/>
  <c r="H112" i="5"/>
  <c r="H111" i="5"/>
  <c r="H110" i="5"/>
  <c r="H109" i="5"/>
  <c r="H108" i="5"/>
  <c r="H107" i="5"/>
  <c r="H106" i="5"/>
  <c r="H105" i="5"/>
  <c r="H104" i="5"/>
  <c r="H103" i="5"/>
  <c r="H102" i="5"/>
  <c r="H101" i="5"/>
  <c r="H100" i="5"/>
  <c r="H99" i="5"/>
  <c r="H98" i="5"/>
  <c r="H97" i="5"/>
  <c r="H96" i="5"/>
  <c r="H95" i="5"/>
  <c r="H94" i="5"/>
  <c r="H93" i="5"/>
  <c r="H92" i="5"/>
  <c r="H91" i="5"/>
  <c r="H90" i="5"/>
  <c r="H89" i="5"/>
  <c r="H88" i="5"/>
  <c r="H87" i="5"/>
  <c r="H86" i="5"/>
  <c r="H85" i="5"/>
  <c r="H84" i="5"/>
  <c r="H83" i="5"/>
  <c r="H82" i="5"/>
  <c r="H81" i="5"/>
  <c r="H80" i="5"/>
  <c r="H79" i="5"/>
  <c r="H78" i="5"/>
  <c r="H77" i="5"/>
  <c r="H76" i="5"/>
  <c r="H75" i="5"/>
  <c r="H74" i="5"/>
  <c r="H73" i="5"/>
  <c r="H72" i="5"/>
  <c r="H71" i="5"/>
  <c r="H70" i="5"/>
  <c r="H69" i="5"/>
  <c r="H68" i="5"/>
  <c r="H67" i="5"/>
  <c r="H66" i="5"/>
  <c r="H65" i="5"/>
  <c r="H64" i="5"/>
  <c r="H63" i="5"/>
  <c r="H62" i="5"/>
  <c r="H61" i="5"/>
  <c r="H60" i="5"/>
  <c r="H59" i="5"/>
  <c r="H58" i="5"/>
  <c r="H57" i="5"/>
  <c r="H56" i="5"/>
  <c r="H55" i="5"/>
  <c r="H54" i="5"/>
  <c r="H53" i="5"/>
  <c r="H52" i="5"/>
  <c r="H51" i="5"/>
  <c r="H50" i="5"/>
  <c r="H49" i="5"/>
  <c r="H48" i="5"/>
  <c r="H47" i="5"/>
  <c r="H46" i="5"/>
  <c r="H45" i="5"/>
  <c r="H44" i="5"/>
  <c r="H43" i="5"/>
  <c r="H42" i="5"/>
  <c r="H41" i="5"/>
  <c r="H40" i="5"/>
  <c r="H39" i="5"/>
  <c r="H38" i="5"/>
  <c r="H37" i="5"/>
  <c r="H36" i="5"/>
  <c r="H35" i="5"/>
  <c r="H34" i="5"/>
  <c r="H33" i="5"/>
  <c r="H32" i="5"/>
  <c r="H31" i="5"/>
  <c r="H30" i="5"/>
  <c r="H29" i="5"/>
  <c r="H28" i="5"/>
  <c r="H27" i="5"/>
  <c r="H26" i="5"/>
  <c r="H25" i="5"/>
  <c r="H24" i="5"/>
  <c r="H23" i="5"/>
  <c r="H22" i="5"/>
  <c r="H21" i="5"/>
  <c r="H20" i="5"/>
  <c r="H19" i="5"/>
  <c r="H18" i="5"/>
  <c r="H17" i="5"/>
  <c r="H16" i="5"/>
  <c r="H15" i="5"/>
  <c r="H14" i="5"/>
  <c r="H13" i="5"/>
  <c r="H12" i="5"/>
  <c r="H11" i="5"/>
  <c r="H10" i="5"/>
  <c r="H9" i="5"/>
  <c r="H8" i="5"/>
  <c r="H7" i="5"/>
  <c r="H6" i="5"/>
  <c r="H5" i="5"/>
  <c r="H4" i="5"/>
  <c r="H5695" i="4"/>
  <c r="H5693" i="4"/>
  <c r="H5692" i="4"/>
  <c r="H5694" i="4" s="1"/>
  <c r="H5689" i="4"/>
  <c r="H5690" i="4" s="1"/>
  <c r="H5688" i="4"/>
  <c r="H5682" i="4"/>
  <c r="H5681" i="4"/>
  <c r="H5683" i="4" s="1"/>
  <c r="H5679" i="4"/>
  <c r="H5684" i="4" s="1"/>
  <c r="H5678" i="4"/>
  <c r="H5677" i="4"/>
  <c r="H5672" i="4"/>
  <c r="H5671" i="4"/>
  <c r="H5670" i="4"/>
  <c r="H5667" i="4"/>
  <c r="H5668" i="4" s="1"/>
  <c r="H5666" i="4"/>
  <c r="H5661" i="4"/>
  <c r="H5660" i="4"/>
  <c r="H5657" i="4"/>
  <c r="H5658" i="4" s="1"/>
  <c r="H5654" i="4"/>
  <c r="H5653" i="4"/>
  <c r="H5652" i="4"/>
  <c r="H5651" i="4"/>
  <c r="H5650" i="4"/>
  <c r="H5649" i="4"/>
  <c r="H5644" i="4"/>
  <c r="H5645" i="4" s="1"/>
  <c r="H5643" i="4"/>
  <c r="H5638" i="4"/>
  <c r="H5639" i="4" s="1"/>
  <c r="H5637" i="4"/>
  <c r="H5633" i="4"/>
  <c r="H5631" i="4"/>
  <c r="H5632" i="4" s="1"/>
  <c r="H5625" i="4"/>
  <c r="H5626" i="4" s="1"/>
  <c r="H5627" i="4" s="1"/>
  <c r="H5620" i="4"/>
  <c r="H5621" i="4" s="1"/>
  <c r="H5619" i="4"/>
  <c r="H5618" i="4"/>
  <c r="H5617" i="4"/>
  <c r="H5616" i="4"/>
  <c r="H5610" i="4"/>
  <c r="H5609" i="4"/>
  <c r="H5611" i="4" s="1"/>
  <c r="H5612" i="4" s="1"/>
  <c r="H5605" i="4"/>
  <c r="H5604" i="4"/>
  <c r="H5603" i="4"/>
  <c r="H5602" i="4"/>
  <c r="H5599" i="4"/>
  <c r="H5598" i="4"/>
  <c r="H5597" i="4"/>
  <c r="H5596" i="4"/>
  <c r="H5600" i="4" s="1"/>
  <c r="H5590" i="4"/>
  <c r="H5589" i="4"/>
  <c r="H5591" i="4" s="1"/>
  <c r="H5586" i="4"/>
  <c r="H5587" i="4" s="1"/>
  <c r="H5583" i="4"/>
  <c r="H5584" i="4" s="1"/>
  <c r="H5592" i="4" s="1"/>
  <c r="H5582" i="4"/>
  <c r="H5581" i="4"/>
  <c r="H5580" i="4"/>
  <c r="H5579" i="4"/>
  <c r="H5578" i="4"/>
  <c r="H5572" i="4"/>
  <c r="H5573" i="4" s="1"/>
  <c r="H5574" i="4" s="1"/>
  <c r="H5566" i="4"/>
  <c r="H5567" i="4" s="1"/>
  <c r="H5568" i="4" s="1"/>
  <c r="H5560" i="4"/>
  <c r="H5561" i="4" s="1"/>
  <c r="H5562" i="4" s="1"/>
  <c r="H5556" i="4"/>
  <c r="H5555" i="4"/>
  <c r="H5554" i="4"/>
  <c r="H5548" i="4"/>
  <c r="H5547" i="4"/>
  <c r="H5546" i="4"/>
  <c r="H5545" i="4"/>
  <c r="H5549" i="4" s="1"/>
  <c r="H5543" i="4"/>
  <c r="H5550" i="4" s="1"/>
  <c r="H5542" i="4"/>
  <c r="H5541" i="4"/>
  <c r="H5535" i="4"/>
  <c r="H5534" i="4"/>
  <c r="H5536" i="4" s="1"/>
  <c r="H5537" i="4" s="1"/>
  <c r="H5531" i="4"/>
  <c r="H5530" i="4"/>
  <c r="H5532" i="4" s="1"/>
  <c r="H5525" i="4"/>
  <c r="H5524" i="4"/>
  <c r="H5523" i="4"/>
  <c r="H5520" i="4"/>
  <c r="H5519" i="4"/>
  <c r="H5513" i="4"/>
  <c r="H5512" i="4"/>
  <c r="H5514" i="4" s="1"/>
  <c r="H5515" i="4" s="1"/>
  <c r="H5510" i="4"/>
  <c r="H5509" i="4"/>
  <c r="H5508" i="4"/>
  <c r="H5503" i="4"/>
  <c r="H5502" i="4"/>
  <c r="H5501" i="4"/>
  <c r="H5498" i="4"/>
  <c r="H5497" i="4"/>
  <c r="H5499" i="4" s="1"/>
  <c r="H5504" i="4" s="1"/>
  <c r="H5491" i="4"/>
  <c r="H5492" i="4" s="1"/>
  <c r="H5488" i="4"/>
  <c r="H5489" i="4" s="1"/>
  <c r="H5485" i="4"/>
  <c r="H5484" i="4"/>
  <c r="H5486" i="4" s="1"/>
  <c r="H5483" i="4"/>
  <c r="H5482" i="4"/>
  <c r="H5481" i="4"/>
  <c r="H5480" i="4"/>
  <c r="H5474" i="4"/>
  <c r="H5475" i="4" s="1"/>
  <c r="H5476" i="4" s="1"/>
  <c r="H5468" i="4"/>
  <c r="H5469" i="4" s="1"/>
  <c r="H5470" i="4" s="1"/>
  <c r="H5463" i="4"/>
  <c r="H5464" i="4" s="1"/>
  <c r="H5462" i="4"/>
  <c r="H5456" i="4"/>
  <c r="H5457" i="4" s="1"/>
  <c r="H5458" i="4" s="1"/>
  <c r="H5450" i="4"/>
  <c r="H5451" i="4" s="1"/>
  <c r="H5452" i="4" s="1"/>
  <c r="H5449" i="4"/>
  <c r="H5448" i="4"/>
  <c r="H5447" i="4"/>
  <c r="H5444" i="4"/>
  <c r="H5445" i="4" s="1"/>
  <c r="H5439" i="4"/>
  <c r="H5438" i="4"/>
  <c r="H5437" i="4"/>
  <c r="H5434" i="4"/>
  <c r="H5435" i="4" s="1"/>
  <c r="H5440" i="4" s="1"/>
  <c r="H5429" i="4"/>
  <c r="H5430" i="4" s="1"/>
  <c r="H5428" i="4"/>
  <c r="H5424" i="4"/>
  <c r="H5423" i="4"/>
  <c r="H5422" i="4"/>
  <c r="H5416" i="4"/>
  <c r="H5417" i="4" s="1"/>
  <c r="H5418" i="4" s="1"/>
  <c r="H5410" i="4"/>
  <c r="H5411" i="4" s="1"/>
  <c r="H5412" i="4" s="1"/>
  <c r="H5404" i="4"/>
  <c r="H5403" i="4"/>
  <c r="H5402" i="4"/>
  <c r="H5401" i="4"/>
  <c r="H5405" i="4" s="1"/>
  <c r="H5398" i="4"/>
  <c r="H5399" i="4" s="1"/>
  <c r="H5406" i="4" s="1"/>
  <c r="H5392" i="4"/>
  <c r="H5393" i="4" s="1"/>
  <c r="H5391" i="4"/>
  <c r="H5388" i="4"/>
  <c r="H5389" i="4" s="1"/>
  <c r="H5394" i="4" s="1"/>
  <c r="H5382" i="4"/>
  <c r="H5383" i="4" s="1"/>
  <c r="H5384" i="4" s="1"/>
  <c r="H5376" i="4"/>
  <c r="H5375" i="4"/>
  <c r="H5374" i="4"/>
  <c r="H5372" i="4"/>
  <c r="H5371" i="4"/>
  <c r="H5370" i="4"/>
  <c r="H5363" i="4"/>
  <c r="H5364" i="4" s="1"/>
  <c r="H5362" i="4"/>
  <c r="H5356" i="4"/>
  <c r="H5355" i="4"/>
  <c r="H5357" i="4" s="1"/>
  <c r="H5358" i="4" s="1"/>
  <c r="H5349" i="4"/>
  <c r="H5350" i="4" s="1"/>
  <c r="H5351" i="4" s="1"/>
  <c r="H5348" i="4"/>
  <c r="H5343" i="4"/>
  <c r="H5342" i="4"/>
  <c r="H5341" i="4"/>
  <c r="H5338" i="4"/>
  <c r="H5339" i="4" s="1"/>
  <c r="H5337" i="4"/>
  <c r="H5334" i="4"/>
  <c r="H5335" i="4" s="1"/>
  <c r="H5333" i="4"/>
  <c r="H5327" i="4"/>
  <c r="H5326" i="4"/>
  <c r="H5323" i="4"/>
  <c r="H5322" i="4"/>
  <c r="H5324" i="4" s="1"/>
  <c r="H5316" i="4"/>
  <c r="H5315" i="4"/>
  <c r="H5317" i="4" s="1"/>
  <c r="H5312" i="4"/>
  <c r="H5313" i="4" s="1"/>
  <c r="H5318" i="4" s="1"/>
  <c r="H5311" i="4"/>
  <c r="H5305" i="4"/>
  <c r="H5304" i="4"/>
  <c r="H5306" i="4" s="1"/>
  <c r="H5301" i="4"/>
  <c r="H5302" i="4" s="1"/>
  <c r="H5307" i="4" s="1"/>
  <c r="H5300" i="4"/>
  <c r="H5295" i="4"/>
  <c r="H5296" i="4" s="1"/>
  <c r="H5294" i="4"/>
  <c r="H5293" i="4"/>
  <c r="H5291" i="4"/>
  <c r="H5290" i="4"/>
  <c r="H5285" i="4"/>
  <c r="H5284" i="4"/>
  <c r="H5283" i="4"/>
  <c r="H5280" i="4"/>
  <c r="H5281" i="4" s="1"/>
  <c r="H5286" i="4" s="1"/>
  <c r="H5274" i="4"/>
  <c r="H5273" i="4"/>
  <c r="H5275" i="4" s="1"/>
  <c r="H5276" i="4" s="1"/>
  <c r="H5268" i="4"/>
  <c r="H5269" i="4" s="1"/>
  <c r="H5267" i="4"/>
  <c r="H5266" i="4"/>
  <c r="H5264" i="4"/>
  <c r="H5263" i="4"/>
  <c r="H5259" i="4"/>
  <c r="H5258" i="4"/>
  <c r="H5257" i="4"/>
  <c r="H5256" i="4"/>
  <c r="H5250" i="4"/>
  <c r="H5249" i="4"/>
  <c r="H5251" i="4" s="1"/>
  <c r="H5247" i="4"/>
  <c r="H5252" i="4" s="1"/>
  <c r="H5246" i="4"/>
  <c r="H5241" i="4"/>
  <c r="H5242" i="4" s="1"/>
  <c r="H5240" i="4"/>
  <c r="H5239" i="4"/>
  <c r="H5233" i="4"/>
  <c r="H5234" i="4" s="1"/>
  <c r="H5235" i="4" s="1"/>
  <c r="H5232" i="4"/>
  <c r="H5229" i="4"/>
  <c r="H5230" i="4" s="1"/>
  <c r="H5223" i="4"/>
  <c r="H5222" i="4"/>
  <c r="H5224" i="4" s="1"/>
  <c r="H5219" i="4"/>
  <c r="H5218" i="4"/>
  <c r="H5217" i="4"/>
  <c r="H5220" i="4" s="1"/>
  <c r="H5214" i="4"/>
  <c r="H5213" i="4"/>
  <c r="H5215" i="4" s="1"/>
  <c r="H5225" i="4" s="1"/>
  <c r="H5208" i="4"/>
  <c r="H5207" i="4"/>
  <c r="H5204" i="4"/>
  <c r="H5205" i="4" s="1"/>
  <c r="H5201" i="4"/>
  <c r="H5200" i="4"/>
  <c r="H5199" i="4"/>
  <c r="H5198" i="4"/>
  <c r="H5197" i="4"/>
  <c r="H5196" i="4"/>
  <c r="H5190" i="4"/>
  <c r="H5189" i="4"/>
  <c r="H5191" i="4" s="1"/>
  <c r="H5186" i="4"/>
  <c r="H5185" i="4"/>
  <c r="H5187" i="4" s="1"/>
  <c r="H5192" i="4" s="1"/>
  <c r="H5184" i="4"/>
  <c r="H5178" i="4"/>
  <c r="H5177" i="4"/>
  <c r="H5179" i="4" s="1"/>
  <c r="H5175" i="4"/>
  <c r="H5180" i="4" s="1"/>
  <c r="H5174" i="4"/>
  <c r="H5173" i="4"/>
  <c r="H5172" i="4"/>
  <c r="H5167" i="4"/>
  <c r="H5166" i="4"/>
  <c r="H5165" i="4"/>
  <c r="H5162" i="4"/>
  <c r="H5161" i="4"/>
  <c r="H5163" i="4" s="1"/>
  <c r="H5168" i="4" s="1"/>
  <c r="H5160" i="4"/>
  <c r="H5154" i="4"/>
  <c r="H5153" i="4"/>
  <c r="H5155" i="4" s="1"/>
  <c r="H5150" i="4"/>
  <c r="H5149" i="4"/>
  <c r="H5151" i="4" s="1"/>
  <c r="H5156" i="4" s="1"/>
  <c r="H5145" i="4"/>
  <c r="H5144" i="4"/>
  <c r="H5143" i="4"/>
  <c r="H5142" i="4"/>
  <c r="H5140" i="4"/>
  <c r="H5139" i="4"/>
  <c r="H5138" i="4"/>
  <c r="H5132" i="4"/>
  <c r="H5133" i="4" s="1"/>
  <c r="H5131" i="4"/>
  <c r="H5128" i="4"/>
  <c r="H5127" i="4"/>
  <c r="H5129" i="4" s="1"/>
  <c r="H5134" i="4" s="1"/>
  <c r="H5121" i="4"/>
  <c r="H5120" i="4"/>
  <c r="H5122" i="4" s="1"/>
  <c r="H5118" i="4"/>
  <c r="H5117" i="4"/>
  <c r="H5116" i="4"/>
  <c r="H5115" i="4"/>
  <c r="H5114" i="4"/>
  <c r="H5113" i="4"/>
  <c r="H5108" i="4"/>
  <c r="H5107" i="4"/>
  <c r="H5106" i="4"/>
  <c r="H5103" i="4"/>
  <c r="H5102" i="4"/>
  <c r="H5101" i="4"/>
  <c r="H5095" i="4"/>
  <c r="H5096" i="4" s="1"/>
  <c r="H5092" i="4"/>
  <c r="H5093" i="4" s="1"/>
  <c r="H5097" i="4" s="1"/>
  <c r="H5090" i="4"/>
  <c r="H5089" i="4"/>
  <c r="H5088" i="4"/>
  <c r="H5087" i="4"/>
  <c r="H5086" i="4"/>
  <c r="H5085" i="4"/>
  <c r="H5084" i="4"/>
  <c r="H5078" i="4"/>
  <c r="H5079" i="4" s="1"/>
  <c r="H5075" i="4"/>
  <c r="H5076" i="4" s="1"/>
  <c r="H5070" i="4"/>
  <c r="H5069" i="4"/>
  <c r="H5068" i="4"/>
  <c r="H5066" i="4"/>
  <c r="H5065" i="4"/>
  <c r="H5064" i="4"/>
  <c r="H5059" i="4"/>
  <c r="H5058" i="4"/>
  <c r="H5055" i="4"/>
  <c r="H5056" i="4" s="1"/>
  <c r="H5052" i="4"/>
  <c r="H5051" i="4"/>
  <c r="H5050" i="4"/>
  <c r="H5049" i="4"/>
  <c r="H5048" i="4"/>
  <c r="H5047" i="4"/>
  <c r="H5041" i="4"/>
  <c r="H5042" i="4" s="1"/>
  <c r="H5039" i="4"/>
  <c r="H5038" i="4"/>
  <c r="H5035" i="4"/>
  <c r="H5034" i="4"/>
  <c r="H5033" i="4"/>
  <c r="H5032" i="4"/>
  <c r="H5031" i="4"/>
  <c r="H5030" i="4"/>
  <c r="H5036" i="4" s="1"/>
  <c r="H5024" i="4"/>
  <c r="H5025" i="4" s="1"/>
  <c r="H5026" i="4" s="1"/>
  <c r="H5019" i="4"/>
  <c r="H5020" i="4" s="1"/>
  <c r="H5018" i="4"/>
  <c r="H5013" i="4"/>
  <c r="H5014" i="4" s="1"/>
  <c r="H5012" i="4"/>
  <c r="H5006" i="4"/>
  <c r="H5007" i="4" s="1"/>
  <c r="H5008" i="4" s="1"/>
  <c r="H5000" i="4"/>
  <c r="H4999" i="4"/>
  <c r="H4998" i="4"/>
  <c r="H4997" i="4"/>
  <c r="H5001" i="4" s="1"/>
  <c r="H4994" i="4"/>
  <c r="H4995" i="4" s="1"/>
  <c r="H5002" i="4" s="1"/>
  <c r="H4988" i="4"/>
  <c r="H4987" i="4"/>
  <c r="H4989" i="4" s="1"/>
  <c r="H4990" i="4" s="1"/>
  <c r="H4985" i="4"/>
  <c r="H4984" i="4"/>
  <c r="H4978" i="4"/>
  <c r="H4979" i="4" s="1"/>
  <c r="H4975" i="4"/>
  <c r="H4976" i="4" s="1"/>
  <c r="H4980" i="4" s="1"/>
  <c r="H4974" i="4"/>
  <c r="H4969" i="4"/>
  <c r="H4968" i="4"/>
  <c r="H4965" i="4"/>
  <c r="H4964" i="4"/>
  <c r="H4959" i="4"/>
  <c r="H4960" i="4" s="1"/>
  <c r="H4958" i="4"/>
  <c r="H4952" i="4"/>
  <c r="H4953" i="4" s="1"/>
  <c r="H4954" i="4" s="1"/>
  <c r="H4947" i="4"/>
  <c r="H4948" i="4" s="1"/>
  <c r="H4946" i="4"/>
  <c r="H4940" i="4"/>
  <c r="H4941" i="4" s="1"/>
  <c r="H4942" i="4" s="1"/>
  <c r="H4935" i="4"/>
  <c r="H4936" i="4" s="1"/>
  <c r="H4934" i="4"/>
  <c r="H4928" i="4"/>
  <c r="H4929" i="4" s="1"/>
  <c r="H4927" i="4"/>
  <c r="H4926" i="4"/>
  <c r="H4925" i="4"/>
  <c r="H4922" i="4"/>
  <c r="H4923" i="4" s="1"/>
  <c r="H4916" i="4"/>
  <c r="H4917" i="4" s="1"/>
  <c r="H4915" i="4"/>
  <c r="H4913" i="4"/>
  <c r="H4912" i="4"/>
  <c r="H4907" i="4"/>
  <c r="H4908" i="4" s="1"/>
  <c r="H4906" i="4"/>
  <c r="H4901" i="4"/>
  <c r="H4902" i="4" s="1"/>
  <c r="H4900" i="4"/>
  <c r="H4894" i="4"/>
  <c r="H4895" i="4" s="1"/>
  <c r="H4896" i="4" s="1"/>
  <c r="H4889" i="4"/>
  <c r="H4890" i="4" s="1"/>
  <c r="H4888" i="4"/>
  <c r="H4883" i="4"/>
  <c r="H4884" i="4" s="1"/>
  <c r="H4882" i="4"/>
  <c r="H4881" i="4"/>
  <c r="H4880" i="4"/>
  <c r="H4879" i="4"/>
  <c r="H4877" i="4"/>
  <c r="H4876" i="4"/>
  <c r="H4871" i="4"/>
  <c r="H4870" i="4"/>
  <c r="H4869" i="4"/>
  <c r="H4866" i="4"/>
  <c r="H4867" i="4" s="1"/>
  <c r="H4872" i="4" s="1"/>
  <c r="H4861" i="4"/>
  <c r="H4862" i="4" s="1"/>
  <c r="H4860" i="4"/>
  <c r="H4855" i="4"/>
  <c r="H4856" i="4" s="1"/>
  <c r="H4854" i="4"/>
  <c r="H4848" i="4"/>
  <c r="H4849" i="4" s="1"/>
  <c r="H4850" i="4" s="1"/>
  <c r="H4844" i="4"/>
  <c r="H4843" i="4"/>
  <c r="H4842" i="4"/>
  <c r="H4836" i="4"/>
  <c r="H4835" i="4"/>
  <c r="H4834" i="4"/>
  <c r="H4833" i="4"/>
  <c r="H4837" i="4" s="1"/>
  <c r="H4830" i="4"/>
  <c r="H4831" i="4" s="1"/>
  <c r="H4838" i="4" s="1"/>
  <c r="H4824" i="4"/>
  <c r="H4823" i="4"/>
  <c r="H4825" i="4" s="1"/>
  <c r="H4820" i="4"/>
  <c r="H4821" i="4" s="1"/>
  <c r="H4826" i="4" s="1"/>
  <c r="H4816" i="4"/>
  <c r="H4815" i="4"/>
  <c r="H4814" i="4"/>
  <c r="H4811" i="4"/>
  <c r="H4810" i="4"/>
  <c r="H4809" i="4"/>
  <c r="H4812" i="4" s="1"/>
  <c r="H4803" i="4"/>
  <c r="H4802" i="4"/>
  <c r="H4804" i="4" s="1"/>
  <c r="H4805" i="4" s="1"/>
  <c r="H4796" i="4"/>
  <c r="H4795" i="4"/>
  <c r="H4797" i="4" s="1"/>
  <c r="H4798" i="4" s="1"/>
  <c r="H4790" i="4"/>
  <c r="H4789" i="4"/>
  <c r="H4788" i="4"/>
  <c r="H4785" i="4"/>
  <c r="H4784" i="4"/>
  <c r="H4783" i="4"/>
  <c r="H4782" i="4"/>
  <c r="H4777" i="4"/>
  <c r="H4778" i="4" s="1"/>
  <c r="H4776" i="4"/>
  <c r="H4775" i="4"/>
  <c r="H4769" i="4"/>
  <c r="H4770" i="4" s="1"/>
  <c r="H4771" i="4" s="1"/>
  <c r="H4768" i="4"/>
  <c r="H4764" i="4"/>
  <c r="H4762" i="4"/>
  <c r="H4763" i="4" s="1"/>
  <c r="H4759" i="4"/>
  <c r="H4758" i="4"/>
  <c r="H4760" i="4" s="1"/>
  <c r="H4755" i="4"/>
  <c r="H4756" i="4" s="1"/>
  <c r="H4749" i="4"/>
  <c r="H4750" i="4" s="1"/>
  <c r="H4746" i="4"/>
  <c r="H4745" i="4"/>
  <c r="H4747" i="4" s="1"/>
  <c r="H4743" i="4"/>
  <c r="H4751" i="4" s="1"/>
  <c r="H4742" i="4"/>
  <c r="H4738" i="4"/>
  <c r="H4736" i="4"/>
  <c r="H4737" i="4" s="1"/>
  <c r="H4730" i="4"/>
  <c r="H4731" i="4" s="1"/>
  <c r="H4732" i="4" s="1"/>
  <c r="H4724" i="4"/>
  <c r="H4725" i="4" s="1"/>
  <c r="H4726" i="4" s="1"/>
  <c r="H4718" i="4"/>
  <c r="H4719" i="4" s="1"/>
  <c r="H4720" i="4" s="1"/>
  <c r="H4712" i="4"/>
  <c r="H4711" i="4"/>
  <c r="H4710" i="4"/>
  <c r="H4713" i="4" s="1"/>
  <c r="H4714" i="4" s="1"/>
  <c r="H4709" i="4"/>
  <c r="H4707" i="4"/>
  <c r="H4706" i="4"/>
  <c r="H4700" i="4"/>
  <c r="H4699" i="4"/>
  <c r="H4701" i="4" s="1"/>
  <c r="H4696" i="4"/>
  <c r="H4697" i="4" s="1"/>
  <c r="H4702" i="4" s="1"/>
  <c r="H4690" i="4"/>
  <c r="H4691" i="4" s="1"/>
  <c r="H4692" i="4" s="1"/>
  <c r="H4684" i="4"/>
  <c r="H4685" i="4" s="1"/>
  <c r="H4686" i="4" s="1"/>
  <c r="H4678" i="4"/>
  <c r="H4679" i="4" s="1"/>
  <c r="H4680" i="4" s="1"/>
  <c r="H4672" i="4"/>
  <c r="H4673" i="4" s="1"/>
  <c r="H4674" i="4" s="1"/>
  <c r="H4666" i="4"/>
  <c r="H4665" i="4"/>
  <c r="H4664" i="4"/>
  <c r="H4663" i="4"/>
  <c r="H4667" i="4" s="1"/>
  <c r="H4668" i="4" s="1"/>
  <c r="H4658" i="4"/>
  <c r="H4659" i="4" s="1"/>
  <c r="H4657" i="4"/>
  <c r="H4656" i="4"/>
  <c r="H4650" i="4"/>
  <c r="H4651" i="4" s="1"/>
  <c r="H4649" i="4"/>
  <c r="H4646" i="4"/>
  <c r="H4647" i="4" s="1"/>
  <c r="H4643" i="4"/>
  <c r="H4642" i="4"/>
  <c r="H4644" i="4" s="1"/>
  <c r="H4652" i="4" s="1"/>
  <c r="H4641" i="4"/>
  <c r="H4640" i="4"/>
  <c r="H4634" i="4"/>
  <c r="H4633" i="4"/>
  <c r="H4635" i="4" s="1"/>
  <c r="H4631" i="4"/>
  <c r="H4636" i="4" s="1"/>
  <c r="H4630" i="4"/>
  <c r="H4627" i="4"/>
  <c r="H4628" i="4" s="1"/>
  <c r="H4626" i="4"/>
  <c r="H4620" i="4"/>
  <c r="H4619" i="4"/>
  <c r="H4621" i="4" s="1"/>
  <c r="H4617" i="4"/>
  <c r="H4616" i="4"/>
  <c r="H4614" i="4"/>
  <c r="H4622" i="4" s="1"/>
  <c r="H4613" i="4"/>
  <c r="H4612" i="4"/>
  <c r="H4606" i="4"/>
  <c r="H4607" i="4" s="1"/>
  <c r="H4605" i="4"/>
  <c r="H4602" i="4"/>
  <c r="H4603" i="4" s="1"/>
  <c r="H4601" i="4"/>
  <c r="H4595" i="4"/>
  <c r="H4594" i="4"/>
  <c r="H4596" i="4" s="1"/>
  <c r="H4592" i="4"/>
  <c r="H4591" i="4"/>
  <c r="H4588" i="4"/>
  <c r="H4587" i="4"/>
  <c r="H4586" i="4"/>
  <c r="H4585" i="4"/>
  <c r="H4580" i="4"/>
  <c r="H4579" i="4"/>
  <c r="H4578" i="4"/>
  <c r="H4576" i="4"/>
  <c r="H4575" i="4"/>
  <c r="H4572" i="4"/>
  <c r="H4571" i="4"/>
  <c r="H4570" i="4"/>
  <c r="H4569" i="4"/>
  <c r="H4563" i="4"/>
  <c r="H4562" i="4"/>
  <c r="H4564" i="4" s="1"/>
  <c r="H4559" i="4"/>
  <c r="H4560" i="4" s="1"/>
  <c r="H4558" i="4"/>
  <c r="H4557" i="4"/>
  <c r="H4556" i="4"/>
  <c r="H4550" i="4"/>
  <c r="H4549" i="4"/>
  <c r="H4551" i="4" s="1"/>
  <c r="H4546" i="4"/>
  <c r="H4547" i="4" s="1"/>
  <c r="H4552" i="4" s="1"/>
  <c r="H4545" i="4"/>
  <c r="H4544" i="4"/>
  <c r="H4538" i="4"/>
  <c r="H4537" i="4"/>
  <c r="H4539" i="4" s="1"/>
  <c r="H4534" i="4"/>
  <c r="H4535" i="4" s="1"/>
  <c r="H4533" i="4"/>
  <c r="H4532" i="4"/>
  <c r="H4526" i="4"/>
  <c r="H4527" i="4" s="1"/>
  <c r="H4528" i="4" s="1"/>
  <c r="H4520" i="4"/>
  <c r="H4521" i="4" s="1"/>
  <c r="H4522" i="4" s="1"/>
  <c r="H4515" i="4"/>
  <c r="H4516" i="4" s="1"/>
  <c r="H4514" i="4"/>
  <c r="H4510" i="4"/>
  <c r="H4509" i="4"/>
  <c r="H4508" i="4"/>
  <c r="H4503" i="4"/>
  <c r="H4504" i="4" s="1"/>
  <c r="H4502" i="4"/>
  <c r="H4501" i="4"/>
  <c r="H4500" i="4"/>
  <c r="H4499" i="4"/>
  <c r="H4493" i="4"/>
  <c r="H4494" i="4" s="1"/>
  <c r="H4495" i="4" s="1"/>
  <c r="H4492" i="4"/>
  <c r="H4488" i="4"/>
  <c r="H4487" i="4"/>
  <c r="H4486" i="4"/>
  <c r="H4481" i="4"/>
  <c r="H4482" i="4" s="1"/>
  <c r="H4480" i="4"/>
  <c r="H4474" i="4"/>
  <c r="H4475" i="4" s="1"/>
  <c r="H4476" i="4" s="1"/>
  <c r="H4468" i="4"/>
  <c r="H4469" i="4" s="1"/>
  <c r="H4470" i="4" s="1"/>
  <c r="H4462" i="4"/>
  <c r="H4461" i="4"/>
  <c r="H4463" i="4" s="1"/>
  <c r="H4464" i="4" s="1"/>
  <c r="H4460" i="4"/>
  <c r="H4459" i="4"/>
  <c r="H4453" i="4"/>
  <c r="H4454" i="4" s="1"/>
  <c r="H4455" i="4" s="1"/>
  <c r="H4452" i="4"/>
  <c r="H4447" i="4"/>
  <c r="H4446" i="4"/>
  <c r="H4444" i="4"/>
  <c r="H4443" i="4"/>
  <c r="H4442" i="4"/>
  <c r="H4439" i="4"/>
  <c r="H4438" i="4"/>
  <c r="H4432" i="4"/>
  <c r="H4433" i="4" s="1"/>
  <c r="H4429" i="4"/>
  <c r="H4428" i="4"/>
  <c r="H4430" i="4" s="1"/>
  <c r="H4434" i="4" s="1"/>
  <c r="H4423" i="4"/>
  <c r="H4424" i="4" s="1"/>
  <c r="H4422" i="4"/>
  <c r="H4420" i="4"/>
  <c r="H4419" i="4"/>
  <c r="H4418" i="4"/>
  <c r="H4412" i="4"/>
  <c r="H4411" i="4"/>
  <c r="H4413" i="4" s="1"/>
  <c r="H4409" i="4"/>
  <c r="H4414" i="4" s="1"/>
  <c r="H4408" i="4"/>
  <c r="H4404" i="4"/>
  <c r="H4402" i="4"/>
  <c r="H4403" i="4" s="1"/>
  <c r="H4399" i="4"/>
  <c r="H4400" i="4" s="1"/>
  <c r="H4393" i="4"/>
  <c r="H4394" i="4" s="1"/>
  <c r="H4395" i="4" s="1"/>
  <c r="H4391" i="4"/>
  <c r="H4390" i="4"/>
  <c r="H4389" i="4"/>
  <c r="H4383" i="4"/>
  <c r="H4384" i="4" s="1"/>
  <c r="H4380" i="4"/>
  <c r="H4381" i="4" s="1"/>
  <c r="H4377" i="4"/>
  <c r="H4376" i="4"/>
  <c r="H4375" i="4"/>
  <c r="H4374" i="4"/>
  <c r="H4373" i="4"/>
  <c r="H4372" i="4"/>
  <c r="H4367" i="4"/>
  <c r="H4366" i="4"/>
  <c r="H4365" i="4"/>
  <c r="H4362" i="4"/>
  <c r="H4361" i="4"/>
  <c r="H4360" i="4"/>
  <c r="H4359" i="4"/>
  <c r="H4363" i="4" s="1"/>
  <c r="H4356" i="4"/>
  <c r="H4355" i="4"/>
  <c r="H4354" i="4"/>
  <c r="H4353" i="4"/>
  <c r="H4350" i="4"/>
  <c r="H4349" i="4"/>
  <c r="H4348" i="4"/>
  <c r="H4351" i="4" s="1"/>
  <c r="H4347" i="4"/>
  <c r="H4341" i="4"/>
  <c r="H4340" i="4"/>
  <c r="H4342" i="4" s="1"/>
  <c r="H4337" i="4"/>
  <c r="H4336" i="4"/>
  <c r="H4335" i="4"/>
  <c r="H4334" i="4"/>
  <c r="H4338" i="4" s="1"/>
  <c r="H4331" i="4"/>
  <c r="H4330" i="4"/>
  <c r="H4329" i="4"/>
  <c r="H4328" i="4"/>
  <c r="H4332" i="4" s="1"/>
  <c r="H4326" i="4"/>
  <c r="H4325" i="4"/>
  <c r="H4324" i="4"/>
  <c r="H4323" i="4"/>
  <c r="H4322" i="4"/>
  <c r="H4317" i="4"/>
  <c r="H4316" i="4"/>
  <c r="H4315" i="4"/>
  <c r="H4313" i="4"/>
  <c r="H4312" i="4"/>
  <c r="H4311" i="4"/>
  <c r="H4310" i="4"/>
  <c r="H4309" i="4"/>
  <c r="H4306" i="4"/>
  <c r="H4305" i="4"/>
  <c r="H4304" i="4"/>
  <c r="H4303" i="4"/>
  <c r="H4302" i="4"/>
  <c r="H4299" i="4"/>
  <c r="H4298" i="4"/>
  <c r="H4297" i="4"/>
  <c r="H4296" i="4"/>
  <c r="H4300" i="4" s="1"/>
  <c r="H4291" i="4"/>
  <c r="H4290" i="4"/>
  <c r="H4289" i="4"/>
  <c r="H4286" i="4"/>
  <c r="H4285" i="4"/>
  <c r="H4284" i="4"/>
  <c r="H4287" i="4" s="1"/>
  <c r="H4283" i="4"/>
  <c r="H4280" i="4"/>
  <c r="H4279" i="4"/>
  <c r="H4278" i="4"/>
  <c r="H4277" i="4"/>
  <c r="H4276" i="4"/>
  <c r="H4275" i="4"/>
  <c r="H4272" i="4"/>
  <c r="H4271" i="4"/>
  <c r="H4270" i="4"/>
  <c r="H4269" i="4"/>
  <c r="H4263" i="4"/>
  <c r="H4264" i="4" s="1"/>
  <c r="H4260" i="4"/>
  <c r="H4259" i="4"/>
  <c r="H4258" i="4"/>
  <c r="H4257" i="4"/>
  <c r="H4254" i="4"/>
  <c r="H4253" i="4"/>
  <c r="H4252" i="4"/>
  <c r="H4251" i="4"/>
  <c r="H4250" i="4"/>
  <c r="H4255" i="4" s="1"/>
  <c r="H4247" i="4"/>
  <c r="H4246" i="4"/>
  <c r="H4248" i="4" s="1"/>
  <c r="H4245" i="4"/>
  <c r="H4244" i="4"/>
  <c r="H4238" i="4"/>
  <c r="H4237" i="4"/>
  <c r="H4239" i="4" s="1"/>
  <c r="H4234" i="4"/>
  <c r="H4233" i="4"/>
  <c r="H4235" i="4" s="1"/>
  <c r="H4232" i="4"/>
  <c r="H4231" i="4"/>
  <c r="H4228" i="4"/>
  <c r="H4227" i="4"/>
  <c r="H4226" i="4"/>
  <c r="H4225" i="4"/>
  <c r="H4224" i="4"/>
  <c r="H4223" i="4"/>
  <c r="H4222" i="4"/>
  <c r="H4221" i="4"/>
  <c r="H4218" i="4"/>
  <c r="H4217" i="4"/>
  <c r="H4216" i="4"/>
  <c r="H4215" i="4"/>
  <c r="H4219" i="4" s="1"/>
  <c r="H4210" i="4"/>
  <c r="H4209" i="4"/>
  <c r="H4206" i="4"/>
  <c r="H4207" i="4" s="1"/>
  <c r="H4203" i="4"/>
  <c r="H4202" i="4"/>
  <c r="H4201" i="4"/>
  <c r="H4200" i="4"/>
  <c r="H4199" i="4"/>
  <c r="H4198" i="4"/>
  <c r="H4204" i="4" s="1"/>
  <c r="H4211" i="4" s="1"/>
  <c r="H4192" i="4"/>
  <c r="H4193" i="4" s="1"/>
  <c r="H4190" i="4"/>
  <c r="H4189" i="4"/>
  <c r="H4188" i="4"/>
  <c r="H4185" i="4"/>
  <c r="H4184" i="4"/>
  <c r="H4183" i="4"/>
  <c r="H4182" i="4"/>
  <c r="H4186" i="4" s="1"/>
  <c r="H4179" i="4"/>
  <c r="H4180" i="4" s="1"/>
  <c r="H4178" i="4"/>
  <c r="H4172" i="4"/>
  <c r="H4173" i="4" s="1"/>
  <c r="H4170" i="4"/>
  <c r="H4169" i="4"/>
  <c r="H4168" i="4"/>
  <c r="H4166" i="4"/>
  <c r="H4165" i="4"/>
  <c r="H4164" i="4"/>
  <c r="H4163" i="4"/>
  <c r="H4162" i="4"/>
  <c r="H4159" i="4"/>
  <c r="H4158" i="4"/>
  <c r="H4152" i="4"/>
  <c r="H4153" i="4" s="1"/>
  <c r="H4149" i="4"/>
  <c r="H4150" i="4" s="1"/>
  <c r="H4154" i="4" s="1"/>
  <c r="H4148" i="4"/>
  <c r="H4146" i="4"/>
  <c r="H4145" i="4"/>
  <c r="H4144" i="4"/>
  <c r="H4143" i="4"/>
  <c r="H4142" i="4"/>
  <c r="H4139" i="4"/>
  <c r="H4140" i="4" s="1"/>
  <c r="H4138" i="4"/>
  <c r="H4133" i="4"/>
  <c r="H4132" i="4"/>
  <c r="H4129" i="4"/>
  <c r="H4128" i="4"/>
  <c r="H4130" i="4" s="1"/>
  <c r="H4126" i="4"/>
  <c r="H4125" i="4"/>
  <c r="H4124" i="4"/>
  <c r="H4123" i="4"/>
  <c r="H4122" i="4"/>
  <c r="H4120" i="4"/>
  <c r="H4119" i="4"/>
  <c r="H4118" i="4"/>
  <c r="H4113" i="4"/>
  <c r="H4112" i="4"/>
  <c r="H4109" i="4"/>
  <c r="H4110" i="4" s="1"/>
  <c r="H4106" i="4"/>
  <c r="H4105" i="4"/>
  <c r="H4104" i="4"/>
  <c r="H4103" i="4"/>
  <c r="H4102" i="4"/>
  <c r="H4101" i="4"/>
  <c r="H4095" i="4"/>
  <c r="H4096" i="4" s="1"/>
  <c r="H4097" i="4" s="1"/>
  <c r="H4093" i="4"/>
  <c r="H4092" i="4"/>
  <c r="H4089" i="4"/>
  <c r="H4088" i="4"/>
  <c r="H4087" i="4"/>
  <c r="H4086" i="4"/>
  <c r="H4085" i="4"/>
  <c r="H4084" i="4"/>
  <c r="H4090" i="4" s="1"/>
  <c r="H4078" i="4"/>
  <c r="H4079" i="4" s="1"/>
  <c r="H4080" i="4" s="1"/>
  <c r="H4075" i="4"/>
  <c r="H4076" i="4" s="1"/>
  <c r="H4073" i="4"/>
  <c r="H4072" i="4"/>
  <c r="H4071" i="4"/>
  <c r="H4070" i="4"/>
  <c r="H4069" i="4"/>
  <c r="H4068" i="4"/>
  <c r="H4067" i="4"/>
  <c r="H4061" i="4"/>
  <c r="H4062" i="4" s="1"/>
  <c r="H4058" i="4"/>
  <c r="H4059" i="4" s="1"/>
  <c r="H4055" i="4"/>
  <c r="H4054" i="4"/>
  <c r="H4053" i="4"/>
  <c r="H4052" i="4"/>
  <c r="H4051" i="4"/>
  <c r="H4050" i="4"/>
  <c r="H4056" i="4" s="1"/>
  <c r="H4063" i="4" s="1"/>
  <c r="H4044" i="4"/>
  <c r="H4045" i="4" s="1"/>
  <c r="H4042" i="4"/>
  <c r="H4041" i="4"/>
  <c r="H4038" i="4"/>
  <c r="H4037" i="4"/>
  <c r="H4036" i="4"/>
  <c r="H4035" i="4"/>
  <c r="H4034" i="4"/>
  <c r="H4033" i="4"/>
  <c r="H4027" i="4"/>
  <c r="H4028" i="4" s="1"/>
  <c r="H4024" i="4"/>
  <c r="H4025" i="4" s="1"/>
  <c r="H4022" i="4"/>
  <c r="H4029" i="4" s="1"/>
  <c r="H4021" i="4"/>
  <c r="H4020" i="4"/>
  <c r="H4019" i="4"/>
  <c r="H4018" i="4"/>
  <c r="H4017" i="4"/>
  <c r="H4016" i="4"/>
  <c r="H4010" i="4"/>
  <c r="H4011" i="4" s="1"/>
  <c r="H4007" i="4"/>
  <c r="H4008" i="4" s="1"/>
  <c r="H4004" i="4"/>
  <c r="H4003" i="4"/>
  <c r="H4002" i="4"/>
  <c r="H4001" i="4"/>
  <c r="H4005" i="4" s="1"/>
  <c r="H4012" i="4" s="1"/>
  <c r="H4000" i="4"/>
  <c r="H3999" i="4"/>
  <c r="H3993" i="4"/>
  <c r="H3994" i="4" s="1"/>
  <c r="H3990" i="4"/>
  <c r="H3991" i="4" s="1"/>
  <c r="H3988" i="4"/>
  <c r="H3995" i="4" s="1"/>
  <c r="H3987" i="4"/>
  <c r="H3986" i="4"/>
  <c r="H3985" i="4"/>
  <c r="H3984" i="4"/>
  <c r="H3983" i="4"/>
  <c r="H3982" i="4"/>
  <c r="H3977" i="4"/>
  <c r="H3976" i="4"/>
  <c r="H3973" i="4"/>
  <c r="H3974" i="4" s="1"/>
  <c r="H3970" i="4"/>
  <c r="H3969" i="4"/>
  <c r="H3968" i="4"/>
  <c r="H3967" i="4"/>
  <c r="H3966" i="4"/>
  <c r="H3965" i="4"/>
  <c r="H3971" i="4" s="1"/>
  <c r="H3978" i="4" s="1"/>
  <c r="H3959" i="4"/>
  <c r="H3960" i="4" s="1"/>
  <c r="H3957" i="4"/>
  <c r="H3956" i="4"/>
  <c r="H3954" i="4"/>
  <c r="H3953" i="4"/>
  <c r="H3952" i="4"/>
  <c r="H3951" i="4"/>
  <c r="H3950" i="4"/>
  <c r="H3949" i="4"/>
  <c r="H3948" i="4"/>
  <c r="H3943" i="4"/>
  <c r="H3942" i="4"/>
  <c r="H3939" i="4"/>
  <c r="H3940" i="4" s="1"/>
  <c r="H3936" i="4"/>
  <c r="H3935" i="4"/>
  <c r="H3934" i="4"/>
  <c r="H3933" i="4"/>
  <c r="H3932" i="4"/>
  <c r="H3931" i="4"/>
  <c r="H3926" i="4"/>
  <c r="H3927" i="4" s="1"/>
  <c r="H3925" i="4"/>
  <c r="H3919" i="4"/>
  <c r="H3920" i="4" s="1"/>
  <c r="H3921" i="4" s="1"/>
  <c r="H3915" i="4"/>
  <c r="H3913" i="4"/>
  <c r="H3914" i="4" s="1"/>
  <c r="H3912" i="4"/>
  <c r="H3908" i="4"/>
  <c r="H3907" i="4"/>
  <c r="H3906" i="4"/>
  <c r="H3905" i="4"/>
  <c r="H3899" i="4"/>
  <c r="H3898" i="4"/>
  <c r="H3900" i="4" s="1"/>
  <c r="H3901" i="4" s="1"/>
  <c r="H3892" i="4"/>
  <c r="H3891" i="4"/>
  <c r="H3890" i="4"/>
  <c r="H3889" i="4"/>
  <c r="H3887" i="4"/>
  <c r="H3886" i="4"/>
  <c r="H3881" i="4"/>
  <c r="H3880" i="4"/>
  <c r="H3879" i="4"/>
  <c r="H3876" i="4"/>
  <c r="H3877" i="4" s="1"/>
  <c r="H3871" i="4"/>
  <c r="H3872" i="4" s="1"/>
  <c r="H3870" i="4"/>
  <c r="H3864" i="4"/>
  <c r="H3865" i="4" s="1"/>
  <c r="H3866" i="4" s="1"/>
  <c r="H3859" i="4"/>
  <c r="H3860" i="4" s="1"/>
  <c r="H3858" i="4"/>
  <c r="H3852" i="4"/>
  <c r="H3853" i="4" s="1"/>
  <c r="H3854" i="4" s="1"/>
  <c r="H3846" i="4"/>
  <c r="H3845" i="4"/>
  <c r="H3844" i="4"/>
  <c r="H3843" i="4"/>
  <c r="H3841" i="4"/>
  <c r="H3840" i="4"/>
  <c r="H3834" i="4"/>
  <c r="H3833" i="4"/>
  <c r="H3835" i="4" s="1"/>
  <c r="H3831" i="4"/>
  <c r="H3830" i="4"/>
  <c r="H3824" i="4"/>
  <c r="H3825" i="4" s="1"/>
  <c r="H3822" i="4"/>
  <c r="H3821" i="4"/>
  <c r="H3819" i="4"/>
  <c r="H3826" i="4" s="1"/>
  <c r="H3818" i="4"/>
  <c r="H3817" i="4"/>
  <c r="H3816" i="4"/>
  <c r="H3815" i="4"/>
  <c r="H3814" i="4"/>
  <c r="H3813" i="4"/>
  <c r="H3807" i="4"/>
  <c r="H3808" i="4" s="1"/>
  <c r="H3804" i="4"/>
  <c r="H3805" i="4" s="1"/>
  <c r="H3801" i="4"/>
  <c r="H3800" i="4"/>
  <c r="H3799" i="4"/>
  <c r="H3798" i="4"/>
  <c r="H3802" i="4" s="1"/>
  <c r="H3809" i="4" s="1"/>
  <c r="H3797" i="4"/>
  <c r="H3796" i="4"/>
  <c r="H3790" i="4"/>
  <c r="H3791" i="4" s="1"/>
  <c r="H3788" i="4"/>
  <c r="H3787" i="4"/>
  <c r="H3785" i="4"/>
  <c r="H3792" i="4" s="1"/>
  <c r="H3784" i="4"/>
  <c r="H3783" i="4"/>
  <c r="H3782" i="4"/>
  <c r="H3781" i="4"/>
  <c r="H3780" i="4"/>
  <c r="H3779" i="4"/>
  <c r="H3775" i="4"/>
  <c r="H3774" i="4"/>
  <c r="H3773" i="4"/>
  <c r="H3769" i="4"/>
  <c r="H3768" i="4"/>
  <c r="H3767" i="4"/>
  <c r="H3761" i="4"/>
  <c r="H3762" i="4" s="1"/>
  <c r="H3763" i="4" s="1"/>
  <c r="H3756" i="4"/>
  <c r="H3757" i="4" s="1"/>
  <c r="H3755" i="4"/>
  <c r="H3751" i="4"/>
  <c r="H3749" i="4"/>
  <c r="H3748" i="4"/>
  <c r="H3747" i="4"/>
  <c r="H3746" i="4"/>
  <c r="H3750" i="4" s="1"/>
  <c r="H3743" i="4"/>
  <c r="H3744" i="4" s="1"/>
  <c r="H3737" i="4"/>
  <c r="H3736" i="4"/>
  <c r="H3738" i="4" s="1"/>
  <c r="H3733" i="4"/>
  <c r="H3734" i="4" s="1"/>
  <c r="H3739" i="4" s="1"/>
  <c r="H3727" i="4"/>
  <c r="H3728" i="4" s="1"/>
  <c r="H3724" i="4"/>
  <c r="H3723" i="4"/>
  <c r="H3725" i="4" s="1"/>
  <c r="H3720" i="4"/>
  <c r="H3721" i="4" s="1"/>
  <c r="H3719" i="4"/>
  <c r="H3717" i="4"/>
  <c r="H3729" i="4" s="1"/>
  <c r="H3716" i="4"/>
  <c r="H3710" i="4"/>
  <c r="H3711" i="4" s="1"/>
  <c r="H3708" i="4"/>
  <c r="H3707" i="4"/>
  <c r="H3706" i="4"/>
  <c r="H3701" i="4"/>
  <c r="H3700" i="4"/>
  <c r="H3698" i="4"/>
  <c r="H3697" i="4"/>
  <c r="H3694" i="4"/>
  <c r="H3693" i="4"/>
  <c r="H3692" i="4"/>
  <c r="H3691" i="4"/>
  <c r="H3695" i="4" s="1"/>
  <c r="H3702" i="4" s="1"/>
  <c r="H3690" i="4"/>
  <c r="H3689" i="4"/>
  <c r="H3684" i="4"/>
  <c r="H3683" i="4"/>
  <c r="H3680" i="4"/>
  <c r="H3681" i="4" s="1"/>
  <c r="H3677" i="4"/>
  <c r="H3676" i="4"/>
  <c r="H3675" i="4"/>
  <c r="H3674" i="4"/>
  <c r="H3673" i="4"/>
  <c r="H3678" i="4" s="1"/>
  <c r="H3685" i="4" s="1"/>
  <c r="H3672" i="4"/>
  <c r="H3667" i="4"/>
  <c r="H3666" i="4"/>
  <c r="H3663" i="4"/>
  <c r="H3664" i="4" s="1"/>
  <c r="H3660" i="4"/>
  <c r="H3661" i="4" s="1"/>
  <c r="H3668" i="4" s="1"/>
  <c r="H3659" i="4"/>
  <c r="H3658" i="4"/>
  <c r="H3657" i="4"/>
  <c r="H3656" i="4"/>
  <c r="H3655" i="4"/>
  <c r="H3649" i="4"/>
  <c r="H3650" i="4" s="1"/>
  <c r="H3651" i="4" s="1"/>
  <c r="H3643" i="4"/>
  <c r="H3644" i="4" s="1"/>
  <c r="H3645" i="4" s="1"/>
  <c r="H3637" i="4"/>
  <c r="H3638" i="4" s="1"/>
  <c r="H3639" i="4" s="1"/>
  <c r="H3632" i="4"/>
  <c r="H3633" i="4" s="1"/>
  <c r="H3631" i="4"/>
  <c r="H3626" i="4"/>
  <c r="H3627" i="4" s="1"/>
  <c r="H3625" i="4"/>
  <c r="H3624" i="4"/>
  <c r="H3623" i="4"/>
  <c r="H3622" i="4"/>
  <c r="H3616" i="4"/>
  <c r="H3615" i="4"/>
  <c r="H3609" i="4"/>
  <c r="H3610" i="4" s="1"/>
  <c r="H3611" i="4" s="1"/>
  <c r="H3603" i="4"/>
  <c r="H3604" i="4" s="1"/>
  <c r="H3605" i="4" s="1"/>
  <c r="H3599" i="4"/>
  <c r="H3598" i="4"/>
  <c r="H3597" i="4"/>
  <c r="H3592" i="4"/>
  <c r="H3593" i="4" s="1"/>
  <c r="H3591" i="4"/>
  <c r="H3585" i="4"/>
  <c r="H3584" i="4"/>
  <c r="H3583" i="4"/>
  <c r="H3582" i="4"/>
  <c r="H3586" i="4" s="1"/>
  <c r="H3579" i="4"/>
  <c r="H3580" i="4" s="1"/>
  <c r="H3587" i="4" s="1"/>
  <c r="H3573" i="4"/>
  <c r="H3574" i="4" s="1"/>
  <c r="H3572" i="4"/>
  <c r="H3570" i="4"/>
  <c r="H3569" i="4"/>
  <c r="H3564" i="4"/>
  <c r="H3563" i="4"/>
  <c r="H3560" i="4"/>
  <c r="H3561" i="4" s="1"/>
  <c r="H3557" i="4"/>
  <c r="H3556" i="4"/>
  <c r="H3555" i="4"/>
  <c r="H3554" i="4"/>
  <c r="H3553" i="4"/>
  <c r="H3552" i="4"/>
  <c r="H3546" i="4"/>
  <c r="H3547" i="4" s="1"/>
  <c r="H3543" i="4"/>
  <c r="H3542" i="4"/>
  <c r="H3544" i="4" s="1"/>
  <c r="H3536" i="4"/>
  <c r="H3537" i="4" s="1"/>
  <c r="H3534" i="4"/>
  <c r="H3533" i="4"/>
  <c r="H3530" i="4"/>
  <c r="H3529" i="4"/>
  <c r="H3528" i="4"/>
  <c r="H3527" i="4"/>
  <c r="H3526" i="4"/>
  <c r="H3525" i="4"/>
  <c r="H3519" i="4"/>
  <c r="H3520" i="4" s="1"/>
  <c r="H3518" i="4"/>
  <c r="H3516" i="4"/>
  <c r="H3521" i="4" s="1"/>
  <c r="H3515" i="4"/>
  <c r="H3514" i="4"/>
  <c r="H3508" i="4"/>
  <c r="H3507" i="4"/>
  <c r="H3506" i="4"/>
  <c r="H3505" i="4"/>
  <c r="H3509" i="4" s="1"/>
  <c r="H3510" i="4" s="1"/>
  <c r="H3499" i="4"/>
  <c r="H3498" i="4"/>
  <c r="H3497" i="4"/>
  <c r="H3500" i="4" s="1"/>
  <c r="H3501" i="4" s="1"/>
  <c r="H3496" i="4"/>
  <c r="H3490" i="4"/>
  <c r="H3489" i="4"/>
  <c r="H3491" i="4" s="1"/>
  <c r="H3492" i="4" s="1"/>
  <c r="H3488" i="4"/>
  <c r="H3487" i="4"/>
  <c r="H3486" i="4"/>
  <c r="H3480" i="4"/>
  <c r="H3479" i="4"/>
  <c r="H3481" i="4" s="1"/>
  <c r="H3476" i="4"/>
  <c r="H3475" i="4"/>
  <c r="H3474" i="4"/>
  <c r="H3477" i="4" s="1"/>
  <c r="H3470" i="4"/>
  <c r="H3469" i="4"/>
  <c r="H3468" i="4"/>
  <c r="H3462" i="4"/>
  <c r="H3463" i="4" s="1"/>
  <c r="H3464" i="4" s="1"/>
  <c r="H3456" i="4"/>
  <c r="H3457" i="4" s="1"/>
  <c r="H3458" i="4" s="1"/>
  <c r="H3451" i="4"/>
  <c r="H3452" i="4" s="1"/>
  <c r="H3450" i="4"/>
  <c r="H3444" i="4"/>
  <c r="H3443" i="4"/>
  <c r="H3442" i="4"/>
  <c r="H3441" i="4"/>
  <c r="H3445" i="4" s="1"/>
  <c r="H3446" i="4" s="1"/>
  <c r="H3435" i="4"/>
  <c r="H3436" i="4" s="1"/>
  <c r="H3432" i="4"/>
  <c r="H3431" i="4"/>
  <c r="H3433" i="4" s="1"/>
  <c r="H3437" i="4" s="1"/>
  <c r="H3425" i="4"/>
  <c r="H3426" i="4" s="1"/>
  <c r="H3422" i="4"/>
  <c r="H3421" i="4"/>
  <c r="H3423" i="4" s="1"/>
  <c r="H3415" i="4"/>
  <c r="H3414" i="4"/>
  <c r="H3416" i="4" s="1"/>
  <c r="H3412" i="4"/>
  <c r="H3411" i="4"/>
  <c r="H3409" i="4"/>
  <c r="H3408" i="4"/>
  <c r="H3407" i="4"/>
  <c r="H3401" i="4"/>
  <c r="H3400" i="4"/>
  <c r="H3402" i="4" s="1"/>
  <c r="H3397" i="4"/>
  <c r="H3396" i="4"/>
  <c r="H3395" i="4"/>
  <c r="H3389" i="4"/>
  <c r="H3388" i="4"/>
  <c r="H3390" i="4" s="1"/>
  <c r="H3385" i="4"/>
  <c r="H3384" i="4"/>
  <c r="H3383" i="4"/>
  <c r="H3382" i="4"/>
  <c r="H3376" i="4"/>
  <c r="H3375" i="4"/>
  <c r="H3377" i="4" s="1"/>
  <c r="H3372" i="4"/>
  <c r="H3371" i="4"/>
  <c r="H3370" i="4"/>
  <c r="H3369" i="4"/>
  <c r="H3363" i="4"/>
  <c r="H3362" i="4"/>
  <c r="H3364" i="4" s="1"/>
  <c r="H3360" i="4"/>
  <c r="H3359" i="4"/>
  <c r="H3356" i="4"/>
  <c r="H3357" i="4" s="1"/>
  <c r="H3355" i="4"/>
  <c r="H3349" i="4"/>
  <c r="H3350" i="4" s="1"/>
  <c r="H3346" i="4"/>
  <c r="H3347" i="4" s="1"/>
  <c r="H3343" i="4"/>
  <c r="H3342" i="4"/>
  <c r="H3341" i="4"/>
  <c r="H3340" i="4"/>
  <c r="H3339" i="4"/>
  <c r="H3338" i="4"/>
  <c r="H3332" i="4"/>
  <c r="H3331" i="4"/>
  <c r="H3328" i="4"/>
  <c r="H3327" i="4"/>
  <c r="H3326" i="4"/>
  <c r="H3325" i="4"/>
  <c r="H3324" i="4"/>
  <c r="H3329" i="4" s="1"/>
  <c r="H3319" i="4"/>
  <c r="H3318" i="4"/>
  <c r="H3315" i="4"/>
  <c r="H3314" i="4"/>
  <c r="H3311" i="4"/>
  <c r="H3312" i="4" s="1"/>
  <c r="H3305" i="4"/>
  <c r="H3304" i="4"/>
  <c r="H3301" i="4"/>
  <c r="H3302" i="4" s="1"/>
  <c r="H3295" i="4"/>
  <c r="H3294" i="4"/>
  <c r="H3296" i="4" s="1"/>
  <c r="H3292" i="4"/>
  <c r="H3297" i="4" s="1"/>
  <c r="H3291" i="4"/>
  <c r="H3285" i="4"/>
  <c r="H3284" i="4"/>
  <c r="H3286" i="4" s="1"/>
  <c r="H3287" i="4" s="1"/>
  <c r="H3278" i="4"/>
  <c r="H3277" i="4"/>
  <c r="H3279" i="4" s="1"/>
  <c r="H3274" i="4"/>
  <c r="H3275" i="4" s="1"/>
  <c r="H3280" i="4" s="1"/>
  <c r="H3268" i="4"/>
  <c r="H3267" i="4"/>
  <c r="H3269" i="4" s="1"/>
  <c r="H3270" i="4" s="1"/>
  <c r="H3261" i="4"/>
  <c r="H3260" i="4"/>
  <c r="H3257" i="4"/>
  <c r="H3258" i="4" s="1"/>
  <c r="H3253" i="4"/>
  <c r="H3251" i="4"/>
  <c r="H3252" i="4" s="1"/>
  <c r="H3250" i="4"/>
  <c r="H3245" i="4"/>
  <c r="H3244" i="4"/>
  <c r="H3243" i="4"/>
  <c r="H3240" i="4"/>
  <c r="H3241" i="4" s="1"/>
  <c r="H3246" i="4" s="1"/>
  <c r="H3239" i="4"/>
  <c r="H3234" i="4"/>
  <c r="H3235" i="4" s="1"/>
  <c r="H3233" i="4"/>
  <c r="H3232" i="4"/>
  <c r="H3227" i="4"/>
  <c r="H3226" i="4"/>
  <c r="H3225" i="4"/>
  <c r="H3223" i="4"/>
  <c r="H3222" i="4"/>
  <c r="H3221" i="4"/>
  <c r="H3215" i="4"/>
  <c r="H3214" i="4"/>
  <c r="H3216" i="4" s="1"/>
  <c r="H3217" i="4" s="1"/>
  <c r="H3208" i="4"/>
  <c r="H3207" i="4"/>
  <c r="H3209" i="4" s="1"/>
  <c r="H3204" i="4"/>
  <c r="H3205" i="4" s="1"/>
  <c r="H3210" i="4" s="1"/>
  <c r="H3200" i="4"/>
  <c r="H3198" i="4"/>
  <c r="H3197" i="4"/>
  <c r="H3199" i="4" s="1"/>
  <c r="H3192" i="4"/>
  <c r="H3191" i="4"/>
  <c r="H3188" i="4"/>
  <c r="H3189" i="4" s="1"/>
  <c r="H3193" i="4" s="1"/>
  <c r="H3185" i="4"/>
  <c r="H3184" i="4"/>
  <c r="H3183" i="4"/>
  <c r="H3182" i="4"/>
  <c r="H3181" i="4"/>
  <c r="H3180" i="4"/>
  <c r="H3186" i="4" s="1"/>
  <c r="H3174" i="4"/>
  <c r="H3173" i="4"/>
  <c r="H3175" i="4" s="1"/>
  <c r="H3171" i="4"/>
  <c r="H3176" i="4" s="1"/>
  <c r="H3170" i="4"/>
  <c r="H3164" i="4"/>
  <c r="H3165" i="4" s="1"/>
  <c r="H3166" i="4" s="1"/>
  <c r="H3163" i="4"/>
  <c r="H3161" i="4"/>
  <c r="H3160" i="4"/>
  <c r="H3156" i="4"/>
  <c r="H3155" i="4"/>
  <c r="H3154" i="4"/>
  <c r="H3148" i="4"/>
  <c r="H3147" i="4"/>
  <c r="H3149" i="4" s="1"/>
  <c r="H3150" i="4" s="1"/>
  <c r="H3142" i="4"/>
  <c r="H3143" i="4" s="1"/>
  <c r="H3141" i="4"/>
  <c r="H3140" i="4"/>
  <c r="H3135" i="4"/>
  <c r="H3136" i="4" s="1"/>
  <c r="H3134" i="4"/>
  <c r="H3133" i="4"/>
  <c r="H3127" i="4"/>
  <c r="H3128" i="4" s="1"/>
  <c r="H3129" i="4" s="1"/>
  <c r="H3126" i="4"/>
  <c r="H3120" i="4"/>
  <c r="H3119" i="4"/>
  <c r="H3118" i="4"/>
  <c r="H3117" i="4"/>
  <c r="H3116" i="4"/>
  <c r="H3114" i="4"/>
  <c r="H3113" i="4"/>
  <c r="H3109" i="4"/>
  <c r="H3108" i="4"/>
  <c r="H3107" i="4"/>
  <c r="H3106" i="4"/>
  <c r="H3105" i="4"/>
  <c r="H3103" i="4"/>
  <c r="H3102" i="4"/>
  <c r="H3098" i="4"/>
  <c r="H3096" i="4"/>
  <c r="H3097" i="4" s="1"/>
  <c r="H3091" i="4"/>
  <c r="H3092" i="4" s="1"/>
  <c r="H3090" i="4"/>
  <c r="H3086" i="4"/>
  <c r="H3085" i="4"/>
  <c r="H3084" i="4"/>
  <c r="H3079" i="4"/>
  <c r="H3080" i="4" s="1"/>
  <c r="H3078" i="4"/>
  <c r="H3072" i="4"/>
  <c r="H3073" i="4" s="1"/>
  <c r="H3074" i="4" s="1"/>
  <c r="H3066" i="4"/>
  <c r="H3065" i="4"/>
  <c r="H3064" i="4"/>
  <c r="H3063" i="4"/>
  <c r="H3062" i="4"/>
  <c r="H3060" i="4"/>
  <c r="H3059" i="4"/>
  <c r="H3055" i="4"/>
  <c r="H3053" i="4"/>
  <c r="H3052" i="4"/>
  <c r="H3054" i="4" s="1"/>
  <c r="H3051" i="4"/>
  <c r="H3048" i="4"/>
  <c r="H3049" i="4" s="1"/>
  <c r="H3042" i="4"/>
  <c r="H3043" i="4" s="1"/>
  <c r="H3044" i="4" s="1"/>
  <c r="H3037" i="4"/>
  <c r="H3038" i="4" s="1"/>
  <c r="H3036" i="4"/>
  <c r="H3030" i="4"/>
  <c r="H3031" i="4" s="1"/>
  <c r="H3032" i="4" s="1"/>
  <c r="H3024" i="4"/>
  <c r="H3025" i="4" s="1"/>
  <c r="H3026" i="4" s="1"/>
  <c r="H3020" i="4"/>
  <c r="H3018" i="4"/>
  <c r="H3017" i="4"/>
  <c r="H3016" i="4"/>
  <c r="H3015" i="4"/>
  <c r="H3019" i="4" s="1"/>
  <c r="H3012" i="4"/>
  <c r="H3013" i="4" s="1"/>
  <c r="H3006" i="4"/>
  <c r="H3007" i="4" s="1"/>
  <c r="H3005" i="4"/>
  <c r="H3002" i="4"/>
  <c r="H3003" i="4" s="1"/>
  <c r="H3008" i="4" s="1"/>
  <c r="H2996" i="4"/>
  <c r="H2997" i="4" s="1"/>
  <c r="H2998" i="4" s="1"/>
  <c r="H2991" i="4"/>
  <c r="H2992" i="4" s="1"/>
  <c r="H2990" i="4"/>
  <c r="H2984" i="4"/>
  <c r="H2985" i="4" s="1"/>
  <c r="H2986" i="4" s="1"/>
  <c r="H2979" i="4"/>
  <c r="H2980" i="4" s="1"/>
  <c r="H2978" i="4"/>
  <c r="H2972" i="4"/>
  <c r="H2971" i="4"/>
  <c r="H2970" i="4"/>
  <c r="H2969" i="4"/>
  <c r="H2973" i="4" s="1"/>
  <c r="H2974" i="4" s="1"/>
  <c r="H2963" i="4"/>
  <c r="H2962" i="4"/>
  <c r="H2964" i="4" s="1"/>
  <c r="H2965" i="4" s="1"/>
  <c r="H2956" i="4"/>
  <c r="H2957" i="4" s="1"/>
  <c r="H2953" i="4"/>
  <c r="H2952" i="4"/>
  <c r="H2954" i="4" s="1"/>
  <c r="H2947" i="4"/>
  <c r="H2946" i="4"/>
  <c r="H2943" i="4"/>
  <c r="H2942" i="4"/>
  <c r="H2944" i="4" s="1"/>
  <c r="H2948" i="4" s="1"/>
  <c r="H2936" i="4"/>
  <c r="H2937" i="4" s="1"/>
  <c r="H2933" i="4"/>
  <c r="H2934" i="4" s="1"/>
  <c r="H2938" i="4" s="1"/>
  <c r="H2932" i="4"/>
  <c r="H2926" i="4"/>
  <c r="H2927" i="4" s="1"/>
  <c r="H2925" i="4"/>
  <c r="H2922" i="4"/>
  <c r="H2921" i="4"/>
  <c r="H2920" i="4"/>
  <c r="H2919" i="4"/>
  <c r="H2923" i="4" s="1"/>
  <c r="H2916" i="4"/>
  <c r="H2917" i="4" s="1"/>
  <c r="H2915" i="4"/>
  <c r="H2910" i="4"/>
  <c r="H2909" i="4"/>
  <c r="H2906" i="4"/>
  <c r="H2907" i="4" s="1"/>
  <c r="H2903" i="4"/>
  <c r="H2902" i="4"/>
  <c r="H2901" i="4"/>
  <c r="H2900" i="4"/>
  <c r="H2899" i="4"/>
  <c r="H2898" i="4"/>
  <c r="H2904" i="4" s="1"/>
  <c r="H2911" i="4" s="1"/>
  <c r="H2892" i="4"/>
  <c r="H2893" i="4" s="1"/>
  <c r="H2894" i="4" s="1"/>
  <c r="H2891" i="4"/>
  <c r="H2885" i="4"/>
  <c r="H2886" i="4" s="1"/>
  <c r="H2887" i="4" s="1"/>
  <c r="H2879" i="4"/>
  <c r="H2878" i="4"/>
  <c r="H2880" i="4" s="1"/>
  <c r="H2875" i="4"/>
  <c r="H2874" i="4"/>
  <c r="H2873" i="4"/>
  <c r="H2872" i="4"/>
  <c r="H2871" i="4"/>
  <c r="H2870" i="4"/>
  <c r="H2876" i="4" s="1"/>
  <c r="H2881" i="4" s="1"/>
  <c r="H2864" i="4"/>
  <c r="H2863" i="4"/>
  <c r="H2865" i="4" s="1"/>
  <c r="H2861" i="4"/>
  <c r="H2860" i="4"/>
  <c r="H2859" i="4"/>
  <c r="H2858" i="4"/>
  <c r="H2857" i="4"/>
  <c r="H2856" i="4"/>
  <c r="H2855" i="4"/>
  <c r="H2854" i="4"/>
  <c r="H2853" i="4"/>
  <c r="H2847" i="4"/>
  <c r="H2848" i="4" s="1"/>
  <c r="H2846" i="4"/>
  <c r="H2843" i="4"/>
  <c r="H2842" i="4"/>
  <c r="H2841" i="4"/>
  <c r="H2844" i="4" s="1"/>
  <c r="H2849" i="4" s="1"/>
  <c r="H2840" i="4"/>
  <c r="H2839" i="4"/>
  <c r="H2838" i="4"/>
  <c r="H2837" i="4"/>
  <c r="H2836" i="4"/>
  <c r="H2830" i="4"/>
  <c r="H2829" i="4"/>
  <c r="H2827" i="4"/>
  <c r="H2826" i="4"/>
  <c r="H2820" i="4"/>
  <c r="H2819" i="4"/>
  <c r="H2821" i="4" s="1"/>
  <c r="H2817" i="4"/>
  <c r="H2822" i="4" s="1"/>
  <c r="H2816" i="4"/>
  <c r="H2810" i="4"/>
  <c r="H2811" i="4" s="1"/>
  <c r="H2809" i="4"/>
  <c r="H2807" i="4"/>
  <c r="H2812" i="4" s="1"/>
  <c r="H2806" i="4"/>
  <c r="H2802" i="4"/>
  <c r="H2800" i="4"/>
  <c r="H2801" i="4" s="1"/>
  <c r="H2799" i="4"/>
  <c r="H2796" i="4"/>
  <c r="H2795" i="4"/>
  <c r="H2794" i="4"/>
  <c r="H2793" i="4"/>
  <c r="H2797" i="4" s="1"/>
  <c r="H2792" i="4"/>
  <c r="H2791" i="4"/>
  <c r="H2788" i="4"/>
  <c r="H2789" i="4" s="1"/>
  <c r="H2787" i="4"/>
  <c r="H2781" i="4"/>
  <c r="H2780" i="4"/>
  <c r="H2777" i="4"/>
  <c r="H2776" i="4"/>
  <c r="H2778" i="4" s="1"/>
  <c r="H2775" i="4"/>
  <c r="H2774" i="4"/>
  <c r="H2773" i="4"/>
  <c r="H2767" i="4"/>
  <c r="H2766" i="4"/>
  <c r="H2768" i="4" s="1"/>
  <c r="H2763" i="4"/>
  <c r="H2762" i="4"/>
  <c r="H2761" i="4"/>
  <c r="H2760" i="4"/>
  <c r="H2764" i="4" s="1"/>
  <c r="H2757" i="4"/>
  <c r="H2756" i="4"/>
  <c r="H2758" i="4" s="1"/>
  <c r="H2769" i="4" s="1"/>
  <c r="H2750" i="4"/>
  <c r="H2751" i="4" s="1"/>
  <c r="H2752" i="4" s="1"/>
  <c r="H2749" i="4"/>
  <c r="H2747" i="4"/>
  <c r="H2746" i="4"/>
  <c r="H2745" i="4"/>
  <c r="H2744" i="4"/>
  <c r="H2741" i="4"/>
  <c r="H2740" i="4"/>
  <c r="H2742" i="4" s="1"/>
  <c r="H2735" i="4"/>
  <c r="H2734" i="4"/>
  <c r="H2733" i="4"/>
  <c r="H2730" i="4"/>
  <c r="H2729" i="4"/>
  <c r="H2728" i="4"/>
  <c r="H2731" i="4" s="1"/>
  <c r="H2727" i="4"/>
  <c r="H2725" i="4"/>
  <c r="H2724" i="4"/>
  <c r="H2723" i="4"/>
  <c r="H2717" i="4"/>
  <c r="H2716" i="4"/>
  <c r="H2718" i="4" s="1"/>
  <c r="H2713" i="4"/>
  <c r="H2712" i="4"/>
  <c r="H2711" i="4"/>
  <c r="H2710" i="4"/>
  <c r="H2714" i="4" s="1"/>
  <c r="H2707" i="4"/>
  <c r="H2706" i="4"/>
  <c r="H2708" i="4" s="1"/>
  <c r="H2701" i="4"/>
  <c r="H2700" i="4"/>
  <c r="H2699" i="4"/>
  <c r="H2696" i="4"/>
  <c r="H2697" i="4" s="1"/>
  <c r="H2702" i="4" s="1"/>
  <c r="H2693" i="4"/>
  <c r="H2692" i="4"/>
  <c r="H2694" i="4" s="1"/>
  <c r="H2687" i="4"/>
  <c r="H2686" i="4"/>
  <c r="H2685" i="4"/>
  <c r="H2682" i="4"/>
  <c r="H2681" i="4"/>
  <c r="H2680" i="4"/>
  <c r="H2679" i="4"/>
  <c r="H2683" i="4" s="1"/>
  <c r="H2678" i="4"/>
  <c r="H2675" i="4"/>
  <c r="H2674" i="4"/>
  <c r="H2676" i="4" s="1"/>
  <c r="H2668" i="4"/>
  <c r="H2669" i="4" s="1"/>
  <c r="H2667" i="4"/>
  <c r="H2664" i="4"/>
  <c r="H2663" i="4"/>
  <c r="H2665" i="4" s="1"/>
  <c r="H2660" i="4"/>
  <c r="H2659" i="4"/>
  <c r="H2655" i="4"/>
  <c r="H2654" i="4"/>
  <c r="H2653" i="4"/>
  <c r="H2647" i="4"/>
  <c r="H2646" i="4"/>
  <c r="H2645" i="4"/>
  <c r="H2644" i="4"/>
  <c r="H2643" i="4"/>
  <c r="H2642" i="4"/>
  <c r="H2641" i="4"/>
  <c r="H2635" i="4"/>
  <c r="H2636" i="4" s="1"/>
  <c r="H2637" i="4" s="1"/>
  <c r="H2629" i="4"/>
  <c r="H2630" i="4" s="1"/>
  <c r="H2631" i="4" s="1"/>
  <c r="H2623" i="4"/>
  <c r="H2624" i="4" s="1"/>
  <c r="H2625" i="4" s="1"/>
  <c r="H2617" i="4"/>
  <c r="H2618" i="4" s="1"/>
  <c r="H2619" i="4" s="1"/>
  <c r="H2612" i="4"/>
  <c r="H2613" i="4" s="1"/>
  <c r="H2611" i="4"/>
  <c r="H2606" i="4"/>
  <c r="H2607" i="4" s="1"/>
  <c r="H2605" i="4"/>
  <c r="H2599" i="4"/>
  <c r="H2598" i="4"/>
  <c r="H2600" i="4" s="1"/>
  <c r="H2597" i="4"/>
  <c r="H2596" i="4"/>
  <c r="H2593" i="4"/>
  <c r="H2594" i="4" s="1"/>
  <c r="H2587" i="4"/>
  <c r="H2586" i="4"/>
  <c r="H2588" i="4" s="1"/>
  <c r="H2584" i="4"/>
  <c r="H2583" i="4"/>
  <c r="H2577" i="4"/>
  <c r="H2578" i="4" s="1"/>
  <c r="H2579" i="4" s="1"/>
  <c r="H2572" i="4"/>
  <c r="H2573" i="4" s="1"/>
  <c r="H2571" i="4"/>
  <c r="H2565" i="4"/>
  <c r="H2566" i="4" s="1"/>
  <c r="H2567" i="4" s="1"/>
  <c r="H2559" i="4"/>
  <c r="H2560" i="4" s="1"/>
  <c r="H2561" i="4" s="1"/>
  <c r="H2553" i="4"/>
  <c r="H2552" i="4"/>
  <c r="H2551" i="4"/>
  <c r="H2550" i="4"/>
  <c r="H2554" i="4" s="1"/>
  <c r="H2547" i="4"/>
  <c r="H2548" i="4" s="1"/>
  <c r="H2555" i="4" s="1"/>
  <c r="H2543" i="4"/>
  <c r="H2542" i="4"/>
  <c r="H2541" i="4"/>
  <c r="H2540" i="4"/>
  <c r="H2537" i="4"/>
  <c r="H2538" i="4" s="1"/>
  <c r="H2531" i="4"/>
  <c r="H2530" i="4"/>
  <c r="H2532" i="4" s="1"/>
  <c r="H2527" i="4"/>
  <c r="H2526" i="4"/>
  <c r="H2528" i="4" s="1"/>
  <c r="H2520" i="4"/>
  <c r="H2519" i="4"/>
  <c r="H2521" i="4" s="1"/>
  <c r="H2517" i="4"/>
  <c r="H2516" i="4"/>
  <c r="H2515" i="4"/>
  <c r="H2510" i="4"/>
  <c r="H2509" i="4"/>
  <c r="H2507" i="4"/>
  <c r="H2506" i="4"/>
  <c r="H2503" i="4"/>
  <c r="H2502" i="4"/>
  <c r="H2501" i="4"/>
  <c r="H2500" i="4"/>
  <c r="H2494" i="4"/>
  <c r="H2495" i="4" s="1"/>
  <c r="H2492" i="4"/>
  <c r="H2491" i="4"/>
  <c r="H2488" i="4"/>
  <c r="H2487" i="4"/>
  <c r="H2486" i="4"/>
  <c r="H2485" i="4"/>
  <c r="H2484" i="4"/>
  <c r="H2483" i="4"/>
  <c r="H2477" i="4"/>
  <c r="H2478" i="4" s="1"/>
  <c r="H2474" i="4"/>
  <c r="H2473" i="4"/>
  <c r="H2475" i="4" s="1"/>
  <c r="H2470" i="4"/>
  <c r="H2471" i="4" s="1"/>
  <c r="H2479" i="4" s="1"/>
  <c r="H2464" i="4"/>
  <c r="H2465" i="4" s="1"/>
  <c r="H2461" i="4"/>
  <c r="H2460" i="4"/>
  <c r="H2462" i="4" s="1"/>
  <c r="H2457" i="4"/>
  <c r="H2458" i="4" s="1"/>
  <c r="H2466" i="4" s="1"/>
  <c r="H2452" i="4"/>
  <c r="H2451" i="4"/>
  <c r="H2450" i="4"/>
  <c r="H2447" i="4"/>
  <c r="H2448" i="4" s="1"/>
  <c r="H2442" i="4"/>
  <c r="H2441" i="4"/>
  <c r="H2440" i="4"/>
  <c r="H2437" i="4"/>
  <c r="H2438" i="4" s="1"/>
  <c r="H2432" i="4"/>
  <c r="H2431" i="4"/>
  <c r="H2430" i="4"/>
  <c r="H2428" i="4"/>
  <c r="H2433" i="4" s="1"/>
  <c r="H2427" i="4"/>
  <c r="H2422" i="4"/>
  <c r="H2421" i="4"/>
  <c r="H2418" i="4"/>
  <c r="H2417" i="4"/>
  <c r="H2419" i="4" s="1"/>
  <c r="H2414" i="4"/>
  <c r="H2415" i="4" s="1"/>
  <c r="H2423" i="4" s="1"/>
  <c r="H2408" i="4"/>
  <c r="H2407" i="4"/>
  <c r="H2409" i="4" s="1"/>
  <c r="H2405" i="4"/>
  <c r="H2410" i="4" s="1"/>
  <c r="H2404" i="4"/>
  <c r="H2398" i="4"/>
  <c r="H2399" i="4" s="1"/>
  <c r="H2395" i="4"/>
  <c r="H2396" i="4" s="1"/>
  <c r="H2394" i="4"/>
  <c r="H2392" i="4"/>
  <c r="H2400" i="4" s="1"/>
  <c r="H2391" i="4"/>
  <c r="H2385" i="4"/>
  <c r="H2386" i="4" s="1"/>
  <c r="H2383" i="4"/>
  <c r="H2382" i="4"/>
  <c r="H2379" i="4"/>
  <c r="H2378" i="4"/>
  <c r="H2377" i="4"/>
  <c r="H2376" i="4"/>
  <c r="H2375" i="4"/>
  <c r="H2374" i="4"/>
  <c r="H2369" i="4"/>
  <c r="H2370" i="4" s="1"/>
  <c r="H2368" i="4"/>
  <c r="H2367" i="4"/>
  <c r="H2364" i="4"/>
  <c r="H2363" i="4"/>
  <c r="H2365" i="4" s="1"/>
  <c r="H2357" i="4"/>
  <c r="H2358" i="4" s="1"/>
  <c r="H2359" i="4" s="1"/>
  <c r="H2352" i="4"/>
  <c r="H2353" i="4" s="1"/>
  <c r="H2351" i="4"/>
  <c r="H2345" i="4"/>
  <c r="H2346" i="4" s="1"/>
  <c r="H2347" i="4" s="1"/>
  <c r="H2340" i="4"/>
  <c r="H2341" i="4" s="1"/>
  <c r="H2339" i="4"/>
  <c r="H2333" i="4"/>
  <c r="H2332" i="4"/>
  <c r="H2331" i="4"/>
  <c r="H2330" i="4"/>
  <c r="H2334" i="4" s="1"/>
  <c r="H2335" i="4" s="1"/>
  <c r="H2324" i="4"/>
  <c r="H2323" i="4"/>
  <c r="H2325" i="4" s="1"/>
  <c r="H2320" i="4"/>
  <c r="H2321" i="4" s="1"/>
  <c r="H2326" i="4" s="1"/>
  <c r="H2314" i="4"/>
  <c r="H2313" i="4"/>
  <c r="H2315" i="4" s="1"/>
  <c r="H2311" i="4"/>
  <c r="H2316" i="4" s="1"/>
  <c r="H2310" i="4"/>
  <c r="H2304" i="4"/>
  <c r="H2305" i="4" s="1"/>
  <c r="H2301" i="4"/>
  <c r="H2300" i="4"/>
  <c r="H2299" i="4"/>
  <c r="H2298" i="4"/>
  <c r="H2292" i="4"/>
  <c r="H2293" i="4" s="1"/>
  <c r="H2294" i="4" s="1"/>
  <c r="H2291" i="4"/>
  <c r="H2285" i="4"/>
  <c r="H2286" i="4" s="1"/>
  <c r="H2287" i="4" s="1"/>
  <c r="H2284" i="4"/>
  <c r="H2278" i="4"/>
  <c r="H2279" i="4" s="1"/>
  <c r="H2275" i="4"/>
  <c r="H2274" i="4"/>
  <c r="H2273" i="4"/>
  <c r="H2272" i="4"/>
  <c r="H2267" i="4"/>
  <c r="H2266" i="4"/>
  <c r="H2263" i="4"/>
  <c r="H2262" i="4"/>
  <c r="H2264" i="4" s="1"/>
  <c r="H2256" i="4"/>
  <c r="H2255" i="4"/>
  <c r="H2257" i="4" s="1"/>
  <c r="H2252" i="4"/>
  <c r="H2251" i="4"/>
  <c r="H2250" i="4"/>
  <c r="H2244" i="4"/>
  <c r="H2245" i="4" s="1"/>
  <c r="H2246" i="4" s="1"/>
  <c r="H2240" i="4"/>
  <c r="H2238" i="4"/>
  <c r="H2239" i="4" s="1"/>
  <c r="H2233" i="4"/>
  <c r="H2234" i="4" s="1"/>
  <c r="H2232" i="4"/>
  <c r="H2226" i="4"/>
  <c r="H2227" i="4" s="1"/>
  <c r="H2228" i="4" s="1"/>
  <c r="H2220" i="4"/>
  <c r="H2221" i="4" s="1"/>
  <c r="H2222" i="4" s="1"/>
  <c r="H2214" i="4"/>
  <c r="H2215" i="4" s="1"/>
  <c r="H2216" i="4" s="1"/>
  <c r="H2208" i="4"/>
  <c r="H2209" i="4" s="1"/>
  <c r="H2210" i="4" s="1"/>
  <c r="H2202" i="4"/>
  <c r="H2203" i="4" s="1"/>
  <c r="H2204" i="4" s="1"/>
  <c r="H2196" i="4"/>
  <c r="H2197" i="4" s="1"/>
  <c r="H2198" i="4" s="1"/>
  <c r="H2191" i="4"/>
  <c r="H2192" i="4" s="1"/>
  <c r="H2190" i="4"/>
  <c r="H2185" i="4"/>
  <c r="H2186" i="4" s="1"/>
  <c r="H2184" i="4"/>
  <c r="H2178" i="4"/>
  <c r="H2179" i="4" s="1"/>
  <c r="H2180" i="4" s="1"/>
  <c r="H2173" i="4"/>
  <c r="H2174" i="4" s="1"/>
  <c r="H2172" i="4"/>
  <c r="H2167" i="4"/>
  <c r="H2168" i="4" s="1"/>
  <c r="H2166" i="4"/>
  <c r="H2160" i="4"/>
  <c r="H2161" i="4" s="1"/>
  <c r="H2162" i="4" s="1"/>
  <c r="H2155" i="4"/>
  <c r="H2156" i="4" s="1"/>
  <c r="H2154" i="4"/>
  <c r="H2148" i="4"/>
  <c r="H2149" i="4" s="1"/>
  <c r="H2150" i="4" s="1"/>
  <c r="H2142" i="4"/>
  <c r="H2143" i="4" s="1"/>
  <c r="H2144" i="4" s="1"/>
  <c r="H2137" i="4"/>
  <c r="H2138" i="4" s="1"/>
  <c r="H2136" i="4"/>
  <c r="H2130" i="4"/>
  <c r="H2131" i="4" s="1"/>
  <c r="H2132" i="4" s="1"/>
  <c r="H2124" i="4"/>
  <c r="H2125" i="4" s="1"/>
  <c r="H2126" i="4" s="1"/>
  <c r="H2120" i="4"/>
  <c r="H2119" i="4"/>
  <c r="H2118" i="4"/>
  <c r="H2112" i="4"/>
  <c r="H2113" i="4" s="1"/>
  <c r="H2114" i="4" s="1"/>
  <c r="H2107" i="4"/>
  <c r="H2108" i="4" s="1"/>
  <c r="H2106" i="4"/>
  <c r="H2100" i="4"/>
  <c r="H2101" i="4" s="1"/>
  <c r="H2102" i="4" s="1"/>
  <c r="H2095" i="4"/>
  <c r="H2096" i="4" s="1"/>
  <c r="H2094" i="4"/>
  <c r="H2089" i="4"/>
  <c r="H2090" i="4" s="1"/>
  <c r="H2088" i="4"/>
  <c r="H2083" i="4"/>
  <c r="H2084" i="4" s="1"/>
  <c r="H2082" i="4"/>
  <c r="H2076" i="4"/>
  <c r="H2077" i="4" s="1"/>
  <c r="H2078" i="4" s="1"/>
  <c r="H2071" i="4"/>
  <c r="H2072" i="4" s="1"/>
  <c r="H2070" i="4"/>
  <c r="H2064" i="4"/>
  <c r="H2065" i="4" s="1"/>
  <c r="H2066" i="4" s="1"/>
  <c r="H2058" i="4"/>
  <c r="H2059" i="4" s="1"/>
  <c r="H2060" i="4" s="1"/>
  <c r="H2054" i="4"/>
  <c r="H2052" i="4"/>
  <c r="H2053" i="4" s="1"/>
  <c r="H2047" i="4"/>
  <c r="H2048" i="4" s="1"/>
  <c r="H2046" i="4"/>
  <c r="H2041" i="4"/>
  <c r="H2042" i="4" s="1"/>
  <c r="H2040" i="4"/>
  <c r="H2034" i="4"/>
  <c r="H2035" i="4" s="1"/>
  <c r="H2036" i="4" s="1"/>
  <c r="H2028" i="4"/>
  <c r="H2029" i="4" s="1"/>
  <c r="H2030" i="4" s="1"/>
  <c r="H2022" i="4"/>
  <c r="H2023" i="4" s="1"/>
  <c r="H2024" i="4" s="1"/>
  <c r="H2016" i="4"/>
  <c r="H2017" i="4" s="1"/>
  <c r="H2018" i="4" s="1"/>
  <c r="H2010" i="4"/>
  <c r="H2011" i="4" s="1"/>
  <c r="H2012" i="4" s="1"/>
  <c r="H2006" i="4"/>
  <c r="H2004" i="4"/>
  <c r="H2005" i="4" s="1"/>
  <c r="H1999" i="4"/>
  <c r="H2000" i="4" s="1"/>
  <c r="H1998" i="4"/>
  <c r="H1993" i="4"/>
  <c r="H1994" i="4" s="1"/>
  <c r="H1992" i="4"/>
  <c r="H1988" i="4"/>
  <c r="H1986" i="4"/>
  <c r="H1987" i="4" s="1"/>
  <c r="H1980" i="4"/>
  <c r="H1981" i="4" s="1"/>
  <c r="H1982" i="4" s="1"/>
  <c r="H1975" i="4"/>
  <c r="H1976" i="4" s="1"/>
  <c r="H1974" i="4"/>
  <c r="H1968" i="4"/>
  <c r="H1969" i="4" s="1"/>
  <c r="H1970" i="4" s="1"/>
  <c r="H1963" i="4"/>
  <c r="H1964" i="4" s="1"/>
  <c r="H1962" i="4"/>
  <c r="H1956" i="4"/>
  <c r="H1957" i="4" s="1"/>
  <c r="H1958" i="4" s="1"/>
  <c r="H1951" i="4"/>
  <c r="H1952" i="4" s="1"/>
  <c r="H1950" i="4"/>
  <c r="H1945" i="4"/>
  <c r="H1946" i="4" s="1"/>
  <c r="H1944" i="4"/>
  <c r="H1938" i="4"/>
  <c r="H1939" i="4" s="1"/>
  <c r="H1940" i="4" s="1"/>
  <c r="H1932" i="4"/>
  <c r="H1933" i="4" s="1"/>
  <c r="H1934" i="4" s="1"/>
  <c r="H1926" i="4"/>
  <c r="H1927" i="4" s="1"/>
  <c r="H1928" i="4" s="1"/>
  <c r="H1920" i="4"/>
  <c r="H1921" i="4" s="1"/>
  <c r="H1922" i="4" s="1"/>
  <c r="H1915" i="4"/>
  <c r="H1916" i="4" s="1"/>
  <c r="H1914" i="4"/>
  <c r="H1910" i="4"/>
  <c r="H1908" i="4"/>
  <c r="H1909" i="4" s="1"/>
  <c r="H1902" i="4"/>
  <c r="H1901" i="4"/>
  <c r="H1903" i="4" s="1"/>
  <c r="H1898" i="4"/>
  <c r="H1899" i="4" s="1"/>
  <c r="H1904" i="4" s="1"/>
  <c r="H1897" i="4"/>
  <c r="H1891" i="4"/>
  <c r="H1890" i="4"/>
  <c r="H1892" i="4" s="1"/>
  <c r="H1893" i="4" s="1"/>
  <c r="H1889" i="4"/>
  <c r="H1885" i="4"/>
  <c r="H1884" i="4"/>
  <c r="H1883" i="4"/>
  <c r="H1882" i="4"/>
  <c r="H1879" i="4"/>
  <c r="H1880" i="4" s="1"/>
  <c r="H1878" i="4"/>
  <c r="H1872" i="4"/>
  <c r="H1871" i="4"/>
  <c r="H1873" i="4" s="1"/>
  <c r="H1868" i="4"/>
  <c r="H1869" i="4" s="1"/>
  <c r="H1874" i="4" s="1"/>
  <c r="H1862" i="4"/>
  <c r="H1863" i="4" s="1"/>
  <c r="H1864" i="4" s="1"/>
  <c r="H1861" i="4"/>
  <c r="H1859" i="4"/>
  <c r="H1858" i="4"/>
  <c r="H1852" i="4"/>
  <c r="H1853" i="4" s="1"/>
  <c r="H1851" i="4"/>
  <c r="H1849" i="4"/>
  <c r="H1854" i="4" s="1"/>
  <c r="H1848" i="4"/>
  <c r="H1842" i="4"/>
  <c r="H1841" i="4"/>
  <c r="H1843" i="4" s="1"/>
  <c r="H1838" i="4"/>
  <c r="H1839" i="4" s="1"/>
  <c r="H1844" i="4" s="1"/>
  <c r="H1832" i="4"/>
  <c r="H1833" i="4" s="1"/>
  <c r="H1834" i="4" s="1"/>
  <c r="H1829" i="4"/>
  <c r="H1830" i="4" s="1"/>
  <c r="H1824" i="4"/>
  <c r="H1823" i="4"/>
  <c r="H1821" i="4"/>
  <c r="H1825" i="4" s="1"/>
  <c r="H1820" i="4"/>
  <c r="H1814" i="4"/>
  <c r="H1813" i="4"/>
  <c r="H1810" i="4"/>
  <c r="H1811" i="4" s="1"/>
  <c r="H1804" i="4"/>
  <c r="H1805" i="4" s="1"/>
  <c r="H1803" i="4"/>
  <c r="H1800" i="4"/>
  <c r="H1801" i="4" s="1"/>
  <c r="H1806" i="4" s="1"/>
  <c r="H1794" i="4"/>
  <c r="H1795" i="4" s="1"/>
  <c r="H1796" i="4" s="1"/>
  <c r="H1788" i="4"/>
  <c r="H1789" i="4" s="1"/>
  <c r="H1790" i="4" s="1"/>
  <c r="H1785" i="4"/>
  <c r="H1786" i="4" s="1"/>
  <c r="H1779" i="4"/>
  <c r="H1780" i="4" s="1"/>
  <c r="H1781" i="4" s="1"/>
  <c r="H1774" i="4"/>
  <c r="H1773" i="4"/>
  <c r="H1770" i="4"/>
  <c r="H1771" i="4" s="1"/>
  <c r="H1775" i="4" s="1"/>
  <c r="H1764" i="4"/>
  <c r="H1763" i="4"/>
  <c r="H1762" i="4"/>
  <c r="H1761" i="4"/>
  <c r="H1755" i="4"/>
  <c r="H1754" i="4"/>
  <c r="H1756" i="4" s="1"/>
  <c r="H1757" i="4" s="1"/>
  <c r="H1748" i="4"/>
  <c r="H1749" i="4" s="1"/>
  <c r="H1750" i="4" s="1"/>
  <c r="H1747" i="4"/>
  <c r="H1744" i="4"/>
  <c r="H1743" i="4"/>
  <c r="H1745" i="4" s="1"/>
  <c r="H1737" i="4"/>
  <c r="H1738" i="4" s="1"/>
  <c r="H1736" i="4"/>
  <c r="H1733" i="4"/>
  <c r="H1734" i="4" s="1"/>
  <c r="H1732" i="4"/>
  <c r="H1726" i="4"/>
  <c r="H1725" i="4"/>
  <c r="H1727" i="4" s="1"/>
  <c r="H1723" i="4"/>
  <c r="H1722" i="4"/>
  <c r="H1721" i="4"/>
  <c r="H1715" i="4"/>
  <c r="H1714" i="4"/>
  <c r="H1716" i="4" s="1"/>
  <c r="H1711" i="4"/>
  <c r="H1712" i="4" s="1"/>
  <c r="H1710" i="4"/>
  <c r="H1709" i="4"/>
  <c r="H1706" i="4"/>
  <c r="H1707" i="4" s="1"/>
  <c r="H1705" i="4"/>
  <c r="H1699" i="4"/>
  <c r="H1700" i="4" s="1"/>
  <c r="H1698" i="4"/>
  <c r="H1695" i="4"/>
  <c r="H1694" i="4"/>
  <c r="H1696" i="4" s="1"/>
  <c r="H1693" i="4"/>
  <c r="H1690" i="4"/>
  <c r="H1689" i="4"/>
  <c r="H1691" i="4" s="1"/>
  <c r="H1701" i="4" s="1"/>
  <c r="H1684" i="4"/>
  <c r="H1685" i="4" s="1"/>
  <c r="H1683" i="4"/>
  <c r="H1681" i="4"/>
  <c r="H1680" i="4"/>
  <c r="H1679" i="4"/>
  <c r="H1678" i="4"/>
  <c r="H1672" i="4"/>
  <c r="H1671" i="4"/>
  <c r="H1673" i="4" s="1"/>
  <c r="H1668" i="4"/>
  <c r="H1667" i="4"/>
  <c r="H1666" i="4"/>
  <c r="H1669" i="4" s="1"/>
  <c r="H1663" i="4"/>
  <c r="H1662" i="4"/>
  <c r="H1664" i="4" s="1"/>
  <c r="H1674" i="4" s="1"/>
  <c r="H1657" i="4"/>
  <c r="H1658" i="4" s="1"/>
  <c r="H1656" i="4"/>
  <c r="H1655" i="4"/>
  <c r="H1653" i="4"/>
  <c r="H1652" i="4"/>
  <c r="H1651" i="4"/>
  <c r="H1650" i="4"/>
  <c r="H1647" i="4"/>
  <c r="H1648" i="4" s="1"/>
  <c r="H1646" i="4"/>
  <c r="H1640" i="4"/>
  <c r="H1639" i="4"/>
  <c r="H1641" i="4" s="1"/>
  <c r="H1636" i="4"/>
  <c r="H1635" i="4"/>
  <c r="H1634" i="4"/>
  <c r="H1637" i="4" s="1"/>
  <c r="H1631" i="4"/>
  <c r="H1632" i="4" s="1"/>
  <c r="H1642" i="4" s="1"/>
  <c r="H1630" i="4"/>
  <c r="H1624" i="4"/>
  <c r="H1623" i="4"/>
  <c r="H1625" i="4" s="1"/>
  <c r="H1620" i="4"/>
  <c r="H1619" i="4"/>
  <c r="H1618" i="4"/>
  <c r="H1615" i="4"/>
  <c r="H1614" i="4"/>
  <c r="H1616" i="4" s="1"/>
  <c r="H1608" i="4"/>
  <c r="H1607" i="4"/>
  <c r="H1606" i="4"/>
  <c r="H1609" i="4" s="1"/>
  <c r="H1603" i="4"/>
  <c r="H1604" i="4" s="1"/>
  <c r="H1600" i="4"/>
  <c r="H1601" i="4" s="1"/>
  <c r="H1610" i="4" s="1"/>
  <c r="H1599" i="4"/>
  <c r="H1594" i="4"/>
  <c r="H1593" i="4"/>
  <c r="H1592" i="4"/>
  <c r="H1591" i="4"/>
  <c r="H1589" i="4"/>
  <c r="H1588" i="4"/>
  <c r="H1586" i="4"/>
  <c r="H1585" i="4"/>
  <c r="H1584" i="4"/>
  <c r="H1578" i="4"/>
  <c r="H1577" i="4"/>
  <c r="H1579" i="4" s="1"/>
  <c r="H1575" i="4"/>
  <c r="H1574" i="4"/>
  <c r="H1572" i="4"/>
  <c r="H1580" i="4" s="1"/>
  <c r="H1571" i="4"/>
  <c r="H1570" i="4"/>
  <c r="H1564" i="4"/>
  <c r="H1563" i="4"/>
  <c r="H1565" i="4" s="1"/>
  <c r="H1562" i="4"/>
  <c r="H1560" i="4"/>
  <c r="H1559" i="4"/>
  <c r="H1557" i="4"/>
  <c r="H1556" i="4"/>
  <c r="H1555" i="4"/>
  <c r="H1549" i="4"/>
  <c r="H1548" i="4"/>
  <c r="H1550" i="4" s="1"/>
  <c r="H1545" i="4"/>
  <c r="H1546" i="4" s="1"/>
  <c r="H1551" i="4" s="1"/>
  <c r="H1544" i="4"/>
  <c r="H1540" i="4"/>
  <c r="H1538" i="4"/>
  <c r="H1539" i="4" s="1"/>
  <c r="H1533" i="4"/>
  <c r="H1534" i="4" s="1"/>
  <c r="H1532" i="4"/>
  <c r="H1526" i="4"/>
  <c r="H1527" i="4" s="1"/>
  <c r="H1528" i="4" s="1"/>
  <c r="H1521" i="4"/>
  <c r="H1522" i="4" s="1"/>
  <c r="H1520" i="4"/>
  <c r="H1516" i="4"/>
  <c r="H1515" i="4"/>
  <c r="H1514" i="4"/>
  <c r="H1513" i="4"/>
  <c r="H1512" i="4"/>
  <c r="H1511" i="4"/>
  <c r="H1505" i="4"/>
  <c r="H1504" i="4"/>
  <c r="H1506" i="4" s="1"/>
  <c r="H1507" i="4" s="1"/>
  <c r="H1500" i="4"/>
  <c r="H1498" i="4"/>
  <c r="H1499" i="4" s="1"/>
  <c r="H1493" i="4"/>
  <c r="H1494" i="4" s="1"/>
  <c r="H1492" i="4"/>
  <c r="H1487" i="4"/>
  <c r="H1488" i="4" s="1"/>
  <c r="H1486" i="4"/>
  <c r="H1481" i="4"/>
  <c r="H1482" i="4" s="1"/>
  <c r="H1480" i="4"/>
  <c r="H1474" i="4"/>
  <c r="H1473" i="4"/>
  <c r="H1472" i="4"/>
  <c r="H1475" i="4" s="1"/>
  <c r="H1471" i="4"/>
  <c r="H1468" i="4"/>
  <c r="H1469" i="4" s="1"/>
  <c r="H1476" i="4" s="1"/>
  <c r="H1462" i="4"/>
  <c r="H1461" i="4"/>
  <c r="H1463" i="4" s="1"/>
  <c r="H1458" i="4"/>
  <c r="H1459" i="4" s="1"/>
  <c r="H1464" i="4" s="1"/>
  <c r="H1452" i="4"/>
  <c r="H1451" i="4"/>
  <c r="H1450" i="4"/>
  <c r="H1453" i="4" s="1"/>
  <c r="H1448" i="4"/>
  <c r="H1447" i="4"/>
  <c r="H1446" i="4"/>
  <c r="H1443" i="4"/>
  <c r="H1444" i="4" s="1"/>
  <c r="H1437" i="4"/>
  <c r="H1436" i="4"/>
  <c r="H1434" i="4"/>
  <c r="H1433" i="4"/>
  <c r="H1432" i="4"/>
  <c r="H1426" i="4"/>
  <c r="H1427" i="4" s="1"/>
  <c r="H1423" i="4"/>
  <c r="H1422" i="4"/>
  <c r="H1424" i="4" s="1"/>
  <c r="H1428" i="4" s="1"/>
  <c r="H1416" i="4"/>
  <c r="H1417" i="4" s="1"/>
  <c r="H1413" i="4"/>
  <c r="H1412" i="4"/>
  <c r="H1414" i="4" s="1"/>
  <c r="H1406" i="4"/>
  <c r="H1407" i="4" s="1"/>
  <c r="H1403" i="4"/>
  <c r="H1404" i="4" s="1"/>
  <c r="H1408" i="4" s="1"/>
  <c r="H1402" i="4"/>
  <c r="H1396" i="4"/>
  <c r="H1397" i="4" s="1"/>
  <c r="H1398" i="4" s="1"/>
  <c r="H1394" i="4"/>
  <c r="H1393" i="4"/>
  <c r="H1392" i="4"/>
  <c r="H1387" i="4"/>
  <c r="H1386" i="4"/>
  <c r="H1384" i="4"/>
  <c r="H1383" i="4"/>
  <c r="H1380" i="4"/>
  <c r="H1379" i="4"/>
  <c r="H1378" i="4"/>
  <c r="H1377" i="4"/>
  <c r="H1381" i="4" s="1"/>
  <c r="H1388" i="4" s="1"/>
  <c r="H1376" i="4"/>
  <c r="H1375" i="4"/>
  <c r="H1370" i="4"/>
  <c r="H1369" i="4"/>
  <c r="H1366" i="4"/>
  <c r="H1367" i="4" s="1"/>
  <c r="H1363" i="4"/>
  <c r="H1362" i="4"/>
  <c r="H1361" i="4"/>
  <c r="H1360" i="4"/>
  <c r="H1359" i="4"/>
  <c r="H1358" i="4"/>
  <c r="H1364" i="4" s="1"/>
  <c r="H1371" i="4" s="1"/>
  <c r="H1353" i="4"/>
  <c r="H1354" i="4" s="1"/>
  <c r="H1352" i="4"/>
  <c r="H1346" i="4"/>
  <c r="H1347" i="4" s="1"/>
  <c r="H1348" i="4" s="1"/>
  <c r="H1345" i="4"/>
  <c r="H1339" i="4"/>
  <c r="H1340" i="4" s="1"/>
  <c r="H1341" i="4" s="1"/>
  <c r="H1338" i="4"/>
  <c r="H1332" i="4"/>
  <c r="H1331" i="4"/>
  <c r="H1333" i="4" s="1"/>
  <c r="H1334" i="4" s="1"/>
  <c r="H1327" i="4"/>
  <c r="H1325" i="4"/>
  <c r="H1326" i="4" s="1"/>
  <c r="H1324" i="4"/>
  <c r="H1318" i="4"/>
  <c r="H1319" i="4" s="1"/>
  <c r="H1317" i="4"/>
  <c r="H1316" i="4"/>
  <c r="H1315" i="4"/>
  <c r="H1314" i="4"/>
  <c r="H1311" i="4"/>
  <c r="H1312" i="4" s="1"/>
  <c r="H1320" i="4" s="1"/>
  <c r="H1306" i="4"/>
  <c r="H1307" i="4" s="1"/>
  <c r="H1305" i="4"/>
  <c r="H1304" i="4"/>
  <c r="H1303" i="4"/>
  <c r="H1300" i="4"/>
  <c r="H1301" i="4" s="1"/>
  <c r="H1295" i="4"/>
  <c r="H1296" i="4" s="1"/>
  <c r="H1294" i="4"/>
  <c r="H1288" i="4"/>
  <c r="H1287" i="4"/>
  <c r="H1289" i="4" s="1"/>
  <c r="H1290" i="4" s="1"/>
  <c r="H1281" i="4"/>
  <c r="H1280" i="4"/>
  <c r="H1282" i="4" s="1"/>
  <c r="H1283" i="4" s="1"/>
  <c r="H1275" i="4"/>
  <c r="H1276" i="4" s="1"/>
  <c r="H1274" i="4"/>
  <c r="H1273" i="4"/>
  <c r="H1269" i="4"/>
  <c r="H1268" i="4"/>
  <c r="H1267" i="4"/>
  <c r="H1266" i="4"/>
  <c r="H1260" i="4"/>
  <c r="H1259" i="4"/>
  <c r="H1258" i="4"/>
  <c r="H1257" i="4"/>
  <c r="H1256" i="4"/>
  <c r="H1253" i="4"/>
  <c r="H1254" i="4" s="1"/>
  <c r="H1247" i="4"/>
  <c r="H1246" i="4"/>
  <c r="H1248" i="4" s="1"/>
  <c r="H1245" i="4"/>
  <c r="H1243" i="4"/>
  <c r="H1242" i="4"/>
  <c r="H1236" i="4"/>
  <c r="H1237" i="4" s="1"/>
  <c r="H1238" i="4" s="1"/>
  <c r="H1230" i="4"/>
  <c r="H1229" i="4"/>
  <c r="H1223" i="4"/>
  <c r="H1224" i="4" s="1"/>
  <c r="H1225" i="4" s="1"/>
  <c r="H1222" i="4"/>
  <c r="H1216" i="4"/>
  <c r="H1215" i="4"/>
  <c r="H1217" i="4" s="1"/>
  <c r="H1218" i="4" s="1"/>
  <c r="H1209" i="4"/>
  <c r="H1208" i="4"/>
  <c r="H1210" i="4" s="1"/>
  <c r="H1211" i="4" s="1"/>
  <c r="H1202" i="4"/>
  <c r="H1201" i="4"/>
  <c r="H1200" i="4"/>
  <c r="H1199" i="4"/>
  <c r="H1198" i="4"/>
  <c r="H1196" i="4"/>
  <c r="H1195" i="4"/>
  <c r="H1189" i="4"/>
  <c r="H1188" i="4"/>
  <c r="H1187" i="4"/>
  <c r="H1184" i="4"/>
  <c r="H1185" i="4" s="1"/>
  <c r="H1178" i="4"/>
  <c r="H1179" i="4" s="1"/>
  <c r="H1180" i="4" s="1"/>
  <c r="H1172" i="4"/>
  <c r="H1171" i="4"/>
  <c r="H1173" i="4" s="1"/>
  <c r="H1174" i="4" s="1"/>
  <c r="H1166" i="4"/>
  <c r="H1167" i="4" s="1"/>
  <c r="H1165" i="4"/>
  <c r="H1164" i="4"/>
  <c r="H1159" i="4"/>
  <c r="H1160" i="4" s="1"/>
  <c r="H1158" i="4"/>
  <c r="H1157" i="4"/>
  <c r="H1151" i="4"/>
  <c r="H1150" i="4"/>
  <c r="H1152" i="4" s="1"/>
  <c r="H1153" i="4" s="1"/>
  <c r="H1144" i="4"/>
  <c r="H1143" i="4"/>
  <c r="H1142" i="4"/>
  <c r="H1141" i="4"/>
  <c r="H1145" i="4" s="1"/>
  <c r="H1140" i="4"/>
  <c r="H1138" i="4"/>
  <c r="H1146" i="4" s="1"/>
  <c r="H1137" i="4"/>
  <c r="H1131" i="4"/>
  <c r="H1130" i="4"/>
  <c r="H1129" i="4"/>
  <c r="H1132" i="4" s="1"/>
  <c r="H1126" i="4"/>
  <c r="H1127" i="4" s="1"/>
  <c r="H1133" i="4" s="1"/>
  <c r="H1120" i="4"/>
  <c r="H1121" i="4" s="1"/>
  <c r="H1119" i="4"/>
  <c r="H1116" i="4"/>
  <c r="H1117" i="4" s="1"/>
  <c r="H1122" i="4" s="1"/>
  <c r="H1111" i="4"/>
  <c r="H1110" i="4"/>
  <c r="H1108" i="4"/>
  <c r="H1112" i="4" s="1"/>
  <c r="H1107" i="4"/>
  <c r="H1104" i="4"/>
  <c r="H1103" i="4"/>
  <c r="H1102" i="4"/>
  <c r="H1101" i="4"/>
  <c r="H1100" i="4"/>
  <c r="H1099" i="4"/>
  <c r="H1105" i="4" s="1"/>
  <c r="H1093" i="4"/>
  <c r="H1092" i="4"/>
  <c r="H1094" i="4" s="1"/>
  <c r="H1089" i="4"/>
  <c r="H1088" i="4"/>
  <c r="H1090" i="4" s="1"/>
  <c r="H1087" i="4"/>
  <c r="H1081" i="4"/>
  <c r="H1080" i="4"/>
  <c r="H1082" i="4" s="1"/>
  <c r="H1077" i="4"/>
  <c r="H1076" i="4"/>
  <c r="H1075" i="4"/>
  <c r="H1074" i="4"/>
  <c r="H1068" i="4"/>
  <c r="H1069" i="4" s="1"/>
  <c r="H1066" i="4"/>
  <c r="H1065" i="4"/>
  <c r="H1064" i="4"/>
  <c r="H1062" i="4"/>
  <c r="H1061" i="4"/>
  <c r="H1055" i="4"/>
  <c r="H1056" i="4" s="1"/>
  <c r="H1052" i="4"/>
  <c r="H1051" i="4"/>
  <c r="H1053" i="4" s="1"/>
  <c r="H1048" i="4"/>
  <c r="H1049" i="4" s="1"/>
  <c r="H1057" i="4" s="1"/>
  <c r="H1043" i="4"/>
  <c r="H1042" i="4"/>
  <c r="H1039" i="4"/>
  <c r="H1040" i="4" s="1"/>
  <c r="H1038" i="4"/>
  <c r="H1036" i="4"/>
  <c r="H1035" i="4"/>
  <c r="H1029" i="4"/>
  <c r="H1030" i="4" s="1"/>
  <c r="H1028" i="4"/>
  <c r="H1026" i="4"/>
  <c r="H1031" i="4" s="1"/>
  <c r="H1025" i="4"/>
  <c r="H1020" i="4"/>
  <c r="H1019" i="4"/>
  <c r="H1018" i="4"/>
  <c r="H1017" i="4"/>
  <c r="H1016" i="4"/>
  <c r="H1015" i="4"/>
  <c r="H1013" i="4"/>
  <c r="H1012" i="4"/>
  <c r="H1011" i="4"/>
  <c r="H1008" i="4"/>
  <c r="H1007" i="4"/>
  <c r="H1006" i="4"/>
  <c r="H1005" i="4"/>
  <c r="H1004" i="4"/>
  <c r="H1003" i="4"/>
  <c r="H1009" i="4" s="1"/>
  <c r="H1000" i="4"/>
  <c r="H1001" i="4" s="1"/>
  <c r="H999" i="4"/>
  <c r="H993" i="4"/>
  <c r="H992" i="4"/>
  <c r="H991" i="4"/>
  <c r="H990" i="4"/>
  <c r="H987" i="4"/>
  <c r="H986" i="4"/>
  <c r="H988" i="4" s="1"/>
  <c r="H983" i="4"/>
  <c r="H984" i="4" s="1"/>
  <c r="H977" i="4"/>
  <c r="H976" i="4"/>
  <c r="H978" i="4" s="1"/>
  <c r="H973" i="4"/>
  <c r="H974" i="4" s="1"/>
  <c r="H979" i="4" s="1"/>
  <c r="H968" i="4"/>
  <c r="H967" i="4"/>
  <c r="H965" i="4"/>
  <c r="H964" i="4"/>
  <c r="H963" i="4"/>
  <c r="H960" i="4"/>
  <c r="H961" i="4" s="1"/>
  <c r="H955" i="4"/>
  <c r="H954" i="4"/>
  <c r="H951" i="4"/>
  <c r="H952" i="4" s="1"/>
  <c r="H950" i="4"/>
  <c r="H948" i="4"/>
  <c r="H947" i="4"/>
  <c r="H944" i="4"/>
  <c r="H945" i="4" s="1"/>
  <c r="H943" i="4"/>
  <c r="H937" i="4"/>
  <c r="H936" i="4"/>
  <c r="H938" i="4" s="1"/>
  <c r="H939" i="4" s="1"/>
  <c r="H934" i="4"/>
  <c r="H933" i="4"/>
  <c r="H928" i="4"/>
  <c r="H929" i="4" s="1"/>
  <c r="H927" i="4"/>
  <c r="H926" i="4"/>
  <c r="H923" i="4"/>
  <c r="H922" i="4"/>
  <c r="H924" i="4" s="1"/>
  <c r="H916" i="4"/>
  <c r="H917" i="4" s="1"/>
  <c r="H918" i="4" s="1"/>
  <c r="H915" i="4"/>
  <c r="H912" i="4"/>
  <c r="H911" i="4"/>
  <c r="H913" i="4" s="1"/>
  <c r="H905" i="4"/>
  <c r="H904" i="4"/>
  <c r="H901" i="4"/>
  <c r="H900" i="4"/>
  <c r="H902" i="4" s="1"/>
  <c r="H894" i="4"/>
  <c r="H895" i="4" s="1"/>
  <c r="H896" i="4" s="1"/>
  <c r="H890" i="4"/>
  <c r="H888" i="4"/>
  <c r="H889" i="4" s="1"/>
  <c r="H882" i="4"/>
  <c r="H883" i="4" s="1"/>
  <c r="H884" i="4" s="1"/>
  <c r="H876" i="4"/>
  <c r="H877" i="4" s="1"/>
  <c r="H878" i="4" s="1"/>
  <c r="H870" i="4"/>
  <c r="H869" i="4"/>
  <c r="H868" i="4"/>
  <c r="H867" i="4"/>
  <c r="H871" i="4" s="1"/>
  <c r="H872" i="4" s="1"/>
  <c r="H861" i="4"/>
  <c r="H860" i="4"/>
  <c r="H862" i="4" s="1"/>
  <c r="H863" i="4" s="1"/>
  <c r="H854" i="4"/>
  <c r="H855" i="4" s="1"/>
  <c r="H856" i="4" s="1"/>
  <c r="H848" i="4"/>
  <c r="H849" i="4" s="1"/>
  <c r="H850" i="4" s="1"/>
  <c r="H843" i="4"/>
  <c r="H844" i="4" s="1"/>
  <c r="H842" i="4"/>
  <c r="H838" i="4"/>
  <c r="H836" i="4"/>
  <c r="H837" i="4" s="1"/>
  <c r="H831" i="4"/>
  <c r="H832" i="4" s="1"/>
  <c r="H830" i="4"/>
  <c r="H829" i="4"/>
  <c r="H828" i="4"/>
  <c r="H827" i="4"/>
  <c r="H821" i="4"/>
  <c r="H820" i="4"/>
  <c r="H822" i="4" s="1"/>
  <c r="H823" i="4" s="1"/>
  <c r="H814" i="4"/>
  <c r="H813" i="4"/>
  <c r="H815" i="4" s="1"/>
  <c r="H810" i="4"/>
  <c r="H809" i="4"/>
  <c r="H808" i="4"/>
  <c r="H807" i="4"/>
  <c r="H806" i="4"/>
  <c r="H800" i="4"/>
  <c r="H799" i="4"/>
  <c r="H798" i="4"/>
  <c r="H797" i="4"/>
  <c r="H801" i="4" s="1"/>
  <c r="H802" i="4" s="1"/>
  <c r="H791" i="4"/>
  <c r="H790" i="4"/>
  <c r="H792" i="4" s="1"/>
  <c r="H787" i="4"/>
  <c r="H786" i="4"/>
  <c r="H785" i="4"/>
  <c r="H788" i="4" s="1"/>
  <c r="H793" i="4" s="1"/>
  <c r="H784" i="4"/>
  <c r="H778" i="4"/>
  <c r="H779" i="4" s="1"/>
  <c r="H775" i="4"/>
  <c r="H774" i="4"/>
  <c r="H773" i="4"/>
  <c r="H776" i="4" s="1"/>
  <c r="H780" i="4" s="1"/>
  <c r="H767" i="4"/>
  <c r="H768" i="4" s="1"/>
  <c r="H764" i="4"/>
  <c r="H763" i="4"/>
  <c r="H765" i="4" s="1"/>
  <c r="H769" i="4" s="1"/>
  <c r="H758" i="4"/>
  <c r="H757" i="4"/>
  <c r="H755" i="4"/>
  <c r="H759" i="4" s="1"/>
  <c r="H754" i="4"/>
  <c r="H753" i="4"/>
  <c r="H748" i="4"/>
  <c r="H747" i="4"/>
  <c r="H744" i="4"/>
  <c r="H743" i="4"/>
  <c r="H745" i="4" s="1"/>
  <c r="H740" i="4"/>
  <c r="H741" i="4" s="1"/>
  <c r="H749" i="4" s="1"/>
  <c r="H735" i="4"/>
  <c r="H734" i="4"/>
  <c r="H732" i="4"/>
  <c r="H731" i="4"/>
  <c r="H730" i="4"/>
  <c r="H727" i="4"/>
  <c r="H728" i="4" s="1"/>
  <c r="H736" i="4" s="1"/>
  <c r="H722" i="4"/>
  <c r="H721" i="4"/>
  <c r="H718" i="4"/>
  <c r="H719" i="4" s="1"/>
  <c r="H717" i="4"/>
  <c r="H715" i="4"/>
  <c r="H714" i="4"/>
  <c r="H708" i="4"/>
  <c r="H709" i="4" s="1"/>
  <c r="H705" i="4"/>
  <c r="H706" i="4" s="1"/>
  <c r="H704" i="4"/>
  <c r="H701" i="4"/>
  <c r="H702" i="4" s="1"/>
  <c r="H696" i="4"/>
  <c r="H695" i="4"/>
  <c r="H692" i="4"/>
  <c r="H693" i="4" s="1"/>
  <c r="H689" i="4"/>
  <c r="H688" i="4"/>
  <c r="H687" i="4"/>
  <c r="H686" i="4"/>
  <c r="H685" i="4"/>
  <c r="H684" i="4"/>
  <c r="H679" i="4"/>
  <c r="H678" i="4"/>
  <c r="H676" i="4"/>
  <c r="H675" i="4"/>
  <c r="H672" i="4"/>
  <c r="H671" i="4"/>
  <c r="H670" i="4"/>
  <c r="H669" i="4"/>
  <c r="H668" i="4"/>
  <c r="H667" i="4"/>
  <c r="H661" i="4"/>
  <c r="H662" i="4" s="1"/>
  <c r="H658" i="4"/>
  <c r="H659" i="4" s="1"/>
  <c r="H655" i="4"/>
  <c r="H654" i="4"/>
  <c r="H653" i="4"/>
  <c r="H652" i="4"/>
  <c r="H651" i="4"/>
  <c r="H650" i="4"/>
  <c r="H656" i="4" s="1"/>
  <c r="H663" i="4" s="1"/>
  <c r="H645" i="4"/>
  <c r="H644" i="4"/>
  <c r="H642" i="4"/>
  <c r="H641" i="4"/>
  <c r="H638" i="4"/>
  <c r="H637" i="4"/>
  <c r="H636" i="4"/>
  <c r="H635" i="4"/>
  <c r="H639" i="4" s="1"/>
  <c r="H646" i="4" s="1"/>
  <c r="H634" i="4"/>
  <c r="H633" i="4"/>
  <c r="H628" i="4"/>
  <c r="H627" i="4"/>
  <c r="H624" i="4"/>
  <c r="H625" i="4" s="1"/>
  <c r="H621" i="4"/>
  <c r="H620" i="4"/>
  <c r="H619" i="4"/>
  <c r="H618" i="4"/>
  <c r="H617" i="4"/>
  <c r="H616" i="4"/>
  <c r="H611" i="4"/>
  <c r="H610" i="4"/>
  <c r="H609" i="4"/>
  <c r="H606" i="4"/>
  <c r="H607" i="4" s="1"/>
  <c r="H612" i="4" s="1"/>
  <c r="H603" i="4"/>
  <c r="H602" i="4"/>
  <c r="H604" i="4" s="1"/>
  <c r="H597" i="4"/>
  <c r="H596" i="4"/>
  <c r="H594" i="4"/>
  <c r="H593" i="4"/>
  <c r="H590" i="4"/>
  <c r="H589" i="4"/>
  <c r="H588" i="4"/>
  <c r="H591" i="4" s="1"/>
  <c r="H598" i="4" s="1"/>
  <c r="H587" i="4"/>
  <c r="H586" i="4"/>
  <c r="H585" i="4"/>
  <c r="H579" i="4"/>
  <c r="H578" i="4"/>
  <c r="H576" i="4"/>
  <c r="H575" i="4"/>
  <c r="H570" i="4"/>
  <c r="H569" i="4"/>
  <c r="H568" i="4"/>
  <c r="H565" i="4"/>
  <c r="H566" i="4" s="1"/>
  <c r="H564" i="4"/>
  <c r="H563" i="4"/>
  <c r="H557" i="4"/>
  <c r="H556" i="4"/>
  <c r="H558" i="4" s="1"/>
  <c r="H554" i="4"/>
  <c r="H559" i="4" s="1"/>
  <c r="H553" i="4"/>
  <c r="H552" i="4"/>
  <c r="H551" i="4"/>
  <c r="H547" i="4"/>
  <c r="H546" i="4"/>
  <c r="H545" i="4"/>
  <c r="H544" i="4"/>
  <c r="H541" i="4"/>
  <c r="H540" i="4"/>
  <c r="H542" i="4" s="1"/>
  <c r="H539" i="4"/>
  <c r="H533" i="4"/>
  <c r="H534" i="4" s="1"/>
  <c r="H530" i="4"/>
  <c r="H529" i="4"/>
  <c r="H527" i="4"/>
  <c r="H526" i="4"/>
  <c r="H525" i="4"/>
  <c r="H519" i="4"/>
  <c r="H520" i="4" s="1"/>
  <c r="H516" i="4"/>
  <c r="H515" i="4"/>
  <c r="H517" i="4" s="1"/>
  <c r="H521" i="4" s="1"/>
  <c r="H512" i="4"/>
  <c r="H511" i="4"/>
  <c r="H513" i="4" s="1"/>
  <c r="H505" i="4"/>
  <c r="H506" i="4" s="1"/>
  <c r="H502" i="4"/>
  <c r="H501" i="4"/>
  <c r="H503" i="4" s="1"/>
  <c r="H498" i="4"/>
  <c r="H497" i="4"/>
  <c r="H499" i="4" s="1"/>
  <c r="H507" i="4" s="1"/>
  <c r="H492" i="4"/>
  <c r="H493" i="4" s="1"/>
  <c r="H491" i="4"/>
  <c r="H489" i="4"/>
  <c r="H488" i="4"/>
  <c r="H487" i="4"/>
  <c r="H484" i="4"/>
  <c r="H485" i="4" s="1"/>
  <c r="H483" i="4"/>
  <c r="H478" i="4"/>
  <c r="H477" i="4"/>
  <c r="H474" i="4"/>
  <c r="H473" i="4"/>
  <c r="H475" i="4" s="1"/>
  <c r="H471" i="4"/>
  <c r="H479" i="4" s="1"/>
  <c r="H470" i="4"/>
  <c r="H469" i="4"/>
  <c r="H464" i="4"/>
  <c r="H465" i="4" s="1"/>
  <c r="H463" i="4"/>
  <c r="H460" i="4"/>
  <c r="H459" i="4"/>
  <c r="H461" i="4" s="1"/>
  <c r="H456" i="4"/>
  <c r="H455" i="4"/>
  <c r="H457" i="4" s="1"/>
  <c r="H450" i="4"/>
  <c r="H449" i="4"/>
  <c r="H448" i="4"/>
  <c r="H445" i="4"/>
  <c r="H446" i="4" s="1"/>
  <c r="H451" i="4" s="1"/>
  <c r="H440" i="4"/>
  <c r="H439" i="4"/>
  <c r="H436" i="4"/>
  <c r="H437" i="4" s="1"/>
  <c r="H433" i="4"/>
  <c r="H432" i="4"/>
  <c r="H431" i="4"/>
  <c r="H430" i="4"/>
  <c r="H429" i="4"/>
  <c r="H428" i="4"/>
  <c r="H423" i="4"/>
  <c r="H422" i="4"/>
  <c r="H419" i="4"/>
  <c r="H418" i="4"/>
  <c r="H417" i="4"/>
  <c r="H420" i="4" s="1"/>
  <c r="H414" i="4"/>
  <c r="H413" i="4"/>
  <c r="H415" i="4" s="1"/>
  <c r="H424" i="4" s="1"/>
  <c r="H407" i="4"/>
  <c r="H406" i="4"/>
  <c r="H408" i="4" s="1"/>
  <c r="H403" i="4"/>
  <c r="H404" i="4" s="1"/>
  <c r="H402" i="4"/>
  <c r="H399" i="4"/>
  <c r="H398" i="4"/>
  <c r="H400" i="4" s="1"/>
  <c r="H392" i="4"/>
  <c r="H393" i="4" s="1"/>
  <c r="H389" i="4"/>
  <c r="H388" i="4"/>
  <c r="H390" i="4" s="1"/>
  <c r="H382" i="4"/>
  <c r="H381" i="4"/>
  <c r="H383" i="4" s="1"/>
  <c r="H378" i="4"/>
  <c r="H377" i="4"/>
  <c r="H376" i="4"/>
  <c r="H379" i="4" s="1"/>
  <c r="H373" i="4"/>
  <c r="H372" i="4"/>
  <c r="H374" i="4" s="1"/>
  <c r="H384" i="4" s="1"/>
  <c r="H367" i="4"/>
  <c r="H366" i="4"/>
  <c r="H363" i="4"/>
  <c r="H362" i="4"/>
  <c r="H364" i="4" s="1"/>
  <c r="H359" i="4"/>
  <c r="H358" i="4"/>
  <c r="H352" i="4"/>
  <c r="H351" i="4"/>
  <c r="H353" i="4" s="1"/>
  <c r="H348" i="4"/>
  <c r="H349" i="4" s="1"/>
  <c r="H354" i="4" s="1"/>
  <c r="H347" i="4"/>
  <c r="H345" i="4"/>
  <c r="H344" i="4"/>
  <c r="H343" i="4"/>
  <c r="H337" i="4"/>
  <c r="H338" i="4" s="1"/>
  <c r="H334" i="4"/>
  <c r="H333" i="4"/>
  <c r="H331" i="4"/>
  <c r="H330" i="4"/>
  <c r="H329" i="4"/>
  <c r="H324" i="4"/>
  <c r="H323" i="4"/>
  <c r="H320" i="4"/>
  <c r="H319" i="4"/>
  <c r="H321" i="4" s="1"/>
  <c r="H325" i="4" s="1"/>
  <c r="H313" i="4"/>
  <c r="H314" i="4" s="1"/>
  <c r="H310" i="4"/>
  <c r="H309" i="4"/>
  <c r="H311" i="4" s="1"/>
  <c r="H306" i="4"/>
  <c r="H305" i="4"/>
  <c r="H307" i="4" s="1"/>
  <c r="H315" i="4" s="1"/>
  <c r="H299" i="4"/>
  <c r="H300" i="4" s="1"/>
  <c r="H296" i="4"/>
  <c r="H297" i="4" s="1"/>
  <c r="H301" i="4" s="1"/>
  <c r="H295" i="4"/>
  <c r="H289" i="4"/>
  <c r="H290" i="4" s="1"/>
  <c r="H286" i="4"/>
  <c r="H285" i="4"/>
  <c r="H284" i="4"/>
  <c r="H281" i="4"/>
  <c r="H282" i="4" s="1"/>
  <c r="H280" i="4"/>
  <c r="H275" i="4"/>
  <c r="H274" i="4"/>
  <c r="H271" i="4"/>
  <c r="H270" i="4"/>
  <c r="H272" i="4" s="1"/>
  <c r="H268" i="4"/>
  <c r="H276" i="4" s="1"/>
  <c r="H267" i="4"/>
  <c r="H266" i="4"/>
  <c r="H261" i="4"/>
  <c r="H260" i="4"/>
  <c r="H259" i="4"/>
  <c r="H256" i="4"/>
  <c r="H255" i="4"/>
  <c r="H257" i="4" s="1"/>
  <c r="H254" i="4"/>
  <c r="H251" i="4"/>
  <c r="H250" i="4"/>
  <c r="H252" i="4" s="1"/>
  <c r="H262" i="4" s="1"/>
  <c r="H245" i="4"/>
  <c r="H244" i="4"/>
  <c r="H241" i="4"/>
  <c r="H240" i="4"/>
  <c r="H239" i="4"/>
  <c r="H242" i="4" s="1"/>
  <c r="H246" i="4" s="1"/>
  <c r="H236" i="4"/>
  <c r="H237" i="4" s="1"/>
  <c r="H235" i="4"/>
  <c r="H229" i="4"/>
  <c r="H230" i="4" s="1"/>
  <c r="H226" i="4"/>
  <c r="H225" i="4"/>
  <c r="H224" i="4"/>
  <c r="H227" i="4" s="1"/>
  <c r="H221" i="4"/>
  <c r="H222" i="4" s="1"/>
  <c r="H220" i="4"/>
  <c r="H215" i="4"/>
  <c r="H214" i="4"/>
  <c r="H211" i="4"/>
  <c r="H210" i="4"/>
  <c r="H209" i="4"/>
  <c r="H212" i="4" s="1"/>
  <c r="H216" i="4" s="1"/>
  <c r="H204" i="4"/>
  <c r="H203" i="4"/>
  <c r="H201" i="4"/>
  <c r="H200" i="4"/>
  <c r="H199" i="4"/>
  <c r="H198" i="4"/>
  <c r="H196" i="4"/>
  <c r="H205" i="4" s="1"/>
  <c r="H195" i="4"/>
  <c r="H194" i="4"/>
  <c r="H189" i="4"/>
  <c r="H190" i="4" s="1"/>
  <c r="H188" i="4"/>
  <c r="H186" i="4"/>
  <c r="H185" i="4"/>
  <c r="H184" i="4"/>
  <c r="H183" i="4"/>
  <c r="H179" i="4"/>
  <c r="H177" i="4"/>
  <c r="H178" i="4" s="1"/>
  <c r="H175" i="4"/>
  <c r="H174" i="4"/>
  <c r="H173" i="4"/>
  <c r="H172" i="4"/>
  <c r="H167" i="4"/>
  <c r="H166" i="4"/>
  <c r="H163" i="4"/>
  <c r="H164" i="4" s="1"/>
  <c r="H160" i="4"/>
  <c r="H161" i="4" s="1"/>
  <c r="H159" i="4"/>
  <c r="H153" i="4"/>
  <c r="H154" i="4" s="1"/>
  <c r="H150" i="4"/>
  <c r="H151" i="4" s="1"/>
  <c r="H147" i="4"/>
  <c r="H146" i="4"/>
  <c r="H148" i="4" s="1"/>
  <c r="H155" i="4" s="1"/>
  <c r="H140" i="4"/>
  <c r="H141" i="4" s="1"/>
  <c r="H137" i="4"/>
  <c r="H138" i="4" s="1"/>
  <c r="H135" i="4"/>
  <c r="H134" i="4"/>
  <c r="H133" i="4"/>
  <c r="H128" i="4"/>
  <c r="H127" i="4"/>
  <c r="H124" i="4"/>
  <c r="H123" i="4"/>
  <c r="H125" i="4" s="1"/>
  <c r="H129" i="4" s="1"/>
  <c r="H118" i="4"/>
  <c r="H117" i="4"/>
  <c r="H115" i="4"/>
  <c r="H114" i="4"/>
  <c r="H113" i="4"/>
  <c r="H110" i="4"/>
  <c r="H109" i="4"/>
  <c r="H108" i="4"/>
  <c r="H111" i="4" s="1"/>
  <c r="H119" i="4" s="1"/>
  <c r="H103" i="4"/>
  <c r="H102" i="4"/>
  <c r="H100" i="4"/>
  <c r="H99" i="4"/>
  <c r="H98" i="4"/>
  <c r="H95" i="4"/>
  <c r="H96" i="4" s="1"/>
  <c r="H104" i="4" s="1"/>
  <c r="H90" i="4"/>
  <c r="H89" i="4"/>
  <c r="H87" i="4"/>
  <c r="H86" i="4"/>
  <c r="H84" i="4"/>
  <c r="H83" i="4"/>
  <c r="H82" i="4"/>
  <c r="H81" i="4"/>
  <c r="H80" i="4"/>
  <c r="H79" i="4"/>
  <c r="H78" i="4"/>
  <c r="H72" i="4"/>
  <c r="H73" i="4" s="1"/>
  <c r="H69" i="4"/>
  <c r="H70" i="4" s="1"/>
  <c r="H66" i="4"/>
  <c r="H65" i="4"/>
  <c r="H64" i="4"/>
  <c r="H67" i="4" s="1"/>
  <c r="H74" i="4" s="1"/>
  <c r="H63" i="4"/>
  <c r="H62" i="4"/>
  <c r="H61" i="4"/>
  <c r="H55" i="4"/>
  <c r="H56" i="4" s="1"/>
  <c r="H52" i="4"/>
  <c r="H53" i="4" s="1"/>
  <c r="H49" i="4"/>
  <c r="H48" i="4"/>
  <c r="H47" i="4"/>
  <c r="H46" i="4"/>
  <c r="H45" i="4"/>
  <c r="H44" i="4"/>
  <c r="H38" i="4"/>
  <c r="H39" i="4" s="1"/>
  <c r="H35" i="4"/>
  <c r="H36" i="4" s="1"/>
  <c r="H32" i="4"/>
  <c r="H31" i="4"/>
  <c r="H30" i="4"/>
  <c r="H29" i="4"/>
  <c r="H28" i="4"/>
  <c r="H27" i="4"/>
  <c r="H33" i="4" s="1"/>
  <c r="H40" i="4" s="1"/>
  <c r="H22" i="4"/>
  <c r="H21" i="4"/>
  <c r="H18" i="4"/>
  <c r="H19" i="4" s="1"/>
  <c r="H16" i="4"/>
  <c r="H15" i="4"/>
  <c r="H10" i="4"/>
  <c r="H11" i="4" s="1"/>
  <c r="H9" i="4"/>
  <c r="H8" i="4"/>
  <c r="H7" i="4"/>
  <c r="H6" i="4"/>
  <c r="H5" i="4"/>
  <c r="I9515" i="3"/>
  <c r="I9516" i="3" s="1"/>
  <c r="I9512" i="3"/>
  <c r="I9511" i="3"/>
  <c r="I9513" i="3" s="1"/>
  <c r="I9517" i="3" s="1"/>
  <c r="I9506" i="3"/>
  <c r="I9507" i="3" s="1"/>
  <c r="I9505" i="3"/>
  <c r="I9500" i="3"/>
  <c r="I9499" i="3"/>
  <c r="I9496" i="3"/>
  <c r="I9495" i="3"/>
  <c r="I9497" i="3" s="1"/>
  <c r="I9489" i="3"/>
  <c r="I9490" i="3" s="1"/>
  <c r="I9491" i="3" s="1"/>
  <c r="I9483" i="3"/>
  <c r="I9484" i="3" s="1"/>
  <c r="I9481" i="3"/>
  <c r="I9485" i="3" s="1"/>
  <c r="I9480" i="3"/>
  <c r="I9476" i="3"/>
  <c r="I9475" i="3"/>
  <c r="I9474" i="3"/>
  <c r="I9468" i="3"/>
  <c r="I9469" i="3" s="1"/>
  <c r="I9465" i="3"/>
  <c r="I9466" i="3" s="1"/>
  <c r="I9460" i="3"/>
  <c r="I9459" i="3"/>
  <c r="I9457" i="3"/>
  <c r="I9456" i="3"/>
  <c r="I9455" i="3"/>
  <c r="I9449" i="3"/>
  <c r="I9450" i="3" s="1"/>
  <c r="I9446" i="3"/>
  <c r="I9445" i="3"/>
  <c r="I9447" i="3" s="1"/>
  <c r="I9451" i="3" s="1"/>
  <c r="I9444" i="3"/>
  <c r="I9438" i="3"/>
  <c r="I9439" i="3" s="1"/>
  <c r="I9440" i="3" s="1"/>
  <c r="I9432" i="3"/>
  <c r="I9433" i="3" s="1"/>
  <c r="I9429" i="3"/>
  <c r="I9428" i="3"/>
  <c r="I9430" i="3" s="1"/>
  <c r="I9434" i="3" s="1"/>
  <c r="I9422" i="3"/>
  <c r="I9423" i="3" s="1"/>
  <c r="I9424" i="3" s="1"/>
  <c r="I9419" i="3"/>
  <c r="I9418" i="3"/>
  <c r="I9420" i="3" s="1"/>
  <c r="I9412" i="3"/>
  <c r="I9411" i="3"/>
  <c r="I9413" i="3" s="1"/>
  <c r="I9408" i="3"/>
  <c r="I9407" i="3"/>
  <c r="I9406" i="3"/>
  <c r="I9409" i="3" s="1"/>
  <c r="I9414" i="3" s="1"/>
  <c r="I9400" i="3"/>
  <c r="I9399" i="3"/>
  <c r="I9401" i="3" s="1"/>
  <c r="I9396" i="3"/>
  <c r="I9397" i="3" s="1"/>
  <c r="I9402" i="3" s="1"/>
  <c r="I9391" i="3"/>
  <c r="I9390" i="3"/>
  <c r="I9389" i="3"/>
  <c r="I9386" i="3"/>
  <c r="I9385" i="3"/>
  <c r="I9384" i="3"/>
  <c r="I9387" i="3" s="1"/>
  <c r="I9392" i="3" s="1"/>
  <c r="I9378" i="3"/>
  <c r="I9379" i="3" s="1"/>
  <c r="I9375" i="3"/>
  <c r="I9376" i="3" s="1"/>
  <c r="I9380" i="3" s="1"/>
  <c r="I9374" i="3"/>
  <c r="I9368" i="3"/>
  <c r="I9367" i="3"/>
  <c r="I9364" i="3"/>
  <c r="I9365" i="3" s="1"/>
  <c r="I9358" i="3"/>
  <c r="I9357" i="3"/>
  <c r="I9359" i="3" s="1"/>
  <c r="I9354" i="3"/>
  <c r="I9353" i="3"/>
  <c r="I9347" i="3"/>
  <c r="I9346" i="3"/>
  <c r="I9345" i="3"/>
  <c r="I9344" i="3"/>
  <c r="I9348" i="3" s="1"/>
  <c r="I9349" i="3" s="1"/>
  <c r="I9338" i="3"/>
  <c r="I9339" i="3" s="1"/>
  <c r="I9335" i="3"/>
  <c r="I9334" i="3"/>
  <c r="I9336" i="3" s="1"/>
  <c r="I9340" i="3" s="1"/>
  <c r="I9328" i="3"/>
  <c r="I9327" i="3"/>
  <c r="I9326" i="3"/>
  <c r="I9325" i="3"/>
  <c r="I9324" i="3"/>
  <c r="I9321" i="3"/>
  <c r="I9320" i="3"/>
  <c r="I9322" i="3" s="1"/>
  <c r="I9318" i="3"/>
  <c r="I9317" i="3"/>
  <c r="I9311" i="3"/>
  <c r="I9310" i="3"/>
  <c r="I9312" i="3" s="1"/>
  <c r="I9307" i="3"/>
  <c r="I9306" i="3"/>
  <c r="I9308" i="3" s="1"/>
  <c r="I9313" i="3" s="1"/>
  <c r="I9305" i="3"/>
  <c r="I9299" i="3"/>
  <c r="I9300" i="3" s="1"/>
  <c r="I9298" i="3"/>
  <c r="I9295" i="3"/>
  <c r="I9294" i="3"/>
  <c r="I9296" i="3" s="1"/>
  <c r="I9301" i="3" s="1"/>
  <c r="I9293" i="3"/>
  <c r="I9289" i="3"/>
  <c r="I9287" i="3"/>
  <c r="I9286" i="3"/>
  <c r="I9288" i="3" s="1"/>
  <c r="I9284" i="3"/>
  <c r="I9283" i="3"/>
  <c r="I9282" i="3"/>
  <c r="I9276" i="3"/>
  <c r="I9277" i="3" s="1"/>
  <c r="I9278" i="3" s="1"/>
  <c r="I9275" i="3"/>
  <c r="I9273" i="3"/>
  <c r="I9272" i="3"/>
  <c r="I9271" i="3"/>
  <c r="I9265" i="3"/>
  <c r="I9264" i="3"/>
  <c r="I9263" i="3"/>
  <c r="I9262" i="3"/>
  <c r="I9266" i="3" s="1"/>
  <c r="I9260" i="3"/>
  <c r="I9259" i="3"/>
  <c r="I9258" i="3"/>
  <c r="I9256" i="3"/>
  <c r="I9255" i="3"/>
  <c r="I9254" i="3"/>
  <c r="I9253" i="3"/>
  <c r="I9250" i="3"/>
  <c r="I9251" i="3" s="1"/>
  <c r="I9249" i="3"/>
  <c r="I9243" i="3"/>
  <c r="I9244" i="3" s="1"/>
  <c r="I9242" i="3"/>
  <c r="I9239" i="3"/>
  <c r="I9238" i="3"/>
  <c r="I9240" i="3" s="1"/>
  <c r="I9245" i="3" s="1"/>
  <c r="I9237" i="3"/>
  <c r="I9231" i="3"/>
  <c r="I9230" i="3"/>
  <c r="I9232" i="3" s="1"/>
  <c r="I9227" i="3"/>
  <c r="I9228" i="3" s="1"/>
  <c r="I9226" i="3"/>
  <c r="I9225" i="3"/>
  <c r="I9219" i="3"/>
  <c r="I9220" i="3" s="1"/>
  <c r="I9218" i="3"/>
  <c r="I9215" i="3"/>
  <c r="I9214" i="3"/>
  <c r="I9216" i="3" s="1"/>
  <c r="I9221" i="3" s="1"/>
  <c r="I9208" i="3"/>
  <c r="I9207" i="3"/>
  <c r="I9209" i="3" s="1"/>
  <c r="I9210" i="3" s="1"/>
  <c r="I9201" i="3"/>
  <c r="I9200" i="3"/>
  <c r="I9202" i="3" s="1"/>
  <c r="I9203" i="3" s="1"/>
  <c r="I9195" i="3"/>
  <c r="I9196" i="3" s="1"/>
  <c r="I9194" i="3"/>
  <c r="I9193" i="3"/>
  <c r="I9187" i="3"/>
  <c r="I9186" i="3"/>
  <c r="I9188" i="3" s="1"/>
  <c r="I9183" i="3"/>
  <c r="I9184" i="3" s="1"/>
  <c r="I9189" i="3" s="1"/>
  <c r="I9178" i="3"/>
  <c r="I9177" i="3"/>
  <c r="I9174" i="3"/>
  <c r="I9173" i="3"/>
  <c r="I9175" i="3" s="1"/>
  <c r="I9171" i="3"/>
  <c r="I9170" i="3"/>
  <c r="I9169" i="3"/>
  <c r="I9163" i="3"/>
  <c r="I9162" i="3"/>
  <c r="I9164" i="3" s="1"/>
  <c r="I9165" i="3" s="1"/>
  <c r="I9160" i="3"/>
  <c r="I9159" i="3"/>
  <c r="I9153" i="3"/>
  <c r="I9154" i="3" s="1"/>
  <c r="I9150" i="3"/>
  <c r="I9149" i="3"/>
  <c r="I9151" i="3" s="1"/>
  <c r="I9155" i="3" s="1"/>
  <c r="I9144" i="3"/>
  <c r="I9143" i="3"/>
  <c r="I9140" i="3"/>
  <c r="I9141" i="3" s="1"/>
  <c r="I9145" i="3" s="1"/>
  <c r="I9139" i="3"/>
  <c r="I9133" i="3"/>
  <c r="I9132" i="3"/>
  <c r="I9134" i="3" s="1"/>
  <c r="I9125" i="3"/>
  <c r="I9124" i="3"/>
  <c r="I9123" i="3"/>
  <c r="I9122" i="3"/>
  <c r="I9119" i="3"/>
  <c r="I9118" i="3"/>
  <c r="I9120" i="3" s="1"/>
  <c r="I9115" i="3"/>
  <c r="I9114" i="3"/>
  <c r="I9113" i="3"/>
  <c r="I9116" i="3" s="1"/>
  <c r="I9112" i="3"/>
  <c r="I9111" i="3"/>
  <c r="I9104" i="3"/>
  <c r="I9103" i="3"/>
  <c r="I9102" i="3"/>
  <c r="I9105" i="3" s="1"/>
  <c r="I9096" i="3"/>
  <c r="I9095" i="3"/>
  <c r="I9094" i="3"/>
  <c r="I9087" i="3"/>
  <c r="I9088" i="3" s="1"/>
  <c r="I9084" i="3"/>
  <c r="I9085" i="3" s="1"/>
  <c r="I9078" i="3"/>
  <c r="I9079" i="3" s="1"/>
  <c r="I9080" i="3" s="1"/>
  <c r="I9073" i="3"/>
  <c r="I9072" i="3"/>
  <c r="I9069" i="3"/>
  <c r="I9068" i="3"/>
  <c r="I9070" i="3" s="1"/>
  <c r="I9074" i="3" s="1"/>
  <c r="I9062" i="3"/>
  <c r="I9063" i="3" s="1"/>
  <c r="I9060" i="3"/>
  <c r="I9059" i="3"/>
  <c r="I9054" i="3"/>
  <c r="I9053" i="3"/>
  <c r="I9050" i="3"/>
  <c r="I9051" i="3" s="1"/>
  <c r="I9043" i="3"/>
  <c r="I9044" i="3" s="1"/>
  <c r="I9040" i="3"/>
  <c r="I9041" i="3" s="1"/>
  <c r="I9034" i="3"/>
  <c r="I9035" i="3" s="1"/>
  <c r="I9031" i="3"/>
  <c r="I9032" i="3" s="1"/>
  <c r="I9025" i="3"/>
  <c r="I9024" i="3"/>
  <c r="I9023" i="3"/>
  <c r="I9020" i="3"/>
  <c r="I9021" i="3" s="1"/>
  <c r="I9019" i="3"/>
  <c r="I9014" i="3"/>
  <c r="I9013" i="3"/>
  <c r="I9012" i="3"/>
  <c r="I9009" i="3"/>
  <c r="I9008" i="3"/>
  <c r="I9007" i="3"/>
  <c r="I9010" i="3" s="1"/>
  <c r="I9015" i="3" s="1"/>
  <c r="I9001" i="3"/>
  <c r="I9002" i="3" s="1"/>
  <c r="I8998" i="3"/>
  <c r="I8999" i="3" s="1"/>
  <c r="I8997" i="3"/>
  <c r="I8994" i="3"/>
  <c r="I8995" i="3" s="1"/>
  <c r="I8989" i="3"/>
  <c r="I8988" i="3"/>
  <c r="I8986" i="3"/>
  <c r="I8985" i="3"/>
  <c r="I8984" i="3"/>
  <c r="I8981" i="3"/>
  <c r="I8982" i="3" s="1"/>
  <c r="I8978" i="3"/>
  <c r="I8977" i="3"/>
  <c r="I8979" i="3" s="1"/>
  <c r="I8990" i="3" s="1"/>
  <c r="I8971" i="3"/>
  <c r="I8972" i="3" s="1"/>
  <c r="I8973" i="3" s="1"/>
  <c r="I8964" i="3"/>
  <c r="I8963" i="3"/>
  <c r="I8961" i="3"/>
  <c r="I8960" i="3"/>
  <c r="I8954" i="3"/>
  <c r="I8953" i="3"/>
  <c r="I8952" i="3"/>
  <c r="I8949" i="3"/>
  <c r="I8950" i="3" s="1"/>
  <c r="I8942" i="3"/>
  <c r="I8941" i="3"/>
  <c r="I8943" i="3" s="1"/>
  <c r="I8938" i="3"/>
  <c r="I8939" i="3" s="1"/>
  <c r="I8931" i="3"/>
  <c r="I8930" i="3"/>
  <c r="I8932" i="3" s="1"/>
  <c r="I8927" i="3"/>
  <c r="I8928" i="3" s="1"/>
  <c r="I8920" i="3"/>
  <c r="I8921" i="3" s="1"/>
  <c r="I8919" i="3"/>
  <c r="I8917" i="3"/>
  <c r="I8916" i="3"/>
  <c r="I8910" i="3"/>
  <c r="I8909" i="3"/>
  <c r="I8908" i="3"/>
  <c r="I8905" i="3"/>
  <c r="I8906" i="3" s="1"/>
  <c r="I8898" i="3"/>
  <c r="I8899" i="3" s="1"/>
  <c r="I8897" i="3"/>
  <c r="I8894" i="3"/>
  <c r="I8895" i="3" s="1"/>
  <c r="I8887" i="3"/>
  <c r="I8886" i="3"/>
  <c r="I8888" i="3" s="1"/>
  <c r="I8883" i="3"/>
  <c r="I8884" i="3" s="1"/>
  <c r="I8876" i="3"/>
  <c r="I8877" i="3" s="1"/>
  <c r="I8875" i="3"/>
  <c r="I8873" i="3"/>
  <c r="I8872" i="3"/>
  <c r="I8866" i="3"/>
  <c r="I8865" i="3"/>
  <c r="I8864" i="3"/>
  <c r="I8861" i="3"/>
  <c r="I8862" i="3" s="1"/>
  <c r="I8854" i="3"/>
  <c r="I8855" i="3" s="1"/>
  <c r="I8853" i="3"/>
  <c r="I8851" i="3"/>
  <c r="I8850" i="3"/>
  <c r="I8843" i="3"/>
  <c r="I8842" i="3"/>
  <c r="I8844" i="3" s="1"/>
  <c r="I8839" i="3"/>
  <c r="I8840" i="3" s="1"/>
  <c r="I8832" i="3"/>
  <c r="I8833" i="3" s="1"/>
  <c r="I8831" i="3"/>
  <c r="I8829" i="3"/>
  <c r="I8828" i="3"/>
  <c r="I8821" i="3"/>
  <c r="I8820" i="3"/>
  <c r="I8822" i="3" s="1"/>
  <c r="I8817" i="3"/>
  <c r="I8818" i="3" s="1"/>
  <c r="I8811" i="3"/>
  <c r="I8810" i="3"/>
  <c r="I8812" i="3" s="1"/>
  <c r="I8807" i="3"/>
  <c r="I8806" i="3"/>
  <c r="I8808" i="3" s="1"/>
  <c r="I8813" i="3" s="1"/>
  <c r="I8800" i="3"/>
  <c r="I8799" i="3"/>
  <c r="I8801" i="3" s="1"/>
  <c r="I8797" i="3"/>
  <c r="I8802" i="3" s="1"/>
  <c r="I8796" i="3"/>
  <c r="I8795" i="3"/>
  <c r="I8790" i="3"/>
  <c r="I8789" i="3"/>
  <c r="I8788" i="3"/>
  <c r="I8785" i="3"/>
  <c r="I8786" i="3" s="1"/>
  <c r="I8791" i="3" s="1"/>
  <c r="I8779" i="3"/>
  <c r="I8778" i="3"/>
  <c r="I8780" i="3" s="1"/>
  <c r="I8776" i="3"/>
  <c r="I8775" i="3"/>
  <c r="I8770" i="3"/>
  <c r="I8769" i="3"/>
  <c r="I8766" i="3"/>
  <c r="I8767" i="3" s="1"/>
  <c r="I8771" i="3" s="1"/>
  <c r="I8761" i="3"/>
  <c r="I8760" i="3"/>
  <c r="I8759" i="3"/>
  <c r="I8758" i="3"/>
  <c r="I8757" i="3"/>
  <c r="I8754" i="3"/>
  <c r="I8753" i="3"/>
  <c r="I8755" i="3" s="1"/>
  <c r="I8750" i="3"/>
  <c r="I8751" i="3" s="1"/>
  <c r="I8747" i="3"/>
  <c r="I8746" i="3"/>
  <c r="I8748" i="3" s="1"/>
  <c r="I8740" i="3"/>
  <c r="I8739" i="3"/>
  <c r="I8741" i="3" s="1"/>
  <c r="I8742" i="3" s="1"/>
  <c r="I8736" i="3"/>
  <c r="I8735" i="3"/>
  <c r="I8737" i="3" s="1"/>
  <c r="I8729" i="3"/>
  <c r="I8728" i="3"/>
  <c r="I8730" i="3" s="1"/>
  <c r="I8725" i="3"/>
  <c r="I8726" i="3" s="1"/>
  <c r="I8731" i="3" s="1"/>
  <c r="I8724" i="3"/>
  <c r="I8718" i="3"/>
  <c r="I8719" i="3" s="1"/>
  <c r="I8717" i="3"/>
  <c r="I8714" i="3"/>
  <c r="I8715" i="3" s="1"/>
  <c r="I8720" i="3" s="1"/>
  <c r="I8713" i="3"/>
  <c r="I8707" i="3"/>
  <c r="I8708" i="3" s="1"/>
  <c r="I8706" i="3"/>
  <c r="I8704" i="3"/>
  <c r="I8709" i="3" s="1"/>
  <c r="I8703" i="3"/>
  <c r="I8702" i="3"/>
  <c r="I8696" i="3"/>
  <c r="I8695" i="3"/>
  <c r="I8697" i="3" s="1"/>
  <c r="I8692" i="3"/>
  <c r="I8693" i="3" s="1"/>
  <c r="I8698" i="3" s="1"/>
  <c r="I8691" i="3"/>
  <c r="I8685" i="3"/>
  <c r="I8684" i="3"/>
  <c r="I8686" i="3" s="1"/>
  <c r="I8681" i="3"/>
  <c r="I8680" i="3"/>
  <c r="I8682" i="3" s="1"/>
  <c r="I8687" i="3" s="1"/>
  <c r="I8674" i="3"/>
  <c r="I8675" i="3" s="1"/>
  <c r="I8673" i="3"/>
  <c r="I8670" i="3"/>
  <c r="I8669" i="3"/>
  <c r="I8671" i="3" s="1"/>
  <c r="I8676" i="3" s="1"/>
  <c r="I8663" i="3"/>
  <c r="I8664" i="3" s="1"/>
  <c r="I8662" i="3"/>
  <c r="I8659" i="3"/>
  <c r="I8658" i="3"/>
  <c r="I8660" i="3" s="1"/>
  <c r="I8665" i="3" s="1"/>
  <c r="I8652" i="3"/>
  <c r="I8653" i="3" s="1"/>
  <c r="I8649" i="3"/>
  <c r="I8650" i="3" s="1"/>
  <c r="I8642" i="3"/>
  <c r="I8643" i="3" s="1"/>
  <c r="I8639" i="3"/>
  <c r="I8640" i="3" s="1"/>
  <c r="I8638" i="3"/>
  <c r="I8636" i="3"/>
  <c r="I8635" i="3"/>
  <c r="I8629" i="3"/>
  <c r="I8628" i="3"/>
  <c r="I8625" i="3"/>
  <c r="I8624" i="3"/>
  <c r="I8626" i="3" s="1"/>
  <c r="I8621" i="3"/>
  <c r="I8622" i="3" s="1"/>
  <c r="I8615" i="3"/>
  <c r="I8616" i="3" s="1"/>
  <c r="I8614" i="3"/>
  <c r="I8611" i="3"/>
  <c r="I8612" i="3" s="1"/>
  <c r="I8617" i="3" s="1"/>
  <c r="I8610" i="3"/>
  <c r="I8604" i="3"/>
  <c r="I8605" i="3" s="1"/>
  <c r="I8603" i="3"/>
  <c r="I8600" i="3"/>
  <c r="I8599" i="3"/>
  <c r="I8601" i="3" s="1"/>
  <c r="I8606" i="3" s="1"/>
  <c r="I8593" i="3"/>
  <c r="I8592" i="3"/>
  <c r="I8594" i="3" s="1"/>
  <c r="I8589" i="3"/>
  <c r="I8590" i="3" s="1"/>
  <c r="I8595" i="3" s="1"/>
  <c r="I8583" i="3"/>
  <c r="I8582" i="3"/>
  <c r="I8584" i="3" s="1"/>
  <c r="I8585" i="3" s="1"/>
  <c r="I8579" i="3"/>
  <c r="I8580" i="3" s="1"/>
  <c r="I8572" i="3"/>
  <c r="I8571" i="3"/>
  <c r="I8573" i="3" s="1"/>
  <c r="I8568" i="3"/>
  <c r="I8567" i="3"/>
  <c r="I8566" i="3"/>
  <c r="I8565" i="3"/>
  <c r="I8564" i="3"/>
  <c r="I8569" i="3" s="1"/>
  <c r="I8558" i="3"/>
  <c r="I8559" i="3" s="1"/>
  <c r="I8553" i="3"/>
  <c r="I8552" i="3"/>
  <c r="I8546" i="3"/>
  <c r="I8545" i="3"/>
  <c r="I8544" i="3"/>
  <c r="I8541" i="3"/>
  <c r="I8542" i="3" s="1"/>
  <c r="I8534" i="3"/>
  <c r="I8535" i="3" s="1"/>
  <c r="I8533" i="3"/>
  <c r="I8530" i="3"/>
  <c r="I8531" i="3" s="1"/>
  <c r="I8523" i="3"/>
  <c r="I8524" i="3" s="1"/>
  <c r="I8522" i="3"/>
  <c r="I8520" i="3"/>
  <c r="I8519" i="3"/>
  <c r="I8512" i="3"/>
  <c r="I8513" i="3" s="1"/>
  <c r="I8511" i="3"/>
  <c r="I8509" i="3"/>
  <c r="I8508" i="3"/>
  <c r="I8501" i="3"/>
  <c r="I8500" i="3"/>
  <c r="I8502" i="3" s="1"/>
  <c r="I8497" i="3"/>
  <c r="I8498" i="3" s="1"/>
  <c r="I8491" i="3"/>
  <c r="I8490" i="3"/>
  <c r="I8489" i="3"/>
  <c r="I8486" i="3"/>
  <c r="I8487" i="3" s="1"/>
  <c r="I8481" i="3"/>
  <c r="I8480" i="3"/>
  <c r="I8479" i="3"/>
  <c r="I8477" i="3"/>
  <c r="I8482" i="3" s="1"/>
  <c r="I8476" i="3"/>
  <c r="I8470" i="3"/>
  <c r="I8471" i="3" s="1"/>
  <c r="I8472" i="3" s="1"/>
  <c r="I8464" i="3"/>
  <c r="I8463" i="3"/>
  <c r="I8465" i="3" s="1"/>
  <c r="I8460" i="3"/>
  <c r="I8461" i="3" s="1"/>
  <c r="I8454" i="3"/>
  <c r="I8455" i="3" s="1"/>
  <c r="I8456" i="3" s="1"/>
  <c r="I8450" i="3"/>
  <c r="I8448" i="3"/>
  <c r="I8449" i="3" s="1"/>
  <c r="I8447" i="3"/>
  <c r="I8445" i="3"/>
  <c r="I8444" i="3"/>
  <c r="I8438" i="3"/>
  <c r="I8437" i="3"/>
  <c r="I8439" i="3" s="1"/>
  <c r="I8434" i="3"/>
  <c r="I8435" i="3" s="1"/>
  <c r="I8440" i="3" s="1"/>
  <c r="I8428" i="3"/>
  <c r="I8429" i="3" s="1"/>
  <c r="I8427" i="3"/>
  <c r="I8424" i="3"/>
  <c r="I8423" i="3"/>
  <c r="I8425" i="3" s="1"/>
  <c r="I8430" i="3" s="1"/>
  <c r="I8422" i="3"/>
  <c r="I8416" i="3"/>
  <c r="I8417" i="3" s="1"/>
  <c r="I8413" i="3"/>
  <c r="I8412" i="3"/>
  <c r="I8411" i="3"/>
  <c r="I8408" i="3"/>
  <c r="I8407" i="3"/>
  <c r="I8406" i="3"/>
  <c r="I8409" i="3" s="1"/>
  <c r="I8402" i="3"/>
  <c r="I8401" i="3"/>
  <c r="I8400" i="3"/>
  <c r="I8399" i="3"/>
  <c r="I8396" i="3"/>
  <c r="I8395" i="3"/>
  <c r="I8397" i="3" s="1"/>
  <c r="I8390" i="3"/>
  <c r="I8389" i="3"/>
  <c r="I8386" i="3"/>
  <c r="I8387" i="3" s="1"/>
  <c r="I8385" i="3"/>
  <c r="I8382" i="3"/>
  <c r="I8381" i="3"/>
  <c r="I8383" i="3" s="1"/>
  <c r="I8376" i="3"/>
  <c r="I8377" i="3" s="1"/>
  <c r="I8375" i="3"/>
  <c r="I8374" i="3"/>
  <c r="I8372" i="3"/>
  <c r="I8371" i="3"/>
  <c r="I8368" i="3"/>
  <c r="I8367" i="3"/>
  <c r="I8369" i="3" s="1"/>
  <c r="I8362" i="3"/>
  <c r="I8361" i="3"/>
  <c r="I8358" i="3"/>
  <c r="I8359" i="3" s="1"/>
  <c r="I8363" i="3" s="1"/>
  <c r="I8357" i="3"/>
  <c r="I8351" i="3"/>
  <c r="I8352" i="3" s="1"/>
  <c r="I8350" i="3"/>
  <c r="I8347" i="3"/>
  <c r="I8348" i="3" s="1"/>
  <c r="I8346" i="3"/>
  <c r="I8339" i="3"/>
  <c r="I8338" i="3"/>
  <c r="I8340" i="3" s="1"/>
  <c r="I8335" i="3"/>
  <c r="I8336" i="3" s="1"/>
  <c r="I8328" i="3"/>
  <c r="I8327" i="3"/>
  <c r="I8329" i="3" s="1"/>
  <c r="I8324" i="3"/>
  <c r="I8323" i="3"/>
  <c r="I8325" i="3" s="1"/>
  <c r="I8316" i="3"/>
  <c r="I8317" i="3" s="1"/>
  <c r="I8313" i="3"/>
  <c r="I8314" i="3" s="1"/>
  <c r="I8312" i="3"/>
  <c r="I8306" i="3"/>
  <c r="I8305" i="3"/>
  <c r="I8303" i="3"/>
  <c r="I8302" i="3"/>
  <c r="I8301" i="3"/>
  <c r="I8294" i="3"/>
  <c r="I8293" i="3"/>
  <c r="I8295" i="3" s="1"/>
  <c r="I8291" i="3"/>
  <c r="I8290" i="3"/>
  <c r="I8289" i="3"/>
  <c r="I8282" i="3"/>
  <c r="I8283" i="3" s="1"/>
  <c r="I8281" i="3"/>
  <c r="I8279" i="3"/>
  <c r="I8278" i="3"/>
  <c r="I8273" i="3"/>
  <c r="I8272" i="3"/>
  <c r="I8270" i="3"/>
  <c r="I8269" i="3"/>
  <c r="I8268" i="3"/>
  <c r="I8265" i="3"/>
  <c r="I8266" i="3" s="1"/>
  <c r="I8259" i="3"/>
  <c r="I8258" i="3"/>
  <c r="I8260" i="3" s="1"/>
  <c r="I8255" i="3"/>
  <c r="I8256" i="3" s="1"/>
  <c r="I8261" i="3" s="1"/>
  <c r="I8254" i="3"/>
  <c r="I8248" i="3"/>
  <c r="I8247" i="3"/>
  <c r="I8249" i="3" s="1"/>
  <c r="I8250" i="3" s="1"/>
  <c r="I8245" i="3"/>
  <c r="I8244" i="3"/>
  <c r="I8243" i="3"/>
  <c r="I8237" i="3"/>
  <c r="I8236" i="3"/>
  <c r="I8238" i="3" s="1"/>
  <c r="I8233" i="3"/>
  <c r="I8232" i="3"/>
  <c r="I8231" i="3"/>
  <c r="I8230" i="3"/>
  <c r="I8229" i="3"/>
  <c r="I8234" i="3" s="1"/>
  <c r="I8239" i="3" s="1"/>
  <c r="I8224" i="3"/>
  <c r="I8223" i="3"/>
  <c r="I8220" i="3"/>
  <c r="I8219" i="3"/>
  <c r="I8221" i="3" s="1"/>
  <c r="I8225" i="3" s="1"/>
  <c r="I8218" i="3"/>
  <c r="I8217" i="3"/>
  <c r="I8216" i="3"/>
  <c r="I8215" i="3"/>
  <c r="I8214" i="3"/>
  <c r="I8207" i="3"/>
  <c r="I8206" i="3"/>
  <c r="I8208" i="3" s="1"/>
  <c r="I8199" i="3"/>
  <c r="I8200" i="3" s="1"/>
  <c r="I8198" i="3"/>
  <c r="I8191" i="3"/>
  <c r="I8190" i="3"/>
  <c r="I8192" i="3" s="1"/>
  <c r="I8184" i="3"/>
  <c r="I8183" i="3"/>
  <c r="I8185" i="3" s="1"/>
  <c r="I8177" i="3"/>
  <c r="I8178" i="3" s="1"/>
  <c r="I8176" i="3"/>
  <c r="I8170" i="3"/>
  <c r="I8169" i="3"/>
  <c r="I8168" i="3"/>
  <c r="I8166" i="3"/>
  <c r="I8165" i="3"/>
  <c r="I8164" i="3"/>
  <c r="I8163" i="3"/>
  <c r="I8162" i="3"/>
  <c r="I8161" i="3"/>
  <c r="I8158" i="3"/>
  <c r="I8157" i="3"/>
  <c r="I8159" i="3" s="1"/>
  <c r="I8151" i="3"/>
  <c r="I8150" i="3"/>
  <c r="I8149" i="3"/>
  <c r="I8146" i="3"/>
  <c r="I8145" i="3"/>
  <c r="I8144" i="3"/>
  <c r="I8143" i="3"/>
  <c r="I8147" i="3" s="1"/>
  <c r="I8142" i="3"/>
  <c r="I8140" i="3"/>
  <c r="I8139" i="3"/>
  <c r="I8138" i="3"/>
  <c r="I8131" i="3"/>
  <c r="I8132" i="3" s="1"/>
  <c r="I8130" i="3"/>
  <c r="I8127" i="3"/>
  <c r="I8126" i="3"/>
  <c r="I8125" i="3"/>
  <c r="I8128" i="3" s="1"/>
  <c r="I8124" i="3"/>
  <c r="I8123" i="3"/>
  <c r="I8122" i="3"/>
  <c r="I8121" i="3"/>
  <c r="I8114" i="3"/>
  <c r="I8113" i="3"/>
  <c r="I8115" i="3" s="1"/>
  <c r="I8110" i="3"/>
  <c r="I8109" i="3"/>
  <c r="I8108" i="3"/>
  <c r="I8107" i="3"/>
  <c r="I8106" i="3"/>
  <c r="I8111" i="3" s="1"/>
  <c r="I8103" i="3"/>
  <c r="I8102" i="3"/>
  <c r="I8104" i="3" s="1"/>
  <c r="I8095" i="3"/>
  <c r="I8096" i="3" s="1"/>
  <c r="I8094" i="3"/>
  <c r="I8092" i="3"/>
  <c r="I8091" i="3"/>
  <c r="I8090" i="3"/>
  <c r="I8089" i="3"/>
  <c r="I8088" i="3"/>
  <c r="I8087" i="3"/>
  <c r="I8084" i="3"/>
  <c r="I8085" i="3" s="1"/>
  <c r="I8083" i="3"/>
  <c r="I8076" i="3"/>
  <c r="I8075" i="3"/>
  <c r="I8072" i="3"/>
  <c r="I8071" i="3"/>
  <c r="I8070" i="3"/>
  <c r="I8073" i="3" s="1"/>
  <c r="I8069" i="3"/>
  <c r="I8068" i="3"/>
  <c r="I8061" i="3"/>
  <c r="I8062" i="3" s="1"/>
  <c r="I8060" i="3"/>
  <c r="I8054" i="3"/>
  <c r="I8053" i="3"/>
  <c r="I8051" i="3"/>
  <c r="I8050" i="3"/>
  <c r="I8043" i="3"/>
  <c r="I8044" i="3" s="1"/>
  <c r="I8036" i="3"/>
  <c r="I8037" i="3" s="1"/>
  <c r="I8030" i="3"/>
  <c r="I8031" i="3" s="1"/>
  <c r="I8024" i="3"/>
  <c r="I8025" i="3" s="1"/>
  <c r="I8018" i="3"/>
  <c r="I8019" i="3" s="1"/>
  <c r="I8020" i="3" s="1"/>
  <c r="I8013" i="3"/>
  <c r="I8014" i="3" s="1"/>
  <c r="I8012" i="3"/>
  <c r="I8006" i="3"/>
  <c r="I8007" i="3" s="1"/>
  <c r="I8008" i="3" s="1"/>
  <c r="I7999" i="3"/>
  <c r="I8000" i="3" s="1"/>
  <c r="I7993" i="3"/>
  <c r="I7992" i="3"/>
  <c r="I7986" i="3"/>
  <c r="I7987" i="3" s="1"/>
  <c r="I7988" i="3" s="1"/>
  <c r="I7981" i="3"/>
  <c r="I7980" i="3"/>
  <c r="I7976" i="3"/>
  <c r="I7974" i="3"/>
  <c r="I7975" i="3" s="1"/>
  <c r="I7969" i="3"/>
  <c r="I7970" i="3" s="1"/>
  <c r="I7968" i="3"/>
  <c r="I7962" i="3"/>
  <c r="I7963" i="3" s="1"/>
  <c r="I7959" i="3"/>
  <c r="I7958" i="3"/>
  <c r="I7952" i="3"/>
  <c r="I7953" i="3" s="1"/>
  <c r="I7954" i="3" s="1"/>
  <c r="I7947" i="3"/>
  <c r="I7946" i="3"/>
  <c r="I7943" i="3"/>
  <c r="I7942" i="3"/>
  <c r="I7944" i="3" s="1"/>
  <c r="I7948" i="3" s="1"/>
  <c r="I7935" i="3"/>
  <c r="I7934" i="3"/>
  <c r="I7936" i="3" s="1"/>
  <c r="I7931" i="3"/>
  <c r="I7930" i="3"/>
  <c r="I7932" i="3" s="1"/>
  <c r="I7928" i="3"/>
  <c r="I7927" i="3"/>
  <c r="I7926" i="3"/>
  <c r="I7924" i="3"/>
  <c r="I7923" i="3"/>
  <c r="I7922" i="3"/>
  <c r="I7916" i="3"/>
  <c r="I7917" i="3" s="1"/>
  <c r="I7913" i="3"/>
  <c r="I7914" i="3" s="1"/>
  <c r="I7912" i="3"/>
  <c r="I7906" i="3"/>
  <c r="I7905" i="3"/>
  <c r="I7904" i="3"/>
  <c r="I7901" i="3"/>
  <c r="I7900" i="3"/>
  <c r="I7899" i="3"/>
  <c r="I7898" i="3"/>
  <c r="I7902" i="3" s="1"/>
  <c r="I7897" i="3"/>
  <c r="I7896" i="3"/>
  <c r="I7890" i="3"/>
  <c r="I7889" i="3"/>
  <c r="I7891" i="3" s="1"/>
  <c r="I7886" i="3"/>
  <c r="I7885" i="3"/>
  <c r="I7884" i="3"/>
  <c r="I7883" i="3"/>
  <c r="I7887" i="3" s="1"/>
  <c r="I7892" i="3" s="1"/>
  <c r="I7882" i="3"/>
  <c r="I7881" i="3"/>
  <c r="I7880" i="3"/>
  <c r="I7874" i="3"/>
  <c r="I7875" i="3" s="1"/>
  <c r="I7873" i="3"/>
  <c r="I7871" i="3"/>
  <c r="I7876" i="3" s="1"/>
  <c r="I7870" i="3"/>
  <c r="I7864" i="3"/>
  <c r="I7865" i="3" s="1"/>
  <c r="I7863" i="3"/>
  <c r="I7861" i="3"/>
  <c r="I7860" i="3"/>
  <c r="I7859" i="3"/>
  <c r="I7858" i="3"/>
  <c r="I7854" i="3"/>
  <c r="I7852" i="3"/>
  <c r="I7853" i="3" s="1"/>
  <c r="I7847" i="3"/>
  <c r="I7848" i="3" s="1"/>
  <c r="I7846" i="3"/>
  <c r="I7840" i="3"/>
  <c r="I7839" i="3"/>
  <c r="I7841" i="3" s="1"/>
  <c r="I7836" i="3"/>
  <c r="I7835" i="3"/>
  <c r="I7837" i="3" s="1"/>
  <c r="I7842" i="3" s="1"/>
  <c r="I7829" i="3"/>
  <c r="I7830" i="3" s="1"/>
  <c r="I7825" i="3"/>
  <c r="I7823" i="3"/>
  <c r="I7824" i="3" s="1"/>
  <c r="I7822" i="3"/>
  <c r="I7820" i="3"/>
  <c r="I7819" i="3"/>
  <c r="I7818" i="3"/>
  <c r="I7817" i="3"/>
  <c r="I7811" i="3"/>
  <c r="I7810" i="3"/>
  <c r="I7812" i="3" s="1"/>
  <c r="I7807" i="3"/>
  <c r="I7806" i="3"/>
  <c r="I7805" i="3"/>
  <c r="I7808" i="3" s="1"/>
  <c r="I7813" i="3" s="1"/>
  <c r="I7799" i="3"/>
  <c r="I7800" i="3" s="1"/>
  <c r="I7797" i="3"/>
  <c r="I7801" i="3" s="1"/>
  <c r="I7796" i="3"/>
  <c r="I7795" i="3"/>
  <c r="I7790" i="3"/>
  <c r="I7789" i="3"/>
  <c r="I7788" i="3"/>
  <c r="I7785" i="3"/>
  <c r="I7784" i="3"/>
  <c r="I7783" i="3"/>
  <c r="I7786" i="3" s="1"/>
  <c r="I7791" i="3" s="1"/>
  <c r="I7777" i="3"/>
  <c r="I7776" i="3"/>
  <c r="I7778" i="3" s="1"/>
  <c r="I7773" i="3"/>
  <c r="I7772" i="3"/>
  <c r="I7771" i="3"/>
  <c r="I7774" i="3" s="1"/>
  <c r="I7779" i="3" s="1"/>
  <c r="I7766" i="3"/>
  <c r="I7765" i="3"/>
  <c r="I7764" i="3"/>
  <c r="I7761" i="3"/>
  <c r="I7762" i="3" s="1"/>
  <c r="I7755" i="3"/>
  <c r="I7754" i="3"/>
  <c r="I7756" i="3" s="1"/>
  <c r="I7752" i="3"/>
  <c r="I7757" i="3" s="1"/>
  <c r="I7751" i="3"/>
  <c r="I7745" i="3"/>
  <c r="I7744" i="3"/>
  <c r="I7746" i="3" s="1"/>
  <c r="I7741" i="3"/>
  <c r="I7742" i="3" s="1"/>
  <c r="I7740" i="3"/>
  <c r="I7733" i="3"/>
  <c r="I7732" i="3"/>
  <c r="I7734" i="3" s="1"/>
  <c r="I7729" i="3"/>
  <c r="I7728" i="3"/>
  <c r="I7722" i="3"/>
  <c r="I7723" i="3" s="1"/>
  <c r="I7724" i="3" s="1"/>
  <c r="I7717" i="3"/>
  <c r="I7716" i="3"/>
  <c r="I7715" i="3"/>
  <c r="I7712" i="3"/>
  <c r="I7713" i="3" s="1"/>
  <c r="I7718" i="3" s="1"/>
  <c r="I7711" i="3"/>
  <c r="I7705" i="3"/>
  <c r="I7706" i="3" s="1"/>
  <c r="I7704" i="3"/>
  <c r="I7701" i="3"/>
  <c r="I7700" i="3"/>
  <c r="I7702" i="3" s="1"/>
  <c r="I7707" i="3" s="1"/>
  <c r="I7694" i="3"/>
  <c r="I7693" i="3"/>
  <c r="I7695" i="3" s="1"/>
  <c r="I7690" i="3"/>
  <c r="I7691" i="3" s="1"/>
  <c r="I7696" i="3" s="1"/>
  <c r="I7689" i="3"/>
  <c r="I7683" i="3"/>
  <c r="I7682" i="3"/>
  <c r="I7684" i="3" s="1"/>
  <c r="I7680" i="3"/>
  <c r="I7685" i="3" s="1"/>
  <c r="I7679" i="3"/>
  <c r="I7672" i="3"/>
  <c r="I7671" i="3"/>
  <c r="I7670" i="3"/>
  <c r="I7669" i="3"/>
  <c r="I7666" i="3"/>
  <c r="I7665" i="3"/>
  <c r="I7664" i="3"/>
  <c r="I7667" i="3" s="1"/>
  <c r="I7663" i="3"/>
  <c r="I7657" i="3"/>
  <c r="I7656" i="3"/>
  <c r="I7655" i="3"/>
  <c r="I7654" i="3"/>
  <c r="I7653" i="3"/>
  <c r="I7650" i="3"/>
  <c r="I7649" i="3"/>
  <c r="I7648" i="3"/>
  <c r="I7647" i="3"/>
  <c r="I7642" i="3"/>
  <c r="I7641" i="3"/>
  <c r="I7640" i="3"/>
  <c r="I7637" i="3"/>
  <c r="I7636" i="3"/>
  <c r="I7638" i="3" s="1"/>
  <c r="I7643" i="3" s="1"/>
  <c r="I7635" i="3"/>
  <c r="I7629" i="3"/>
  <c r="I7630" i="3" s="1"/>
  <c r="I7628" i="3"/>
  <c r="I7625" i="3"/>
  <c r="I7624" i="3"/>
  <c r="I7623" i="3"/>
  <c r="I7626" i="3" s="1"/>
  <c r="I7631" i="3" s="1"/>
  <c r="I7617" i="3"/>
  <c r="I7616" i="3"/>
  <c r="I7618" i="3" s="1"/>
  <c r="I7619" i="3" s="1"/>
  <c r="I7615" i="3"/>
  <c r="I7612" i="3"/>
  <c r="I7613" i="3" s="1"/>
  <c r="I7611" i="3"/>
  <c r="I7605" i="3"/>
  <c r="I7604" i="3"/>
  <c r="I7603" i="3"/>
  <c r="I7606" i="3" s="1"/>
  <c r="I7600" i="3"/>
  <c r="I7599" i="3"/>
  <c r="I7601" i="3" s="1"/>
  <c r="I7607" i="3" s="1"/>
  <c r="I7593" i="3"/>
  <c r="I7592" i="3"/>
  <c r="I7594" i="3" s="1"/>
  <c r="I7589" i="3"/>
  <c r="I7588" i="3"/>
  <c r="I7590" i="3" s="1"/>
  <c r="I7595" i="3" s="1"/>
  <c r="I7587" i="3"/>
  <c r="I7581" i="3"/>
  <c r="I7582" i="3" s="1"/>
  <c r="I7580" i="3"/>
  <c r="I7577" i="3"/>
  <c r="I7578" i="3" s="1"/>
  <c r="I7583" i="3" s="1"/>
  <c r="I7571" i="3"/>
  <c r="I7570" i="3"/>
  <c r="I7572" i="3" s="1"/>
  <c r="I7567" i="3"/>
  <c r="I7568" i="3" s="1"/>
  <c r="I7566" i="3"/>
  <c r="I7565" i="3"/>
  <c r="I7564" i="3"/>
  <c r="I7563" i="3"/>
  <c r="I7562" i="3"/>
  <c r="I7561" i="3"/>
  <c r="I7555" i="3"/>
  <c r="I7556" i="3" s="1"/>
  <c r="I7552" i="3"/>
  <c r="I7551" i="3"/>
  <c r="I7548" i="3"/>
  <c r="I7547" i="3"/>
  <c r="I7546" i="3"/>
  <c r="I7545" i="3"/>
  <c r="I7544" i="3"/>
  <c r="I7543" i="3"/>
  <c r="I7549" i="3" s="1"/>
  <c r="I7538" i="3"/>
  <c r="I7537" i="3"/>
  <c r="I7536" i="3"/>
  <c r="I7533" i="3"/>
  <c r="I7532" i="3"/>
  <c r="I7531" i="3"/>
  <c r="I7526" i="3"/>
  <c r="I7525" i="3"/>
  <c r="I7524" i="3"/>
  <c r="I7521" i="3"/>
  <c r="I7520" i="3"/>
  <c r="I7519" i="3"/>
  <c r="I7514" i="3"/>
  <c r="I7513" i="3"/>
  <c r="I7512" i="3"/>
  <c r="I7509" i="3"/>
  <c r="I7508" i="3"/>
  <c r="I7507" i="3"/>
  <c r="I7502" i="3"/>
  <c r="I7501" i="3"/>
  <c r="I7500" i="3"/>
  <c r="I7497" i="3"/>
  <c r="I7496" i="3"/>
  <c r="I7495" i="3"/>
  <c r="I7498" i="3" s="1"/>
  <c r="I7503" i="3" s="1"/>
  <c r="I7490" i="3"/>
  <c r="I7489" i="3"/>
  <c r="I7488" i="3"/>
  <c r="I7485" i="3"/>
  <c r="I7484" i="3"/>
  <c r="I7483" i="3"/>
  <c r="I7486" i="3" s="1"/>
  <c r="I7491" i="3" s="1"/>
  <c r="I7478" i="3"/>
  <c r="I7479" i="3" s="1"/>
  <c r="I7477" i="3"/>
  <c r="I7476" i="3"/>
  <c r="I7473" i="3"/>
  <c r="I7472" i="3"/>
  <c r="I7471" i="3"/>
  <c r="I7474" i="3" s="1"/>
  <c r="I7466" i="3"/>
  <c r="I7465" i="3"/>
  <c r="I7464" i="3"/>
  <c r="I7461" i="3"/>
  <c r="I7462" i="3" s="1"/>
  <c r="I7467" i="3" s="1"/>
  <c r="I7455" i="3"/>
  <c r="I7456" i="3" s="1"/>
  <c r="I7454" i="3"/>
  <c r="I7451" i="3"/>
  <c r="I7452" i="3" s="1"/>
  <c r="I7444" i="3"/>
  <c r="I7445" i="3" s="1"/>
  <c r="I7442" i="3"/>
  <c r="I7441" i="3"/>
  <c r="I7434" i="3"/>
  <c r="I7435" i="3" s="1"/>
  <c r="I7431" i="3"/>
  <c r="I7432" i="3" s="1"/>
  <c r="I7424" i="3"/>
  <c r="I7425" i="3" s="1"/>
  <c r="I7421" i="3"/>
  <c r="I7422" i="3" s="1"/>
  <c r="I7415" i="3"/>
  <c r="I7414" i="3"/>
  <c r="I7411" i="3"/>
  <c r="I7412" i="3" s="1"/>
  <c r="I7405" i="3"/>
  <c r="I7404" i="3"/>
  <c r="I7403" i="3"/>
  <c r="I7401" i="3"/>
  <c r="I7400" i="3"/>
  <c r="I7394" i="3"/>
  <c r="I7393" i="3"/>
  <c r="I7392" i="3"/>
  <c r="I7389" i="3"/>
  <c r="I7390" i="3" s="1"/>
  <c r="I7382" i="3"/>
  <c r="I7383" i="3" s="1"/>
  <c r="I7379" i="3"/>
  <c r="I7380" i="3" s="1"/>
  <c r="I7373" i="3"/>
  <c r="I7372" i="3"/>
  <c r="I7369" i="3"/>
  <c r="I7370" i="3" s="1"/>
  <c r="I7362" i="3"/>
  <c r="I7363" i="3" s="1"/>
  <c r="I7359" i="3"/>
  <c r="I7360" i="3" s="1"/>
  <c r="I7354" i="3"/>
  <c r="I7353" i="3"/>
  <c r="I7351" i="3"/>
  <c r="I7350" i="3"/>
  <c r="I7349" i="3"/>
  <c r="I7347" i="3"/>
  <c r="I7346" i="3"/>
  <c r="I7340" i="3"/>
  <c r="I7341" i="3" s="1"/>
  <c r="I7339" i="3"/>
  <c r="I7337" i="3"/>
  <c r="I7342" i="3" s="1"/>
  <c r="I7336" i="3"/>
  <c r="I7335" i="3"/>
  <c r="I7329" i="3"/>
  <c r="I7328" i="3"/>
  <c r="I7330" i="3" s="1"/>
  <c r="I7326" i="3"/>
  <c r="I7331" i="3" s="1"/>
  <c r="I7325" i="3"/>
  <c r="I7319" i="3"/>
  <c r="I7318" i="3"/>
  <c r="I7320" i="3" s="1"/>
  <c r="I7321" i="3" s="1"/>
  <c r="I7315" i="3"/>
  <c r="I7314" i="3"/>
  <c r="I7316" i="3" s="1"/>
  <c r="I7309" i="3"/>
  <c r="I7308" i="3"/>
  <c r="I7307" i="3"/>
  <c r="I7304" i="3"/>
  <c r="I7303" i="3"/>
  <c r="I7302" i="3"/>
  <c r="I7305" i="3" s="1"/>
  <c r="I7310" i="3" s="1"/>
  <c r="I7295" i="3"/>
  <c r="I7294" i="3"/>
  <c r="I7296" i="3" s="1"/>
  <c r="I7292" i="3"/>
  <c r="I7291" i="3"/>
  <c r="I7290" i="3"/>
  <c r="I7289" i="3"/>
  <c r="I7288" i="3"/>
  <c r="I7287" i="3"/>
  <c r="I7280" i="3"/>
  <c r="I7279" i="3"/>
  <c r="I7281" i="3" s="1"/>
  <c r="I7276" i="3"/>
  <c r="I7275" i="3"/>
  <c r="I7274" i="3"/>
  <c r="I7273" i="3"/>
  <c r="I7272" i="3"/>
  <c r="I7277" i="3" s="1"/>
  <c r="I7265" i="3"/>
  <c r="I7264" i="3"/>
  <c r="I7266" i="3" s="1"/>
  <c r="I7261" i="3"/>
  <c r="I7260" i="3"/>
  <c r="I7262" i="3" s="1"/>
  <c r="I7257" i="3"/>
  <c r="I7258" i="3" s="1"/>
  <c r="I7256" i="3"/>
  <c r="I7255" i="3"/>
  <c r="I7254" i="3"/>
  <c r="I7253" i="3"/>
  <c r="I7246" i="3"/>
  <c r="I7247" i="3" s="1"/>
  <c r="I7243" i="3"/>
  <c r="I7242" i="3"/>
  <c r="I7239" i="3"/>
  <c r="I7238" i="3"/>
  <c r="I7237" i="3"/>
  <c r="I7240" i="3" s="1"/>
  <c r="I7236" i="3"/>
  <c r="I7235" i="3"/>
  <c r="I7228" i="3"/>
  <c r="I7227" i="3"/>
  <c r="I7229" i="3" s="1"/>
  <c r="I7224" i="3"/>
  <c r="I7223" i="3"/>
  <c r="I7225" i="3" s="1"/>
  <c r="I7221" i="3"/>
  <c r="I7220" i="3"/>
  <c r="I7219" i="3"/>
  <c r="I7218" i="3"/>
  <c r="I7217" i="3"/>
  <c r="I7216" i="3"/>
  <c r="I7210" i="3"/>
  <c r="I7209" i="3"/>
  <c r="I7207" i="3"/>
  <c r="I7206" i="3"/>
  <c r="I7205" i="3"/>
  <c r="I7202" i="3"/>
  <c r="I7201" i="3"/>
  <c r="I7200" i="3"/>
  <c r="I7199" i="3"/>
  <c r="I7198" i="3"/>
  <c r="I7203" i="3" s="1"/>
  <c r="I7193" i="3"/>
  <c r="I7192" i="3"/>
  <c r="I7191" i="3"/>
  <c r="I7188" i="3"/>
  <c r="I7189" i="3" s="1"/>
  <c r="I7194" i="3" s="1"/>
  <c r="I7183" i="3"/>
  <c r="I7182" i="3"/>
  <c r="I7180" i="3"/>
  <c r="I7184" i="3" s="1"/>
  <c r="I7179" i="3"/>
  <c r="I7178" i="3"/>
  <c r="I7172" i="3"/>
  <c r="I7171" i="3"/>
  <c r="I7173" i="3" s="1"/>
  <c r="I7168" i="3"/>
  <c r="I7167" i="3"/>
  <c r="I7169" i="3" s="1"/>
  <c r="I7174" i="3" s="1"/>
  <c r="I7162" i="3"/>
  <c r="I7161" i="3"/>
  <c r="I7160" i="3"/>
  <c r="I7157" i="3"/>
  <c r="I7156" i="3"/>
  <c r="I7158" i="3" s="1"/>
  <c r="I7155" i="3"/>
  <c r="I7151" i="3"/>
  <c r="I7149" i="3"/>
  <c r="I7148" i="3"/>
  <c r="I7150" i="3" s="1"/>
  <c r="I7146" i="3"/>
  <c r="I7145" i="3"/>
  <c r="I7144" i="3"/>
  <c r="I7143" i="3"/>
  <c r="I7137" i="3"/>
  <c r="I7136" i="3"/>
  <c r="I7138" i="3" s="1"/>
  <c r="I7134" i="3"/>
  <c r="I7139" i="3" s="1"/>
  <c r="I7133" i="3"/>
  <c r="I7132" i="3"/>
  <c r="I7131" i="3"/>
  <c r="I7125" i="3"/>
  <c r="I7124" i="3"/>
  <c r="I7121" i="3"/>
  <c r="I7120" i="3"/>
  <c r="I7122" i="3" s="1"/>
  <c r="I7117" i="3"/>
  <c r="I7118" i="3" s="1"/>
  <c r="I7111" i="3"/>
  <c r="I7110" i="3"/>
  <c r="I7112" i="3" s="1"/>
  <c r="I7107" i="3"/>
  <c r="I7106" i="3"/>
  <c r="I7105" i="3"/>
  <c r="I7108" i="3" s="1"/>
  <c r="I7113" i="3" s="1"/>
  <c r="I7100" i="3"/>
  <c r="I7099" i="3"/>
  <c r="I7098" i="3"/>
  <c r="I7095" i="3"/>
  <c r="I7096" i="3" s="1"/>
  <c r="I7089" i="3"/>
  <c r="I7090" i="3" s="1"/>
  <c r="I7088" i="3"/>
  <c r="I7086" i="3"/>
  <c r="I7085" i="3"/>
  <c r="I7084" i="3"/>
  <c r="I7083" i="3"/>
  <c r="I7077" i="3"/>
  <c r="I7076" i="3"/>
  <c r="I7078" i="3" s="1"/>
  <c r="I7073" i="3"/>
  <c r="I7072" i="3"/>
  <c r="I7071" i="3"/>
  <c r="I7074" i="3" s="1"/>
  <c r="I7079" i="3" s="1"/>
  <c r="I7065" i="3"/>
  <c r="I7066" i="3" s="1"/>
  <c r="I7064" i="3"/>
  <c r="I7062" i="3"/>
  <c r="I7061" i="3"/>
  <c r="I7060" i="3"/>
  <c r="I7059" i="3"/>
  <c r="I7054" i="3"/>
  <c r="I7053" i="3"/>
  <c r="I7052" i="3"/>
  <c r="I7049" i="3"/>
  <c r="I7048" i="3"/>
  <c r="I7047" i="3"/>
  <c r="I7050" i="3" s="1"/>
  <c r="I7055" i="3" s="1"/>
  <c r="I7041" i="3"/>
  <c r="I7040" i="3"/>
  <c r="I7042" i="3" s="1"/>
  <c r="I7037" i="3"/>
  <c r="I7038" i="3" s="1"/>
  <c r="I7043" i="3" s="1"/>
  <c r="I7036" i="3"/>
  <c r="I7035" i="3"/>
  <c r="I7029" i="3"/>
  <c r="I7028" i="3"/>
  <c r="I7030" i="3" s="1"/>
  <c r="I7025" i="3"/>
  <c r="I7024" i="3"/>
  <c r="I7023" i="3"/>
  <c r="I7026" i="3" s="1"/>
  <c r="I7031" i="3" s="1"/>
  <c r="I7017" i="3"/>
  <c r="I7016" i="3"/>
  <c r="I7013" i="3"/>
  <c r="I7012" i="3"/>
  <c r="I7014" i="3" s="1"/>
  <c r="I7007" i="3"/>
  <c r="I7008" i="3" s="1"/>
  <c r="I7006" i="3"/>
  <c r="I7005" i="3"/>
  <c r="I7002" i="3"/>
  <c r="I7001" i="3"/>
  <c r="I7000" i="3"/>
  <c r="I6999" i="3"/>
  <c r="I7003" i="3" s="1"/>
  <c r="I6993" i="3"/>
  <c r="I6992" i="3"/>
  <c r="I6994" i="3" s="1"/>
  <c r="I6989" i="3"/>
  <c r="I6988" i="3"/>
  <c r="I6987" i="3"/>
  <c r="I6986" i="3"/>
  <c r="I6990" i="3" s="1"/>
  <c r="I6995" i="3" s="1"/>
  <c r="I6982" i="3"/>
  <c r="I6980" i="3"/>
  <c r="I6981" i="3" s="1"/>
  <c r="I6979" i="3"/>
  <c r="I6976" i="3"/>
  <c r="I6975" i="3"/>
  <c r="I6974" i="3"/>
  <c r="I6973" i="3"/>
  <c r="I6977" i="3" s="1"/>
  <c r="I6967" i="3"/>
  <c r="I6966" i="3"/>
  <c r="I6968" i="3" s="1"/>
  <c r="I6963" i="3"/>
  <c r="I6962" i="3"/>
  <c r="I6961" i="3"/>
  <c r="I6964" i="3" s="1"/>
  <c r="I6969" i="3" s="1"/>
  <c r="I6956" i="3"/>
  <c r="I6955" i="3"/>
  <c r="I6954" i="3"/>
  <c r="I6951" i="3"/>
  <c r="I6950" i="3"/>
  <c r="I6949" i="3"/>
  <c r="I6948" i="3"/>
  <c r="I6942" i="3"/>
  <c r="I6941" i="3"/>
  <c r="I6938" i="3"/>
  <c r="I6937" i="3"/>
  <c r="I6939" i="3" s="1"/>
  <c r="I6936" i="3"/>
  <c r="I6930" i="3"/>
  <c r="I6929" i="3"/>
  <c r="I6931" i="3" s="1"/>
  <c r="I6932" i="3" s="1"/>
  <c r="I6926" i="3"/>
  <c r="I6925" i="3"/>
  <c r="I6924" i="3"/>
  <c r="I6927" i="3" s="1"/>
  <c r="I6919" i="3"/>
  <c r="I6918" i="3"/>
  <c r="I6917" i="3"/>
  <c r="I6914" i="3"/>
  <c r="I6915" i="3" s="1"/>
  <c r="I6920" i="3" s="1"/>
  <c r="I6913" i="3"/>
  <c r="I6912" i="3"/>
  <c r="I6906" i="3"/>
  <c r="I6905" i="3"/>
  <c r="I6907" i="3" s="1"/>
  <c r="I6903" i="3"/>
  <c r="I6902" i="3"/>
  <c r="I6901" i="3"/>
  <c r="I6900" i="3"/>
  <c r="I6894" i="3"/>
  <c r="I6895" i="3" s="1"/>
  <c r="I6893" i="3"/>
  <c r="I6891" i="3"/>
  <c r="I6896" i="3" s="1"/>
  <c r="I6890" i="3"/>
  <c r="I6889" i="3"/>
  <c r="I6888" i="3"/>
  <c r="I6887" i="3"/>
  <c r="I6881" i="3"/>
  <c r="I6880" i="3"/>
  <c r="I6882" i="3" s="1"/>
  <c r="I6877" i="3"/>
  <c r="I6876" i="3"/>
  <c r="I6875" i="3"/>
  <c r="I6869" i="3"/>
  <c r="I6868" i="3"/>
  <c r="I6870" i="3" s="1"/>
  <c r="I6865" i="3"/>
  <c r="I6864" i="3"/>
  <c r="I6863" i="3"/>
  <c r="I6866" i="3" s="1"/>
  <c r="I6871" i="3" s="1"/>
  <c r="I6862" i="3"/>
  <c r="I6856" i="3"/>
  <c r="I6857" i="3" s="1"/>
  <c r="I6855" i="3"/>
  <c r="I6852" i="3"/>
  <c r="I6851" i="3"/>
  <c r="I6850" i="3"/>
  <c r="I6853" i="3" s="1"/>
  <c r="I6858" i="3" s="1"/>
  <c r="I6845" i="3"/>
  <c r="I6844" i="3"/>
  <c r="I6843" i="3"/>
  <c r="I6841" i="3"/>
  <c r="I6846" i="3" s="1"/>
  <c r="I6840" i="3"/>
  <c r="I6839" i="3"/>
  <c r="I6838" i="3"/>
  <c r="I6837" i="3"/>
  <c r="I6832" i="3"/>
  <c r="I6831" i="3"/>
  <c r="I6830" i="3"/>
  <c r="I6827" i="3"/>
  <c r="I6826" i="3"/>
  <c r="I6828" i="3" s="1"/>
  <c r="I6833" i="3" s="1"/>
  <c r="I6825" i="3"/>
  <c r="I6820" i="3"/>
  <c r="I6819" i="3"/>
  <c r="I6818" i="3"/>
  <c r="I6815" i="3"/>
  <c r="I6814" i="3"/>
  <c r="I6813" i="3"/>
  <c r="I6812" i="3"/>
  <c r="I6816" i="3" s="1"/>
  <c r="I6821" i="3" s="1"/>
  <c r="I6806" i="3"/>
  <c r="I6805" i="3"/>
  <c r="I6807" i="3" s="1"/>
  <c r="I6803" i="3"/>
  <c r="I6808" i="3" s="1"/>
  <c r="I6802" i="3"/>
  <c r="I6801" i="3"/>
  <c r="I6800" i="3"/>
  <c r="I6796" i="3"/>
  <c r="I6794" i="3"/>
  <c r="I6795" i="3" s="1"/>
  <c r="I6793" i="3"/>
  <c r="I6791" i="3"/>
  <c r="I6790" i="3"/>
  <c r="I6789" i="3"/>
  <c r="I6788" i="3"/>
  <c r="I6782" i="3"/>
  <c r="I6781" i="3"/>
  <c r="I6778" i="3"/>
  <c r="I6777" i="3"/>
  <c r="I6779" i="3" s="1"/>
  <c r="I6776" i="3"/>
  <c r="I6771" i="3"/>
  <c r="I6770" i="3"/>
  <c r="I6769" i="3"/>
  <c r="I6766" i="3"/>
  <c r="I6765" i="3"/>
  <c r="I6764" i="3"/>
  <c r="I6763" i="3"/>
  <c r="I6767" i="3" s="1"/>
  <c r="I6772" i="3" s="1"/>
  <c r="I6757" i="3"/>
  <c r="I6756" i="3"/>
  <c r="I6758" i="3" s="1"/>
  <c r="I6754" i="3"/>
  <c r="I6759" i="3" s="1"/>
  <c r="I6753" i="3"/>
  <c r="I6752" i="3"/>
  <c r="I6751" i="3"/>
  <c r="I6746" i="3"/>
  <c r="I6747" i="3" s="1"/>
  <c r="I6745" i="3"/>
  <c r="I6744" i="3"/>
  <c r="I6741" i="3"/>
  <c r="I6740" i="3"/>
  <c r="I6742" i="3" s="1"/>
  <c r="I6734" i="3"/>
  <c r="I6733" i="3"/>
  <c r="I6730" i="3"/>
  <c r="I6729" i="3"/>
  <c r="I6731" i="3" s="1"/>
  <c r="I6724" i="3"/>
  <c r="I6723" i="3"/>
  <c r="I6722" i="3"/>
  <c r="I6721" i="3"/>
  <c r="I6720" i="3"/>
  <c r="I6718" i="3"/>
  <c r="I6717" i="3"/>
  <c r="I6716" i="3"/>
  <c r="I6715" i="3"/>
  <c r="I6713" i="3"/>
  <c r="I6712" i="3"/>
  <c r="I6706" i="3"/>
  <c r="I6705" i="3"/>
  <c r="I6707" i="3" s="1"/>
  <c r="I6702" i="3"/>
  <c r="I6701" i="3"/>
  <c r="I6703" i="3" s="1"/>
  <c r="I6708" i="3" s="1"/>
  <c r="I6697" i="3"/>
  <c r="I6696" i="3"/>
  <c r="I6695" i="3"/>
  <c r="I6694" i="3"/>
  <c r="I6691" i="3"/>
  <c r="I6690" i="3"/>
  <c r="I6692" i="3" s="1"/>
  <c r="I6684" i="3"/>
  <c r="I6683" i="3"/>
  <c r="I6685" i="3" s="1"/>
  <c r="I6680" i="3"/>
  <c r="I6679" i="3"/>
  <c r="I6681" i="3" s="1"/>
  <c r="I6686" i="3" s="1"/>
  <c r="I6673" i="3"/>
  <c r="I6672" i="3"/>
  <c r="I6674" i="3" s="1"/>
  <c r="I6669" i="3"/>
  <c r="I6670" i="3" s="1"/>
  <c r="I6668" i="3"/>
  <c r="I6662" i="3"/>
  <c r="I6663" i="3" s="1"/>
  <c r="I6661" i="3"/>
  <c r="I6658" i="3"/>
  <c r="I6657" i="3"/>
  <c r="I6659" i="3" s="1"/>
  <c r="I6651" i="3"/>
  <c r="I6652" i="3" s="1"/>
  <c r="I6650" i="3"/>
  <c r="I6648" i="3"/>
  <c r="I6653" i="3" s="1"/>
  <c r="I6647" i="3"/>
  <c r="I6642" i="3"/>
  <c r="I6641" i="3"/>
  <c r="I6640" i="3"/>
  <c r="I6637" i="3"/>
  <c r="I6636" i="3"/>
  <c r="I6635" i="3"/>
  <c r="I6634" i="3"/>
  <c r="I6638" i="3" s="1"/>
  <c r="I6643" i="3" s="1"/>
  <c r="I6629" i="3"/>
  <c r="I6628" i="3"/>
  <c r="I6627" i="3"/>
  <c r="I6624" i="3"/>
  <c r="I6623" i="3"/>
  <c r="I6622" i="3"/>
  <c r="I6621" i="3"/>
  <c r="I6615" i="3"/>
  <c r="I6614" i="3"/>
  <c r="I6616" i="3" s="1"/>
  <c r="I6611" i="3"/>
  <c r="I6610" i="3"/>
  <c r="I6609" i="3"/>
  <c r="I6608" i="3"/>
  <c r="I6612" i="3" s="1"/>
  <c r="I6617" i="3" s="1"/>
  <c r="I6602" i="3"/>
  <c r="I6601" i="3"/>
  <c r="I6603" i="3" s="1"/>
  <c r="I6598" i="3"/>
  <c r="I6597" i="3"/>
  <c r="I6599" i="3" s="1"/>
  <c r="I6604" i="3" s="1"/>
  <c r="I6596" i="3"/>
  <c r="I6590" i="3"/>
  <c r="I6591" i="3" s="1"/>
  <c r="I6589" i="3"/>
  <c r="I6586" i="3"/>
  <c r="I6585" i="3"/>
  <c r="I6584" i="3"/>
  <c r="I6583" i="3"/>
  <c r="I6587" i="3" s="1"/>
  <c r="I6578" i="3"/>
  <c r="I6577" i="3"/>
  <c r="I6576" i="3"/>
  <c r="I6573" i="3"/>
  <c r="I6572" i="3"/>
  <c r="I6571" i="3"/>
  <c r="I6570" i="3"/>
  <c r="I6574" i="3" s="1"/>
  <c r="I6579" i="3" s="1"/>
  <c r="I6564" i="3"/>
  <c r="I6563" i="3"/>
  <c r="I6565" i="3" s="1"/>
  <c r="I6560" i="3"/>
  <c r="I6559" i="3"/>
  <c r="I6558" i="3"/>
  <c r="I6557" i="3"/>
  <c r="I6561" i="3" s="1"/>
  <c r="I6552" i="3"/>
  <c r="I6551" i="3"/>
  <c r="I6550" i="3"/>
  <c r="I6547" i="3"/>
  <c r="I6546" i="3"/>
  <c r="I6545" i="3"/>
  <c r="I6544" i="3"/>
  <c r="I6548" i="3" s="1"/>
  <c r="I6553" i="3" s="1"/>
  <c r="I6538" i="3"/>
  <c r="I6537" i="3"/>
  <c r="I6539" i="3" s="1"/>
  <c r="I6534" i="3"/>
  <c r="I6533" i="3"/>
  <c r="I6532" i="3"/>
  <c r="I6531" i="3"/>
  <c r="I6535" i="3" s="1"/>
  <c r="I6526" i="3"/>
  <c r="I6525" i="3"/>
  <c r="I6524" i="3"/>
  <c r="I6521" i="3"/>
  <c r="I6520" i="3"/>
  <c r="I6519" i="3"/>
  <c r="I6518" i="3"/>
  <c r="I6522" i="3" s="1"/>
  <c r="I6527" i="3" s="1"/>
  <c r="I6512" i="3"/>
  <c r="I6511" i="3"/>
  <c r="I6513" i="3" s="1"/>
  <c r="I6509" i="3"/>
  <c r="I6508" i="3"/>
  <c r="I6507" i="3"/>
  <c r="I6506" i="3"/>
  <c r="I6505" i="3"/>
  <c r="I6499" i="3"/>
  <c r="I6498" i="3"/>
  <c r="I6500" i="3" s="1"/>
  <c r="I6495" i="3"/>
  <c r="I6494" i="3"/>
  <c r="I6493" i="3"/>
  <c r="I6492" i="3"/>
  <c r="I6486" i="3"/>
  <c r="I6485" i="3"/>
  <c r="I6482" i="3"/>
  <c r="I6481" i="3"/>
  <c r="I6483" i="3" s="1"/>
  <c r="I6480" i="3"/>
  <c r="I6479" i="3"/>
  <c r="I6474" i="3"/>
  <c r="I6473" i="3"/>
  <c r="I6472" i="3"/>
  <c r="I6469" i="3"/>
  <c r="I6468" i="3"/>
  <c r="I6467" i="3"/>
  <c r="I6466" i="3"/>
  <c r="I6470" i="3" s="1"/>
  <c r="I6475" i="3" s="1"/>
  <c r="I6460" i="3"/>
  <c r="I6461" i="3" s="1"/>
  <c r="I6459" i="3"/>
  <c r="I6457" i="3"/>
  <c r="I6456" i="3"/>
  <c r="I6455" i="3"/>
  <c r="I6454" i="3"/>
  <c r="I6453" i="3"/>
  <c r="I6448" i="3"/>
  <c r="I6447" i="3"/>
  <c r="I6446" i="3"/>
  <c r="I6443" i="3"/>
  <c r="I6442" i="3"/>
  <c r="I6441" i="3"/>
  <c r="I6440" i="3"/>
  <c r="I6444" i="3" s="1"/>
  <c r="I6449" i="3" s="1"/>
  <c r="I6434" i="3"/>
  <c r="I6435" i="3" s="1"/>
  <c r="I6433" i="3"/>
  <c r="I6430" i="3"/>
  <c r="I6429" i="3"/>
  <c r="I6428" i="3"/>
  <c r="I6427" i="3"/>
  <c r="I6431" i="3" s="1"/>
  <c r="I6436" i="3" s="1"/>
  <c r="I6423" i="3"/>
  <c r="I6422" i="3"/>
  <c r="I6421" i="3"/>
  <c r="I6420" i="3"/>
  <c r="I6417" i="3"/>
  <c r="I6416" i="3"/>
  <c r="I6415" i="3"/>
  <c r="I6418" i="3" s="1"/>
  <c r="I6414" i="3"/>
  <c r="I6408" i="3"/>
  <c r="I6407" i="3"/>
  <c r="I6409" i="3" s="1"/>
  <c r="I6404" i="3"/>
  <c r="I6403" i="3"/>
  <c r="I6405" i="3" s="1"/>
  <c r="I6410" i="3" s="1"/>
  <c r="I6402" i="3"/>
  <c r="I6397" i="3"/>
  <c r="I6398" i="3" s="1"/>
  <c r="I6396" i="3"/>
  <c r="I6395" i="3"/>
  <c r="I6392" i="3"/>
  <c r="I6391" i="3"/>
  <c r="I6390" i="3"/>
  <c r="I6389" i="3"/>
  <c r="I6393" i="3" s="1"/>
  <c r="I6383" i="3"/>
  <c r="I6382" i="3"/>
  <c r="I6384" i="3" s="1"/>
  <c r="I6379" i="3"/>
  <c r="I6378" i="3"/>
  <c r="I6380" i="3" s="1"/>
  <c r="I6385" i="3" s="1"/>
  <c r="I6372" i="3"/>
  <c r="I6373" i="3" s="1"/>
  <c r="I6371" i="3"/>
  <c r="I6369" i="3"/>
  <c r="I6374" i="3" s="1"/>
  <c r="I6368" i="3"/>
  <c r="I6367" i="3"/>
  <c r="I6362" i="3"/>
  <c r="I6361" i="3"/>
  <c r="I6360" i="3"/>
  <c r="I6357" i="3"/>
  <c r="I6358" i="3" s="1"/>
  <c r="I6363" i="3" s="1"/>
  <c r="I6356" i="3"/>
  <c r="I6350" i="3"/>
  <c r="I6349" i="3"/>
  <c r="I6346" i="3"/>
  <c r="I6345" i="3"/>
  <c r="I6347" i="3" s="1"/>
  <c r="I6340" i="3"/>
  <c r="I6341" i="3" s="1"/>
  <c r="I6339" i="3"/>
  <c r="I6338" i="3"/>
  <c r="I6335" i="3"/>
  <c r="I6336" i="3" s="1"/>
  <c r="I6328" i="3"/>
  <c r="I6329" i="3" s="1"/>
  <c r="I6327" i="3"/>
  <c r="I6325" i="3"/>
  <c r="I6324" i="3"/>
  <c r="I6317" i="3"/>
  <c r="I6316" i="3"/>
  <c r="I6318" i="3" s="1"/>
  <c r="I6314" i="3"/>
  <c r="I6313" i="3"/>
  <c r="I6307" i="3"/>
  <c r="I6306" i="3"/>
  <c r="I6308" i="3" s="1"/>
  <c r="I6309" i="3" s="1"/>
  <c r="I6303" i="3"/>
  <c r="I6304" i="3" s="1"/>
  <c r="I6296" i="3"/>
  <c r="I6297" i="3" s="1"/>
  <c r="I6293" i="3"/>
  <c r="I6292" i="3"/>
  <c r="I6294" i="3" s="1"/>
  <c r="I6289" i="3"/>
  <c r="I6290" i="3" s="1"/>
  <c r="I6288" i="3"/>
  <c r="I6282" i="3"/>
  <c r="I6281" i="3"/>
  <c r="I6283" i="3" s="1"/>
  <c r="I6278" i="3"/>
  <c r="I6279" i="3" s="1"/>
  <c r="I6284" i="3" s="1"/>
  <c r="I6272" i="3"/>
  <c r="I6271" i="3"/>
  <c r="I6273" i="3" s="1"/>
  <c r="I6268" i="3"/>
  <c r="I6269" i="3" s="1"/>
  <c r="I6263" i="3"/>
  <c r="I6262" i="3"/>
  <c r="I6261" i="3"/>
  <c r="I6258" i="3"/>
  <c r="I6259" i="3" s="1"/>
  <c r="I6253" i="3"/>
  <c r="I6252" i="3"/>
  <c r="I6251" i="3"/>
  <c r="I6249" i="3"/>
  <c r="I6248" i="3"/>
  <c r="I6242" i="3"/>
  <c r="I6243" i="3" s="1"/>
  <c r="I6241" i="3"/>
  <c r="I6238" i="3"/>
  <c r="I6239" i="3" s="1"/>
  <c r="I6244" i="3" s="1"/>
  <c r="I6234" i="3"/>
  <c r="I6233" i="3"/>
  <c r="I6232" i="3"/>
  <c r="I6231" i="3"/>
  <c r="I6228" i="3"/>
  <c r="I6229" i="3" s="1"/>
  <c r="I6222" i="3"/>
  <c r="I6223" i="3" s="1"/>
  <c r="I6224" i="3" s="1"/>
  <c r="I6221" i="3"/>
  <c r="I6219" i="3"/>
  <c r="I6218" i="3"/>
  <c r="I6212" i="3"/>
  <c r="I6211" i="3"/>
  <c r="I6213" i="3" s="1"/>
  <c r="I6208" i="3"/>
  <c r="I6207" i="3"/>
  <c r="I6209" i="3" s="1"/>
  <c r="I6214" i="3" s="1"/>
  <c r="I6201" i="3"/>
  <c r="I6200" i="3"/>
  <c r="I6202" i="3" s="1"/>
  <c r="I6203" i="3" s="1"/>
  <c r="I6197" i="3"/>
  <c r="I6198" i="3" s="1"/>
  <c r="I6196" i="3"/>
  <c r="I6189" i="3"/>
  <c r="I6188" i="3"/>
  <c r="I6190" i="3" s="1"/>
  <c r="I6185" i="3"/>
  <c r="I6184" i="3"/>
  <c r="I6186" i="3" s="1"/>
  <c r="I6179" i="3"/>
  <c r="I6178" i="3"/>
  <c r="I6176" i="3"/>
  <c r="I6180" i="3" s="1"/>
  <c r="I6175" i="3"/>
  <c r="I6168" i="3"/>
  <c r="I6169" i="3" s="1"/>
  <c r="I6167" i="3"/>
  <c r="I6165" i="3"/>
  <c r="I6164" i="3"/>
  <c r="I6158" i="3"/>
  <c r="I6159" i="3" s="1"/>
  <c r="I6157" i="3"/>
  <c r="I6155" i="3"/>
  <c r="I6160" i="3" s="1"/>
  <c r="I6154" i="3"/>
  <c r="I6148" i="3"/>
  <c r="I6147" i="3"/>
  <c r="I6149" i="3" s="1"/>
  <c r="I6144" i="3"/>
  <c r="I6145" i="3" s="1"/>
  <c r="I6150" i="3" s="1"/>
  <c r="I6138" i="3"/>
  <c r="I6139" i="3" s="1"/>
  <c r="I6140" i="3" s="1"/>
  <c r="I6137" i="3"/>
  <c r="I6135" i="3"/>
  <c r="I6134" i="3"/>
  <c r="I6127" i="3"/>
  <c r="I6126" i="3"/>
  <c r="I6128" i="3" s="1"/>
  <c r="I6123" i="3"/>
  <c r="I6122" i="3"/>
  <c r="I6124" i="3" s="1"/>
  <c r="I6115" i="3"/>
  <c r="I6114" i="3"/>
  <c r="I6116" i="3" s="1"/>
  <c r="I6112" i="3"/>
  <c r="I6111" i="3"/>
  <c r="I6110" i="3"/>
  <c r="I6106" i="3"/>
  <c r="I6104" i="3"/>
  <c r="I6103" i="3"/>
  <c r="I6105" i="3" s="1"/>
  <c r="I6101" i="3"/>
  <c r="I6100" i="3"/>
  <c r="I6099" i="3"/>
  <c r="I6093" i="3"/>
  <c r="I6092" i="3"/>
  <c r="I6094" i="3" s="1"/>
  <c r="I6090" i="3"/>
  <c r="I6089" i="3"/>
  <c r="I6088" i="3"/>
  <c r="I6082" i="3"/>
  <c r="I6083" i="3" s="1"/>
  <c r="I6084" i="3" s="1"/>
  <c r="I6081" i="3"/>
  <c r="I6079" i="3"/>
  <c r="I6078" i="3"/>
  <c r="I6071" i="3"/>
  <c r="I6070" i="3"/>
  <c r="I6072" i="3" s="1"/>
  <c r="I6067" i="3"/>
  <c r="I6068" i="3" s="1"/>
  <c r="I6061" i="3"/>
  <c r="I6060" i="3"/>
  <c r="I6057" i="3"/>
  <c r="I6058" i="3" s="1"/>
  <c r="I6052" i="3"/>
  <c r="I6051" i="3"/>
  <c r="I6050" i="3"/>
  <c r="I6047" i="3"/>
  <c r="I6048" i="3" s="1"/>
  <c r="I6042" i="3"/>
  <c r="I6041" i="3"/>
  <c r="I6040" i="3"/>
  <c r="I6037" i="3"/>
  <c r="I6038" i="3" s="1"/>
  <c r="I6043" i="3" s="1"/>
  <c r="I6031" i="3"/>
  <c r="I6030" i="3"/>
  <c r="I6032" i="3" s="1"/>
  <c r="I6027" i="3"/>
  <c r="I6028" i="3" s="1"/>
  <c r="I6033" i="3" s="1"/>
  <c r="I6021" i="3"/>
  <c r="I6020" i="3"/>
  <c r="I6022" i="3" s="1"/>
  <c r="I6017" i="3"/>
  <c r="I6018" i="3" s="1"/>
  <c r="I6010" i="3"/>
  <c r="I6011" i="3" s="1"/>
  <c r="I6009" i="3"/>
  <c r="I6007" i="3"/>
  <c r="I6006" i="3"/>
  <c r="I6000" i="3"/>
  <c r="I5999" i="3"/>
  <c r="I5998" i="3"/>
  <c r="I5995" i="3"/>
  <c r="I5996" i="3" s="1"/>
  <c r="I5988" i="3"/>
  <c r="I5987" i="3"/>
  <c r="I5989" i="3" s="1"/>
  <c r="I5985" i="3"/>
  <c r="I5984" i="3"/>
  <c r="I5978" i="3"/>
  <c r="I5979" i="3" s="1"/>
  <c r="I5975" i="3"/>
  <c r="I5974" i="3"/>
  <c r="I5976" i="3" s="1"/>
  <c r="I5971" i="3"/>
  <c r="I5972" i="3" s="1"/>
  <c r="I5965" i="3"/>
  <c r="I5966" i="3" s="1"/>
  <c r="I5958" i="3"/>
  <c r="I5959" i="3" s="1"/>
  <c r="I5957" i="3"/>
  <c r="I5951" i="3"/>
  <c r="I5952" i="3" s="1"/>
  <c r="I5948" i="3"/>
  <c r="I5949" i="3" s="1"/>
  <c r="I5953" i="3" s="1"/>
  <c r="I5941" i="3"/>
  <c r="I5940" i="3"/>
  <c r="I5942" i="3" s="1"/>
  <c r="I5937" i="3"/>
  <c r="I5938" i="3" s="1"/>
  <c r="I5931" i="3"/>
  <c r="I5932" i="3" s="1"/>
  <c r="I5930" i="3"/>
  <c r="I5928" i="3"/>
  <c r="I5933" i="3" s="1"/>
  <c r="I5927" i="3"/>
  <c r="I5926" i="3"/>
  <c r="I5925" i="3"/>
  <c r="I5924" i="3"/>
  <c r="I5923" i="3"/>
  <c r="I5922" i="3"/>
  <c r="I5915" i="3"/>
  <c r="I5914" i="3"/>
  <c r="I5916" i="3" s="1"/>
  <c r="I5911" i="3"/>
  <c r="I5912" i="3" s="1"/>
  <c r="I5905" i="3"/>
  <c r="I5906" i="3" s="1"/>
  <c r="I5907" i="3" s="1"/>
  <c r="I5898" i="3"/>
  <c r="I5899" i="3" s="1"/>
  <c r="I5895" i="3"/>
  <c r="I5896" i="3" s="1"/>
  <c r="I5890" i="3"/>
  <c r="I5891" i="3" s="1"/>
  <c r="I5889" i="3"/>
  <c r="I5883" i="3"/>
  <c r="I5882" i="3"/>
  <c r="I5884" i="3" s="1"/>
  <c r="I5879" i="3"/>
  <c r="I5880" i="3" s="1"/>
  <c r="I5885" i="3" s="1"/>
  <c r="I5874" i="3"/>
  <c r="I5873" i="3"/>
  <c r="I5870" i="3"/>
  <c r="I5871" i="3" s="1"/>
  <c r="I5875" i="3" s="1"/>
  <c r="I5869" i="3"/>
  <c r="I5867" i="3"/>
  <c r="I5866" i="3"/>
  <c r="I5862" i="3"/>
  <c r="I5860" i="3"/>
  <c r="I5861" i="3" s="1"/>
  <c r="I5858" i="3"/>
  <c r="I5857" i="3"/>
  <c r="I5851" i="3"/>
  <c r="I5852" i="3" s="1"/>
  <c r="I5850" i="3"/>
  <c r="I5847" i="3"/>
  <c r="I5848" i="3" s="1"/>
  <c r="I5853" i="3" s="1"/>
  <c r="I5842" i="3"/>
  <c r="I5841" i="3"/>
  <c r="I5840" i="3"/>
  <c r="I5837" i="3"/>
  <c r="I5838" i="3" s="1"/>
  <c r="I5843" i="3" s="1"/>
  <c r="I5831" i="3"/>
  <c r="I5832" i="3" s="1"/>
  <c r="I5829" i="3"/>
  <c r="I5828" i="3"/>
  <c r="I5822" i="3"/>
  <c r="I5821" i="3"/>
  <c r="I5823" i="3" s="1"/>
  <c r="I5819" i="3"/>
  <c r="I5824" i="3" s="1"/>
  <c r="I5818" i="3"/>
  <c r="I5814" i="3"/>
  <c r="I5812" i="3"/>
  <c r="I5811" i="3"/>
  <c r="I5813" i="3" s="1"/>
  <c r="I5809" i="3"/>
  <c r="I5808" i="3"/>
  <c r="I5802" i="3"/>
  <c r="I5801" i="3"/>
  <c r="I5803" i="3" s="1"/>
  <c r="I5799" i="3"/>
  <c r="I5798" i="3"/>
  <c r="I5792" i="3"/>
  <c r="I5791" i="3"/>
  <c r="I5790" i="3"/>
  <c r="I5788" i="3"/>
  <c r="I5787" i="3"/>
  <c r="I5782" i="3"/>
  <c r="I5781" i="3"/>
  <c r="I5780" i="3"/>
  <c r="I5774" i="3"/>
  <c r="I5775" i="3" s="1"/>
  <c r="I5773" i="3"/>
  <c r="I5771" i="3"/>
  <c r="I5770" i="3"/>
  <c r="I5764" i="3"/>
  <c r="I5765" i="3" s="1"/>
  <c r="I5766" i="3" s="1"/>
  <c r="I5763" i="3"/>
  <c r="I5761" i="3"/>
  <c r="I5760" i="3"/>
  <c r="I5759" i="3"/>
  <c r="I5754" i="3"/>
  <c r="I5753" i="3"/>
  <c r="I5752" i="3"/>
  <c r="I5749" i="3"/>
  <c r="I5750" i="3" s="1"/>
  <c r="I5755" i="3" s="1"/>
  <c r="I5748" i="3"/>
  <c r="I5741" i="3"/>
  <c r="I5740" i="3"/>
  <c r="I5742" i="3" s="1"/>
  <c r="I5737" i="3"/>
  <c r="I5738" i="3" s="1"/>
  <c r="I5730" i="3"/>
  <c r="I5731" i="3" s="1"/>
  <c r="I5729" i="3"/>
  <c r="I5727" i="3"/>
  <c r="I5726" i="3"/>
  <c r="I5721" i="3"/>
  <c r="I5720" i="3"/>
  <c r="I5719" i="3"/>
  <c r="I5716" i="3"/>
  <c r="I5717" i="3" s="1"/>
  <c r="I5711" i="3"/>
  <c r="I5710" i="3"/>
  <c r="I5709" i="3"/>
  <c r="I5706" i="3"/>
  <c r="I5707" i="3" s="1"/>
  <c r="I5705" i="3"/>
  <c r="I5699" i="3"/>
  <c r="I5700" i="3" s="1"/>
  <c r="I5701" i="3" s="1"/>
  <c r="I5698" i="3"/>
  <c r="I5696" i="3"/>
  <c r="I5695" i="3"/>
  <c r="I5694" i="3"/>
  <c r="I5688" i="3"/>
  <c r="I5689" i="3" s="1"/>
  <c r="I5687" i="3"/>
  <c r="I5681" i="3"/>
  <c r="I5682" i="3" s="1"/>
  <c r="I5680" i="3"/>
  <c r="I5677" i="3"/>
  <c r="I5676" i="3"/>
  <c r="I5678" i="3" s="1"/>
  <c r="I5671" i="3"/>
  <c r="I5672" i="3" s="1"/>
  <c r="I5670" i="3"/>
  <c r="I5669" i="3"/>
  <c r="I5666" i="3"/>
  <c r="I5667" i="3" s="1"/>
  <c r="I5660" i="3"/>
  <c r="I5659" i="3"/>
  <c r="I5661" i="3" s="1"/>
  <c r="I5657" i="3"/>
  <c r="I5662" i="3" s="1"/>
  <c r="I5656" i="3"/>
  <c r="I5655" i="3"/>
  <c r="I5648" i="3"/>
  <c r="I5649" i="3" s="1"/>
  <c r="I5647" i="3"/>
  <c r="I5644" i="3"/>
  <c r="I5645" i="3" s="1"/>
  <c r="I5639" i="3"/>
  <c r="I5638" i="3"/>
  <c r="I5637" i="3"/>
  <c r="I5634" i="3"/>
  <c r="I5635" i="3" s="1"/>
  <c r="I5633" i="3"/>
  <c r="I5626" i="3"/>
  <c r="I5625" i="3"/>
  <c r="I5627" i="3" s="1"/>
  <c r="I5623" i="3"/>
  <c r="I5622" i="3"/>
  <c r="I5616" i="3"/>
  <c r="I5615" i="3"/>
  <c r="I5612" i="3"/>
  <c r="I5613" i="3" s="1"/>
  <c r="I5611" i="3"/>
  <c r="I5609" i="3"/>
  <c r="I5608" i="3"/>
  <c r="I5602" i="3"/>
  <c r="I5601" i="3"/>
  <c r="I5603" i="3" s="1"/>
  <c r="I5598" i="3"/>
  <c r="I5599" i="3" s="1"/>
  <c r="I5592" i="3"/>
  <c r="I5591" i="3"/>
  <c r="I5590" i="3"/>
  <c r="I5587" i="3"/>
  <c r="I5588" i="3" s="1"/>
  <c r="I5581" i="3"/>
  <c r="I5580" i="3"/>
  <c r="I5582" i="3" s="1"/>
  <c r="I5577" i="3"/>
  <c r="I5578" i="3" s="1"/>
  <c r="I5571" i="3"/>
  <c r="I5570" i="3"/>
  <c r="I5572" i="3" s="1"/>
  <c r="I5567" i="3"/>
  <c r="I5566" i="3"/>
  <c r="I5561" i="3"/>
  <c r="I5560" i="3"/>
  <c r="I5559" i="3"/>
  <c r="I5556" i="3"/>
  <c r="I5555" i="3"/>
  <c r="I5557" i="3" s="1"/>
  <c r="I5562" i="3" s="1"/>
  <c r="I5550" i="3"/>
  <c r="I5549" i="3"/>
  <c r="I5548" i="3"/>
  <c r="I5545" i="3"/>
  <c r="I5546" i="3" s="1"/>
  <c r="I5551" i="3" s="1"/>
  <c r="I5544" i="3"/>
  <c r="I5539" i="3"/>
  <c r="I5538" i="3"/>
  <c r="I5537" i="3"/>
  <c r="I5534" i="3"/>
  <c r="I5535" i="3" s="1"/>
  <c r="I5540" i="3" s="1"/>
  <c r="I5533" i="3"/>
  <c r="I5527" i="3"/>
  <c r="I5526" i="3"/>
  <c r="I5528" i="3" s="1"/>
  <c r="I5529" i="3" s="1"/>
  <c r="I5523" i="3"/>
  <c r="I5522" i="3"/>
  <c r="I5524" i="3" s="1"/>
  <c r="I5515" i="3"/>
  <c r="I5514" i="3"/>
  <c r="I5513" i="3"/>
  <c r="I5506" i="3"/>
  <c r="I5505" i="3"/>
  <c r="I5504" i="3"/>
  <c r="I5507" i="3" s="1"/>
  <c r="I5498" i="3"/>
  <c r="I5497" i="3"/>
  <c r="I5496" i="3"/>
  <c r="I5495" i="3"/>
  <c r="I5493" i="3"/>
  <c r="I5492" i="3"/>
  <c r="I5491" i="3"/>
  <c r="I5484" i="3"/>
  <c r="I5483" i="3"/>
  <c r="I5482" i="3"/>
  <c r="I5485" i="3" s="1"/>
  <c r="I5480" i="3"/>
  <c r="I5479" i="3"/>
  <c r="I5478" i="3"/>
  <c r="I5472" i="3"/>
  <c r="I5471" i="3"/>
  <c r="I5473" i="3" s="1"/>
  <c r="I5474" i="3" s="1"/>
  <c r="I5469" i="3"/>
  <c r="I5468" i="3"/>
  <c r="I5462" i="3"/>
  <c r="I5461" i="3"/>
  <c r="I5460" i="3"/>
  <c r="I5459" i="3"/>
  <c r="I5453" i="3"/>
  <c r="I5452" i="3"/>
  <c r="I5454" i="3" s="1"/>
  <c r="I5450" i="3"/>
  <c r="I5455" i="3" s="1"/>
  <c r="I5449" i="3"/>
  <c r="I5443" i="3"/>
  <c r="I5442" i="3"/>
  <c r="I5444" i="3" s="1"/>
  <c r="I5440" i="3"/>
  <c r="I5445" i="3" s="1"/>
  <c r="I5439" i="3"/>
  <c r="I5435" i="3"/>
  <c r="I5433" i="3"/>
  <c r="I5432" i="3"/>
  <c r="I5434" i="3" s="1"/>
  <c r="I5430" i="3"/>
  <c r="I5429" i="3"/>
  <c r="I5423" i="3"/>
  <c r="I5422" i="3"/>
  <c r="I5424" i="3" s="1"/>
  <c r="I5419" i="3"/>
  <c r="I5420" i="3" s="1"/>
  <c r="I5425" i="3" s="1"/>
  <c r="I5415" i="3"/>
  <c r="I5413" i="3"/>
  <c r="I5414" i="3" s="1"/>
  <c r="I5412" i="3"/>
  <c r="I5410" i="3"/>
  <c r="I5409" i="3"/>
  <c r="I5403" i="3"/>
  <c r="I5402" i="3"/>
  <c r="I5404" i="3" s="1"/>
  <c r="I5399" i="3"/>
  <c r="I5400" i="3" s="1"/>
  <c r="I5405" i="3" s="1"/>
  <c r="I5393" i="3"/>
  <c r="I5392" i="3"/>
  <c r="I5394" i="3" s="1"/>
  <c r="I5389" i="3"/>
  <c r="I5390" i="3" s="1"/>
  <c r="I5395" i="3" s="1"/>
  <c r="I5382" i="3"/>
  <c r="I5381" i="3"/>
  <c r="I5383" i="3" s="1"/>
  <c r="I5378" i="3"/>
  <c r="I5379" i="3" s="1"/>
  <c r="I5372" i="3"/>
  <c r="I5371" i="3"/>
  <c r="I5373" i="3" s="1"/>
  <c r="I5368" i="3"/>
  <c r="I5369" i="3" s="1"/>
  <c r="I5374" i="3" s="1"/>
  <c r="I5362" i="3"/>
  <c r="I5361" i="3"/>
  <c r="I5360" i="3"/>
  <c r="I5357" i="3"/>
  <c r="I5358" i="3" s="1"/>
  <c r="I5350" i="3"/>
  <c r="I5349" i="3"/>
  <c r="I5351" i="3" s="1"/>
  <c r="I5346" i="3"/>
  <c r="I5347" i="3" s="1"/>
  <c r="I5341" i="3"/>
  <c r="I5340" i="3"/>
  <c r="I5339" i="3"/>
  <c r="I5337" i="3"/>
  <c r="I5336" i="3"/>
  <c r="I5330" i="3"/>
  <c r="I5331" i="3" s="1"/>
  <c r="I5329" i="3"/>
  <c r="I5327" i="3"/>
  <c r="I5326" i="3"/>
  <c r="I5321" i="3"/>
  <c r="I5320" i="3"/>
  <c r="I5319" i="3"/>
  <c r="I5316" i="3"/>
  <c r="I5315" i="3"/>
  <c r="I5317" i="3" s="1"/>
  <c r="I5322" i="3" s="1"/>
  <c r="I5310" i="3"/>
  <c r="I5309" i="3"/>
  <c r="I5308" i="3"/>
  <c r="I5305" i="3"/>
  <c r="I5304" i="3"/>
  <c r="I5306" i="3" s="1"/>
  <c r="I5311" i="3" s="1"/>
  <c r="I5298" i="3"/>
  <c r="I5297" i="3"/>
  <c r="I5299" i="3" s="1"/>
  <c r="I5300" i="3" s="1"/>
  <c r="I5294" i="3"/>
  <c r="I5293" i="3"/>
  <c r="I5295" i="3" s="1"/>
  <c r="I5287" i="3"/>
  <c r="I5286" i="3"/>
  <c r="I5288" i="3" s="1"/>
  <c r="I5283" i="3"/>
  <c r="I5284" i="3" s="1"/>
  <c r="I5289" i="3" s="1"/>
  <c r="I5278" i="3"/>
  <c r="I5277" i="3"/>
  <c r="I5276" i="3"/>
  <c r="I5274" i="3"/>
  <c r="I5279" i="3" s="1"/>
  <c r="I5273" i="3"/>
  <c r="I5267" i="3"/>
  <c r="I5266" i="3"/>
  <c r="I5268" i="3" s="1"/>
  <c r="I5264" i="3"/>
  <c r="I5269" i="3" s="1"/>
  <c r="I5263" i="3"/>
  <c r="I5257" i="3"/>
  <c r="I5256" i="3"/>
  <c r="I5258" i="3" s="1"/>
  <c r="I5259" i="3" s="1"/>
  <c r="I5254" i="3"/>
  <c r="I5253" i="3"/>
  <c r="I5247" i="3"/>
  <c r="I5248" i="3" s="1"/>
  <c r="I5246" i="3"/>
  <c r="I5244" i="3"/>
  <c r="I5249" i="3" s="1"/>
  <c r="I5243" i="3"/>
  <c r="I5237" i="3"/>
  <c r="I5236" i="3"/>
  <c r="I5238" i="3" s="1"/>
  <c r="I5233" i="3"/>
  <c r="I5234" i="3" s="1"/>
  <c r="I5239" i="3" s="1"/>
  <c r="I5227" i="3"/>
  <c r="I5228" i="3" s="1"/>
  <c r="I5229" i="3" s="1"/>
  <c r="I5226" i="3"/>
  <c r="I5224" i="3"/>
  <c r="I5223" i="3"/>
  <c r="I5218" i="3"/>
  <c r="I5217" i="3"/>
  <c r="I5216" i="3"/>
  <c r="I5215" i="3"/>
  <c r="I5214" i="3"/>
  <c r="I5213" i="3"/>
  <c r="I5210" i="3"/>
  <c r="I5209" i="3"/>
  <c r="I5211" i="3" s="1"/>
  <c r="I5206" i="3"/>
  <c r="I5205" i="3"/>
  <c r="I5204" i="3"/>
  <c r="I5207" i="3" s="1"/>
  <c r="I5201" i="3"/>
  <c r="I5202" i="3" s="1"/>
  <c r="I5200" i="3"/>
  <c r="I5194" i="3"/>
  <c r="I5195" i="3" s="1"/>
  <c r="I5191" i="3"/>
  <c r="I5190" i="3"/>
  <c r="I5192" i="3" s="1"/>
  <c r="I5188" i="3"/>
  <c r="I5196" i="3" s="1"/>
  <c r="I5187" i="3"/>
  <c r="I5182" i="3"/>
  <c r="I5181" i="3"/>
  <c r="I5178" i="3"/>
  <c r="I5177" i="3"/>
  <c r="I5179" i="3" s="1"/>
  <c r="I5174" i="3"/>
  <c r="I5175" i="3" s="1"/>
  <c r="I5170" i="3"/>
  <c r="I5168" i="3"/>
  <c r="I5169" i="3" s="1"/>
  <c r="I5165" i="3"/>
  <c r="I5164" i="3"/>
  <c r="I5166" i="3" s="1"/>
  <c r="I5162" i="3"/>
  <c r="I5161" i="3"/>
  <c r="I5155" i="3"/>
  <c r="I5154" i="3"/>
  <c r="I5156" i="3" s="1"/>
  <c r="I5151" i="3"/>
  <c r="I5152" i="3" s="1"/>
  <c r="I5150" i="3"/>
  <c r="I5149" i="3"/>
  <c r="I5144" i="3"/>
  <c r="I5145" i="3" s="1"/>
  <c r="I5143" i="3"/>
  <c r="I5141" i="3"/>
  <c r="I5140" i="3"/>
  <c r="I5139" i="3"/>
  <c r="I5136" i="3"/>
  <c r="I5137" i="3" s="1"/>
  <c r="I5130" i="3"/>
  <c r="I5129" i="3"/>
  <c r="I5131" i="3" s="1"/>
  <c r="I5126" i="3"/>
  <c r="I5125" i="3"/>
  <c r="I5127" i="3" s="1"/>
  <c r="I5122" i="3"/>
  <c r="I5121" i="3"/>
  <c r="I5123" i="3" s="1"/>
  <c r="I5120" i="3"/>
  <c r="I5119" i="3"/>
  <c r="I5114" i="3"/>
  <c r="I5113" i="3"/>
  <c r="I5110" i="3"/>
  <c r="I5109" i="3"/>
  <c r="I5111" i="3" s="1"/>
  <c r="I5106" i="3"/>
  <c r="I5105" i="3"/>
  <c r="I5099" i="3"/>
  <c r="I5098" i="3"/>
  <c r="I5100" i="3" s="1"/>
  <c r="I5097" i="3"/>
  <c r="I5094" i="3"/>
  <c r="I5093" i="3"/>
  <c r="I5095" i="3" s="1"/>
  <c r="I5090" i="3"/>
  <c r="I5089" i="3"/>
  <c r="I5088" i="3"/>
  <c r="I5087" i="3"/>
  <c r="I5086" i="3"/>
  <c r="I5091" i="3" s="1"/>
  <c r="I5081" i="3"/>
  <c r="I5080" i="3"/>
  <c r="I5079" i="3"/>
  <c r="I5076" i="3"/>
  <c r="I5075" i="3"/>
  <c r="I5074" i="3"/>
  <c r="I5073" i="3"/>
  <c r="I5077" i="3" s="1"/>
  <c r="I5067" i="3"/>
  <c r="I5066" i="3"/>
  <c r="I5068" i="3" s="1"/>
  <c r="I5065" i="3"/>
  <c r="I5062" i="3"/>
  <c r="I5061" i="3"/>
  <c r="I5063" i="3" s="1"/>
  <c r="I5058" i="3"/>
  <c r="I5057" i="3"/>
  <c r="I5056" i="3"/>
  <c r="I5055" i="3"/>
  <c r="I5049" i="3"/>
  <c r="I5048" i="3"/>
  <c r="I5050" i="3" s="1"/>
  <c r="I5046" i="3"/>
  <c r="I5051" i="3" s="1"/>
  <c r="I5045" i="3"/>
  <c r="I5044" i="3"/>
  <c r="I5043" i="3"/>
  <c r="I5037" i="3"/>
  <c r="I5036" i="3"/>
  <c r="I5038" i="3" s="1"/>
  <c r="I5033" i="3"/>
  <c r="I5032" i="3"/>
  <c r="I5031" i="3"/>
  <c r="I5034" i="3" s="1"/>
  <c r="I5029" i="3"/>
  <c r="I5028" i="3"/>
  <c r="I5027" i="3"/>
  <c r="I5020" i="3"/>
  <c r="I5021" i="3" s="1"/>
  <c r="I5019" i="3"/>
  <c r="I5017" i="3"/>
  <c r="I5016" i="3"/>
  <c r="I5009" i="3"/>
  <c r="I5008" i="3"/>
  <c r="I5010" i="3" s="1"/>
  <c r="I5005" i="3"/>
  <c r="I5004" i="3"/>
  <c r="I5003" i="3"/>
  <c r="I5002" i="3"/>
  <c r="I5001" i="3"/>
  <c r="I5000" i="3"/>
  <c r="I4999" i="3"/>
  <c r="I4998" i="3"/>
  <c r="I4997" i="3"/>
  <c r="I4992" i="3"/>
  <c r="I4991" i="3"/>
  <c r="I4990" i="3"/>
  <c r="I4987" i="3"/>
  <c r="I4986" i="3"/>
  <c r="I4985" i="3"/>
  <c r="I4984" i="3"/>
  <c r="I4983" i="3"/>
  <c r="I4982" i="3"/>
  <c r="I4981" i="3"/>
  <c r="I4980" i="3"/>
  <c r="I4979" i="3"/>
  <c r="I4988" i="3" s="1"/>
  <c r="I4993" i="3" s="1"/>
  <c r="I4974" i="3"/>
  <c r="I4973" i="3"/>
  <c r="I4972" i="3"/>
  <c r="I4969" i="3"/>
  <c r="I4968" i="3"/>
  <c r="I4967" i="3"/>
  <c r="I4966" i="3"/>
  <c r="I4965" i="3"/>
  <c r="I4964" i="3"/>
  <c r="I4963" i="3"/>
  <c r="I4962" i="3"/>
  <c r="I4961" i="3"/>
  <c r="I4956" i="3"/>
  <c r="I4955" i="3"/>
  <c r="I4954" i="3"/>
  <c r="I4951" i="3"/>
  <c r="I4950" i="3"/>
  <c r="I4949" i="3"/>
  <c r="I4948" i="3"/>
  <c r="I4947" i="3"/>
  <c r="I4946" i="3"/>
  <c r="I4945" i="3"/>
  <c r="I4944" i="3"/>
  <c r="I4943" i="3"/>
  <c r="I4937" i="3"/>
  <c r="I4936" i="3"/>
  <c r="I4938" i="3" s="1"/>
  <c r="I4933" i="3"/>
  <c r="I4934" i="3" s="1"/>
  <c r="I4939" i="3" s="1"/>
  <c r="I4932" i="3"/>
  <c r="I4931" i="3"/>
  <c r="I4930" i="3"/>
  <c r="I4929" i="3"/>
  <c r="I4928" i="3"/>
  <c r="I4927" i="3"/>
  <c r="I4926" i="3"/>
  <c r="I4925" i="3"/>
  <c r="I4919" i="3"/>
  <c r="I4920" i="3" s="1"/>
  <c r="I4918" i="3"/>
  <c r="I4915" i="3"/>
  <c r="I4914" i="3"/>
  <c r="I4913" i="3"/>
  <c r="I4912" i="3"/>
  <c r="I4911" i="3"/>
  <c r="I4916" i="3" s="1"/>
  <c r="I4921" i="3" s="1"/>
  <c r="I4910" i="3"/>
  <c r="I4909" i="3"/>
  <c r="I4908" i="3"/>
  <c r="I4907" i="3"/>
  <c r="I4901" i="3"/>
  <c r="I4902" i="3" s="1"/>
  <c r="I4900" i="3"/>
  <c r="I4897" i="3"/>
  <c r="I4896" i="3"/>
  <c r="I4895" i="3"/>
  <c r="I4894" i="3"/>
  <c r="I4893" i="3"/>
  <c r="I4892" i="3"/>
  <c r="I4891" i="3"/>
  <c r="I4898" i="3" s="1"/>
  <c r="I4903" i="3" s="1"/>
  <c r="I4890" i="3"/>
  <c r="I4889" i="3"/>
  <c r="I4884" i="3"/>
  <c r="I4883" i="3"/>
  <c r="I4880" i="3"/>
  <c r="I4879" i="3"/>
  <c r="I4881" i="3" s="1"/>
  <c r="I4876" i="3"/>
  <c r="I4875" i="3"/>
  <c r="I4874" i="3"/>
  <c r="I4869" i="3"/>
  <c r="I4868" i="3"/>
  <c r="I4866" i="3"/>
  <c r="I4865" i="3"/>
  <c r="I4864" i="3"/>
  <c r="I4861" i="3"/>
  <c r="I4860" i="3"/>
  <c r="I4859" i="3"/>
  <c r="I4853" i="3"/>
  <c r="I4854" i="3" s="1"/>
  <c r="I4850" i="3"/>
  <c r="I4849" i="3"/>
  <c r="I4851" i="3" s="1"/>
  <c r="I4847" i="3"/>
  <c r="I4855" i="3" s="1"/>
  <c r="I4846" i="3"/>
  <c r="I4845" i="3"/>
  <c r="I4844" i="3"/>
  <c r="I4838" i="3"/>
  <c r="I4837" i="3"/>
  <c r="I4839" i="3" s="1"/>
  <c r="I4834" i="3"/>
  <c r="I4835" i="3" s="1"/>
  <c r="I4831" i="3"/>
  <c r="I4832" i="3" s="1"/>
  <c r="I4840" i="3" s="1"/>
  <c r="I4830" i="3"/>
  <c r="I4824" i="3"/>
  <c r="I4825" i="3" s="1"/>
  <c r="I4823" i="3"/>
  <c r="I4820" i="3"/>
  <c r="I4819" i="3"/>
  <c r="I4821" i="3" s="1"/>
  <c r="I4826" i="3" s="1"/>
  <c r="I4818" i="3"/>
  <c r="I4817" i="3"/>
  <c r="I4816" i="3"/>
  <c r="I4812" i="3"/>
  <c r="I4810" i="3"/>
  <c r="I4809" i="3"/>
  <c r="I4811" i="3" s="1"/>
  <c r="I4806" i="3"/>
  <c r="I4807" i="3" s="1"/>
  <c r="I4805" i="3"/>
  <c r="I4799" i="3"/>
  <c r="I4800" i="3" s="1"/>
  <c r="I4798" i="3"/>
  <c r="I4795" i="3"/>
  <c r="I4796" i="3" s="1"/>
  <c r="I4801" i="3" s="1"/>
  <c r="I4794" i="3"/>
  <c r="I4788" i="3"/>
  <c r="I4787" i="3"/>
  <c r="I4789" i="3" s="1"/>
  <c r="I4784" i="3"/>
  <c r="I4783" i="3"/>
  <c r="I4785" i="3" s="1"/>
  <c r="I4790" i="3" s="1"/>
  <c r="I4779" i="3"/>
  <c r="I4778" i="3"/>
  <c r="I4777" i="3"/>
  <c r="I4776" i="3"/>
  <c r="I4773" i="3"/>
  <c r="I4774" i="3" s="1"/>
  <c r="I4772" i="3"/>
  <c r="I4766" i="3"/>
  <c r="I4765" i="3"/>
  <c r="I4764" i="3"/>
  <c r="I4763" i="3"/>
  <c r="I4761" i="3"/>
  <c r="I4760" i="3"/>
  <c r="I4757" i="3"/>
  <c r="I4756" i="3"/>
  <c r="I4758" i="3" s="1"/>
  <c r="I4751" i="3"/>
  <c r="I4752" i="3" s="1"/>
  <c r="I4750" i="3"/>
  <c r="I4748" i="3"/>
  <c r="I4747" i="3"/>
  <c r="I4746" i="3"/>
  <c r="I4741" i="3"/>
  <c r="I4740" i="3"/>
  <c r="I4739" i="3"/>
  <c r="I4736" i="3"/>
  <c r="I4737" i="3" s="1"/>
  <c r="I4742" i="3" s="1"/>
  <c r="I4730" i="3"/>
  <c r="I4729" i="3"/>
  <c r="I4731" i="3" s="1"/>
  <c r="I4726" i="3"/>
  <c r="I4727" i="3" s="1"/>
  <c r="I4732" i="3" s="1"/>
  <c r="I4720" i="3"/>
  <c r="I4721" i="3" s="1"/>
  <c r="I4722" i="3" s="1"/>
  <c r="I4719" i="3"/>
  <c r="I4718" i="3"/>
  <c r="I4717" i="3"/>
  <c r="I4712" i="3"/>
  <c r="I4711" i="3"/>
  <c r="I4709" i="3"/>
  <c r="I4713" i="3" s="1"/>
  <c r="I4708" i="3"/>
  <c r="I4702" i="3"/>
  <c r="I4703" i="3" s="1"/>
  <c r="I4699" i="3"/>
  <c r="I4700" i="3" s="1"/>
  <c r="I4704" i="3" s="1"/>
  <c r="I4692" i="3"/>
  <c r="I4691" i="3"/>
  <c r="I4693" i="3" s="1"/>
  <c r="I4689" i="3"/>
  <c r="I4688" i="3"/>
  <c r="I4682" i="3"/>
  <c r="I4683" i="3" s="1"/>
  <c r="I4679" i="3"/>
  <c r="I4678" i="3"/>
  <c r="I4680" i="3" s="1"/>
  <c r="I4676" i="3"/>
  <c r="I4684" i="3" s="1"/>
  <c r="I4675" i="3"/>
  <c r="I4670" i="3"/>
  <c r="I4669" i="3"/>
  <c r="I4666" i="3"/>
  <c r="I4665" i="3"/>
  <c r="I4667" i="3" s="1"/>
  <c r="I4662" i="3"/>
  <c r="I4661" i="3"/>
  <c r="I4663" i="3" s="1"/>
  <c r="I4671" i="3" s="1"/>
  <c r="I4656" i="3"/>
  <c r="I4655" i="3"/>
  <c r="I4652" i="3"/>
  <c r="I4651" i="3"/>
  <c r="I4653" i="3" s="1"/>
  <c r="I4648" i="3"/>
  <c r="I4647" i="3"/>
  <c r="I4649" i="3" s="1"/>
  <c r="I4644" i="3"/>
  <c r="I4643" i="3"/>
  <c r="I4645" i="3" s="1"/>
  <c r="I4638" i="3"/>
  <c r="I4637" i="3"/>
  <c r="I4635" i="3"/>
  <c r="I4634" i="3"/>
  <c r="I4633" i="3"/>
  <c r="I4630" i="3"/>
  <c r="I4629" i="3"/>
  <c r="I4626" i="3"/>
  <c r="I4627" i="3" s="1"/>
  <c r="I4620" i="3"/>
  <c r="I4621" i="3" s="1"/>
  <c r="I4617" i="3"/>
  <c r="I4618" i="3" s="1"/>
  <c r="I4616" i="3"/>
  <c r="I4613" i="3"/>
  <c r="I4612" i="3"/>
  <c r="I4614" i="3" s="1"/>
  <c r="I4622" i="3" s="1"/>
  <c r="I4607" i="3"/>
  <c r="I4606" i="3"/>
  <c r="I4603" i="3"/>
  <c r="I4602" i="3"/>
  <c r="I4604" i="3" s="1"/>
  <c r="I4599" i="3"/>
  <c r="I4598" i="3"/>
  <c r="I4600" i="3" s="1"/>
  <c r="I4608" i="3" s="1"/>
  <c r="I4592" i="3"/>
  <c r="I4593" i="3" s="1"/>
  <c r="I4589" i="3"/>
  <c r="I4590" i="3" s="1"/>
  <c r="I4588" i="3"/>
  <c r="I4586" i="3"/>
  <c r="I4585" i="3"/>
  <c r="I4584" i="3"/>
  <c r="I4581" i="3"/>
  <c r="I4580" i="3"/>
  <c r="I4579" i="3"/>
  <c r="I4573" i="3"/>
  <c r="I4572" i="3"/>
  <c r="I4574" i="3" s="1"/>
  <c r="I4569" i="3"/>
  <c r="I4568" i="3"/>
  <c r="I4567" i="3"/>
  <c r="I4566" i="3"/>
  <c r="I4565" i="3"/>
  <c r="I4570" i="3" s="1"/>
  <c r="I4564" i="3"/>
  <c r="I4561" i="3"/>
  <c r="I4560" i="3"/>
  <c r="I4562" i="3" s="1"/>
  <c r="I4555" i="3"/>
  <c r="I4554" i="3"/>
  <c r="I4552" i="3"/>
  <c r="I4551" i="3"/>
  <c r="I4550" i="3"/>
  <c r="I4547" i="3"/>
  <c r="I4548" i="3" s="1"/>
  <c r="I4556" i="3" s="1"/>
  <c r="I4546" i="3"/>
  <c r="I4542" i="3"/>
  <c r="I4540" i="3"/>
  <c r="I4541" i="3" s="1"/>
  <c r="I4537" i="3"/>
  <c r="I4536" i="3"/>
  <c r="I4538" i="3" s="1"/>
  <c r="I4534" i="3"/>
  <c r="I4533" i="3"/>
  <c r="I4532" i="3"/>
  <c r="I4529" i="3"/>
  <c r="I4530" i="3" s="1"/>
  <c r="I4528" i="3"/>
  <c r="I4527" i="3"/>
  <c r="I4521" i="3"/>
  <c r="I4522" i="3" s="1"/>
  <c r="I4518" i="3"/>
  <c r="I4517" i="3"/>
  <c r="I4519" i="3" s="1"/>
  <c r="I4514" i="3"/>
  <c r="I4513" i="3"/>
  <c r="I4515" i="3" s="1"/>
  <c r="I4523" i="3" s="1"/>
  <c r="I4509" i="3"/>
  <c r="I4507" i="3"/>
  <c r="I4508" i="3" s="1"/>
  <c r="I4504" i="3"/>
  <c r="I4503" i="3"/>
  <c r="I4505" i="3" s="1"/>
  <c r="I4501" i="3"/>
  <c r="I4500" i="3"/>
  <c r="I4499" i="3"/>
  <c r="I4494" i="3"/>
  <c r="I4493" i="3"/>
  <c r="I4491" i="3"/>
  <c r="I4490" i="3"/>
  <c r="I4489" i="3"/>
  <c r="I4486" i="3"/>
  <c r="I4485" i="3"/>
  <c r="I4487" i="3" s="1"/>
  <c r="I4495" i="3" s="1"/>
  <c r="I4479" i="3"/>
  <c r="I4480" i="3" s="1"/>
  <c r="I4481" i="3" s="1"/>
  <c r="I4478" i="3"/>
  <c r="I4471" i="3"/>
  <c r="I4472" i="3" s="1"/>
  <c r="I4470" i="3"/>
  <c r="I4468" i="3"/>
  <c r="I4467" i="3"/>
  <c r="I4460" i="3"/>
  <c r="I4461" i="3" s="1"/>
  <c r="I4459" i="3"/>
  <c r="I4457" i="3"/>
  <c r="I4456" i="3"/>
  <c r="I4449" i="3"/>
  <c r="I4448" i="3"/>
  <c r="I4450" i="3" s="1"/>
  <c r="I4445" i="3"/>
  <c r="I4446" i="3" s="1"/>
  <c r="I4438" i="3"/>
  <c r="I4439" i="3" s="1"/>
  <c r="I4437" i="3"/>
  <c r="I4435" i="3"/>
  <c r="I4434" i="3"/>
  <c r="I4428" i="3"/>
  <c r="I4429" i="3" s="1"/>
  <c r="I4425" i="3"/>
  <c r="I4424" i="3"/>
  <c r="I4426" i="3" s="1"/>
  <c r="I4422" i="3"/>
  <c r="I4430" i="3" s="1"/>
  <c r="I4421" i="3"/>
  <c r="I4415" i="3"/>
  <c r="I4414" i="3"/>
  <c r="I4416" i="3" s="1"/>
  <c r="I4411" i="3"/>
  <c r="I4410" i="3"/>
  <c r="I4412" i="3" s="1"/>
  <c r="I4417" i="3" s="1"/>
  <c r="I4406" i="3"/>
  <c r="I4405" i="3"/>
  <c r="I4404" i="3"/>
  <c r="I4403" i="3"/>
  <c r="I4400" i="3"/>
  <c r="I4399" i="3"/>
  <c r="I4401" i="3" s="1"/>
  <c r="I4393" i="3"/>
  <c r="I4392" i="3"/>
  <c r="I4390" i="3"/>
  <c r="I4389" i="3"/>
  <c r="I4383" i="3"/>
  <c r="I4382" i="3"/>
  <c r="I4384" i="3" s="1"/>
  <c r="I4380" i="3"/>
  <c r="I4379" i="3"/>
  <c r="I4375" i="3"/>
  <c r="I4373" i="3"/>
  <c r="I4372" i="3"/>
  <c r="I4374" i="3" s="1"/>
  <c r="I4370" i="3"/>
  <c r="I4369" i="3"/>
  <c r="I4362" i="3"/>
  <c r="I4363" i="3" s="1"/>
  <c r="I4361" i="3"/>
  <c r="I4358" i="3"/>
  <c r="I4359" i="3" s="1"/>
  <c r="I4352" i="3"/>
  <c r="I4351" i="3"/>
  <c r="I4353" i="3" s="1"/>
  <c r="I4348" i="3"/>
  <c r="I4349" i="3" s="1"/>
  <c r="I4343" i="3"/>
  <c r="I4342" i="3"/>
  <c r="I4339" i="3"/>
  <c r="I4338" i="3"/>
  <c r="I4340" i="3" s="1"/>
  <c r="I4335" i="3"/>
  <c r="I4336" i="3" s="1"/>
  <c r="I4344" i="3" s="1"/>
  <c r="I4329" i="3"/>
  <c r="I4328" i="3"/>
  <c r="I4330" i="3" s="1"/>
  <c r="I4326" i="3"/>
  <c r="I4331" i="3" s="1"/>
  <c r="I4325" i="3"/>
  <c r="I4319" i="3"/>
  <c r="I4318" i="3"/>
  <c r="I4320" i="3" s="1"/>
  <c r="I4315" i="3"/>
  <c r="I4316" i="3" s="1"/>
  <c r="I4321" i="3" s="1"/>
  <c r="I4310" i="3"/>
  <c r="I4309" i="3"/>
  <c r="I4308" i="3"/>
  <c r="I4305" i="3"/>
  <c r="I4306" i="3" s="1"/>
  <c r="I4299" i="3"/>
  <c r="I4298" i="3"/>
  <c r="I4300" i="3" s="1"/>
  <c r="I4295" i="3"/>
  <c r="I4294" i="3"/>
  <c r="I4293" i="3"/>
  <c r="I4292" i="3"/>
  <c r="I4291" i="3"/>
  <c r="I4288" i="3"/>
  <c r="I4287" i="3"/>
  <c r="I4286" i="3"/>
  <c r="I4285" i="3"/>
  <c r="I4279" i="3"/>
  <c r="I4278" i="3"/>
  <c r="I4280" i="3" s="1"/>
  <c r="I4276" i="3"/>
  <c r="I4281" i="3" s="1"/>
  <c r="I4275" i="3"/>
  <c r="I4274" i="3"/>
  <c r="I4273" i="3"/>
  <c r="I4267" i="3"/>
  <c r="I4266" i="3"/>
  <c r="I4268" i="3" s="1"/>
  <c r="I4263" i="3"/>
  <c r="I4264" i="3" s="1"/>
  <c r="I4269" i="3" s="1"/>
  <c r="I4262" i="3"/>
  <c r="I4256" i="3"/>
  <c r="I4255" i="3"/>
  <c r="I4257" i="3" s="1"/>
  <c r="I4252" i="3"/>
  <c r="I4253" i="3" s="1"/>
  <c r="I4258" i="3" s="1"/>
  <c r="I4251" i="3"/>
  <c r="I4244" i="3"/>
  <c r="I4243" i="3"/>
  <c r="I4245" i="3" s="1"/>
  <c r="I4240" i="3"/>
  <c r="I4239" i="3"/>
  <c r="I4238" i="3"/>
  <c r="I4237" i="3"/>
  <c r="I4236" i="3"/>
  <c r="I4231" i="3"/>
  <c r="I4232" i="3" s="1"/>
  <c r="I4230" i="3"/>
  <c r="I4225" i="3"/>
  <c r="I4224" i="3"/>
  <c r="I4222" i="3"/>
  <c r="I4221" i="3"/>
  <c r="I4216" i="3"/>
  <c r="I4215" i="3"/>
  <c r="I4213" i="3"/>
  <c r="I4212" i="3"/>
  <c r="I4206" i="3"/>
  <c r="I4205" i="3"/>
  <c r="I4207" i="3" s="1"/>
  <c r="I4208" i="3" s="1"/>
  <c r="I4203" i="3"/>
  <c r="I4202" i="3"/>
  <c r="I4197" i="3"/>
  <c r="I4198" i="3" s="1"/>
  <c r="I4196" i="3"/>
  <c r="I4195" i="3"/>
  <c r="I4193" i="3"/>
  <c r="I4192" i="3"/>
  <c r="I4186" i="3"/>
  <c r="I4185" i="3"/>
  <c r="I4183" i="3"/>
  <c r="I4182" i="3"/>
  <c r="I4181" i="3"/>
  <c r="I4175" i="3"/>
  <c r="I4176" i="3" s="1"/>
  <c r="I4173" i="3"/>
  <c r="I4172" i="3"/>
  <c r="I4171" i="3"/>
  <c r="I4168" i="3"/>
  <c r="I4169" i="3" s="1"/>
  <c r="I4163" i="3"/>
  <c r="I4162" i="3"/>
  <c r="I4160" i="3"/>
  <c r="I4164" i="3" s="1"/>
  <c r="I4159" i="3"/>
  <c r="I4158" i="3"/>
  <c r="I4152" i="3"/>
  <c r="I4153" i="3" s="1"/>
  <c r="I4149" i="3"/>
  <c r="I4148" i="3"/>
  <c r="I4150" i="3" s="1"/>
  <c r="I4142" i="3"/>
  <c r="I4143" i="3" s="1"/>
  <c r="I4144" i="3" s="1"/>
  <c r="I4141" i="3"/>
  <c r="I4138" i="3"/>
  <c r="I4139" i="3" s="1"/>
  <c r="I4131" i="3"/>
  <c r="I4132" i="3" s="1"/>
  <c r="I4128" i="3"/>
  <c r="I4129" i="3" s="1"/>
  <c r="I4122" i="3"/>
  <c r="I4123" i="3" s="1"/>
  <c r="I4119" i="3"/>
  <c r="I4120" i="3" s="1"/>
  <c r="I4112" i="3"/>
  <c r="I4113" i="3" s="1"/>
  <c r="I4109" i="3"/>
  <c r="I4110" i="3" s="1"/>
  <c r="I4104" i="3"/>
  <c r="I4105" i="3" s="1"/>
  <c r="I4103" i="3"/>
  <c r="I4102" i="3"/>
  <c r="I4099" i="3"/>
  <c r="I4098" i="3"/>
  <c r="I4100" i="3" s="1"/>
  <c r="I4092" i="3"/>
  <c r="I4091" i="3"/>
  <c r="I4088" i="3"/>
  <c r="I4087" i="3"/>
  <c r="I4089" i="3" s="1"/>
  <c r="I4082" i="3"/>
  <c r="I4081" i="3"/>
  <c r="I4078" i="3"/>
  <c r="I4077" i="3"/>
  <c r="I4079" i="3" s="1"/>
  <c r="I4074" i="3"/>
  <c r="I4075" i="3" s="1"/>
  <c r="I4083" i="3" s="1"/>
  <c r="I4069" i="3"/>
  <c r="I4068" i="3"/>
  <c r="I4067" i="3"/>
  <c r="I4064" i="3"/>
  <c r="I4063" i="3"/>
  <c r="I4062" i="3"/>
  <c r="I4061" i="3"/>
  <c r="I4065" i="3" s="1"/>
  <c r="I4055" i="3"/>
  <c r="I4056" i="3" s="1"/>
  <c r="I4054" i="3"/>
  <c r="I4052" i="3"/>
  <c r="I4057" i="3" s="1"/>
  <c r="I4051" i="3"/>
  <c r="I4044" i="3"/>
  <c r="I4043" i="3"/>
  <c r="I4045" i="3" s="1"/>
  <c r="I4040" i="3"/>
  <c r="I4039" i="3"/>
  <c r="I4041" i="3" s="1"/>
  <c r="I4036" i="3"/>
  <c r="I4035" i="3"/>
  <c r="I4034" i="3"/>
  <c r="I4033" i="3"/>
  <c r="I4032" i="3"/>
  <c r="I4037" i="3" s="1"/>
  <c r="I4025" i="3"/>
  <c r="I4024" i="3"/>
  <c r="I4026" i="3" s="1"/>
  <c r="I4021" i="3"/>
  <c r="I4020" i="3"/>
  <c r="I4022" i="3" s="1"/>
  <c r="I4014" i="3"/>
  <c r="I4013" i="3"/>
  <c r="I4015" i="3" s="1"/>
  <c r="I4010" i="3"/>
  <c r="I4011" i="3" s="1"/>
  <c r="I4016" i="3" s="1"/>
  <c r="I4009" i="3"/>
  <c r="I4003" i="3"/>
  <c r="I4002" i="3"/>
  <c r="I4004" i="3" s="1"/>
  <c r="I4005" i="3" s="1"/>
  <c r="I3996" i="3"/>
  <c r="I3995" i="3"/>
  <c r="I3997" i="3" s="1"/>
  <c r="I3992" i="3"/>
  <c r="I3991" i="3"/>
  <c r="I3990" i="3"/>
  <c r="I3983" i="3"/>
  <c r="I3982" i="3"/>
  <c r="I3984" i="3" s="1"/>
  <c r="I3979" i="3"/>
  <c r="I3980" i="3" s="1"/>
  <c r="I3972" i="3"/>
  <c r="I3971" i="3"/>
  <c r="I3973" i="3" s="1"/>
  <c r="I3968" i="3"/>
  <c r="I3969" i="3" s="1"/>
  <c r="I3961" i="3"/>
  <c r="I3960" i="3"/>
  <c r="I3962" i="3" s="1"/>
  <c r="I3958" i="3"/>
  <c r="I3957" i="3"/>
  <c r="I3950" i="3"/>
  <c r="I3949" i="3"/>
  <c r="I3951" i="3" s="1"/>
  <c r="I3946" i="3"/>
  <c r="I3945" i="3"/>
  <c r="I3947" i="3" s="1"/>
  <c r="I3940" i="3"/>
  <c r="I3939" i="3"/>
  <c r="I3938" i="3"/>
  <c r="I3935" i="3"/>
  <c r="I3934" i="3"/>
  <c r="I3936" i="3" s="1"/>
  <c r="I3941" i="3" s="1"/>
  <c r="I3929" i="3"/>
  <c r="I3928" i="3"/>
  <c r="I3927" i="3"/>
  <c r="I3924" i="3"/>
  <c r="I3923" i="3"/>
  <c r="I3925" i="3" s="1"/>
  <c r="I3930" i="3" s="1"/>
  <c r="I3917" i="3"/>
  <c r="I3916" i="3"/>
  <c r="I3918" i="3" s="1"/>
  <c r="I3919" i="3" s="1"/>
  <c r="I3914" i="3"/>
  <c r="I3913" i="3"/>
  <c r="I3912" i="3"/>
  <c r="I3906" i="3"/>
  <c r="I3905" i="3"/>
  <c r="I3907" i="3" s="1"/>
  <c r="I3902" i="3"/>
  <c r="I3903" i="3" s="1"/>
  <c r="I3908" i="3" s="1"/>
  <c r="I3896" i="3"/>
  <c r="I3897" i="3" s="1"/>
  <c r="I3895" i="3"/>
  <c r="I3892" i="3"/>
  <c r="I3893" i="3" s="1"/>
  <c r="I3898" i="3" s="1"/>
  <c r="I3887" i="3"/>
  <c r="I3888" i="3" s="1"/>
  <c r="I3886" i="3"/>
  <c r="I3885" i="3"/>
  <c r="I3882" i="3"/>
  <c r="I3881" i="3"/>
  <c r="I3880" i="3"/>
  <c r="I3883" i="3" s="1"/>
  <c r="I3874" i="3"/>
  <c r="I3873" i="3"/>
  <c r="I3875" i="3" s="1"/>
  <c r="I3870" i="3"/>
  <c r="I3869" i="3"/>
  <c r="I3868" i="3"/>
  <c r="I3871" i="3" s="1"/>
  <c r="I3876" i="3" s="1"/>
  <c r="I3862" i="3"/>
  <c r="I3861" i="3"/>
  <c r="I3863" i="3" s="1"/>
  <c r="I3858" i="3"/>
  <c r="I3857" i="3"/>
  <c r="I3856" i="3"/>
  <c r="I3855" i="3"/>
  <c r="I3849" i="3"/>
  <c r="I3848" i="3"/>
  <c r="I3850" i="3" s="1"/>
  <c r="I3845" i="3"/>
  <c r="I3844" i="3"/>
  <c r="I3843" i="3"/>
  <c r="I3837" i="3"/>
  <c r="I3838" i="3" s="1"/>
  <c r="I3836" i="3"/>
  <c r="I3834" i="3"/>
  <c r="I3839" i="3" s="1"/>
  <c r="I3833" i="3"/>
  <c r="I3832" i="3"/>
  <c r="I3831" i="3"/>
  <c r="I3830" i="3"/>
  <c r="I3824" i="3"/>
  <c r="I3823" i="3"/>
  <c r="I3825" i="3" s="1"/>
  <c r="I3820" i="3"/>
  <c r="I3819" i="3"/>
  <c r="I3821" i="3" s="1"/>
  <c r="I3826" i="3" s="1"/>
  <c r="I3813" i="3"/>
  <c r="I3814" i="3" s="1"/>
  <c r="I3812" i="3"/>
  <c r="I3809" i="3"/>
  <c r="I3808" i="3"/>
  <c r="I3810" i="3" s="1"/>
  <c r="I3815" i="3" s="1"/>
  <c r="I3802" i="3"/>
  <c r="I3801" i="3"/>
  <c r="I3799" i="3"/>
  <c r="I3798" i="3"/>
  <c r="I3792" i="3"/>
  <c r="I3793" i="3" s="1"/>
  <c r="I3791" i="3"/>
  <c r="I3789" i="3"/>
  <c r="I3788" i="3"/>
  <c r="I3787" i="3"/>
  <c r="I3786" i="3"/>
  <c r="I3785" i="3"/>
  <c r="I3779" i="3"/>
  <c r="I3778" i="3"/>
  <c r="I3780" i="3" s="1"/>
  <c r="I3776" i="3"/>
  <c r="I3775" i="3"/>
  <c r="I3774" i="3"/>
  <c r="I3773" i="3"/>
  <c r="I3772" i="3"/>
  <c r="I3767" i="3"/>
  <c r="I3766" i="3"/>
  <c r="I3765" i="3"/>
  <c r="I3763" i="3"/>
  <c r="I3762" i="3"/>
  <c r="I3761" i="3"/>
  <c r="I3760" i="3"/>
  <c r="I3754" i="3"/>
  <c r="I3753" i="3"/>
  <c r="I3755" i="3" s="1"/>
  <c r="I3751" i="3"/>
  <c r="I3756" i="3" s="1"/>
  <c r="I3750" i="3"/>
  <c r="I3749" i="3"/>
  <c r="I3748" i="3"/>
  <c r="I3747" i="3"/>
  <c r="I3741" i="3"/>
  <c r="I3740" i="3"/>
  <c r="I3742" i="3" s="1"/>
  <c r="I3737" i="3"/>
  <c r="I3736" i="3"/>
  <c r="I3735" i="3"/>
  <c r="I3729" i="3"/>
  <c r="I3728" i="3"/>
  <c r="I3730" i="3" s="1"/>
  <c r="I3725" i="3"/>
  <c r="I3726" i="3" s="1"/>
  <c r="I3731" i="3" s="1"/>
  <c r="I3724" i="3"/>
  <c r="I3723" i="3"/>
  <c r="I3717" i="3"/>
  <c r="I3716" i="3"/>
  <c r="I3718" i="3" s="1"/>
  <c r="I3713" i="3"/>
  <c r="I3712" i="3"/>
  <c r="I3711" i="3"/>
  <c r="I3710" i="3"/>
  <c r="I3714" i="3" s="1"/>
  <c r="I3705" i="3"/>
  <c r="I3706" i="3" s="1"/>
  <c r="I3704" i="3"/>
  <c r="I3703" i="3"/>
  <c r="I3700" i="3"/>
  <c r="I3701" i="3" s="1"/>
  <c r="I3699" i="3"/>
  <c r="I3698" i="3"/>
  <c r="I3697" i="3"/>
  <c r="I3691" i="3"/>
  <c r="I3690" i="3"/>
  <c r="I3692" i="3" s="1"/>
  <c r="I3687" i="3"/>
  <c r="I3686" i="3"/>
  <c r="I3685" i="3"/>
  <c r="I3684" i="3"/>
  <c r="I3678" i="3"/>
  <c r="I3679" i="3" s="1"/>
  <c r="I3677" i="3"/>
  <c r="I3674" i="3"/>
  <c r="I3675" i="3" s="1"/>
  <c r="I3673" i="3"/>
  <c r="I3672" i="3"/>
  <c r="I3671" i="3"/>
  <c r="I3665" i="3"/>
  <c r="I3664" i="3"/>
  <c r="I3666" i="3" s="1"/>
  <c r="I3661" i="3"/>
  <c r="I3660" i="3"/>
  <c r="I3659" i="3"/>
  <c r="I3662" i="3" s="1"/>
  <c r="I3667" i="3" s="1"/>
  <c r="I3653" i="3"/>
  <c r="I3654" i="3" s="1"/>
  <c r="I3655" i="3" s="1"/>
  <c r="I3652" i="3"/>
  <c r="I3650" i="3"/>
  <c r="I3649" i="3"/>
  <c r="I3648" i="3"/>
  <c r="I3647" i="3"/>
  <c r="I3642" i="3"/>
  <c r="I3641" i="3"/>
  <c r="I3640" i="3"/>
  <c r="I3637" i="3"/>
  <c r="I3636" i="3"/>
  <c r="I3635" i="3"/>
  <c r="I3634" i="3"/>
  <c r="I3638" i="3" s="1"/>
  <c r="I3643" i="3" s="1"/>
  <c r="I3628" i="3"/>
  <c r="I3627" i="3"/>
  <c r="I3629" i="3" s="1"/>
  <c r="I3630" i="3" s="1"/>
  <c r="I3625" i="3"/>
  <c r="I3624" i="3"/>
  <c r="I3623" i="3"/>
  <c r="I3622" i="3"/>
  <c r="I3616" i="3"/>
  <c r="I3615" i="3"/>
  <c r="I3612" i="3"/>
  <c r="I3611" i="3"/>
  <c r="I3613" i="3" s="1"/>
  <c r="I3605" i="3"/>
  <c r="I3604" i="3"/>
  <c r="I3606" i="3" s="1"/>
  <c r="I3601" i="3"/>
  <c r="I3602" i="3" s="1"/>
  <c r="I3607" i="3" s="1"/>
  <c r="I3600" i="3"/>
  <c r="I3594" i="3"/>
  <c r="I3593" i="3"/>
  <c r="I3595" i="3" s="1"/>
  <c r="I3596" i="3" s="1"/>
  <c r="I3590" i="3"/>
  <c r="I3589" i="3"/>
  <c r="I3591" i="3" s="1"/>
  <c r="I3583" i="3"/>
  <c r="I3584" i="3" s="1"/>
  <c r="I3582" i="3"/>
  <c r="I3579" i="3"/>
  <c r="I3578" i="3"/>
  <c r="I3577" i="3"/>
  <c r="I3576" i="3"/>
  <c r="I3575" i="3"/>
  <c r="I3580" i="3" s="1"/>
  <c r="I3585" i="3" s="1"/>
  <c r="I3574" i="3"/>
  <c r="I3568" i="3"/>
  <c r="I3567" i="3"/>
  <c r="I3565" i="3"/>
  <c r="I3564" i="3"/>
  <c r="I3563" i="3"/>
  <c r="I3557" i="3"/>
  <c r="I3556" i="3"/>
  <c r="I3558" i="3" s="1"/>
  <c r="I3553" i="3"/>
  <c r="I3552" i="3"/>
  <c r="I3551" i="3"/>
  <c r="I3554" i="3" s="1"/>
  <c r="I3559" i="3" s="1"/>
  <c r="I3550" i="3"/>
  <c r="I3544" i="3"/>
  <c r="I3543" i="3"/>
  <c r="I3545" i="3" s="1"/>
  <c r="I3540" i="3"/>
  <c r="I3539" i="3"/>
  <c r="I3538" i="3"/>
  <c r="I3537" i="3"/>
  <c r="I3541" i="3" s="1"/>
  <c r="I3546" i="3" s="1"/>
  <c r="I3533" i="3"/>
  <c r="I3531" i="3"/>
  <c r="I3530" i="3"/>
  <c r="I3532" i="3" s="1"/>
  <c r="I3527" i="3"/>
  <c r="I3526" i="3"/>
  <c r="I3525" i="3"/>
  <c r="I3524" i="3"/>
  <c r="I3528" i="3" s="1"/>
  <c r="I3518" i="3"/>
  <c r="I3519" i="3" s="1"/>
  <c r="I3520" i="3" s="1"/>
  <c r="I3517" i="3"/>
  <c r="I3515" i="3"/>
  <c r="I3514" i="3"/>
  <c r="I3513" i="3"/>
  <c r="I3512" i="3"/>
  <c r="I3506" i="3"/>
  <c r="I3507" i="3" s="1"/>
  <c r="I3505" i="3"/>
  <c r="I3502" i="3"/>
  <c r="I3501" i="3"/>
  <c r="I3503" i="3" s="1"/>
  <c r="I3508" i="3" s="1"/>
  <c r="I3495" i="3"/>
  <c r="I3494" i="3"/>
  <c r="I3496" i="3" s="1"/>
  <c r="I3492" i="3"/>
  <c r="I3491" i="3"/>
  <c r="I3490" i="3"/>
  <c r="I3489" i="3"/>
  <c r="I3483" i="3"/>
  <c r="I3484" i="3" s="1"/>
  <c r="I3482" i="3"/>
  <c r="I3479" i="3"/>
  <c r="I3478" i="3"/>
  <c r="I3477" i="3"/>
  <c r="I3476" i="3"/>
  <c r="I3470" i="3"/>
  <c r="I3471" i="3" s="1"/>
  <c r="I3469" i="3"/>
  <c r="I3467" i="3"/>
  <c r="I3472" i="3" s="1"/>
  <c r="I3466" i="3"/>
  <c r="I3465" i="3"/>
  <c r="I3464" i="3"/>
  <c r="I3463" i="3"/>
  <c r="I3457" i="3"/>
  <c r="I3456" i="3"/>
  <c r="I3458" i="3" s="1"/>
  <c r="I3453" i="3"/>
  <c r="I3452" i="3"/>
  <c r="I3451" i="3"/>
  <c r="I3450" i="3"/>
  <c r="I3444" i="3"/>
  <c r="I3445" i="3" s="1"/>
  <c r="I3443" i="3"/>
  <c r="I3440" i="3"/>
  <c r="I3439" i="3"/>
  <c r="I3438" i="3"/>
  <c r="I3437" i="3"/>
  <c r="I3441" i="3" s="1"/>
  <c r="I3446" i="3" s="1"/>
  <c r="I3432" i="3"/>
  <c r="I3431" i="3"/>
  <c r="I3430" i="3"/>
  <c r="I3427" i="3"/>
  <c r="I3426" i="3"/>
  <c r="I3425" i="3"/>
  <c r="I3424" i="3"/>
  <c r="I3428" i="3" s="1"/>
  <c r="I3418" i="3"/>
  <c r="I3417" i="3"/>
  <c r="I3419" i="3" s="1"/>
  <c r="I3414" i="3"/>
  <c r="I3413" i="3"/>
  <c r="I3412" i="3"/>
  <c r="I3411" i="3"/>
  <c r="I3415" i="3" s="1"/>
  <c r="I3420" i="3" s="1"/>
  <c r="I3405" i="3"/>
  <c r="I3404" i="3"/>
  <c r="I3406" i="3" s="1"/>
  <c r="I3402" i="3"/>
  <c r="I3407" i="3" s="1"/>
  <c r="I3401" i="3"/>
  <c r="I3400" i="3"/>
  <c r="I3395" i="3"/>
  <c r="I3396" i="3" s="1"/>
  <c r="I3394" i="3"/>
  <c r="I3393" i="3"/>
  <c r="I3391" i="3"/>
  <c r="I3390" i="3"/>
  <c r="I3389" i="3"/>
  <c r="I3383" i="3"/>
  <c r="I3382" i="3"/>
  <c r="I3384" i="3" s="1"/>
  <c r="I3379" i="3"/>
  <c r="I3378" i="3"/>
  <c r="I3372" i="3"/>
  <c r="I3373" i="3" s="1"/>
  <c r="I3371" i="3"/>
  <c r="I3368" i="3"/>
  <c r="I3367" i="3"/>
  <c r="I3369" i="3" s="1"/>
  <c r="I3362" i="3"/>
  <c r="I3363" i="3" s="1"/>
  <c r="I3361" i="3"/>
  <c r="I3360" i="3"/>
  <c r="I3357" i="3"/>
  <c r="I3356" i="3"/>
  <c r="I3358" i="3" s="1"/>
  <c r="I3350" i="3"/>
  <c r="I3351" i="3" s="1"/>
  <c r="I3349" i="3"/>
  <c r="I3346" i="3"/>
  <c r="I3347" i="3" s="1"/>
  <c r="I3342" i="3"/>
  <c r="I3341" i="3"/>
  <c r="I3340" i="3"/>
  <c r="I3339" i="3"/>
  <c r="I3336" i="3"/>
  <c r="I3337" i="3" s="1"/>
  <c r="I3331" i="3"/>
  <c r="I3330" i="3"/>
  <c r="I3328" i="3"/>
  <c r="I3327" i="3"/>
  <c r="I3326" i="3"/>
  <c r="I3323" i="3"/>
  <c r="I3324" i="3" s="1"/>
  <c r="I3332" i="3" s="1"/>
  <c r="I3317" i="3"/>
  <c r="I3316" i="3"/>
  <c r="I3318" i="3" s="1"/>
  <c r="I3313" i="3"/>
  <c r="I3314" i="3" s="1"/>
  <c r="I3306" i="3"/>
  <c r="I3307" i="3" s="1"/>
  <c r="I3304" i="3"/>
  <c r="I3303" i="3"/>
  <c r="I3302" i="3"/>
  <c r="I3299" i="3"/>
  <c r="I3298" i="3"/>
  <c r="I3300" i="3" s="1"/>
  <c r="I3292" i="3"/>
  <c r="I3291" i="3"/>
  <c r="I3293" i="3" s="1"/>
  <c r="I3288" i="3"/>
  <c r="I3289" i="3" s="1"/>
  <c r="I3294" i="3" s="1"/>
  <c r="I3282" i="3"/>
  <c r="I3281" i="3"/>
  <c r="I3283" i="3" s="1"/>
  <c r="I3279" i="3"/>
  <c r="I3284" i="3" s="1"/>
  <c r="I3278" i="3"/>
  <c r="I3273" i="3"/>
  <c r="I3272" i="3"/>
  <c r="I3271" i="3"/>
  <c r="I3266" i="3"/>
  <c r="I3265" i="3"/>
  <c r="I3264" i="3"/>
  <c r="I3261" i="3"/>
  <c r="I3262" i="3" s="1"/>
  <c r="I3267" i="3" s="1"/>
  <c r="I3254" i="3"/>
  <c r="I3253" i="3"/>
  <c r="I3255" i="3" s="1"/>
  <c r="I3251" i="3"/>
  <c r="I3250" i="3"/>
  <c r="I3244" i="3"/>
  <c r="I3243" i="3"/>
  <c r="I3240" i="3"/>
  <c r="I3239" i="3"/>
  <c r="I3241" i="3" s="1"/>
  <c r="I3236" i="3"/>
  <c r="I3237" i="3" s="1"/>
  <c r="I3230" i="3"/>
  <c r="I3229" i="3"/>
  <c r="I3226" i="3"/>
  <c r="I3225" i="3"/>
  <c r="I3227" i="3" s="1"/>
  <c r="I3222" i="3"/>
  <c r="I3223" i="3" s="1"/>
  <c r="I3216" i="3"/>
  <c r="I3217" i="3" s="1"/>
  <c r="I3213" i="3"/>
  <c r="I3214" i="3" s="1"/>
  <c r="I3212" i="3"/>
  <c r="I3210" i="3"/>
  <c r="I3218" i="3" s="1"/>
  <c r="I3209" i="3"/>
  <c r="I3203" i="3"/>
  <c r="I3202" i="3"/>
  <c r="I3201" i="3"/>
  <c r="I3200" i="3"/>
  <c r="I3197" i="3"/>
  <c r="I3196" i="3"/>
  <c r="I3198" i="3" s="1"/>
  <c r="I3189" i="3"/>
  <c r="I3188" i="3"/>
  <c r="I3187" i="3"/>
  <c r="I3190" i="3" s="1"/>
  <c r="I3184" i="3"/>
  <c r="I3183" i="3"/>
  <c r="I3185" i="3" s="1"/>
  <c r="I3176" i="3"/>
  <c r="I3175" i="3"/>
  <c r="I3174" i="3"/>
  <c r="I3177" i="3" s="1"/>
  <c r="I3167" i="3"/>
  <c r="I3166" i="3"/>
  <c r="I3165" i="3"/>
  <c r="I3168" i="3" s="1"/>
  <c r="I3158" i="3"/>
  <c r="I3157" i="3"/>
  <c r="I3156" i="3"/>
  <c r="I3159" i="3" s="1"/>
  <c r="I3150" i="3"/>
  <c r="I3149" i="3"/>
  <c r="I3151" i="3" s="1"/>
  <c r="I3147" i="3"/>
  <c r="I3152" i="3" s="1"/>
  <c r="I3146" i="3"/>
  <c r="I3145" i="3"/>
  <c r="I3140" i="3"/>
  <c r="I3139" i="3"/>
  <c r="I3138" i="3"/>
  <c r="I3135" i="3"/>
  <c r="I3134" i="3"/>
  <c r="I3136" i="3" s="1"/>
  <c r="I3141" i="3" s="1"/>
  <c r="I3128" i="3"/>
  <c r="I3129" i="3" s="1"/>
  <c r="I3127" i="3"/>
  <c r="I3124" i="3"/>
  <c r="I3123" i="3"/>
  <c r="I3125" i="3" s="1"/>
  <c r="I3130" i="3" s="1"/>
  <c r="I3117" i="3"/>
  <c r="I3118" i="3" s="1"/>
  <c r="I3116" i="3"/>
  <c r="I3114" i="3"/>
  <c r="I3113" i="3"/>
  <c r="I3112" i="3"/>
  <c r="I3106" i="3"/>
  <c r="I3105" i="3"/>
  <c r="I3107" i="3" s="1"/>
  <c r="I3102" i="3"/>
  <c r="I3101" i="3"/>
  <c r="I3103" i="3" s="1"/>
  <c r="I3108" i="3" s="1"/>
  <c r="I3096" i="3"/>
  <c r="I3095" i="3"/>
  <c r="I3094" i="3"/>
  <c r="I3091" i="3"/>
  <c r="I3090" i="3"/>
  <c r="I3092" i="3" s="1"/>
  <c r="I3097" i="3" s="1"/>
  <c r="I3086" i="3"/>
  <c r="I3084" i="3"/>
  <c r="I3083" i="3"/>
  <c r="I3085" i="3" s="1"/>
  <c r="I3080" i="3"/>
  <c r="I3081" i="3" s="1"/>
  <c r="I3074" i="3"/>
  <c r="I3073" i="3"/>
  <c r="I3075" i="3" s="1"/>
  <c r="I3071" i="3"/>
  <c r="I3076" i="3" s="1"/>
  <c r="I3070" i="3"/>
  <c r="I3064" i="3"/>
  <c r="I3063" i="3"/>
  <c r="I3065" i="3" s="1"/>
  <c r="I3061" i="3"/>
  <c r="I3060" i="3"/>
  <c r="I3055" i="3"/>
  <c r="I3054" i="3"/>
  <c r="I3053" i="3"/>
  <c r="I3050" i="3"/>
  <c r="I3051" i="3" s="1"/>
  <c r="I3056" i="3" s="1"/>
  <c r="I3044" i="3"/>
  <c r="I3043" i="3"/>
  <c r="I3045" i="3" s="1"/>
  <c r="I3040" i="3"/>
  <c r="I3041" i="3" s="1"/>
  <c r="I3046" i="3" s="1"/>
  <c r="I3033" i="3"/>
  <c r="I3032" i="3"/>
  <c r="I3034" i="3" s="1"/>
  <c r="I3030" i="3"/>
  <c r="I3029" i="3"/>
  <c r="I3023" i="3"/>
  <c r="I3022" i="3"/>
  <c r="I3024" i="3" s="1"/>
  <c r="I3020" i="3"/>
  <c r="I3025" i="3" s="1"/>
  <c r="I3019" i="3"/>
  <c r="I3013" i="3"/>
  <c r="I3014" i="3" s="1"/>
  <c r="I3010" i="3"/>
  <c r="I3011" i="3" s="1"/>
  <c r="I3015" i="3" s="1"/>
  <c r="I3009" i="3"/>
  <c r="I3003" i="3"/>
  <c r="I3004" i="3" s="1"/>
  <c r="I3002" i="3"/>
  <c r="I3000" i="3"/>
  <c r="I2999" i="3"/>
  <c r="I2998" i="3"/>
  <c r="I2995" i="3"/>
  <c r="I2996" i="3" s="1"/>
  <c r="I3005" i="3" s="1"/>
  <c r="I2994" i="3"/>
  <c r="I2988" i="3"/>
  <c r="I2989" i="3" s="1"/>
  <c r="I2987" i="3"/>
  <c r="I2984" i="3"/>
  <c r="I2983" i="3"/>
  <c r="I2985" i="3" s="1"/>
  <c r="I2980" i="3"/>
  <c r="I2979" i="3"/>
  <c r="I2981" i="3" s="1"/>
  <c r="I2978" i="3"/>
  <c r="I2972" i="3"/>
  <c r="I2971" i="3"/>
  <c r="I2973" i="3" s="1"/>
  <c r="I2968" i="3"/>
  <c r="I2967" i="3"/>
  <c r="I2969" i="3" s="1"/>
  <c r="I2965" i="3"/>
  <c r="I2964" i="3"/>
  <c r="I2963" i="3"/>
  <c r="I2956" i="3"/>
  <c r="I2955" i="3"/>
  <c r="I2957" i="3" s="1"/>
  <c r="I2953" i="3"/>
  <c r="I2952" i="3"/>
  <c r="I2951" i="3"/>
  <c r="I2950" i="3"/>
  <c r="I2947" i="3"/>
  <c r="I2946" i="3"/>
  <c r="I2945" i="3"/>
  <c r="I2948" i="3" s="1"/>
  <c r="I2942" i="3"/>
  <c r="I2941" i="3"/>
  <c r="I2943" i="3" s="1"/>
  <c r="I2935" i="3"/>
  <c r="I2936" i="3" s="1"/>
  <c r="I2937" i="3" s="1"/>
  <c r="I2934" i="3"/>
  <c r="I2931" i="3"/>
  <c r="I2930" i="3"/>
  <c r="I2932" i="3" s="1"/>
  <c r="I2925" i="3"/>
  <c r="I2924" i="3"/>
  <c r="I2921" i="3"/>
  <c r="I2920" i="3"/>
  <c r="I2922" i="3" s="1"/>
  <c r="I2917" i="3"/>
  <c r="I2918" i="3" s="1"/>
  <c r="I2914" i="3"/>
  <c r="I2913" i="3"/>
  <c r="I2915" i="3" s="1"/>
  <c r="I2926" i="3" s="1"/>
  <c r="I2907" i="3"/>
  <c r="I2906" i="3"/>
  <c r="I2905" i="3"/>
  <c r="I2902" i="3"/>
  <c r="I2903" i="3" s="1"/>
  <c r="I2901" i="3"/>
  <c r="I2898" i="3"/>
  <c r="I2897" i="3"/>
  <c r="I2899" i="3" s="1"/>
  <c r="I2891" i="3"/>
  <c r="I2890" i="3"/>
  <c r="I2889" i="3"/>
  <c r="I2892" i="3" s="1"/>
  <c r="I2886" i="3"/>
  <c r="I2885" i="3"/>
  <c r="I2887" i="3" s="1"/>
  <c r="I2882" i="3"/>
  <c r="I2883" i="3" s="1"/>
  <c r="I2893" i="3" s="1"/>
  <c r="I2881" i="3"/>
  <c r="I2880" i="3"/>
  <c r="I2874" i="3"/>
  <c r="I2875" i="3" s="1"/>
  <c r="I2871" i="3"/>
  <c r="I2872" i="3" s="1"/>
  <c r="I2870" i="3"/>
  <c r="I2867" i="3"/>
  <c r="I2868" i="3" s="1"/>
  <c r="I2866" i="3"/>
  <c r="I2861" i="3"/>
  <c r="I2860" i="3"/>
  <c r="I2857" i="3"/>
  <c r="I2856" i="3"/>
  <c r="I2858" i="3" s="1"/>
  <c r="I2854" i="3"/>
  <c r="I2853" i="3"/>
  <c r="I2847" i="3"/>
  <c r="I2846" i="3"/>
  <c r="I2848" i="3" s="1"/>
  <c r="I2844" i="3"/>
  <c r="I2849" i="3" s="1"/>
  <c r="I2843" i="3"/>
  <c r="I2842" i="3"/>
  <c r="I2841" i="3"/>
  <c r="I2840" i="3"/>
  <c r="I2833" i="3"/>
  <c r="I2832" i="3"/>
  <c r="I2834" i="3" s="1"/>
  <c r="I2829" i="3"/>
  <c r="I2828" i="3"/>
  <c r="I2830" i="3" s="1"/>
  <c r="I2825" i="3"/>
  <c r="I2824" i="3"/>
  <c r="I2823" i="3"/>
  <c r="I2822" i="3"/>
  <c r="I2821" i="3"/>
  <c r="I2820" i="3"/>
  <c r="I2826" i="3" s="1"/>
  <c r="I2815" i="3"/>
  <c r="I2814" i="3"/>
  <c r="I2813" i="3"/>
  <c r="I2810" i="3"/>
  <c r="I2811" i="3" s="1"/>
  <c r="I2809" i="3"/>
  <c r="I2806" i="3"/>
  <c r="I2805" i="3"/>
  <c r="I2807" i="3" s="1"/>
  <c r="I2804" i="3"/>
  <c r="I2803" i="3"/>
  <c r="I2797" i="3"/>
  <c r="I2798" i="3" s="1"/>
  <c r="I2794" i="3"/>
  <c r="I2793" i="3"/>
  <c r="I2795" i="3" s="1"/>
  <c r="I2799" i="3" s="1"/>
  <c r="I2788" i="3"/>
  <c r="I2787" i="3"/>
  <c r="I2784" i="3"/>
  <c r="I2783" i="3"/>
  <c r="I2785" i="3" s="1"/>
  <c r="I2780" i="3"/>
  <c r="I2781" i="3" s="1"/>
  <c r="I2789" i="3" s="1"/>
  <c r="I2779" i="3"/>
  <c r="I2778" i="3"/>
  <c r="I2772" i="3"/>
  <c r="I2771" i="3"/>
  <c r="I2770" i="3"/>
  <c r="I2773" i="3" s="1"/>
  <c r="I2767" i="3"/>
  <c r="I2768" i="3" s="1"/>
  <c r="I2764" i="3"/>
  <c r="I2763" i="3"/>
  <c r="I2765" i="3" s="1"/>
  <c r="I2759" i="3"/>
  <c r="I2757" i="3"/>
  <c r="I2758" i="3" s="1"/>
  <c r="I2754" i="3"/>
  <c r="I2755" i="3" s="1"/>
  <c r="I2753" i="3"/>
  <c r="I2751" i="3"/>
  <c r="I2750" i="3"/>
  <c r="I2749" i="3"/>
  <c r="I2744" i="3"/>
  <c r="I2743" i="3"/>
  <c r="I2741" i="3"/>
  <c r="I2740" i="3"/>
  <c r="I2739" i="3"/>
  <c r="I2736" i="3"/>
  <c r="I2735" i="3"/>
  <c r="I2737" i="3" s="1"/>
  <c r="I2729" i="3"/>
  <c r="I2730" i="3" s="1"/>
  <c r="I2726" i="3"/>
  <c r="I2727" i="3" s="1"/>
  <c r="I2725" i="3"/>
  <c r="I2722" i="3"/>
  <c r="I2721" i="3"/>
  <c r="I2723" i="3" s="1"/>
  <c r="I2731" i="3" s="1"/>
  <c r="I2715" i="3"/>
  <c r="I2716" i="3" s="1"/>
  <c r="I2712" i="3"/>
  <c r="I2711" i="3"/>
  <c r="I2713" i="3" s="1"/>
  <c r="I2708" i="3"/>
  <c r="I2707" i="3"/>
  <c r="I2709" i="3" s="1"/>
  <c r="I2717" i="3" s="1"/>
  <c r="I2701" i="3"/>
  <c r="I2700" i="3"/>
  <c r="I2699" i="3"/>
  <c r="I2698" i="3"/>
  <c r="I2695" i="3"/>
  <c r="I2694" i="3"/>
  <c r="I2696" i="3" s="1"/>
  <c r="I2691" i="3"/>
  <c r="I2690" i="3"/>
  <c r="I2689" i="3"/>
  <c r="I2688" i="3"/>
  <c r="I2692" i="3" s="1"/>
  <c r="I2682" i="3"/>
  <c r="I2681" i="3"/>
  <c r="I2683" i="3" s="1"/>
  <c r="I2679" i="3"/>
  <c r="I2684" i="3" s="1"/>
  <c r="I2678" i="3"/>
  <c r="I2677" i="3"/>
  <c r="I2674" i="3"/>
  <c r="I2673" i="3"/>
  <c r="I2672" i="3"/>
  <c r="I2671" i="3"/>
  <c r="I2675" i="3" s="1"/>
  <c r="I2666" i="3"/>
  <c r="I2665" i="3"/>
  <c r="I2662" i="3"/>
  <c r="I2661" i="3"/>
  <c r="I2663" i="3" s="1"/>
  <c r="I2658" i="3"/>
  <c r="I2657" i="3"/>
  <c r="I2659" i="3" s="1"/>
  <c r="I2667" i="3" s="1"/>
  <c r="I2651" i="3"/>
  <c r="I2650" i="3"/>
  <c r="I2649" i="3"/>
  <c r="I2652" i="3" s="1"/>
  <c r="I2646" i="3"/>
  <c r="I2647" i="3" s="1"/>
  <c r="I2643" i="3"/>
  <c r="I2642" i="3"/>
  <c r="I2644" i="3" s="1"/>
  <c r="I2636" i="3"/>
  <c r="I2637" i="3" s="1"/>
  <c r="I2633" i="3"/>
  <c r="I2632" i="3"/>
  <c r="I2634" i="3" s="1"/>
  <c r="I2630" i="3"/>
  <c r="I2629" i="3"/>
  <c r="I2628" i="3"/>
  <c r="I2627" i="3"/>
  <c r="I2624" i="3"/>
  <c r="I2623" i="3"/>
  <c r="I2622" i="3"/>
  <c r="I2621" i="3"/>
  <c r="I2615" i="3"/>
  <c r="I2616" i="3" s="1"/>
  <c r="I2612" i="3"/>
  <c r="I2611" i="3"/>
  <c r="I2613" i="3" s="1"/>
  <c r="I2608" i="3"/>
  <c r="I2609" i="3" s="1"/>
  <c r="I2607" i="3"/>
  <c r="I2601" i="3"/>
  <c r="I2602" i="3" s="1"/>
  <c r="I2598" i="3"/>
  <c r="I2599" i="3" s="1"/>
  <c r="I2597" i="3"/>
  <c r="I2595" i="3"/>
  <c r="I2603" i="3" s="1"/>
  <c r="I2594" i="3"/>
  <c r="I2593" i="3"/>
  <c r="I2587" i="3"/>
  <c r="I2588" i="3" s="1"/>
  <c r="I2584" i="3"/>
  <c r="I2583" i="3"/>
  <c r="I2585" i="3" s="1"/>
  <c r="I2580" i="3"/>
  <c r="I2579" i="3"/>
  <c r="I2581" i="3" s="1"/>
  <c r="I2589" i="3" s="1"/>
  <c r="I2573" i="3"/>
  <c r="I2572" i="3"/>
  <c r="I2574" i="3" s="1"/>
  <c r="I2571" i="3"/>
  <c r="I2568" i="3"/>
  <c r="I2569" i="3" s="1"/>
  <c r="I2565" i="3"/>
  <c r="I2564" i="3"/>
  <c r="I2566" i="3" s="1"/>
  <c r="I2558" i="3"/>
  <c r="I2557" i="3"/>
  <c r="I2559" i="3" s="1"/>
  <c r="I2554" i="3"/>
  <c r="I2553" i="3"/>
  <c r="I2552" i="3"/>
  <c r="I2551" i="3"/>
  <c r="I2550" i="3"/>
  <c r="I2549" i="3"/>
  <c r="I2555" i="3" s="1"/>
  <c r="I2547" i="3"/>
  <c r="I2560" i="3" s="1"/>
  <c r="I2546" i="3"/>
  <c r="I2545" i="3"/>
  <c r="I2539" i="3"/>
  <c r="I2540" i="3" s="1"/>
  <c r="I2536" i="3"/>
  <c r="I2535" i="3"/>
  <c r="I2537" i="3" s="1"/>
  <c r="I2541" i="3" s="1"/>
  <c r="I2532" i="3"/>
  <c r="I2531" i="3"/>
  <c r="I2533" i="3" s="1"/>
  <c r="I2528" i="3"/>
  <c r="I2527" i="3"/>
  <c r="I2529" i="3" s="1"/>
  <c r="I2526" i="3"/>
  <c r="I2520" i="3"/>
  <c r="I2521" i="3" s="1"/>
  <c r="I2517" i="3"/>
  <c r="I2516" i="3"/>
  <c r="I2518" i="3" s="1"/>
  <c r="I2513" i="3"/>
  <c r="I2514" i="3" s="1"/>
  <c r="I2512" i="3"/>
  <c r="I2507" i="3"/>
  <c r="I2506" i="3"/>
  <c r="I2505" i="3"/>
  <c r="I2502" i="3"/>
  <c r="I2503" i="3" s="1"/>
  <c r="I2499" i="3"/>
  <c r="I2498" i="3"/>
  <c r="I2492" i="3"/>
  <c r="I2491" i="3"/>
  <c r="I2493" i="3" s="1"/>
  <c r="I2488" i="3"/>
  <c r="I2487" i="3"/>
  <c r="I2489" i="3" s="1"/>
  <c r="I2486" i="3"/>
  <c r="I2485" i="3"/>
  <c r="I2484" i="3"/>
  <c r="I2483" i="3"/>
  <c r="I2480" i="3"/>
  <c r="I2481" i="3" s="1"/>
  <c r="I2479" i="3"/>
  <c r="I2474" i="3"/>
  <c r="I2473" i="3"/>
  <c r="I2470" i="3"/>
  <c r="I2469" i="3"/>
  <c r="I2471" i="3" s="1"/>
  <c r="I2466" i="3"/>
  <c r="I2465" i="3"/>
  <c r="I2467" i="3" s="1"/>
  <c r="I2475" i="3" s="1"/>
  <c r="I2460" i="3"/>
  <c r="I2459" i="3"/>
  <c r="I2456" i="3"/>
  <c r="I2455" i="3"/>
  <c r="I2457" i="3" s="1"/>
  <c r="I2452" i="3"/>
  <c r="I2451" i="3"/>
  <c r="I2453" i="3" s="1"/>
  <c r="I2461" i="3" s="1"/>
  <c r="I2445" i="3"/>
  <c r="I2444" i="3"/>
  <c r="I2446" i="3" s="1"/>
  <c r="I2441" i="3"/>
  <c r="I2442" i="3" s="1"/>
  <c r="I2439" i="3"/>
  <c r="I2447" i="3" s="1"/>
  <c r="I2438" i="3"/>
  <c r="I2437" i="3"/>
  <c r="I2431" i="3"/>
  <c r="I2432" i="3" s="1"/>
  <c r="I2428" i="3"/>
  <c r="I2427" i="3"/>
  <c r="I2429" i="3" s="1"/>
  <c r="I2433" i="3" s="1"/>
  <c r="I2421" i="3"/>
  <c r="I2420" i="3"/>
  <c r="I2422" i="3" s="1"/>
  <c r="I2417" i="3"/>
  <c r="I2416" i="3"/>
  <c r="I2415" i="3"/>
  <c r="I2418" i="3" s="1"/>
  <c r="I2414" i="3"/>
  <c r="I2413" i="3"/>
  <c r="I2412" i="3"/>
  <c r="I2409" i="3"/>
  <c r="I2408" i="3"/>
  <c r="I2410" i="3" s="1"/>
  <c r="I2402" i="3"/>
  <c r="I2401" i="3"/>
  <c r="I2403" i="3" s="1"/>
  <c r="I2404" i="3" s="1"/>
  <c r="I2395" i="3"/>
  <c r="I2394" i="3"/>
  <c r="I2393" i="3"/>
  <c r="I2392" i="3"/>
  <c r="I2396" i="3" s="1"/>
  <c r="I2397" i="3" s="1"/>
  <c r="I2387" i="3"/>
  <c r="I2386" i="3"/>
  <c r="I2383" i="3"/>
  <c r="I2382" i="3"/>
  <c r="I2384" i="3" s="1"/>
  <c r="I2388" i="3" s="1"/>
  <c r="I2381" i="3"/>
  <c r="I2375" i="3"/>
  <c r="I2374" i="3"/>
  <c r="I2376" i="3" s="1"/>
  <c r="I2377" i="3" s="1"/>
  <c r="I2369" i="3"/>
  <c r="I2368" i="3"/>
  <c r="I2367" i="3"/>
  <c r="I2364" i="3"/>
  <c r="I2365" i="3" s="1"/>
  <c r="I2357" i="3"/>
  <c r="I2358" i="3" s="1"/>
  <c r="I2354" i="3"/>
  <c r="I2353" i="3"/>
  <c r="I2355" i="3" s="1"/>
  <c r="I2347" i="3"/>
  <c r="I2348" i="3" s="1"/>
  <c r="I2344" i="3"/>
  <c r="I2345" i="3" s="1"/>
  <c r="I2349" i="3" s="1"/>
  <c r="I2338" i="3"/>
  <c r="I2337" i="3"/>
  <c r="I2339" i="3" s="1"/>
  <c r="I2335" i="3"/>
  <c r="I2334" i="3"/>
  <c r="I2327" i="3"/>
  <c r="I2326" i="3"/>
  <c r="I2328" i="3" s="1"/>
  <c r="I2323" i="3"/>
  <c r="I2324" i="3" s="1"/>
  <c r="I2317" i="3"/>
  <c r="I2316" i="3"/>
  <c r="I2313" i="3"/>
  <c r="I2312" i="3"/>
  <c r="I2314" i="3" s="1"/>
  <c r="I2306" i="3"/>
  <c r="I2307" i="3" s="1"/>
  <c r="I2305" i="3"/>
  <c r="I2302" i="3"/>
  <c r="I2301" i="3"/>
  <c r="I2300" i="3"/>
  <c r="I2303" i="3" s="1"/>
  <c r="I2297" i="3"/>
  <c r="I2296" i="3"/>
  <c r="I2295" i="3"/>
  <c r="I2294" i="3"/>
  <c r="I2288" i="3"/>
  <c r="I2287" i="3"/>
  <c r="I2289" i="3" s="1"/>
  <c r="I2284" i="3"/>
  <c r="I2283" i="3"/>
  <c r="I2285" i="3" s="1"/>
  <c r="I2290" i="3" s="1"/>
  <c r="I2282" i="3"/>
  <c r="I2279" i="3"/>
  <c r="I2278" i="3"/>
  <c r="I2277" i="3"/>
  <c r="I2276" i="3"/>
  <c r="I2280" i="3" s="1"/>
  <c r="I2270" i="3"/>
  <c r="I2269" i="3"/>
  <c r="I2271" i="3" s="1"/>
  <c r="I2266" i="3"/>
  <c r="I2265" i="3"/>
  <c r="I2264" i="3"/>
  <c r="I2267" i="3" s="1"/>
  <c r="I2261" i="3"/>
  <c r="I2262" i="3" s="1"/>
  <c r="I2272" i="3" s="1"/>
  <c r="I2260" i="3"/>
  <c r="I2259" i="3"/>
  <c r="I2258" i="3"/>
  <c r="I2252" i="3"/>
  <c r="I2253" i="3" s="1"/>
  <c r="I2251" i="3"/>
  <c r="I2249" i="3"/>
  <c r="I2248" i="3"/>
  <c r="I2247" i="3"/>
  <c r="I2246" i="3"/>
  <c r="I2243" i="3"/>
  <c r="I2242" i="3"/>
  <c r="I2241" i="3"/>
  <c r="I2240" i="3"/>
  <c r="I2244" i="3" s="1"/>
  <c r="I2235" i="3"/>
  <c r="I2234" i="3"/>
  <c r="I2233" i="3"/>
  <c r="I2230" i="3"/>
  <c r="I2229" i="3"/>
  <c r="I2228" i="3"/>
  <c r="I2227" i="3"/>
  <c r="I2231" i="3" s="1"/>
  <c r="I2236" i="3" s="1"/>
  <c r="I2223" i="3"/>
  <c r="I2221" i="3"/>
  <c r="I2220" i="3"/>
  <c r="I2222" i="3" s="1"/>
  <c r="I2217" i="3"/>
  <c r="I2216" i="3"/>
  <c r="I2218" i="3" s="1"/>
  <c r="I2215" i="3"/>
  <c r="I2214" i="3"/>
  <c r="I2208" i="3"/>
  <c r="I2209" i="3" s="1"/>
  <c r="I2206" i="3"/>
  <c r="I2205" i="3"/>
  <c r="I2204" i="3"/>
  <c r="I2201" i="3"/>
  <c r="I2200" i="3"/>
  <c r="I2202" i="3" s="1"/>
  <c r="I2210" i="3" s="1"/>
  <c r="I2194" i="3"/>
  <c r="I2195" i="3" s="1"/>
  <c r="I2191" i="3"/>
  <c r="I2192" i="3" s="1"/>
  <c r="I2196" i="3" s="1"/>
  <c r="I2190" i="3"/>
  <c r="I2188" i="3"/>
  <c r="I2187" i="3"/>
  <c r="I2186" i="3"/>
  <c r="I2181" i="3"/>
  <c r="I2180" i="3"/>
  <c r="I2177" i="3"/>
  <c r="I2178" i="3" s="1"/>
  <c r="I2174" i="3"/>
  <c r="I2173" i="3"/>
  <c r="I2172" i="3"/>
  <c r="I2175" i="3" s="1"/>
  <c r="I2182" i="3" s="1"/>
  <c r="I2171" i="3"/>
  <c r="I2170" i="3"/>
  <c r="I2169" i="3"/>
  <c r="I2168" i="3"/>
  <c r="I2167" i="3"/>
  <c r="I2161" i="3"/>
  <c r="I2162" i="3" s="1"/>
  <c r="I2158" i="3"/>
  <c r="I2157" i="3"/>
  <c r="I2156" i="3"/>
  <c r="I2155" i="3"/>
  <c r="I2154" i="3"/>
  <c r="I2153" i="3"/>
  <c r="I2159" i="3" s="1"/>
  <c r="I2163" i="3" s="1"/>
  <c r="I2147" i="3"/>
  <c r="I2148" i="3" s="1"/>
  <c r="I2149" i="3" s="1"/>
  <c r="I2146" i="3"/>
  <c r="I2145" i="3"/>
  <c r="I2144" i="3"/>
  <c r="I2143" i="3"/>
  <c r="I2142" i="3"/>
  <c r="I2141" i="3"/>
  <c r="I2135" i="3"/>
  <c r="I2134" i="3"/>
  <c r="I2136" i="3" s="1"/>
  <c r="I2131" i="3"/>
  <c r="I2130" i="3"/>
  <c r="I2129" i="3"/>
  <c r="I2132" i="3" s="1"/>
  <c r="I2137" i="3" s="1"/>
  <c r="I2123" i="3"/>
  <c r="I2124" i="3" s="1"/>
  <c r="I2125" i="3" s="1"/>
  <c r="I2122" i="3"/>
  <c r="I2120" i="3"/>
  <c r="I2119" i="3"/>
  <c r="I2113" i="3"/>
  <c r="I2114" i="3" s="1"/>
  <c r="I2112" i="3"/>
  <c r="I2110" i="3"/>
  <c r="I2115" i="3" s="1"/>
  <c r="I2109" i="3"/>
  <c r="I2104" i="3"/>
  <c r="I2103" i="3"/>
  <c r="I2102" i="3"/>
  <c r="I2099" i="3"/>
  <c r="I2100" i="3" s="1"/>
  <c r="I2095" i="3"/>
  <c r="I2093" i="3"/>
  <c r="I2092" i="3"/>
  <c r="I2094" i="3" s="1"/>
  <c r="I2089" i="3"/>
  <c r="I2090" i="3" s="1"/>
  <c r="I2083" i="3"/>
  <c r="I2082" i="3"/>
  <c r="I2084" i="3" s="1"/>
  <c r="I2079" i="3"/>
  <c r="I2078" i="3"/>
  <c r="I2080" i="3" s="1"/>
  <c r="I2085" i="3" s="1"/>
  <c r="I2072" i="3"/>
  <c r="I2073" i="3" s="1"/>
  <c r="I2070" i="3"/>
  <c r="I2074" i="3" s="1"/>
  <c r="I2069" i="3"/>
  <c r="I2063" i="3"/>
  <c r="I2064" i="3" s="1"/>
  <c r="I2060" i="3"/>
  <c r="I2061" i="3" s="1"/>
  <c r="I2065" i="3" s="1"/>
  <c r="I2054" i="3"/>
  <c r="I2055" i="3" s="1"/>
  <c r="I2053" i="3"/>
  <c r="I2050" i="3"/>
  <c r="I2049" i="3"/>
  <c r="I2051" i="3" s="1"/>
  <c r="I2044" i="3"/>
  <c r="I2045" i="3" s="1"/>
  <c r="I2043" i="3"/>
  <c r="I2042" i="3"/>
  <c r="I2040" i="3"/>
  <c r="I2039" i="3"/>
  <c r="I2038" i="3"/>
  <c r="I2037" i="3"/>
  <c r="I2031" i="3"/>
  <c r="I2030" i="3"/>
  <c r="I2028" i="3"/>
  <c r="I2027" i="3"/>
  <c r="I2026" i="3"/>
  <c r="I2025" i="3"/>
  <c r="I2024" i="3"/>
  <c r="I2021" i="3"/>
  <c r="I2022" i="3" s="1"/>
  <c r="I2020" i="3"/>
  <c r="I2014" i="3"/>
  <c r="I2015" i="3" s="1"/>
  <c r="I2011" i="3"/>
  <c r="I2010" i="3"/>
  <c r="I2009" i="3"/>
  <c r="I2008" i="3"/>
  <c r="I2012" i="3" s="1"/>
  <c r="I2005" i="3"/>
  <c r="I2004" i="3"/>
  <c r="I2006" i="3" s="1"/>
  <c r="I2016" i="3" s="1"/>
  <c r="I1998" i="3"/>
  <c r="I1999" i="3" s="1"/>
  <c r="I2000" i="3" s="1"/>
  <c r="I1996" i="3"/>
  <c r="I1995" i="3"/>
  <c r="I1994" i="3"/>
  <c r="I1993" i="3"/>
  <c r="I1992" i="3"/>
  <c r="I1989" i="3"/>
  <c r="I1990" i="3" s="1"/>
  <c r="I1988" i="3"/>
  <c r="I1982" i="3"/>
  <c r="I1981" i="3"/>
  <c r="I1983" i="3" s="1"/>
  <c r="I1979" i="3"/>
  <c r="I1978" i="3"/>
  <c r="I1974" i="3"/>
  <c r="I1972" i="3"/>
  <c r="I1973" i="3" s="1"/>
  <c r="I1971" i="3"/>
  <c r="I1969" i="3"/>
  <c r="I1968" i="3"/>
  <c r="I1962" i="3"/>
  <c r="I1963" i="3" s="1"/>
  <c r="I1961" i="3"/>
  <c r="I1958" i="3"/>
  <c r="I1959" i="3" s="1"/>
  <c r="I1964" i="3" s="1"/>
  <c r="I1952" i="3"/>
  <c r="I1951" i="3"/>
  <c r="I1953" i="3" s="1"/>
  <c r="I1948" i="3"/>
  <c r="I1947" i="3"/>
  <c r="I1949" i="3" s="1"/>
  <c r="I1954" i="3" s="1"/>
  <c r="I1942" i="3"/>
  <c r="I1941" i="3"/>
  <c r="I1938" i="3"/>
  <c r="I1937" i="3"/>
  <c r="I1939" i="3" s="1"/>
  <c r="I1943" i="3" s="1"/>
  <c r="I1931" i="3"/>
  <c r="I1932" i="3" s="1"/>
  <c r="I1928" i="3"/>
  <c r="I1927" i="3"/>
  <c r="I1929" i="3" s="1"/>
  <c r="I1925" i="3"/>
  <c r="I1933" i="3" s="1"/>
  <c r="I1924" i="3"/>
  <c r="I1919" i="3"/>
  <c r="I1920" i="3" s="1"/>
  <c r="I1918" i="3"/>
  <c r="I1916" i="3"/>
  <c r="I1915" i="3"/>
  <c r="I1914" i="3"/>
  <c r="I1911" i="3"/>
  <c r="I1912" i="3" s="1"/>
  <c r="I1908" i="3"/>
  <c r="I1907" i="3"/>
  <c r="I1909" i="3" s="1"/>
  <c r="I1901" i="3"/>
  <c r="I1900" i="3"/>
  <c r="I1899" i="3"/>
  <c r="I1898" i="3"/>
  <c r="I1897" i="3"/>
  <c r="I1902" i="3" s="1"/>
  <c r="I1903" i="3" s="1"/>
  <c r="I1896" i="3"/>
  <c r="I1894" i="3"/>
  <c r="I1893" i="3"/>
  <c r="I1887" i="3"/>
  <c r="I1886" i="3"/>
  <c r="I1885" i="3"/>
  <c r="I1884" i="3"/>
  <c r="I1883" i="3"/>
  <c r="I1880" i="3"/>
  <c r="I1879" i="3"/>
  <c r="I1881" i="3" s="1"/>
  <c r="I1876" i="3"/>
  <c r="I1875" i="3"/>
  <c r="I1877" i="3" s="1"/>
  <c r="I1874" i="3"/>
  <c r="I1873" i="3"/>
  <c r="I1872" i="3"/>
  <c r="I1871" i="3"/>
  <c r="I1868" i="3"/>
  <c r="I1869" i="3" s="1"/>
  <c r="I1867" i="3"/>
  <c r="I1861" i="3"/>
  <c r="I1862" i="3" s="1"/>
  <c r="I1858" i="3"/>
  <c r="I1859" i="3" s="1"/>
  <c r="I1863" i="3" s="1"/>
  <c r="I1857" i="3"/>
  <c r="I1855" i="3"/>
  <c r="I1854" i="3"/>
  <c r="I1852" i="3"/>
  <c r="I1851" i="3"/>
  <c r="I1850" i="3"/>
  <c r="I1844" i="3"/>
  <c r="I1843" i="3"/>
  <c r="I1845" i="3" s="1"/>
  <c r="I1840" i="3"/>
  <c r="I1839" i="3"/>
  <c r="I1841" i="3" s="1"/>
  <c r="I1834" i="3"/>
  <c r="I1833" i="3"/>
  <c r="I1832" i="3"/>
  <c r="I1829" i="3"/>
  <c r="I1828" i="3"/>
  <c r="I1827" i="3"/>
  <c r="I1830" i="3" s="1"/>
  <c r="I1821" i="3"/>
  <c r="I1820" i="3"/>
  <c r="I1822" i="3" s="1"/>
  <c r="I1817" i="3"/>
  <c r="I1816" i="3"/>
  <c r="I1818" i="3" s="1"/>
  <c r="I1823" i="3" s="1"/>
  <c r="I1811" i="3"/>
  <c r="I1810" i="3"/>
  <c r="I1809" i="3"/>
  <c r="I1806" i="3"/>
  <c r="I1807" i="3" s="1"/>
  <c r="I1812" i="3" s="1"/>
  <c r="I1805" i="3"/>
  <c r="I1799" i="3"/>
  <c r="I1800" i="3" s="1"/>
  <c r="I1796" i="3"/>
  <c r="I1795" i="3"/>
  <c r="I1797" i="3" s="1"/>
  <c r="I1792" i="3"/>
  <c r="I1793" i="3" s="1"/>
  <c r="I1786" i="3"/>
  <c r="I1787" i="3" s="1"/>
  <c r="I1783" i="3"/>
  <c r="I1782" i="3"/>
  <c r="I1784" i="3" s="1"/>
  <c r="I1779" i="3"/>
  <c r="I1780" i="3" s="1"/>
  <c r="I1777" i="3"/>
  <c r="I1776" i="3"/>
  <c r="I1775" i="3"/>
  <c r="I1769" i="3"/>
  <c r="I1768" i="3"/>
  <c r="I1767" i="3"/>
  <c r="I1766" i="3"/>
  <c r="I1765" i="3"/>
  <c r="I1764" i="3"/>
  <c r="I1763" i="3"/>
  <c r="I1762" i="3"/>
  <c r="I1761" i="3"/>
  <c r="I1760" i="3"/>
  <c r="I1770" i="3" s="1"/>
  <c r="I1757" i="3"/>
  <c r="I1756" i="3"/>
  <c r="I1754" i="3"/>
  <c r="I1753" i="3"/>
  <c r="I1752" i="3"/>
  <c r="I1751" i="3"/>
  <c r="I1750" i="3"/>
  <c r="I1749" i="3"/>
  <c r="I1748" i="3"/>
  <c r="I1745" i="3"/>
  <c r="I1744" i="3"/>
  <c r="I1738" i="3"/>
  <c r="I1737" i="3"/>
  <c r="I1736" i="3"/>
  <c r="I1735" i="3"/>
  <c r="I1734" i="3"/>
  <c r="I1739" i="3" s="1"/>
  <c r="I1740" i="3" s="1"/>
  <c r="I1733" i="3"/>
  <c r="I1732" i="3"/>
  <c r="I1731" i="3"/>
  <c r="I1730" i="3"/>
  <c r="I1723" i="3"/>
  <c r="I1724" i="3" s="1"/>
  <c r="I1722" i="3"/>
  <c r="I1719" i="3"/>
  <c r="I1718" i="3"/>
  <c r="I1720" i="3" s="1"/>
  <c r="I1712" i="3"/>
  <c r="I1711" i="3"/>
  <c r="I1713" i="3" s="1"/>
  <c r="I1708" i="3"/>
  <c r="I1709" i="3" s="1"/>
  <c r="I1707" i="3"/>
  <c r="I1706" i="3"/>
  <c r="I1700" i="3"/>
  <c r="I1699" i="3"/>
  <c r="I1701" i="3" s="1"/>
  <c r="I1696" i="3"/>
  <c r="I1695" i="3"/>
  <c r="I1697" i="3" s="1"/>
  <c r="I1702" i="3" s="1"/>
  <c r="I1689" i="3"/>
  <c r="I1688" i="3"/>
  <c r="I1690" i="3" s="1"/>
  <c r="I1685" i="3"/>
  <c r="I1684" i="3"/>
  <c r="I1686" i="3" s="1"/>
  <c r="I1691" i="3" s="1"/>
  <c r="I1678" i="3"/>
  <c r="I1677" i="3"/>
  <c r="I1676" i="3"/>
  <c r="I1675" i="3"/>
  <c r="I1679" i="3" s="1"/>
  <c r="I1674" i="3"/>
  <c r="I1672" i="3"/>
  <c r="I1671" i="3"/>
  <c r="I1670" i="3"/>
  <c r="I1667" i="3"/>
  <c r="I1666" i="3"/>
  <c r="I1665" i="3"/>
  <c r="I1664" i="3"/>
  <c r="I1663" i="3"/>
  <c r="I1668" i="3" s="1"/>
  <c r="I1662" i="3"/>
  <c r="I1660" i="3"/>
  <c r="I1659" i="3"/>
  <c r="I1658" i="3"/>
  <c r="I1653" i="3"/>
  <c r="I1654" i="3" s="1"/>
  <c r="I1652" i="3"/>
  <c r="I1647" i="3"/>
  <c r="I1646" i="3"/>
  <c r="I1645" i="3"/>
  <c r="I1642" i="3"/>
  <c r="I1643" i="3" s="1"/>
  <c r="I1648" i="3" s="1"/>
  <c r="I1641" i="3"/>
  <c r="I1636" i="3"/>
  <c r="I1635" i="3"/>
  <c r="I1634" i="3"/>
  <c r="I1631" i="3"/>
  <c r="I1630" i="3"/>
  <c r="I1632" i="3" s="1"/>
  <c r="I1637" i="3" s="1"/>
  <c r="I1624" i="3"/>
  <c r="I1623" i="3"/>
  <c r="I1625" i="3" s="1"/>
  <c r="I1620" i="3"/>
  <c r="I1621" i="3" s="1"/>
  <c r="I1626" i="3" s="1"/>
  <c r="I1619" i="3"/>
  <c r="I1618" i="3"/>
  <c r="I1617" i="3"/>
  <c r="I1612" i="3"/>
  <c r="I1611" i="3"/>
  <c r="I1610" i="3"/>
  <c r="I1607" i="3"/>
  <c r="I1606" i="3"/>
  <c r="I1605" i="3"/>
  <c r="I1604" i="3"/>
  <c r="I1608" i="3" s="1"/>
  <c r="I1613" i="3" s="1"/>
  <c r="I1598" i="3"/>
  <c r="I1597" i="3"/>
  <c r="I1599" i="3" s="1"/>
  <c r="I1600" i="3" s="1"/>
  <c r="I1595" i="3"/>
  <c r="I1594" i="3"/>
  <c r="I1593" i="3"/>
  <c r="I1592" i="3"/>
  <c r="I1591" i="3"/>
  <c r="I1586" i="3"/>
  <c r="I1585" i="3"/>
  <c r="I1584" i="3"/>
  <c r="I1581" i="3"/>
  <c r="I1580" i="3"/>
  <c r="I1579" i="3"/>
  <c r="I1578" i="3"/>
  <c r="I1582" i="3" s="1"/>
  <c r="I1587" i="3" s="1"/>
  <c r="I1572" i="3"/>
  <c r="I1571" i="3"/>
  <c r="I1573" i="3" s="1"/>
  <c r="I1574" i="3" s="1"/>
  <c r="I1569" i="3"/>
  <c r="I1568" i="3"/>
  <c r="I1567" i="3"/>
  <c r="I1562" i="3"/>
  <c r="I1561" i="3"/>
  <c r="I1560" i="3"/>
  <c r="I1557" i="3"/>
  <c r="I1556" i="3"/>
  <c r="I1555" i="3"/>
  <c r="I1554" i="3"/>
  <c r="I1558" i="3" s="1"/>
  <c r="I1563" i="3" s="1"/>
  <c r="I1548" i="3"/>
  <c r="I1547" i="3"/>
  <c r="I1549" i="3" s="1"/>
  <c r="I1544" i="3"/>
  <c r="I1545" i="3" s="1"/>
  <c r="I1543" i="3"/>
  <c r="I1542" i="3"/>
  <c r="I1541" i="3"/>
  <c r="I1535" i="3"/>
  <c r="I1534" i="3"/>
  <c r="I1536" i="3" s="1"/>
  <c r="I1531" i="3"/>
  <c r="I1530" i="3"/>
  <c r="I1529" i="3"/>
  <c r="I1528" i="3"/>
  <c r="I1532" i="3" s="1"/>
  <c r="I1537" i="3" s="1"/>
  <c r="I1522" i="3"/>
  <c r="I1521" i="3"/>
  <c r="I1523" i="3" s="1"/>
  <c r="I1524" i="3" s="1"/>
  <c r="I1519" i="3"/>
  <c r="I1518" i="3"/>
  <c r="I1517" i="3"/>
  <c r="I1516" i="3"/>
  <c r="I1515" i="3"/>
  <c r="I1509" i="3"/>
  <c r="I1508" i="3"/>
  <c r="I1510" i="3" s="1"/>
  <c r="I1505" i="3"/>
  <c r="I1504" i="3"/>
  <c r="I1503" i="3"/>
  <c r="I1502" i="3"/>
  <c r="I1506" i="3" s="1"/>
  <c r="I1511" i="3" s="1"/>
  <c r="I1498" i="3"/>
  <c r="I1497" i="3"/>
  <c r="I1496" i="3"/>
  <c r="I1495" i="3"/>
  <c r="I1492" i="3"/>
  <c r="I1491" i="3"/>
  <c r="I1490" i="3"/>
  <c r="I1489" i="3"/>
  <c r="I1493" i="3" s="1"/>
  <c r="I1483" i="3"/>
  <c r="I1482" i="3"/>
  <c r="I1484" i="3" s="1"/>
  <c r="I1479" i="3"/>
  <c r="I1478" i="3"/>
  <c r="I1477" i="3"/>
  <c r="I1476" i="3"/>
  <c r="I1480" i="3" s="1"/>
  <c r="I1485" i="3" s="1"/>
  <c r="I1470" i="3"/>
  <c r="I1469" i="3"/>
  <c r="I1471" i="3" s="1"/>
  <c r="I1472" i="3" s="1"/>
  <c r="I1466" i="3"/>
  <c r="I1465" i="3"/>
  <c r="I1467" i="3" s="1"/>
  <c r="I1464" i="3"/>
  <c r="I1458" i="3"/>
  <c r="I1457" i="3"/>
  <c r="I1459" i="3" s="1"/>
  <c r="I1454" i="3"/>
  <c r="I1453" i="3"/>
  <c r="I1452" i="3"/>
  <c r="I1455" i="3" s="1"/>
  <c r="I1460" i="3" s="1"/>
  <c r="I1446" i="3"/>
  <c r="I1445" i="3"/>
  <c r="I1447" i="3" s="1"/>
  <c r="I1442" i="3"/>
  <c r="I1441" i="3"/>
  <c r="I1440" i="3"/>
  <c r="I1439" i="3"/>
  <c r="I1443" i="3" s="1"/>
  <c r="I1448" i="3" s="1"/>
  <c r="I1434" i="3"/>
  <c r="I1435" i="3" s="1"/>
  <c r="I1433" i="3"/>
  <c r="I1432" i="3"/>
  <c r="I1429" i="3"/>
  <c r="I1428" i="3"/>
  <c r="I1427" i="3"/>
  <c r="I1430" i="3" s="1"/>
  <c r="I1426" i="3"/>
  <c r="I1420" i="3"/>
  <c r="I1419" i="3"/>
  <c r="I1421" i="3" s="1"/>
  <c r="I1416" i="3"/>
  <c r="I1415" i="3"/>
  <c r="I1414" i="3"/>
  <c r="I1413" i="3"/>
  <c r="I1417" i="3" s="1"/>
  <c r="I1422" i="3" s="1"/>
  <c r="I1408" i="3"/>
  <c r="I1409" i="3" s="1"/>
  <c r="I1407" i="3"/>
  <c r="I1406" i="3"/>
  <c r="I1403" i="3"/>
  <c r="I1404" i="3" s="1"/>
  <c r="I1402" i="3"/>
  <c r="I1401" i="3"/>
  <c r="I1400" i="3"/>
  <c r="I1399" i="3"/>
  <c r="I1393" i="3"/>
  <c r="I1392" i="3"/>
  <c r="I1394" i="3" s="1"/>
  <c r="I1389" i="3"/>
  <c r="I1388" i="3"/>
  <c r="I1387" i="3"/>
  <c r="I1386" i="3"/>
  <c r="I1390" i="3" s="1"/>
  <c r="I1395" i="3" s="1"/>
  <c r="I1380" i="3"/>
  <c r="I1381" i="3" s="1"/>
  <c r="I1382" i="3" s="1"/>
  <c r="I1379" i="3"/>
  <c r="I1377" i="3"/>
  <c r="I1376" i="3"/>
  <c r="I1375" i="3"/>
  <c r="I1369" i="3"/>
  <c r="I1368" i="3"/>
  <c r="I1370" i="3" s="1"/>
  <c r="I1366" i="3"/>
  <c r="I1371" i="3" s="1"/>
  <c r="I1365" i="3"/>
  <c r="I1364" i="3"/>
  <c r="I1358" i="3"/>
  <c r="I1359" i="3" s="1"/>
  <c r="I1360" i="3" s="1"/>
  <c r="I1357" i="3"/>
  <c r="I1355" i="3"/>
  <c r="I1354" i="3"/>
  <c r="I1353" i="3"/>
  <c r="I1347" i="3"/>
  <c r="I1346" i="3"/>
  <c r="I1348" i="3" s="1"/>
  <c r="I1343" i="3"/>
  <c r="I1342" i="3"/>
  <c r="I1344" i="3" s="1"/>
  <c r="I1349" i="3" s="1"/>
  <c r="I1336" i="3"/>
  <c r="I1337" i="3" s="1"/>
  <c r="I1335" i="3"/>
  <c r="I1332" i="3"/>
  <c r="I1331" i="3"/>
  <c r="I1333" i="3" s="1"/>
  <c r="I1326" i="3"/>
  <c r="I1325" i="3"/>
  <c r="I1322" i="3"/>
  <c r="I1321" i="3"/>
  <c r="I1323" i="3" s="1"/>
  <c r="I1318" i="3"/>
  <c r="I1319" i="3" s="1"/>
  <c r="I1327" i="3" s="1"/>
  <c r="I1312" i="3"/>
  <c r="I1311" i="3"/>
  <c r="I1310" i="3"/>
  <c r="I1309" i="3"/>
  <c r="I1308" i="3"/>
  <c r="I1307" i="3"/>
  <c r="I1313" i="3" s="1"/>
  <c r="I1306" i="3"/>
  <c r="I1304" i="3"/>
  <c r="I1303" i="3"/>
  <c r="I1302" i="3"/>
  <c r="I1299" i="3"/>
  <c r="I1298" i="3"/>
  <c r="I1297" i="3"/>
  <c r="I1296" i="3"/>
  <c r="I1295" i="3"/>
  <c r="I1294" i="3"/>
  <c r="I1293" i="3"/>
  <c r="I1290" i="3"/>
  <c r="I1289" i="3"/>
  <c r="I1291" i="3" s="1"/>
  <c r="I1283" i="3"/>
  <c r="I1282" i="3"/>
  <c r="I1281" i="3"/>
  <c r="I1278" i="3"/>
  <c r="I1279" i="3" s="1"/>
  <c r="I1272" i="3"/>
  <c r="I1273" i="3" s="1"/>
  <c r="I1271" i="3"/>
  <c r="I1268" i="3"/>
  <c r="I1267" i="3"/>
  <c r="I1269" i="3" s="1"/>
  <c r="I1261" i="3"/>
  <c r="I1260" i="3"/>
  <c r="I1262" i="3" s="1"/>
  <c r="I1257" i="3"/>
  <c r="I1258" i="3" s="1"/>
  <c r="I1263" i="3" s="1"/>
  <c r="I1256" i="3"/>
  <c r="I1250" i="3"/>
  <c r="I1249" i="3"/>
  <c r="I1251" i="3" s="1"/>
  <c r="I1246" i="3"/>
  <c r="I1245" i="3"/>
  <c r="I1247" i="3" s="1"/>
  <c r="I1239" i="3"/>
  <c r="I1238" i="3"/>
  <c r="I1240" i="3" s="1"/>
  <c r="I1235" i="3"/>
  <c r="I1234" i="3"/>
  <c r="I1236" i="3" s="1"/>
  <c r="I1241" i="3" s="1"/>
  <c r="I1228" i="3"/>
  <c r="I1227" i="3"/>
  <c r="I1229" i="3" s="1"/>
  <c r="I1224" i="3"/>
  <c r="I1223" i="3"/>
  <c r="I1225" i="3" s="1"/>
  <c r="I1230" i="3" s="1"/>
  <c r="I1217" i="3"/>
  <c r="I1216" i="3"/>
  <c r="I1218" i="3" s="1"/>
  <c r="I1209" i="3"/>
  <c r="I1210" i="3" s="1"/>
  <c r="I1208" i="3"/>
  <c r="I1205" i="3"/>
  <c r="I1206" i="3" s="1"/>
  <c r="I1199" i="3"/>
  <c r="I1200" i="3" s="1"/>
  <c r="I1198" i="3"/>
  <c r="I1195" i="3"/>
  <c r="I1194" i="3"/>
  <c r="I1193" i="3"/>
  <c r="I1192" i="3"/>
  <c r="I1196" i="3" s="1"/>
  <c r="I1189" i="3"/>
  <c r="I1188" i="3"/>
  <c r="I1187" i="3"/>
  <c r="I1190" i="3" s="1"/>
  <c r="I1181" i="3"/>
  <c r="I1180" i="3"/>
  <c r="I1182" i="3" s="1"/>
  <c r="I1178" i="3"/>
  <c r="I1177" i="3"/>
  <c r="I1176" i="3"/>
  <c r="I1175" i="3"/>
  <c r="I1174" i="3"/>
  <c r="I1171" i="3"/>
  <c r="I1170" i="3"/>
  <c r="I1169" i="3"/>
  <c r="I1172" i="3" s="1"/>
  <c r="I1163" i="3"/>
  <c r="I1162" i="3"/>
  <c r="I1161" i="3"/>
  <c r="I1160" i="3"/>
  <c r="I1164" i="3" s="1"/>
  <c r="I1157" i="3"/>
  <c r="I1156" i="3"/>
  <c r="I1158" i="3" s="1"/>
  <c r="I1154" i="3"/>
  <c r="I1153" i="3"/>
  <c r="I1151" i="3"/>
  <c r="I1150" i="3"/>
  <c r="I1149" i="3"/>
  <c r="I1143" i="3"/>
  <c r="I1142" i="3"/>
  <c r="I1141" i="3"/>
  <c r="I1140" i="3"/>
  <c r="I1144" i="3" s="1"/>
  <c r="I1137" i="3"/>
  <c r="I1136" i="3"/>
  <c r="I1138" i="3" s="1"/>
  <c r="I1133" i="3"/>
  <c r="I1134" i="3" s="1"/>
  <c r="I1131" i="3"/>
  <c r="I1130" i="3"/>
  <c r="I1129" i="3"/>
  <c r="I1123" i="3"/>
  <c r="I1122" i="3"/>
  <c r="I1121" i="3"/>
  <c r="I1120" i="3"/>
  <c r="I1117" i="3"/>
  <c r="I1116" i="3"/>
  <c r="I1118" i="3" s="1"/>
  <c r="I1113" i="3"/>
  <c r="I1114" i="3" s="1"/>
  <c r="I1107" i="3"/>
  <c r="I1108" i="3" s="1"/>
  <c r="I1109" i="3" s="1"/>
  <c r="I1106" i="3"/>
  <c r="I1104" i="3"/>
  <c r="I1103" i="3"/>
  <c r="I1102" i="3"/>
  <c r="I1096" i="3"/>
  <c r="I1095" i="3"/>
  <c r="I1097" i="3" s="1"/>
  <c r="I1092" i="3"/>
  <c r="I1091" i="3"/>
  <c r="I1093" i="3" s="1"/>
  <c r="I1085" i="3"/>
  <c r="I1084" i="3"/>
  <c r="I1086" i="3" s="1"/>
  <c r="I1082" i="3"/>
  <c r="I1081" i="3"/>
  <c r="I1075" i="3"/>
  <c r="I1074" i="3"/>
  <c r="I1076" i="3" s="1"/>
  <c r="I1072" i="3"/>
  <c r="I1077" i="3" s="1"/>
  <c r="I1071" i="3"/>
  <c r="I1065" i="3"/>
  <c r="I1066" i="3" s="1"/>
  <c r="I1064" i="3"/>
  <c r="I1062" i="3"/>
  <c r="I1067" i="3" s="1"/>
  <c r="I1061" i="3"/>
  <c r="I1055" i="3"/>
  <c r="I1056" i="3" s="1"/>
  <c r="I1057" i="3" s="1"/>
  <c r="I1054" i="3"/>
  <c r="I1052" i="3"/>
  <c r="I1051" i="3"/>
  <c r="I1045" i="3"/>
  <c r="I1046" i="3" s="1"/>
  <c r="I1044" i="3"/>
  <c r="I1042" i="3"/>
  <c r="I1047" i="3" s="1"/>
  <c r="I1041" i="3"/>
  <c r="I1035" i="3"/>
  <c r="I1036" i="3" s="1"/>
  <c r="I1034" i="3"/>
  <c r="I1032" i="3"/>
  <c r="I1037" i="3" s="1"/>
  <c r="I1031" i="3"/>
  <c r="I1025" i="3"/>
  <c r="I1024" i="3"/>
  <c r="I1026" i="3" s="1"/>
  <c r="I1021" i="3"/>
  <c r="I1022" i="3" s="1"/>
  <c r="I1027" i="3" s="1"/>
  <c r="I1015" i="3"/>
  <c r="I1014" i="3"/>
  <c r="I1011" i="3"/>
  <c r="I1012" i="3" s="1"/>
  <c r="I1005" i="3"/>
  <c r="I1004" i="3"/>
  <c r="I1006" i="3" s="1"/>
  <c r="I1002" i="3"/>
  <c r="I1007" i="3" s="1"/>
  <c r="I1001" i="3"/>
  <c r="I995" i="3"/>
  <c r="I994" i="3"/>
  <c r="I996" i="3" s="1"/>
  <c r="I992" i="3"/>
  <c r="I997" i="3" s="1"/>
  <c r="I991" i="3"/>
  <c r="I985" i="3"/>
  <c r="I984" i="3"/>
  <c r="I986" i="3" s="1"/>
  <c r="I982" i="3"/>
  <c r="I987" i="3" s="1"/>
  <c r="I981" i="3"/>
  <c r="I980" i="3"/>
  <c r="I975" i="3"/>
  <c r="I974" i="3"/>
  <c r="I973" i="3"/>
  <c r="I970" i="3"/>
  <c r="I969" i="3"/>
  <c r="I971" i="3" s="1"/>
  <c r="I976" i="3" s="1"/>
  <c r="I963" i="3"/>
  <c r="I962" i="3"/>
  <c r="I964" i="3" s="1"/>
  <c r="I959" i="3"/>
  <c r="I958" i="3"/>
  <c r="I960" i="3" s="1"/>
  <c r="I965" i="3" s="1"/>
  <c r="I953" i="3"/>
  <c r="I954" i="3" s="1"/>
  <c r="I952" i="3"/>
  <c r="I951" i="3"/>
  <c r="I948" i="3"/>
  <c r="I949" i="3" s="1"/>
  <c r="I942" i="3"/>
  <c r="I941" i="3"/>
  <c r="I943" i="3" s="1"/>
  <c r="I938" i="3"/>
  <c r="I939" i="3" s="1"/>
  <c r="I932" i="3"/>
  <c r="I931" i="3"/>
  <c r="I933" i="3" s="1"/>
  <c r="I928" i="3"/>
  <c r="I927" i="3"/>
  <c r="I929" i="3" s="1"/>
  <c r="I934" i="3" s="1"/>
  <c r="I921" i="3"/>
  <c r="I922" i="3" s="1"/>
  <c r="I923" i="3" s="1"/>
  <c r="I918" i="3"/>
  <c r="I917" i="3"/>
  <c r="I916" i="3"/>
  <c r="I915" i="3"/>
  <c r="I914" i="3"/>
  <c r="I919" i="3" s="1"/>
  <c r="I908" i="3"/>
  <c r="I909" i="3" s="1"/>
  <c r="I905" i="3"/>
  <c r="I904" i="3"/>
  <c r="I906" i="3" s="1"/>
  <c r="I910" i="3" s="1"/>
  <c r="I899" i="3"/>
  <c r="I898" i="3"/>
  <c r="I896" i="3"/>
  <c r="I895" i="3"/>
  <c r="I894" i="3"/>
  <c r="I891" i="3"/>
  <c r="I892" i="3" s="1"/>
  <c r="I900" i="3" s="1"/>
  <c r="I885" i="3"/>
  <c r="I886" i="3" s="1"/>
  <c r="I882" i="3"/>
  <c r="I881" i="3"/>
  <c r="I883" i="3" s="1"/>
  <c r="I878" i="3"/>
  <c r="I879" i="3" s="1"/>
  <c r="I872" i="3"/>
  <c r="I873" i="3" s="1"/>
  <c r="I874" i="3" s="1"/>
  <c r="I871" i="3"/>
  <c r="I870" i="3"/>
  <c r="I869" i="3"/>
  <c r="I868" i="3"/>
  <c r="I867" i="3"/>
  <c r="I861" i="3"/>
  <c r="I862" i="3" s="1"/>
  <c r="I863" i="3" s="1"/>
  <c r="I858" i="3"/>
  <c r="I857" i="3"/>
  <c r="I859" i="3" s="1"/>
  <c r="I855" i="3"/>
  <c r="I854" i="3"/>
  <c r="I848" i="3"/>
  <c r="I849" i="3" s="1"/>
  <c r="I845" i="3"/>
  <c r="I844" i="3"/>
  <c r="I846" i="3" s="1"/>
  <c r="I841" i="3"/>
  <c r="I840" i="3"/>
  <c r="I842" i="3" s="1"/>
  <c r="I850" i="3" s="1"/>
  <c r="I839" i="3"/>
  <c r="I833" i="3"/>
  <c r="I834" i="3" s="1"/>
  <c r="I832" i="3"/>
  <c r="I829" i="3"/>
  <c r="I828" i="3"/>
  <c r="I830" i="3" s="1"/>
  <c r="I827" i="3"/>
  <c r="I821" i="3"/>
  <c r="I822" i="3" s="1"/>
  <c r="I818" i="3"/>
  <c r="I817" i="3"/>
  <c r="I819" i="3" s="1"/>
  <c r="I814" i="3"/>
  <c r="I813" i="3"/>
  <c r="I812" i="3"/>
  <c r="I811" i="3"/>
  <c r="I810" i="3"/>
  <c r="I804" i="3"/>
  <c r="I805" i="3" s="1"/>
  <c r="I806" i="3" s="1"/>
  <c r="I799" i="3"/>
  <c r="I798" i="3"/>
  <c r="I795" i="3"/>
  <c r="I794" i="3"/>
  <c r="I793" i="3"/>
  <c r="I792" i="3"/>
  <c r="I791" i="3"/>
  <c r="I790" i="3"/>
  <c r="I796" i="3" s="1"/>
  <c r="I800" i="3" s="1"/>
  <c r="I784" i="3"/>
  <c r="I785" i="3" s="1"/>
  <c r="I781" i="3"/>
  <c r="I782" i="3" s="1"/>
  <c r="I786" i="3" s="1"/>
  <c r="I780" i="3"/>
  <c r="I774" i="3"/>
  <c r="I773" i="3"/>
  <c r="I772" i="3"/>
  <c r="I771" i="3"/>
  <c r="I770" i="3"/>
  <c r="I769" i="3"/>
  <c r="I775" i="3" s="1"/>
  <c r="I766" i="3"/>
  <c r="I765" i="3"/>
  <c r="I767" i="3" s="1"/>
  <c r="I762" i="3"/>
  <c r="I761" i="3"/>
  <c r="I763" i="3" s="1"/>
  <c r="I758" i="3"/>
  <c r="I759" i="3" s="1"/>
  <c r="I776" i="3" s="1"/>
  <c r="I757" i="3"/>
  <c r="I751" i="3"/>
  <c r="I750" i="3"/>
  <c r="I749" i="3"/>
  <c r="I748" i="3"/>
  <c r="I747" i="3"/>
  <c r="I746" i="3"/>
  <c r="I745" i="3"/>
  <c r="I744" i="3"/>
  <c r="I743" i="3"/>
  <c r="I742" i="3"/>
  <c r="I739" i="3"/>
  <c r="I738" i="3"/>
  <c r="I740" i="3" s="1"/>
  <c r="I736" i="3"/>
  <c r="I735" i="3"/>
  <c r="I734" i="3"/>
  <c r="I733" i="3"/>
  <c r="I732" i="3"/>
  <c r="I731" i="3"/>
  <c r="I730" i="3"/>
  <c r="I729" i="3"/>
  <c r="I726" i="3"/>
  <c r="I725" i="3"/>
  <c r="I727" i="3" s="1"/>
  <c r="I718" i="3"/>
  <c r="I717" i="3"/>
  <c r="I716" i="3"/>
  <c r="I715" i="3"/>
  <c r="I714" i="3"/>
  <c r="I713" i="3"/>
  <c r="I712" i="3"/>
  <c r="I711" i="3"/>
  <c r="I710" i="3"/>
  <c r="I709" i="3"/>
  <c r="I708" i="3"/>
  <c r="I707" i="3"/>
  <c r="I706" i="3"/>
  <c r="I705" i="3"/>
  <c r="I704" i="3"/>
  <c r="I703" i="3"/>
  <c r="I702" i="3"/>
  <c r="I701" i="3"/>
  <c r="I700" i="3"/>
  <c r="I699" i="3"/>
  <c r="I698" i="3"/>
  <c r="I719" i="3" s="1"/>
  <c r="I696" i="3"/>
  <c r="I695" i="3"/>
  <c r="I694" i="3"/>
  <c r="I687" i="3"/>
  <c r="I686" i="3"/>
  <c r="I685" i="3"/>
  <c r="I684" i="3"/>
  <c r="I683" i="3"/>
  <c r="I682" i="3"/>
  <c r="I681" i="3"/>
  <c r="I680" i="3"/>
  <c r="I679" i="3"/>
  <c r="I678" i="3"/>
  <c r="I677" i="3"/>
  <c r="I676" i="3"/>
  <c r="I675" i="3"/>
  <c r="I674" i="3"/>
  <c r="I673" i="3"/>
  <c r="I672" i="3"/>
  <c r="I671" i="3"/>
  <c r="I670" i="3"/>
  <c r="I669" i="3"/>
  <c r="I668" i="3"/>
  <c r="I667" i="3"/>
  <c r="I664" i="3"/>
  <c r="I663" i="3"/>
  <c r="I665" i="3" s="1"/>
  <c r="I657" i="3"/>
  <c r="I656" i="3"/>
  <c r="I655" i="3"/>
  <c r="I658" i="3" s="1"/>
  <c r="I659" i="3" s="1"/>
  <c r="I654" i="3"/>
  <c r="I653" i="3"/>
  <c r="I652" i="3"/>
  <c r="I645" i="3"/>
  <c r="I644" i="3"/>
  <c r="I646" i="3" s="1"/>
  <c r="I643" i="3"/>
  <c r="I636" i="3"/>
  <c r="I635" i="3"/>
  <c r="I634" i="3"/>
  <c r="I637" i="3" s="1"/>
  <c r="I627" i="3"/>
  <c r="I626" i="3"/>
  <c r="I625" i="3"/>
  <c r="I624" i="3"/>
  <c r="I623" i="3"/>
  <c r="I622" i="3"/>
  <c r="I621" i="3"/>
  <c r="I620" i="3"/>
  <c r="I619" i="3"/>
  <c r="I618" i="3"/>
  <c r="I617" i="3"/>
  <c r="I616" i="3"/>
  <c r="I615" i="3"/>
  <c r="I614" i="3"/>
  <c r="I613" i="3"/>
  <c r="I612" i="3"/>
  <c r="I611" i="3"/>
  <c r="I610" i="3"/>
  <c r="I609" i="3"/>
  <c r="I608" i="3"/>
  <c r="I607" i="3"/>
  <c r="I606" i="3"/>
  <c r="I605" i="3"/>
  <c r="I604" i="3"/>
  <c r="I603" i="3"/>
  <c r="I602" i="3"/>
  <c r="I601" i="3"/>
  <c r="I600" i="3"/>
  <c r="I599" i="3"/>
  <c r="I598" i="3"/>
  <c r="I597" i="3"/>
  <c r="I596" i="3"/>
  <c r="I595" i="3"/>
  <c r="I594" i="3"/>
  <c r="I593" i="3"/>
  <c r="I592" i="3"/>
  <c r="I591" i="3"/>
  <c r="I590" i="3"/>
  <c r="I589" i="3"/>
  <c r="I588" i="3"/>
  <c r="I587" i="3"/>
  <c r="I586" i="3"/>
  <c r="I585" i="3"/>
  <c r="I584" i="3"/>
  <c r="I583" i="3"/>
  <c r="I582" i="3"/>
  <c r="I581" i="3"/>
  <c r="I580" i="3"/>
  <c r="I579" i="3"/>
  <c r="I578" i="3"/>
  <c r="I577" i="3"/>
  <c r="I576" i="3"/>
  <c r="I628" i="3" s="1"/>
  <c r="I575" i="3"/>
  <c r="I574" i="3"/>
  <c r="I573" i="3"/>
  <c r="I572" i="3"/>
  <c r="I571" i="3"/>
  <c r="I570" i="3"/>
  <c r="I567" i="3"/>
  <c r="I566" i="3"/>
  <c r="I565" i="3"/>
  <c r="I564" i="3"/>
  <c r="I563" i="3"/>
  <c r="I568" i="3" s="1"/>
  <c r="I556" i="3"/>
  <c r="I555" i="3"/>
  <c r="I554" i="3"/>
  <c r="I553" i="3"/>
  <c r="I552" i="3"/>
  <c r="I551" i="3"/>
  <c r="I550" i="3"/>
  <c r="I549" i="3"/>
  <c r="I548" i="3"/>
  <c r="I547" i="3"/>
  <c r="I546" i="3"/>
  <c r="I545" i="3"/>
  <c r="I544" i="3"/>
  <c r="I543" i="3"/>
  <c r="I542" i="3"/>
  <c r="I541" i="3"/>
  <c r="I540" i="3"/>
  <c r="I539" i="3"/>
  <c r="I538" i="3"/>
  <c r="I537" i="3"/>
  <c r="I536" i="3"/>
  <c r="I535" i="3"/>
  <c r="I534" i="3"/>
  <c r="I533" i="3"/>
  <c r="I532" i="3"/>
  <c r="I531" i="3"/>
  <c r="I530" i="3"/>
  <c r="I529" i="3"/>
  <c r="I528" i="3"/>
  <c r="I527" i="3"/>
  <c r="I526" i="3"/>
  <c r="I525" i="3"/>
  <c r="I557" i="3" s="1"/>
  <c r="I522" i="3"/>
  <c r="I523" i="3" s="1"/>
  <c r="I520" i="3"/>
  <c r="I519" i="3"/>
  <c r="I518" i="3"/>
  <c r="I517" i="3"/>
  <c r="I516" i="3"/>
  <c r="I515" i="3"/>
  <c r="I514" i="3"/>
  <c r="I507" i="3"/>
  <c r="I506" i="3"/>
  <c r="I505" i="3"/>
  <c r="I504" i="3"/>
  <c r="I503" i="3"/>
  <c r="I502" i="3"/>
  <c r="I501" i="3"/>
  <c r="I500" i="3"/>
  <c r="I499" i="3"/>
  <c r="I498" i="3"/>
  <c r="I497" i="3"/>
  <c r="I496" i="3"/>
  <c r="I495" i="3"/>
  <c r="I494" i="3"/>
  <c r="I493" i="3"/>
  <c r="I492" i="3"/>
  <c r="I491" i="3"/>
  <c r="I490" i="3"/>
  <c r="I489" i="3"/>
  <c r="I488" i="3"/>
  <c r="I487" i="3"/>
  <c r="I486" i="3"/>
  <c r="I485" i="3"/>
  <c r="I484" i="3"/>
  <c r="I483" i="3"/>
  <c r="I482" i="3"/>
  <c r="I481" i="3"/>
  <c r="I480" i="3"/>
  <c r="I479" i="3"/>
  <c r="I478" i="3"/>
  <c r="I477" i="3"/>
  <c r="I476" i="3"/>
  <c r="I475" i="3"/>
  <c r="I474" i="3"/>
  <c r="I473" i="3"/>
  <c r="I472" i="3"/>
  <c r="I471" i="3"/>
  <c r="I470" i="3"/>
  <c r="I469" i="3"/>
  <c r="I468" i="3"/>
  <c r="I467" i="3"/>
  <c r="I466" i="3"/>
  <c r="I465" i="3"/>
  <c r="I464" i="3"/>
  <c r="I463" i="3"/>
  <c r="I462" i="3"/>
  <c r="I461" i="3"/>
  <c r="I460" i="3"/>
  <c r="I459" i="3"/>
  <c r="I458" i="3"/>
  <c r="I457" i="3"/>
  <c r="I454" i="3"/>
  <c r="I453" i="3"/>
  <c r="I452" i="3"/>
  <c r="I451" i="3"/>
  <c r="I450" i="3"/>
  <c r="I455" i="3" s="1"/>
  <c r="I449" i="3"/>
  <c r="I448" i="3"/>
  <c r="I447" i="3"/>
  <c r="I446" i="3"/>
  <c r="I439" i="3"/>
  <c r="I438" i="3"/>
  <c r="I437" i="3"/>
  <c r="I436" i="3"/>
  <c r="I435" i="3"/>
  <c r="I434" i="3"/>
  <c r="I433" i="3"/>
  <c r="I432" i="3"/>
  <c r="I431" i="3"/>
  <c r="I430" i="3"/>
  <c r="I429" i="3"/>
  <c r="I428" i="3"/>
  <c r="I427" i="3"/>
  <c r="I426" i="3"/>
  <c r="I425" i="3"/>
  <c r="I424" i="3"/>
  <c r="I423" i="3"/>
  <c r="I422" i="3"/>
  <c r="I421" i="3"/>
  <c r="I420" i="3"/>
  <c r="I419" i="3"/>
  <c r="I418" i="3"/>
  <c r="I417" i="3"/>
  <c r="I416" i="3"/>
  <c r="I415" i="3"/>
  <c r="I414" i="3"/>
  <c r="I413" i="3"/>
  <c r="I412" i="3"/>
  <c r="I411" i="3"/>
  <c r="I410" i="3"/>
  <c r="I409" i="3"/>
  <c r="I408" i="3"/>
  <c r="I407" i="3"/>
  <c r="I406" i="3"/>
  <c r="I405" i="3"/>
  <c r="I404" i="3"/>
  <c r="I401" i="3"/>
  <c r="I402" i="3" s="1"/>
  <c r="I398" i="3"/>
  <c r="I397" i="3"/>
  <c r="I396" i="3"/>
  <c r="I395" i="3"/>
  <c r="I394" i="3"/>
  <c r="I393" i="3"/>
  <c r="I386" i="3"/>
  <c r="I385" i="3"/>
  <c r="I384" i="3"/>
  <c r="I383" i="3"/>
  <c r="I382" i="3"/>
  <c r="I381" i="3"/>
  <c r="I380" i="3"/>
  <c r="I379" i="3"/>
  <c r="I378" i="3"/>
  <c r="I377" i="3"/>
  <c r="I376" i="3"/>
  <c r="I375" i="3"/>
  <c r="I374" i="3"/>
  <c r="I373" i="3"/>
  <c r="I372" i="3"/>
  <c r="I371" i="3"/>
  <c r="I370" i="3"/>
  <c r="I369" i="3"/>
  <c r="I368" i="3"/>
  <c r="I367" i="3"/>
  <c r="I366" i="3"/>
  <c r="I365" i="3"/>
  <c r="I364" i="3"/>
  <c r="I363" i="3"/>
  <c r="I362" i="3"/>
  <c r="I361" i="3"/>
  <c r="I360" i="3"/>
  <c r="I359" i="3"/>
  <c r="I358" i="3"/>
  <c r="I357" i="3"/>
  <c r="I356" i="3"/>
  <c r="I355" i="3"/>
  <c r="I354" i="3"/>
  <c r="I353" i="3"/>
  <c r="I352" i="3"/>
  <c r="I351" i="3"/>
  <c r="I350" i="3"/>
  <c r="I349" i="3"/>
  <c r="I348" i="3"/>
  <c r="I347" i="3"/>
  <c r="I346" i="3"/>
  <c r="I345" i="3"/>
  <c r="I344" i="3"/>
  <c r="I343" i="3"/>
  <c r="I342" i="3"/>
  <c r="I341" i="3"/>
  <c r="I340" i="3"/>
  <c r="I339" i="3"/>
  <c r="I338" i="3"/>
  <c r="I337" i="3"/>
  <c r="I336" i="3"/>
  <c r="I335" i="3"/>
  <c r="I334" i="3"/>
  <c r="I333" i="3"/>
  <c r="I332" i="3"/>
  <c r="I331" i="3"/>
  <c r="I330" i="3"/>
  <c r="I329" i="3"/>
  <c r="I326" i="3"/>
  <c r="I325" i="3"/>
  <c r="I327" i="3" s="1"/>
  <c r="I324" i="3"/>
  <c r="I323" i="3"/>
  <c r="I322" i="3"/>
  <c r="I316" i="3"/>
  <c r="I317" i="3" s="1"/>
  <c r="I313" i="3"/>
  <c r="I312" i="3"/>
  <c r="I314" i="3" s="1"/>
  <c r="I309" i="3"/>
  <c r="I310" i="3" s="1"/>
  <c r="I304" i="3"/>
  <c r="I303" i="3"/>
  <c r="I301" i="3"/>
  <c r="I300" i="3"/>
  <c r="I299" i="3"/>
  <c r="I296" i="3"/>
  <c r="I295" i="3"/>
  <c r="I294" i="3"/>
  <c r="I293" i="3"/>
  <c r="I297" i="3" s="1"/>
  <c r="I290" i="3"/>
  <c r="I289" i="3"/>
  <c r="I291" i="3" s="1"/>
  <c r="I284" i="3"/>
  <c r="I285" i="3" s="1"/>
  <c r="I283" i="3"/>
  <c r="I282" i="3"/>
  <c r="I279" i="3"/>
  <c r="I280" i="3" s="1"/>
  <c r="I273" i="3"/>
  <c r="I272" i="3"/>
  <c r="I274" i="3" s="1"/>
  <c r="I269" i="3"/>
  <c r="I268" i="3"/>
  <c r="I267" i="3"/>
  <c r="I266" i="3"/>
  <c r="I265" i="3"/>
  <c r="I264" i="3"/>
  <c r="I263" i="3"/>
  <c r="I270" i="3" s="1"/>
  <c r="I260" i="3"/>
  <c r="I261" i="3" s="1"/>
  <c r="I275" i="3" s="1"/>
  <c r="I259" i="3"/>
  <c r="I254" i="3"/>
  <c r="I255" i="3" s="1"/>
  <c r="I253" i="3"/>
  <c r="I247" i="3"/>
  <c r="I248" i="3" s="1"/>
  <c r="I249" i="3" s="1"/>
  <c r="I242" i="3"/>
  <c r="I243" i="3" s="1"/>
  <c r="I241" i="3"/>
  <c r="I235" i="3"/>
  <c r="I234" i="3"/>
  <c r="I236" i="3" s="1"/>
  <c r="I231" i="3"/>
  <c r="I230" i="3"/>
  <c r="I232" i="3" s="1"/>
  <c r="I226" i="3"/>
  <c r="I225" i="3"/>
  <c r="I224" i="3"/>
  <c r="I222" i="3"/>
  <c r="I221" i="3"/>
  <c r="I220" i="3"/>
  <c r="I217" i="3"/>
  <c r="I216" i="3"/>
  <c r="I215" i="3"/>
  <c r="I214" i="3"/>
  <c r="I218" i="3" s="1"/>
  <c r="I208" i="3"/>
  <c r="I207" i="3"/>
  <c r="I209" i="3" s="1"/>
  <c r="I210" i="3" s="1"/>
  <c r="I201" i="3"/>
  <c r="I202" i="3" s="1"/>
  <c r="I203" i="3" s="1"/>
  <c r="I200" i="3"/>
  <c r="I199" i="3"/>
  <c r="I198" i="3"/>
  <c r="I192" i="3"/>
  <c r="I193" i="3" s="1"/>
  <c r="I189" i="3"/>
  <c r="I188" i="3"/>
  <c r="I178" i="3"/>
  <c r="I179" i="3" s="1"/>
  <c r="I181" i="3" s="1"/>
  <c r="I182" i="3" s="1"/>
  <c r="I177" i="3"/>
  <c r="I176" i="3"/>
  <c r="I175" i="3"/>
  <c r="I174" i="3"/>
  <c r="I173" i="3"/>
  <c r="I172" i="3"/>
  <c r="I171" i="3"/>
  <c r="I170" i="3"/>
  <c r="I169" i="3"/>
  <c r="I168" i="3"/>
  <c r="I161" i="3"/>
  <c r="I160" i="3"/>
  <c r="I154" i="3"/>
  <c r="I153" i="3"/>
  <c r="I150" i="3"/>
  <c r="I151" i="3" s="1"/>
  <c r="I148" i="3"/>
  <c r="I147" i="3"/>
  <c r="I146" i="3"/>
  <c r="I145" i="3"/>
  <c r="I144" i="3"/>
  <c r="I143" i="3"/>
  <c r="I142" i="3"/>
  <c r="I137" i="3"/>
  <c r="I136" i="3"/>
  <c r="I133" i="3"/>
  <c r="I134" i="3" s="1"/>
  <c r="I130" i="3"/>
  <c r="I129" i="3"/>
  <c r="I128" i="3"/>
  <c r="I127" i="3"/>
  <c r="I126" i="3"/>
  <c r="I125" i="3"/>
  <c r="I131" i="3" s="1"/>
  <c r="I120" i="3"/>
  <c r="I119" i="3"/>
  <c r="I116" i="3"/>
  <c r="I117" i="3" s="1"/>
  <c r="I114" i="3"/>
  <c r="I121" i="3" s="1"/>
  <c r="I113" i="3"/>
  <c r="I112" i="3"/>
  <c r="I111" i="3"/>
  <c r="I110" i="3"/>
  <c r="I104" i="3"/>
  <c r="I105" i="3" s="1"/>
  <c r="I101" i="3"/>
  <c r="I102" i="3" s="1"/>
  <c r="I99" i="3"/>
  <c r="I98" i="3"/>
  <c r="I97" i="3"/>
  <c r="I96" i="3"/>
  <c r="I95" i="3"/>
  <c r="I90" i="3"/>
  <c r="I89" i="3"/>
  <c r="I87" i="3"/>
  <c r="I86" i="3"/>
  <c r="I83" i="3"/>
  <c r="I82" i="3"/>
  <c r="I81" i="3"/>
  <c r="I80" i="3"/>
  <c r="I84" i="3" s="1"/>
  <c r="I91" i="3" s="1"/>
  <c r="I75" i="3"/>
  <c r="I74" i="3"/>
  <c r="I72" i="3"/>
  <c r="I71" i="3"/>
  <c r="I68" i="3"/>
  <c r="I67" i="3"/>
  <c r="I66" i="3"/>
  <c r="I65" i="3"/>
  <c r="I69" i="3" s="1"/>
  <c r="I76" i="3" s="1"/>
  <c r="I59" i="3"/>
  <c r="I60" i="3" s="1"/>
  <c r="I56" i="3"/>
  <c r="I57" i="3" s="1"/>
  <c r="I53" i="3"/>
  <c r="I52" i="3"/>
  <c r="I54" i="3" s="1"/>
  <c r="I61" i="3" s="1"/>
  <c r="I51" i="3"/>
  <c r="I50" i="3"/>
  <c r="I44" i="3"/>
  <c r="I45" i="3" s="1"/>
  <c r="I42" i="3"/>
  <c r="I41" i="3"/>
  <c r="I38" i="3"/>
  <c r="I39" i="3" s="1"/>
  <c r="I46" i="3" s="1"/>
  <c r="I37" i="3"/>
  <c r="I36" i="3"/>
  <c r="I35" i="3"/>
  <c r="I29" i="3"/>
  <c r="I30" i="3" s="1"/>
  <c r="I27" i="3"/>
  <c r="I26" i="3"/>
  <c r="I23" i="3"/>
  <c r="I22" i="3"/>
  <c r="I21" i="3"/>
  <c r="I20" i="3"/>
  <c r="I24" i="3" s="1"/>
  <c r="I31" i="3" s="1"/>
  <c r="I14" i="3"/>
  <c r="I15" i="3" s="1"/>
  <c r="I11" i="3"/>
  <c r="I12" i="3" s="1"/>
  <c r="I8" i="3"/>
  <c r="I9" i="3" s="1"/>
  <c r="I16" i="3" s="1"/>
  <c r="I7" i="3"/>
  <c r="I6" i="3"/>
  <c r="I5" i="3"/>
  <c r="J1986" i="1"/>
  <c r="I1985" i="1"/>
  <c r="H1985" i="1"/>
  <c r="J1985" i="1" s="1"/>
  <c r="I1984" i="1"/>
  <c r="H1984" i="1"/>
  <c r="J1984" i="1" s="1"/>
  <c r="I1983" i="1"/>
  <c r="H1983" i="1"/>
  <c r="J1983" i="1" s="1"/>
  <c r="I1982" i="1"/>
  <c r="H1982" i="1"/>
  <c r="J1982" i="1" s="1"/>
  <c r="J1981" i="1"/>
  <c r="I1981" i="1"/>
  <c r="H1981" i="1"/>
  <c r="I1980" i="1"/>
  <c r="H1980" i="1"/>
  <c r="J1980" i="1" s="1"/>
  <c r="I1979" i="1"/>
  <c r="H1979" i="1"/>
  <c r="J1979" i="1" s="1"/>
  <c r="I1978" i="1"/>
  <c r="H1978" i="1"/>
  <c r="J1978" i="1" s="1"/>
  <c r="I1977" i="1"/>
  <c r="H1977" i="1"/>
  <c r="J1977" i="1" s="1"/>
  <c r="J1976" i="1"/>
  <c r="I1976" i="1"/>
  <c r="H1976" i="1"/>
  <c r="J1975" i="1"/>
  <c r="I1975" i="1"/>
  <c r="H1975" i="1"/>
  <c r="J1974" i="1"/>
  <c r="I1974" i="1"/>
  <c r="H1974" i="1"/>
  <c r="G1973" i="1"/>
  <c r="J1972" i="1"/>
  <c r="J1971" i="1" s="1"/>
  <c r="I1972" i="1"/>
  <c r="I1971" i="1" s="1"/>
  <c r="H1972" i="1"/>
  <c r="G1971" i="1"/>
  <c r="J1970" i="1"/>
  <c r="I1970" i="1"/>
  <c r="H1970" i="1"/>
  <c r="I1969" i="1"/>
  <c r="H1969" i="1"/>
  <c r="J1969" i="1" s="1"/>
  <c r="J1968" i="1" s="1"/>
  <c r="I1968" i="1"/>
  <c r="G1968" i="1"/>
  <c r="I1967" i="1"/>
  <c r="H1967" i="1"/>
  <c r="J1967" i="1" s="1"/>
  <c r="I1966" i="1"/>
  <c r="I1965" i="1" s="1"/>
  <c r="I1964" i="1" s="1"/>
  <c r="H1966" i="1"/>
  <c r="J1966" i="1" s="1"/>
  <c r="J1965" i="1" s="1"/>
  <c r="J1964" i="1" s="1"/>
  <c r="G1965" i="1"/>
  <c r="G1964" i="1" s="1"/>
  <c r="I1963" i="1"/>
  <c r="H1963" i="1"/>
  <c r="J1963" i="1" s="1"/>
  <c r="I1962" i="1"/>
  <c r="H1962" i="1"/>
  <c r="J1962" i="1" s="1"/>
  <c r="I1961" i="1"/>
  <c r="H1961" i="1"/>
  <c r="J1961" i="1" s="1"/>
  <c r="I1960" i="1"/>
  <c r="G1960" i="1"/>
  <c r="J1959" i="1"/>
  <c r="I1959" i="1"/>
  <c r="H1959" i="1"/>
  <c r="J1958" i="1"/>
  <c r="I1958" i="1"/>
  <c r="I1956" i="1" s="1"/>
  <c r="I1955" i="1" s="1"/>
  <c r="H1958" i="1"/>
  <c r="J1957" i="1"/>
  <c r="J1956" i="1" s="1"/>
  <c r="I1957" i="1"/>
  <c r="H1957" i="1"/>
  <c r="G1956" i="1"/>
  <c r="G1955" i="1"/>
  <c r="J1954" i="1"/>
  <c r="J1953" i="1" s="1"/>
  <c r="I1954" i="1"/>
  <c r="I1953" i="1" s="1"/>
  <c r="H1954" i="1"/>
  <c r="G1953" i="1"/>
  <c r="G1947" i="1" s="1"/>
  <c r="I1952" i="1"/>
  <c r="H1952" i="1"/>
  <c r="J1952" i="1" s="1"/>
  <c r="J1951" i="1"/>
  <c r="I1951" i="1"/>
  <c r="H1951" i="1"/>
  <c r="I1950" i="1"/>
  <c r="H1950" i="1"/>
  <c r="J1950" i="1" s="1"/>
  <c r="J1949" i="1"/>
  <c r="I1949" i="1"/>
  <c r="H1949" i="1"/>
  <c r="G1948" i="1"/>
  <c r="J1946" i="1"/>
  <c r="J1945" i="1" s="1"/>
  <c r="I1946" i="1"/>
  <c r="I1945" i="1" s="1"/>
  <c r="H1946" i="1"/>
  <c r="G1945" i="1"/>
  <c r="J1944" i="1"/>
  <c r="I1944" i="1"/>
  <c r="H1944" i="1"/>
  <c r="J1943" i="1"/>
  <c r="J1942" i="1" s="1"/>
  <c r="I1943" i="1"/>
  <c r="H1943" i="1"/>
  <c r="I1942" i="1"/>
  <c r="G1942" i="1"/>
  <c r="I1941" i="1"/>
  <c r="H1941" i="1"/>
  <c r="J1941" i="1" s="1"/>
  <c r="J1940" i="1"/>
  <c r="J1939" i="1" s="1"/>
  <c r="J1938" i="1" s="1"/>
  <c r="I1940" i="1"/>
  <c r="I1939" i="1" s="1"/>
  <c r="H1940" i="1"/>
  <c r="G1939" i="1"/>
  <c r="I1937" i="1"/>
  <c r="H1937" i="1"/>
  <c r="J1937" i="1" s="1"/>
  <c r="I1936" i="1"/>
  <c r="H1936" i="1"/>
  <c r="J1936" i="1" s="1"/>
  <c r="I1935" i="1"/>
  <c r="H1935" i="1"/>
  <c r="J1935" i="1" s="1"/>
  <c r="J1934" i="1"/>
  <c r="I1934" i="1"/>
  <c r="G1934" i="1"/>
  <c r="J1933" i="1"/>
  <c r="J1932" i="1" s="1"/>
  <c r="I1933" i="1"/>
  <c r="I1932" i="1" s="1"/>
  <c r="I1929" i="1" s="1"/>
  <c r="H1933" i="1"/>
  <c r="G1932" i="1"/>
  <c r="J1931" i="1"/>
  <c r="J1930" i="1" s="1"/>
  <c r="I1931" i="1"/>
  <c r="H1931" i="1"/>
  <c r="I1930" i="1"/>
  <c r="G1930" i="1"/>
  <c r="G1929" i="1"/>
  <c r="J1928" i="1"/>
  <c r="J1925" i="1" s="1"/>
  <c r="I1928" i="1"/>
  <c r="H1928" i="1"/>
  <c r="J1927" i="1"/>
  <c r="I1927" i="1"/>
  <c r="H1927" i="1"/>
  <c r="J1926" i="1"/>
  <c r="I1926" i="1"/>
  <c r="I1925" i="1" s="1"/>
  <c r="H1926" i="1"/>
  <c r="G1925" i="1"/>
  <c r="I1924" i="1"/>
  <c r="H1924" i="1"/>
  <c r="J1924" i="1" s="1"/>
  <c r="J1923" i="1" s="1"/>
  <c r="I1923" i="1"/>
  <c r="G1923" i="1"/>
  <c r="G1922" i="1" s="1"/>
  <c r="I1921" i="1"/>
  <c r="H1921" i="1"/>
  <c r="J1921" i="1" s="1"/>
  <c r="I1920" i="1"/>
  <c r="H1920" i="1"/>
  <c r="J1920" i="1" s="1"/>
  <c r="J1919" i="1"/>
  <c r="I1919" i="1"/>
  <c r="I1914" i="1" s="1"/>
  <c r="I1913" i="1" s="1"/>
  <c r="H1919" i="1"/>
  <c r="I1918" i="1"/>
  <c r="H1918" i="1"/>
  <c r="J1918" i="1" s="1"/>
  <c r="J1917" i="1"/>
  <c r="I1917" i="1"/>
  <c r="H1917" i="1"/>
  <c r="I1916" i="1"/>
  <c r="H1916" i="1"/>
  <c r="J1916" i="1" s="1"/>
  <c r="I1915" i="1"/>
  <c r="H1915" i="1"/>
  <c r="J1915" i="1" s="1"/>
  <c r="G1914" i="1"/>
  <c r="G1913" i="1" s="1"/>
  <c r="J1912" i="1"/>
  <c r="I1912" i="1"/>
  <c r="H1912" i="1"/>
  <c r="J1911" i="1"/>
  <c r="I1911" i="1"/>
  <c r="H1911" i="1"/>
  <c r="J1910" i="1"/>
  <c r="I1910" i="1"/>
  <c r="H1910" i="1"/>
  <c r="I1909" i="1"/>
  <c r="I1908" i="1" s="1"/>
  <c r="H1909" i="1"/>
  <c r="J1909" i="1" s="1"/>
  <c r="J1908" i="1" s="1"/>
  <c r="G1908" i="1"/>
  <c r="I1907" i="1"/>
  <c r="H1907" i="1"/>
  <c r="J1907" i="1" s="1"/>
  <c r="J1906" i="1"/>
  <c r="I1906" i="1"/>
  <c r="H1906" i="1"/>
  <c r="I1905" i="1"/>
  <c r="H1905" i="1"/>
  <c r="J1905" i="1" s="1"/>
  <c r="I1904" i="1"/>
  <c r="H1904" i="1"/>
  <c r="J1904" i="1" s="1"/>
  <c r="I1903" i="1"/>
  <c r="H1903" i="1"/>
  <c r="J1903" i="1" s="1"/>
  <c r="J1902" i="1"/>
  <c r="I1902" i="1"/>
  <c r="H1902" i="1"/>
  <c r="J1901" i="1"/>
  <c r="I1901" i="1"/>
  <c r="H1901" i="1"/>
  <c r="I1900" i="1"/>
  <c r="H1900" i="1"/>
  <c r="J1900" i="1" s="1"/>
  <c r="I1899" i="1"/>
  <c r="H1899" i="1"/>
  <c r="J1899" i="1" s="1"/>
  <c r="J1898" i="1"/>
  <c r="I1898" i="1"/>
  <c r="H1898" i="1"/>
  <c r="I1897" i="1"/>
  <c r="I1894" i="1" s="1"/>
  <c r="H1897" i="1"/>
  <c r="J1897" i="1" s="1"/>
  <c r="J1896" i="1"/>
  <c r="I1896" i="1"/>
  <c r="H1896" i="1"/>
  <c r="J1895" i="1"/>
  <c r="I1895" i="1"/>
  <c r="H1895" i="1"/>
  <c r="G1894" i="1"/>
  <c r="I1893" i="1"/>
  <c r="H1893" i="1"/>
  <c r="J1893" i="1" s="1"/>
  <c r="J1892" i="1"/>
  <c r="I1892" i="1"/>
  <c r="H1892" i="1"/>
  <c r="I1891" i="1"/>
  <c r="H1891" i="1"/>
  <c r="J1891" i="1" s="1"/>
  <c r="J1890" i="1"/>
  <c r="I1890" i="1"/>
  <c r="H1890" i="1"/>
  <c r="I1889" i="1"/>
  <c r="H1889" i="1"/>
  <c r="J1889" i="1" s="1"/>
  <c r="G1888" i="1"/>
  <c r="G1887" i="1"/>
  <c r="G1876" i="1" s="1"/>
  <c r="I1886" i="1"/>
  <c r="I1885" i="1" s="1"/>
  <c r="H1886" i="1"/>
  <c r="J1886" i="1" s="1"/>
  <c r="J1885" i="1"/>
  <c r="G1885" i="1"/>
  <c r="I1884" i="1"/>
  <c r="H1884" i="1"/>
  <c r="J1884" i="1" s="1"/>
  <c r="I1883" i="1"/>
  <c r="H1883" i="1"/>
  <c r="J1883" i="1" s="1"/>
  <c r="I1882" i="1"/>
  <c r="H1882" i="1"/>
  <c r="J1882" i="1" s="1"/>
  <c r="I1881" i="1"/>
  <c r="H1881" i="1"/>
  <c r="J1881" i="1" s="1"/>
  <c r="J1880" i="1"/>
  <c r="I1880" i="1"/>
  <c r="G1880" i="1"/>
  <c r="J1879" i="1"/>
  <c r="J1878" i="1" s="1"/>
  <c r="I1879" i="1"/>
  <c r="H1879" i="1"/>
  <c r="I1878" i="1"/>
  <c r="G1878" i="1"/>
  <c r="G1877" i="1"/>
  <c r="I1875" i="1"/>
  <c r="H1875" i="1"/>
  <c r="J1875" i="1" s="1"/>
  <c r="J1874" i="1"/>
  <c r="I1874" i="1"/>
  <c r="H1874" i="1"/>
  <c r="I1873" i="1"/>
  <c r="H1873" i="1"/>
  <c r="J1873" i="1" s="1"/>
  <c r="I1872" i="1"/>
  <c r="H1872" i="1"/>
  <c r="J1872" i="1" s="1"/>
  <c r="J1871" i="1"/>
  <c r="I1871" i="1"/>
  <c r="H1871" i="1"/>
  <c r="I1870" i="1"/>
  <c r="H1870" i="1"/>
  <c r="J1870" i="1" s="1"/>
  <c r="G1869" i="1"/>
  <c r="G1868" i="1" s="1"/>
  <c r="I1867" i="1"/>
  <c r="H1867" i="1"/>
  <c r="J1867" i="1" s="1"/>
  <c r="I1866" i="1"/>
  <c r="I1865" i="1" s="1"/>
  <c r="H1866" i="1"/>
  <c r="J1866" i="1" s="1"/>
  <c r="J1865" i="1" s="1"/>
  <c r="G1865" i="1"/>
  <c r="J1864" i="1"/>
  <c r="I1864" i="1"/>
  <c r="H1864" i="1"/>
  <c r="J1863" i="1"/>
  <c r="I1863" i="1"/>
  <c r="H1863" i="1"/>
  <c r="J1862" i="1"/>
  <c r="I1862" i="1"/>
  <c r="H1862" i="1"/>
  <c r="J1861" i="1"/>
  <c r="I1861" i="1"/>
  <c r="G1861" i="1"/>
  <c r="G1841" i="1" s="1"/>
  <c r="J1860" i="1"/>
  <c r="J1859" i="1" s="1"/>
  <c r="I1860" i="1"/>
  <c r="H1860" i="1"/>
  <c r="I1859" i="1"/>
  <c r="G1859" i="1"/>
  <c r="J1858" i="1"/>
  <c r="I1858" i="1"/>
  <c r="H1858" i="1"/>
  <c r="I1857" i="1"/>
  <c r="H1857" i="1"/>
  <c r="J1857" i="1" s="1"/>
  <c r="I1856" i="1"/>
  <c r="H1856" i="1"/>
  <c r="J1856" i="1" s="1"/>
  <c r="I1855" i="1"/>
  <c r="I1854" i="1" s="1"/>
  <c r="H1855" i="1"/>
  <c r="J1855" i="1" s="1"/>
  <c r="J1854" i="1" s="1"/>
  <c r="G1854" i="1"/>
  <c r="J1853" i="1"/>
  <c r="I1853" i="1"/>
  <c r="H1853" i="1"/>
  <c r="I1852" i="1"/>
  <c r="H1852" i="1"/>
  <c r="J1852" i="1" s="1"/>
  <c r="I1851" i="1"/>
  <c r="H1851" i="1"/>
  <c r="J1851" i="1" s="1"/>
  <c r="J1850" i="1"/>
  <c r="I1850" i="1"/>
  <c r="H1850" i="1"/>
  <c r="I1849" i="1"/>
  <c r="H1849" i="1"/>
  <c r="J1849" i="1" s="1"/>
  <c r="J1848" i="1"/>
  <c r="I1848" i="1"/>
  <c r="H1848" i="1"/>
  <c r="J1847" i="1"/>
  <c r="I1847" i="1"/>
  <c r="H1847" i="1"/>
  <c r="J1846" i="1"/>
  <c r="I1846" i="1"/>
  <c r="H1846" i="1"/>
  <c r="J1845" i="1"/>
  <c r="I1845" i="1"/>
  <c r="H1845" i="1"/>
  <c r="I1844" i="1"/>
  <c r="H1844" i="1"/>
  <c r="J1844" i="1" s="1"/>
  <c r="J1843" i="1"/>
  <c r="I1843" i="1"/>
  <c r="H1843" i="1"/>
  <c r="G1842" i="1"/>
  <c r="I1840" i="1"/>
  <c r="H1840" i="1"/>
  <c r="J1840" i="1" s="1"/>
  <c r="J1839" i="1" s="1"/>
  <c r="I1839" i="1"/>
  <c r="G1839" i="1"/>
  <c r="I1838" i="1"/>
  <c r="I1837" i="1" s="1"/>
  <c r="I1832" i="1" s="1"/>
  <c r="H1838" i="1"/>
  <c r="J1838" i="1" s="1"/>
  <c r="J1837" i="1" s="1"/>
  <c r="G1837" i="1"/>
  <c r="I1836" i="1"/>
  <c r="H1836" i="1"/>
  <c r="J1836" i="1" s="1"/>
  <c r="J1835" i="1" s="1"/>
  <c r="I1835" i="1"/>
  <c r="G1835" i="1"/>
  <c r="I1834" i="1"/>
  <c r="H1834" i="1"/>
  <c r="J1834" i="1" s="1"/>
  <c r="J1833" i="1" s="1"/>
  <c r="I1833" i="1"/>
  <c r="G1833" i="1"/>
  <c r="G1832" i="1" s="1"/>
  <c r="J1831" i="1"/>
  <c r="I1831" i="1"/>
  <c r="H1831" i="1"/>
  <c r="J1830" i="1"/>
  <c r="I1830" i="1"/>
  <c r="I1829" i="1" s="1"/>
  <c r="H1830" i="1"/>
  <c r="J1829" i="1"/>
  <c r="G1829" i="1"/>
  <c r="I1828" i="1"/>
  <c r="H1828" i="1"/>
  <c r="J1828" i="1" s="1"/>
  <c r="I1827" i="1"/>
  <c r="H1827" i="1"/>
  <c r="J1827" i="1" s="1"/>
  <c r="I1826" i="1"/>
  <c r="H1826" i="1"/>
  <c r="J1826" i="1" s="1"/>
  <c r="G1825" i="1"/>
  <c r="G1807" i="1" s="1"/>
  <c r="I1824" i="1"/>
  <c r="H1824" i="1"/>
  <c r="J1824" i="1" s="1"/>
  <c r="J1823" i="1"/>
  <c r="J1821" i="1" s="1"/>
  <c r="I1823" i="1"/>
  <c r="H1823" i="1"/>
  <c r="J1822" i="1"/>
  <c r="I1822" i="1"/>
  <c r="H1822" i="1"/>
  <c r="G1821" i="1"/>
  <c r="I1820" i="1"/>
  <c r="H1820" i="1"/>
  <c r="J1820" i="1" s="1"/>
  <c r="J1819" i="1"/>
  <c r="I1819" i="1"/>
  <c r="H1819" i="1"/>
  <c r="I1818" i="1"/>
  <c r="I1814" i="1" s="1"/>
  <c r="H1818" i="1"/>
  <c r="J1818" i="1" s="1"/>
  <c r="J1817" i="1"/>
  <c r="I1817" i="1"/>
  <c r="H1817" i="1"/>
  <c r="J1816" i="1"/>
  <c r="I1816" i="1"/>
  <c r="H1816" i="1"/>
  <c r="J1815" i="1"/>
  <c r="I1815" i="1"/>
  <c r="H1815" i="1"/>
  <c r="G1814" i="1"/>
  <c r="J1813" i="1"/>
  <c r="I1813" i="1"/>
  <c r="H1813" i="1"/>
  <c r="I1812" i="1"/>
  <c r="I1808" i="1" s="1"/>
  <c r="H1812" i="1"/>
  <c r="J1812" i="1" s="1"/>
  <c r="I1811" i="1"/>
  <c r="H1811" i="1"/>
  <c r="J1811" i="1" s="1"/>
  <c r="I1810" i="1"/>
  <c r="H1810" i="1"/>
  <c r="J1810" i="1" s="1"/>
  <c r="I1809" i="1"/>
  <c r="H1809" i="1"/>
  <c r="J1809" i="1" s="1"/>
  <c r="G1808" i="1"/>
  <c r="J1806" i="1"/>
  <c r="I1806" i="1"/>
  <c r="H1806" i="1"/>
  <c r="J1805" i="1"/>
  <c r="I1805" i="1"/>
  <c r="H1805" i="1"/>
  <c r="I1804" i="1"/>
  <c r="H1804" i="1"/>
  <c r="J1804" i="1" s="1"/>
  <c r="I1803" i="1"/>
  <c r="H1803" i="1"/>
  <c r="J1803" i="1" s="1"/>
  <c r="J1802" i="1" s="1"/>
  <c r="I1802" i="1"/>
  <c r="G1802" i="1"/>
  <c r="I1801" i="1"/>
  <c r="H1801" i="1"/>
  <c r="J1801" i="1" s="1"/>
  <c r="J1800" i="1"/>
  <c r="I1800" i="1"/>
  <c r="I1797" i="1" s="1"/>
  <c r="H1800" i="1"/>
  <c r="J1799" i="1"/>
  <c r="I1799" i="1"/>
  <c r="H1799" i="1"/>
  <c r="J1798" i="1"/>
  <c r="I1798" i="1"/>
  <c r="H1798" i="1"/>
  <c r="G1797" i="1"/>
  <c r="G1790" i="1" s="1"/>
  <c r="J1796" i="1"/>
  <c r="I1796" i="1"/>
  <c r="H1796" i="1"/>
  <c r="I1795" i="1"/>
  <c r="H1795" i="1"/>
  <c r="J1795" i="1" s="1"/>
  <c r="I1794" i="1"/>
  <c r="H1794" i="1"/>
  <c r="J1794" i="1" s="1"/>
  <c r="I1793" i="1"/>
  <c r="H1793" i="1"/>
  <c r="J1793" i="1" s="1"/>
  <c r="I1792" i="1"/>
  <c r="H1792" i="1"/>
  <c r="J1792" i="1" s="1"/>
  <c r="G1791" i="1"/>
  <c r="I1788" i="1"/>
  <c r="H1788" i="1"/>
  <c r="J1788" i="1" s="1"/>
  <c r="J1787" i="1"/>
  <c r="I1787" i="1"/>
  <c r="H1787" i="1"/>
  <c r="I1786" i="1"/>
  <c r="H1786" i="1"/>
  <c r="J1786" i="1" s="1"/>
  <c r="I1785" i="1"/>
  <c r="H1785" i="1"/>
  <c r="J1785" i="1" s="1"/>
  <c r="I1784" i="1"/>
  <c r="G1784" i="1"/>
  <c r="J1783" i="1"/>
  <c r="J1782" i="1" s="1"/>
  <c r="I1783" i="1"/>
  <c r="H1783" i="1"/>
  <c r="I1782" i="1"/>
  <c r="G1782" i="1"/>
  <c r="J1781" i="1"/>
  <c r="J1780" i="1" s="1"/>
  <c r="I1781" i="1"/>
  <c r="H1781" i="1"/>
  <c r="I1780" i="1"/>
  <c r="G1780" i="1"/>
  <c r="I1779" i="1"/>
  <c r="H1779" i="1"/>
  <c r="J1779" i="1" s="1"/>
  <c r="I1778" i="1"/>
  <c r="H1778" i="1"/>
  <c r="J1778" i="1" s="1"/>
  <c r="I1777" i="1"/>
  <c r="H1777" i="1"/>
  <c r="J1777" i="1" s="1"/>
  <c r="I1776" i="1"/>
  <c r="H1776" i="1"/>
  <c r="J1776" i="1" s="1"/>
  <c r="J1775" i="1"/>
  <c r="I1775" i="1"/>
  <c r="H1775" i="1"/>
  <c r="I1774" i="1"/>
  <c r="H1774" i="1"/>
  <c r="J1774" i="1" s="1"/>
  <c r="J1773" i="1"/>
  <c r="I1773" i="1"/>
  <c r="H1773" i="1"/>
  <c r="I1772" i="1"/>
  <c r="H1772" i="1"/>
  <c r="J1772" i="1" s="1"/>
  <c r="I1771" i="1"/>
  <c r="H1771" i="1"/>
  <c r="J1771" i="1" s="1"/>
  <c r="I1770" i="1"/>
  <c r="H1770" i="1"/>
  <c r="J1770" i="1" s="1"/>
  <c r="J1769" i="1" s="1"/>
  <c r="G1769" i="1"/>
  <c r="G1768" i="1" s="1"/>
  <c r="G1767" i="1" s="1"/>
  <c r="J1766" i="1"/>
  <c r="I1766" i="1"/>
  <c r="H1766" i="1"/>
  <c r="J1765" i="1"/>
  <c r="I1765" i="1"/>
  <c r="G1765" i="1"/>
  <c r="J1764" i="1"/>
  <c r="I1764" i="1"/>
  <c r="H1764" i="1"/>
  <c r="I1763" i="1"/>
  <c r="H1763" i="1"/>
  <c r="J1763" i="1" s="1"/>
  <c r="I1762" i="1"/>
  <c r="H1762" i="1"/>
  <c r="J1762" i="1" s="1"/>
  <c r="G1761" i="1"/>
  <c r="I1760" i="1"/>
  <c r="H1760" i="1"/>
  <c r="J1760" i="1" s="1"/>
  <c r="I1759" i="1"/>
  <c r="H1759" i="1"/>
  <c r="J1759" i="1" s="1"/>
  <c r="I1758" i="1"/>
  <c r="I1757" i="1" s="1"/>
  <c r="I1756" i="1" s="1"/>
  <c r="H1758" i="1"/>
  <c r="J1758" i="1" s="1"/>
  <c r="J1757" i="1" s="1"/>
  <c r="J1756" i="1" s="1"/>
  <c r="G1757" i="1"/>
  <c r="G1756" i="1" s="1"/>
  <c r="I1755" i="1"/>
  <c r="H1755" i="1"/>
  <c r="J1755" i="1" s="1"/>
  <c r="I1754" i="1"/>
  <c r="H1754" i="1"/>
  <c r="J1754" i="1" s="1"/>
  <c r="I1753" i="1"/>
  <c r="H1753" i="1"/>
  <c r="J1753" i="1" s="1"/>
  <c r="I1752" i="1"/>
  <c r="I1751" i="1" s="1"/>
  <c r="G1752" i="1"/>
  <c r="G1751" i="1" s="1"/>
  <c r="G1750" i="1" s="1"/>
  <c r="I1750" i="1"/>
  <c r="I1749" i="1"/>
  <c r="H1749" i="1"/>
  <c r="J1749" i="1" s="1"/>
  <c r="I1748" i="1"/>
  <c r="I1747" i="1" s="1"/>
  <c r="I1746" i="1" s="1"/>
  <c r="H1748" i="1"/>
  <c r="J1748" i="1" s="1"/>
  <c r="G1747" i="1"/>
  <c r="G1746" i="1" s="1"/>
  <c r="I1745" i="1"/>
  <c r="H1745" i="1"/>
  <c r="J1745" i="1" s="1"/>
  <c r="I1744" i="1"/>
  <c r="H1744" i="1"/>
  <c r="J1744" i="1" s="1"/>
  <c r="I1743" i="1"/>
  <c r="H1743" i="1"/>
  <c r="J1743" i="1" s="1"/>
  <c r="J1742" i="1"/>
  <c r="I1742" i="1"/>
  <c r="G1742" i="1"/>
  <c r="J1741" i="1"/>
  <c r="J1738" i="1" s="1"/>
  <c r="I1741" i="1"/>
  <c r="H1741" i="1"/>
  <c r="I1740" i="1"/>
  <c r="H1740" i="1"/>
  <c r="J1740" i="1" s="1"/>
  <c r="J1739" i="1"/>
  <c r="I1739" i="1"/>
  <c r="H1739" i="1"/>
  <c r="I1738" i="1"/>
  <c r="G1738" i="1"/>
  <c r="J1737" i="1"/>
  <c r="I1737" i="1"/>
  <c r="G1737" i="1"/>
  <c r="J1736" i="1"/>
  <c r="J1735" i="1" s="1"/>
  <c r="I1736" i="1"/>
  <c r="I1735" i="1" s="1"/>
  <c r="H1736" i="1"/>
  <c r="G1735" i="1"/>
  <c r="J1734" i="1"/>
  <c r="I1734" i="1"/>
  <c r="H1734" i="1"/>
  <c r="J1733" i="1"/>
  <c r="I1733" i="1"/>
  <c r="H1733" i="1"/>
  <c r="I1732" i="1"/>
  <c r="H1732" i="1"/>
  <c r="J1732" i="1" s="1"/>
  <c r="I1731" i="1"/>
  <c r="H1731" i="1"/>
  <c r="J1731" i="1" s="1"/>
  <c r="J1730" i="1"/>
  <c r="I1730" i="1"/>
  <c r="I1729" i="1" s="1"/>
  <c r="H1730" i="1"/>
  <c r="G1729" i="1"/>
  <c r="I1728" i="1"/>
  <c r="H1728" i="1"/>
  <c r="J1728" i="1" s="1"/>
  <c r="I1727" i="1"/>
  <c r="H1727" i="1"/>
  <c r="J1727" i="1" s="1"/>
  <c r="I1726" i="1"/>
  <c r="H1726" i="1"/>
  <c r="J1726" i="1" s="1"/>
  <c r="J1725" i="1" s="1"/>
  <c r="G1725" i="1"/>
  <c r="I1723" i="1"/>
  <c r="H1723" i="1"/>
  <c r="J1723" i="1" s="1"/>
  <c r="I1722" i="1"/>
  <c r="I1720" i="1" s="1"/>
  <c r="H1722" i="1"/>
  <c r="J1722" i="1" s="1"/>
  <c r="J1721" i="1"/>
  <c r="J1720" i="1" s="1"/>
  <c r="I1721" i="1"/>
  <c r="H1721" i="1"/>
  <c r="G1720" i="1"/>
  <c r="J1719" i="1"/>
  <c r="I1719" i="1"/>
  <c r="H1719" i="1"/>
  <c r="J1718" i="1"/>
  <c r="I1718" i="1"/>
  <c r="H1718" i="1"/>
  <c r="I1717" i="1"/>
  <c r="H1717" i="1"/>
  <c r="J1717" i="1" s="1"/>
  <c r="J1716" i="1" s="1"/>
  <c r="I1716" i="1"/>
  <c r="I1712" i="1" s="1"/>
  <c r="I1711" i="1" s="1"/>
  <c r="G1716" i="1"/>
  <c r="I1715" i="1"/>
  <c r="H1715" i="1"/>
  <c r="J1715" i="1" s="1"/>
  <c r="J1714" i="1"/>
  <c r="I1714" i="1"/>
  <c r="I1713" i="1" s="1"/>
  <c r="H1714" i="1"/>
  <c r="G1713" i="1"/>
  <c r="G1712" i="1"/>
  <c r="G1711" i="1" s="1"/>
  <c r="I1710" i="1"/>
  <c r="I1709" i="1" s="1"/>
  <c r="H1710" i="1"/>
  <c r="J1710" i="1" s="1"/>
  <c r="J1709" i="1" s="1"/>
  <c r="G1709" i="1"/>
  <c r="I1708" i="1"/>
  <c r="I1707" i="1" s="1"/>
  <c r="H1708" i="1"/>
  <c r="J1708" i="1" s="1"/>
  <c r="J1707" i="1" s="1"/>
  <c r="G1707" i="1"/>
  <c r="I1706" i="1"/>
  <c r="H1706" i="1"/>
  <c r="J1706" i="1" s="1"/>
  <c r="J1705" i="1"/>
  <c r="I1705" i="1"/>
  <c r="G1705" i="1"/>
  <c r="G1697" i="1" s="1"/>
  <c r="J1704" i="1"/>
  <c r="I1704" i="1"/>
  <c r="H1704" i="1"/>
  <c r="J1703" i="1"/>
  <c r="I1703" i="1"/>
  <c r="H1703" i="1"/>
  <c r="J1702" i="1"/>
  <c r="I1702" i="1"/>
  <c r="H1702" i="1"/>
  <c r="I1701" i="1"/>
  <c r="H1701" i="1"/>
  <c r="J1701" i="1" s="1"/>
  <c r="J1700" i="1"/>
  <c r="I1700" i="1"/>
  <c r="H1700" i="1"/>
  <c r="I1699" i="1"/>
  <c r="H1699" i="1"/>
  <c r="J1699" i="1" s="1"/>
  <c r="J1698" i="1" s="1"/>
  <c r="J1697" i="1" s="1"/>
  <c r="G1698" i="1"/>
  <c r="I1696" i="1"/>
  <c r="H1696" i="1"/>
  <c r="J1696" i="1" s="1"/>
  <c r="J1695" i="1"/>
  <c r="I1695" i="1"/>
  <c r="H1695" i="1"/>
  <c r="I1694" i="1"/>
  <c r="H1694" i="1"/>
  <c r="J1694" i="1" s="1"/>
  <c r="J1693" i="1"/>
  <c r="I1693" i="1"/>
  <c r="H1693" i="1"/>
  <c r="I1692" i="1"/>
  <c r="H1692" i="1"/>
  <c r="J1692" i="1" s="1"/>
  <c r="I1691" i="1"/>
  <c r="H1691" i="1"/>
  <c r="J1691" i="1" s="1"/>
  <c r="I1690" i="1"/>
  <c r="H1690" i="1"/>
  <c r="J1690" i="1" s="1"/>
  <c r="I1689" i="1"/>
  <c r="H1689" i="1"/>
  <c r="J1689" i="1" s="1"/>
  <c r="J1688" i="1"/>
  <c r="I1688" i="1"/>
  <c r="H1688" i="1"/>
  <c r="J1687" i="1"/>
  <c r="I1687" i="1"/>
  <c r="H1687" i="1"/>
  <c r="I1686" i="1"/>
  <c r="G1686" i="1"/>
  <c r="J1685" i="1"/>
  <c r="I1685" i="1"/>
  <c r="H1685" i="1"/>
  <c r="I1684" i="1"/>
  <c r="H1684" i="1"/>
  <c r="J1684" i="1" s="1"/>
  <c r="I1683" i="1"/>
  <c r="H1683" i="1"/>
  <c r="J1683" i="1" s="1"/>
  <c r="I1682" i="1"/>
  <c r="H1682" i="1"/>
  <c r="J1682" i="1" s="1"/>
  <c r="I1681" i="1"/>
  <c r="H1681" i="1"/>
  <c r="J1681" i="1" s="1"/>
  <c r="I1680" i="1"/>
  <c r="I1679" i="1" s="1"/>
  <c r="H1680" i="1"/>
  <c r="J1680" i="1" s="1"/>
  <c r="J1679" i="1"/>
  <c r="G1679" i="1"/>
  <c r="I1678" i="1"/>
  <c r="H1678" i="1"/>
  <c r="J1678" i="1" s="1"/>
  <c r="J1677" i="1"/>
  <c r="I1677" i="1"/>
  <c r="H1677" i="1"/>
  <c r="I1676" i="1"/>
  <c r="H1676" i="1"/>
  <c r="J1676" i="1" s="1"/>
  <c r="I1675" i="1"/>
  <c r="H1675" i="1"/>
  <c r="J1675" i="1" s="1"/>
  <c r="J1674" i="1"/>
  <c r="I1674" i="1"/>
  <c r="H1674" i="1"/>
  <c r="J1673" i="1"/>
  <c r="I1673" i="1"/>
  <c r="H1673" i="1"/>
  <c r="J1672" i="1"/>
  <c r="I1672" i="1"/>
  <c r="H1672" i="1"/>
  <c r="J1671" i="1"/>
  <c r="I1671" i="1"/>
  <c r="H1671" i="1"/>
  <c r="J1670" i="1"/>
  <c r="I1670" i="1"/>
  <c r="H1670" i="1"/>
  <c r="I1669" i="1"/>
  <c r="G1669" i="1"/>
  <c r="J1668" i="1"/>
  <c r="I1668" i="1"/>
  <c r="H1668" i="1"/>
  <c r="I1667" i="1"/>
  <c r="H1667" i="1"/>
  <c r="J1667" i="1" s="1"/>
  <c r="I1666" i="1"/>
  <c r="H1666" i="1"/>
  <c r="J1666" i="1" s="1"/>
  <c r="I1665" i="1"/>
  <c r="H1665" i="1"/>
  <c r="J1665" i="1" s="1"/>
  <c r="I1664" i="1"/>
  <c r="H1664" i="1"/>
  <c r="J1664" i="1" s="1"/>
  <c r="I1663" i="1"/>
  <c r="H1663" i="1"/>
  <c r="J1663" i="1" s="1"/>
  <c r="I1662" i="1"/>
  <c r="I1658" i="1" s="1"/>
  <c r="H1662" i="1"/>
  <c r="J1662" i="1" s="1"/>
  <c r="J1661" i="1"/>
  <c r="I1661" i="1"/>
  <c r="H1661" i="1"/>
  <c r="I1660" i="1"/>
  <c r="H1660" i="1"/>
  <c r="J1660" i="1" s="1"/>
  <c r="I1659" i="1"/>
  <c r="H1659" i="1"/>
  <c r="J1659" i="1" s="1"/>
  <c r="G1658" i="1"/>
  <c r="I1657" i="1"/>
  <c r="H1657" i="1"/>
  <c r="J1657" i="1" s="1"/>
  <c r="J1656" i="1"/>
  <c r="I1656" i="1"/>
  <c r="I1651" i="1" s="1"/>
  <c r="H1656" i="1"/>
  <c r="J1655" i="1"/>
  <c r="I1655" i="1"/>
  <c r="H1655" i="1"/>
  <c r="J1654" i="1"/>
  <c r="I1654" i="1"/>
  <c r="H1654" i="1"/>
  <c r="I1653" i="1"/>
  <c r="H1653" i="1"/>
  <c r="J1653" i="1" s="1"/>
  <c r="I1652" i="1"/>
  <c r="H1652" i="1"/>
  <c r="J1652" i="1" s="1"/>
  <c r="G1651" i="1"/>
  <c r="I1650" i="1"/>
  <c r="H1650" i="1"/>
  <c r="J1650" i="1" s="1"/>
  <c r="I1649" i="1"/>
  <c r="H1649" i="1"/>
  <c r="J1649" i="1" s="1"/>
  <c r="I1648" i="1"/>
  <c r="H1648" i="1"/>
  <c r="J1648" i="1" s="1"/>
  <c r="I1647" i="1"/>
  <c r="H1647" i="1"/>
  <c r="J1647" i="1" s="1"/>
  <c r="J1646" i="1"/>
  <c r="I1646" i="1"/>
  <c r="H1646" i="1"/>
  <c r="J1645" i="1"/>
  <c r="I1645" i="1"/>
  <c r="H1645" i="1"/>
  <c r="G1644" i="1"/>
  <c r="I1642" i="1"/>
  <c r="H1642" i="1"/>
  <c r="J1642" i="1" s="1"/>
  <c r="J1641" i="1" s="1"/>
  <c r="I1641" i="1"/>
  <c r="G1641" i="1"/>
  <c r="J1640" i="1"/>
  <c r="J1637" i="1" s="1"/>
  <c r="I1640" i="1"/>
  <c r="H1640" i="1"/>
  <c r="J1639" i="1"/>
  <c r="I1639" i="1"/>
  <c r="H1639" i="1"/>
  <c r="J1638" i="1"/>
  <c r="I1638" i="1"/>
  <c r="I1637" i="1" s="1"/>
  <c r="H1638" i="1"/>
  <c r="G1637" i="1"/>
  <c r="I1636" i="1"/>
  <c r="H1636" i="1"/>
  <c r="J1636" i="1" s="1"/>
  <c r="I1635" i="1"/>
  <c r="H1635" i="1"/>
  <c r="J1635" i="1" s="1"/>
  <c r="I1634" i="1"/>
  <c r="H1634" i="1"/>
  <c r="J1634" i="1" s="1"/>
  <c r="I1633" i="1"/>
  <c r="H1633" i="1"/>
  <c r="J1633" i="1" s="1"/>
  <c r="I1632" i="1"/>
  <c r="H1632" i="1"/>
  <c r="J1632" i="1" s="1"/>
  <c r="J1631" i="1"/>
  <c r="I1631" i="1"/>
  <c r="H1631" i="1"/>
  <c r="J1630" i="1"/>
  <c r="I1630" i="1"/>
  <c r="H1630" i="1"/>
  <c r="J1629" i="1"/>
  <c r="I1629" i="1"/>
  <c r="H1629" i="1"/>
  <c r="I1628" i="1"/>
  <c r="H1628" i="1"/>
  <c r="J1628" i="1" s="1"/>
  <c r="J1627" i="1"/>
  <c r="I1627" i="1"/>
  <c r="H1627" i="1"/>
  <c r="I1626" i="1"/>
  <c r="H1626" i="1"/>
  <c r="J1626" i="1" s="1"/>
  <c r="I1625" i="1"/>
  <c r="H1625" i="1"/>
  <c r="J1625" i="1" s="1"/>
  <c r="J1624" i="1"/>
  <c r="I1624" i="1"/>
  <c r="H1624" i="1"/>
  <c r="J1623" i="1"/>
  <c r="I1623" i="1"/>
  <c r="H1623" i="1"/>
  <c r="I1622" i="1"/>
  <c r="G1622" i="1"/>
  <c r="J1621" i="1"/>
  <c r="I1621" i="1"/>
  <c r="H1621" i="1"/>
  <c r="J1620" i="1"/>
  <c r="I1620" i="1"/>
  <c r="H1620" i="1"/>
  <c r="I1619" i="1"/>
  <c r="H1619" i="1"/>
  <c r="J1619" i="1" s="1"/>
  <c r="I1618" i="1"/>
  <c r="H1618" i="1"/>
  <c r="J1618" i="1" s="1"/>
  <c r="G1617" i="1"/>
  <c r="I1616" i="1"/>
  <c r="H1616" i="1"/>
  <c r="J1616" i="1" s="1"/>
  <c r="J1615" i="1"/>
  <c r="I1615" i="1"/>
  <c r="I1614" i="1" s="1"/>
  <c r="H1615" i="1"/>
  <c r="J1614" i="1"/>
  <c r="G1614" i="1"/>
  <c r="J1613" i="1"/>
  <c r="I1613" i="1"/>
  <c r="H1613" i="1"/>
  <c r="I1612" i="1"/>
  <c r="H1612" i="1"/>
  <c r="J1612" i="1" s="1"/>
  <c r="I1611" i="1"/>
  <c r="H1611" i="1"/>
  <c r="J1611" i="1" s="1"/>
  <c r="I1610" i="1"/>
  <c r="H1610" i="1"/>
  <c r="J1610" i="1" s="1"/>
  <c r="I1609" i="1"/>
  <c r="H1609" i="1"/>
  <c r="J1609" i="1" s="1"/>
  <c r="J1608" i="1"/>
  <c r="I1608" i="1"/>
  <c r="H1608" i="1"/>
  <c r="J1607" i="1"/>
  <c r="I1607" i="1"/>
  <c r="H1607" i="1"/>
  <c r="G1606" i="1"/>
  <c r="J1604" i="1"/>
  <c r="J1603" i="1" s="1"/>
  <c r="I1604" i="1"/>
  <c r="H1604" i="1"/>
  <c r="I1603" i="1"/>
  <c r="G1603" i="1"/>
  <c r="I1602" i="1"/>
  <c r="H1602" i="1"/>
  <c r="J1602" i="1" s="1"/>
  <c r="I1601" i="1"/>
  <c r="H1601" i="1"/>
  <c r="J1601" i="1" s="1"/>
  <c r="I1600" i="1"/>
  <c r="H1600" i="1"/>
  <c r="J1600" i="1" s="1"/>
  <c r="I1599" i="1"/>
  <c r="G1599" i="1"/>
  <c r="I1598" i="1"/>
  <c r="I1597" i="1" s="1"/>
  <c r="I1593" i="1" s="1"/>
  <c r="H1598" i="1"/>
  <c r="J1598" i="1" s="1"/>
  <c r="J1597" i="1"/>
  <c r="G1597" i="1"/>
  <c r="I1596" i="1"/>
  <c r="H1596" i="1"/>
  <c r="J1596" i="1" s="1"/>
  <c r="J1595" i="1"/>
  <c r="J1594" i="1" s="1"/>
  <c r="I1595" i="1"/>
  <c r="H1595" i="1"/>
  <c r="I1594" i="1"/>
  <c r="G1594" i="1"/>
  <c r="G1593" i="1"/>
  <c r="J1592" i="1"/>
  <c r="I1592" i="1"/>
  <c r="H1592" i="1"/>
  <c r="J1591" i="1"/>
  <c r="J1590" i="1" s="1"/>
  <c r="I1591" i="1"/>
  <c r="H1591" i="1"/>
  <c r="I1590" i="1"/>
  <c r="G1590" i="1"/>
  <c r="J1589" i="1"/>
  <c r="I1589" i="1"/>
  <c r="H1589" i="1"/>
  <c r="J1588" i="1"/>
  <c r="I1588" i="1"/>
  <c r="H1588" i="1"/>
  <c r="I1587" i="1"/>
  <c r="H1587" i="1"/>
  <c r="J1587" i="1" s="1"/>
  <c r="I1586" i="1"/>
  <c r="I1585" i="1" s="1"/>
  <c r="H1586" i="1"/>
  <c r="J1586" i="1" s="1"/>
  <c r="G1585" i="1"/>
  <c r="I1584" i="1"/>
  <c r="H1584" i="1"/>
  <c r="J1584" i="1" s="1"/>
  <c r="J1583" i="1"/>
  <c r="I1583" i="1"/>
  <c r="I1578" i="1" s="1"/>
  <c r="H1583" i="1"/>
  <c r="I1582" i="1"/>
  <c r="H1582" i="1"/>
  <c r="J1582" i="1" s="1"/>
  <c r="J1581" i="1"/>
  <c r="I1581" i="1"/>
  <c r="H1581" i="1"/>
  <c r="I1580" i="1"/>
  <c r="H1580" i="1"/>
  <c r="J1580" i="1" s="1"/>
  <c r="J1579" i="1"/>
  <c r="J1578" i="1" s="1"/>
  <c r="I1579" i="1"/>
  <c r="H1579" i="1"/>
  <c r="G1578" i="1"/>
  <c r="J1577" i="1"/>
  <c r="I1577" i="1"/>
  <c r="H1577" i="1"/>
  <c r="J1576" i="1"/>
  <c r="I1576" i="1"/>
  <c r="H1576" i="1"/>
  <c r="J1575" i="1"/>
  <c r="I1575" i="1"/>
  <c r="H1575" i="1"/>
  <c r="J1574" i="1"/>
  <c r="I1574" i="1"/>
  <c r="H1574" i="1"/>
  <c r="I1573" i="1"/>
  <c r="H1573" i="1"/>
  <c r="J1573" i="1" s="1"/>
  <c r="I1572" i="1"/>
  <c r="H1572" i="1"/>
  <c r="J1572" i="1" s="1"/>
  <c r="G1571" i="1"/>
  <c r="I1570" i="1"/>
  <c r="H1570" i="1"/>
  <c r="J1570" i="1" s="1"/>
  <c r="I1569" i="1"/>
  <c r="H1569" i="1"/>
  <c r="J1569" i="1" s="1"/>
  <c r="I1568" i="1"/>
  <c r="H1568" i="1"/>
  <c r="J1568" i="1" s="1"/>
  <c r="I1567" i="1"/>
  <c r="I1566" i="1" s="1"/>
  <c r="H1567" i="1"/>
  <c r="J1567" i="1" s="1"/>
  <c r="J1566" i="1" s="1"/>
  <c r="G1566" i="1"/>
  <c r="I1564" i="1"/>
  <c r="H1564" i="1"/>
  <c r="J1564" i="1" s="1"/>
  <c r="J1563" i="1"/>
  <c r="I1563" i="1"/>
  <c r="H1563" i="1"/>
  <c r="I1562" i="1"/>
  <c r="H1562" i="1"/>
  <c r="J1562" i="1" s="1"/>
  <c r="I1561" i="1"/>
  <c r="H1561" i="1"/>
  <c r="J1561" i="1" s="1"/>
  <c r="J1560" i="1" s="1"/>
  <c r="I1560" i="1"/>
  <c r="G1560" i="1"/>
  <c r="J1559" i="1"/>
  <c r="I1559" i="1"/>
  <c r="H1559" i="1"/>
  <c r="J1558" i="1"/>
  <c r="I1558" i="1"/>
  <c r="H1558" i="1"/>
  <c r="I1557" i="1"/>
  <c r="H1557" i="1"/>
  <c r="J1557" i="1" s="1"/>
  <c r="I1556" i="1"/>
  <c r="H1556" i="1"/>
  <c r="J1556" i="1" s="1"/>
  <c r="J1555" i="1"/>
  <c r="I1555" i="1"/>
  <c r="G1555" i="1"/>
  <c r="J1554" i="1"/>
  <c r="I1554" i="1"/>
  <c r="H1554" i="1"/>
  <c r="I1553" i="1"/>
  <c r="H1553" i="1"/>
  <c r="J1553" i="1" s="1"/>
  <c r="I1552" i="1"/>
  <c r="H1552" i="1"/>
  <c r="J1552" i="1" s="1"/>
  <c r="I1551" i="1"/>
  <c r="H1551" i="1"/>
  <c r="J1551" i="1" s="1"/>
  <c r="I1550" i="1"/>
  <c r="I1549" i="1" s="1"/>
  <c r="H1550" i="1"/>
  <c r="J1550" i="1" s="1"/>
  <c r="J1549" i="1"/>
  <c r="G1549" i="1"/>
  <c r="J1546" i="1"/>
  <c r="I1546" i="1"/>
  <c r="I1544" i="1" s="1"/>
  <c r="H1546" i="1"/>
  <c r="I1545" i="1"/>
  <c r="H1545" i="1"/>
  <c r="J1545" i="1" s="1"/>
  <c r="G1544" i="1"/>
  <c r="J1543" i="1"/>
  <c r="I1543" i="1"/>
  <c r="H1543" i="1"/>
  <c r="J1542" i="1"/>
  <c r="I1542" i="1"/>
  <c r="H1542" i="1"/>
  <c r="I1541" i="1"/>
  <c r="H1541" i="1"/>
  <c r="J1541" i="1" s="1"/>
  <c r="I1540" i="1"/>
  <c r="H1540" i="1"/>
  <c r="J1540" i="1" s="1"/>
  <c r="I1539" i="1"/>
  <c r="H1539" i="1"/>
  <c r="J1539" i="1" s="1"/>
  <c r="J1538" i="1"/>
  <c r="I1538" i="1"/>
  <c r="H1538" i="1"/>
  <c r="I1537" i="1"/>
  <c r="H1537" i="1"/>
  <c r="J1537" i="1" s="1"/>
  <c r="I1536" i="1"/>
  <c r="I1535" i="1" s="1"/>
  <c r="H1536" i="1"/>
  <c r="J1536" i="1" s="1"/>
  <c r="G1535" i="1"/>
  <c r="I1534" i="1"/>
  <c r="H1534" i="1"/>
  <c r="J1534" i="1" s="1"/>
  <c r="J1533" i="1"/>
  <c r="I1533" i="1"/>
  <c r="H1533" i="1"/>
  <c r="G1532" i="1"/>
  <c r="I1531" i="1"/>
  <c r="H1531" i="1"/>
  <c r="J1531" i="1" s="1"/>
  <c r="I1530" i="1"/>
  <c r="I1529" i="1" s="1"/>
  <c r="H1530" i="1"/>
  <c r="J1530" i="1" s="1"/>
  <c r="J1529" i="1" s="1"/>
  <c r="G1529" i="1"/>
  <c r="J1528" i="1"/>
  <c r="I1528" i="1"/>
  <c r="H1528" i="1"/>
  <c r="J1527" i="1"/>
  <c r="I1527" i="1"/>
  <c r="H1527" i="1"/>
  <c r="J1526" i="1"/>
  <c r="I1526" i="1"/>
  <c r="H1526" i="1"/>
  <c r="I1525" i="1"/>
  <c r="H1525" i="1"/>
  <c r="J1525" i="1" s="1"/>
  <c r="J1524" i="1"/>
  <c r="I1524" i="1"/>
  <c r="H1524" i="1"/>
  <c r="J1523" i="1"/>
  <c r="I1523" i="1"/>
  <c r="H1523" i="1"/>
  <c r="J1522" i="1"/>
  <c r="I1522" i="1"/>
  <c r="H1522" i="1"/>
  <c r="I1521" i="1"/>
  <c r="H1521" i="1"/>
  <c r="J1521" i="1" s="1"/>
  <c r="I1520" i="1"/>
  <c r="H1520" i="1"/>
  <c r="J1520" i="1" s="1"/>
  <c r="I1519" i="1"/>
  <c r="H1519" i="1"/>
  <c r="J1519" i="1" s="1"/>
  <c r="J1518" i="1"/>
  <c r="I1518" i="1"/>
  <c r="H1518" i="1"/>
  <c r="J1517" i="1"/>
  <c r="I1517" i="1"/>
  <c r="H1517" i="1"/>
  <c r="I1516" i="1"/>
  <c r="H1516" i="1"/>
  <c r="J1516" i="1" s="1"/>
  <c r="I1515" i="1"/>
  <c r="H1515" i="1"/>
  <c r="J1515" i="1" s="1"/>
  <c r="I1514" i="1"/>
  <c r="H1514" i="1"/>
  <c r="J1514" i="1" s="1"/>
  <c r="I1513" i="1"/>
  <c r="H1513" i="1"/>
  <c r="J1513" i="1" s="1"/>
  <c r="J1512" i="1"/>
  <c r="I1512" i="1"/>
  <c r="H1512" i="1"/>
  <c r="J1511" i="1"/>
  <c r="I1511" i="1"/>
  <c r="H1511" i="1"/>
  <c r="G1510" i="1"/>
  <c r="I1508" i="1"/>
  <c r="H1508" i="1"/>
  <c r="J1508" i="1" s="1"/>
  <c r="J1507" i="1" s="1"/>
  <c r="I1507" i="1"/>
  <c r="G1507" i="1"/>
  <c r="J1506" i="1"/>
  <c r="I1506" i="1"/>
  <c r="H1506" i="1"/>
  <c r="I1505" i="1"/>
  <c r="H1505" i="1"/>
  <c r="J1505" i="1" s="1"/>
  <c r="J1504" i="1" s="1"/>
  <c r="I1504" i="1"/>
  <c r="G1504" i="1"/>
  <c r="I1503" i="1"/>
  <c r="H1503" i="1"/>
  <c r="J1503" i="1" s="1"/>
  <c r="J1502" i="1"/>
  <c r="I1502" i="1"/>
  <c r="G1502" i="1"/>
  <c r="J1501" i="1"/>
  <c r="I1501" i="1"/>
  <c r="H1501" i="1"/>
  <c r="I1500" i="1"/>
  <c r="H1500" i="1"/>
  <c r="J1500" i="1" s="1"/>
  <c r="I1499" i="1"/>
  <c r="H1499" i="1"/>
  <c r="J1499" i="1" s="1"/>
  <c r="I1498" i="1"/>
  <c r="H1498" i="1"/>
  <c r="J1498" i="1" s="1"/>
  <c r="I1497" i="1"/>
  <c r="H1497" i="1"/>
  <c r="J1497" i="1" s="1"/>
  <c r="J1496" i="1"/>
  <c r="I1496" i="1"/>
  <c r="H1496" i="1"/>
  <c r="J1495" i="1"/>
  <c r="I1495" i="1"/>
  <c r="H1495" i="1"/>
  <c r="J1494" i="1"/>
  <c r="I1494" i="1"/>
  <c r="H1494" i="1"/>
  <c r="J1493" i="1"/>
  <c r="I1493" i="1"/>
  <c r="H1493" i="1"/>
  <c r="I1492" i="1"/>
  <c r="H1492" i="1"/>
  <c r="J1492" i="1" s="1"/>
  <c r="J1491" i="1"/>
  <c r="I1491" i="1"/>
  <c r="H1491" i="1"/>
  <c r="J1490" i="1"/>
  <c r="I1490" i="1"/>
  <c r="H1490" i="1"/>
  <c r="I1489" i="1"/>
  <c r="H1489" i="1"/>
  <c r="J1489" i="1" s="1"/>
  <c r="J1485" i="1" s="1"/>
  <c r="I1488" i="1"/>
  <c r="H1488" i="1"/>
  <c r="J1488" i="1" s="1"/>
  <c r="J1487" i="1"/>
  <c r="I1487" i="1"/>
  <c r="H1487" i="1"/>
  <c r="I1486" i="1"/>
  <c r="H1486" i="1"/>
  <c r="J1486" i="1" s="1"/>
  <c r="G1485" i="1"/>
  <c r="I1483" i="1"/>
  <c r="H1483" i="1"/>
  <c r="J1483" i="1" s="1"/>
  <c r="I1482" i="1"/>
  <c r="I1481" i="1" s="1"/>
  <c r="H1482" i="1"/>
  <c r="J1482" i="1" s="1"/>
  <c r="J1481" i="1" s="1"/>
  <c r="G1481" i="1"/>
  <c r="J1480" i="1"/>
  <c r="J1479" i="1" s="1"/>
  <c r="I1480" i="1"/>
  <c r="I1479" i="1" s="1"/>
  <c r="H1480" i="1"/>
  <c r="G1479" i="1"/>
  <c r="J1478" i="1"/>
  <c r="I1478" i="1"/>
  <c r="H1478" i="1"/>
  <c r="J1477" i="1"/>
  <c r="I1477" i="1"/>
  <c r="H1477" i="1"/>
  <c r="I1476" i="1"/>
  <c r="H1476" i="1"/>
  <c r="J1476" i="1" s="1"/>
  <c r="J1475" i="1" s="1"/>
  <c r="G1475" i="1"/>
  <c r="J1474" i="1"/>
  <c r="I1474" i="1"/>
  <c r="H1474" i="1"/>
  <c r="I1473" i="1"/>
  <c r="H1473" i="1"/>
  <c r="J1473" i="1" s="1"/>
  <c r="I1472" i="1"/>
  <c r="H1472" i="1"/>
  <c r="J1472" i="1" s="1"/>
  <c r="I1471" i="1"/>
  <c r="H1471" i="1"/>
  <c r="J1471" i="1" s="1"/>
  <c r="J1470" i="1"/>
  <c r="I1470" i="1"/>
  <c r="H1470" i="1"/>
  <c r="J1469" i="1"/>
  <c r="I1469" i="1"/>
  <c r="H1469" i="1"/>
  <c r="I1468" i="1"/>
  <c r="H1468" i="1"/>
  <c r="J1468" i="1" s="1"/>
  <c r="I1467" i="1"/>
  <c r="H1467" i="1"/>
  <c r="J1467" i="1" s="1"/>
  <c r="J1466" i="1"/>
  <c r="I1466" i="1"/>
  <c r="H1466" i="1"/>
  <c r="I1465" i="1"/>
  <c r="H1465" i="1"/>
  <c r="J1465" i="1" s="1"/>
  <c r="J1464" i="1"/>
  <c r="I1464" i="1"/>
  <c r="H1464" i="1"/>
  <c r="J1463" i="1"/>
  <c r="I1463" i="1"/>
  <c r="H1463" i="1"/>
  <c r="J1462" i="1"/>
  <c r="I1462" i="1"/>
  <c r="H1462" i="1"/>
  <c r="I1461" i="1"/>
  <c r="H1461" i="1"/>
  <c r="J1461" i="1" s="1"/>
  <c r="I1460" i="1"/>
  <c r="H1460" i="1"/>
  <c r="J1460" i="1" s="1"/>
  <c r="I1459" i="1"/>
  <c r="H1459" i="1"/>
  <c r="J1459" i="1" s="1"/>
  <c r="J1458" i="1"/>
  <c r="I1458" i="1"/>
  <c r="H1458" i="1"/>
  <c r="G1457" i="1"/>
  <c r="G1456" i="1"/>
  <c r="I1454" i="1"/>
  <c r="H1454" i="1"/>
  <c r="J1454" i="1" s="1"/>
  <c r="J1453" i="1"/>
  <c r="I1453" i="1"/>
  <c r="H1453" i="1"/>
  <c r="I1452" i="1"/>
  <c r="H1452" i="1"/>
  <c r="J1452" i="1" s="1"/>
  <c r="I1451" i="1"/>
  <c r="H1451" i="1"/>
  <c r="J1451" i="1" s="1"/>
  <c r="I1450" i="1"/>
  <c r="H1450" i="1"/>
  <c r="J1450" i="1" s="1"/>
  <c r="I1449" i="1"/>
  <c r="H1449" i="1"/>
  <c r="J1449" i="1" s="1"/>
  <c r="J1448" i="1"/>
  <c r="I1448" i="1"/>
  <c r="I1443" i="1" s="1"/>
  <c r="H1448" i="1"/>
  <c r="J1447" i="1"/>
  <c r="I1447" i="1"/>
  <c r="H1447" i="1"/>
  <c r="J1446" i="1"/>
  <c r="I1446" i="1"/>
  <c r="H1446" i="1"/>
  <c r="I1445" i="1"/>
  <c r="H1445" i="1"/>
  <c r="J1445" i="1" s="1"/>
  <c r="I1444" i="1"/>
  <c r="H1444" i="1"/>
  <c r="J1444" i="1" s="1"/>
  <c r="G1443" i="1"/>
  <c r="J1442" i="1"/>
  <c r="I1442" i="1"/>
  <c r="H1442" i="1"/>
  <c r="I1441" i="1"/>
  <c r="H1441" i="1"/>
  <c r="J1441" i="1" s="1"/>
  <c r="J1440" i="1" s="1"/>
  <c r="I1440" i="1"/>
  <c r="G1440" i="1"/>
  <c r="I1439" i="1"/>
  <c r="H1439" i="1"/>
  <c r="J1439" i="1" s="1"/>
  <c r="I1438" i="1"/>
  <c r="I1435" i="1" s="1"/>
  <c r="H1438" i="1"/>
  <c r="J1438" i="1" s="1"/>
  <c r="J1437" i="1"/>
  <c r="I1437" i="1"/>
  <c r="H1437" i="1"/>
  <c r="I1436" i="1"/>
  <c r="H1436" i="1"/>
  <c r="J1436" i="1" s="1"/>
  <c r="J1435" i="1"/>
  <c r="G1435" i="1"/>
  <c r="I1434" i="1"/>
  <c r="H1434" i="1"/>
  <c r="J1434" i="1" s="1"/>
  <c r="I1433" i="1"/>
  <c r="H1433" i="1"/>
  <c r="J1433" i="1" s="1"/>
  <c r="J1432" i="1"/>
  <c r="I1432" i="1"/>
  <c r="H1432" i="1"/>
  <c r="J1431" i="1"/>
  <c r="I1431" i="1"/>
  <c r="H1431" i="1"/>
  <c r="J1430" i="1"/>
  <c r="I1430" i="1"/>
  <c r="I1429" i="1" s="1"/>
  <c r="I1428" i="1" s="1"/>
  <c r="H1430" i="1"/>
  <c r="G1429" i="1"/>
  <c r="I1427" i="1"/>
  <c r="H1427" i="1"/>
  <c r="J1427" i="1" s="1"/>
  <c r="J1426" i="1"/>
  <c r="I1426" i="1"/>
  <c r="I1425" i="1" s="1"/>
  <c r="H1426" i="1"/>
  <c r="G1425" i="1"/>
  <c r="I1424" i="1"/>
  <c r="H1424" i="1"/>
  <c r="J1424" i="1" s="1"/>
  <c r="J1423" i="1"/>
  <c r="J1422" i="1" s="1"/>
  <c r="I1423" i="1"/>
  <c r="I1422" i="1" s="1"/>
  <c r="H1423" i="1"/>
  <c r="G1422" i="1"/>
  <c r="J1421" i="1"/>
  <c r="I1421" i="1"/>
  <c r="H1421" i="1"/>
  <c r="I1420" i="1"/>
  <c r="H1420" i="1"/>
  <c r="J1420" i="1" s="1"/>
  <c r="J1419" i="1"/>
  <c r="I1419" i="1"/>
  <c r="H1419" i="1"/>
  <c r="J1418" i="1"/>
  <c r="I1418" i="1"/>
  <c r="H1418" i="1"/>
  <c r="J1417" i="1"/>
  <c r="I1417" i="1"/>
  <c r="H1417" i="1"/>
  <c r="J1416" i="1"/>
  <c r="I1416" i="1"/>
  <c r="H1416" i="1"/>
  <c r="J1415" i="1"/>
  <c r="I1415" i="1"/>
  <c r="H1415" i="1"/>
  <c r="J1414" i="1"/>
  <c r="I1414" i="1"/>
  <c r="H1414" i="1"/>
  <c r="J1413" i="1"/>
  <c r="I1413" i="1"/>
  <c r="H1413" i="1"/>
  <c r="J1412" i="1"/>
  <c r="I1412" i="1"/>
  <c r="H1412" i="1"/>
  <c r="G1411" i="1"/>
  <c r="J1410" i="1"/>
  <c r="J1409" i="1" s="1"/>
  <c r="I1410" i="1"/>
  <c r="I1409" i="1" s="1"/>
  <c r="H1410" i="1"/>
  <c r="G1409" i="1"/>
  <c r="G1408" i="1"/>
  <c r="G1390" i="1" s="1"/>
  <c r="I1407" i="1"/>
  <c r="H1407" i="1"/>
  <c r="J1407" i="1" s="1"/>
  <c r="J1406" i="1"/>
  <c r="J1405" i="1" s="1"/>
  <c r="I1406" i="1"/>
  <c r="I1405" i="1" s="1"/>
  <c r="H1406" i="1"/>
  <c r="G1405" i="1"/>
  <c r="I1404" i="1"/>
  <c r="H1404" i="1"/>
  <c r="J1404" i="1" s="1"/>
  <c r="I1403" i="1"/>
  <c r="H1403" i="1"/>
  <c r="J1403" i="1" s="1"/>
  <c r="I1402" i="1"/>
  <c r="H1402" i="1"/>
  <c r="J1402" i="1" s="1"/>
  <c r="I1401" i="1"/>
  <c r="H1401" i="1"/>
  <c r="J1401" i="1" s="1"/>
  <c r="J1400" i="1"/>
  <c r="I1400" i="1"/>
  <c r="H1400" i="1"/>
  <c r="J1399" i="1"/>
  <c r="I1399" i="1"/>
  <c r="H1399" i="1"/>
  <c r="J1398" i="1"/>
  <c r="I1398" i="1"/>
  <c r="H1398" i="1"/>
  <c r="I1397" i="1"/>
  <c r="H1397" i="1"/>
  <c r="J1397" i="1" s="1"/>
  <c r="I1396" i="1"/>
  <c r="H1396" i="1"/>
  <c r="J1396" i="1" s="1"/>
  <c r="I1395" i="1"/>
  <c r="H1395" i="1"/>
  <c r="J1395" i="1" s="1"/>
  <c r="G1394" i="1"/>
  <c r="I1393" i="1"/>
  <c r="H1393" i="1"/>
  <c r="J1393" i="1" s="1"/>
  <c r="J1392" i="1" s="1"/>
  <c r="I1392" i="1"/>
  <c r="G1392" i="1"/>
  <c r="G1391" i="1"/>
  <c r="J1389" i="1"/>
  <c r="J1388" i="1" s="1"/>
  <c r="I1389" i="1"/>
  <c r="I1388" i="1" s="1"/>
  <c r="H1389" i="1"/>
  <c r="G1388" i="1"/>
  <c r="J1387" i="1"/>
  <c r="I1387" i="1"/>
  <c r="H1387" i="1"/>
  <c r="I1386" i="1"/>
  <c r="H1386" i="1"/>
  <c r="J1386" i="1" s="1"/>
  <c r="I1385" i="1"/>
  <c r="H1385" i="1"/>
  <c r="J1385" i="1" s="1"/>
  <c r="J1384" i="1"/>
  <c r="I1384" i="1"/>
  <c r="I1383" i="1" s="1"/>
  <c r="H1384" i="1"/>
  <c r="G1383" i="1"/>
  <c r="J1382" i="1"/>
  <c r="I1382" i="1"/>
  <c r="H1382" i="1"/>
  <c r="J1381" i="1"/>
  <c r="I1381" i="1"/>
  <c r="H1381" i="1"/>
  <c r="I1380" i="1"/>
  <c r="H1380" i="1"/>
  <c r="J1380" i="1" s="1"/>
  <c r="I1379" i="1"/>
  <c r="H1379" i="1"/>
  <c r="J1379" i="1" s="1"/>
  <c r="J1378" i="1" s="1"/>
  <c r="G1378" i="1"/>
  <c r="I1377" i="1"/>
  <c r="H1377" i="1"/>
  <c r="J1377" i="1" s="1"/>
  <c r="I1376" i="1"/>
  <c r="H1376" i="1"/>
  <c r="J1376" i="1" s="1"/>
  <c r="I1375" i="1"/>
  <c r="H1375" i="1"/>
  <c r="J1375" i="1" s="1"/>
  <c r="J1374" i="1"/>
  <c r="I1374" i="1"/>
  <c r="H1374" i="1"/>
  <c r="G1373" i="1"/>
  <c r="G1372" i="1" s="1"/>
  <c r="I1371" i="1"/>
  <c r="H1371" i="1"/>
  <c r="J1371" i="1" s="1"/>
  <c r="J1370" i="1" s="1"/>
  <c r="I1370" i="1"/>
  <c r="G1370" i="1"/>
  <c r="G1364" i="1" s="1"/>
  <c r="I1369" i="1"/>
  <c r="H1369" i="1"/>
  <c r="J1369" i="1" s="1"/>
  <c r="J1368" i="1"/>
  <c r="I1368" i="1"/>
  <c r="H1368" i="1"/>
  <c r="J1367" i="1"/>
  <c r="I1367" i="1"/>
  <c r="H1367" i="1"/>
  <c r="J1366" i="1"/>
  <c r="I1366" i="1"/>
  <c r="H1366" i="1"/>
  <c r="G1365" i="1"/>
  <c r="J1363" i="1"/>
  <c r="I1363" i="1"/>
  <c r="H1363" i="1"/>
  <c r="I1362" i="1"/>
  <c r="H1362" i="1"/>
  <c r="J1362" i="1" s="1"/>
  <c r="G1361" i="1"/>
  <c r="I1360" i="1"/>
  <c r="H1360" i="1"/>
  <c r="J1360" i="1" s="1"/>
  <c r="I1359" i="1"/>
  <c r="H1359" i="1"/>
  <c r="J1359" i="1" s="1"/>
  <c r="I1358" i="1"/>
  <c r="I1355" i="1" s="1"/>
  <c r="H1358" i="1"/>
  <c r="J1358" i="1" s="1"/>
  <c r="J1357" i="1"/>
  <c r="I1357" i="1"/>
  <c r="H1357" i="1"/>
  <c r="I1356" i="1"/>
  <c r="H1356" i="1"/>
  <c r="J1356" i="1" s="1"/>
  <c r="J1355" i="1"/>
  <c r="G1355" i="1"/>
  <c r="I1354" i="1"/>
  <c r="H1354" i="1"/>
  <c r="J1354" i="1" s="1"/>
  <c r="I1353" i="1"/>
  <c r="H1353" i="1"/>
  <c r="J1353" i="1" s="1"/>
  <c r="J1352" i="1"/>
  <c r="J1349" i="1" s="1"/>
  <c r="I1352" i="1"/>
  <c r="H1352" i="1"/>
  <c r="J1351" i="1"/>
  <c r="I1351" i="1"/>
  <c r="H1351" i="1"/>
  <c r="J1350" i="1"/>
  <c r="I1350" i="1"/>
  <c r="I1349" i="1" s="1"/>
  <c r="I1348" i="1" s="1"/>
  <c r="H1350" i="1"/>
  <c r="G1349" i="1"/>
  <c r="G1348" i="1"/>
  <c r="I1347" i="1"/>
  <c r="I1346" i="1" s="1"/>
  <c r="H1347" i="1"/>
  <c r="J1347" i="1" s="1"/>
  <c r="J1346" i="1" s="1"/>
  <c r="G1346" i="1"/>
  <c r="I1345" i="1"/>
  <c r="H1345" i="1"/>
  <c r="J1345" i="1" s="1"/>
  <c r="I1344" i="1"/>
  <c r="H1344" i="1"/>
  <c r="J1344" i="1" s="1"/>
  <c r="J1343" i="1"/>
  <c r="I1343" i="1"/>
  <c r="H1343" i="1"/>
  <c r="I1342" i="1"/>
  <c r="H1342" i="1"/>
  <c r="J1342" i="1" s="1"/>
  <c r="J1341" i="1"/>
  <c r="I1341" i="1"/>
  <c r="H1341" i="1"/>
  <c r="I1340" i="1"/>
  <c r="H1340" i="1"/>
  <c r="J1340" i="1" s="1"/>
  <c r="I1339" i="1"/>
  <c r="H1339" i="1"/>
  <c r="J1339" i="1" s="1"/>
  <c r="I1338" i="1"/>
  <c r="H1338" i="1"/>
  <c r="J1338" i="1" s="1"/>
  <c r="J1337" i="1"/>
  <c r="I1337" i="1"/>
  <c r="H1337" i="1"/>
  <c r="J1336" i="1"/>
  <c r="I1336" i="1"/>
  <c r="H1336" i="1"/>
  <c r="J1335" i="1"/>
  <c r="I1335" i="1"/>
  <c r="H1335" i="1"/>
  <c r="J1334" i="1"/>
  <c r="I1334" i="1"/>
  <c r="H1334" i="1"/>
  <c r="I1333" i="1"/>
  <c r="H1333" i="1"/>
  <c r="J1333" i="1" s="1"/>
  <c r="J1332" i="1"/>
  <c r="I1332" i="1"/>
  <c r="H1332" i="1"/>
  <c r="I1331" i="1"/>
  <c r="H1331" i="1"/>
  <c r="J1331" i="1" s="1"/>
  <c r="I1330" i="1"/>
  <c r="H1330" i="1"/>
  <c r="J1330" i="1" s="1"/>
  <c r="I1329" i="1"/>
  <c r="H1329" i="1"/>
  <c r="J1329" i="1" s="1"/>
  <c r="I1328" i="1"/>
  <c r="H1328" i="1"/>
  <c r="J1328" i="1" s="1"/>
  <c r="I1327" i="1"/>
  <c r="H1327" i="1"/>
  <c r="J1327" i="1" s="1"/>
  <c r="I1326" i="1"/>
  <c r="H1326" i="1"/>
  <c r="J1326" i="1" s="1"/>
  <c r="J1325" i="1"/>
  <c r="I1325" i="1"/>
  <c r="H1325" i="1"/>
  <c r="I1324" i="1"/>
  <c r="H1324" i="1"/>
  <c r="J1324" i="1" s="1"/>
  <c r="I1323" i="1"/>
  <c r="H1323" i="1"/>
  <c r="J1323" i="1" s="1"/>
  <c r="J1322" i="1"/>
  <c r="I1322" i="1"/>
  <c r="H1322" i="1"/>
  <c r="G1321" i="1"/>
  <c r="J1320" i="1"/>
  <c r="I1320" i="1"/>
  <c r="I1318" i="1" s="1"/>
  <c r="H1320" i="1"/>
  <c r="J1319" i="1"/>
  <c r="I1319" i="1"/>
  <c r="H1319" i="1"/>
  <c r="G1318" i="1"/>
  <c r="I1317" i="1"/>
  <c r="H1317" i="1"/>
  <c r="J1317" i="1" s="1"/>
  <c r="I1316" i="1"/>
  <c r="H1316" i="1"/>
  <c r="J1316" i="1" s="1"/>
  <c r="J1315" i="1"/>
  <c r="I1315" i="1"/>
  <c r="H1315" i="1"/>
  <c r="I1314" i="1"/>
  <c r="H1314" i="1"/>
  <c r="J1314" i="1" s="1"/>
  <c r="I1313" i="1"/>
  <c r="H1313" i="1"/>
  <c r="J1313" i="1" s="1"/>
  <c r="I1312" i="1"/>
  <c r="H1312" i="1"/>
  <c r="J1312" i="1" s="1"/>
  <c r="G1311" i="1"/>
  <c r="G1307" i="1" s="1"/>
  <c r="I1310" i="1"/>
  <c r="H1310" i="1"/>
  <c r="J1310" i="1" s="1"/>
  <c r="J1309" i="1"/>
  <c r="J1308" i="1" s="1"/>
  <c r="I1309" i="1"/>
  <c r="I1308" i="1" s="1"/>
  <c r="H1309" i="1"/>
  <c r="G1308" i="1"/>
  <c r="I1306" i="1"/>
  <c r="H1306" i="1"/>
  <c r="J1306" i="1" s="1"/>
  <c r="I1305" i="1"/>
  <c r="H1305" i="1"/>
  <c r="J1305" i="1" s="1"/>
  <c r="J1304" i="1"/>
  <c r="I1304" i="1"/>
  <c r="H1304" i="1"/>
  <c r="J1303" i="1"/>
  <c r="I1303" i="1"/>
  <c r="H1303" i="1"/>
  <c r="J1302" i="1"/>
  <c r="I1302" i="1"/>
  <c r="H1302" i="1"/>
  <c r="I1301" i="1"/>
  <c r="H1301" i="1"/>
  <c r="J1301" i="1" s="1"/>
  <c r="I1300" i="1"/>
  <c r="H1300" i="1"/>
  <c r="J1300" i="1" s="1"/>
  <c r="I1299" i="1"/>
  <c r="H1299" i="1"/>
  <c r="J1299" i="1" s="1"/>
  <c r="I1298" i="1"/>
  <c r="H1298" i="1"/>
  <c r="J1298" i="1" s="1"/>
  <c r="I1297" i="1"/>
  <c r="H1297" i="1"/>
  <c r="J1297" i="1" s="1"/>
  <c r="I1296" i="1"/>
  <c r="H1296" i="1"/>
  <c r="J1296" i="1" s="1"/>
  <c r="J1295" i="1"/>
  <c r="I1295" i="1"/>
  <c r="H1295" i="1"/>
  <c r="G1294" i="1"/>
  <c r="J1293" i="1"/>
  <c r="I1293" i="1"/>
  <c r="H1293" i="1"/>
  <c r="I1292" i="1"/>
  <c r="I1291" i="1" s="1"/>
  <c r="H1292" i="1"/>
  <c r="J1292" i="1" s="1"/>
  <c r="J1291" i="1"/>
  <c r="G1291" i="1"/>
  <c r="G1290" i="1" s="1"/>
  <c r="J1289" i="1"/>
  <c r="I1289" i="1"/>
  <c r="H1289" i="1"/>
  <c r="J1288" i="1"/>
  <c r="I1288" i="1"/>
  <c r="H1288" i="1"/>
  <c r="J1287" i="1"/>
  <c r="I1287" i="1"/>
  <c r="H1287" i="1"/>
  <c r="J1286" i="1"/>
  <c r="I1286" i="1"/>
  <c r="H1286" i="1"/>
  <c r="J1285" i="1"/>
  <c r="J1284" i="1" s="1"/>
  <c r="I1285" i="1"/>
  <c r="I1284" i="1" s="1"/>
  <c r="H1285" i="1"/>
  <c r="G1284" i="1"/>
  <c r="I1283" i="1"/>
  <c r="H1283" i="1"/>
  <c r="J1283" i="1" s="1"/>
  <c r="I1282" i="1"/>
  <c r="H1282" i="1"/>
  <c r="J1282" i="1" s="1"/>
  <c r="I1281" i="1"/>
  <c r="H1281" i="1"/>
  <c r="J1281" i="1" s="1"/>
  <c r="I1280" i="1"/>
  <c r="H1280" i="1"/>
  <c r="J1280" i="1" s="1"/>
  <c r="I1279" i="1"/>
  <c r="H1279" i="1"/>
  <c r="J1279" i="1" s="1"/>
  <c r="J1278" i="1"/>
  <c r="I1278" i="1"/>
  <c r="H1278" i="1"/>
  <c r="G1277" i="1"/>
  <c r="I1276" i="1"/>
  <c r="H1276" i="1"/>
  <c r="J1276" i="1" s="1"/>
  <c r="I1275" i="1"/>
  <c r="H1275" i="1"/>
  <c r="J1275" i="1" s="1"/>
  <c r="I1274" i="1"/>
  <c r="H1274" i="1"/>
  <c r="J1274" i="1" s="1"/>
  <c r="J1273" i="1"/>
  <c r="I1273" i="1"/>
  <c r="H1273" i="1"/>
  <c r="J1272" i="1"/>
  <c r="I1272" i="1"/>
  <c r="H1272" i="1"/>
  <c r="J1271" i="1"/>
  <c r="I1271" i="1"/>
  <c r="H1271" i="1"/>
  <c r="J1270" i="1"/>
  <c r="I1270" i="1"/>
  <c r="H1270" i="1"/>
  <c r="G1269" i="1"/>
  <c r="J1268" i="1"/>
  <c r="I1268" i="1"/>
  <c r="H1268" i="1"/>
  <c r="J1267" i="1"/>
  <c r="I1267" i="1"/>
  <c r="H1267" i="1"/>
  <c r="I1266" i="1"/>
  <c r="H1266" i="1"/>
  <c r="J1266" i="1" s="1"/>
  <c r="I1265" i="1"/>
  <c r="H1265" i="1"/>
  <c r="J1265" i="1" s="1"/>
  <c r="G1264" i="1"/>
  <c r="I1263" i="1"/>
  <c r="H1263" i="1"/>
  <c r="J1263" i="1" s="1"/>
  <c r="I1262" i="1"/>
  <c r="H1262" i="1"/>
  <c r="J1262" i="1" s="1"/>
  <c r="J1261" i="1"/>
  <c r="I1261" i="1"/>
  <c r="H1261" i="1"/>
  <c r="I1260" i="1"/>
  <c r="I1259" i="1" s="1"/>
  <c r="H1260" i="1"/>
  <c r="J1260" i="1" s="1"/>
  <c r="G1259" i="1"/>
  <c r="I1257" i="1"/>
  <c r="H1257" i="1"/>
  <c r="J1257" i="1" s="1"/>
  <c r="J1256" i="1"/>
  <c r="J1255" i="1" s="1"/>
  <c r="I1256" i="1"/>
  <c r="I1255" i="1" s="1"/>
  <c r="H1256" i="1"/>
  <c r="G1255" i="1"/>
  <c r="J1254" i="1"/>
  <c r="I1254" i="1"/>
  <c r="H1254" i="1"/>
  <c r="J1253" i="1"/>
  <c r="I1253" i="1"/>
  <c r="H1253" i="1"/>
  <c r="J1252" i="1"/>
  <c r="I1252" i="1"/>
  <c r="H1252" i="1"/>
  <c r="I1251" i="1"/>
  <c r="H1251" i="1"/>
  <c r="J1251" i="1" s="1"/>
  <c r="I1250" i="1"/>
  <c r="H1250" i="1"/>
  <c r="J1250" i="1" s="1"/>
  <c r="I1249" i="1"/>
  <c r="H1249" i="1"/>
  <c r="J1249" i="1" s="1"/>
  <c r="I1248" i="1"/>
  <c r="H1248" i="1"/>
  <c r="J1248" i="1" s="1"/>
  <c r="J1247" i="1"/>
  <c r="I1247" i="1"/>
  <c r="H1247" i="1"/>
  <c r="I1246" i="1"/>
  <c r="H1246" i="1"/>
  <c r="J1246" i="1" s="1"/>
  <c r="J1245" i="1" s="1"/>
  <c r="G1245" i="1"/>
  <c r="I1244" i="1"/>
  <c r="H1244" i="1"/>
  <c r="J1244" i="1" s="1"/>
  <c r="I1243" i="1"/>
  <c r="H1243" i="1"/>
  <c r="J1243" i="1" s="1"/>
  <c r="J1242" i="1"/>
  <c r="I1242" i="1"/>
  <c r="I1241" i="1" s="1"/>
  <c r="H1242" i="1"/>
  <c r="G1241" i="1"/>
  <c r="J1240" i="1"/>
  <c r="I1240" i="1"/>
  <c r="H1240" i="1"/>
  <c r="J1239" i="1"/>
  <c r="I1239" i="1"/>
  <c r="H1239" i="1"/>
  <c r="I1238" i="1"/>
  <c r="G1238" i="1"/>
  <c r="G1237" i="1"/>
  <c r="J1236" i="1"/>
  <c r="I1236" i="1"/>
  <c r="H1236" i="1"/>
  <c r="J1235" i="1"/>
  <c r="I1235" i="1"/>
  <c r="H1235" i="1"/>
  <c r="G1234" i="1"/>
  <c r="I1233" i="1"/>
  <c r="H1233" i="1"/>
  <c r="J1233" i="1" s="1"/>
  <c r="I1232" i="1"/>
  <c r="H1232" i="1"/>
  <c r="J1232" i="1" s="1"/>
  <c r="I1231" i="1"/>
  <c r="H1231" i="1"/>
  <c r="J1231" i="1" s="1"/>
  <c r="I1230" i="1"/>
  <c r="H1230" i="1"/>
  <c r="J1230" i="1" s="1"/>
  <c r="J1229" i="1"/>
  <c r="I1229" i="1"/>
  <c r="H1229" i="1"/>
  <c r="I1228" i="1"/>
  <c r="H1228" i="1"/>
  <c r="J1228" i="1" s="1"/>
  <c r="J1227" i="1"/>
  <c r="I1227" i="1"/>
  <c r="H1227" i="1"/>
  <c r="I1226" i="1"/>
  <c r="H1226" i="1"/>
  <c r="J1226" i="1" s="1"/>
  <c r="J1225" i="1"/>
  <c r="I1225" i="1"/>
  <c r="H1225" i="1"/>
  <c r="J1224" i="1"/>
  <c r="I1224" i="1"/>
  <c r="H1224" i="1"/>
  <c r="J1223" i="1"/>
  <c r="I1223" i="1"/>
  <c r="H1223" i="1"/>
  <c r="J1222" i="1"/>
  <c r="I1222" i="1"/>
  <c r="H1222" i="1"/>
  <c r="I1221" i="1"/>
  <c r="H1221" i="1"/>
  <c r="J1221" i="1" s="1"/>
  <c r="I1220" i="1"/>
  <c r="H1220" i="1"/>
  <c r="J1220" i="1" s="1"/>
  <c r="J1219" i="1"/>
  <c r="I1219" i="1"/>
  <c r="H1219" i="1"/>
  <c r="I1218" i="1"/>
  <c r="H1218" i="1"/>
  <c r="J1218" i="1" s="1"/>
  <c r="I1217" i="1"/>
  <c r="H1217" i="1"/>
  <c r="J1217" i="1" s="1"/>
  <c r="I1216" i="1"/>
  <c r="H1216" i="1"/>
  <c r="J1216" i="1" s="1"/>
  <c r="I1215" i="1"/>
  <c r="H1215" i="1"/>
  <c r="J1215" i="1" s="1"/>
  <c r="I1214" i="1"/>
  <c r="H1214" i="1"/>
  <c r="J1214" i="1" s="1"/>
  <c r="J1213" i="1"/>
  <c r="I1213" i="1"/>
  <c r="H1213" i="1"/>
  <c r="I1212" i="1"/>
  <c r="H1212" i="1"/>
  <c r="J1212" i="1" s="1"/>
  <c r="J1211" i="1"/>
  <c r="I1211" i="1"/>
  <c r="H1211" i="1"/>
  <c r="I1210" i="1"/>
  <c r="H1210" i="1"/>
  <c r="J1210" i="1" s="1"/>
  <c r="I1209" i="1"/>
  <c r="H1209" i="1"/>
  <c r="J1209" i="1" s="1"/>
  <c r="J1208" i="1"/>
  <c r="I1208" i="1"/>
  <c r="H1208" i="1"/>
  <c r="J1207" i="1"/>
  <c r="I1207" i="1"/>
  <c r="H1207" i="1"/>
  <c r="J1206" i="1"/>
  <c r="I1206" i="1"/>
  <c r="H1206" i="1"/>
  <c r="I1205" i="1"/>
  <c r="H1205" i="1"/>
  <c r="J1205" i="1" s="1"/>
  <c r="I1204" i="1"/>
  <c r="H1204" i="1"/>
  <c r="J1204" i="1" s="1"/>
  <c r="I1203" i="1"/>
  <c r="H1203" i="1"/>
  <c r="J1203" i="1" s="1"/>
  <c r="I1202" i="1"/>
  <c r="H1202" i="1"/>
  <c r="J1202" i="1" s="1"/>
  <c r="I1201" i="1"/>
  <c r="H1201" i="1"/>
  <c r="J1201" i="1" s="1"/>
  <c r="I1200" i="1"/>
  <c r="H1200" i="1"/>
  <c r="J1200" i="1" s="1"/>
  <c r="J1199" i="1"/>
  <c r="I1199" i="1"/>
  <c r="H1199" i="1"/>
  <c r="J1198" i="1"/>
  <c r="I1198" i="1"/>
  <c r="H1198" i="1"/>
  <c r="J1197" i="1"/>
  <c r="I1197" i="1"/>
  <c r="H1197" i="1"/>
  <c r="G1196" i="1"/>
  <c r="I1195" i="1"/>
  <c r="H1195" i="1"/>
  <c r="J1195" i="1" s="1"/>
  <c r="I1194" i="1"/>
  <c r="H1194" i="1"/>
  <c r="J1194" i="1" s="1"/>
  <c r="J1193" i="1"/>
  <c r="I1193" i="1"/>
  <c r="H1193" i="1"/>
  <c r="J1192" i="1"/>
  <c r="I1192" i="1"/>
  <c r="H1192" i="1"/>
  <c r="J1191" i="1"/>
  <c r="I1191" i="1"/>
  <c r="H1191" i="1"/>
  <c r="J1190" i="1"/>
  <c r="I1190" i="1"/>
  <c r="H1190" i="1"/>
  <c r="I1189" i="1"/>
  <c r="H1189" i="1"/>
  <c r="J1189" i="1" s="1"/>
  <c r="J1188" i="1" s="1"/>
  <c r="I1188" i="1"/>
  <c r="G1188" i="1"/>
  <c r="I1187" i="1"/>
  <c r="H1187" i="1"/>
  <c r="J1187" i="1" s="1"/>
  <c r="I1186" i="1"/>
  <c r="H1186" i="1"/>
  <c r="J1186" i="1" s="1"/>
  <c r="G1185" i="1"/>
  <c r="G1184" i="1"/>
  <c r="J1183" i="1"/>
  <c r="I1183" i="1"/>
  <c r="H1183" i="1"/>
  <c r="I1182" i="1"/>
  <c r="I1181" i="1" s="1"/>
  <c r="H1182" i="1"/>
  <c r="J1182" i="1" s="1"/>
  <c r="J1181" i="1" s="1"/>
  <c r="G1181" i="1"/>
  <c r="I1180" i="1"/>
  <c r="H1180" i="1"/>
  <c r="J1180" i="1" s="1"/>
  <c r="I1179" i="1"/>
  <c r="H1179" i="1"/>
  <c r="J1179" i="1" s="1"/>
  <c r="I1178" i="1"/>
  <c r="H1178" i="1"/>
  <c r="J1178" i="1" s="1"/>
  <c r="I1177" i="1"/>
  <c r="H1177" i="1"/>
  <c r="J1177" i="1" s="1"/>
  <c r="J1176" i="1"/>
  <c r="I1176" i="1"/>
  <c r="H1176" i="1"/>
  <c r="J1175" i="1"/>
  <c r="I1175" i="1"/>
  <c r="H1175" i="1"/>
  <c r="J1174" i="1"/>
  <c r="I1174" i="1"/>
  <c r="H1174" i="1"/>
  <c r="I1173" i="1"/>
  <c r="H1173" i="1"/>
  <c r="J1173" i="1" s="1"/>
  <c r="I1172" i="1"/>
  <c r="H1172" i="1"/>
  <c r="J1172" i="1" s="1"/>
  <c r="J1171" i="1" s="1"/>
  <c r="I1171" i="1"/>
  <c r="G1171" i="1"/>
  <c r="I1170" i="1"/>
  <c r="H1170" i="1"/>
  <c r="J1170" i="1" s="1"/>
  <c r="I1169" i="1"/>
  <c r="H1169" i="1"/>
  <c r="J1169" i="1" s="1"/>
  <c r="I1168" i="1"/>
  <c r="H1168" i="1"/>
  <c r="J1168" i="1" s="1"/>
  <c r="I1167" i="1"/>
  <c r="H1167" i="1"/>
  <c r="J1167" i="1" s="1"/>
  <c r="I1166" i="1"/>
  <c r="H1166" i="1"/>
  <c r="J1166" i="1" s="1"/>
  <c r="J1165" i="1"/>
  <c r="I1165" i="1"/>
  <c r="H1165" i="1"/>
  <c r="I1164" i="1"/>
  <c r="H1164" i="1"/>
  <c r="J1164" i="1" s="1"/>
  <c r="J1163" i="1"/>
  <c r="I1163" i="1"/>
  <c r="H1163" i="1"/>
  <c r="J1162" i="1"/>
  <c r="I1162" i="1"/>
  <c r="H1162" i="1"/>
  <c r="I1161" i="1"/>
  <c r="H1161" i="1"/>
  <c r="J1161" i="1" s="1"/>
  <c r="J1160" i="1"/>
  <c r="I1160" i="1"/>
  <c r="H1160" i="1"/>
  <c r="J1159" i="1"/>
  <c r="I1159" i="1"/>
  <c r="H1159" i="1"/>
  <c r="J1158" i="1"/>
  <c r="I1158" i="1"/>
  <c r="H1158" i="1"/>
  <c r="I1157" i="1"/>
  <c r="H1157" i="1"/>
  <c r="J1157" i="1" s="1"/>
  <c r="I1156" i="1"/>
  <c r="H1156" i="1"/>
  <c r="J1156" i="1" s="1"/>
  <c r="I1155" i="1"/>
  <c r="H1155" i="1"/>
  <c r="J1155" i="1" s="1"/>
  <c r="I1154" i="1"/>
  <c r="H1154" i="1"/>
  <c r="J1154" i="1" s="1"/>
  <c r="I1153" i="1"/>
  <c r="H1153" i="1"/>
  <c r="J1153" i="1" s="1"/>
  <c r="I1152" i="1"/>
  <c r="H1152" i="1"/>
  <c r="J1152" i="1" s="1"/>
  <c r="I1151" i="1"/>
  <c r="H1151" i="1"/>
  <c r="J1151" i="1" s="1"/>
  <c r="I1150" i="1"/>
  <c r="H1150" i="1"/>
  <c r="J1150" i="1" s="1"/>
  <c r="J1149" i="1"/>
  <c r="I1149" i="1"/>
  <c r="H1149" i="1"/>
  <c r="I1148" i="1"/>
  <c r="H1148" i="1"/>
  <c r="J1148" i="1" s="1"/>
  <c r="J1147" i="1"/>
  <c r="I1147" i="1"/>
  <c r="H1147" i="1"/>
  <c r="J1146" i="1"/>
  <c r="I1146" i="1"/>
  <c r="H1146" i="1"/>
  <c r="I1145" i="1"/>
  <c r="H1145" i="1"/>
  <c r="J1145" i="1" s="1"/>
  <c r="J1144" i="1"/>
  <c r="I1144" i="1"/>
  <c r="H1144" i="1"/>
  <c r="J1143" i="1"/>
  <c r="I1143" i="1"/>
  <c r="H1143" i="1"/>
  <c r="J1142" i="1"/>
  <c r="I1142" i="1"/>
  <c r="H1142" i="1"/>
  <c r="I1141" i="1"/>
  <c r="H1141" i="1"/>
  <c r="J1141" i="1" s="1"/>
  <c r="I1140" i="1"/>
  <c r="H1140" i="1"/>
  <c r="J1140" i="1" s="1"/>
  <c r="I1139" i="1"/>
  <c r="H1139" i="1"/>
  <c r="J1139" i="1" s="1"/>
  <c r="I1138" i="1"/>
  <c r="H1138" i="1"/>
  <c r="J1138" i="1" s="1"/>
  <c r="I1137" i="1"/>
  <c r="H1137" i="1"/>
  <c r="J1137" i="1" s="1"/>
  <c r="I1136" i="1"/>
  <c r="H1136" i="1"/>
  <c r="J1136" i="1" s="1"/>
  <c r="I1135" i="1"/>
  <c r="H1135" i="1"/>
  <c r="J1135" i="1" s="1"/>
  <c r="J1134" i="1"/>
  <c r="I1134" i="1"/>
  <c r="H1134" i="1"/>
  <c r="J1133" i="1"/>
  <c r="I1133" i="1"/>
  <c r="H1133" i="1"/>
  <c r="I1132" i="1"/>
  <c r="H1132" i="1"/>
  <c r="J1132" i="1" s="1"/>
  <c r="I1131" i="1"/>
  <c r="H1131" i="1"/>
  <c r="J1131" i="1" s="1"/>
  <c r="I1130" i="1"/>
  <c r="H1130" i="1"/>
  <c r="J1130" i="1" s="1"/>
  <c r="I1129" i="1"/>
  <c r="H1129" i="1"/>
  <c r="J1129" i="1" s="1"/>
  <c r="J1128" i="1"/>
  <c r="I1128" i="1"/>
  <c r="H1128" i="1"/>
  <c r="J1127" i="1"/>
  <c r="I1127" i="1"/>
  <c r="H1127" i="1"/>
  <c r="J1126" i="1"/>
  <c r="I1126" i="1"/>
  <c r="H1126" i="1"/>
  <c r="I1125" i="1"/>
  <c r="H1125" i="1"/>
  <c r="J1125" i="1" s="1"/>
  <c r="I1124" i="1"/>
  <c r="H1124" i="1"/>
  <c r="J1124" i="1" s="1"/>
  <c r="J1123" i="1"/>
  <c r="I1123" i="1"/>
  <c r="H1123" i="1"/>
  <c r="I1122" i="1"/>
  <c r="H1122" i="1"/>
  <c r="J1122" i="1" s="1"/>
  <c r="I1121" i="1"/>
  <c r="H1121" i="1"/>
  <c r="J1121" i="1" s="1"/>
  <c r="I1120" i="1"/>
  <c r="H1120" i="1"/>
  <c r="J1120" i="1" s="1"/>
  <c r="J1119" i="1"/>
  <c r="I1119" i="1"/>
  <c r="H1119" i="1"/>
  <c r="I1118" i="1"/>
  <c r="H1118" i="1"/>
  <c r="J1118" i="1" s="1"/>
  <c r="J1117" i="1"/>
  <c r="I1117" i="1"/>
  <c r="H1117" i="1"/>
  <c r="I1116" i="1"/>
  <c r="H1116" i="1"/>
  <c r="J1116" i="1" s="1"/>
  <c r="G1115" i="1"/>
  <c r="I1114" i="1"/>
  <c r="H1114" i="1"/>
  <c r="J1114" i="1" s="1"/>
  <c r="I1113" i="1"/>
  <c r="H1113" i="1"/>
  <c r="J1113" i="1" s="1"/>
  <c r="J1112" i="1"/>
  <c r="I1112" i="1"/>
  <c r="H1112" i="1"/>
  <c r="J1111" i="1"/>
  <c r="I1111" i="1"/>
  <c r="H1111" i="1"/>
  <c r="J1110" i="1"/>
  <c r="I1110" i="1"/>
  <c r="H1110" i="1"/>
  <c r="I1109" i="1"/>
  <c r="H1109" i="1"/>
  <c r="J1109" i="1" s="1"/>
  <c r="I1108" i="1"/>
  <c r="H1108" i="1"/>
  <c r="J1108" i="1" s="1"/>
  <c r="I1107" i="1"/>
  <c r="H1107" i="1"/>
  <c r="J1107" i="1" s="1"/>
  <c r="I1106" i="1"/>
  <c r="H1106" i="1"/>
  <c r="J1106" i="1" s="1"/>
  <c r="G1105" i="1"/>
  <c r="G1104" i="1" s="1"/>
  <c r="I1102" i="1"/>
  <c r="H1102" i="1"/>
  <c r="J1102" i="1" s="1"/>
  <c r="J1101" i="1"/>
  <c r="I1101" i="1"/>
  <c r="H1101" i="1"/>
  <c r="I1100" i="1"/>
  <c r="I1099" i="1" s="1"/>
  <c r="H1100" i="1"/>
  <c r="J1100" i="1" s="1"/>
  <c r="J1099" i="1" s="1"/>
  <c r="G1099" i="1"/>
  <c r="J1098" i="1"/>
  <c r="I1098" i="1"/>
  <c r="H1098" i="1"/>
  <c r="J1097" i="1"/>
  <c r="I1097" i="1"/>
  <c r="H1097" i="1"/>
  <c r="J1096" i="1"/>
  <c r="I1096" i="1"/>
  <c r="I1095" i="1" s="1"/>
  <c r="H1096" i="1"/>
  <c r="G1095" i="1"/>
  <c r="J1094" i="1"/>
  <c r="I1094" i="1"/>
  <c r="H1094" i="1"/>
  <c r="J1093" i="1"/>
  <c r="I1093" i="1"/>
  <c r="H1093" i="1"/>
  <c r="J1092" i="1"/>
  <c r="I1092" i="1"/>
  <c r="H1092" i="1"/>
  <c r="G1091" i="1"/>
  <c r="I1090" i="1"/>
  <c r="H1090" i="1"/>
  <c r="J1090" i="1" s="1"/>
  <c r="I1089" i="1"/>
  <c r="H1089" i="1"/>
  <c r="J1089" i="1" s="1"/>
  <c r="J1088" i="1" s="1"/>
  <c r="I1088" i="1"/>
  <c r="G1088" i="1"/>
  <c r="G1057" i="1" s="1"/>
  <c r="I1087" i="1"/>
  <c r="H1087" i="1"/>
  <c r="J1087" i="1" s="1"/>
  <c r="J1086" i="1"/>
  <c r="I1086" i="1"/>
  <c r="H1086" i="1"/>
  <c r="J1085" i="1"/>
  <c r="I1085" i="1"/>
  <c r="H1085" i="1"/>
  <c r="I1084" i="1"/>
  <c r="H1084" i="1"/>
  <c r="J1084" i="1" s="1"/>
  <c r="I1083" i="1"/>
  <c r="H1083" i="1"/>
  <c r="J1083" i="1" s="1"/>
  <c r="I1082" i="1"/>
  <c r="H1082" i="1"/>
  <c r="J1082" i="1" s="1"/>
  <c r="I1081" i="1"/>
  <c r="H1081" i="1"/>
  <c r="J1081" i="1" s="1"/>
  <c r="J1080" i="1"/>
  <c r="I1080" i="1"/>
  <c r="H1080" i="1"/>
  <c r="G1079" i="1"/>
  <c r="J1078" i="1"/>
  <c r="I1078" i="1"/>
  <c r="H1078" i="1"/>
  <c r="I1077" i="1"/>
  <c r="H1077" i="1"/>
  <c r="J1077" i="1" s="1"/>
  <c r="I1076" i="1"/>
  <c r="H1076" i="1"/>
  <c r="J1076" i="1" s="1"/>
  <c r="I1075" i="1"/>
  <c r="H1075" i="1"/>
  <c r="J1075" i="1" s="1"/>
  <c r="I1074" i="1"/>
  <c r="H1074" i="1"/>
  <c r="J1074" i="1" s="1"/>
  <c r="I1073" i="1"/>
  <c r="H1073" i="1"/>
  <c r="J1073" i="1" s="1"/>
  <c r="I1072" i="1"/>
  <c r="H1072" i="1"/>
  <c r="J1072" i="1" s="1"/>
  <c r="I1071" i="1"/>
  <c r="H1071" i="1"/>
  <c r="J1071" i="1" s="1"/>
  <c r="I1070" i="1"/>
  <c r="H1070" i="1"/>
  <c r="J1070" i="1" s="1"/>
  <c r="J1069" i="1"/>
  <c r="I1069" i="1"/>
  <c r="H1069" i="1"/>
  <c r="I1068" i="1"/>
  <c r="H1068" i="1"/>
  <c r="J1068" i="1" s="1"/>
  <c r="I1067" i="1"/>
  <c r="H1067" i="1"/>
  <c r="J1067" i="1" s="1"/>
  <c r="I1066" i="1"/>
  <c r="H1066" i="1"/>
  <c r="J1066" i="1" s="1"/>
  <c r="I1065" i="1"/>
  <c r="H1065" i="1"/>
  <c r="J1065" i="1" s="1"/>
  <c r="J1064" i="1"/>
  <c r="I1064" i="1"/>
  <c r="H1064" i="1"/>
  <c r="J1063" i="1"/>
  <c r="I1063" i="1"/>
  <c r="H1063" i="1"/>
  <c r="J1062" i="1"/>
  <c r="I1062" i="1"/>
  <c r="H1062" i="1"/>
  <c r="J1061" i="1"/>
  <c r="I1061" i="1"/>
  <c r="H1061" i="1"/>
  <c r="I1060" i="1"/>
  <c r="H1060" i="1"/>
  <c r="J1060" i="1" s="1"/>
  <c r="I1059" i="1"/>
  <c r="H1059" i="1"/>
  <c r="J1059" i="1" s="1"/>
  <c r="G1058" i="1"/>
  <c r="I1056" i="1"/>
  <c r="H1056" i="1"/>
  <c r="J1056" i="1" s="1"/>
  <c r="J1055" i="1"/>
  <c r="I1055" i="1"/>
  <c r="H1055" i="1"/>
  <c r="J1054" i="1"/>
  <c r="I1054" i="1"/>
  <c r="H1054" i="1"/>
  <c r="J1053" i="1"/>
  <c r="I1053" i="1"/>
  <c r="H1053" i="1"/>
  <c r="I1052" i="1"/>
  <c r="H1052" i="1"/>
  <c r="J1052" i="1" s="1"/>
  <c r="J1051" i="1"/>
  <c r="I1051" i="1"/>
  <c r="H1051" i="1"/>
  <c r="I1050" i="1"/>
  <c r="H1050" i="1"/>
  <c r="J1050" i="1" s="1"/>
  <c r="I1049" i="1"/>
  <c r="H1049" i="1"/>
  <c r="J1049" i="1" s="1"/>
  <c r="J1048" i="1"/>
  <c r="I1048" i="1"/>
  <c r="H1048" i="1"/>
  <c r="G1047" i="1"/>
  <c r="J1046" i="1"/>
  <c r="I1046" i="1"/>
  <c r="H1046" i="1"/>
  <c r="I1045" i="1"/>
  <c r="H1045" i="1"/>
  <c r="J1045" i="1" s="1"/>
  <c r="I1044" i="1"/>
  <c r="H1044" i="1"/>
  <c r="J1044" i="1" s="1"/>
  <c r="I1043" i="1"/>
  <c r="H1043" i="1"/>
  <c r="J1043" i="1" s="1"/>
  <c r="G1042" i="1"/>
  <c r="I1041" i="1"/>
  <c r="H1041" i="1"/>
  <c r="J1041" i="1" s="1"/>
  <c r="I1040" i="1"/>
  <c r="H1040" i="1"/>
  <c r="J1040" i="1" s="1"/>
  <c r="I1039" i="1"/>
  <c r="H1039" i="1"/>
  <c r="J1039" i="1" s="1"/>
  <c r="I1038" i="1"/>
  <c r="H1038" i="1"/>
  <c r="J1038" i="1" s="1"/>
  <c r="J1037" i="1"/>
  <c r="I1037" i="1"/>
  <c r="H1037" i="1"/>
  <c r="I1036" i="1"/>
  <c r="H1036" i="1"/>
  <c r="J1036" i="1" s="1"/>
  <c r="G1035" i="1"/>
  <c r="I1034" i="1"/>
  <c r="H1034" i="1"/>
  <c r="J1034" i="1" s="1"/>
  <c r="J1033" i="1"/>
  <c r="I1033" i="1"/>
  <c r="H1033" i="1"/>
  <c r="J1032" i="1"/>
  <c r="I1032" i="1"/>
  <c r="H1032" i="1"/>
  <c r="J1031" i="1"/>
  <c r="I1031" i="1"/>
  <c r="H1031" i="1"/>
  <c r="J1030" i="1"/>
  <c r="I1030" i="1"/>
  <c r="H1030" i="1"/>
  <c r="I1029" i="1"/>
  <c r="H1029" i="1"/>
  <c r="J1029" i="1" s="1"/>
  <c r="I1028" i="1"/>
  <c r="H1028" i="1"/>
  <c r="J1028" i="1" s="1"/>
  <c r="J1027" i="1"/>
  <c r="I1027" i="1"/>
  <c r="H1027" i="1"/>
  <c r="I1026" i="1"/>
  <c r="H1026" i="1"/>
  <c r="J1026" i="1" s="1"/>
  <c r="I1025" i="1"/>
  <c r="H1025" i="1"/>
  <c r="J1025" i="1" s="1"/>
  <c r="I1024" i="1"/>
  <c r="H1024" i="1"/>
  <c r="J1024" i="1" s="1"/>
  <c r="I1023" i="1"/>
  <c r="H1023" i="1"/>
  <c r="J1023" i="1" s="1"/>
  <c r="I1022" i="1"/>
  <c r="H1022" i="1"/>
  <c r="J1022" i="1" s="1"/>
  <c r="J1021" i="1"/>
  <c r="I1021" i="1"/>
  <c r="H1021" i="1"/>
  <c r="G1020" i="1"/>
  <c r="G1019" i="1"/>
  <c r="J1018" i="1"/>
  <c r="I1018" i="1"/>
  <c r="H1018" i="1"/>
  <c r="J1017" i="1"/>
  <c r="I1017" i="1"/>
  <c r="H1017" i="1"/>
  <c r="J1016" i="1"/>
  <c r="I1016" i="1"/>
  <c r="H1016" i="1"/>
  <c r="J1015" i="1"/>
  <c r="I1015" i="1"/>
  <c r="H1015" i="1"/>
  <c r="J1014" i="1"/>
  <c r="I1014" i="1"/>
  <c r="H1014" i="1"/>
  <c r="J1013" i="1"/>
  <c r="I1013" i="1"/>
  <c r="H1013" i="1"/>
  <c r="I1012" i="1"/>
  <c r="H1012" i="1"/>
  <c r="J1012" i="1" s="1"/>
  <c r="I1011" i="1"/>
  <c r="H1011" i="1"/>
  <c r="J1011" i="1" s="1"/>
  <c r="I1010" i="1"/>
  <c r="H1010" i="1"/>
  <c r="J1010" i="1" s="1"/>
  <c r="I1009" i="1"/>
  <c r="H1009" i="1"/>
  <c r="J1009" i="1" s="1"/>
  <c r="I1008" i="1"/>
  <c r="H1008" i="1"/>
  <c r="J1008" i="1" s="1"/>
  <c r="I1007" i="1"/>
  <c r="I1002" i="1" s="1"/>
  <c r="H1007" i="1"/>
  <c r="J1007" i="1" s="1"/>
  <c r="I1006" i="1"/>
  <c r="H1006" i="1"/>
  <c r="J1006" i="1" s="1"/>
  <c r="J1005" i="1"/>
  <c r="I1005" i="1"/>
  <c r="H1005" i="1"/>
  <c r="I1004" i="1"/>
  <c r="H1004" i="1"/>
  <c r="J1004" i="1" s="1"/>
  <c r="I1003" i="1"/>
  <c r="H1003" i="1"/>
  <c r="J1003" i="1" s="1"/>
  <c r="G1002" i="1"/>
  <c r="J1001" i="1"/>
  <c r="J1000" i="1" s="1"/>
  <c r="I1001" i="1"/>
  <c r="I1000" i="1" s="1"/>
  <c r="H1001" i="1"/>
  <c r="G1000" i="1"/>
  <c r="J999" i="1"/>
  <c r="I999" i="1"/>
  <c r="H999" i="1"/>
  <c r="J998" i="1"/>
  <c r="I998" i="1"/>
  <c r="I997" i="1" s="1"/>
  <c r="H998" i="1"/>
  <c r="J997" i="1"/>
  <c r="G997" i="1"/>
  <c r="I996" i="1"/>
  <c r="H996" i="1"/>
  <c r="J996" i="1" s="1"/>
  <c r="I995" i="1"/>
  <c r="H995" i="1"/>
  <c r="J995" i="1" s="1"/>
  <c r="I994" i="1"/>
  <c r="H994" i="1"/>
  <c r="J994" i="1" s="1"/>
  <c r="G993" i="1"/>
  <c r="I991" i="1"/>
  <c r="H991" i="1"/>
  <c r="J991" i="1" s="1"/>
  <c r="J990" i="1"/>
  <c r="I990" i="1"/>
  <c r="H990" i="1"/>
  <c r="J989" i="1"/>
  <c r="I989" i="1"/>
  <c r="H989" i="1"/>
  <c r="I988" i="1"/>
  <c r="H988" i="1"/>
  <c r="J988" i="1" s="1"/>
  <c r="I987" i="1"/>
  <c r="H987" i="1"/>
  <c r="J987" i="1" s="1"/>
  <c r="I986" i="1"/>
  <c r="H986" i="1"/>
  <c r="J986" i="1" s="1"/>
  <c r="I985" i="1"/>
  <c r="H985" i="1"/>
  <c r="J985" i="1" s="1"/>
  <c r="I984" i="1"/>
  <c r="G984" i="1"/>
  <c r="J983" i="1"/>
  <c r="I983" i="1"/>
  <c r="H983" i="1"/>
  <c r="J982" i="1"/>
  <c r="I982" i="1"/>
  <c r="H982" i="1"/>
  <c r="I981" i="1"/>
  <c r="H981" i="1"/>
  <c r="J981" i="1" s="1"/>
  <c r="J980" i="1"/>
  <c r="I980" i="1"/>
  <c r="H980" i="1"/>
  <c r="I979" i="1"/>
  <c r="H979" i="1"/>
  <c r="J979" i="1" s="1"/>
  <c r="I978" i="1"/>
  <c r="I977" i="1" s="1"/>
  <c r="H978" i="1"/>
  <c r="J978" i="1" s="1"/>
  <c r="G977" i="1"/>
  <c r="I976" i="1"/>
  <c r="H976" i="1"/>
  <c r="J976" i="1" s="1"/>
  <c r="I975" i="1"/>
  <c r="H975" i="1"/>
  <c r="J975" i="1" s="1"/>
  <c r="I974" i="1"/>
  <c r="I970" i="1" s="1"/>
  <c r="H974" i="1"/>
  <c r="J974" i="1" s="1"/>
  <c r="J973" i="1"/>
  <c r="I973" i="1"/>
  <c r="H973" i="1"/>
  <c r="I972" i="1"/>
  <c r="H972" i="1"/>
  <c r="J972" i="1" s="1"/>
  <c r="J971" i="1"/>
  <c r="I971" i="1"/>
  <c r="H971" i="1"/>
  <c r="G970" i="1"/>
  <c r="I969" i="1"/>
  <c r="H969" i="1"/>
  <c r="J969" i="1" s="1"/>
  <c r="J968" i="1"/>
  <c r="I968" i="1"/>
  <c r="H968" i="1"/>
  <c r="J967" i="1"/>
  <c r="I967" i="1"/>
  <c r="H967" i="1"/>
  <c r="J966" i="1"/>
  <c r="I966" i="1"/>
  <c r="H966" i="1"/>
  <c r="I965" i="1"/>
  <c r="H965" i="1"/>
  <c r="J965" i="1" s="1"/>
  <c r="I964" i="1"/>
  <c r="H964" i="1"/>
  <c r="J964" i="1" s="1"/>
  <c r="J963" i="1" s="1"/>
  <c r="G963" i="1"/>
  <c r="I962" i="1"/>
  <c r="H962" i="1"/>
  <c r="J962" i="1" s="1"/>
  <c r="I961" i="1"/>
  <c r="H961" i="1"/>
  <c r="J961" i="1" s="1"/>
  <c r="I960" i="1"/>
  <c r="H960" i="1"/>
  <c r="J960" i="1" s="1"/>
  <c r="J959" i="1"/>
  <c r="I959" i="1"/>
  <c r="H959" i="1"/>
  <c r="J958" i="1"/>
  <c r="I958" i="1"/>
  <c r="H958" i="1"/>
  <c r="J957" i="1"/>
  <c r="I957" i="1"/>
  <c r="H957" i="1"/>
  <c r="I956" i="1"/>
  <c r="H956" i="1"/>
  <c r="J956" i="1" s="1"/>
  <c r="G955" i="1"/>
  <c r="I954" i="1"/>
  <c r="H954" i="1"/>
  <c r="J954" i="1" s="1"/>
  <c r="J953" i="1"/>
  <c r="I953" i="1"/>
  <c r="H953" i="1"/>
  <c r="J952" i="1"/>
  <c r="I952" i="1"/>
  <c r="H952" i="1"/>
  <c r="J951" i="1"/>
  <c r="I951" i="1"/>
  <c r="H951" i="1"/>
  <c r="J950" i="1"/>
  <c r="I950" i="1"/>
  <c r="H950" i="1"/>
  <c r="I949" i="1"/>
  <c r="H949" i="1"/>
  <c r="J949" i="1" s="1"/>
  <c r="J948" i="1"/>
  <c r="I948" i="1"/>
  <c r="G948" i="1"/>
  <c r="I947" i="1"/>
  <c r="H947" i="1"/>
  <c r="J947" i="1" s="1"/>
  <c r="I946" i="1"/>
  <c r="H946" i="1"/>
  <c r="J946" i="1" s="1"/>
  <c r="I945" i="1"/>
  <c r="H945" i="1"/>
  <c r="J945" i="1" s="1"/>
  <c r="I944" i="1"/>
  <c r="H944" i="1"/>
  <c r="J944" i="1" s="1"/>
  <c r="I943" i="1"/>
  <c r="H943" i="1"/>
  <c r="J943" i="1" s="1"/>
  <c r="I942" i="1"/>
  <c r="I941" i="1" s="1"/>
  <c r="H942" i="1"/>
  <c r="J942" i="1" s="1"/>
  <c r="J941" i="1" s="1"/>
  <c r="G941" i="1"/>
  <c r="I940" i="1"/>
  <c r="H940" i="1"/>
  <c r="J940" i="1" s="1"/>
  <c r="I939" i="1"/>
  <c r="H939" i="1"/>
  <c r="J939" i="1" s="1"/>
  <c r="I938" i="1"/>
  <c r="H938" i="1"/>
  <c r="J938" i="1" s="1"/>
  <c r="J937" i="1"/>
  <c r="I937" i="1"/>
  <c r="H937" i="1"/>
  <c r="J936" i="1"/>
  <c r="I936" i="1"/>
  <c r="H936" i="1"/>
  <c r="J935" i="1"/>
  <c r="I935" i="1"/>
  <c r="H935" i="1"/>
  <c r="J934" i="1"/>
  <c r="I934" i="1"/>
  <c r="H934" i="1"/>
  <c r="G933" i="1"/>
  <c r="I932" i="1"/>
  <c r="H932" i="1"/>
  <c r="J932" i="1" s="1"/>
  <c r="J931" i="1"/>
  <c r="I931" i="1"/>
  <c r="H931" i="1"/>
  <c r="I930" i="1"/>
  <c r="H930" i="1"/>
  <c r="J930" i="1" s="1"/>
  <c r="I929" i="1"/>
  <c r="H929" i="1"/>
  <c r="J929" i="1" s="1"/>
  <c r="I928" i="1"/>
  <c r="H928" i="1"/>
  <c r="J928" i="1" s="1"/>
  <c r="I927" i="1"/>
  <c r="H927" i="1"/>
  <c r="J927" i="1" s="1"/>
  <c r="J926" i="1"/>
  <c r="J925" i="1" s="1"/>
  <c r="I926" i="1"/>
  <c r="H926" i="1"/>
  <c r="G925" i="1"/>
  <c r="I924" i="1"/>
  <c r="H924" i="1"/>
  <c r="J924" i="1" s="1"/>
  <c r="J923" i="1"/>
  <c r="I923" i="1"/>
  <c r="H923" i="1"/>
  <c r="J922" i="1"/>
  <c r="I922" i="1"/>
  <c r="H922" i="1"/>
  <c r="I921" i="1"/>
  <c r="H921" i="1"/>
  <c r="J921" i="1" s="1"/>
  <c r="J920" i="1"/>
  <c r="J917" i="1" s="1"/>
  <c r="I920" i="1"/>
  <c r="H920" i="1"/>
  <c r="J919" i="1"/>
  <c r="I919" i="1"/>
  <c r="H919" i="1"/>
  <c r="J918" i="1"/>
  <c r="I918" i="1"/>
  <c r="H918" i="1"/>
  <c r="G917" i="1"/>
  <c r="I916" i="1"/>
  <c r="H916" i="1"/>
  <c r="J916" i="1" s="1"/>
  <c r="I915" i="1"/>
  <c r="H915" i="1"/>
  <c r="J915" i="1" s="1"/>
  <c r="I914" i="1"/>
  <c r="H914" i="1"/>
  <c r="J914" i="1" s="1"/>
  <c r="I913" i="1"/>
  <c r="H913" i="1"/>
  <c r="J913" i="1" s="1"/>
  <c r="I912" i="1"/>
  <c r="H912" i="1"/>
  <c r="J912" i="1" s="1"/>
  <c r="I911" i="1"/>
  <c r="H911" i="1"/>
  <c r="J911" i="1" s="1"/>
  <c r="I910" i="1"/>
  <c r="H910" i="1"/>
  <c r="J910" i="1" s="1"/>
  <c r="G909" i="1"/>
  <c r="I908" i="1"/>
  <c r="H908" i="1"/>
  <c r="J908" i="1" s="1"/>
  <c r="I907" i="1"/>
  <c r="H907" i="1"/>
  <c r="J907" i="1" s="1"/>
  <c r="I906" i="1"/>
  <c r="H906" i="1"/>
  <c r="J906" i="1" s="1"/>
  <c r="I905" i="1"/>
  <c r="H905" i="1"/>
  <c r="J905" i="1" s="1"/>
  <c r="J904" i="1"/>
  <c r="I904" i="1"/>
  <c r="H904" i="1"/>
  <c r="J903" i="1"/>
  <c r="I903" i="1"/>
  <c r="H903" i="1"/>
  <c r="J902" i="1"/>
  <c r="I902" i="1"/>
  <c r="H902" i="1"/>
  <c r="I901" i="1"/>
  <c r="H901" i="1"/>
  <c r="J901" i="1" s="1"/>
  <c r="G900" i="1"/>
  <c r="J899" i="1"/>
  <c r="I899" i="1"/>
  <c r="H899" i="1"/>
  <c r="I898" i="1"/>
  <c r="H898" i="1"/>
  <c r="J898" i="1" s="1"/>
  <c r="I897" i="1"/>
  <c r="H897" i="1"/>
  <c r="J897" i="1" s="1"/>
  <c r="I896" i="1"/>
  <c r="H896" i="1"/>
  <c r="J896" i="1" s="1"/>
  <c r="I895" i="1"/>
  <c r="H895" i="1"/>
  <c r="J895" i="1" s="1"/>
  <c r="J894" i="1"/>
  <c r="I894" i="1"/>
  <c r="I892" i="1" s="1"/>
  <c r="H894" i="1"/>
  <c r="J893" i="1"/>
  <c r="I893" i="1"/>
  <c r="H893" i="1"/>
  <c r="G892" i="1"/>
  <c r="I891" i="1"/>
  <c r="H891" i="1"/>
  <c r="J891" i="1" s="1"/>
  <c r="J890" i="1"/>
  <c r="I890" i="1"/>
  <c r="H890" i="1"/>
  <c r="I889" i="1"/>
  <c r="H889" i="1"/>
  <c r="J889" i="1" s="1"/>
  <c r="J888" i="1"/>
  <c r="J884" i="1" s="1"/>
  <c r="I888" i="1"/>
  <c r="H888" i="1"/>
  <c r="J887" i="1"/>
  <c r="I887" i="1"/>
  <c r="H887" i="1"/>
  <c r="J886" i="1"/>
  <c r="I886" i="1"/>
  <c r="H886" i="1"/>
  <c r="I885" i="1"/>
  <c r="I884" i="1" s="1"/>
  <c r="H885" i="1"/>
  <c r="J885" i="1" s="1"/>
  <c r="G884" i="1"/>
  <c r="I883" i="1"/>
  <c r="H883" i="1"/>
  <c r="J883" i="1" s="1"/>
  <c r="I882" i="1"/>
  <c r="H882" i="1"/>
  <c r="J882" i="1" s="1"/>
  <c r="I881" i="1"/>
  <c r="H881" i="1"/>
  <c r="J881" i="1" s="1"/>
  <c r="I880" i="1"/>
  <c r="H880" i="1"/>
  <c r="J880" i="1" s="1"/>
  <c r="I879" i="1"/>
  <c r="H879" i="1"/>
  <c r="J879" i="1" s="1"/>
  <c r="I878" i="1"/>
  <c r="H878" i="1"/>
  <c r="J878" i="1" s="1"/>
  <c r="J877" i="1"/>
  <c r="I877" i="1"/>
  <c r="H877" i="1"/>
  <c r="I876" i="1"/>
  <c r="H876" i="1"/>
  <c r="J876" i="1" s="1"/>
  <c r="G875" i="1"/>
  <c r="I874" i="1"/>
  <c r="H874" i="1"/>
  <c r="J874" i="1" s="1"/>
  <c r="I873" i="1"/>
  <c r="H873" i="1"/>
  <c r="J873" i="1" s="1"/>
  <c r="J872" i="1"/>
  <c r="I872" i="1"/>
  <c r="H872" i="1"/>
  <c r="J871" i="1"/>
  <c r="I871" i="1"/>
  <c r="H871" i="1"/>
  <c r="J870" i="1"/>
  <c r="I870" i="1"/>
  <c r="H870" i="1"/>
  <c r="J869" i="1"/>
  <c r="I869" i="1"/>
  <c r="H869" i="1"/>
  <c r="I868" i="1"/>
  <c r="H868" i="1"/>
  <c r="J868" i="1" s="1"/>
  <c r="J867" i="1"/>
  <c r="I867" i="1"/>
  <c r="I866" i="1" s="1"/>
  <c r="H867" i="1"/>
  <c r="G866" i="1"/>
  <c r="I865" i="1"/>
  <c r="H865" i="1"/>
  <c r="J865" i="1" s="1"/>
  <c r="I864" i="1"/>
  <c r="H864" i="1"/>
  <c r="J864" i="1" s="1"/>
  <c r="I863" i="1"/>
  <c r="H863" i="1"/>
  <c r="J863" i="1" s="1"/>
  <c r="I862" i="1"/>
  <c r="H862" i="1"/>
  <c r="J862" i="1" s="1"/>
  <c r="J861" i="1"/>
  <c r="I861" i="1"/>
  <c r="H861" i="1"/>
  <c r="I860" i="1"/>
  <c r="I859" i="1" s="1"/>
  <c r="H860" i="1"/>
  <c r="J860" i="1" s="1"/>
  <c r="J859" i="1"/>
  <c r="G859" i="1"/>
  <c r="I858" i="1"/>
  <c r="H858" i="1"/>
  <c r="J858" i="1" s="1"/>
  <c r="I857" i="1"/>
  <c r="H857" i="1"/>
  <c r="J857" i="1" s="1"/>
  <c r="J856" i="1"/>
  <c r="I856" i="1"/>
  <c r="H856" i="1"/>
  <c r="J855" i="1"/>
  <c r="I855" i="1"/>
  <c r="H855" i="1"/>
  <c r="J854" i="1"/>
  <c r="I854" i="1"/>
  <c r="H854" i="1"/>
  <c r="J853" i="1"/>
  <c r="I853" i="1"/>
  <c r="H853" i="1"/>
  <c r="J852" i="1"/>
  <c r="I852" i="1"/>
  <c r="H852" i="1"/>
  <c r="G851" i="1"/>
  <c r="I850" i="1"/>
  <c r="H850" i="1"/>
  <c r="J850" i="1" s="1"/>
  <c r="I849" i="1"/>
  <c r="H849" i="1"/>
  <c r="J849" i="1" s="1"/>
  <c r="I848" i="1"/>
  <c r="H848" i="1"/>
  <c r="J848" i="1" s="1"/>
  <c r="J847" i="1"/>
  <c r="I847" i="1"/>
  <c r="H847" i="1"/>
  <c r="J846" i="1"/>
  <c r="I846" i="1"/>
  <c r="H846" i="1"/>
  <c r="J845" i="1"/>
  <c r="I845" i="1"/>
  <c r="H845" i="1"/>
  <c r="I844" i="1"/>
  <c r="H844" i="1"/>
  <c r="J844" i="1" s="1"/>
  <c r="G843" i="1"/>
  <c r="I842" i="1"/>
  <c r="H842" i="1"/>
  <c r="J842" i="1" s="1"/>
  <c r="I841" i="1"/>
  <c r="H841" i="1"/>
  <c r="J841" i="1" s="1"/>
  <c r="J840" i="1"/>
  <c r="I840" i="1"/>
  <c r="H840" i="1"/>
  <c r="J839" i="1"/>
  <c r="I839" i="1"/>
  <c r="H839" i="1"/>
  <c r="J838" i="1"/>
  <c r="I838" i="1"/>
  <c r="H838" i="1"/>
  <c r="I837" i="1"/>
  <c r="H837" i="1"/>
  <c r="J837" i="1" s="1"/>
  <c r="I836" i="1"/>
  <c r="H836" i="1"/>
  <c r="J836" i="1" s="1"/>
  <c r="J835" i="1"/>
  <c r="I835" i="1"/>
  <c r="H835" i="1"/>
  <c r="I834" i="1"/>
  <c r="H834" i="1"/>
  <c r="J834" i="1" s="1"/>
  <c r="G833" i="1"/>
  <c r="I831" i="1"/>
  <c r="H831" i="1"/>
  <c r="J831" i="1" s="1"/>
  <c r="J830" i="1"/>
  <c r="I830" i="1"/>
  <c r="H830" i="1"/>
  <c r="J829" i="1"/>
  <c r="I829" i="1"/>
  <c r="H829" i="1"/>
  <c r="I828" i="1"/>
  <c r="I827" i="1" s="1"/>
  <c r="H828" i="1"/>
  <c r="J828" i="1" s="1"/>
  <c r="J827" i="1" s="1"/>
  <c r="G827" i="1"/>
  <c r="J826" i="1"/>
  <c r="I826" i="1"/>
  <c r="H826" i="1"/>
  <c r="I825" i="1"/>
  <c r="H825" i="1"/>
  <c r="J825" i="1" s="1"/>
  <c r="J824" i="1"/>
  <c r="I824" i="1"/>
  <c r="H824" i="1"/>
  <c r="J823" i="1"/>
  <c r="J822" i="1" s="1"/>
  <c r="I823" i="1"/>
  <c r="H823" i="1"/>
  <c r="I822" i="1"/>
  <c r="G822" i="1"/>
  <c r="I821" i="1"/>
  <c r="H821" i="1"/>
  <c r="J821" i="1" s="1"/>
  <c r="I820" i="1"/>
  <c r="H820" i="1"/>
  <c r="J820" i="1" s="1"/>
  <c r="I819" i="1"/>
  <c r="H819" i="1"/>
  <c r="J819" i="1" s="1"/>
  <c r="I818" i="1"/>
  <c r="H818" i="1"/>
  <c r="J818" i="1" s="1"/>
  <c r="I817" i="1"/>
  <c r="H817" i="1"/>
  <c r="J817" i="1" s="1"/>
  <c r="I816" i="1"/>
  <c r="I815" i="1" s="1"/>
  <c r="H816" i="1"/>
  <c r="J816" i="1" s="1"/>
  <c r="G815" i="1"/>
  <c r="J814" i="1"/>
  <c r="I814" i="1"/>
  <c r="H814" i="1"/>
  <c r="J813" i="1"/>
  <c r="I813" i="1"/>
  <c r="H813" i="1"/>
  <c r="I812" i="1"/>
  <c r="H812" i="1"/>
  <c r="J812" i="1" s="1"/>
  <c r="I811" i="1"/>
  <c r="H811" i="1"/>
  <c r="J811" i="1" s="1"/>
  <c r="I810" i="1"/>
  <c r="H810" i="1"/>
  <c r="J810" i="1" s="1"/>
  <c r="I809" i="1"/>
  <c r="H809" i="1"/>
  <c r="J809" i="1" s="1"/>
  <c r="J808" i="1"/>
  <c r="I808" i="1"/>
  <c r="H808" i="1"/>
  <c r="J807" i="1"/>
  <c r="I807" i="1"/>
  <c r="H807" i="1"/>
  <c r="J806" i="1"/>
  <c r="I806" i="1"/>
  <c r="I805" i="1" s="1"/>
  <c r="H806" i="1"/>
  <c r="G805" i="1"/>
  <c r="J804" i="1"/>
  <c r="I804" i="1"/>
  <c r="H804" i="1"/>
  <c r="J803" i="1"/>
  <c r="I803" i="1"/>
  <c r="H803" i="1"/>
  <c r="I802" i="1"/>
  <c r="H802" i="1"/>
  <c r="J802" i="1" s="1"/>
  <c r="I801" i="1"/>
  <c r="H801" i="1"/>
  <c r="J801" i="1" s="1"/>
  <c r="I800" i="1"/>
  <c r="H800" i="1"/>
  <c r="J800" i="1" s="1"/>
  <c r="I799" i="1"/>
  <c r="H799" i="1"/>
  <c r="J799" i="1" s="1"/>
  <c r="J798" i="1"/>
  <c r="I798" i="1"/>
  <c r="H798" i="1"/>
  <c r="J797" i="1"/>
  <c r="I797" i="1"/>
  <c r="H797" i="1"/>
  <c r="I796" i="1"/>
  <c r="H796" i="1"/>
  <c r="J796" i="1" s="1"/>
  <c r="I795" i="1"/>
  <c r="H795" i="1"/>
  <c r="J795" i="1" s="1"/>
  <c r="I794" i="1"/>
  <c r="H794" i="1"/>
  <c r="J794" i="1" s="1"/>
  <c r="I793" i="1"/>
  <c r="H793" i="1"/>
  <c r="J793" i="1" s="1"/>
  <c r="J789" i="1" s="1"/>
  <c r="J792" i="1"/>
  <c r="I792" i="1"/>
  <c r="H792" i="1"/>
  <c r="J791" i="1"/>
  <c r="I791" i="1"/>
  <c r="H791" i="1"/>
  <c r="J790" i="1"/>
  <c r="I790" i="1"/>
  <c r="H790" i="1"/>
  <c r="I789" i="1"/>
  <c r="G789" i="1"/>
  <c r="J788" i="1"/>
  <c r="I788" i="1"/>
  <c r="H788" i="1"/>
  <c r="J787" i="1"/>
  <c r="I787" i="1"/>
  <c r="H787" i="1"/>
  <c r="I786" i="1"/>
  <c r="H786" i="1"/>
  <c r="J786" i="1" s="1"/>
  <c r="I785" i="1"/>
  <c r="H785" i="1"/>
  <c r="J785" i="1" s="1"/>
  <c r="I784" i="1"/>
  <c r="H784" i="1"/>
  <c r="J784" i="1" s="1"/>
  <c r="I783" i="1"/>
  <c r="H783" i="1"/>
  <c r="J783" i="1" s="1"/>
  <c r="J782" i="1"/>
  <c r="I782" i="1"/>
  <c r="H782" i="1"/>
  <c r="J781" i="1"/>
  <c r="I781" i="1"/>
  <c r="H781" i="1"/>
  <c r="I780" i="1"/>
  <c r="H780" i="1"/>
  <c r="J780" i="1" s="1"/>
  <c r="J779" i="1"/>
  <c r="I779" i="1"/>
  <c r="H779" i="1"/>
  <c r="I778" i="1"/>
  <c r="H778" i="1"/>
  <c r="J778" i="1" s="1"/>
  <c r="I777" i="1"/>
  <c r="H777" i="1"/>
  <c r="J777" i="1" s="1"/>
  <c r="J776" i="1"/>
  <c r="I776" i="1"/>
  <c r="H776" i="1"/>
  <c r="J775" i="1"/>
  <c r="I775" i="1"/>
  <c r="H775" i="1"/>
  <c r="J774" i="1"/>
  <c r="I774" i="1"/>
  <c r="H774" i="1"/>
  <c r="I773" i="1"/>
  <c r="H773" i="1"/>
  <c r="J773" i="1" s="1"/>
  <c r="I772" i="1"/>
  <c r="H772" i="1"/>
  <c r="J772" i="1" s="1"/>
  <c r="I771" i="1"/>
  <c r="H771" i="1"/>
  <c r="J771" i="1" s="1"/>
  <c r="I770" i="1"/>
  <c r="H770" i="1"/>
  <c r="J770" i="1" s="1"/>
  <c r="I769" i="1"/>
  <c r="H769" i="1"/>
  <c r="J769" i="1" s="1"/>
  <c r="I768" i="1"/>
  <c r="H768" i="1"/>
  <c r="J768" i="1" s="1"/>
  <c r="I767" i="1"/>
  <c r="H767" i="1"/>
  <c r="J767" i="1" s="1"/>
  <c r="I766" i="1"/>
  <c r="H766" i="1"/>
  <c r="J766" i="1" s="1"/>
  <c r="I765" i="1"/>
  <c r="H765" i="1"/>
  <c r="J765" i="1" s="1"/>
  <c r="I764" i="1"/>
  <c r="H764" i="1"/>
  <c r="J764" i="1" s="1"/>
  <c r="J763" i="1"/>
  <c r="I763" i="1"/>
  <c r="H763" i="1"/>
  <c r="I762" i="1"/>
  <c r="H762" i="1"/>
  <c r="J762" i="1" s="1"/>
  <c r="I761" i="1"/>
  <c r="H761" i="1"/>
  <c r="J761" i="1" s="1"/>
  <c r="J760" i="1"/>
  <c r="I760" i="1"/>
  <c r="H760" i="1"/>
  <c r="J759" i="1"/>
  <c r="I759" i="1"/>
  <c r="H759" i="1"/>
  <c r="J758" i="1"/>
  <c r="I758" i="1"/>
  <c r="H758" i="1"/>
  <c r="I757" i="1"/>
  <c r="H757" i="1"/>
  <c r="J757" i="1" s="1"/>
  <c r="I756" i="1"/>
  <c r="H756" i="1"/>
  <c r="J756" i="1" s="1"/>
  <c r="I755" i="1"/>
  <c r="H755" i="1"/>
  <c r="J755" i="1" s="1"/>
  <c r="I754" i="1"/>
  <c r="H754" i="1"/>
  <c r="J754" i="1" s="1"/>
  <c r="I753" i="1"/>
  <c r="H753" i="1"/>
  <c r="J753" i="1" s="1"/>
  <c r="G752" i="1"/>
  <c r="J750" i="1"/>
  <c r="I750" i="1"/>
  <c r="H750" i="1"/>
  <c r="I749" i="1"/>
  <c r="H749" i="1"/>
  <c r="J749" i="1" s="1"/>
  <c r="I748" i="1"/>
  <c r="I747" i="1" s="1"/>
  <c r="H748" i="1"/>
  <c r="J748" i="1" s="1"/>
  <c r="J747" i="1" s="1"/>
  <c r="G747" i="1"/>
  <c r="I746" i="1"/>
  <c r="H746" i="1"/>
  <c r="J746" i="1" s="1"/>
  <c r="J745" i="1"/>
  <c r="I745" i="1"/>
  <c r="H745" i="1"/>
  <c r="J744" i="1"/>
  <c r="I744" i="1"/>
  <c r="H744" i="1"/>
  <c r="J743" i="1"/>
  <c r="I743" i="1"/>
  <c r="H743" i="1"/>
  <c r="I742" i="1"/>
  <c r="G742" i="1"/>
  <c r="I741" i="1"/>
  <c r="H741" i="1"/>
  <c r="J741" i="1" s="1"/>
  <c r="I740" i="1"/>
  <c r="I736" i="1" s="1"/>
  <c r="H740" i="1"/>
  <c r="J740" i="1" s="1"/>
  <c r="I739" i="1"/>
  <c r="H739" i="1"/>
  <c r="J739" i="1" s="1"/>
  <c r="I738" i="1"/>
  <c r="H738" i="1"/>
  <c r="J738" i="1" s="1"/>
  <c r="I737" i="1"/>
  <c r="H737" i="1"/>
  <c r="J737" i="1" s="1"/>
  <c r="G736" i="1"/>
  <c r="G723" i="1" s="1"/>
  <c r="I735" i="1"/>
  <c r="H735" i="1"/>
  <c r="J735" i="1" s="1"/>
  <c r="I734" i="1"/>
  <c r="H734" i="1"/>
  <c r="J734" i="1" s="1"/>
  <c r="J733" i="1"/>
  <c r="I733" i="1"/>
  <c r="H733" i="1"/>
  <c r="I732" i="1"/>
  <c r="H732" i="1"/>
  <c r="J732" i="1" s="1"/>
  <c r="I731" i="1"/>
  <c r="H731" i="1"/>
  <c r="J731" i="1" s="1"/>
  <c r="I730" i="1"/>
  <c r="H730" i="1"/>
  <c r="J730" i="1" s="1"/>
  <c r="J729" i="1"/>
  <c r="I729" i="1"/>
  <c r="I724" i="1" s="1"/>
  <c r="I723" i="1" s="1"/>
  <c r="H729" i="1"/>
  <c r="J728" i="1"/>
  <c r="I728" i="1"/>
  <c r="H728" i="1"/>
  <c r="J727" i="1"/>
  <c r="I727" i="1"/>
  <c r="H727" i="1"/>
  <c r="J726" i="1"/>
  <c r="I726" i="1"/>
  <c r="H726" i="1"/>
  <c r="I725" i="1"/>
  <c r="H725" i="1"/>
  <c r="J725" i="1" s="1"/>
  <c r="G724" i="1"/>
  <c r="I722" i="1"/>
  <c r="H722" i="1"/>
  <c r="J722" i="1" s="1"/>
  <c r="I721" i="1"/>
  <c r="H721" i="1"/>
  <c r="J721" i="1" s="1"/>
  <c r="I720" i="1"/>
  <c r="H720" i="1"/>
  <c r="J720" i="1" s="1"/>
  <c r="I719" i="1"/>
  <c r="H719" i="1"/>
  <c r="J719" i="1" s="1"/>
  <c r="I718" i="1"/>
  <c r="H718" i="1"/>
  <c r="J718" i="1" s="1"/>
  <c r="I717" i="1"/>
  <c r="H717" i="1"/>
  <c r="J717" i="1" s="1"/>
  <c r="I716" i="1"/>
  <c r="H716" i="1"/>
  <c r="J716" i="1" s="1"/>
  <c r="I715" i="1"/>
  <c r="H715" i="1"/>
  <c r="J715" i="1" s="1"/>
  <c r="I714" i="1"/>
  <c r="H714" i="1"/>
  <c r="J714" i="1" s="1"/>
  <c r="I713" i="1"/>
  <c r="H713" i="1"/>
  <c r="J713" i="1" s="1"/>
  <c r="J712" i="1"/>
  <c r="I712" i="1"/>
  <c r="H712" i="1"/>
  <c r="J711" i="1"/>
  <c r="I711" i="1"/>
  <c r="H711" i="1"/>
  <c r="I710" i="1"/>
  <c r="G710" i="1"/>
  <c r="I709" i="1"/>
  <c r="H709" i="1"/>
  <c r="J709" i="1" s="1"/>
  <c r="I708" i="1"/>
  <c r="H708" i="1"/>
  <c r="J708" i="1" s="1"/>
  <c r="I707" i="1"/>
  <c r="H707" i="1"/>
  <c r="J707" i="1" s="1"/>
  <c r="I706" i="1"/>
  <c r="H706" i="1"/>
  <c r="J706" i="1" s="1"/>
  <c r="I705" i="1"/>
  <c r="H705" i="1"/>
  <c r="J705" i="1" s="1"/>
  <c r="I704" i="1"/>
  <c r="H704" i="1"/>
  <c r="J704" i="1" s="1"/>
  <c r="I703" i="1"/>
  <c r="H703" i="1"/>
  <c r="J703" i="1" s="1"/>
  <c r="I702" i="1"/>
  <c r="H702" i="1"/>
  <c r="J702" i="1" s="1"/>
  <c r="G701" i="1"/>
  <c r="I700" i="1"/>
  <c r="H700" i="1"/>
  <c r="J700" i="1" s="1"/>
  <c r="I699" i="1"/>
  <c r="H699" i="1"/>
  <c r="J699" i="1" s="1"/>
  <c r="J698" i="1"/>
  <c r="I698" i="1"/>
  <c r="H698" i="1"/>
  <c r="I697" i="1"/>
  <c r="H697" i="1"/>
  <c r="J697" i="1" s="1"/>
  <c r="J696" i="1"/>
  <c r="I696" i="1"/>
  <c r="H696" i="1"/>
  <c r="J695" i="1"/>
  <c r="I695" i="1"/>
  <c r="H695" i="1"/>
  <c r="J694" i="1"/>
  <c r="I694" i="1"/>
  <c r="H694" i="1"/>
  <c r="I693" i="1"/>
  <c r="H693" i="1"/>
  <c r="J693" i="1" s="1"/>
  <c r="J692" i="1"/>
  <c r="I692" i="1"/>
  <c r="H692" i="1"/>
  <c r="J691" i="1"/>
  <c r="I691" i="1"/>
  <c r="H691" i="1"/>
  <c r="I690" i="1"/>
  <c r="H690" i="1"/>
  <c r="J690" i="1" s="1"/>
  <c r="I689" i="1"/>
  <c r="H689" i="1"/>
  <c r="J689" i="1" s="1"/>
  <c r="I688" i="1"/>
  <c r="H688" i="1"/>
  <c r="J688" i="1" s="1"/>
  <c r="I687" i="1"/>
  <c r="H687" i="1"/>
  <c r="J687" i="1" s="1"/>
  <c r="J686" i="1"/>
  <c r="I686" i="1"/>
  <c r="H686" i="1"/>
  <c r="I685" i="1"/>
  <c r="H685" i="1"/>
  <c r="J685" i="1" s="1"/>
  <c r="G684" i="1"/>
  <c r="I683" i="1"/>
  <c r="H683" i="1"/>
  <c r="J683" i="1" s="1"/>
  <c r="J682" i="1"/>
  <c r="I682" i="1"/>
  <c r="G682" i="1"/>
  <c r="J681" i="1"/>
  <c r="I681" i="1"/>
  <c r="H681" i="1"/>
  <c r="J680" i="1"/>
  <c r="I680" i="1"/>
  <c r="H680" i="1"/>
  <c r="J679" i="1"/>
  <c r="I679" i="1"/>
  <c r="H679" i="1"/>
  <c r="J678" i="1"/>
  <c r="I678" i="1"/>
  <c r="H678" i="1"/>
  <c r="I677" i="1"/>
  <c r="G677" i="1"/>
  <c r="J676" i="1"/>
  <c r="I676" i="1"/>
  <c r="H676" i="1"/>
  <c r="I675" i="1"/>
  <c r="H675" i="1"/>
  <c r="J675" i="1" s="1"/>
  <c r="I674" i="1"/>
  <c r="H674" i="1"/>
  <c r="J674" i="1" s="1"/>
  <c r="I673" i="1"/>
  <c r="H673" i="1"/>
  <c r="J673" i="1" s="1"/>
  <c r="I672" i="1"/>
  <c r="H672" i="1"/>
  <c r="J672" i="1" s="1"/>
  <c r="I671" i="1"/>
  <c r="H671" i="1"/>
  <c r="J671" i="1" s="1"/>
  <c r="I670" i="1"/>
  <c r="H670" i="1"/>
  <c r="J670" i="1" s="1"/>
  <c r="J669" i="1"/>
  <c r="I669" i="1"/>
  <c r="H669" i="1"/>
  <c r="I668" i="1"/>
  <c r="H668" i="1"/>
  <c r="J668" i="1" s="1"/>
  <c r="I667" i="1"/>
  <c r="H667" i="1"/>
  <c r="J667" i="1" s="1"/>
  <c r="G666" i="1"/>
  <c r="I665" i="1"/>
  <c r="H665" i="1"/>
  <c r="J665" i="1" s="1"/>
  <c r="J664" i="1"/>
  <c r="I664" i="1"/>
  <c r="H664" i="1"/>
  <c r="J663" i="1"/>
  <c r="I663" i="1"/>
  <c r="H663" i="1"/>
  <c r="J662" i="1"/>
  <c r="I662" i="1"/>
  <c r="H662" i="1"/>
  <c r="I661" i="1"/>
  <c r="H661" i="1"/>
  <c r="J661" i="1" s="1"/>
  <c r="I660" i="1"/>
  <c r="H660" i="1"/>
  <c r="J660" i="1" s="1"/>
  <c r="J659" i="1"/>
  <c r="I659" i="1"/>
  <c r="H659" i="1"/>
  <c r="I658" i="1"/>
  <c r="H658" i="1"/>
  <c r="J658" i="1" s="1"/>
  <c r="I657" i="1"/>
  <c r="H657" i="1"/>
  <c r="J657" i="1" s="1"/>
  <c r="J656" i="1" s="1"/>
  <c r="G656" i="1"/>
  <c r="J655" i="1"/>
  <c r="I655" i="1"/>
  <c r="H655" i="1"/>
  <c r="I654" i="1"/>
  <c r="H654" i="1"/>
  <c r="J654" i="1" s="1"/>
  <c r="I653" i="1"/>
  <c r="H653" i="1"/>
  <c r="J653" i="1" s="1"/>
  <c r="I652" i="1"/>
  <c r="H652" i="1"/>
  <c r="J652" i="1" s="1"/>
  <c r="I651" i="1"/>
  <c r="H651" i="1"/>
  <c r="J651" i="1" s="1"/>
  <c r="I650" i="1"/>
  <c r="H650" i="1"/>
  <c r="J650" i="1" s="1"/>
  <c r="I649" i="1"/>
  <c r="H649" i="1"/>
  <c r="J649" i="1" s="1"/>
  <c r="J648" i="1"/>
  <c r="I648" i="1"/>
  <c r="H648" i="1"/>
  <c r="J647" i="1"/>
  <c r="I647" i="1"/>
  <c r="H647" i="1"/>
  <c r="I646" i="1"/>
  <c r="G646" i="1"/>
  <c r="I644" i="1"/>
  <c r="H644" i="1"/>
  <c r="J644" i="1" s="1"/>
  <c r="I643" i="1"/>
  <c r="H643" i="1"/>
  <c r="J643" i="1" s="1"/>
  <c r="I642" i="1"/>
  <c r="H642" i="1"/>
  <c r="J642" i="1" s="1"/>
  <c r="I641" i="1"/>
  <c r="H641" i="1"/>
  <c r="J641" i="1" s="1"/>
  <c r="I640" i="1"/>
  <c r="H640" i="1"/>
  <c r="J640" i="1" s="1"/>
  <c r="I639" i="1"/>
  <c r="H639" i="1"/>
  <c r="J639" i="1" s="1"/>
  <c r="I638" i="1"/>
  <c r="H638" i="1"/>
  <c r="J638" i="1" s="1"/>
  <c r="I637" i="1"/>
  <c r="H637" i="1"/>
  <c r="J637" i="1" s="1"/>
  <c r="G636" i="1"/>
  <c r="I635" i="1"/>
  <c r="H635" i="1"/>
  <c r="J635" i="1" s="1"/>
  <c r="I634" i="1"/>
  <c r="H634" i="1"/>
  <c r="J634" i="1" s="1"/>
  <c r="J633" i="1"/>
  <c r="I633" i="1"/>
  <c r="H633" i="1"/>
  <c r="J632" i="1"/>
  <c r="I632" i="1"/>
  <c r="H632" i="1"/>
  <c r="J631" i="1"/>
  <c r="I631" i="1"/>
  <c r="H631" i="1"/>
  <c r="G630" i="1"/>
  <c r="I629" i="1"/>
  <c r="H629" i="1"/>
  <c r="J629" i="1" s="1"/>
  <c r="J628" i="1"/>
  <c r="I628" i="1"/>
  <c r="H628" i="1"/>
  <c r="J627" i="1"/>
  <c r="I627" i="1"/>
  <c r="H627" i="1"/>
  <c r="I626" i="1"/>
  <c r="H626" i="1"/>
  <c r="J626" i="1" s="1"/>
  <c r="I625" i="1"/>
  <c r="H625" i="1"/>
  <c r="J625" i="1" s="1"/>
  <c r="G624" i="1"/>
  <c r="G623" i="1"/>
  <c r="I621" i="1"/>
  <c r="H621" i="1"/>
  <c r="J621" i="1" s="1"/>
  <c r="I620" i="1"/>
  <c r="H620" i="1"/>
  <c r="J620" i="1" s="1"/>
  <c r="J619" i="1"/>
  <c r="I619" i="1"/>
  <c r="H619" i="1"/>
  <c r="I618" i="1"/>
  <c r="H618" i="1"/>
  <c r="J618" i="1" s="1"/>
  <c r="I617" i="1"/>
  <c r="G617" i="1"/>
  <c r="J616" i="1"/>
  <c r="I616" i="1"/>
  <c r="I615" i="1" s="1"/>
  <c r="H616" i="1"/>
  <c r="J615" i="1"/>
  <c r="G615" i="1"/>
  <c r="J614" i="1"/>
  <c r="I614" i="1"/>
  <c r="H614" i="1"/>
  <c r="I613" i="1"/>
  <c r="H613" i="1"/>
  <c r="J613" i="1" s="1"/>
  <c r="J612" i="1" s="1"/>
  <c r="I612" i="1"/>
  <c r="G612" i="1"/>
  <c r="J611" i="1"/>
  <c r="I611" i="1"/>
  <c r="H611" i="1"/>
  <c r="I610" i="1"/>
  <c r="H610" i="1"/>
  <c r="J610" i="1" s="1"/>
  <c r="I609" i="1"/>
  <c r="H609" i="1"/>
  <c r="J609" i="1" s="1"/>
  <c r="I608" i="1"/>
  <c r="H608" i="1"/>
  <c r="J608" i="1" s="1"/>
  <c r="J607" i="1"/>
  <c r="I607" i="1"/>
  <c r="H607" i="1"/>
  <c r="I606" i="1"/>
  <c r="H606" i="1"/>
  <c r="J606" i="1" s="1"/>
  <c r="I605" i="1"/>
  <c r="H605" i="1"/>
  <c r="J605" i="1" s="1"/>
  <c r="I604" i="1"/>
  <c r="H604" i="1"/>
  <c r="J604" i="1" s="1"/>
  <c r="I603" i="1"/>
  <c r="H603" i="1"/>
  <c r="J603" i="1" s="1"/>
  <c r="G602" i="1"/>
  <c r="J600" i="1"/>
  <c r="I600" i="1"/>
  <c r="I599" i="1" s="1"/>
  <c r="H600" i="1"/>
  <c r="J599" i="1"/>
  <c r="G599" i="1"/>
  <c r="J598" i="1"/>
  <c r="I598" i="1"/>
  <c r="H598" i="1"/>
  <c r="J597" i="1"/>
  <c r="I597" i="1"/>
  <c r="G597" i="1"/>
  <c r="I596" i="1"/>
  <c r="H596" i="1"/>
  <c r="J596" i="1" s="1"/>
  <c r="I595" i="1"/>
  <c r="H595" i="1"/>
  <c r="J595" i="1" s="1"/>
  <c r="I594" i="1"/>
  <c r="I593" i="1" s="1"/>
  <c r="H594" i="1"/>
  <c r="J594" i="1" s="1"/>
  <c r="J593" i="1" s="1"/>
  <c r="G593" i="1"/>
  <c r="G573" i="1" s="1"/>
  <c r="I592" i="1"/>
  <c r="H592" i="1"/>
  <c r="J592" i="1" s="1"/>
  <c r="I591" i="1"/>
  <c r="H591" i="1"/>
  <c r="J591" i="1" s="1"/>
  <c r="J590" i="1"/>
  <c r="I590" i="1"/>
  <c r="H590" i="1"/>
  <c r="J589" i="1"/>
  <c r="I589" i="1"/>
  <c r="H589" i="1"/>
  <c r="I588" i="1"/>
  <c r="H588" i="1"/>
  <c r="J588" i="1" s="1"/>
  <c r="I587" i="1"/>
  <c r="H587" i="1"/>
  <c r="J587" i="1" s="1"/>
  <c r="J586" i="1"/>
  <c r="I586" i="1"/>
  <c r="H586" i="1"/>
  <c r="I585" i="1"/>
  <c r="H585" i="1"/>
  <c r="J585" i="1" s="1"/>
  <c r="J584" i="1"/>
  <c r="I584" i="1"/>
  <c r="H584" i="1"/>
  <c r="J583" i="1"/>
  <c r="I583" i="1"/>
  <c r="H583" i="1"/>
  <c r="J582" i="1"/>
  <c r="I582" i="1"/>
  <c r="H582" i="1"/>
  <c r="I581" i="1"/>
  <c r="I574" i="1" s="1"/>
  <c r="I573" i="1" s="1"/>
  <c r="H581" i="1"/>
  <c r="J581" i="1" s="1"/>
  <c r="J574" i="1" s="1"/>
  <c r="J573" i="1" s="1"/>
  <c r="J580" i="1"/>
  <c r="I580" i="1"/>
  <c r="H580" i="1"/>
  <c r="J579" i="1"/>
  <c r="I579" i="1"/>
  <c r="H579" i="1"/>
  <c r="I578" i="1"/>
  <c r="H578" i="1"/>
  <c r="J578" i="1" s="1"/>
  <c r="I577" i="1"/>
  <c r="H577" i="1"/>
  <c r="J577" i="1" s="1"/>
  <c r="I576" i="1"/>
  <c r="H576" i="1"/>
  <c r="J576" i="1" s="1"/>
  <c r="I575" i="1"/>
  <c r="H575" i="1"/>
  <c r="J575" i="1" s="1"/>
  <c r="G574" i="1"/>
  <c r="I571" i="1"/>
  <c r="H571" i="1"/>
  <c r="J571" i="1" s="1"/>
  <c r="I570" i="1"/>
  <c r="H570" i="1"/>
  <c r="J570" i="1" s="1"/>
  <c r="I569" i="1"/>
  <c r="H569" i="1"/>
  <c r="J569" i="1" s="1"/>
  <c r="J568" i="1"/>
  <c r="I568" i="1"/>
  <c r="H568" i="1"/>
  <c r="J567" i="1"/>
  <c r="J566" i="1" s="1"/>
  <c r="I567" i="1"/>
  <c r="H567" i="1"/>
  <c r="I566" i="1"/>
  <c r="G566" i="1"/>
  <c r="I565" i="1"/>
  <c r="H565" i="1"/>
  <c r="J565" i="1" s="1"/>
  <c r="I564" i="1"/>
  <c r="H564" i="1"/>
  <c r="J564" i="1" s="1"/>
  <c r="J563" i="1" s="1"/>
  <c r="J562" i="1" s="1"/>
  <c r="I563" i="1"/>
  <c r="I562" i="1" s="1"/>
  <c r="G563" i="1"/>
  <c r="G562" i="1" s="1"/>
  <c r="I561" i="1"/>
  <c r="H561" i="1"/>
  <c r="J561" i="1" s="1"/>
  <c r="J560" i="1" s="1"/>
  <c r="I560" i="1"/>
  <c r="I559" i="1" s="1"/>
  <c r="G560" i="1"/>
  <c r="G559" i="1" s="1"/>
  <c r="G555" i="1" s="1"/>
  <c r="J559" i="1"/>
  <c r="J555" i="1" s="1"/>
  <c r="J558" i="1"/>
  <c r="I558" i="1"/>
  <c r="I557" i="1" s="1"/>
  <c r="I556" i="1" s="1"/>
  <c r="H558" i="1"/>
  <c r="J557" i="1"/>
  <c r="J556" i="1" s="1"/>
  <c r="G557" i="1"/>
  <c r="G556" i="1" s="1"/>
  <c r="J554" i="1"/>
  <c r="I554" i="1"/>
  <c r="H554" i="1"/>
  <c r="I553" i="1"/>
  <c r="H553" i="1"/>
  <c r="J553" i="1" s="1"/>
  <c r="J552" i="1" s="1"/>
  <c r="J551" i="1" s="1"/>
  <c r="G552" i="1"/>
  <c r="G551" i="1"/>
  <c r="J550" i="1"/>
  <c r="I550" i="1"/>
  <c r="H550" i="1"/>
  <c r="I549" i="1"/>
  <c r="H549" i="1"/>
  <c r="J549" i="1" s="1"/>
  <c r="I548" i="1"/>
  <c r="I547" i="1" s="1"/>
  <c r="I542" i="1" s="1"/>
  <c r="H548" i="1"/>
  <c r="J548" i="1" s="1"/>
  <c r="J547" i="1" s="1"/>
  <c r="J542" i="1" s="1"/>
  <c r="G547" i="1"/>
  <c r="G542" i="1" s="1"/>
  <c r="I546" i="1"/>
  <c r="H546" i="1"/>
  <c r="J546" i="1" s="1"/>
  <c r="I545" i="1"/>
  <c r="H545" i="1"/>
  <c r="J545" i="1" s="1"/>
  <c r="I544" i="1"/>
  <c r="H544" i="1"/>
  <c r="J544" i="1" s="1"/>
  <c r="J543" i="1"/>
  <c r="I543" i="1"/>
  <c r="G543" i="1"/>
  <c r="J541" i="1"/>
  <c r="I541" i="1"/>
  <c r="H541" i="1"/>
  <c r="I540" i="1"/>
  <c r="H540" i="1"/>
  <c r="J540" i="1" s="1"/>
  <c r="I539" i="1"/>
  <c r="H539" i="1"/>
  <c r="J539" i="1" s="1"/>
  <c r="I538" i="1"/>
  <c r="H538" i="1"/>
  <c r="J538" i="1" s="1"/>
  <c r="J537" i="1"/>
  <c r="J536" i="1" s="1"/>
  <c r="I537" i="1"/>
  <c r="I536" i="1" s="1"/>
  <c r="G537" i="1"/>
  <c r="G536" i="1" s="1"/>
  <c r="J535" i="1"/>
  <c r="J534" i="1" s="1"/>
  <c r="I535" i="1"/>
  <c r="H535" i="1"/>
  <c r="I534" i="1"/>
  <c r="G534" i="1"/>
  <c r="I533" i="1"/>
  <c r="H533" i="1"/>
  <c r="J533" i="1" s="1"/>
  <c r="I532" i="1"/>
  <c r="H532" i="1"/>
  <c r="J532" i="1" s="1"/>
  <c r="I531" i="1"/>
  <c r="H531" i="1"/>
  <c r="J531" i="1" s="1"/>
  <c r="J530" i="1" s="1"/>
  <c r="I530" i="1"/>
  <c r="G530" i="1"/>
  <c r="I529" i="1"/>
  <c r="H529" i="1"/>
  <c r="J529" i="1" s="1"/>
  <c r="I528" i="1"/>
  <c r="I527" i="1" s="1"/>
  <c r="H528" i="1"/>
  <c r="J528" i="1" s="1"/>
  <c r="J527" i="1" s="1"/>
  <c r="G527" i="1"/>
  <c r="G526" i="1"/>
  <c r="I525" i="1"/>
  <c r="H525" i="1"/>
  <c r="J525" i="1" s="1"/>
  <c r="I524" i="1"/>
  <c r="H524" i="1"/>
  <c r="J524" i="1" s="1"/>
  <c r="I523" i="1"/>
  <c r="H523" i="1"/>
  <c r="J523" i="1" s="1"/>
  <c r="J522" i="1"/>
  <c r="I522" i="1"/>
  <c r="G522" i="1"/>
  <c r="I521" i="1"/>
  <c r="H521" i="1"/>
  <c r="J521" i="1" s="1"/>
  <c r="J520" i="1" s="1"/>
  <c r="I520" i="1"/>
  <c r="G520" i="1"/>
  <c r="J519" i="1"/>
  <c r="I519" i="1"/>
  <c r="H519" i="1"/>
  <c r="J518" i="1"/>
  <c r="I518" i="1"/>
  <c r="H518" i="1"/>
  <c r="I517" i="1"/>
  <c r="H517" i="1"/>
  <c r="J517" i="1" s="1"/>
  <c r="I516" i="1"/>
  <c r="H516" i="1"/>
  <c r="J516" i="1" s="1"/>
  <c r="I515" i="1"/>
  <c r="H515" i="1"/>
  <c r="J515" i="1" s="1"/>
  <c r="I514" i="1"/>
  <c r="H514" i="1"/>
  <c r="J514" i="1" s="1"/>
  <c r="I513" i="1"/>
  <c r="H513" i="1"/>
  <c r="J513" i="1" s="1"/>
  <c r="I512" i="1"/>
  <c r="H512" i="1"/>
  <c r="J512" i="1" s="1"/>
  <c r="I511" i="1"/>
  <c r="I506" i="1" s="1"/>
  <c r="I505" i="1" s="1"/>
  <c r="H511" i="1"/>
  <c r="J511" i="1" s="1"/>
  <c r="J510" i="1"/>
  <c r="I510" i="1"/>
  <c r="H510" i="1"/>
  <c r="J509" i="1"/>
  <c r="I509" i="1"/>
  <c r="H509" i="1"/>
  <c r="I508" i="1"/>
  <c r="H508" i="1"/>
  <c r="J508" i="1" s="1"/>
  <c r="I507" i="1"/>
  <c r="H507" i="1"/>
  <c r="J507" i="1" s="1"/>
  <c r="G506" i="1"/>
  <c r="G505" i="1"/>
  <c r="J504" i="1"/>
  <c r="I504" i="1"/>
  <c r="H504" i="1"/>
  <c r="J503" i="1"/>
  <c r="I503" i="1"/>
  <c r="H503" i="1"/>
  <c r="J502" i="1"/>
  <c r="I502" i="1"/>
  <c r="H502" i="1"/>
  <c r="J501" i="1"/>
  <c r="I501" i="1"/>
  <c r="H501" i="1"/>
  <c r="I500" i="1"/>
  <c r="I498" i="1" s="1"/>
  <c r="H500" i="1"/>
  <c r="J500" i="1" s="1"/>
  <c r="J499" i="1"/>
  <c r="I499" i="1"/>
  <c r="H499" i="1"/>
  <c r="G498" i="1"/>
  <c r="I497" i="1"/>
  <c r="H497" i="1"/>
  <c r="J497" i="1" s="1"/>
  <c r="I496" i="1"/>
  <c r="H496" i="1"/>
  <c r="J496" i="1" s="1"/>
  <c r="J495" i="1"/>
  <c r="I495" i="1"/>
  <c r="I494" i="1" s="1"/>
  <c r="G495" i="1"/>
  <c r="G494" i="1" s="1"/>
  <c r="J493" i="1"/>
  <c r="I493" i="1"/>
  <c r="H493" i="1"/>
  <c r="I492" i="1"/>
  <c r="H492" i="1"/>
  <c r="J492" i="1" s="1"/>
  <c r="I491" i="1"/>
  <c r="H491" i="1"/>
  <c r="J491" i="1" s="1"/>
  <c r="J490" i="1" s="1"/>
  <c r="I490" i="1"/>
  <c r="G490" i="1"/>
  <c r="I489" i="1"/>
  <c r="H489" i="1"/>
  <c r="J489" i="1" s="1"/>
  <c r="J488" i="1"/>
  <c r="I488" i="1"/>
  <c r="H488" i="1"/>
  <c r="J487" i="1"/>
  <c r="I487" i="1"/>
  <c r="H487" i="1"/>
  <c r="J486" i="1"/>
  <c r="I486" i="1"/>
  <c r="H486" i="1"/>
  <c r="I485" i="1"/>
  <c r="H485" i="1"/>
  <c r="J485" i="1" s="1"/>
  <c r="I484" i="1"/>
  <c r="H484" i="1"/>
  <c r="J484" i="1" s="1"/>
  <c r="I483" i="1"/>
  <c r="H483" i="1"/>
  <c r="J483" i="1" s="1"/>
  <c r="I482" i="1"/>
  <c r="H482" i="1"/>
  <c r="J482" i="1" s="1"/>
  <c r="I481" i="1"/>
  <c r="H481" i="1"/>
  <c r="J481" i="1" s="1"/>
  <c r="I480" i="1"/>
  <c r="H480" i="1"/>
  <c r="J480" i="1" s="1"/>
  <c r="I479" i="1"/>
  <c r="H479" i="1"/>
  <c r="J479" i="1" s="1"/>
  <c r="J478" i="1"/>
  <c r="I478" i="1"/>
  <c r="I476" i="1" s="1"/>
  <c r="H478" i="1"/>
  <c r="I477" i="1"/>
  <c r="H477" i="1"/>
  <c r="J477" i="1" s="1"/>
  <c r="G476" i="1"/>
  <c r="J475" i="1"/>
  <c r="I475" i="1"/>
  <c r="H475" i="1"/>
  <c r="I474" i="1"/>
  <c r="H474" i="1"/>
  <c r="J474" i="1" s="1"/>
  <c r="I473" i="1"/>
  <c r="H473" i="1"/>
  <c r="J473" i="1" s="1"/>
  <c r="J472" i="1"/>
  <c r="I472" i="1"/>
  <c r="I471" i="1" s="1"/>
  <c r="H472" i="1"/>
  <c r="J471" i="1"/>
  <c r="G471" i="1"/>
  <c r="I469" i="1"/>
  <c r="I468" i="1" s="1"/>
  <c r="H469" i="1"/>
  <c r="J469" i="1" s="1"/>
  <c r="J468" i="1" s="1"/>
  <c r="G468" i="1"/>
  <c r="I467" i="1"/>
  <c r="H467" i="1"/>
  <c r="J467" i="1" s="1"/>
  <c r="I466" i="1"/>
  <c r="H466" i="1"/>
  <c r="J466" i="1" s="1"/>
  <c r="I465" i="1"/>
  <c r="H465" i="1"/>
  <c r="J465" i="1" s="1"/>
  <c r="J464" i="1" s="1"/>
  <c r="I464" i="1"/>
  <c r="G464" i="1"/>
  <c r="J463" i="1"/>
  <c r="I463" i="1"/>
  <c r="H463" i="1"/>
  <c r="J462" i="1"/>
  <c r="I462" i="1"/>
  <c r="H462" i="1"/>
  <c r="J461" i="1"/>
  <c r="I461" i="1"/>
  <c r="H461" i="1"/>
  <c r="I460" i="1"/>
  <c r="H460" i="1"/>
  <c r="J460" i="1" s="1"/>
  <c r="I459" i="1"/>
  <c r="H459" i="1"/>
  <c r="J459" i="1" s="1"/>
  <c r="J458" i="1"/>
  <c r="I458" i="1"/>
  <c r="H458" i="1"/>
  <c r="J457" i="1"/>
  <c r="I457" i="1"/>
  <c r="H457" i="1"/>
  <c r="J456" i="1"/>
  <c r="I456" i="1"/>
  <c r="H456" i="1"/>
  <c r="J455" i="1"/>
  <c r="I455" i="1"/>
  <c r="H455" i="1"/>
  <c r="J454" i="1"/>
  <c r="I454" i="1"/>
  <c r="H454" i="1"/>
  <c r="I453" i="1"/>
  <c r="H453" i="1"/>
  <c r="J453" i="1" s="1"/>
  <c r="J452" i="1"/>
  <c r="I452" i="1"/>
  <c r="H452" i="1"/>
  <c r="J451" i="1"/>
  <c r="I451" i="1"/>
  <c r="H451" i="1"/>
  <c r="I450" i="1"/>
  <c r="H450" i="1"/>
  <c r="J450" i="1" s="1"/>
  <c r="I449" i="1"/>
  <c r="H449" i="1"/>
  <c r="J449" i="1" s="1"/>
  <c r="I448" i="1"/>
  <c r="H448" i="1"/>
  <c r="J448" i="1" s="1"/>
  <c r="I447" i="1"/>
  <c r="H447" i="1"/>
  <c r="J447" i="1" s="1"/>
  <c r="J446" i="1"/>
  <c r="I446" i="1"/>
  <c r="I445" i="1" s="1"/>
  <c r="H446" i="1"/>
  <c r="G445" i="1"/>
  <c r="I444" i="1"/>
  <c r="H444" i="1"/>
  <c r="J444" i="1" s="1"/>
  <c r="J443" i="1"/>
  <c r="I443" i="1"/>
  <c r="H443" i="1"/>
  <c r="I442" i="1"/>
  <c r="H442" i="1"/>
  <c r="J442" i="1" s="1"/>
  <c r="I441" i="1"/>
  <c r="H441" i="1"/>
  <c r="J441" i="1" s="1"/>
  <c r="J440" i="1"/>
  <c r="I440" i="1"/>
  <c r="I438" i="1" s="1"/>
  <c r="H440" i="1"/>
  <c r="J439" i="1"/>
  <c r="J438" i="1" s="1"/>
  <c r="I439" i="1"/>
  <c r="H439" i="1"/>
  <c r="G438" i="1"/>
  <c r="J435" i="1"/>
  <c r="I435" i="1"/>
  <c r="H435" i="1"/>
  <c r="I434" i="1"/>
  <c r="I432" i="1" s="1"/>
  <c r="H434" i="1"/>
  <c r="J434" i="1" s="1"/>
  <c r="I433" i="1"/>
  <c r="H433" i="1"/>
  <c r="J433" i="1" s="1"/>
  <c r="J432" i="1" s="1"/>
  <c r="G432" i="1"/>
  <c r="J431" i="1"/>
  <c r="I431" i="1"/>
  <c r="H431" i="1"/>
  <c r="I430" i="1"/>
  <c r="H430" i="1"/>
  <c r="J430" i="1" s="1"/>
  <c r="I429" i="1"/>
  <c r="H429" i="1"/>
  <c r="J429" i="1" s="1"/>
  <c r="J427" i="1" s="1"/>
  <c r="I428" i="1"/>
  <c r="I427" i="1" s="1"/>
  <c r="H428" i="1"/>
  <c r="J428" i="1" s="1"/>
  <c r="G427" i="1"/>
  <c r="J426" i="1"/>
  <c r="J424" i="1" s="1"/>
  <c r="I426" i="1"/>
  <c r="H426" i="1"/>
  <c r="J425" i="1"/>
  <c r="I425" i="1"/>
  <c r="H425" i="1"/>
  <c r="I424" i="1"/>
  <c r="G424" i="1"/>
  <c r="J423" i="1"/>
  <c r="J422" i="1" s="1"/>
  <c r="I423" i="1"/>
  <c r="H423" i="1"/>
  <c r="I422" i="1"/>
  <c r="G422" i="1"/>
  <c r="I421" i="1"/>
  <c r="H421" i="1"/>
  <c r="J421" i="1" s="1"/>
  <c r="I420" i="1"/>
  <c r="H420" i="1"/>
  <c r="J420" i="1" s="1"/>
  <c r="I419" i="1"/>
  <c r="H419" i="1"/>
  <c r="J419" i="1" s="1"/>
  <c r="I418" i="1"/>
  <c r="H418" i="1"/>
  <c r="J418" i="1" s="1"/>
  <c r="I417" i="1"/>
  <c r="H417" i="1"/>
  <c r="J417" i="1" s="1"/>
  <c r="I416" i="1"/>
  <c r="H416" i="1"/>
  <c r="J416" i="1" s="1"/>
  <c r="I415" i="1"/>
  <c r="H415" i="1"/>
  <c r="J415" i="1" s="1"/>
  <c r="J411" i="1" s="1"/>
  <c r="J410" i="1" s="1"/>
  <c r="J414" i="1"/>
  <c r="I414" i="1"/>
  <c r="H414" i="1"/>
  <c r="J413" i="1"/>
  <c r="I413" i="1"/>
  <c r="H413" i="1"/>
  <c r="I412" i="1"/>
  <c r="H412" i="1"/>
  <c r="J412" i="1" s="1"/>
  <c r="G411" i="1"/>
  <c r="G410" i="1" s="1"/>
  <c r="I409" i="1"/>
  <c r="H409" i="1"/>
  <c r="J409" i="1" s="1"/>
  <c r="J408" i="1"/>
  <c r="I408" i="1"/>
  <c r="H408" i="1"/>
  <c r="J407" i="1"/>
  <c r="I407" i="1"/>
  <c r="H407" i="1"/>
  <c r="J406" i="1"/>
  <c r="I406" i="1"/>
  <c r="H406" i="1"/>
  <c r="J405" i="1"/>
  <c r="I405" i="1"/>
  <c r="H405" i="1"/>
  <c r="I404" i="1"/>
  <c r="I403" i="1" s="1"/>
  <c r="I402" i="1" s="1"/>
  <c r="H404" i="1"/>
  <c r="J404" i="1" s="1"/>
  <c r="G403" i="1"/>
  <c r="G402" i="1" s="1"/>
  <c r="I401" i="1"/>
  <c r="H401" i="1"/>
  <c r="J401" i="1" s="1"/>
  <c r="I400" i="1"/>
  <c r="H400" i="1"/>
  <c r="J400" i="1" s="1"/>
  <c r="I399" i="1"/>
  <c r="I398" i="1" s="1"/>
  <c r="H399" i="1"/>
  <c r="J399" i="1" s="1"/>
  <c r="J398" i="1" s="1"/>
  <c r="G398" i="1"/>
  <c r="I397" i="1"/>
  <c r="H397" i="1"/>
  <c r="J397" i="1" s="1"/>
  <c r="J395" i="1" s="1"/>
  <c r="I396" i="1"/>
  <c r="I395" i="1" s="1"/>
  <c r="H396" i="1"/>
  <c r="J396" i="1" s="1"/>
  <c r="G395" i="1"/>
  <c r="I394" i="1"/>
  <c r="H394" i="1"/>
  <c r="J394" i="1" s="1"/>
  <c r="J393" i="1" s="1"/>
  <c r="I393" i="1"/>
  <c r="G393" i="1"/>
  <c r="J392" i="1"/>
  <c r="I392" i="1"/>
  <c r="I387" i="1" s="1"/>
  <c r="H392" i="1"/>
  <c r="J391" i="1"/>
  <c r="J387" i="1" s="1"/>
  <c r="I391" i="1"/>
  <c r="H391" i="1"/>
  <c r="J390" i="1"/>
  <c r="I390" i="1"/>
  <c r="H390" i="1"/>
  <c r="J389" i="1"/>
  <c r="I389" i="1"/>
  <c r="H389" i="1"/>
  <c r="I388" i="1"/>
  <c r="H388" i="1"/>
  <c r="J388" i="1" s="1"/>
  <c r="G387" i="1"/>
  <c r="I386" i="1"/>
  <c r="H386" i="1"/>
  <c r="J386" i="1" s="1"/>
  <c r="I385" i="1"/>
  <c r="H385" i="1"/>
  <c r="J385" i="1" s="1"/>
  <c r="I384" i="1"/>
  <c r="H384" i="1"/>
  <c r="J384" i="1" s="1"/>
  <c r="I383" i="1"/>
  <c r="H383" i="1"/>
  <c r="J383" i="1" s="1"/>
  <c r="I382" i="1"/>
  <c r="H382" i="1"/>
  <c r="J382" i="1" s="1"/>
  <c r="I381" i="1"/>
  <c r="H381" i="1"/>
  <c r="J381" i="1" s="1"/>
  <c r="I380" i="1"/>
  <c r="H380" i="1"/>
  <c r="J380" i="1" s="1"/>
  <c r="I379" i="1"/>
  <c r="H379" i="1"/>
  <c r="J379" i="1" s="1"/>
  <c r="J378" i="1"/>
  <c r="I378" i="1"/>
  <c r="H378" i="1"/>
  <c r="J377" i="1"/>
  <c r="I377" i="1"/>
  <c r="H377" i="1"/>
  <c r="J376" i="1"/>
  <c r="I376" i="1"/>
  <c r="H376" i="1"/>
  <c r="J375" i="1"/>
  <c r="I375" i="1"/>
  <c r="H375" i="1"/>
  <c r="J374" i="1"/>
  <c r="I374" i="1"/>
  <c r="H374" i="1"/>
  <c r="J373" i="1"/>
  <c r="I373" i="1"/>
  <c r="I368" i="1" s="1"/>
  <c r="H373" i="1"/>
  <c r="I372" i="1"/>
  <c r="H372" i="1"/>
  <c r="J372" i="1" s="1"/>
  <c r="I371" i="1"/>
  <c r="H371" i="1"/>
  <c r="J371" i="1" s="1"/>
  <c r="I370" i="1"/>
  <c r="H370" i="1"/>
  <c r="J370" i="1" s="1"/>
  <c r="I369" i="1"/>
  <c r="H369" i="1"/>
  <c r="J369" i="1" s="1"/>
  <c r="G368" i="1"/>
  <c r="G367" i="1"/>
  <c r="I366" i="1"/>
  <c r="H366" i="1"/>
  <c r="J366" i="1" s="1"/>
  <c r="I365" i="1"/>
  <c r="H365" i="1"/>
  <c r="J365" i="1" s="1"/>
  <c r="I364" i="1"/>
  <c r="H364" i="1"/>
  <c r="J364" i="1" s="1"/>
  <c r="I363" i="1"/>
  <c r="H363" i="1"/>
  <c r="J363" i="1" s="1"/>
  <c r="I362" i="1"/>
  <c r="H362" i="1"/>
  <c r="J362" i="1" s="1"/>
  <c r="I361" i="1"/>
  <c r="G361" i="1"/>
  <c r="J360" i="1"/>
  <c r="I360" i="1"/>
  <c r="H360" i="1"/>
  <c r="J359" i="1"/>
  <c r="I359" i="1"/>
  <c r="H359" i="1"/>
  <c r="J358" i="1"/>
  <c r="I358" i="1"/>
  <c r="H358" i="1"/>
  <c r="J357" i="1"/>
  <c r="J356" i="1" s="1"/>
  <c r="I357" i="1"/>
  <c r="H357" i="1"/>
  <c r="I356" i="1"/>
  <c r="G356" i="1"/>
  <c r="I355" i="1"/>
  <c r="H355" i="1"/>
  <c r="J355" i="1" s="1"/>
  <c r="I354" i="1"/>
  <c r="I353" i="1" s="1"/>
  <c r="H354" i="1"/>
  <c r="J354" i="1" s="1"/>
  <c r="G353" i="1"/>
  <c r="I352" i="1"/>
  <c r="H352" i="1"/>
  <c r="J352" i="1" s="1"/>
  <c r="I351" i="1"/>
  <c r="H351" i="1"/>
  <c r="J351" i="1" s="1"/>
  <c r="J350" i="1"/>
  <c r="J349" i="1" s="1"/>
  <c r="I350" i="1"/>
  <c r="H350" i="1"/>
  <c r="G349" i="1"/>
  <c r="I347" i="1"/>
  <c r="H347" i="1"/>
  <c r="J347" i="1" s="1"/>
  <c r="I346" i="1"/>
  <c r="H346" i="1"/>
  <c r="J346" i="1" s="1"/>
  <c r="J345" i="1" s="1"/>
  <c r="I345" i="1"/>
  <c r="G345" i="1"/>
  <c r="J344" i="1"/>
  <c r="I344" i="1"/>
  <c r="I341" i="1" s="1"/>
  <c r="H344" i="1"/>
  <c r="J343" i="1"/>
  <c r="J341" i="1" s="1"/>
  <c r="I343" i="1"/>
  <c r="H343" i="1"/>
  <c r="J342" i="1"/>
  <c r="I342" i="1"/>
  <c r="H342" i="1"/>
  <c r="G341" i="1"/>
  <c r="I340" i="1"/>
  <c r="H340" i="1"/>
  <c r="J340" i="1" s="1"/>
  <c r="I339" i="1"/>
  <c r="H339" i="1"/>
  <c r="J339" i="1" s="1"/>
  <c r="I338" i="1"/>
  <c r="H338" i="1"/>
  <c r="J338" i="1" s="1"/>
  <c r="I337" i="1"/>
  <c r="H337" i="1"/>
  <c r="J337" i="1" s="1"/>
  <c r="I336" i="1"/>
  <c r="H336" i="1"/>
  <c r="J336" i="1" s="1"/>
  <c r="I335" i="1"/>
  <c r="H335" i="1"/>
  <c r="J335" i="1" s="1"/>
  <c r="G334" i="1"/>
  <c r="I333" i="1"/>
  <c r="H333" i="1"/>
  <c r="J333" i="1" s="1"/>
  <c r="I332" i="1"/>
  <c r="H332" i="1"/>
  <c r="J332" i="1" s="1"/>
  <c r="I331" i="1"/>
  <c r="H331" i="1"/>
  <c r="J331" i="1" s="1"/>
  <c r="J330" i="1"/>
  <c r="I330" i="1"/>
  <c r="H330" i="1"/>
  <c r="I329" i="1"/>
  <c r="G329" i="1"/>
  <c r="J328" i="1"/>
  <c r="I328" i="1"/>
  <c r="H328" i="1"/>
  <c r="J327" i="1"/>
  <c r="I327" i="1"/>
  <c r="H327" i="1"/>
  <c r="J326" i="1"/>
  <c r="I326" i="1"/>
  <c r="H326" i="1"/>
  <c r="J325" i="1"/>
  <c r="I325" i="1"/>
  <c r="H325" i="1"/>
  <c r="I324" i="1"/>
  <c r="H324" i="1"/>
  <c r="J324" i="1" s="1"/>
  <c r="I323" i="1"/>
  <c r="H323" i="1"/>
  <c r="J323" i="1" s="1"/>
  <c r="G322" i="1"/>
  <c r="G321" i="1"/>
  <c r="I320" i="1"/>
  <c r="H320" i="1"/>
  <c r="J320" i="1" s="1"/>
  <c r="I319" i="1"/>
  <c r="H319" i="1"/>
  <c r="J319" i="1" s="1"/>
  <c r="J318" i="1"/>
  <c r="J315" i="1" s="1"/>
  <c r="I318" i="1"/>
  <c r="H318" i="1"/>
  <c r="J317" i="1"/>
  <c r="I317" i="1"/>
  <c r="H317" i="1"/>
  <c r="I316" i="1"/>
  <c r="H316" i="1"/>
  <c r="J316" i="1" s="1"/>
  <c r="G315" i="1"/>
  <c r="I314" i="1"/>
  <c r="H314" i="1"/>
  <c r="J314" i="1" s="1"/>
  <c r="I313" i="1"/>
  <c r="I309" i="1" s="1"/>
  <c r="H313" i="1"/>
  <c r="J313" i="1" s="1"/>
  <c r="J312" i="1"/>
  <c r="J309" i="1" s="1"/>
  <c r="I312" i="1"/>
  <c r="H312" i="1"/>
  <c r="J311" i="1"/>
  <c r="I311" i="1"/>
  <c r="H311" i="1"/>
  <c r="J310" i="1"/>
  <c r="I310" i="1"/>
  <c r="H310" i="1"/>
  <c r="G309" i="1"/>
  <c r="G303" i="1" s="1"/>
  <c r="I308" i="1"/>
  <c r="H308" i="1"/>
  <c r="J308" i="1" s="1"/>
  <c r="J307" i="1"/>
  <c r="I307" i="1"/>
  <c r="I304" i="1" s="1"/>
  <c r="H307" i="1"/>
  <c r="I306" i="1"/>
  <c r="H306" i="1"/>
  <c r="J306" i="1" s="1"/>
  <c r="I305" i="1"/>
  <c r="H305" i="1"/>
  <c r="J305" i="1" s="1"/>
  <c r="G304" i="1"/>
  <c r="I301" i="1"/>
  <c r="H301" i="1"/>
  <c r="J301" i="1" s="1"/>
  <c r="J300" i="1" s="1"/>
  <c r="I300" i="1"/>
  <c r="G300" i="1"/>
  <c r="J299" i="1"/>
  <c r="I299" i="1"/>
  <c r="H299" i="1"/>
  <c r="J298" i="1"/>
  <c r="I298" i="1"/>
  <c r="G298" i="1"/>
  <c r="G293" i="1" s="1"/>
  <c r="J297" i="1"/>
  <c r="I297" i="1"/>
  <c r="H297" i="1"/>
  <c r="J296" i="1"/>
  <c r="I296" i="1"/>
  <c r="I294" i="1" s="1"/>
  <c r="I293" i="1" s="1"/>
  <c r="H296" i="1"/>
  <c r="J295" i="1"/>
  <c r="J294" i="1" s="1"/>
  <c r="I295" i="1"/>
  <c r="H295" i="1"/>
  <c r="G294" i="1"/>
  <c r="I292" i="1"/>
  <c r="I290" i="1" s="1"/>
  <c r="H292" i="1"/>
  <c r="J292" i="1" s="1"/>
  <c r="I291" i="1"/>
  <c r="H291" i="1"/>
  <c r="J291" i="1" s="1"/>
  <c r="J290" i="1" s="1"/>
  <c r="G290" i="1"/>
  <c r="I289" i="1"/>
  <c r="H289" i="1"/>
  <c r="J289" i="1" s="1"/>
  <c r="J287" i="1" s="1"/>
  <c r="I288" i="1"/>
  <c r="H288" i="1"/>
  <c r="J288" i="1" s="1"/>
  <c r="I287" i="1"/>
  <c r="G287" i="1"/>
  <c r="I286" i="1"/>
  <c r="I285" i="1" s="1"/>
  <c r="I280" i="1" s="1"/>
  <c r="I279" i="1" s="1"/>
  <c r="H286" i="1"/>
  <c r="J286" i="1" s="1"/>
  <c r="J285" i="1" s="1"/>
  <c r="G285" i="1"/>
  <c r="I284" i="1"/>
  <c r="H284" i="1"/>
  <c r="J284" i="1" s="1"/>
  <c r="I283" i="1"/>
  <c r="H283" i="1"/>
  <c r="J283" i="1" s="1"/>
  <c r="J282" i="1"/>
  <c r="I282" i="1"/>
  <c r="H282" i="1"/>
  <c r="I281" i="1"/>
  <c r="G281" i="1"/>
  <c r="J278" i="1"/>
  <c r="I278" i="1"/>
  <c r="H278" i="1"/>
  <c r="J277" i="1"/>
  <c r="I277" i="1"/>
  <c r="H277" i="1"/>
  <c r="J276" i="1"/>
  <c r="I276" i="1"/>
  <c r="H276" i="1"/>
  <c r="I275" i="1"/>
  <c r="H275" i="1"/>
  <c r="J275" i="1" s="1"/>
  <c r="I274" i="1"/>
  <c r="H274" i="1"/>
  <c r="J274" i="1" s="1"/>
  <c r="G273" i="1"/>
  <c r="I272" i="1"/>
  <c r="H272" i="1"/>
  <c r="J272" i="1" s="1"/>
  <c r="I271" i="1"/>
  <c r="H271" i="1"/>
  <c r="J271" i="1" s="1"/>
  <c r="J270" i="1"/>
  <c r="I270" i="1"/>
  <c r="I268" i="1" s="1"/>
  <c r="H270" i="1"/>
  <c r="J269" i="1"/>
  <c r="I269" i="1"/>
  <c r="H269" i="1"/>
  <c r="G268" i="1"/>
  <c r="I267" i="1"/>
  <c r="H267" i="1"/>
  <c r="J267" i="1" s="1"/>
  <c r="I266" i="1"/>
  <c r="H266" i="1"/>
  <c r="J266" i="1" s="1"/>
  <c r="I265" i="1"/>
  <c r="H265" i="1"/>
  <c r="J265" i="1" s="1"/>
  <c r="J264" i="1"/>
  <c r="I264" i="1"/>
  <c r="G264" i="1"/>
  <c r="J263" i="1"/>
  <c r="J261" i="1" s="1"/>
  <c r="I263" i="1"/>
  <c r="H263" i="1"/>
  <c r="J262" i="1"/>
  <c r="I262" i="1"/>
  <c r="H262" i="1"/>
  <c r="I261" i="1"/>
  <c r="G261" i="1"/>
  <c r="G260" i="1"/>
  <c r="I259" i="1"/>
  <c r="H259" i="1"/>
  <c r="J259" i="1" s="1"/>
  <c r="I258" i="1"/>
  <c r="I256" i="1" s="1"/>
  <c r="H258" i="1"/>
  <c r="J258" i="1" s="1"/>
  <c r="I257" i="1"/>
  <c r="H257" i="1"/>
  <c r="J257" i="1" s="1"/>
  <c r="G256" i="1"/>
  <c r="I255" i="1"/>
  <c r="H255" i="1"/>
  <c r="J255" i="1" s="1"/>
  <c r="J254" i="1"/>
  <c r="I254" i="1"/>
  <c r="G254" i="1"/>
  <c r="I253" i="1"/>
  <c r="H253" i="1"/>
  <c r="J253" i="1" s="1"/>
  <c r="I252" i="1"/>
  <c r="H252" i="1"/>
  <c r="J252" i="1" s="1"/>
  <c r="J251" i="1"/>
  <c r="I251" i="1"/>
  <c r="H251" i="1"/>
  <c r="J250" i="1"/>
  <c r="I250" i="1"/>
  <c r="H250" i="1"/>
  <c r="I249" i="1"/>
  <c r="H249" i="1"/>
  <c r="J249" i="1" s="1"/>
  <c r="J248" i="1"/>
  <c r="J247" i="1" s="1"/>
  <c r="I248" i="1"/>
  <c r="I247" i="1" s="1"/>
  <c r="H248" i="1"/>
  <c r="G247" i="1"/>
  <c r="J246" i="1"/>
  <c r="I246" i="1"/>
  <c r="I243" i="1" s="1"/>
  <c r="I242" i="1" s="1"/>
  <c r="H246" i="1"/>
  <c r="I245" i="1"/>
  <c r="H245" i="1"/>
  <c r="J245" i="1" s="1"/>
  <c r="I244" i="1"/>
  <c r="H244" i="1"/>
  <c r="J244" i="1" s="1"/>
  <c r="G243" i="1"/>
  <c r="G242" i="1" s="1"/>
  <c r="I241" i="1"/>
  <c r="H241" i="1"/>
  <c r="J241" i="1" s="1"/>
  <c r="J239" i="1" s="1"/>
  <c r="I240" i="1"/>
  <c r="I239" i="1" s="1"/>
  <c r="H240" i="1"/>
  <c r="J240" i="1" s="1"/>
  <c r="G239" i="1"/>
  <c r="I238" i="1"/>
  <c r="I237" i="1" s="1"/>
  <c r="H238" i="1"/>
  <c r="J238" i="1" s="1"/>
  <c r="J237" i="1" s="1"/>
  <c r="G237" i="1"/>
  <c r="I236" i="1"/>
  <c r="I235" i="1" s="1"/>
  <c r="H236" i="1"/>
  <c r="J236" i="1" s="1"/>
  <c r="J235" i="1"/>
  <c r="G235" i="1"/>
  <c r="I234" i="1"/>
  <c r="H234" i="1"/>
  <c r="J234" i="1" s="1"/>
  <c r="J233" i="1"/>
  <c r="I233" i="1"/>
  <c r="I232" i="1" s="1"/>
  <c r="H233" i="1"/>
  <c r="G232" i="1"/>
  <c r="J231" i="1"/>
  <c r="I231" i="1"/>
  <c r="H231" i="1"/>
  <c r="J230" i="1"/>
  <c r="I230" i="1"/>
  <c r="H230" i="1"/>
  <c r="J229" i="1"/>
  <c r="J228" i="1" s="1"/>
  <c r="I229" i="1"/>
  <c r="I228" i="1" s="1"/>
  <c r="H229" i="1"/>
  <c r="G228" i="1"/>
  <c r="G227" i="1" s="1"/>
  <c r="I226" i="1"/>
  <c r="H226" i="1"/>
  <c r="J226" i="1" s="1"/>
  <c r="I225" i="1"/>
  <c r="H225" i="1"/>
  <c r="J225" i="1" s="1"/>
  <c r="J224" i="1" s="1"/>
  <c r="I224" i="1"/>
  <c r="G224" i="1"/>
  <c r="G223" i="1"/>
  <c r="J222" i="1"/>
  <c r="I222" i="1"/>
  <c r="I218" i="1" s="1"/>
  <c r="H222" i="1"/>
  <c r="J221" i="1"/>
  <c r="I221" i="1"/>
  <c r="H221" i="1"/>
  <c r="I220" i="1"/>
  <c r="H220" i="1"/>
  <c r="J220" i="1" s="1"/>
  <c r="I219" i="1"/>
  <c r="H219" i="1"/>
  <c r="J219" i="1" s="1"/>
  <c r="G218" i="1"/>
  <c r="I217" i="1"/>
  <c r="H217" i="1"/>
  <c r="J217" i="1" s="1"/>
  <c r="J216" i="1"/>
  <c r="J215" i="1" s="1"/>
  <c r="J214" i="1" s="1"/>
  <c r="I216" i="1"/>
  <c r="I215" i="1" s="1"/>
  <c r="I214" i="1" s="1"/>
  <c r="H216" i="1"/>
  <c r="G215" i="1"/>
  <c r="G214" i="1" s="1"/>
  <c r="J213" i="1"/>
  <c r="I213" i="1"/>
  <c r="H213" i="1"/>
  <c r="I212" i="1"/>
  <c r="H212" i="1"/>
  <c r="J212" i="1" s="1"/>
  <c r="I211" i="1"/>
  <c r="H211" i="1"/>
  <c r="J211" i="1" s="1"/>
  <c r="I210" i="1"/>
  <c r="H210" i="1"/>
  <c r="J210" i="1" s="1"/>
  <c r="I209" i="1"/>
  <c r="H209" i="1"/>
  <c r="J209" i="1" s="1"/>
  <c r="I208" i="1"/>
  <c r="I207" i="1" s="1"/>
  <c r="I194" i="1" s="1"/>
  <c r="H208" i="1"/>
  <c r="J208" i="1" s="1"/>
  <c r="G207" i="1"/>
  <c r="I206" i="1"/>
  <c r="I201" i="1" s="1"/>
  <c r="H206" i="1"/>
  <c r="J206" i="1" s="1"/>
  <c r="I205" i="1"/>
  <c r="H205" i="1"/>
  <c r="J205" i="1" s="1"/>
  <c r="I204" i="1"/>
  <c r="H204" i="1"/>
  <c r="J204" i="1" s="1"/>
  <c r="I203" i="1"/>
  <c r="H203" i="1"/>
  <c r="J203" i="1" s="1"/>
  <c r="J202" i="1"/>
  <c r="I202" i="1"/>
  <c r="H202" i="1"/>
  <c r="G201" i="1"/>
  <c r="J200" i="1"/>
  <c r="I200" i="1"/>
  <c r="H200" i="1"/>
  <c r="J199" i="1"/>
  <c r="I199" i="1"/>
  <c r="H199" i="1"/>
  <c r="J198" i="1"/>
  <c r="I198" i="1"/>
  <c r="H198" i="1"/>
  <c r="J197" i="1"/>
  <c r="I197" i="1"/>
  <c r="I195" i="1" s="1"/>
  <c r="H197" i="1"/>
  <c r="I196" i="1"/>
  <c r="H196" i="1"/>
  <c r="J196" i="1" s="1"/>
  <c r="J195" i="1" s="1"/>
  <c r="G195" i="1"/>
  <c r="G194" i="1" s="1"/>
  <c r="I193" i="1"/>
  <c r="H193" i="1"/>
  <c r="J193" i="1" s="1"/>
  <c r="I192" i="1"/>
  <c r="H192" i="1"/>
  <c r="J192" i="1" s="1"/>
  <c r="I191" i="1"/>
  <c r="H191" i="1"/>
  <c r="J191" i="1" s="1"/>
  <c r="J190" i="1"/>
  <c r="I190" i="1"/>
  <c r="H190" i="1"/>
  <c r="J189" i="1"/>
  <c r="I189" i="1"/>
  <c r="H189" i="1"/>
  <c r="G188" i="1"/>
  <c r="I187" i="1"/>
  <c r="H187" i="1"/>
  <c r="J187" i="1" s="1"/>
  <c r="J186" i="1"/>
  <c r="I186" i="1"/>
  <c r="H186" i="1"/>
  <c r="I185" i="1"/>
  <c r="H185" i="1"/>
  <c r="J185" i="1" s="1"/>
  <c r="J184" i="1"/>
  <c r="I184" i="1"/>
  <c r="H184" i="1"/>
  <c r="G183" i="1"/>
  <c r="J182" i="1"/>
  <c r="I182" i="1"/>
  <c r="H182" i="1"/>
  <c r="J181" i="1"/>
  <c r="I181" i="1"/>
  <c r="H181" i="1"/>
  <c r="J180" i="1"/>
  <c r="I180" i="1"/>
  <c r="H180" i="1"/>
  <c r="I179" i="1"/>
  <c r="H179" i="1"/>
  <c r="J179" i="1" s="1"/>
  <c r="I178" i="1"/>
  <c r="H178" i="1"/>
  <c r="J178" i="1" s="1"/>
  <c r="I177" i="1"/>
  <c r="H177" i="1"/>
  <c r="J177" i="1" s="1"/>
  <c r="G176" i="1"/>
  <c r="G175" i="1"/>
  <c r="I174" i="1"/>
  <c r="H174" i="1"/>
  <c r="J174" i="1" s="1"/>
  <c r="J173" i="1"/>
  <c r="I173" i="1"/>
  <c r="H173" i="1"/>
  <c r="I172" i="1"/>
  <c r="H172" i="1"/>
  <c r="J172" i="1" s="1"/>
  <c r="G171" i="1"/>
  <c r="I170" i="1"/>
  <c r="H170" i="1"/>
  <c r="J170" i="1" s="1"/>
  <c r="I169" i="1"/>
  <c r="H169" i="1"/>
  <c r="J169" i="1" s="1"/>
  <c r="J168" i="1"/>
  <c r="I168" i="1"/>
  <c r="I167" i="1" s="1"/>
  <c r="H168" i="1"/>
  <c r="J167" i="1"/>
  <c r="G167" i="1"/>
  <c r="J166" i="1"/>
  <c r="I166" i="1"/>
  <c r="H166" i="1"/>
  <c r="I165" i="1"/>
  <c r="H165" i="1"/>
  <c r="J165" i="1" s="1"/>
  <c r="I164" i="1"/>
  <c r="H164" i="1"/>
  <c r="J164" i="1" s="1"/>
  <c r="J163" i="1"/>
  <c r="I163" i="1"/>
  <c r="H163" i="1"/>
  <c r="I162" i="1"/>
  <c r="H162" i="1"/>
  <c r="J162" i="1" s="1"/>
  <c r="I161" i="1"/>
  <c r="H161" i="1"/>
  <c r="J161" i="1" s="1"/>
  <c r="I160" i="1"/>
  <c r="H160" i="1"/>
  <c r="J160" i="1" s="1"/>
  <c r="I159" i="1"/>
  <c r="H159" i="1"/>
  <c r="J159" i="1" s="1"/>
  <c r="I158" i="1"/>
  <c r="H158" i="1"/>
  <c r="J158" i="1" s="1"/>
  <c r="I157" i="1"/>
  <c r="H157" i="1"/>
  <c r="J157" i="1" s="1"/>
  <c r="I156" i="1"/>
  <c r="H156" i="1"/>
  <c r="J156" i="1" s="1"/>
  <c r="I155" i="1"/>
  <c r="H155" i="1"/>
  <c r="J155" i="1" s="1"/>
  <c r="J154" i="1"/>
  <c r="I154" i="1"/>
  <c r="H154" i="1"/>
  <c r="I153" i="1"/>
  <c r="H153" i="1"/>
  <c r="J153" i="1" s="1"/>
  <c r="J152" i="1"/>
  <c r="I152" i="1"/>
  <c r="H152" i="1"/>
  <c r="J151" i="1"/>
  <c r="I151" i="1"/>
  <c r="H151" i="1"/>
  <c r="J150" i="1"/>
  <c r="I150" i="1"/>
  <c r="H150" i="1"/>
  <c r="I149" i="1"/>
  <c r="H149" i="1"/>
  <c r="J149" i="1" s="1"/>
  <c r="I148" i="1"/>
  <c r="H148" i="1"/>
  <c r="J148" i="1" s="1"/>
  <c r="G147" i="1"/>
  <c r="I146" i="1"/>
  <c r="H146" i="1"/>
  <c r="J146" i="1" s="1"/>
  <c r="I145" i="1"/>
  <c r="H145" i="1"/>
  <c r="J145" i="1" s="1"/>
  <c r="I144" i="1"/>
  <c r="H144" i="1"/>
  <c r="J144" i="1" s="1"/>
  <c r="I143" i="1"/>
  <c r="H143" i="1"/>
  <c r="J143" i="1" s="1"/>
  <c r="J142" i="1"/>
  <c r="I142" i="1"/>
  <c r="H142" i="1"/>
  <c r="G141" i="1"/>
  <c r="I140" i="1"/>
  <c r="H140" i="1"/>
  <c r="J140" i="1" s="1"/>
  <c r="I139" i="1"/>
  <c r="H139" i="1"/>
  <c r="J139" i="1" s="1"/>
  <c r="J138" i="1" s="1"/>
  <c r="I138" i="1"/>
  <c r="G138" i="1"/>
  <c r="G137" i="1"/>
  <c r="J135" i="1"/>
  <c r="I135" i="1"/>
  <c r="H135" i="1"/>
  <c r="J134" i="1"/>
  <c r="I134" i="1"/>
  <c r="H134" i="1"/>
  <c r="I133" i="1"/>
  <c r="H133" i="1"/>
  <c r="J133" i="1" s="1"/>
  <c r="J132" i="1" s="1"/>
  <c r="I132" i="1"/>
  <c r="G132" i="1"/>
  <c r="G122" i="1" s="1"/>
  <c r="I131" i="1"/>
  <c r="I130" i="1" s="1"/>
  <c r="H131" i="1"/>
  <c r="J131" i="1" s="1"/>
  <c r="J130" i="1" s="1"/>
  <c r="G130" i="1"/>
  <c r="I129" i="1"/>
  <c r="H129" i="1"/>
  <c r="J129" i="1" s="1"/>
  <c r="I128" i="1"/>
  <c r="H128" i="1"/>
  <c r="J128" i="1" s="1"/>
  <c r="I127" i="1"/>
  <c r="H127" i="1"/>
  <c r="J127" i="1" s="1"/>
  <c r="I126" i="1"/>
  <c r="H126" i="1"/>
  <c r="J126" i="1" s="1"/>
  <c r="J125" i="1"/>
  <c r="J123" i="1" s="1"/>
  <c r="I125" i="1"/>
  <c r="H125" i="1"/>
  <c r="I124" i="1"/>
  <c r="H124" i="1"/>
  <c r="J124" i="1" s="1"/>
  <c r="G123" i="1"/>
  <c r="I121" i="1"/>
  <c r="H121" i="1"/>
  <c r="J121" i="1" s="1"/>
  <c r="J120" i="1"/>
  <c r="I120" i="1"/>
  <c r="H120" i="1"/>
  <c r="J119" i="1"/>
  <c r="I119" i="1"/>
  <c r="H119" i="1"/>
  <c r="J118" i="1"/>
  <c r="I118" i="1"/>
  <c r="H118" i="1"/>
  <c r="J117" i="1"/>
  <c r="I117" i="1"/>
  <c r="H117" i="1"/>
  <c r="I116" i="1"/>
  <c r="H116" i="1"/>
  <c r="J116" i="1" s="1"/>
  <c r="J115" i="1"/>
  <c r="I115" i="1"/>
  <c r="I114" i="1" s="1"/>
  <c r="H115" i="1"/>
  <c r="G114" i="1"/>
  <c r="I113" i="1"/>
  <c r="H113" i="1"/>
  <c r="J113" i="1" s="1"/>
  <c r="I112" i="1"/>
  <c r="H112" i="1"/>
  <c r="J112" i="1" s="1"/>
  <c r="I111" i="1"/>
  <c r="H111" i="1"/>
  <c r="J111" i="1" s="1"/>
  <c r="I110" i="1"/>
  <c r="I106" i="1" s="1"/>
  <c r="I105" i="1" s="1"/>
  <c r="H110" i="1"/>
  <c r="J110" i="1" s="1"/>
  <c r="I109" i="1"/>
  <c r="H109" i="1"/>
  <c r="J109" i="1" s="1"/>
  <c r="I108" i="1"/>
  <c r="H108" i="1"/>
  <c r="J108" i="1" s="1"/>
  <c r="I107" i="1"/>
  <c r="H107" i="1"/>
  <c r="J107" i="1" s="1"/>
  <c r="G106" i="1"/>
  <c r="G105" i="1" s="1"/>
  <c r="G74" i="1" s="1"/>
  <c r="J104" i="1"/>
  <c r="I104" i="1"/>
  <c r="H104" i="1"/>
  <c r="J103" i="1"/>
  <c r="J102" i="1" s="1"/>
  <c r="I103" i="1"/>
  <c r="H103" i="1"/>
  <c r="I102" i="1"/>
  <c r="G102" i="1"/>
  <c r="I101" i="1"/>
  <c r="I98" i="1" s="1"/>
  <c r="H101" i="1"/>
  <c r="J101" i="1" s="1"/>
  <c r="I100" i="1"/>
  <c r="H100" i="1"/>
  <c r="J100" i="1" s="1"/>
  <c r="I99" i="1"/>
  <c r="H99" i="1"/>
  <c r="J99" i="1" s="1"/>
  <c r="G98" i="1"/>
  <c r="I97" i="1"/>
  <c r="H97" i="1"/>
  <c r="J97" i="1" s="1"/>
  <c r="I96" i="1"/>
  <c r="I95" i="1" s="1"/>
  <c r="H96" i="1"/>
  <c r="J96" i="1" s="1"/>
  <c r="J95" i="1" s="1"/>
  <c r="G95" i="1"/>
  <c r="J94" i="1"/>
  <c r="I94" i="1"/>
  <c r="H94" i="1"/>
  <c r="J93" i="1"/>
  <c r="I93" i="1"/>
  <c r="H93" i="1"/>
  <c r="I92" i="1"/>
  <c r="H92" i="1"/>
  <c r="J92" i="1" s="1"/>
  <c r="I91" i="1"/>
  <c r="H91" i="1"/>
  <c r="J91" i="1" s="1"/>
  <c r="I90" i="1"/>
  <c r="I78" i="1" s="1"/>
  <c r="I74" i="1" s="1"/>
  <c r="H90" i="1"/>
  <c r="J90" i="1" s="1"/>
  <c r="I89" i="1"/>
  <c r="H89" i="1"/>
  <c r="J89" i="1" s="1"/>
  <c r="J88" i="1"/>
  <c r="I88" i="1"/>
  <c r="H88" i="1"/>
  <c r="J87" i="1"/>
  <c r="I87" i="1"/>
  <c r="H87" i="1"/>
  <c r="J86" i="1"/>
  <c r="I86" i="1"/>
  <c r="H86" i="1"/>
  <c r="I85" i="1"/>
  <c r="H85" i="1"/>
  <c r="J85" i="1" s="1"/>
  <c r="J84" i="1"/>
  <c r="I84" i="1"/>
  <c r="H84" i="1"/>
  <c r="J83" i="1"/>
  <c r="I83" i="1"/>
  <c r="H83" i="1"/>
  <c r="I82" i="1"/>
  <c r="H82" i="1"/>
  <c r="J82" i="1" s="1"/>
  <c r="I81" i="1"/>
  <c r="H81" i="1"/>
  <c r="J81" i="1" s="1"/>
  <c r="I80" i="1"/>
  <c r="H80" i="1"/>
  <c r="J80" i="1" s="1"/>
  <c r="I79" i="1"/>
  <c r="H79" i="1"/>
  <c r="J79" i="1" s="1"/>
  <c r="G78" i="1"/>
  <c r="J77" i="1"/>
  <c r="I77" i="1"/>
  <c r="H77" i="1"/>
  <c r="I76" i="1"/>
  <c r="I75" i="1" s="1"/>
  <c r="H76" i="1"/>
  <c r="J76" i="1" s="1"/>
  <c r="J75" i="1" s="1"/>
  <c r="G75" i="1"/>
  <c r="I73" i="1"/>
  <c r="H73" i="1"/>
  <c r="J73" i="1" s="1"/>
  <c r="J72" i="1"/>
  <c r="I72" i="1"/>
  <c r="I70" i="1" s="1"/>
  <c r="H72" i="1"/>
  <c r="J71" i="1"/>
  <c r="I71" i="1"/>
  <c r="H71" i="1"/>
  <c r="G70" i="1"/>
  <c r="I69" i="1"/>
  <c r="H69" i="1"/>
  <c r="J69" i="1" s="1"/>
  <c r="I68" i="1"/>
  <c r="H68" i="1"/>
  <c r="J68" i="1" s="1"/>
  <c r="I67" i="1"/>
  <c r="H67" i="1"/>
  <c r="J67" i="1" s="1"/>
  <c r="I66" i="1"/>
  <c r="I64" i="1" s="1"/>
  <c r="H66" i="1"/>
  <c r="J66" i="1" s="1"/>
  <c r="I65" i="1"/>
  <c r="H65" i="1"/>
  <c r="J65" i="1" s="1"/>
  <c r="J64" i="1" s="1"/>
  <c r="G64" i="1"/>
  <c r="J63" i="1"/>
  <c r="I63" i="1"/>
  <c r="H63" i="1"/>
  <c r="I62" i="1"/>
  <c r="H62" i="1"/>
  <c r="J62" i="1" s="1"/>
  <c r="I61" i="1"/>
  <c r="H61" i="1"/>
  <c r="J61" i="1" s="1"/>
  <c r="J59" i="1" s="1"/>
  <c r="I60" i="1"/>
  <c r="I59" i="1" s="1"/>
  <c r="H60" i="1"/>
  <c r="J60" i="1" s="1"/>
  <c r="G59" i="1"/>
  <c r="J58" i="1"/>
  <c r="J55" i="1" s="1"/>
  <c r="I58" i="1"/>
  <c r="H58" i="1"/>
  <c r="J57" i="1"/>
  <c r="I57" i="1"/>
  <c r="H57" i="1"/>
  <c r="J56" i="1"/>
  <c r="I56" i="1"/>
  <c r="I55" i="1" s="1"/>
  <c r="H56" i="1"/>
  <c r="G55" i="1"/>
  <c r="I54" i="1"/>
  <c r="J52" i="1"/>
  <c r="I52" i="1"/>
  <c r="H52" i="1"/>
  <c r="I51" i="1"/>
  <c r="H51" i="1"/>
  <c r="J51" i="1" s="1"/>
  <c r="I50" i="1"/>
  <c r="H50" i="1"/>
  <c r="J50" i="1" s="1"/>
  <c r="I49" i="1"/>
  <c r="H49" i="1"/>
  <c r="J49" i="1" s="1"/>
  <c r="I48" i="1"/>
  <c r="H48" i="1"/>
  <c r="J48" i="1" s="1"/>
  <c r="J47" i="1"/>
  <c r="I47" i="1"/>
  <c r="H47" i="1"/>
  <c r="I46" i="1"/>
  <c r="H46" i="1"/>
  <c r="J46" i="1" s="1"/>
  <c r="I45" i="1"/>
  <c r="H45" i="1"/>
  <c r="J45" i="1" s="1"/>
  <c r="I44" i="1"/>
  <c r="H44" i="1"/>
  <c r="J44" i="1" s="1"/>
  <c r="I43" i="1"/>
  <c r="H43" i="1"/>
  <c r="J43" i="1" s="1"/>
  <c r="I42" i="1"/>
  <c r="H42" i="1"/>
  <c r="J42" i="1" s="1"/>
  <c r="I41" i="1"/>
  <c r="H41" i="1"/>
  <c r="J41" i="1" s="1"/>
  <c r="J40" i="1"/>
  <c r="I40" i="1"/>
  <c r="H40" i="1"/>
  <c r="G39" i="1"/>
  <c r="J38" i="1"/>
  <c r="I38" i="1"/>
  <c r="H38" i="1"/>
  <c r="I37" i="1"/>
  <c r="H37" i="1"/>
  <c r="J37" i="1" s="1"/>
  <c r="J36" i="1"/>
  <c r="I36" i="1"/>
  <c r="H36" i="1"/>
  <c r="I35" i="1"/>
  <c r="H35" i="1"/>
  <c r="J35" i="1" s="1"/>
  <c r="I34" i="1"/>
  <c r="H34" i="1"/>
  <c r="J34" i="1" s="1"/>
  <c r="I33" i="1"/>
  <c r="H33" i="1"/>
  <c r="J33" i="1" s="1"/>
  <c r="I32" i="1"/>
  <c r="H32" i="1"/>
  <c r="J32" i="1" s="1"/>
  <c r="I31" i="1"/>
  <c r="H31" i="1"/>
  <c r="J31" i="1" s="1"/>
  <c r="J30" i="1"/>
  <c r="I30" i="1"/>
  <c r="I28" i="1" s="1"/>
  <c r="H30" i="1"/>
  <c r="I29" i="1"/>
  <c r="H29" i="1"/>
  <c r="J29" i="1" s="1"/>
  <c r="G28" i="1"/>
  <c r="G23" i="1" s="1"/>
  <c r="J27" i="1"/>
  <c r="I27" i="1"/>
  <c r="H27" i="1"/>
  <c r="J26" i="1"/>
  <c r="I26" i="1"/>
  <c r="H26" i="1"/>
  <c r="I25" i="1"/>
  <c r="H25" i="1"/>
  <c r="J25" i="1" s="1"/>
  <c r="J24" i="1"/>
  <c r="I24" i="1"/>
  <c r="G24" i="1"/>
  <c r="J22" i="1"/>
  <c r="I22" i="1"/>
  <c r="I20" i="1" s="1"/>
  <c r="H22" i="1"/>
  <c r="J21" i="1"/>
  <c r="J20" i="1" s="1"/>
  <c r="I21" i="1"/>
  <c r="H21" i="1"/>
  <c r="G20" i="1"/>
  <c r="G19" i="1"/>
  <c r="I18" i="1"/>
  <c r="H18" i="1"/>
  <c r="J18" i="1" s="1"/>
  <c r="I17" i="1"/>
  <c r="H17" i="1"/>
  <c r="J17" i="1" s="1"/>
  <c r="I16" i="1"/>
  <c r="H16" i="1"/>
  <c r="J16" i="1" s="1"/>
  <c r="J15" i="1"/>
  <c r="I15" i="1"/>
  <c r="G15" i="1"/>
  <c r="I14" i="1"/>
  <c r="H14" i="1"/>
  <c r="J14" i="1" s="1"/>
  <c r="I13" i="1"/>
  <c r="H13" i="1"/>
  <c r="J13" i="1" s="1"/>
  <c r="I12" i="1"/>
  <c r="H12" i="1"/>
  <c r="J12" i="1" s="1"/>
  <c r="I11" i="1"/>
  <c r="H11" i="1"/>
  <c r="J11" i="1" s="1"/>
  <c r="I10" i="1"/>
  <c r="I9" i="1" s="1"/>
  <c r="H10" i="1"/>
  <c r="J10" i="1" s="1"/>
  <c r="J9" i="1" s="1"/>
  <c r="J4" i="1" s="1"/>
  <c r="G9" i="1"/>
  <c r="J8" i="1"/>
  <c r="I8" i="1"/>
  <c r="H8" i="1"/>
  <c r="J7" i="1"/>
  <c r="I7" i="1"/>
  <c r="H7" i="1"/>
  <c r="J6" i="1"/>
  <c r="I6" i="1"/>
  <c r="H6" i="1"/>
  <c r="J5" i="1"/>
  <c r="I5" i="1"/>
  <c r="G5" i="1"/>
  <c r="G4" i="1" s="1"/>
  <c r="I4" i="1"/>
  <c r="I974" i="10" l="1"/>
  <c r="I975" i="10" s="1"/>
  <c r="I4" i="10"/>
  <c r="J4" i="10" s="1"/>
  <c r="J900" i="1"/>
  <c r="J78" i="1"/>
  <c r="I3374" i="3"/>
  <c r="J445" i="1"/>
  <c r="J437" i="1" s="1"/>
  <c r="J436" i="1" s="1"/>
  <c r="J724" i="1"/>
  <c r="J1394" i="1"/>
  <c r="J1391" i="1" s="1"/>
  <c r="I237" i="3"/>
  <c r="I2494" i="3"/>
  <c r="J1729" i="1"/>
  <c r="J1724" i="1" s="1"/>
  <c r="I1938" i="1"/>
  <c r="I106" i="3"/>
  <c r="I1758" i="3"/>
  <c r="I2340" i="3"/>
  <c r="I3688" i="3"/>
  <c r="I3693" i="3" s="1"/>
  <c r="I4154" i="3"/>
  <c r="I6908" i="3"/>
  <c r="I7457" i="3"/>
  <c r="I9470" i="3"/>
  <c r="H1021" i="4"/>
  <c r="H2866" i="4"/>
  <c r="I437" i="1"/>
  <c r="I436" i="1" s="1"/>
  <c r="J243" i="1"/>
  <c r="J1429" i="1"/>
  <c r="J1428" i="1" s="1"/>
  <c r="J1571" i="1"/>
  <c r="J1565" i="1" s="1"/>
  <c r="J1869" i="1"/>
  <c r="J1868" i="1" s="1"/>
  <c r="I1252" i="3"/>
  <c r="J122" i="1"/>
  <c r="I367" i="1"/>
  <c r="J54" i="1"/>
  <c r="J207" i="1"/>
  <c r="J476" i="1"/>
  <c r="J470" i="1" s="1"/>
  <c r="J28" i="1"/>
  <c r="I303" i="1"/>
  <c r="J403" i="1"/>
  <c r="J402" i="1" s="1"/>
  <c r="J701" i="1"/>
  <c r="I752" i="1"/>
  <c r="J984" i="1"/>
  <c r="J506" i="1"/>
  <c r="J505" i="1" s="1"/>
  <c r="I1321" i="1"/>
  <c r="I1606" i="1"/>
  <c r="J1747" i="1"/>
  <c r="J1746" i="1" s="1"/>
  <c r="I835" i="3"/>
  <c r="I1550" i="3"/>
  <c r="I5833" i="3"/>
  <c r="H3893" i="4"/>
  <c r="H3937" i="4"/>
  <c r="H3944" i="4" s="1"/>
  <c r="J1058" i="1"/>
  <c r="J1311" i="1"/>
  <c r="J1307" i="1" s="1"/>
  <c r="J1321" i="1"/>
  <c r="J1651" i="1"/>
  <c r="I1714" i="3"/>
  <c r="I5683" i="3"/>
  <c r="H1249" i="4"/>
  <c r="H2522" i="4"/>
  <c r="J171" i="1"/>
  <c r="J815" i="1"/>
  <c r="J1079" i="1"/>
  <c r="J1425" i="1"/>
  <c r="I1984" i="3"/>
  <c r="I2974" i="3"/>
  <c r="I6736" i="3"/>
  <c r="I8466" i="3"/>
  <c r="I9179" i="3"/>
  <c r="J1832" i="1"/>
  <c r="J805" i="1"/>
  <c r="I470" i="1"/>
  <c r="J602" i="1"/>
  <c r="I2522" i="3"/>
  <c r="I6540" i="3"/>
  <c r="J106" i="1"/>
  <c r="I322" i="1"/>
  <c r="I321" i="1" s="1"/>
  <c r="G645" i="1"/>
  <c r="I666" i="1"/>
  <c r="I645" i="1" s="1"/>
  <c r="J843" i="1"/>
  <c r="J866" i="1"/>
  <c r="J1686" i="1"/>
  <c r="J1443" i="1"/>
  <c r="I1788" i="3"/>
  <c r="J1002" i="1"/>
  <c r="I227" i="1"/>
  <c r="I223" i="1" s="1"/>
  <c r="J1669" i="1"/>
  <c r="J617" i="1"/>
  <c r="J1241" i="1"/>
  <c r="J1535" i="1"/>
  <c r="I1565" i="1"/>
  <c r="J1960" i="1"/>
  <c r="I2908" i="3"/>
  <c r="I2909" i="3" s="1"/>
  <c r="I4177" i="3"/>
  <c r="I8965" i="3"/>
  <c r="H335" i="4"/>
  <c r="H339" i="4" s="1"/>
  <c r="J70" i="1"/>
  <c r="J361" i="1"/>
  <c r="J494" i="1"/>
  <c r="J955" i="1"/>
  <c r="J1484" i="1"/>
  <c r="J1752" i="1"/>
  <c r="J1751" i="1" s="1"/>
  <c r="J1750" i="1" s="1"/>
  <c r="J1791" i="1"/>
  <c r="J1914" i="1"/>
  <c r="J1913" i="1" s="1"/>
  <c r="I815" i="3"/>
  <c r="I823" i="3" s="1"/>
  <c r="I1338" i="3"/>
  <c r="I2105" i="3"/>
  <c r="I2745" i="3"/>
  <c r="I3680" i="3"/>
  <c r="I5183" i="3"/>
  <c r="I9233" i="3"/>
  <c r="J201" i="1"/>
  <c r="J194" i="1" s="1"/>
  <c r="J498" i="1"/>
  <c r="J1020" i="1"/>
  <c r="J1019" i="1" s="1"/>
  <c r="J1115" i="1"/>
  <c r="G1643" i="1"/>
  <c r="G1605" i="1" s="1"/>
  <c r="J1042" i="1"/>
  <c r="I1394" i="1"/>
  <c r="I1391" i="1" s="1"/>
  <c r="I1390" i="1" s="1"/>
  <c r="I1769" i="1"/>
  <c r="I1768" i="1" s="1"/>
  <c r="I1767" i="1" s="1"/>
  <c r="I4385" i="3"/>
  <c r="I6675" i="3"/>
  <c r="G348" i="1"/>
  <c r="I6514" i="3"/>
  <c r="J1548" i="1"/>
  <c r="J636" i="1"/>
  <c r="J684" i="1"/>
  <c r="I1475" i="1"/>
  <c r="H3482" i="4"/>
  <c r="J710" i="1"/>
  <c r="I552" i="1"/>
  <c r="I551" i="1" s="1"/>
  <c r="I1294" i="1"/>
  <c r="I1290" i="1" s="1"/>
  <c r="J1105" i="1"/>
  <c r="J1955" i="1"/>
  <c r="I752" i="3"/>
  <c r="H723" i="4"/>
  <c r="I1973" i="1"/>
  <c r="J1294" i="1"/>
  <c r="J1973" i="1"/>
  <c r="I875" i="1"/>
  <c r="G992" i="1"/>
  <c r="J1593" i="1"/>
  <c r="I7747" i="3"/>
  <c r="I656" i="1"/>
  <c r="I933" i="1"/>
  <c r="J1234" i="1"/>
  <c r="I1644" i="1"/>
  <c r="I1643" i="1" s="1"/>
  <c r="I1801" i="3"/>
  <c r="I39" i="1"/>
  <c r="I23" i="1" s="1"/>
  <c r="J218" i="1"/>
  <c r="J368" i="1"/>
  <c r="J933" i="1"/>
  <c r="G1509" i="1"/>
  <c r="I1548" i="1"/>
  <c r="J1644" i="1"/>
  <c r="J1784" i="1"/>
  <c r="J1768" i="1" s="1"/>
  <c r="J1767" i="1" s="1"/>
  <c r="J1825" i="1"/>
  <c r="I3794" i="3"/>
  <c r="J39" i="1"/>
  <c r="J141" i="1"/>
  <c r="J137" i="1" s="1"/>
  <c r="J334" i="1"/>
  <c r="I349" i="1"/>
  <c r="I348" i="1" s="1"/>
  <c r="J875" i="1"/>
  <c r="I955" i="1"/>
  <c r="J977" i="1"/>
  <c r="J1035" i="1"/>
  <c r="I1105" i="1"/>
  <c r="I1104" i="1" s="1"/>
  <c r="I1277" i="1"/>
  <c r="G1724" i="1"/>
  <c r="I1825" i="1"/>
  <c r="I1807" i="1" s="1"/>
  <c r="I318" i="3"/>
  <c r="I2056" i="3"/>
  <c r="I3768" i="3"/>
  <c r="I4311" i="3"/>
  <c r="I4354" i="3"/>
  <c r="I6023" i="3"/>
  <c r="I6062" i="3"/>
  <c r="I6063" i="3" s="1"/>
  <c r="I6462" i="3"/>
  <c r="I6487" i="3"/>
  <c r="I6488" i="3" s="1"/>
  <c r="I7018" i="3"/>
  <c r="I7019" i="3" s="1"/>
  <c r="I7673" i="3"/>
  <c r="H1717" i="4"/>
  <c r="H2533" i="4"/>
  <c r="J1877" i="1"/>
  <c r="I2319" i="3"/>
  <c r="J147" i="1"/>
  <c r="J293" i="1"/>
  <c r="I900" i="1"/>
  <c r="I1145" i="3"/>
  <c r="H1454" i="4"/>
  <c r="I147" i="1"/>
  <c r="G1428" i="1"/>
  <c r="G1548" i="1"/>
  <c r="I1877" i="1"/>
  <c r="I6095" i="3"/>
  <c r="J98" i="1"/>
  <c r="J752" i="1"/>
  <c r="I917" i="1"/>
  <c r="J1658" i="1"/>
  <c r="I2254" i="3"/>
  <c r="I2423" i="3"/>
  <c r="I3066" i="3"/>
  <c r="I3433" i="3"/>
  <c r="H2928" i="4"/>
  <c r="J526" i="1"/>
  <c r="I1571" i="1"/>
  <c r="I753" i="3"/>
  <c r="I1087" i="3"/>
  <c r="I5039" i="3"/>
  <c r="H1095" i="4"/>
  <c r="G136" i="1"/>
  <c r="I334" i="1"/>
  <c r="I526" i="1"/>
  <c r="J970" i="1"/>
  <c r="I1058" i="1"/>
  <c r="I1269" i="1"/>
  <c r="I1698" i="1"/>
  <c r="I1697" i="1" s="1"/>
  <c r="J1842" i="1"/>
  <c r="I1922" i="1"/>
  <c r="I1680" i="3"/>
  <c r="I4070" i="3"/>
  <c r="I6592" i="3"/>
  <c r="H23" i="4"/>
  <c r="J183" i="1"/>
  <c r="J1277" i="1"/>
  <c r="G54" i="1"/>
  <c r="J322" i="1"/>
  <c r="J321" i="1" s="1"/>
  <c r="G601" i="1"/>
  <c r="G572" i="1" s="1"/>
  <c r="J666" i="1"/>
  <c r="J1348" i="1"/>
  <c r="I1510" i="1"/>
  <c r="J1797" i="1"/>
  <c r="I171" i="1"/>
  <c r="J677" i="1"/>
  <c r="J851" i="1"/>
  <c r="J1091" i="1"/>
  <c r="J1269" i="1"/>
  <c r="I1411" i="1"/>
  <c r="I1408" i="1" s="1"/>
  <c r="G1565" i="1"/>
  <c r="I1791" i="1"/>
  <c r="I1790" i="1" s="1"/>
  <c r="I1888" i="1"/>
  <c r="I1887" i="1" s="1"/>
  <c r="J1922" i="1"/>
  <c r="I7163" i="3"/>
  <c r="I8762" i="3"/>
  <c r="H409" i="4"/>
  <c r="J281" i="1"/>
  <c r="J280" i="1" s="1"/>
  <c r="J279" i="1" s="1"/>
  <c r="I684" i="1"/>
  <c r="J909" i="1"/>
  <c r="J1373" i="1"/>
  <c r="G1484" i="1"/>
  <c r="J114" i="1"/>
  <c r="J232" i="1"/>
  <c r="J227" i="1" s="1"/>
  <c r="J223" i="1" s="1"/>
  <c r="I138" i="3"/>
  <c r="I176" i="1"/>
  <c r="I175" i="1" s="1"/>
  <c r="I123" i="1"/>
  <c r="I122" i="1" s="1"/>
  <c r="G437" i="1"/>
  <c r="G436" i="1" s="1"/>
  <c r="I602" i="1"/>
  <c r="I601" i="1" s="1"/>
  <c r="I572" i="1" s="1"/>
  <c r="J646" i="1"/>
  <c r="G832" i="1"/>
  <c r="G751" i="1" s="1"/>
  <c r="G1258" i="1"/>
  <c r="G1103" i="1" s="1"/>
  <c r="I1365" i="1"/>
  <c r="I1364" i="1" s="1"/>
  <c r="J1411" i="1"/>
  <c r="J1544" i="1"/>
  <c r="J1929" i="1"/>
  <c r="I305" i="3"/>
  <c r="I399" i="3"/>
  <c r="I3719" i="3"/>
  <c r="I5712" i="3"/>
  <c r="I9003" i="3"/>
  <c r="I9461" i="3"/>
  <c r="H1595" i="4"/>
  <c r="H4229" i="4"/>
  <c r="I19" i="1"/>
  <c r="J268" i="1"/>
  <c r="J260" i="1" s="1"/>
  <c r="J329" i="1"/>
  <c r="G470" i="1"/>
  <c r="I624" i="1"/>
  <c r="I630" i="1"/>
  <c r="I851" i="1"/>
  <c r="I925" i="1"/>
  <c r="I963" i="1"/>
  <c r="I1091" i="1"/>
  <c r="J1259" i="1"/>
  <c r="I1264" i="1"/>
  <c r="I1258" i="1" s="1"/>
  <c r="I1311" i="1"/>
  <c r="I1307" i="1" s="1"/>
  <c r="I1361" i="1"/>
  <c r="J1365" i="1"/>
  <c r="J1364" i="1" s="1"/>
  <c r="J1585" i="1"/>
  <c r="J1599" i="1"/>
  <c r="I1016" i="3"/>
  <c r="I1017" i="3" s="1"/>
  <c r="I1098" i="3"/>
  <c r="I2032" i="3"/>
  <c r="I2033" i="3" s="1"/>
  <c r="I2617" i="3"/>
  <c r="I4657" i="3"/>
  <c r="I5332" i="3"/>
  <c r="I5516" i="3"/>
  <c r="I6274" i="3"/>
  <c r="I6351" i="3"/>
  <c r="I6352" i="3" s="1"/>
  <c r="I6566" i="3"/>
  <c r="I6783" i="3"/>
  <c r="I6784" i="3" s="1"/>
  <c r="I7522" i="3"/>
  <c r="I7527" i="3" s="1"/>
  <c r="I7866" i="3"/>
  <c r="I8077" i="3"/>
  <c r="I8353" i="3"/>
  <c r="H969" i="4"/>
  <c r="H1070" i="4"/>
  <c r="H1566" i="4"/>
  <c r="H3847" i="4"/>
  <c r="H3848" i="4" s="1"/>
  <c r="H3894" i="4"/>
  <c r="H3961" i="4"/>
  <c r="J736" i="1"/>
  <c r="I1485" i="1"/>
  <c r="I1484" i="1" s="1"/>
  <c r="J1622" i="1"/>
  <c r="J1808" i="1"/>
  <c r="J1807" i="1" s="1"/>
  <c r="I1869" i="1"/>
  <c r="I1868" i="1" s="1"/>
  <c r="I387" i="3"/>
  <c r="I688" i="3"/>
  <c r="I1300" i="3"/>
  <c r="I1314" i="3" s="1"/>
  <c r="I1746" i="3"/>
  <c r="I2318" i="3"/>
  <c r="I2500" i="3"/>
  <c r="I2508" i="3" s="1"/>
  <c r="I3846" i="3"/>
  <c r="I3851" i="3" s="1"/>
  <c r="I4970" i="3"/>
  <c r="I4975" i="3" s="1"/>
  <c r="I7651" i="3"/>
  <c r="H2782" i="4"/>
  <c r="H2783" i="4" s="1"/>
  <c r="H5123" i="4"/>
  <c r="I1020" i="1"/>
  <c r="J1383" i="1"/>
  <c r="J273" i="1"/>
  <c r="I411" i="1"/>
  <c r="I410" i="1" s="1"/>
  <c r="J1814" i="1"/>
  <c r="I1948" i="1"/>
  <c r="I1947" i="1" s="1"/>
  <c r="I508" i="3"/>
  <c r="I3618" i="3"/>
  <c r="I273" i="1"/>
  <c r="I260" i="1" s="1"/>
  <c r="G280" i="1"/>
  <c r="G279" i="1" s="1"/>
  <c r="J304" i="1"/>
  <c r="J303" i="1" s="1"/>
  <c r="J353" i="1"/>
  <c r="J348" i="1" s="1"/>
  <c r="J624" i="1"/>
  <c r="I701" i="1"/>
  <c r="I843" i="1"/>
  <c r="I909" i="1"/>
  <c r="J993" i="1"/>
  <c r="J992" i="1" s="1"/>
  <c r="I1047" i="1"/>
  <c r="I1185" i="1"/>
  <c r="J1238" i="1"/>
  <c r="J1408" i="1"/>
  <c r="I1532" i="1"/>
  <c r="I1617" i="1"/>
  <c r="J1713" i="1"/>
  <c r="J1712" i="1" s="1"/>
  <c r="J1711" i="1" s="1"/>
  <c r="J1888" i="1"/>
  <c r="J1948" i="1"/>
  <c r="J1947" i="1" s="1"/>
  <c r="I190" i="3"/>
  <c r="I194" i="3" s="1"/>
  <c r="I944" i="3"/>
  <c r="I1124" i="3"/>
  <c r="I1125" i="3" s="1"/>
  <c r="I2298" i="3"/>
  <c r="I2308" i="3" s="1"/>
  <c r="I4296" i="3"/>
  <c r="I6254" i="3"/>
  <c r="I6943" i="3"/>
  <c r="I6944" i="3" s="1"/>
  <c r="I7244" i="3"/>
  <c r="I7534" i="3"/>
  <c r="I7539" i="3" s="1"/>
  <c r="H580" i="4"/>
  <c r="H581" i="4" s="1"/>
  <c r="H1191" i="4"/>
  <c r="H1728" i="4"/>
  <c r="H1816" i="4"/>
  <c r="H2253" i="4"/>
  <c r="H2258" i="4" s="1"/>
  <c r="H2589" i="4"/>
  <c r="H3306" i="4"/>
  <c r="H3307" i="4" s="1"/>
  <c r="H4378" i="4"/>
  <c r="H4385" i="4" s="1"/>
  <c r="I3497" i="3"/>
  <c r="I3781" i="3"/>
  <c r="H4194" i="4"/>
  <c r="J1196" i="1"/>
  <c r="J176" i="1"/>
  <c r="I555" i="1"/>
  <c r="J630" i="1"/>
  <c r="I993" i="1"/>
  <c r="I992" i="1" s="1"/>
  <c r="J1047" i="1"/>
  <c r="I1196" i="1"/>
  <c r="J1532" i="1"/>
  <c r="I1821" i="1"/>
  <c r="I440" i="3"/>
  <c r="I4952" i="3"/>
  <c r="I4957" i="3" s="1"/>
  <c r="I9267" i="3"/>
  <c r="H673" i="4"/>
  <c r="H680" i="4" s="1"/>
  <c r="J188" i="1"/>
  <c r="I1245" i="1"/>
  <c r="I1237" i="1" s="1"/>
  <c r="J1264" i="1"/>
  <c r="J1894" i="1"/>
  <c r="I1888" i="3"/>
  <c r="I1889" i="3" s="1"/>
  <c r="I4094" i="3"/>
  <c r="I4575" i="3"/>
  <c r="I6053" i="3"/>
  <c r="I6625" i="3"/>
  <c r="I6630" i="3" s="1"/>
  <c r="H168" i="4"/>
  <c r="H2688" i="4"/>
  <c r="H3122" i="4"/>
  <c r="H3228" i="4"/>
  <c r="H3417" i="4"/>
  <c r="H5673" i="4"/>
  <c r="J256" i="1"/>
  <c r="I636" i="1"/>
  <c r="J833" i="1"/>
  <c r="J892" i="1"/>
  <c r="I1035" i="1"/>
  <c r="I1042" i="1"/>
  <c r="I1115" i="1"/>
  <c r="J1318" i="1"/>
  <c r="I1457" i="1"/>
  <c r="I1456" i="1" s="1"/>
  <c r="J1761" i="1"/>
  <c r="I1165" i="3"/>
  <c r="I3119" i="3"/>
  <c r="I4877" i="3"/>
  <c r="I4885" i="3" s="1"/>
  <c r="I7067" i="3"/>
  <c r="I8414" i="3"/>
  <c r="I8418" i="3" s="1"/>
  <c r="H622" i="4"/>
  <c r="H629" i="4" s="1"/>
  <c r="H994" i="4"/>
  <c r="H995" i="4" s="1"/>
  <c r="H2719" i="4"/>
  <c r="H3121" i="4"/>
  <c r="H4265" i="4"/>
  <c r="H2736" i="4"/>
  <c r="I315" i="1"/>
  <c r="J742" i="1"/>
  <c r="J1095" i="1"/>
  <c r="J1185" i="1"/>
  <c r="J1184" i="1" s="1"/>
  <c r="I1378" i="1"/>
  <c r="J1617" i="1"/>
  <c r="I1725" i="1"/>
  <c r="I1724" i="1" s="1"/>
  <c r="I5082" i="3"/>
  <c r="I141" i="1"/>
  <c r="I137" i="1" s="1"/>
  <c r="I136" i="1" s="1"/>
  <c r="I183" i="1"/>
  <c r="I188" i="1"/>
  <c r="I833" i="1"/>
  <c r="I1079" i="1"/>
  <c r="I1234" i="1"/>
  <c r="J1361" i="1"/>
  <c r="I1373" i="1"/>
  <c r="J1457" i="1"/>
  <c r="J1456" i="1" s="1"/>
  <c r="J1510" i="1"/>
  <c r="J1606" i="1"/>
  <c r="I1761" i="1"/>
  <c r="I1842" i="1"/>
  <c r="I1841" i="1" s="1"/>
  <c r="G1938" i="1"/>
  <c r="G1789" i="1" s="1"/>
  <c r="I2625" i="3"/>
  <c r="I2638" i="3" s="1"/>
  <c r="I3454" i="3"/>
  <c r="I3459" i="3" s="1"/>
  <c r="I3480" i="3"/>
  <c r="I3485" i="3" s="1"/>
  <c r="I3738" i="3"/>
  <c r="I3743" i="3" s="1"/>
  <c r="I3993" i="3"/>
  <c r="I3998" i="3" s="1"/>
  <c r="I4241" i="3"/>
  <c r="I5568" i="3"/>
  <c r="I5573" i="3" s="1"/>
  <c r="I6664" i="3"/>
  <c r="I7101" i="3"/>
  <c r="I7510" i="3"/>
  <c r="I7515" i="3" s="1"/>
  <c r="I7960" i="3"/>
  <c r="I7964" i="3" s="1"/>
  <c r="I9501" i="3"/>
  <c r="H50" i="4"/>
  <c r="H57" i="4" s="1"/>
  <c r="H231" i="4"/>
  <c r="H710" i="4"/>
  <c r="H1626" i="4"/>
  <c r="H1739" i="4"/>
  <c r="H2601" i="4"/>
  <c r="H3316" i="4"/>
  <c r="H3320" i="4" s="1"/>
  <c r="H3386" i="4"/>
  <c r="H3391" i="4" s="1"/>
  <c r="H2504" i="4"/>
  <c r="H2511" i="4" s="1"/>
  <c r="H3068" i="4"/>
  <c r="H3365" i="4"/>
  <c r="AK202" i="7"/>
  <c r="I3380" i="3"/>
  <c r="I3385" i="3" s="1"/>
  <c r="I4187" i="3"/>
  <c r="I4188" i="3" s="1"/>
  <c r="I4394" i="3"/>
  <c r="I4395" i="3" s="1"/>
  <c r="I6735" i="3"/>
  <c r="H531" i="4"/>
  <c r="H535" i="4" s="1"/>
  <c r="H1190" i="4"/>
  <c r="H3067" i="4"/>
  <c r="I6496" i="3"/>
  <c r="I6501" i="3" s="1"/>
  <c r="I6952" i="3"/>
  <c r="I6957" i="3" s="1"/>
  <c r="H142" i="4"/>
  <c r="H571" i="4"/>
  <c r="H2268" i="4"/>
  <c r="H2443" i="4"/>
  <c r="I788" i="5"/>
  <c r="I789" i="5" s="1"/>
  <c r="H956" i="4"/>
  <c r="H1044" i="4"/>
  <c r="H2380" i="4"/>
  <c r="H2387" i="4" s="1"/>
  <c r="H4589" i="4"/>
  <c r="H4597" i="4" s="1"/>
  <c r="I3617" i="3"/>
  <c r="I4093" i="3"/>
  <c r="I4631" i="3"/>
  <c r="I4639" i="3" s="1"/>
  <c r="I4862" i="3"/>
  <c r="I4870" i="3" s="1"/>
  <c r="I5107" i="3"/>
  <c r="I7553" i="3"/>
  <c r="I9126" i="3"/>
  <c r="I9329" i="3"/>
  <c r="I9330" i="3" s="1"/>
  <c r="I9355" i="3"/>
  <c r="I9360" i="3" s="1"/>
  <c r="H1815" i="4"/>
  <c r="H3575" i="4"/>
  <c r="H4240" i="4"/>
  <c r="I3859" i="3"/>
  <c r="I3864" i="3" s="1"/>
  <c r="I4582" i="3"/>
  <c r="I4594" i="3" s="1"/>
  <c r="I5006" i="3"/>
  <c r="I5342" i="3"/>
  <c r="I7091" i="3"/>
  <c r="I7355" i="3"/>
  <c r="I7767" i="3"/>
  <c r="H91" i="4"/>
  <c r="H3373" i="4"/>
  <c r="H3378" i="4" s="1"/>
  <c r="H4107" i="4"/>
  <c r="H4114" i="4" s="1"/>
  <c r="H5053" i="4"/>
  <c r="H5060" i="4" s="1"/>
  <c r="H5493" i="4"/>
  <c r="I3569" i="3"/>
  <c r="I3570" i="3" s="1"/>
  <c r="I3803" i="3"/>
  <c r="I4289" i="3"/>
  <c r="I4301" i="3" s="1"/>
  <c r="I5059" i="3"/>
  <c r="I5640" i="3"/>
  <c r="I6878" i="3"/>
  <c r="I6883" i="3" s="1"/>
  <c r="I7730" i="3"/>
  <c r="H360" i="4"/>
  <c r="H368" i="4" s="1"/>
  <c r="H394" i="4"/>
  <c r="H690" i="4"/>
  <c r="H697" i="4" s="1"/>
  <c r="H811" i="4"/>
  <c r="H816" i="4" s="1"/>
  <c r="H2276" i="4"/>
  <c r="H2280" i="4" s="1"/>
  <c r="H2453" i="4"/>
  <c r="H2661" i="4"/>
  <c r="H2670" i="4" s="1"/>
  <c r="H2958" i="4"/>
  <c r="H3344" i="4"/>
  <c r="H3351" i="4" s="1"/>
  <c r="H3548" i="4"/>
  <c r="H4565" i="4"/>
  <c r="D123" i="7"/>
  <c r="F190" i="7"/>
  <c r="F189" i="7" s="1"/>
  <c r="T190" i="7"/>
  <c r="T189" i="7" s="1"/>
  <c r="AJ200" i="7"/>
  <c r="AK200" i="7" s="1"/>
  <c r="H906" i="4"/>
  <c r="H907" i="4" s="1"/>
  <c r="H1078" i="4"/>
  <c r="H1083" i="4" s="1"/>
  <c r="H1261" i="4"/>
  <c r="H1262" i="4" s="1"/>
  <c r="H3836" i="4"/>
  <c r="H4343" i="4"/>
  <c r="H4357" i="4"/>
  <c r="H4368" i="4" s="1"/>
  <c r="AK114" i="7"/>
  <c r="H1438" i="4"/>
  <c r="H1439" i="4" s="1"/>
  <c r="H1621" i="4"/>
  <c r="H3712" i="4"/>
  <c r="H3882" i="4"/>
  <c r="H4307" i="4"/>
  <c r="H4318" i="4" s="1"/>
  <c r="H5071" i="4"/>
  <c r="H287" i="4"/>
  <c r="H291" i="4" s="1"/>
  <c r="H434" i="4"/>
  <c r="H441" i="4" s="1"/>
  <c r="H4134" i="4"/>
  <c r="H5104" i="4"/>
  <c r="H5109" i="4" s="1"/>
  <c r="H1203" i="4"/>
  <c r="H1204" i="4" s="1"/>
  <c r="H1231" i="4"/>
  <c r="H1232" i="4" s="1"/>
  <c r="H2302" i="4"/>
  <c r="H2306" i="4" s="1"/>
  <c r="H2489" i="4"/>
  <c r="H2496" i="4" s="1"/>
  <c r="H2648" i="4"/>
  <c r="H2649" i="4" s="1"/>
  <c r="H2831" i="4"/>
  <c r="H2832" i="4" s="1"/>
  <c r="H3427" i="4"/>
  <c r="H3531" i="4"/>
  <c r="H3538" i="4" s="1"/>
  <c r="H3558" i="4"/>
  <c r="H3565" i="4" s="1"/>
  <c r="H4261" i="4"/>
  <c r="H4540" i="4"/>
  <c r="H4918" i="4"/>
  <c r="H5043" i="4"/>
  <c r="H1418" i="4"/>
  <c r="H1765" i="4"/>
  <c r="H1766" i="4" s="1"/>
  <c r="H3333" i="4"/>
  <c r="H3334" i="4" s="1"/>
  <c r="H3398" i="4"/>
  <c r="H3403" i="4" s="1"/>
  <c r="H4608" i="4"/>
  <c r="H5080" i="4"/>
  <c r="H5344" i="4"/>
  <c r="H3262" i="4"/>
  <c r="H3263" i="4" s="1"/>
  <c r="H4160" i="4"/>
  <c r="H4174" i="4" s="1"/>
  <c r="AK172" i="7"/>
  <c r="AJ172" i="7"/>
  <c r="H3617" i="4"/>
  <c r="H3618" i="4" s="1"/>
  <c r="H5521" i="4"/>
  <c r="H5526" i="4" s="1"/>
  <c r="H4039" i="4"/>
  <c r="H4046" i="4" s="1"/>
  <c r="H4440" i="4"/>
  <c r="H4448" i="4" s="1"/>
  <c r="H4273" i="4"/>
  <c r="H4930" i="4"/>
  <c r="H4966" i="4"/>
  <c r="H4970" i="4" s="1"/>
  <c r="H5328" i="4"/>
  <c r="H5329" i="4" s="1"/>
  <c r="H5655" i="4"/>
  <c r="H5662" i="4" s="1"/>
  <c r="H4281" i="4"/>
  <c r="H4786" i="4"/>
  <c r="H4791" i="4" s="1"/>
  <c r="H4573" i="4"/>
  <c r="H4581" i="4" s="1"/>
  <c r="H5202" i="4"/>
  <c r="H5209" i="4" s="1"/>
  <c r="X4" i="7"/>
  <c r="AK62" i="7"/>
  <c r="AK64" i="7"/>
  <c r="R66" i="7"/>
  <c r="J160" i="7"/>
  <c r="J159" i="7" s="1"/>
  <c r="AG162" i="7"/>
  <c r="AG160" i="7" s="1"/>
  <c r="AG159" i="7" s="1"/>
  <c r="Z86" i="7"/>
  <c r="Y86" i="7"/>
  <c r="X86" i="7"/>
  <c r="AA86" i="7"/>
  <c r="V86" i="7"/>
  <c r="V80" i="7" s="1"/>
  <c r="V79" i="7" s="1"/>
  <c r="AB86" i="7"/>
  <c r="U86" i="7"/>
  <c r="U80" i="7" s="1"/>
  <c r="U79" i="7" s="1"/>
  <c r="T86" i="7"/>
  <c r="AC86" i="7" s="1"/>
  <c r="W86" i="7"/>
  <c r="AI98" i="7"/>
  <c r="AI80" i="7" s="1"/>
  <c r="AI79" i="7" s="1"/>
  <c r="Z3" i="7"/>
  <c r="U44" i="7"/>
  <c r="U43" i="7" s="1"/>
  <c r="AH44" i="7"/>
  <c r="AH43" i="7" s="1"/>
  <c r="I124" i="7"/>
  <c r="I123" i="7" s="1"/>
  <c r="AB132" i="7"/>
  <c r="D17" i="7"/>
  <c r="F80" i="7"/>
  <c r="F79" i="7" s="1"/>
  <c r="AJ178" i="7"/>
  <c r="AK178" i="7" s="1"/>
  <c r="AK86" i="7"/>
  <c r="F16" i="7"/>
  <c r="F12" i="7" s="1"/>
  <c r="F11" i="7" s="1"/>
  <c r="E16" i="7"/>
  <c r="E12" i="7" s="1"/>
  <c r="G16" i="7"/>
  <c r="G12" i="7" s="1"/>
  <c r="G11" i="7" s="1"/>
  <c r="D80" i="7"/>
  <c r="M80" i="7"/>
  <c r="M79" i="7" s="1"/>
  <c r="P84" i="7"/>
  <c r="P80" i="7" s="1"/>
  <c r="P79" i="7" s="1"/>
  <c r="Q84" i="7"/>
  <c r="R84" i="7"/>
  <c r="R80" i="7" s="1"/>
  <c r="R79" i="7" s="1"/>
  <c r="T84" i="7"/>
  <c r="S84" i="7"/>
  <c r="X84" i="7"/>
  <c r="X80" i="7" s="1"/>
  <c r="X79" i="7" s="1"/>
  <c r="G80" i="7"/>
  <c r="G79" i="7" s="1"/>
  <c r="J3" i="7"/>
  <c r="AK110" i="7"/>
  <c r="AH112" i="7"/>
  <c r="AK112" i="7"/>
  <c r="AK22" i="7"/>
  <c r="AH122" i="7"/>
  <c r="AK122" i="7" s="1"/>
  <c r="AA18" i="7"/>
  <c r="AA17" i="7" s="1"/>
  <c r="N44" i="7"/>
  <c r="N43" i="7" s="1"/>
  <c r="AD44" i="7"/>
  <c r="AD43" i="7" s="1"/>
  <c r="P48" i="7"/>
  <c r="L44" i="7"/>
  <c r="L43" i="7" s="1"/>
  <c r="Q58" i="7"/>
  <c r="AK58" i="7" s="1"/>
  <c r="E80" i="7"/>
  <c r="E79" i="7" s="1"/>
  <c r="AK98" i="7"/>
  <c r="D160" i="7"/>
  <c r="AK170" i="7"/>
  <c r="K160" i="7"/>
  <c r="K159" i="7" s="1"/>
  <c r="P190" i="7"/>
  <c r="P189" i="7" s="1"/>
  <c r="AF190" i="7"/>
  <c r="AF189" i="7" s="1"/>
  <c r="AE190" i="7"/>
  <c r="AE189" i="7" s="1"/>
  <c r="AJ212" i="7"/>
  <c r="AH124" i="7"/>
  <c r="AH123" i="7" s="1"/>
  <c r="AJ176" i="7"/>
  <c r="R190" i="7"/>
  <c r="R189" i="7" s="1"/>
  <c r="R3" i="7"/>
  <c r="G20" i="7"/>
  <c r="G18" i="7" s="1"/>
  <c r="G17" i="7" s="1"/>
  <c r="F20" i="7"/>
  <c r="F18" i="7" s="1"/>
  <c r="F17" i="7" s="1"/>
  <c r="E20" i="7"/>
  <c r="E18" i="7" s="1"/>
  <c r="E17" i="7" s="1"/>
  <c r="H20" i="7"/>
  <c r="AA160" i="7"/>
  <c r="AA159" i="7" s="1"/>
  <c r="AK176" i="7"/>
  <c r="O44" i="7"/>
  <c r="O43" i="7" s="1"/>
  <c r="AE44" i="7"/>
  <c r="AE43" i="7" s="1"/>
  <c r="P160" i="7"/>
  <c r="P159" i="7" s="1"/>
  <c r="N160" i="7"/>
  <c r="N159" i="7" s="1"/>
  <c r="AC160" i="7"/>
  <c r="AC159" i="7" s="1"/>
  <c r="Q190" i="7"/>
  <c r="Q189" i="7" s="1"/>
  <c r="AK212" i="7"/>
  <c r="AJ214" i="7"/>
  <c r="AK214" i="7" s="1"/>
  <c r="L215" i="7"/>
  <c r="L3" i="7"/>
  <c r="X18" i="7"/>
  <c r="X17" i="7" s="1"/>
  <c r="AK72" i="7"/>
  <c r="R72" i="7"/>
  <c r="Z118" i="7"/>
  <c r="Y118" i="7"/>
  <c r="X118" i="7"/>
  <c r="AC118" i="7"/>
  <c r="AD118" i="7"/>
  <c r="AE118" i="7"/>
  <c r="W118" i="7"/>
  <c r="AA118" i="7"/>
  <c r="P124" i="7"/>
  <c r="P123" i="7" s="1"/>
  <c r="AB124" i="7"/>
  <c r="AB123" i="7" s="1"/>
  <c r="M4" i="7"/>
  <c r="P76" i="7"/>
  <c r="Q76" i="7" s="1"/>
  <c r="AK76" i="7" s="1"/>
  <c r="Q78" i="7"/>
  <c r="H80" i="7"/>
  <c r="H79" i="7" s="1"/>
  <c r="Q124" i="7"/>
  <c r="Q123" i="7" s="1"/>
  <c r="M124" i="7"/>
  <c r="M123" i="7" s="1"/>
  <c r="AA3" i="7"/>
  <c r="Z18" i="7"/>
  <c r="Z17" i="7" s="1"/>
  <c r="AK46" i="7"/>
  <c r="D44" i="7"/>
  <c r="T44" i="7"/>
  <c r="T43" i="7" s="1"/>
  <c r="AJ44" i="7"/>
  <c r="AJ43" i="7" s="1"/>
  <c r="I80" i="7"/>
  <c r="I79" i="7" s="1"/>
  <c r="R124" i="7"/>
  <c r="R123" i="7" s="1"/>
  <c r="AI124" i="7"/>
  <c r="AI123" i="7" s="1"/>
  <c r="AK148" i="7"/>
  <c r="AK154" i="7"/>
  <c r="AK188" i="7"/>
  <c r="R74" i="7"/>
  <c r="Y126" i="7"/>
  <c r="AJ198" i="7"/>
  <c r="AK198" i="7" s="1"/>
  <c r="AG190" i="7"/>
  <c r="AG189" i="7" s="1"/>
  <c r="Y18" i="7"/>
  <c r="Y17" i="7" s="1"/>
  <c r="AK24" i="7"/>
  <c r="N26" i="7"/>
  <c r="M26" i="7"/>
  <c r="L26" i="7"/>
  <c r="G44" i="7"/>
  <c r="G43" i="7" s="1"/>
  <c r="O160" i="7"/>
  <c r="O159" i="7" s="1"/>
  <c r="AE160" i="7"/>
  <c r="AE159" i="7" s="1"/>
  <c r="M160" i="7"/>
  <c r="M159" i="7" s="1"/>
  <c r="L18" i="7"/>
  <c r="L17" i="7" s="1"/>
  <c r="AF44" i="7"/>
  <c r="AF43" i="7" s="1"/>
  <c r="R160" i="7"/>
  <c r="R159" i="7" s="1"/>
  <c r="AK68" i="7"/>
  <c r="AA96" i="7"/>
  <c r="Z96" i="7"/>
  <c r="Y96" i="7"/>
  <c r="AD96" i="7"/>
  <c r="AE96" i="7"/>
  <c r="AC96" i="7"/>
  <c r="AF96" i="7" s="1"/>
  <c r="W96" i="7"/>
  <c r="AB96" i="7"/>
  <c r="X96" i="7"/>
  <c r="AG106" i="7"/>
  <c r="H124" i="7"/>
  <c r="H123" i="7" s="1"/>
  <c r="AC138" i="7"/>
  <c r="AK138" i="7" s="1"/>
  <c r="AK186" i="7"/>
  <c r="M190" i="7"/>
  <c r="M189" i="7" s="1"/>
  <c r="H4" i="7"/>
  <c r="R70" i="7"/>
  <c r="AK70" i="7" s="1"/>
  <c r="AI106" i="7"/>
  <c r="AI188" i="7"/>
  <c r="N190" i="7"/>
  <c r="N189" i="7" s="1"/>
  <c r="AD190" i="7"/>
  <c r="AD189" i="7" s="1"/>
  <c r="I4" i="7"/>
  <c r="J80" i="7"/>
  <c r="J79" i="7" s="1"/>
  <c r="AJ106" i="7"/>
  <c r="N124" i="7"/>
  <c r="N123" i="7" s="1"/>
  <c r="AE124" i="7"/>
  <c r="AE123" i="7" s="1"/>
  <c r="L124" i="7"/>
  <c r="L123" i="7" s="1"/>
  <c r="AC140" i="7"/>
  <c r="AK140" i="7" s="1"/>
  <c r="O190" i="7"/>
  <c r="O189" i="7" s="1"/>
  <c r="AJ206" i="7"/>
  <c r="AK206" i="7" s="1"/>
  <c r="W4" i="7"/>
  <c r="AK16" i="7"/>
  <c r="AK74" i="7"/>
  <c r="AC116" i="7"/>
  <c r="AB116" i="7"/>
  <c r="AA116" i="7"/>
  <c r="AE116" i="7"/>
  <c r="Y116" i="7"/>
  <c r="AD116" i="7"/>
  <c r="Z116" i="7"/>
  <c r="X116" i="7"/>
  <c r="W116" i="7"/>
  <c r="G124" i="7"/>
  <c r="G123" i="7" s="1"/>
  <c r="AK146" i="7"/>
  <c r="AK182" i="7"/>
  <c r="N42" i="7"/>
  <c r="M42" i="7"/>
  <c r="L42" i="7"/>
  <c r="V44" i="7"/>
  <c r="V43" i="7" s="1"/>
  <c r="AI166" i="7"/>
  <c r="AK40" i="7"/>
  <c r="AE90" i="7"/>
  <c r="AK90" i="7" s="1"/>
  <c r="AE92" i="7"/>
  <c r="AD92" i="7"/>
  <c r="AC92" i="7"/>
  <c r="AB92" i="7"/>
  <c r="AA92" i="7"/>
  <c r="X92" i="7"/>
  <c r="Z92" i="7"/>
  <c r="AI100" i="7"/>
  <c r="W120" i="7"/>
  <c r="AF120" i="7" s="1"/>
  <c r="Z120" i="7"/>
  <c r="AC120" i="7"/>
  <c r="AE120" i="7"/>
  <c r="AA120" i="7"/>
  <c r="Y152" i="7"/>
  <c r="AB152" i="7"/>
  <c r="AA152" i="7"/>
  <c r="AA124" i="7" s="1"/>
  <c r="AA123" i="7" s="1"/>
  <c r="Z152" i="7"/>
  <c r="AK152" i="7" s="1"/>
  <c r="AC152" i="7"/>
  <c r="G160" i="7"/>
  <c r="G159" i="7" s="1"/>
  <c r="W160" i="7"/>
  <c r="W159" i="7" s="1"/>
  <c r="E160" i="7"/>
  <c r="E159" i="7" s="1"/>
  <c r="AK166" i="7"/>
  <c r="P18" i="7"/>
  <c r="P17" i="7" s="1"/>
  <c r="AF18" i="7"/>
  <c r="AF17" i="7" s="1"/>
  <c r="AK56" i="7"/>
  <c r="F124" i="7"/>
  <c r="F123" i="7" s="1"/>
  <c r="V124" i="7"/>
  <c r="V123" i="7" s="1"/>
  <c r="AK156" i="7"/>
  <c r="AJ168" i="7"/>
  <c r="AK168" i="7" s="1"/>
  <c r="G190" i="7"/>
  <c r="G189" i="7" s="1"/>
  <c r="W190" i="7"/>
  <c r="W189" i="7" s="1"/>
  <c r="V190" i="7"/>
  <c r="V189" i="7" s="1"/>
  <c r="P60" i="7"/>
  <c r="Q60" i="7" s="1"/>
  <c r="AK60" i="7" s="1"/>
  <c r="Q62" i="7"/>
  <c r="W88" i="7"/>
  <c r="V88" i="7"/>
  <c r="U88" i="7"/>
  <c r="Z88" i="7"/>
  <c r="AC88" i="7"/>
  <c r="AB88" i="7"/>
  <c r="AB80" i="7" s="1"/>
  <c r="AB79" i="7" s="1"/>
  <c r="AD124" i="7"/>
  <c r="AD123" i="7" s="1"/>
  <c r="K124" i="7"/>
  <c r="K123" i="7" s="1"/>
  <c r="AB136" i="7"/>
  <c r="I160" i="7"/>
  <c r="I159" i="7" s="1"/>
  <c r="Y160" i="7"/>
  <c r="Y159" i="7" s="1"/>
  <c r="F160" i="7"/>
  <c r="F159" i="7" s="1"/>
  <c r="AJ170" i="7"/>
  <c r="Y4" i="7"/>
  <c r="E44" i="7"/>
  <c r="E43" i="7" s="1"/>
  <c r="AK48" i="7"/>
  <c r="Z80" i="7"/>
  <c r="Z79" i="7" s="1"/>
  <c r="AK100" i="7"/>
  <c r="Z102" i="7"/>
  <c r="Y102" i="7"/>
  <c r="X102" i="7"/>
  <c r="W102" i="7"/>
  <c r="AH114" i="7"/>
  <c r="E124" i="7"/>
  <c r="E123" i="7" s="1"/>
  <c r="U124" i="7"/>
  <c r="U123" i="7" s="1"/>
  <c r="AF160" i="7"/>
  <c r="AF159" i="7" s="1"/>
  <c r="AD160" i="7"/>
  <c r="AD159" i="7" s="1"/>
  <c r="AJ204" i="7"/>
  <c r="AB4" i="7"/>
  <c r="N30" i="7"/>
  <c r="AK30" i="7" s="1"/>
  <c r="AK50" i="7"/>
  <c r="AK52" i="7"/>
  <c r="Q54" i="7"/>
  <c r="P54" i="7"/>
  <c r="X124" i="7"/>
  <c r="X123" i="7" s="1"/>
  <c r="D190" i="7"/>
  <c r="AJ192" i="7"/>
  <c r="V6" i="7"/>
  <c r="F6" i="7"/>
  <c r="F4" i="7" s="1"/>
  <c r="U6" i="7"/>
  <c r="U4" i="7" s="1"/>
  <c r="E6" i="7"/>
  <c r="T6" i="7"/>
  <c r="T4" i="7" s="1"/>
  <c r="Q6" i="7"/>
  <c r="Q4" i="7" s="1"/>
  <c r="AI6" i="7"/>
  <c r="AI4" i="7" s="1"/>
  <c r="P6" i="7"/>
  <c r="P4" i="7" s="1"/>
  <c r="AH6" i="7"/>
  <c r="AH4" i="7" s="1"/>
  <c r="O6" i="7"/>
  <c r="AG6" i="7"/>
  <c r="N6" i="7"/>
  <c r="AD6" i="7"/>
  <c r="K6" i="7"/>
  <c r="K4" i="7" s="1"/>
  <c r="AC6" i="7"/>
  <c r="AC4" i="7" s="1"/>
  <c r="AI12" i="7"/>
  <c r="AI11" i="7" s="1"/>
  <c r="K80" i="7"/>
  <c r="K79" i="7" s="1"/>
  <c r="AA102" i="7"/>
  <c r="AI180" i="7"/>
  <c r="AK180" i="7" s="1"/>
  <c r="U190" i="7"/>
  <c r="U189" i="7" s="1"/>
  <c r="AK192" i="7"/>
  <c r="AK32" i="7"/>
  <c r="AJ36" i="7"/>
  <c r="AK36" i="7" s="1"/>
  <c r="AB44" i="7"/>
  <c r="AB43" i="7" s="1"/>
  <c r="W44" i="7"/>
  <c r="W43" i="7" s="1"/>
  <c r="L80" i="7"/>
  <c r="L79" i="7" s="1"/>
  <c r="AB102" i="7"/>
  <c r="AH164" i="7"/>
  <c r="AH160" i="7" s="1"/>
  <c r="AH159" i="7" s="1"/>
  <c r="AK208" i="7"/>
  <c r="G4" i="7"/>
  <c r="AF4" i="7"/>
  <c r="M18" i="7"/>
  <c r="M17" i="7" s="1"/>
  <c r="M44" i="7"/>
  <c r="M43" i="7" s="1"/>
  <c r="AC44" i="7"/>
  <c r="AC43" i="7" s="1"/>
  <c r="AA44" i="7"/>
  <c r="AA43" i="7" s="1"/>
  <c r="AD94" i="7"/>
  <c r="AC94" i="7"/>
  <c r="AB94" i="7"/>
  <c r="AE94" i="7"/>
  <c r="AA94" i="7"/>
  <c r="Z94" i="7"/>
  <c r="W94" i="7"/>
  <c r="AC102" i="7"/>
  <c r="AK132" i="7"/>
  <c r="AB134" i="7"/>
  <c r="AK134" i="7" s="1"/>
  <c r="AJ182" i="7"/>
  <c r="AJ196" i="7"/>
  <c r="J12" i="7"/>
  <c r="J11" i="7" s="1"/>
  <c r="Z12" i="7"/>
  <c r="Z11" i="7" s="1"/>
  <c r="Q18" i="7"/>
  <c r="Q17" i="7" s="1"/>
  <c r="AG18" i="7"/>
  <c r="AG17" i="7" s="1"/>
  <c r="AC104" i="7"/>
  <c r="AD104" i="7" s="1"/>
  <c r="Z128" i="7"/>
  <c r="Z124" i="7" s="1"/>
  <c r="Z123" i="7" s="1"/>
  <c r="H160" i="7"/>
  <c r="H159" i="7" s="1"/>
  <c r="X160" i="7"/>
  <c r="X159" i="7" s="1"/>
  <c r="AK204" i="7"/>
  <c r="H44" i="7"/>
  <c r="H43" i="7" s="1"/>
  <c r="X44" i="7"/>
  <c r="X43" i="7" s="1"/>
  <c r="P50" i="7"/>
  <c r="Q66" i="7"/>
  <c r="AK130" i="7"/>
  <c r="AJ194" i="7"/>
  <c r="AF10" i="7"/>
  <c r="P10" i="7"/>
  <c r="AE10" i="7"/>
  <c r="AE4" i="7" s="1"/>
  <c r="O10" i="7"/>
  <c r="AD10" i="7"/>
  <c r="N10" i="7"/>
  <c r="V10" i="7"/>
  <c r="H34" i="7"/>
  <c r="I44" i="7"/>
  <c r="I43" i="7" s="1"/>
  <c r="Y44" i="7"/>
  <c r="Y43" i="7" s="1"/>
  <c r="AG80" i="7"/>
  <c r="AG79" i="7" s="1"/>
  <c r="W104" i="7"/>
  <c r="AJ108" i="7"/>
  <c r="AK108" i="7" s="1"/>
  <c r="AK144" i="7"/>
  <c r="L160" i="7"/>
  <c r="L159" i="7" s="1"/>
  <c r="AB160" i="7"/>
  <c r="AB159" i="7" s="1"/>
  <c r="AK194" i="7"/>
  <c r="AJ208" i="7"/>
  <c r="J44" i="7"/>
  <c r="J43" i="7" s="1"/>
  <c r="Z44" i="7"/>
  <c r="Z43" i="7" s="1"/>
  <c r="Q52" i="7"/>
  <c r="Q80" i="7"/>
  <c r="Q79" i="7" s="1"/>
  <c r="AH80" i="7"/>
  <c r="AH79" i="7" s="1"/>
  <c r="AC158" i="7"/>
  <c r="AK158" i="7" s="1"/>
  <c r="AK196" i="7"/>
  <c r="X10" i="7"/>
  <c r="AK78" i="7"/>
  <c r="Y104" i="7"/>
  <c r="AJ184" i="7"/>
  <c r="AK184" i="7" s="1"/>
  <c r="I190" i="7"/>
  <c r="I189" i="7" s="1"/>
  <c r="Y190" i="7"/>
  <c r="Y189" i="7" s="1"/>
  <c r="Q8" i="7"/>
  <c r="AG8" i="7"/>
  <c r="AH38" i="7"/>
  <c r="AH8" i="7"/>
  <c r="AI38" i="7"/>
  <c r="AI18" i="7" s="1"/>
  <c r="AI17" i="7" s="1"/>
  <c r="O82" i="7"/>
  <c r="AE114" i="7"/>
  <c r="S8" i="7"/>
  <c r="S4" i="7" s="1"/>
  <c r="K4" i="10" l="1"/>
  <c r="J5" i="10"/>
  <c r="R54" i="7"/>
  <c r="R44" i="7" s="1"/>
  <c r="O80" i="7"/>
  <c r="O79" i="7" s="1"/>
  <c r="AB3" i="7"/>
  <c r="AB215" i="7"/>
  <c r="AC80" i="7"/>
  <c r="AC79" i="7" s="1"/>
  <c r="AK26" i="7"/>
  <c r="N18" i="7"/>
  <c r="N17" i="7" s="1"/>
  <c r="AJ8" i="7"/>
  <c r="AK8" i="7" s="1"/>
  <c r="AJ6" i="7"/>
  <c r="AJ4" i="7" s="1"/>
  <c r="J645" i="1"/>
  <c r="E4" i="7"/>
  <c r="J1390" i="1"/>
  <c r="AC136" i="7"/>
  <c r="AC124" i="7" s="1"/>
  <c r="AC123" i="7" s="1"/>
  <c r="AF118" i="7"/>
  <c r="AK118" i="7" s="1"/>
  <c r="G302" i="1"/>
  <c r="P3" i="7"/>
  <c r="P215" i="7"/>
  <c r="S82" i="7"/>
  <c r="S80" i="7" s="1"/>
  <c r="S79" i="7" s="1"/>
  <c r="AJ160" i="7"/>
  <c r="AJ159" i="7" s="1"/>
  <c r="AK120" i="7"/>
  <c r="T80" i="7"/>
  <c r="T79" i="7" s="1"/>
  <c r="I53" i="1"/>
  <c r="J34" i="7"/>
  <c r="J18" i="7" s="1"/>
  <c r="J17" i="7" s="1"/>
  <c r="AK96" i="7"/>
  <c r="AJ10" i="7"/>
  <c r="AK10" i="7" s="1"/>
  <c r="AJ38" i="7"/>
  <c r="AJ18" i="7" s="1"/>
  <c r="AJ17" i="7" s="1"/>
  <c r="AK38" i="7"/>
  <c r="AH18" i="7"/>
  <c r="AH17" i="7" s="1"/>
  <c r="AE3" i="7"/>
  <c r="Q3" i="7"/>
  <c r="Q215" i="7"/>
  <c r="H3" i="7"/>
  <c r="H215" i="7"/>
  <c r="T3" i="7"/>
  <c r="AF92" i="7"/>
  <c r="AK162" i="7"/>
  <c r="AJ80" i="7"/>
  <c r="AJ79" i="7" s="1"/>
  <c r="AK106" i="7"/>
  <c r="AA80" i="7"/>
  <c r="AK164" i="7"/>
  <c r="P44" i="7"/>
  <c r="P43" i="7" s="1"/>
  <c r="D159" i="7"/>
  <c r="J175" i="1"/>
  <c r="J136" i="1" s="1"/>
  <c r="J53" i="1" s="1"/>
  <c r="AH215" i="7"/>
  <c r="AH3" i="7"/>
  <c r="D79" i="7"/>
  <c r="I3" i="7"/>
  <c r="I215" i="7"/>
  <c r="W80" i="7"/>
  <c r="W79" i="7" s="1"/>
  <c r="D43" i="7"/>
  <c r="D215" i="7"/>
  <c r="D216" i="7" s="1"/>
  <c r="I1605" i="1"/>
  <c r="I1547" i="1" s="1"/>
  <c r="AF3" i="7"/>
  <c r="AK12" i="7"/>
  <c r="E11" i="7"/>
  <c r="AK11" i="7" s="1"/>
  <c r="AF94" i="7"/>
  <c r="AK94" i="7" s="1"/>
  <c r="AF102" i="7"/>
  <c r="AK102" i="7" s="1"/>
  <c r="AK104" i="7"/>
  <c r="M215" i="7"/>
  <c r="M3" i="7"/>
  <c r="Q44" i="7"/>
  <c r="Q43" i="7" s="1"/>
  <c r="AK128" i="7"/>
  <c r="AK42" i="7"/>
  <c r="H18" i="7"/>
  <c r="H17" i="7" s="1"/>
  <c r="AK17" i="7" s="1"/>
  <c r="J1887" i="1"/>
  <c r="J1876" i="1" s="1"/>
  <c r="J1643" i="1"/>
  <c r="J1605" i="1" s="1"/>
  <c r="J1547" i="1" s="1"/>
  <c r="J1790" i="1"/>
  <c r="G215" i="7"/>
  <c r="G3" i="7"/>
  <c r="AI215" i="7"/>
  <c r="AI3" i="7"/>
  <c r="AE80" i="7"/>
  <c r="AE79" i="7" s="1"/>
  <c r="J832" i="1"/>
  <c r="J751" i="1" s="1"/>
  <c r="I1019" i="1"/>
  <c r="J1104" i="1"/>
  <c r="J723" i="1"/>
  <c r="Y3" i="7"/>
  <c r="I1184" i="1"/>
  <c r="I1103" i="1" s="1"/>
  <c r="G1547" i="1"/>
  <c r="J105" i="1"/>
  <c r="J74" i="1" s="1"/>
  <c r="J23" i="1"/>
  <c r="J19" i="1" s="1"/>
  <c r="J1057" i="1"/>
  <c r="AK18" i="7"/>
  <c r="I1372" i="1"/>
  <c r="I1057" i="1"/>
  <c r="G622" i="1"/>
  <c r="J1290" i="1"/>
  <c r="I1509" i="1"/>
  <c r="I1876" i="1"/>
  <c r="Y84" i="7"/>
  <c r="Y80" i="7" s="1"/>
  <c r="Y79" i="7" s="1"/>
  <c r="K3" i="7"/>
  <c r="K215" i="7"/>
  <c r="Y124" i="7"/>
  <c r="Y123" i="7" s="1"/>
  <c r="AK123" i="7" s="1"/>
  <c r="AK20" i="7"/>
  <c r="Z215" i="7"/>
  <c r="AK126" i="7"/>
  <c r="G53" i="1"/>
  <c r="J601" i="1"/>
  <c r="J572" i="1" s="1"/>
  <c r="J302" i="1" s="1"/>
  <c r="J1509" i="1"/>
  <c r="J1455" i="1" s="1"/>
  <c r="J242" i="1"/>
  <c r="V4" i="7"/>
  <c r="I1455" i="1"/>
  <c r="I623" i="1"/>
  <c r="J1258" i="1"/>
  <c r="AK66" i="7"/>
  <c r="AD4" i="7"/>
  <c r="N4" i="7"/>
  <c r="J215" i="7"/>
  <c r="AK124" i="7"/>
  <c r="I832" i="1"/>
  <c r="I751" i="1" s="1"/>
  <c r="J623" i="1"/>
  <c r="I1789" i="1"/>
  <c r="J1841" i="1"/>
  <c r="U215" i="7"/>
  <c r="U3" i="7"/>
  <c r="I302" i="1"/>
  <c r="F215" i="7"/>
  <c r="F3" i="7"/>
  <c r="AD88" i="7"/>
  <c r="AD80" i="7" s="1"/>
  <c r="AD79" i="7" s="1"/>
  <c r="AC3" i="7"/>
  <c r="X3" i="7"/>
  <c r="X215" i="7"/>
  <c r="AJ190" i="7"/>
  <c r="AJ189" i="7" s="1"/>
  <c r="S3" i="7"/>
  <c r="D189" i="7"/>
  <c r="AK189" i="7" s="1"/>
  <c r="AK190" i="7"/>
  <c r="G1455" i="1"/>
  <c r="J1237" i="1"/>
  <c r="J367" i="1"/>
  <c r="W3" i="7"/>
  <c r="AG4" i="7"/>
  <c r="O4" i="7"/>
  <c r="AI160" i="7"/>
  <c r="AI159" i="7" s="1"/>
  <c r="AF116" i="7"/>
  <c r="AK116" i="7" s="1"/>
  <c r="H4292" i="4"/>
  <c r="I1771" i="3"/>
  <c r="J1372" i="1"/>
  <c r="K5" i="10" l="1"/>
  <c r="J6" i="10"/>
  <c r="AJ215" i="7"/>
  <c r="AJ3" i="7"/>
  <c r="S215" i="7"/>
  <c r="J1789" i="1"/>
  <c r="O215" i="7"/>
  <c r="O3" i="7"/>
  <c r="AK160" i="7"/>
  <c r="AG215" i="7"/>
  <c r="AG3" i="7"/>
  <c r="AA79" i="7"/>
  <c r="AA215" i="7"/>
  <c r="Y215" i="7"/>
  <c r="AK54" i="7"/>
  <c r="W215" i="7"/>
  <c r="AK44" i="7"/>
  <c r="AK136" i="7"/>
  <c r="N215" i="7"/>
  <c r="N3" i="7"/>
  <c r="AD3" i="7"/>
  <c r="AD215" i="7"/>
  <c r="AK159" i="7"/>
  <c r="AC215" i="7"/>
  <c r="AK88" i="7"/>
  <c r="AK82" i="7"/>
  <c r="R43" i="7"/>
  <c r="AK43" i="7" s="1"/>
  <c r="R215" i="7"/>
  <c r="AK84" i="7"/>
  <c r="AF80" i="7"/>
  <c r="AK34" i="7"/>
  <c r="E215" i="7"/>
  <c r="E216" i="7" s="1"/>
  <c r="F216" i="7" s="1"/>
  <c r="G216" i="7" s="1"/>
  <c r="H216" i="7" s="1"/>
  <c r="I216" i="7" s="1"/>
  <c r="J216" i="7" s="1"/>
  <c r="K216" i="7" s="1"/>
  <c r="L216" i="7" s="1"/>
  <c r="M216" i="7" s="1"/>
  <c r="E3" i="7"/>
  <c r="AK4" i="7"/>
  <c r="AK80" i="7"/>
  <c r="J622" i="1"/>
  <c r="J1990" i="1" s="1"/>
  <c r="AE215" i="7"/>
  <c r="I622" i="1"/>
  <c r="J1103" i="1"/>
  <c r="AK6" i="7"/>
  <c r="AK92" i="7"/>
  <c r="V215" i="7"/>
  <c r="V3" i="7"/>
  <c r="T215" i="7"/>
  <c r="J1989" i="1"/>
  <c r="K6" i="10" l="1"/>
  <c r="J7" i="10"/>
  <c r="I783" i="5"/>
  <c r="I735" i="5"/>
  <c r="I767" i="5"/>
  <c r="I739" i="5"/>
  <c r="I771" i="5"/>
  <c r="I241" i="5"/>
  <c r="I776" i="5"/>
  <c r="I765" i="5"/>
  <c r="I760" i="5"/>
  <c r="I743" i="5"/>
  <c r="I711" i="5"/>
  <c r="I679" i="5"/>
  <c r="I647" i="5"/>
  <c r="I615" i="5"/>
  <c r="I583" i="5"/>
  <c r="I551" i="5"/>
  <c r="I511" i="5"/>
  <c r="I502" i="5"/>
  <c r="I493" i="5"/>
  <c r="I479" i="5"/>
  <c r="I470" i="5"/>
  <c r="I461" i="5"/>
  <c r="I447" i="5"/>
  <c r="I438" i="5"/>
  <c r="I429" i="5"/>
  <c r="I415" i="5"/>
  <c r="I406" i="5"/>
  <c r="I397" i="5"/>
  <c r="I383" i="5"/>
  <c r="I374" i="5"/>
  <c r="I365" i="5"/>
  <c r="I351" i="5"/>
  <c r="I342" i="5"/>
  <c r="I333" i="5"/>
  <c r="I319" i="5"/>
  <c r="I310" i="5"/>
  <c r="I301" i="5"/>
  <c r="I727" i="5"/>
  <c r="I249" i="5"/>
  <c r="I185" i="5"/>
  <c r="I121" i="5"/>
  <c r="I57" i="5"/>
  <c r="I497" i="5"/>
  <c r="I465" i="5"/>
  <c r="I433" i="5"/>
  <c r="I401" i="5"/>
  <c r="I369" i="5"/>
  <c r="I337" i="5"/>
  <c r="I305" i="5"/>
  <c r="I253" i="5"/>
  <c r="I189" i="5"/>
  <c r="I125" i="5"/>
  <c r="I61" i="5"/>
  <c r="I257" i="5"/>
  <c r="I193" i="5"/>
  <c r="I129" i="5"/>
  <c r="I659" i="5"/>
  <c r="I531" i="5"/>
  <c r="I513" i="5"/>
  <c r="I507" i="5"/>
  <c r="I421" i="5"/>
  <c r="I409" i="5"/>
  <c r="I329" i="5"/>
  <c r="I317" i="5"/>
  <c r="I117" i="5"/>
  <c r="I97" i="5"/>
  <c r="I40" i="5"/>
  <c r="I698" i="5"/>
  <c r="I651" i="5"/>
  <c r="I570" i="5"/>
  <c r="I518" i="5"/>
  <c r="I437" i="5"/>
  <c r="I426" i="5"/>
  <c r="I414" i="5"/>
  <c r="I391" i="5"/>
  <c r="I334" i="5"/>
  <c r="I311" i="5"/>
  <c r="I299" i="5"/>
  <c r="I272" i="5"/>
  <c r="I262" i="5"/>
  <c r="I256" i="5"/>
  <c r="I181" i="5"/>
  <c r="I166" i="5"/>
  <c r="I161" i="5"/>
  <c r="I156" i="5"/>
  <c r="I141" i="5"/>
  <c r="I136" i="5"/>
  <c r="I87" i="5"/>
  <c r="I77" i="5"/>
  <c r="I63" i="5"/>
  <c r="I30" i="5"/>
  <c r="I21" i="5"/>
  <c r="I16" i="5"/>
  <c r="I759" i="5"/>
  <c r="I630" i="5"/>
  <c r="I466" i="5"/>
  <c r="I449" i="5"/>
  <c r="I443" i="5"/>
  <c r="I357" i="5"/>
  <c r="I345" i="5"/>
  <c r="I288" i="5"/>
  <c r="I225" i="5"/>
  <c r="I205" i="5"/>
  <c r="I151" i="5"/>
  <c r="I731" i="5"/>
  <c r="I529" i="5"/>
  <c r="I489" i="5"/>
  <c r="I477" i="5"/>
  <c r="I373" i="5"/>
  <c r="I277" i="5"/>
  <c r="I261" i="5"/>
  <c r="I215" i="5"/>
  <c r="I751" i="5"/>
  <c r="I691" i="5"/>
  <c r="I563" i="5"/>
  <c r="I402" i="5"/>
  <c r="I385" i="5"/>
  <c r="I379" i="5"/>
  <c r="I293" i="5"/>
  <c r="I145" i="5"/>
  <c r="I101" i="5"/>
  <c r="I81" i="5"/>
  <c r="I53" i="5"/>
  <c r="I6" i="5"/>
  <c r="I779" i="5"/>
  <c r="I662" i="5"/>
  <c r="I534" i="5"/>
  <c r="I775" i="5"/>
  <c r="I747" i="5"/>
  <c r="I666" i="5"/>
  <c r="I538" i="5"/>
  <c r="I526" i="5"/>
  <c r="I740" i="5"/>
  <c r="I733" i="5"/>
  <c r="I713" i="5"/>
  <c r="I699" i="5"/>
  <c r="I686" i="5"/>
  <c r="I665" i="5"/>
  <c r="I645" i="5"/>
  <c r="I632" i="5"/>
  <c r="I612" i="5"/>
  <c r="I605" i="5"/>
  <c r="I585" i="5"/>
  <c r="I571" i="5"/>
  <c r="I558" i="5"/>
  <c r="I537" i="5"/>
  <c r="I501" i="5"/>
  <c r="I490" i="5"/>
  <c r="I478" i="5"/>
  <c r="I455" i="5"/>
  <c r="I769" i="5"/>
  <c r="I730" i="5"/>
  <c r="I473" i="5"/>
  <c r="I265" i="5"/>
  <c r="I213" i="5"/>
  <c r="I157" i="5"/>
  <c r="I93" i="5"/>
  <c r="I26" i="5"/>
  <c r="I683" i="5"/>
  <c r="I598" i="5"/>
  <c r="I532" i="5"/>
  <c r="I498" i="5"/>
  <c r="I481" i="5"/>
  <c r="I349" i="5"/>
  <c r="I313" i="5"/>
  <c r="I279" i="5"/>
  <c r="I232" i="5"/>
  <c r="I137" i="5"/>
  <c r="I105" i="5"/>
  <c r="I729" i="5"/>
  <c r="I720" i="5"/>
  <c r="I635" i="5"/>
  <c r="I627" i="5"/>
  <c r="I541" i="5"/>
  <c r="I514" i="5"/>
  <c r="I505" i="5"/>
  <c r="I463" i="5"/>
  <c r="I399" i="5"/>
  <c r="I393" i="5"/>
  <c r="I377" i="5"/>
  <c r="I363" i="5"/>
  <c r="I341" i="5"/>
  <c r="I306" i="5"/>
  <c r="I298" i="5"/>
  <c r="I285" i="5"/>
  <c r="I271" i="5"/>
  <c r="I224" i="5"/>
  <c r="I218" i="5"/>
  <c r="I169" i="5"/>
  <c r="I149" i="5"/>
  <c r="I143" i="5"/>
  <c r="I123" i="5"/>
  <c r="I98" i="5"/>
  <c r="I55" i="5"/>
  <c r="I19" i="5"/>
  <c r="I768" i="5"/>
  <c r="I559" i="5"/>
  <c r="I278" i="5"/>
  <c r="I231" i="5"/>
  <c r="I634" i="5"/>
  <c r="I445" i="5"/>
  <c r="I413" i="5"/>
  <c r="I370" i="5"/>
  <c r="I104" i="5"/>
  <c r="I85" i="5"/>
  <c r="I73" i="5"/>
  <c r="I595" i="5"/>
  <c r="I586" i="5"/>
  <c r="I566" i="5"/>
  <c r="I521" i="5"/>
  <c r="I398" i="5"/>
  <c r="I390" i="5"/>
  <c r="I297" i="5"/>
  <c r="I217" i="5"/>
  <c r="I122" i="5"/>
  <c r="I499" i="5"/>
  <c r="I482" i="5"/>
  <c r="I417" i="5"/>
  <c r="I723" i="5"/>
  <c r="I714" i="5"/>
  <c r="I694" i="5"/>
  <c r="I113" i="5"/>
  <c r="I469" i="5"/>
  <c r="I284" i="5"/>
  <c r="I209" i="5"/>
  <c r="I177" i="5"/>
  <c r="I560" i="5"/>
  <c r="I425" i="5"/>
  <c r="I158" i="5"/>
  <c r="I756" i="5"/>
  <c r="I696" i="5"/>
  <c r="I660" i="5"/>
  <c r="I353" i="5"/>
  <c r="I273" i="5"/>
  <c r="I245" i="5"/>
  <c r="I226" i="5"/>
  <c r="I201" i="5"/>
  <c r="I192" i="5"/>
  <c r="I139" i="5"/>
  <c r="I128" i="5"/>
  <c r="I119" i="5"/>
  <c r="I457" i="5"/>
  <c r="I254" i="5"/>
  <c r="I208" i="5"/>
  <c r="I148" i="5"/>
  <c r="I109" i="5"/>
  <c r="I65" i="5"/>
  <c r="I56" i="5"/>
  <c r="I9" i="5"/>
  <c r="I361" i="5"/>
  <c r="I321" i="5"/>
  <c r="I174" i="5"/>
  <c r="I592" i="5"/>
  <c r="I281" i="5"/>
  <c r="I191" i="5"/>
  <c r="I763" i="5"/>
  <c r="I602" i="5"/>
  <c r="I555" i="5"/>
  <c r="I475" i="5"/>
  <c r="I453" i="5"/>
  <c r="I411" i="5"/>
  <c r="I389" i="5"/>
  <c r="I338" i="5"/>
  <c r="I318" i="5"/>
  <c r="I309" i="5"/>
  <c r="I269" i="5"/>
  <c r="I260" i="5"/>
  <c r="I214" i="5"/>
  <c r="I173" i="5"/>
  <c r="I107" i="5"/>
  <c r="I89" i="5"/>
  <c r="I23" i="5"/>
  <c r="I676" i="5"/>
  <c r="I553" i="5"/>
  <c r="I335" i="5"/>
  <c r="I229" i="5"/>
  <c r="I69" i="5"/>
  <c r="I51" i="5"/>
  <c r="I709" i="5"/>
  <c r="I554" i="5"/>
  <c r="I359" i="5"/>
  <c r="I347" i="5"/>
  <c r="I134" i="5"/>
  <c r="I62" i="5"/>
  <c r="I29" i="5"/>
  <c r="I434" i="5"/>
  <c r="I247" i="5"/>
  <c r="I147" i="5"/>
  <c r="I133" i="5"/>
  <c r="I649" i="5"/>
  <c r="I234" i="5"/>
  <c r="I168" i="5"/>
  <c r="I71" i="5"/>
  <c r="I761" i="5"/>
  <c r="I381" i="5"/>
  <c r="I28" i="5"/>
  <c r="I405" i="5"/>
  <c r="I94" i="5"/>
  <c r="I47" i="5"/>
  <c r="I441" i="5"/>
  <c r="I330" i="5"/>
  <c r="I289" i="5"/>
  <c r="I248" i="5"/>
  <c r="I198" i="5"/>
  <c r="I772" i="5"/>
  <c r="I669" i="5"/>
  <c r="I640" i="5"/>
  <c r="I726" i="5"/>
  <c r="I302" i="5"/>
  <c r="I197" i="5"/>
  <c r="I755" i="5"/>
  <c r="I509" i="5"/>
  <c r="I467" i="5"/>
  <c r="I315" i="5"/>
  <c r="I233" i="5"/>
  <c r="I221" i="5"/>
  <c r="I784" i="5"/>
  <c r="I354" i="5"/>
  <c r="I15" i="5"/>
  <c r="I450" i="5"/>
  <c r="I325" i="5"/>
  <c r="I242" i="5"/>
  <c r="I188" i="5"/>
  <c r="I59" i="5"/>
  <c r="I375" i="5"/>
  <c r="I255" i="5"/>
  <c r="I45" i="5"/>
  <c r="I237" i="5"/>
  <c r="I688" i="5"/>
  <c r="I154" i="5"/>
  <c r="I114" i="5"/>
  <c r="I70" i="5"/>
  <c r="I196" i="5"/>
  <c r="I153" i="5"/>
  <c r="I165" i="5"/>
  <c r="I152" i="5"/>
  <c r="I22" i="5"/>
  <c r="I687" i="5"/>
  <c r="I216" i="5"/>
  <c r="I517" i="5"/>
  <c r="I204" i="5"/>
  <c r="I485" i="5"/>
  <c r="I276" i="5"/>
  <c r="I103" i="5"/>
  <c r="I172" i="5"/>
  <c r="I548" i="5"/>
  <c r="I5" i="5"/>
  <c r="I568" i="5"/>
  <c r="I8" i="5"/>
  <c r="I623" i="5"/>
  <c r="I376" i="5"/>
  <c r="I280" i="5"/>
  <c r="I468" i="5"/>
  <c r="I746" i="5"/>
  <c r="I387" i="5"/>
  <c r="I39" i="5"/>
  <c r="I72" i="5"/>
  <c r="I522" i="5"/>
  <c r="I49" i="5"/>
  <c r="I721" i="5"/>
  <c r="I703" i="5"/>
  <c r="I700" i="5"/>
  <c r="I764" i="5"/>
  <c r="I419" i="5"/>
  <c r="I657" i="5"/>
  <c r="I500" i="5"/>
  <c r="I146" i="5"/>
  <c r="I588" i="5"/>
  <c r="I680" i="5"/>
  <c r="I124" i="5"/>
  <c r="I395" i="5"/>
  <c r="I770" i="5"/>
  <c r="I99" i="5"/>
  <c r="I486" i="5"/>
  <c r="I622" i="5"/>
  <c r="I535" i="5"/>
  <c r="I464" i="5"/>
  <c r="I420" i="5"/>
  <c r="I159" i="5"/>
  <c r="I422" i="5"/>
  <c r="I264" i="5"/>
  <c r="I194" i="5"/>
  <c r="I171" i="5"/>
  <c r="I752" i="5"/>
  <c r="I766" i="5"/>
  <c r="I614" i="5"/>
  <c r="I67" i="5"/>
  <c r="I112" i="5"/>
  <c r="I715" i="5"/>
  <c r="I701" i="5"/>
  <c r="I403" i="5"/>
  <c r="I544" i="5"/>
  <c r="I575" i="5"/>
  <c r="I286" i="5"/>
  <c r="I754" i="5"/>
  <c r="I17" i="5"/>
  <c r="I655" i="5"/>
  <c r="I38" i="5"/>
  <c r="I60" i="5"/>
  <c r="I259" i="5"/>
  <c r="I650" i="5"/>
  <c r="I528" i="5"/>
  <c r="I400" i="5"/>
  <c r="I536" i="5"/>
  <c r="I18" i="5"/>
  <c r="I440" i="5"/>
  <c r="I82" i="5"/>
  <c r="I339" i="5"/>
  <c r="I258" i="5"/>
  <c r="I579" i="5"/>
  <c r="I68" i="5"/>
  <c r="I74" i="5"/>
  <c r="I780" i="5"/>
  <c r="I722" i="5"/>
  <c r="I734" i="5"/>
  <c r="I786" i="5"/>
  <c r="I436" i="5"/>
  <c r="I506" i="5"/>
  <c r="I236" i="5"/>
  <c r="I620" i="5"/>
  <c r="I712" i="5"/>
  <c r="I322" i="5"/>
  <c r="I244" i="5"/>
  <c r="I324" i="5"/>
  <c r="I550" i="5"/>
  <c r="I295" i="5"/>
  <c r="I515" i="5"/>
  <c r="I130" i="5"/>
  <c r="I106" i="5"/>
  <c r="I677" i="5"/>
  <c r="I718" i="5"/>
  <c r="I31" i="5"/>
  <c r="I386" i="5"/>
  <c r="I328" i="5"/>
  <c r="I88" i="5"/>
  <c r="I549" i="5"/>
  <c r="I36" i="5"/>
  <c r="I13" i="5"/>
  <c r="I418" i="5"/>
  <c r="I574" i="5"/>
  <c r="I603" i="5"/>
  <c r="I340" i="5"/>
  <c r="I78" i="5"/>
  <c r="I43" i="5"/>
  <c r="I144" i="5"/>
  <c r="I84" i="5"/>
  <c r="I308" i="5"/>
  <c r="I708" i="5"/>
  <c r="I564" i="5"/>
  <c r="I546" i="5"/>
  <c r="I621" i="5"/>
  <c r="I34" i="5"/>
  <c r="I448" i="5"/>
  <c r="I202" i="5"/>
  <c r="I462" i="5"/>
  <c r="I312" i="5"/>
  <c r="I644" i="5"/>
  <c r="I175" i="5"/>
  <c r="I86" i="5"/>
  <c r="I781" i="5"/>
  <c r="I442" i="5"/>
  <c r="I530" i="5"/>
  <c r="I283" i="5"/>
  <c r="I652" i="5"/>
  <c r="I744" i="5"/>
  <c r="I356" i="5"/>
  <c r="I127" i="5"/>
  <c r="I728" i="5"/>
  <c r="I704" i="5"/>
  <c r="I597" i="5"/>
  <c r="I24" i="5"/>
  <c r="I366" i="5"/>
  <c r="I238" i="5"/>
  <c r="I290" i="5"/>
  <c r="I162" i="5"/>
  <c r="I785" i="5"/>
  <c r="I494" i="5"/>
  <c r="I160" i="5"/>
  <c r="I79" i="5"/>
  <c r="I199" i="5"/>
  <c r="I95" i="5"/>
  <c r="I331" i="5"/>
  <c r="I42" i="5"/>
  <c r="I600" i="5"/>
  <c r="I567" i="5"/>
  <c r="I32" i="5"/>
  <c r="I33" i="5"/>
  <c r="I66" i="5"/>
  <c r="I50" i="5"/>
  <c r="I474" i="5"/>
  <c r="I267" i="5"/>
  <c r="I576" i="5"/>
  <c r="I348" i="5"/>
  <c r="I663" i="5"/>
  <c r="I251" i="5"/>
  <c r="I111" i="5"/>
  <c r="I543" i="5"/>
  <c r="I557" i="5"/>
  <c r="I368" i="5"/>
  <c r="I684" i="5"/>
  <c r="I777" i="5"/>
  <c r="I243" i="5"/>
  <c r="I132" i="5"/>
  <c r="I207" i="5"/>
  <c r="I658" i="5"/>
  <c r="I76" i="5"/>
  <c r="I587" i="5"/>
  <c r="I371" i="5"/>
  <c r="I707" i="5"/>
  <c r="I183" i="5"/>
  <c r="I412" i="5"/>
  <c r="I303" i="5"/>
  <c r="I367" i="5"/>
  <c r="I118" i="5"/>
  <c r="I358" i="5"/>
  <c r="I41" i="5"/>
  <c r="I182" i="5"/>
  <c r="I724" i="5"/>
  <c r="I580" i="5"/>
  <c r="I108" i="5"/>
  <c r="I100" i="5"/>
  <c r="I235" i="5"/>
  <c r="I75" i="5"/>
  <c r="I10" i="5"/>
  <c r="I533" i="5"/>
  <c r="I294" i="5"/>
  <c r="I624" i="5"/>
  <c r="I362" i="5"/>
  <c r="I692" i="5"/>
  <c r="I320" i="5"/>
  <c r="I200" i="5"/>
  <c r="I610" i="5"/>
  <c r="I611" i="5"/>
  <c r="I380" i="5"/>
  <c r="I716" i="5"/>
  <c r="I654" i="5"/>
  <c r="I203" i="5"/>
  <c r="I582" i="5"/>
  <c r="I642" i="5"/>
  <c r="I138" i="5"/>
  <c r="I102" i="5"/>
  <c r="I27" i="5"/>
  <c r="I561" i="5"/>
  <c r="I653" i="5"/>
  <c r="I384" i="5"/>
  <c r="I749" i="5"/>
  <c r="I671" i="5"/>
  <c r="I472" i="5"/>
  <c r="I748" i="5"/>
  <c r="I83" i="5"/>
  <c r="I227" i="5"/>
  <c r="I664" i="5"/>
  <c r="I364" i="5"/>
  <c r="I184" i="5"/>
  <c r="I64" i="5"/>
  <c r="I167" i="5"/>
  <c r="I431" i="5"/>
  <c r="I323" i="5"/>
  <c r="I355" i="5"/>
  <c r="I596" i="5"/>
  <c r="I164" i="5"/>
  <c r="I140" i="5"/>
  <c r="I252" i="5"/>
  <c r="I742" i="5"/>
  <c r="I458" i="5"/>
  <c r="I212" i="5"/>
  <c r="I527" i="5"/>
  <c r="I410" i="5"/>
  <c r="I682" i="5"/>
  <c r="I656" i="5"/>
  <c r="I223" i="5"/>
  <c r="I423" i="5"/>
  <c r="I343" i="5"/>
  <c r="I110" i="5"/>
  <c r="I35" i="5"/>
  <c r="I590" i="5"/>
  <c r="I372" i="5"/>
  <c r="I661" i="5"/>
  <c r="I480" i="5"/>
  <c r="I758" i="5"/>
  <c r="I407" i="5"/>
  <c r="I291" i="5"/>
  <c r="I496" i="5"/>
  <c r="I738" i="5"/>
  <c r="I685" i="5"/>
  <c r="I300" i="5"/>
  <c r="I435" i="5"/>
  <c r="I545" i="5"/>
  <c r="I14" i="5"/>
  <c r="I37" i="5"/>
  <c r="I459" i="5"/>
  <c r="I773" i="5"/>
  <c r="I222" i="5"/>
  <c r="I593" i="5"/>
  <c r="I503" i="5"/>
  <c r="I667" i="5"/>
  <c r="I270" i="5"/>
  <c r="I510" i="5"/>
  <c r="I404" i="5"/>
  <c r="I150" i="5"/>
  <c r="I58" i="5"/>
  <c r="I619" i="5"/>
  <c r="I591" i="5"/>
  <c r="I689" i="5"/>
  <c r="I540" i="5"/>
  <c r="I607" i="5"/>
  <c r="I327" i="5"/>
  <c r="I508" i="5"/>
  <c r="I577" i="5"/>
  <c r="I332" i="5"/>
  <c r="I782" i="5"/>
  <c r="I296" i="5"/>
  <c r="I388" i="5"/>
  <c r="I681" i="5"/>
  <c r="I594" i="5"/>
  <c r="I695" i="5"/>
  <c r="I675" i="5"/>
  <c r="I430" i="5"/>
  <c r="I432" i="5"/>
  <c r="I476" i="5"/>
  <c r="I11" i="5"/>
  <c r="I504" i="5"/>
  <c r="I336" i="5"/>
  <c r="I4" i="5"/>
  <c r="J4" i="5" s="1"/>
  <c r="K4" i="5" s="1"/>
  <c r="I211" i="5"/>
  <c r="I120" i="5"/>
  <c r="I170" i="5"/>
  <c r="I115" i="5"/>
  <c r="I741" i="5"/>
  <c r="I745" i="5"/>
  <c r="I491" i="5"/>
  <c r="I266" i="5"/>
  <c r="I737" i="5"/>
  <c r="I454" i="5"/>
  <c r="I569" i="5"/>
  <c r="I416" i="5"/>
  <c r="I646" i="5"/>
  <c r="I690" i="5"/>
  <c r="I48" i="5"/>
  <c r="I316" i="5"/>
  <c r="I116" i="5"/>
  <c r="I705" i="5"/>
  <c r="I639" i="5"/>
  <c r="I488" i="5"/>
  <c r="I584" i="5"/>
  <c r="I250" i="5"/>
  <c r="I142" i="5"/>
  <c r="I547" i="5"/>
  <c r="I220" i="5"/>
  <c r="I163" i="5"/>
  <c r="I693" i="5"/>
  <c r="I725" i="5"/>
  <c r="I616" i="5"/>
  <c r="I753" i="5"/>
  <c r="I774" i="5"/>
  <c r="I239" i="5"/>
  <c r="I263" i="5"/>
  <c r="I565" i="5"/>
  <c r="I155" i="5"/>
  <c r="I452" i="5"/>
  <c r="I12" i="5"/>
  <c r="I195" i="5"/>
  <c r="I487" i="5"/>
  <c r="I601" i="5"/>
  <c r="I230" i="5"/>
  <c r="I20" i="5"/>
  <c r="I187" i="5"/>
  <c r="I581" i="5"/>
  <c r="I274" i="5"/>
  <c r="I246" i="5"/>
  <c r="I219" i="5"/>
  <c r="I562" i="5"/>
  <c r="I732" i="5"/>
  <c r="I525" i="5"/>
  <c r="I648" i="5"/>
  <c r="I750" i="5"/>
  <c r="I135" i="5"/>
  <c r="I670" i="5"/>
  <c r="I460" i="5"/>
  <c r="I282" i="5"/>
  <c r="I629" i="5"/>
  <c r="I446" i="5"/>
  <c r="I91" i="5"/>
  <c r="I484" i="5"/>
  <c r="I512" i="5"/>
  <c r="I552" i="5"/>
  <c r="I641" i="5"/>
  <c r="I519" i="5"/>
  <c r="I90" i="5"/>
  <c r="I96" i="5"/>
  <c r="I307" i="5"/>
  <c r="I618" i="5"/>
  <c r="I394" i="5"/>
  <c r="I314" i="5"/>
  <c r="I292" i="5"/>
  <c r="I589" i="5"/>
  <c r="I176" i="5"/>
  <c r="I556" i="5"/>
  <c r="I706" i="5"/>
  <c r="I492" i="5"/>
  <c r="I523" i="5"/>
  <c r="I456" i="5"/>
  <c r="I673" i="5"/>
  <c r="I52" i="5"/>
  <c r="I179" i="5"/>
  <c r="I131" i="5"/>
  <c r="I346" i="5"/>
  <c r="I609" i="5"/>
  <c r="I350" i="5"/>
  <c r="I617" i="5"/>
  <c r="I643" i="5"/>
  <c r="I44" i="5"/>
  <c r="I352" i="5"/>
  <c r="I190" i="5"/>
  <c r="I778" i="5"/>
  <c r="I428" i="5"/>
  <c r="I228" i="5"/>
  <c r="I360" i="5"/>
  <c r="I275" i="5"/>
  <c r="I439" i="5"/>
  <c r="I180" i="5"/>
  <c r="I344" i="5"/>
  <c r="I287" i="5"/>
  <c r="I240" i="5"/>
  <c r="I604" i="5"/>
  <c r="I424" i="5"/>
  <c r="I678" i="5"/>
  <c r="I382" i="5"/>
  <c r="I762" i="5"/>
  <c r="I626" i="5"/>
  <c r="I7" i="5"/>
  <c r="I637" i="5"/>
  <c r="I717" i="5"/>
  <c r="I210" i="5"/>
  <c r="I524" i="5"/>
  <c r="I710" i="5"/>
  <c r="I80" i="5"/>
  <c r="I427" i="5"/>
  <c r="I92" i="5"/>
  <c r="I392" i="5"/>
  <c r="I608" i="5"/>
  <c r="I572" i="5"/>
  <c r="I178" i="5"/>
  <c r="I736" i="5"/>
  <c r="I674" i="5"/>
  <c r="I25" i="5"/>
  <c r="I444" i="5"/>
  <c r="I757" i="5"/>
  <c r="I483" i="5"/>
  <c r="I578" i="5"/>
  <c r="I378" i="5"/>
  <c r="I46" i="5"/>
  <c r="I126" i="5"/>
  <c r="I625" i="5"/>
  <c r="I396" i="5"/>
  <c r="I633" i="5"/>
  <c r="I186" i="5"/>
  <c r="I495" i="5"/>
  <c r="I268" i="5"/>
  <c r="I668" i="5"/>
  <c r="I326" i="5"/>
  <c r="I451" i="5"/>
  <c r="I702" i="5"/>
  <c r="I613" i="5"/>
  <c r="I672" i="5"/>
  <c r="I539" i="5"/>
  <c r="I54" i="5"/>
  <c r="I206" i="5"/>
  <c r="I542" i="5"/>
  <c r="I599" i="5"/>
  <c r="I304" i="5"/>
  <c r="I631" i="5"/>
  <c r="I628" i="5"/>
  <c r="I573" i="5"/>
  <c r="I719" i="5"/>
  <c r="I697" i="5"/>
  <c r="I471" i="5"/>
  <c r="I636" i="5"/>
  <c r="I606" i="5"/>
  <c r="I408" i="5"/>
  <c r="I638" i="5"/>
  <c r="I520" i="5"/>
  <c r="I516" i="5"/>
  <c r="AF79" i="7"/>
  <c r="AK79" i="7" s="1"/>
  <c r="AF215" i="7"/>
  <c r="N216" i="7"/>
  <c r="O216" i="7" s="1"/>
  <c r="P216" i="7" s="1"/>
  <c r="Q216" i="7" s="1"/>
  <c r="R216" i="7"/>
  <c r="S216" i="7" s="1"/>
  <c r="T216" i="7" s="1"/>
  <c r="U216" i="7" s="1"/>
  <c r="V216" i="7" s="1"/>
  <c r="W216" i="7" s="1"/>
  <c r="X216" i="7" s="1"/>
  <c r="Y216" i="7" s="1"/>
  <c r="Z216" i="7" s="1"/>
  <c r="AA216" i="7" s="1"/>
  <c r="AB216" i="7" s="1"/>
  <c r="AC216" i="7" s="1"/>
  <c r="AD216" i="7" s="1"/>
  <c r="AE216" i="7" s="1"/>
  <c r="AK3" i="7"/>
  <c r="K7" i="10" l="1"/>
  <c r="J8" i="10"/>
  <c r="AF216" i="7"/>
  <c r="AG216" i="7" s="1"/>
  <c r="AH216" i="7" s="1"/>
  <c r="AI216" i="7" s="1"/>
  <c r="AJ216" i="7" s="1"/>
  <c r="AK215" i="7" s="1"/>
  <c r="J5" i="5"/>
  <c r="K5" i="5" s="1"/>
  <c r="K8" i="10" l="1"/>
  <c r="J9" i="10"/>
  <c r="J6" i="5"/>
  <c r="K6" i="5"/>
  <c r="J7" i="5"/>
  <c r="K9" i="10" l="1"/>
  <c r="J10" i="10"/>
  <c r="K7" i="5"/>
  <c r="J8" i="5"/>
  <c r="K10" i="10" l="1"/>
  <c r="J11" i="10"/>
  <c r="K8" i="5"/>
  <c r="J9" i="5"/>
  <c r="K11" i="10" l="1"/>
  <c r="J12" i="10"/>
  <c r="K9" i="5"/>
  <c r="J10" i="5"/>
  <c r="K12" i="10" l="1"/>
  <c r="J13" i="10"/>
  <c r="K10" i="5"/>
  <c r="J11" i="5"/>
  <c r="J14" i="10" l="1"/>
  <c r="K13" i="10"/>
  <c r="K11" i="5"/>
  <c r="J12" i="5"/>
  <c r="K14" i="10" l="1"/>
  <c r="J15" i="10"/>
  <c r="K12" i="5"/>
  <c r="J13" i="5"/>
  <c r="K15" i="10" l="1"/>
  <c r="J16" i="10"/>
  <c r="K13" i="5"/>
  <c r="J14" i="5"/>
  <c r="K16" i="10" l="1"/>
  <c r="J17" i="10"/>
  <c r="K14" i="5"/>
  <c r="J15" i="5"/>
  <c r="K17" i="10" l="1"/>
  <c r="J18" i="10"/>
  <c r="K15" i="5"/>
  <c r="J16" i="5"/>
  <c r="K18" i="10" l="1"/>
  <c r="J19" i="10"/>
  <c r="K16" i="5"/>
  <c r="J17" i="5"/>
  <c r="K19" i="10" l="1"/>
  <c r="J20" i="10"/>
  <c r="K17" i="5"/>
  <c r="J18" i="5"/>
  <c r="K20" i="10" l="1"/>
  <c r="J21" i="10"/>
  <c r="K18" i="5"/>
  <c r="J19" i="5"/>
  <c r="K21" i="10" l="1"/>
  <c r="J22" i="10"/>
  <c r="K19" i="5"/>
  <c r="J20" i="5"/>
  <c r="K22" i="10" l="1"/>
  <c r="J23" i="10"/>
  <c r="K20" i="5"/>
  <c r="J21" i="5"/>
  <c r="K23" i="10" l="1"/>
  <c r="J24" i="10"/>
  <c r="K21" i="5"/>
  <c r="J22" i="5"/>
  <c r="K24" i="10" l="1"/>
  <c r="J25" i="10"/>
  <c r="K22" i="5"/>
  <c r="J23" i="5"/>
  <c r="K25" i="10" l="1"/>
  <c r="J26" i="10"/>
  <c r="K23" i="5"/>
  <c r="J24" i="5"/>
  <c r="K26" i="10" l="1"/>
  <c r="J27" i="10"/>
  <c r="K24" i="5"/>
  <c r="J25" i="5"/>
  <c r="K27" i="10" l="1"/>
  <c r="J28" i="10"/>
  <c r="K25" i="5"/>
  <c r="J26" i="5"/>
  <c r="K28" i="10" l="1"/>
  <c r="J29" i="10"/>
  <c r="K26" i="5"/>
  <c r="J27" i="5"/>
  <c r="K29" i="10" l="1"/>
  <c r="J30" i="10"/>
  <c r="K27" i="5"/>
  <c r="J28" i="5"/>
  <c r="K30" i="10" l="1"/>
  <c r="J31" i="10"/>
  <c r="K28" i="5"/>
  <c r="J29" i="5"/>
  <c r="K31" i="10" l="1"/>
  <c r="J32" i="10"/>
  <c r="K29" i="5"/>
  <c r="J30" i="5"/>
  <c r="K32" i="10" l="1"/>
  <c r="J33" i="10"/>
  <c r="K30" i="5"/>
  <c r="J31" i="5"/>
  <c r="K33" i="10" l="1"/>
  <c r="J34" i="10"/>
  <c r="K31" i="5"/>
  <c r="J32" i="5"/>
  <c r="K34" i="10" l="1"/>
  <c r="J35" i="10"/>
  <c r="K32" i="5"/>
  <c r="J33" i="5"/>
  <c r="K35" i="10" l="1"/>
  <c r="J36" i="10"/>
  <c r="K33" i="5"/>
  <c r="J34" i="5"/>
  <c r="K36" i="10" l="1"/>
  <c r="J37" i="10"/>
  <c r="K34" i="5"/>
  <c r="J35" i="5"/>
  <c r="K37" i="10" l="1"/>
  <c r="J38" i="10"/>
  <c r="K35" i="5"/>
  <c r="J36" i="5"/>
  <c r="K38" i="10" l="1"/>
  <c r="J39" i="10"/>
  <c r="K36" i="5"/>
  <c r="J37" i="5"/>
  <c r="K39" i="10" l="1"/>
  <c r="J40" i="10"/>
  <c r="K37" i="5"/>
  <c r="J38" i="5"/>
  <c r="J41" i="10" l="1"/>
  <c r="K40" i="10"/>
  <c r="K38" i="5"/>
  <c r="J39" i="5"/>
  <c r="K41" i="10" l="1"/>
  <c r="J42" i="10"/>
  <c r="K39" i="5"/>
  <c r="J40" i="5"/>
  <c r="K42" i="10" l="1"/>
  <c r="J43" i="10"/>
  <c r="K40" i="5"/>
  <c r="J41" i="5"/>
  <c r="K43" i="10" l="1"/>
  <c r="J44" i="10"/>
  <c r="K41" i="5"/>
  <c r="J42" i="5"/>
  <c r="K44" i="10" l="1"/>
  <c r="J45" i="10"/>
  <c r="K42" i="5"/>
  <c r="J43" i="5"/>
  <c r="K45" i="10" l="1"/>
  <c r="J46" i="10"/>
  <c r="K43" i="5"/>
  <c r="J44" i="5"/>
  <c r="K46" i="10" l="1"/>
  <c r="J47" i="10"/>
  <c r="K44" i="5"/>
  <c r="J45" i="5"/>
  <c r="K47" i="10" l="1"/>
  <c r="J48" i="10"/>
  <c r="K45" i="5"/>
  <c r="J46" i="5"/>
  <c r="K48" i="10" l="1"/>
  <c r="J49" i="10"/>
  <c r="K46" i="5"/>
  <c r="J47" i="5"/>
  <c r="K49" i="10" l="1"/>
  <c r="J50" i="10"/>
  <c r="K47" i="5"/>
  <c r="J48" i="5"/>
  <c r="K50" i="10" l="1"/>
  <c r="J51" i="10"/>
  <c r="K48" i="5"/>
  <c r="J49" i="5"/>
  <c r="K51" i="10" l="1"/>
  <c r="J52" i="10"/>
  <c r="K49" i="5"/>
  <c r="J50" i="5"/>
  <c r="K52" i="10" l="1"/>
  <c r="J53" i="10"/>
  <c r="K50" i="5"/>
  <c r="J51" i="5"/>
  <c r="K53" i="10" l="1"/>
  <c r="J54" i="10"/>
  <c r="K51" i="5"/>
  <c r="J52" i="5"/>
  <c r="K54" i="10" l="1"/>
  <c r="J55" i="10"/>
  <c r="K52" i="5"/>
  <c r="J53" i="5"/>
  <c r="K55" i="10" l="1"/>
  <c r="J56" i="10"/>
  <c r="K53" i="5"/>
  <c r="J54" i="5"/>
  <c r="K56" i="10" l="1"/>
  <c r="J57" i="10"/>
  <c r="K54" i="5"/>
  <c r="J55" i="5"/>
  <c r="K57" i="10" l="1"/>
  <c r="J58" i="10"/>
  <c r="K55" i="5"/>
  <c r="J56" i="5"/>
  <c r="K58" i="10" l="1"/>
  <c r="J59" i="10"/>
  <c r="K56" i="5"/>
  <c r="J57" i="5"/>
  <c r="K59" i="10" l="1"/>
  <c r="J60" i="10"/>
  <c r="K57" i="5"/>
  <c r="J58" i="5"/>
  <c r="K60" i="10" l="1"/>
  <c r="J61" i="10"/>
  <c r="K58" i="5"/>
  <c r="J59" i="5"/>
  <c r="K61" i="10" l="1"/>
  <c r="J62" i="10"/>
  <c r="K59" i="5"/>
  <c r="J60" i="5"/>
  <c r="K62" i="10" l="1"/>
  <c r="J63" i="10"/>
  <c r="K60" i="5"/>
  <c r="J61" i="5"/>
  <c r="K63" i="10" l="1"/>
  <c r="J64" i="10"/>
  <c r="K61" i="5"/>
  <c r="J62" i="5"/>
  <c r="K64" i="10" l="1"/>
  <c r="J65" i="10"/>
  <c r="K62" i="5"/>
  <c r="J63" i="5"/>
  <c r="K65" i="10" l="1"/>
  <c r="J66" i="10"/>
  <c r="K63" i="5"/>
  <c r="J64" i="5"/>
  <c r="K66" i="10" l="1"/>
  <c r="J67" i="10"/>
  <c r="K64" i="5"/>
  <c r="J65" i="5"/>
  <c r="K67" i="10" l="1"/>
  <c r="J68" i="10"/>
  <c r="K65" i="5"/>
  <c r="J66" i="5"/>
  <c r="K68" i="10" l="1"/>
  <c r="J69" i="10"/>
  <c r="K66" i="5"/>
  <c r="J67" i="5"/>
  <c r="K69" i="10" l="1"/>
  <c r="J70" i="10"/>
  <c r="K67" i="5"/>
  <c r="J68" i="5"/>
  <c r="K70" i="10" l="1"/>
  <c r="J71" i="10"/>
  <c r="K68" i="5"/>
  <c r="J69" i="5"/>
  <c r="K71" i="10" l="1"/>
  <c r="J72" i="10"/>
  <c r="K69" i="5"/>
  <c r="J70" i="5"/>
  <c r="K72" i="10" l="1"/>
  <c r="J73" i="10"/>
  <c r="K70" i="5"/>
  <c r="J71" i="5"/>
  <c r="K73" i="10" l="1"/>
  <c r="J74" i="10"/>
  <c r="K71" i="5"/>
  <c r="J72" i="5"/>
  <c r="K74" i="10" l="1"/>
  <c r="J75" i="10"/>
  <c r="K72" i="5"/>
  <c r="J73" i="5"/>
  <c r="K75" i="10" l="1"/>
  <c r="J76" i="10"/>
  <c r="K73" i="5"/>
  <c r="J74" i="5"/>
  <c r="K76" i="10" l="1"/>
  <c r="J77" i="10"/>
  <c r="K74" i="5"/>
  <c r="J75" i="5"/>
  <c r="K77" i="10" l="1"/>
  <c r="J78" i="10"/>
  <c r="K75" i="5"/>
  <c r="J76" i="5"/>
  <c r="K78" i="10" l="1"/>
  <c r="J79" i="10"/>
  <c r="K76" i="5"/>
  <c r="J77" i="5"/>
  <c r="K79" i="10" l="1"/>
  <c r="J80" i="10"/>
  <c r="K77" i="5"/>
  <c r="J78" i="5"/>
  <c r="K80" i="10" l="1"/>
  <c r="J81" i="10"/>
  <c r="K78" i="5"/>
  <c r="J79" i="5"/>
  <c r="K81" i="10" l="1"/>
  <c r="J82" i="10"/>
  <c r="K79" i="5"/>
  <c r="J80" i="5"/>
  <c r="J83" i="10" l="1"/>
  <c r="K82" i="10"/>
  <c r="K80" i="5"/>
  <c r="J81" i="5"/>
  <c r="K83" i="10" l="1"/>
  <c r="J84" i="10"/>
  <c r="K81" i="5"/>
  <c r="J82" i="5"/>
  <c r="K84" i="10" l="1"/>
  <c r="J85" i="10"/>
  <c r="K82" i="5"/>
  <c r="J83" i="5"/>
  <c r="K85" i="10" l="1"/>
  <c r="J86" i="10"/>
  <c r="K83" i="5"/>
  <c r="J84" i="5"/>
  <c r="K86" i="10" l="1"/>
  <c r="J87" i="10"/>
  <c r="K84" i="5"/>
  <c r="J85" i="5"/>
  <c r="K87" i="10" l="1"/>
  <c r="J88" i="10"/>
  <c r="K85" i="5"/>
  <c r="J86" i="5"/>
  <c r="K88" i="10" l="1"/>
  <c r="J89" i="10"/>
  <c r="K86" i="5"/>
  <c r="J87" i="5"/>
  <c r="K89" i="10" l="1"/>
  <c r="J90" i="10"/>
  <c r="K87" i="5"/>
  <c r="J88" i="5"/>
  <c r="K90" i="10" l="1"/>
  <c r="J91" i="10"/>
  <c r="K88" i="5"/>
  <c r="J89" i="5"/>
  <c r="K91" i="10" l="1"/>
  <c r="J92" i="10"/>
  <c r="K89" i="5"/>
  <c r="J90" i="5"/>
  <c r="K92" i="10" l="1"/>
  <c r="J93" i="10"/>
  <c r="K90" i="5"/>
  <c r="J91" i="5"/>
  <c r="K93" i="10" l="1"/>
  <c r="J94" i="10"/>
  <c r="K91" i="5"/>
  <c r="J92" i="5"/>
  <c r="K94" i="10" l="1"/>
  <c r="J95" i="10"/>
  <c r="K92" i="5"/>
  <c r="J93" i="5"/>
  <c r="K95" i="10" l="1"/>
  <c r="J96" i="10"/>
  <c r="K93" i="5"/>
  <c r="J94" i="5"/>
  <c r="K96" i="10" l="1"/>
  <c r="J97" i="10"/>
  <c r="K94" i="5"/>
  <c r="J95" i="5"/>
  <c r="K97" i="10" l="1"/>
  <c r="J98" i="10"/>
  <c r="K95" i="5"/>
  <c r="J96" i="5"/>
  <c r="K98" i="10" l="1"/>
  <c r="J99" i="10"/>
  <c r="K96" i="5"/>
  <c r="J97" i="5"/>
  <c r="K99" i="10" l="1"/>
  <c r="J100" i="10"/>
  <c r="K97" i="5"/>
  <c r="J98" i="5"/>
  <c r="K100" i="10" l="1"/>
  <c r="J101" i="10"/>
  <c r="K98" i="5"/>
  <c r="J99" i="5"/>
  <c r="K101" i="10" l="1"/>
  <c r="J102" i="10"/>
  <c r="K99" i="5"/>
  <c r="J100" i="5"/>
  <c r="K102" i="10" l="1"/>
  <c r="J103" i="10"/>
  <c r="K100" i="5"/>
  <c r="J101" i="5"/>
  <c r="K103" i="10" l="1"/>
  <c r="J104" i="10"/>
  <c r="K101" i="5"/>
  <c r="J102" i="5"/>
  <c r="K104" i="10" l="1"/>
  <c r="J105" i="10"/>
  <c r="K102" i="5"/>
  <c r="J103" i="5"/>
  <c r="K105" i="10" l="1"/>
  <c r="J106" i="10"/>
  <c r="K103" i="5"/>
  <c r="J104" i="5"/>
  <c r="K106" i="10" l="1"/>
  <c r="J107" i="10"/>
  <c r="K104" i="5"/>
  <c r="J105" i="5"/>
  <c r="K107" i="10" l="1"/>
  <c r="J108" i="10"/>
  <c r="K105" i="5"/>
  <c r="J106" i="5"/>
  <c r="K108" i="10" l="1"/>
  <c r="J109" i="10"/>
  <c r="K106" i="5"/>
  <c r="J107" i="5"/>
  <c r="K109" i="10" l="1"/>
  <c r="J110" i="10"/>
  <c r="K107" i="5"/>
  <c r="J108" i="5"/>
  <c r="K110" i="10" l="1"/>
  <c r="J111" i="10"/>
  <c r="K108" i="5"/>
  <c r="J109" i="5"/>
  <c r="K111" i="10" l="1"/>
  <c r="J112" i="10"/>
  <c r="K109" i="5"/>
  <c r="J110" i="5"/>
  <c r="K112" i="10" l="1"/>
  <c r="J113" i="10"/>
  <c r="K110" i="5"/>
  <c r="J111" i="5"/>
  <c r="K113" i="10" l="1"/>
  <c r="J114" i="10"/>
  <c r="K111" i="5"/>
  <c r="J112" i="5"/>
  <c r="K114" i="10" l="1"/>
  <c r="J115" i="10"/>
  <c r="K112" i="5"/>
  <c r="J113" i="5"/>
  <c r="K115" i="10" l="1"/>
  <c r="J116" i="10"/>
  <c r="K113" i="5"/>
  <c r="J114" i="5"/>
  <c r="K116" i="10" l="1"/>
  <c r="J117" i="10"/>
  <c r="K114" i="5"/>
  <c r="J115" i="5"/>
  <c r="K117" i="10" l="1"/>
  <c r="J118" i="10"/>
  <c r="K115" i="5"/>
  <c r="J116" i="5"/>
  <c r="K118" i="10" l="1"/>
  <c r="J119" i="10"/>
  <c r="K116" i="5"/>
  <c r="J117" i="5"/>
  <c r="K119" i="10" l="1"/>
  <c r="J120" i="10"/>
  <c r="K117" i="5"/>
  <c r="J118" i="5"/>
  <c r="K120" i="10" l="1"/>
  <c r="J121" i="10"/>
  <c r="K118" i="5"/>
  <c r="J119" i="5"/>
  <c r="K121" i="10" l="1"/>
  <c r="J122" i="10"/>
  <c r="K119" i="5"/>
  <c r="J120" i="5"/>
  <c r="K122" i="10" l="1"/>
  <c r="J123" i="10"/>
  <c r="K120" i="5"/>
  <c r="J121" i="5"/>
  <c r="K123" i="10" l="1"/>
  <c r="J124" i="10"/>
  <c r="K121" i="5"/>
  <c r="J122" i="5"/>
  <c r="K124" i="10" l="1"/>
  <c r="J125" i="10"/>
  <c r="K122" i="5"/>
  <c r="J123" i="5"/>
  <c r="K125" i="10" l="1"/>
  <c r="J126" i="10"/>
  <c r="K123" i="5"/>
  <c r="J124" i="5"/>
  <c r="K126" i="10" l="1"/>
  <c r="J127" i="10"/>
  <c r="K124" i="5"/>
  <c r="J125" i="5"/>
  <c r="K127" i="10" l="1"/>
  <c r="J128" i="10"/>
  <c r="K125" i="5"/>
  <c r="J126" i="5"/>
  <c r="K128" i="10" l="1"/>
  <c r="J129" i="10"/>
  <c r="K126" i="5"/>
  <c r="J127" i="5"/>
  <c r="K129" i="10" l="1"/>
  <c r="J130" i="10"/>
  <c r="K127" i="5"/>
  <c r="J128" i="5"/>
  <c r="K130" i="10" l="1"/>
  <c r="J131" i="10"/>
  <c r="K128" i="5"/>
  <c r="J129" i="5"/>
  <c r="K131" i="10" l="1"/>
  <c r="J132" i="10"/>
  <c r="K129" i="5"/>
  <c r="J130" i="5"/>
  <c r="K132" i="10" l="1"/>
  <c r="J133" i="10"/>
  <c r="K130" i="5"/>
  <c r="J131" i="5"/>
  <c r="K133" i="10" l="1"/>
  <c r="J134" i="10"/>
  <c r="K131" i="5"/>
  <c r="J132" i="5"/>
  <c r="J135" i="10" l="1"/>
  <c r="K134" i="10"/>
  <c r="K132" i="5"/>
  <c r="J133" i="5"/>
  <c r="K135" i="10" l="1"/>
  <c r="J136" i="10"/>
  <c r="K133" i="5"/>
  <c r="J134" i="5"/>
  <c r="K136" i="10" l="1"/>
  <c r="J137" i="10"/>
  <c r="K134" i="5"/>
  <c r="J135" i="5"/>
  <c r="K137" i="10" l="1"/>
  <c r="J138" i="10"/>
  <c r="K135" i="5"/>
  <c r="J136" i="5"/>
  <c r="K138" i="10" l="1"/>
  <c r="J139" i="10"/>
  <c r="K136" i="5"/>
  <c r="J137" i="5"/>
  <c r="K139" i="10" l="1"/>
  <c r="J140" i="10"/>
  <c r="K137" i="5"/>
  <c r="J138" i="5"/>
  <c r="K140" i="10" l="1"/>
  <c r="J141" i="10"/>
  <c r="K138" i="5"/>
  <c r="J139" i="5"/>
  <c r="K141" i="10" l="1"/>
  <c r="J142" i="10"/>
  <c r="K139" i="5"/>
  <c r="J140" i="5"/>
  <c r="K142" i="10" l="1"/>
  <c r="J143" i="10"/>
  <c r="K140" i="5"/>
  <c r="J141" i="5"/>
  <c r="K143" i="10" l="1"/>
  <c r="J144" i="10"/>
  <c r="K141" i="5"/>
  <c r="J142" i="5"/>
  <c r="K144" i="10" l="1"/>
  <c r="J145" i="10"/>
  <c r="K142" i="5"/>
  <c r="J143" i="5"/>
  <c r="K145" i="10" l="1"/>
  <c r="J146" i="10"/>
  <c r="K143" i="5"/>
  <c r="J144" i="5"/>
  <c r="K146" i="10" l="1"/>
  <c r="J147" i="10"/>
  <c r="K144" i="5"/>
  <c r="J145" i="5"/>
  <c r="K147" i="10" l="1"/>
  <c r="J148" i="10"/>
  <c r="K145" i="5"/>
  <c r="J146" i="5"/>
  <c r="K148" i="10" l="1"/>
  <c r="J149" i="10"/>
  <c r="K146" i="5"/>
  <c r="J147" i="5"/>
  <c r="K149" i="10" l="1"/>
  <c r="J150" i="10"/>
  <c r="K147" i="5"/>
  <c r="J148" i="5"/>
  <c r="K150" i="10" l="1"/>
  <c r="J151" i="10"/>
  <c r="K148" i="5"/>
  <c r="J149" i="5"/>
  <c r="K151" i="10" l="1"/>
  <c r="J152" i="10"/>
  <c r="K149" i="5"/>
  <c r="J150" i="5"/>
  <c r="K152" i="10" l="1"/>
  <c r="J153" i="10"/>
  <c r="K150" i="5"/>
  <c r="J151" i="5"/>
  <c r="K153" i="10" l="1"/>
  <c r="J154" i="10"/>
  <c r="K151" i="5"/>
  <c r="J152" i="5"/>
  <c r="K154" i="10" l="1"/>
  <c r="J155" i="10"/>
  <c r="K152" i="5"/>
  <c r="J153" i="5"/>
  <c r="K155" i="10" l="1"/>
  <c r="J156" i="10"/>
  <c r="K153" i="5"/>
  <c r="J154" i="5"/>
  <c r="K156" i="10" l="1"/>
  <c r="J157" i="10"/>
  <c r="K154" i="5"/>
  <c r="J155" i="5"/>
  <c r="K157" i="10" l="1"/>
  <c r="J158" i="10"/>
  <c r="K155" i="5"/>
  <c r="J156" i="5"/>
  <c r="K158" i="10" l="1"/>
  <c r="J159" i="10"/>
  <c r="K156" i="5"/>
  <c r="J157" i="5"/>
  <c r="K159" i="10" l="1"/>
  <c r="J160" i="10"/>
  <c r="K157" i="5"/>
  <c r="J158" i="5"/>
  <c r="K160" i="10" l="1"/>
  <c r="J161" i="10"/>
  <c r="K158" i="5"/>
  <c r="J159" i="5"/>
  <c r="K161" i="10" l="1"/>
  <c r="J162" i="10"/>
  <c r="K159" i="5"/>
  <c r="J160" i="5"/>
  <c r="K162" i="10" l="1"/>
  <c r="J163" i="10"/>
  <c r="K160" i="5"/>
  <c r="J161" i="5"/>
  <c r="K163" i="10" l="1"/>
  <c r="J164" i="10"/>
  <c r="K161" i="5"/>
  <c r="J162" i="5"/>
  <c r="K164" i="10" l="1"/>
  <c r="J165" i="10"/>
  <c r="K162" i="5"/>
  <c r="J163" i="5"/>
  <c r="K165" i="10" l="1"/>
  <c r="J166" i="10"/>
  <c r="K163" i="5"/>
  <c r="J164" i="5"/>
  <c r="K166" i="10" l="1"/>
  <c r="J167" i="10"/>
  <c r="K164" i="5"/>
  <c r="J165" i="5"/>
  <c r="K167" i="10" l="1"/>
  <c r="J168" i="10"/>
  <c r="K165" i="5"/>
  <c r="J166" i="5"/>
  <c r="K168" i="10" l="1"/>
  <c r="J169" i="10"/>
  <c r="K166" i="5"/>
  <c r="J167" i="5"/>
  <c r="K169" i="10" l="1"/>
  <c r="J170" i="10"/>
  <c r="K167" i="5"/>
  <c r="J168" i="5"/>
  <c r="K170" i="10" l="1"/>
  <c r="J171" i="10"/>
  <c r="K168" i="5"/>
  <c r="J169" i="5"/>
  <c r="K171" i="10" l="1"/>
  <c r="J172" i="10"/>
  <c r="K169" i="5"/>
  <c r="J170" i="5"/>
  <c r="K172" i="10" l="1"/>
  <c r="J173" i="10"/>
  <c r="K170" i="5"/>
  <c r="J171" i="5"/>
  <c r="K173" i="10" l="1"/>
  <c r="J174" i="10"/>
  <c r="K171" i="5"/>
  <c r="J172" i="5"/>
  <c r="K174" i="10" l="1"/>
  <c r="J175" i="10"/>
  <c r="K172" i="5"/>
  <c r="J173" i="5"/>
  <c r="K175" i="10" l="1"/>
  <c r="J176" i="10"/>
  <c r="K173" i="5"/>
  <c r="J174" i="5"/>
  <c r="K176" i="10" l="1"/>
  <c r="J177" i="10"/>
  <c r="K174" i="5"/>
  <c r="J175" i="5"/>
  <c r="K177" i="10" l="1"/>
  <c r="J178" i="10"/>
  <c r="K175" i="5"/>
  <c r="J176" i="5"/>
  <c r="K178" i="10" l="1"/>
  <c r="J179" i="10"/>
  <c r="K176" i="5"/>
  <c r="J177" i="5"/>
  <c r="K179" i="10" l="1"/>
  <c r="J180" i="10"/>
  <c r="K177" i="5"/>
  <c r="J178" i="5"/>
  <c r="K180" i="10" l="1"/>
  <c r="J181" i="10"/>
  <c r="K178" i="5"/>
  <c r="J179" i="5"/>
  <c r="K181" i="10" l="1"/>
  <c r="J182" i="10"/>
  <c r="K179" i="5"/>
  <c r="J180" i="5"/>
  <c r="K182" i="10" l="1"/>
  <c r="J183" i="10"/>
  <c r="K180" i="5"/>
  <c r="J181" i="5"/>
  <c r="K183" i="10" l="1"/>
  <c r="J184" i="10"/>
  <c r="K181" i="5"/>
  <c r="J182" i="5"/>
  <c r="K184" i="10" l="1"/>
  <c r="J185" i="10"/>
  <c r="K182" i="5"/>
  <c r="J183" i="5"/>
  <c r="K185" i="10" l="1"/>
  <c r="J186" i="10"/>
  <c r="K183" i="5"/>
  <c r="J184" i="5"/>
  <c r="K186" i="10" l="1"/>
  <c r="J187" i="10"/>
  <c r="K184" i="5"/>
  <c r="J185" i="5"/>
  <c r="K187" i="10" l="1"/>
  <c r="J188" i="10"/>
  <c r="K185" i="5"/>
  <c r="J186" i="5"/>
  <c r="K188" i="10" l="1"/>
  <c r="J189" i="10"/>
  <c r="K186" i="5"/>
  <c r="J187" i="5"/>
  <c r="K189" i="10" l="1"/>
  <c r="J190" i="10"/>
  <c r="K187" i="5"/>
  <c r="J188" i="5"/>
  <c r="K190" i="10" l="1"/>
  <c r="J191" i="10"/>
  <c r="K188" i="5"/>
  <c r="J189" i="5"/>
  <c r="K191" i="10" l="1"/>
  <c r="J192" i="10"/>
  <c r="K189" i="5"/>
  <c r="J190" i="5"/>
  <c r="K192" i="10" l="1"/>
  <c r="J193" i="10"/>
  <c r="K190" i="5"/>
  <c r="J191" i="5"/>
  <c r="K193" i="10" l="1"/>
  <c r="J194" i="10"/>
  <c r="K191" i="5"/>
  <c r="J192" i="5"/>
  <c r="K194" i="10" l="1"/>
  <c r="J195" i="10"/>
  <c r="K192" i="5"/>
  <c r="J193" i="5"/>
  <c r="J196" i="10" l="1"/>
  <c r="K195" i="10"/>
  <c r="K193" i="5"/>
  <c r="J194" i="5"/>
  <c r="K196" i="10" l="1"/>
  <c r="J197" i="10"/>
  <c r="K194" i="5"/>
  <c r="J195" i="5"/>
  <c r="K197" i="10" l="1"/>
  <c r="J198" i="10"/>
  <c r="K195" i="5"/>
  <c r="J196" i="5"/>
  <c r="K198" i="10" l="1"/>
  <c r="J199" i="10"/>
  <c r="K196" i="5"/>
  <c r="J197" i="5"/>
  <c r="K199" i="10" l="1"/>
  <c r="J200" i="10"/>
  <c r="K197" i="5"/>
  <c r="J198" i="5"/>
  <c r="K200" i="10" l="1"/>
  <c r="J201" i="10"/>
  <c r="K198" i="5"/>
  <c r="J199" i="5"/>
  <c r="K201" i="10" l="1"/>
  <c r="J202" i="10"/>
  <c r="K199" i="5"/>
  <c r="J200" i="5"/>
  <c r="K202" i="10" l="1"/>
  <c r="J203" i="10"/>
  <c r="K200" i="5"/>
  <c r="J201" i="5"/>
  <c r="K203" i="10" l="1"/>
  <c r="J204" i="10"/>
  <c r="K201" i="5"/>
  <c r="J202" i="5"/>
  <c r="J205" i="10" l="1"/>
  <c r="K204" i="10"/>
  <c r="K202" i="5"/>
  <c r="J203" i="5"/>
  <c r="K205" i="10" l="1"/>
  <c r="J206" i="10"/>
  <c r="K203" i="5"/>
  <c r="J204" i="5"/>
  <c r="K206" i="10" l="1"/>
  <c r="J207" i="10"/>
  <c r="K204" i="5"/>
  <c r="J205" i="5"/>
  <c r="K207" i="10" l="1"/>
  <c r="J208" i="10"/>
  <c r="K205" i="5"/>
  <c r="J206" i="5"/>
  <c r="K208" i="10" l="1"/>
  <c r="J209" i="10"/>
  <c r="K206" i="5"/>
  <c r="J207" i="5"/>
  <c r="K209" i="10" l="1"/>
  <c r="J210" i="10"/>
  <c r="K207" i="5"/>
  <c r="J208" i="5"/>
  <c r="K210" i="10" l="1"/>
  <c r="J211" i="10"/>
  <c r="K208" i="5"/>
  <c r="J209" i="5"/>
  <c r="K211" i="10" l="1"/>
  <c r="J212" i="10"/>
  <c r="K209" i="5"/>
  <c r="J210" i="5"/>
  <c r="K212" i="10" l="1"/>
  <c r="J213" i="10"/>
  <c r="K210" i="5"/>
  <c r="J211" i="5"/>
  <c r="K213" i="10" l="1"/>
  <c r="J214" i="10"/>
  <c r="K211" i="5"/>
  <c r="J212" i="5"/>
  <c r="K214" i="10" l="1"/>
  <c r="J215" i="10"/>
  <c r="K212" i="5"/>
  <c r="J213" i="5"/>
  <c r="K215" i="10" l="1"/>
  <c r="J216" i="10"/>
  <c r="K213" i="5"/>
  <c r="J214" i="5"/>
  <c r="K216" i="10" l="1"/>
  <c r="J217" i="10"/>
  <c r="K214" i="5"/>
  <c r="J215" i="5"/>
  <c r="K217" i="10" l="1"/>
  <c r="J218" i="10"/>
  <c r="K215" i="5"/>
  <c r="J216" i="5"/>
  <c r="K218" i="10" l="1"/>
  <c r="J219" i="10"/>
  <c r="K216" i="5"/>
  <c r="J217" i="5"/>
  <c r="K219" i="10" l="1"/>
  <c r="J220" i="10"/>
  <c r="K217" i="5"/>
  <c r="J218" i="5"/>
  <c r="K220" i="10" l="1"/>
  <c r="J221" i="10"/>
  <c r="K218" i="5"/>
  <c r="J219" i="5"/>
  <c r="K221" i="10" l="1"/>
  <c r="J222" i="10"/>
  <c r="K219" i="5"/>
  <c r="J220" i="5"/>
  <c r="K222" i="10" l="1"/>
  <c r="J223" i="10"/>
  <c r="K220" i="5"/>
  <c r="J221" i="5"/>
  <c r="K223" i="10" l="1"/>
  <c r="J224" i="10"/>
  <c r="K221" i="5"/>
  <c r="J222" i="5"/>
  <c r="K224" i="10" l="1"/>
  <c r="J225" i="10"/>
  <c r="K222" i="5"/>
  <c r="J223" i="5"/>
  <c r="K225" i="10" l="1"/>
  <c r="J226" i="10"/>
  <c r="K223" i="5"/>
  <c r="J224" i="5"/>
  <c r="K226" i="10" l="1"/>
  <c r="J227" i="10"/>
  <c r="K224" i="5"/>
  <c r="J225" i="5"/>
  <c r="K227" i="10" l="1"/>
  <c r="J228" i="10"/>
  <c r="K225" i="5"/>
  <c r="J226" i="5"/>
  <c r="K228" i="10" l="1"/>
  <c r="J229" i="10"/>
  <c r="K226" i="5"/>
  <c r="J227" i="5"/>
  <c r="K229" i="10" l="1"/>
  <c r="J230" i="10"/>
  <c r="K227" i="5"/>
  <c r="J228" i="5"/>
  <c r="K230" i="10" l="1"/>
  <c r="J231" i="10"/>
  <c r="K228" i="5"/>
  <c r="J229" i="5"/>
  <c r="J232" i="10" l="1"/>
  <c r="K231" i="10"/>
  <c r="K229" i="5"/>
  <c r="J230" i="5"/>
  <c r="K232" i="10" l="1"/>
  <c r="J233" i="10"/>
  <c r="K230" i="5"/>
  <c r="J231" i="5"/>
  <c r="K233" i="10" l="1"/>
  <c r="J234" i="10"/>
  <c r="K231" i="5"/>
  <c r="J232" i="5"/>
  <c r="K234" i="10" l="1"/>
  <c r="J235" i="10"/>
  <c r="K232" i="5"/>
  <c r="J233" i="5"/>
  <c r="K235" i="10" l="1"/>
  <c r="J236" i="10"/>
  <c r="K233" i="5"/>
  <c r="J234" i="5"/>
  <c r="K236" i="10" l="1"/>
  <c r="J237" i="10"/>
  <c r="K234" i="5"/>
  <c r="J235" i="5"/>
  <c r="K237" i="10" l="1"/>
  <c r="J238" i="10"/>
  <c r="K235" i="5"/>
  <c r="J236" i="5"/>
  <c r="J239" i="10" l="1"/>
  <c r="K238" i="10"/>
  <c r="K236" i="5"/>
  <c r="J237" i="5"/>
  <c r="K239" i="10" l="1"/>
  <c r="J240" i="10"/>
  <c r="K237" i="5"/>
  <c r="J238" i="5"/>
  <c r="K240" i="10" l="1"/>
  <c r="J241" i="10"/>
  <c r="K238" i="5"/>
  <c r="J239" i="5"/>
  <c r="K241" i="10" l="1"/>
  <c r="J242" i="10"/>
  <c r="K239" i="5"/>
  <c r="J240" i="5"/>
  <c r="K242" i="10" l="1"/>
  <c r="J243" i="10"/>
  <c r="K240" i="5"/>
  <c r="J241" i="5"/>
  <c r="K243" i="10" l="1"/>
  <c r="J244" i="10"/>
  <c r="K241" i="5"/>
  <c r="J242" i="5"/>
  <c r="K244" i="10" l="1"/>
  <c r="J245" i="10"/>
  <c r="K242" i="5"/>
  <c r="J243" i="5"/>
  <c r="K245" i="10" l="1"/>
  <c r="J246" i="10"/>
  <c r="K243" i="5"/>
  <c r="J244" i="5"/>
  <c r="K246" i="10" l="1"/>
  <c r="J247" i="10"/>
  <c r="K244" i="5"/>
  <c r="J245" i="5"/>
  <c r="K247" i="10" l="1"/>
  <c r="J248" i="10"/>
  <c r="K245" i="5"/>
  <c r="J246" i="5"/>
  <c r="K248" i="10" l="1"/>
  <c r="J249" i="10"/>
  <c r="K246" i="5"/>
  <c r="J247" i="5"/>
  <c r="K249" i="10" l="1"/>
  <c r="J250" i="10"/>
  <c r="K247" i="5"/>
  <c r="J248" i="5"/>
  <c r="K250" i="10" l="1"/>
  <c r="J251" i="10"/>
  <c r="K248" i="5"/>
  <c r="J249" i="5"/>
  <c r="K251" i="10" l="1"/>
  <c r="J252" i="10"/>
  <c r="K249" i="5"/>
  <c r="J250" i="5"/>
  <c r="K252" i="10" l="1"/>
  <c r="J253" i="10"/>
  <c r="K250" i="5"/>
  <c r="J251" i="5"/>
  <c r="K253" i="10" l="1"/>
  <c r="J254" i="10"/>
  <c r="K251" i="5"/>
  <c r="J252" i="5"/>
  <c r="K254" i="10" l="1"/>
  <c r="J255" i="10"/>
  <c r="K252" i="5"/>
  <c r="J253" i="5"/>
  <c r="K255" i="10" l="1"/>
  <c r="J256" i="10"/>
  <c r="K253" i="5"/>
  <c r="J254" i="5"/>
  <c r="K256" i="10" l="1"/>
  <c r="J257" i="10"/>
  <c r="K254" i="5"/>
  <c r="J255" i="5"/>
  <c r="K257" i="10" l="1"/>
  <c r="J258" i="10"/>
  <c r="K255" i="5"/>
  <c r="J256" i="5"/>
  <c r="K258" i="10" l="1"/>
  <c r="J259" i="10"/>
  <c r="K256" i="5"/>
  <c r="J257" i="5"/>
  <c r="K259" i="10" l="1"/>
  <c r="J260" i="10"/>
  <c r="K257" i="5"/>
  <c r="J258" i="5"/>
  <c r="K260" i="10" l="1"/>
  <c r="J261" i="10"/>
  <c r="K258" i="5"/>
  <c r="J259" i="5"/>
  <c r="K261" i="10" l="1"/>
  <c r="J262" i="10"/>
  <c r="K259" i="5"/>
  <c r="J260" i="5"/>
  <c r="K262" i="10" l="1"/>
  <c r="J263" i="10"/>
  <c r="K260" i="5"/>
  <c r="J261" i="5"/>
  <c r="K263" i="10" l="1"/>
  <c r="J264" i="10"/>
  <c r="K261" i="5"/>
  <c r="J262" i="5"/>
  <c r="K264" i="10" l="1"/>
  <c r="J265" i="10"/>
  <c r="K262" i="5"/>
  <c r="J263" i="5"/>
  <c r="K265" i="10" l="1"/>
  <c r="J266" i="10"/>
  <c r="K263" i="5"/>
  <c r="J264" i="5"/>
  <c r="K266" i="10" l="1"/>
  <c r="J267" i="10"/>
  <c r="K264" i="5"/>
  <c r="J265" i="5"/>
  <c r="K267" i="10" l="1"/>
  <c r="J268" i="10"/>
  <c r="K265" i="5"/>
  <c r="J266" i="5"/>
  <c r="K268" i="10" l="1"/>
  <c r="J269" i="10"/>
  <c r="K266" i="5"/>
  <c r="J267" i="5"/>
  <c r="K269" i="10" l="1"/>
  <c r="J270" i="10"/>
  <c r="K267" i="5"/>
  <c r="J268" i="5"/>
  <c r="J271" i="10" l="1"/>
  <c r="K270" i="10"/>
  <c r="K268" i="5"/>
  <c r="J269" i="5"/>
  <c r="J272" i="10" l="1"/>
  <c r="K271" i="10"/>
  <c r="K269" i="5"/>
  <c r="J270" i="5"/>
  <c r="K272" i="10" l="1"/>
  <c r="J273" i="10"/>
  <c r="K270" i="5"/>
  <c r="J271" i="5"/>
  <c r="K273" i="10" l="1"/>
  <c r="J274" i="10"/>
  <c r="K271" i="5"/>
  <c r="J272" i="5"/>
  <c r="K274" i="10" l="1"/>
  <c r="J275" i="10"/>
  <c r="K272" i="5"/>
  <c r="J273" i="5"/>
  <c r="K275" i="10" l="1"/>
  <c r="J276" i="10"/>
  <c r="K273" i="5"/>
  <c r="J274" i="5"/>
  <c r="K276" i="10" l="1"/>
  <c r="J277" i="10"/>
  <c r="K274" i="5"/>
  <c r="J275" i="5"/>
  <c r="K277" i="10" l="1"/>
  <c r="J278" i="10"/>
  <c r="K275" i="5"/>
  <c r="J276" i="5"/>
  <c r="K278" i="10" l="1"/>
  <c r="J279" i="10"/>
  <c r="K276" i="5"/>
  <c r="J277" i="5"/>
  <c r="K279" i="10" l="1"/>
  <c r="J280" i="10"/>
  <c r="K277" i="5"/>
  <c r="J278" i="5"/>
  <c r="K280" i="10" l="1"/>
  <c r="J281" i="10"/>
  <c r="K278" i="5"/>
  <c r="J279" i="5"/>
  <c r="K281" i="10" l="1"/>
  <c r="J282" i="10"/>
  <c r="K279" i="5"/>
  <c r="J280" i="5"/>
  <c r="K282" i="10" l="1"/>
  <c r="J283" i="10"/>
  <c r="K280" i="5"/>
  <c r="J281" i="5"/>
  <c r="K283" i="10" l="1"/>
  <c r="J284" i="10"/>
  <c r="K281" i="5"/>
  <c r="J282" i="5"/>
  <c r="K284" i="10" l="1"/>
  <c r="J285" i="10"/>
  <c r="K282" i="5"/>
  <c r="J283" i="5"/>
  <c r="K285" i="10" l="1"/>
  <c r="J286" i="10"/>
  <c r="K283" i="5"/>
  <c r="J284" i="5"/>
  <c r="K286" i="10" l="1"/>
  <c r="J287" i="10"/>
  <c r="K284" i="5"/>
  <c r="J285" i="5"/>
  <c r="K287" i="10" l="1"/>
  <c r="J288" i="10"/>
  <c r="K285" i="5"/>
  <c r="J286" i="5"/>
  <c r="K288" i="10" l="1"/>
  <c r="J289" i="10"/>
  <c r="K286" i="5"/>
  <c r="J287" i="5"/>
  <c r="K289" i="10" l="1"/>
  <c r="J290" i="10"/>
  <c r="K287" i="5"/>
  <c r="J288" i="5"/>
  <c r="K290" i="10" l="1"/>
  <c r="J291" i="10"/>
  <c r="K288" i="5"/>
  <c r="J289" i="5"/>
  <c r="J292" i="10" l="1"/>
  <c r="K291" i="10"/>
  <c r="K289" i="5"/>
  <c r="J290" i="5"/>
  <c r="K292" i="10" l="1"/>
  <c r="J293" i="10"/>
  <c r="K290" i="5"/>
  <c r="J291" i="5"/>
  <c r="K293" i="10" l="1"/>
  <c r="J294" i="10"/>
  <c r="K291" i="5"/>
  <c r="J292" i="5"/>
  <c r="K294" i="10" l="1"/>
  <c r="J295" i="10"/>
  <c r="K292" i="5"/>
  <c r="J293" i="5"/>
  <c r="K295" i="10" l="1"/>
  <c r="J296" i="10"/>
  <c r="K293" i="5"/>
  <c r="J294" i="5"/>
  <c r="K296" i="10" l="1"/>
  <c r="J297" i="10"/>
  <c r="K294" i="5"/>
  <c r="J295" i="5"/>
  <c r="K297" i="10" l="1"/>
  <c r="J298" i="10"/>
  <c r="K295" i="5"/>
  <c r="J296" i="5"/>
  <c r="K298" i="10" l="1"/>
  <c r="J299" i="10"/>
  <c r="K296" i="5"/>
  <c r="J297" i="5"/>
  <c r="K299" i="10" l="1"/>
  <c r="J300" i="10"/>
  <c r="K297" i="5"/>
  <c r="J298" i="5"/>
  <c r="K300" i="10" l="1"/>
  <c r="J301" i="10"/>
  <c r="K298" i="5"/>
  <c r="J299" i="5"/>
  <c r="K301" i="10" l="1"/>
  <c r="J302" i="10"/>
  <c r="K299" i="5"/>
  <c r="J300" i="5"/>
  <c r="K302" i="10" l="1"/>
  <c r="J303" i="10"/>
  <c r="K300" i="5"/>
  <c r="J301" i="5"/>
  <c r="K303" i="10" l="1"/>
  <c r="J304" i="10"/>
  <c r="K301" i="5"/>
  <c r="J302" i="5"/>
  <c r="K304" i="10" l="1"/>
  <c r="J305" i="10"/>
  <c r="K302" i="5"/>
  <c r="J303" i="5"/>
  <c r="K305" i="10" l="1"/>
  <c r="J306" i="10"/>
  <c r="K303" i="5"/>
  <c r="J304" i="5"/>
  <c r="K306" i="10" l="1"/>
  <c r="J307" i="10"/>
  <c r="K304" i="5"/>
  <c r="J305" i="5"/>
  <c r="J308" i="10" l="1"/>
  <c r="K307" i="10"/>
  <c r="K305" i="5"/>
  <c r="J306" i="5"/>
  <c r="K308" i="10" l="1"/>
  <c r="J309" i="10"/>
  <c r="K306" i="5"/>
  <c r="J307" i="5"/>
  <c r="K309" i="10" l="1"/>
  <c r="J310" i="10"/>
  <c r="K307" i="5"/>
  <c r="J308" i="5"/>
  <c r="K310" i="10" l="1"/>
  <c r="J311" i="10"/>
  <c r="K308" i="5"/>
  <c r="J309" i="5"/>
  <c r="K311" i="10" l="1"/>
  <c r="J312" i="10"/>
  <c r="K309" i="5"/>
  <c r="J310" i="5"/>
  <c r="K312" i="10" l="1"/>
  <c r="J313" i="10"/>
  <c r="K310" i="5"/>
  <c r="J311" i="5"/>
  <c r="K313" i="10" l="1"/>
  <c r="J314" i="10"/>
  <c r="K311" i="5"/>
  <c r="J312" i="5"/>
  <c r="K314" i="10" l="1"/>
  <c r="J315" i="10"/>
  <c r="K312" i="5"/>
  <c r="J313" i="5"/>
  <c r="J316" i="10" l="1"/>
  <c r="K315" i="10"/>
  <c r="K313" i="5"/>
  <c r="J314" i="5"/>
  <c r="K316" i="10" l="1"/>
  <c r="J317" i="10"/>
  <c r="K314" i="5"/>
  <c r="J315" i="5"/>
  <c r="K317" i="10" l="1"/>
  <c r="J318" i="10"/>
  <c r="K315" i="5"/>
  <c r="J316" i="5"/>
  <c r="K318" i="10" l="1"/>
  <c r="J319" i="10"/>
  <c r="K316" i="5"/>
  <c r="J317" i="5"/>
  <c r="K319" i="10" l="1"/>
  <c r="J320" i="10"/>
  <c r="K317" i="5"/>
  <c r="J318" i="5"/>
  <c r="K320" i="10" l="1"/>
  <c r="J321" i="10"/>
  <c r="K318" i="5"/>
  <c r="J319" i="5"/>
  <c r="K321" i="10" l="1"/>
  <c r="J322" i="10"/>
  <c r="K319" i="5"/>
  <c r="J320" i="5"/>
  <c r="K322" i="10" l="1"/>
  <c r="J323" i="10"/>
  <c r="K320" i="5"/>
  <c r="J321" i="5"/>
  <c r="K323" i="10" l="1"/>
  <c r="J324" i="10"/>
  <c r="K321" i="5"/>
  <c r="J322" i="5"/>
  <c r="K324" i="10" l="1"/>
  <c r="J325" i="10"/>
  <c r="K322" i="5"/>
  <c r="J323" i="5"/>
  <c r="K325" i="10" l="1"/>
  <c r="J326" i="10"/>
  <c r="K323" i="5"/>
  <c r="J324" i="5"/>
  <c r="K326" i="10" l="1"/>
  <c r="J327" i="10"/>
  <c r="K324" i="5"/>
  <c r="J325" i="5"/>
  <c r="K327" i="10" l="1"/>
  <c r="J328" i="10"/>
  <c r="K325" i="5"/>
  <c r="J326" i="5"/>
  <c r="K328" i="10" l="1"/>
  <c r="J329" i="10"/>
  <c r="K326" i="5"/>
  <c r="J327" i="5"/>
  <c r="K329" i="10" l="1"/>
  <c r="J330" i="10"/>
  <c r="K327" i="5"/>
  <c r="J328" i="5"/>
  <c r="K330" i="10" l="1"/>
  <c r="J331" i="10"/>
  <c r="K328" i="5"/>
  <c r="J329" i="5"/>
  <c r="K331" i="10" l="1"/>
  <c r="J332" i="10"/>
  <c r="K329" i="5"/>
  <c r="J330" i="5"/>
  <c r="K332" i="10" l="1"/>
  <c r="J333" i="10"/>
  <c r="K330" i="5"/>
  <c r="J331" i="5"/>
  <c r="K333" i="10" l="1"/>
  <c r="J334" i="10"/>
  <c r="K331" i="5"/>
  <c r="J332" i="5"/>
  <c r="K334" i="10" l="1"/>
  <c r="J335" i="10"/>
  <c r="K332" i="5"/>
  <c r="J333" i="5"/>
  <c r="J336" i="10" l="1"/>
  <c r="K335" i="10"/>
  <c r="K333" i="5"/>
  <c r="J334" i="5"/>
  <c r="K336" i="10" l="1"/>
  <c r="J337" i="10"/>
  <c r="K334" i="5"/>
  <c r="J335" i="5"/>
  <c r="K337" i="10" l="1"/>
  <c r="J338" i="10"/>
  <c r="K335" i="5"/>
  <c r="J336" i="5"/>
  <c r="K338" i="10" l="1"/>
  <c r="J339" i="10"/>
  <c r="K336" i="5"/>
  <c r="J337" i="5"/>
  <c r="K339" i="10" l="1"/>
  <c r="J340" i="10"/>
  <c r="K337" i="5"/>
  <c r="J338" i="5"/>
  <c r="K340" i="10" l="1"/>
  <c r="J341" i="10"/>
  <c r="K338" i="5"/>
  <c r="J339" i="5"/>
  <c r="K341" i="10" l="1"/>
  <c r="J342" i="10"/>
  <c r="K339" i="5"/>
  <c r="J340" i="5"/>
  <c r="K342" i="10" l="1"/>
  <c r="J343" i="10"/>
  <c r="K340" i="5"/>
  <c r="J341" i="5"/>
  <c r="K343" i="10" l="1"/>
  <c r="J344" i="10"/>
  <c r="K341" i="5"/>
  <c r="J342" i="5"/>
  <c r="K344" i="10" l="1"/>
  <c r="J345" i="10"/>
  <c r="K342" i="5"/>
  <c r="J343" i="5"/>
  <c r="K345" i="10" l="1"/>
  <c r="J346" i="10"/>
  <c r="K343" i="5"/>
  <c r="J344" i="5"/>
  <c r="K346" i="10" l="1"/>
  <c r="J347" i="10"/>
  <c r="K344" i="5"/>
  <c r="J345" i="5"/>
  <c r="J348" i="10" l="1"/>
  <c r="K347" i="10"/>
  <c r="K345" i="5"/>
  <c r="J346" i="5"/>
  <c r="K348" i="10" l="1"/>
  <c r="J349" i="10"/>
  <c r="K346" i="5"/>
  <c r="J347" i="5"/>
  <c r="K349" i="10" l="1"/>
  <c r="J350" i="10"/>
  <c r="K347" i="5"/>
  <c r="J348" i="5"/>
  <c r="K350" i="10" l="1"/>
  <c r="J351" i="10"/>
  <c r="K348" i="5"/>
  <c r="J349" i="5"/>
  <c r="K351" i="10" l="1"/>
  <c r="J352" i="10"/>
  <c r="K349" i="5"/>
  <c r="J350" i="5"/>
  <c r="K352" i="10" l="1"/>
  <c r="J353" i="10"/>
  <c r="K350" i="5"/>
  <c r="J351" i="5"/>
  <c r="K353" i="10" l="1"/>
  <c r="J354" i="10"/>
  <c r="K351" i="5"/>
  <c r="J352" i="5"/>
  <c r="K354" i="10" l="1"/>
  <c r="J355" i="10"/>
  <c r="K352" i="5"/>
  <c r="J353" i="5"/>
  <c r="K355" i="10" l="1"/>
  <c r="J356" i="10"/>
  <c r="K353" i="5"/>
  <c r="J354" i="5"/>
  <c r="K356" i="10" l="1"/>
  <c r="J357" i="10"/>
  <c r="K354" i="5"/>
  <c r="J355" i="5"/>
  <c r="K357" i="10" l="1"/>
  <c r="J358" i="10"/>
  <c r="K355" i="5"/>
  <c r="J356" i="5"/>
  <c r="K358" i="10" l="1"/>
  <c r="J359" i="10"/>
  <c r="K356" i="5"/>
  <c r="J357" i="5"/>
  <c r="K359" i="10" l="1"/>
  <c r="J360" i="10"/>
  <c r="K357" i="5"/>
  <c r="J358" i="5"/>
  <c r="K360" i="10" l="1"/>
  <c r="J361" i="10"/>
  <c r="K358" i="5"/>
  <c r="J359" i="5"/>
  <c r="K361" i="10" l="1"/>
  <c r="J362" i="10"/>
  <c r="K359" i="5"/>
  <c r="J360" i="5"/>
  <c r="K362" i="10" l="1"/>
  <c r="J363" i="10"/>
  <c r="K360" i="5"/>
  <c r="J361" i="5"/>
  <c r="K363" i="10" l="1"/>
  <c r="J364" i="10"/>
  <c r="K361" i="5"/>
  <c r="J362" i="5"/>
  <c r="K364" i="10" l="1"/>
  <c r="J365" i="10"/>
  <c r="K362" i="5"/>
  <c r="J363" i="5"/>
  <c r="K365" i="10" l="1"/>
  <c r="J366" i="10"/>
  <c r="K363" i="5"/>
  <c r="J364" i="5"/>
  <c r="K366" i="10" l="1"/>
  <c r="J367" i="10"/>
  <c r="K364" i="5"/>
  <c r="J365" i="5"/>
  <c r="K367" i="10" l="1"/>
  <c r="J368" i="10"/>
  <c r="K365" i="5"/>
  <c r="J366" i="5"/>
  <c r="K368" i="10" l="1"/>
  <c r="J369" i="10"/>
  <c r="K366" i="5"/>
  <c r="J367" i="5"/>
  <c r="K369" i="10" l="1"/>
  <c r="J370" i="10"/>
  <c r="K367" i="5"/>
  <c r="J368" i="5"/>
  <c r="K370" i="10" l="1"/>
  <c r="J371" i="10"/>
  <c r="K368" i="5"/>
  <c r="J369" i="5"/>
  <c r="K371" i="10" l="1"/>
  <c r="J372" i="10"/>
  <c r="K369" i="5"/>
  <c r="J370" i="5"/>
  <c r="K372" i="10" l="1"/>
  <c r="J373" i="10"/>
  <c r="K370" i="5"/>
  <c r="J371" i="5"/>
  <c r="K373" i="10" l="1"/>
  <c r="J374" i="10"/>
  <c r="K371" i="5"/>
  <c r="J372" i="5"/>
  <c r="K374" i="10" l="1"/>
  <c r="J375" i="10"/>
  <c r="K372" i="5"/>
  <c r="J373" i="5"/>
  <c r="K375" i="10" l="1"/>
  <c r="J376" i="10"/>
  <c r="K373" i="5"/>
  <c r="J374" i="5"/>
  <c r="K376" i="10" l="1"/>
  <c r="J377" i="10"/>
  <c r="K374" i="5"/>
  <c r="J375" i="5"/>
  <c r="K377" i="10" l="1"/>
  <c r="J378" i="10"/>
  <c r="K375" i="5"/>
  <c r="J376" i="5"/>
  <c r="K378" i="10" l="1"/>
  <c r="J379" i="10"/>
  <c r="K376" i="5"/>
  <c r="J377" i="5"/>
  <c r="K379" i="10" l="1"/>
  <c r="J380" i="10"/>
  <c r="K377" i="5"/>
  <c r="J378" i="5"/>
  <c r="K380" i="10" l="1"/>
  <c r="J381" i="10"/>
  <c r="K378" i="5"/>
  <c r="J379" i="5"/>
  <c r="K381" i="10" l="1"/>
  <c r="J382" i="10"/>
  <c r="K379" i="5"/>
  <c r="J380" i="5"/>
  <c r="K382" i="10" l="1"/>
  <c r="J383" i="10"/>
  <c r="K380" i="5"/>
  <c r="J381" i="5"/>
  <c r="K383" i="10" l="1"/>
  <c r="J384" i="10"/>
  <c r="K381" i="5"/>
  <c r="J382" i="5"/>
  <c r="K384" i="10" l="1"/>
  <c r="J385" i="10"/>
  <c r="K382" i="5"/>
  <c r="J383" i="5"/>
  <c r="K385" i="10" l="1"/>
  <c r="J386" i="10"/>
  <c r="K383" i="5"/>
  <c r="J384" i="5"/>
  <c r="K386" i="10" l="1"/>
  <c r="J387" i="10"/>
  <c r="K384" i="5"/>
  <c r="J385" i="5"/>
  <c r="K387" i="10" l="1"/>
  <c r="J388" i="10"/>
  <c r="K385" i="5"/>
  <c r="J386" i="5"/>
  <c r="K388" i="10" l="1"/>
  <c r="J389" i="10"/>
  <c r="K386" i="5"/>
  <c r="J387" i="5"/>
  <c r="K389" i="10" l="1"/>
  <c r="J390" i="10"/>
  <c r="K387" i="5"/>
  <c r="J388" i="5"/>
  <c r="K390" i="10" l="1"/>
  <c r="J391" i="10"/>
  <c r="K388" i="5"/>
  <c r="J389" i="5"/>
  <c r="K391" i="10" l="1"/>
  <c r="J392" i="10"/>
  <c r="K389" i="5"/>
  <c r="J390" i="5"/>
  <c r="J393" i="10" l="1"/>
  <c r="K392" i="10"/>
  <c r="K390" i="5"/>
  <c r="J391" i="5"/>
  <c r="K393" i="10" l="1"/>
  <c r="J394" i="10"/>
  <c r="K391" i="5"/>
  <c r="J392" i="5"/>
  <c r="K394" i="10" l="1"/>
  <c r="J395" i="10"/>
  <c r="K392" i="5"/>
  <c r="J393" i="5"/>
  <c r="J396" i="10" l="1"/>
  <c r="K395" i="10"/>
  <c r="K393" i="5"/>
  <c r="J394" i="5"/>
  <c r="K396" i="10" l="1"/>
  <c r="J397" i="10"/>
  <c r="K394" i="5"/>
  <c r="J395" i="5"/>
  <c r="K397" i="10" l="1"/>
  <c r="J398" i="10"/>
  <c r="K395" i="5"/>
  <c r="J396" i="5"/>
  <c r="K398" i="10" l="1"/>
  <c r="J399" i="10"/>
  <c r="K396" i="5"/>
  <c r="J397" i="5"/>
  <c r="K399" i="10" l="1"/>
  <c r="J400" i="10"/>
  <c r="K397" i="5"/>
  <c r="J398" i="5"/>
  <c r="K400" i="10" l="1"/>
  <c r="J401" i="10"/>
  <c r="K398" i="5"/>
  <c r="J399" i="5"/>
  <c r="K401" i="10" l="1"/>
  <c r="J402" i="10"/>
  <c r="K399" i="5"/>
  <c r="J400" i="5"/>
  <c r="K402" i="10" l="1"/>
  <c r="J403" i="10"/>
  <c r="K400" i="5"/>
  <c r="J401" i="5"/>
  <c r="K403" i="10" l="1"/>
  <c r="J404" i="10"/>
  <c r="K401" i="5"/>
  <c r="J402" i="5"/>
  <c r="K404" i="10" l="1"/>
  <c r="J405" i="10"/>
  <c r="K402" i="5"/>
  <c r="J403" i="5"/>
  <c r="K405" i="10" l="1"/>
  <c r="J406" i="10"/>
  <c r="K403" i="5"/>
  <c r="J404" i="5"/>
  <c r="K406" i="10" l="1"/>
  <c r="J407" i="10"/>
  <c r="K404" i="5"/>
  <c r="J405" i="5"/>
  <c r="K407" i="10" l="1"/>
  <c r="J408" i="10"/>
  <c r="K405" i="5"/>
  <c r="J406" i="5"/>
  <c r="K408" i="10" l="1"/>
  <c r="J409" i="10"/>
  <c r="K406" i="5"/>
  <c r="J407" i="5"/>
  <c r="K409" i="10" l="1"/>
  <c r="J410" i="10"/>
  <c r="K407" i="5"/>
  <c r="J408" i="5"/>
  <c r="K410" i="10" l="1"/>
  <c r="J411" i="10"/>
  <c r="K408" i="5"/>
  <c r="J409" i="5"/>
  <c r="K411" i="10" l="1"/>
  <c r="J412" i="10"/>
  <c r="K409" i="5"/>
  <c r="J410" i="5"/>
  <c r="K412" i="10" l="1"/>
  <c r="J413" i="10"/>
  <c r="K410" i="5"/>
  <c r="J411" i="5"/>
  <c r="K413" i="10" l="1"/>
  <c r="J414" i="10"/>
  <c r="K411" i="5"/>
  <c r="J412" i="5"/>
  <c r="K414" i="10" l="1"/>
  <c r="J415" i="10"/>
  <c r="K412" i="5"/>
  <c r="J413" i="5"/>
  <c r="K415" i="10" l="1"/>
  <c r="J416" i="10"/>
  <c r="K413" i="5"/>
  <c r="J414" i="5"/>
  <c r="K416" i="10" l="1"/>
  <c r="J417" i="10"/>
  <c r="K414" i="5"/>
  <c r="J415" i="5"/>
  <c r="K417" i="10" l="1"/>
  <c r="J418" i="10"/>
  <c r="K415" i="5"/>
  <c r="J416" i="5"/>
  <c r="K418" i="10" l="1"/>
  <c r="J419" i="10"/>
  <c r="K416" i="5"/>
  <c r="J417" i="5"/>
  <c r="K419" i="10" l="1"/>
  <c r="J420" i="10"/>
  <c r="K417" i="5"/>
  <c r="J418" i="5"/>
  <c r="K420" i="10" l="1"/>
  <c r="J421" i="10"/>
  <c r="K418" i="5"/>
  <c r="J419" i="5"/>
  <c r="K421" i="10" l="1"/>
  <c r="J422" i="10"/>
  <c r="K419" i="5"/>
  <c r="J420" i="5"/>
  <c r="K422" i="10" l="1"/>
  <c r="J423" i="10"/>
  <c r="K420" i="5"/>
  <c r="J421" i="5"/>
  <c r="K423" i="10" l="1"/>
  <c r="J424" i="10"/>
  <c r="K421" i="5"/>
  <c r="J422" i="5"/>
  <c r="K424" i="10" l="1"/>
  <c r="J425" i="10"/>
  <c r="K422" i="5"/>
  <c r="J423" i="5"/>
  <c r="K425" i="10" l="1"/>
  <c r="J426" i="10"/>
  <c r="K423" i="5"/>
  <c r="J424" i="5"/>
  <c r="K426" i="10" l="1"/>
  <c r="J427" i="10"/>
  <c r="K424" i="5"/>
  <c r="J425" i="5"/>
  <c r="K427" i="10" l="1"/>
  <c r="J428" i="10"/>
  <c r="K425" i="5"/>
  <c r="J426" i="5"/>
  <c r="K428" i="10" l="1"/>
  <c r="J429" i="10"/>
  <c r="K426" i="5"/>
  <c r="J427" i="5"/>
  <c r="K429" i="10" l="1"/>
  <c r="J430" i="10"/>
  <c r="K427" i="5"/>
  <c r="J428" i="5"/>
  <c r="K430" i="10" l="1"/>
  <c r="J431" i="10"/>
  <c r="K428" i="5"/>
  <c r="J429" i="5"/>
  <c r="K431" i="10" l="1"/>
  <c r="J432" i="10"/>
  <c r="K429" i="5"/>
  <c r="J430" i="5"/>
  <c r="K432" i="10" l="1"/>
  <c r="J433" i="10"/>
  <c r="K430" i="5"/>
  <c r="J431" i="5"/>
  <c r="K433" i="10" l="1"/>
  <c r="J434" i="10"/>
  <c r="K431" i="5"/>
  <c r="J432" i="5"/>
  <c r="K434" i="10" l="1"/>
  <c r="J435" i="10"/>
  <c r="K432" i="5"/>
  <c r="J433" i="5"/>
  <c r="K435" i="10" l="1"/>
  <c r="J436" i="10"/>
  <c r="K433" i="5"/>
  <c r="J434" i="5"/>
  <c r="K436" i="10" l="1"/>
  <c r="J437" i="10"/>
  <c r="K434" i="5"/>
  <c r="J435" i="5"/>
  <c r="K437" i="10" l="1"/>
  <c r="J438" i="10"/>
  <c r="K435" i="5"/>
  <c r="J436" i="5"/>
  <c r="K438" i="10" l="1"/>
  <c r="J439" i="10"/>
  <c r="K436" i="5"/>
  <c r="J437" i="5"/>
  <c r="K439" i="10" l="1"/>
  <c r="J440" i="10"/>
  <c r="K437" i="5"/>
  <c r="J438" i="5"/>
  <c r="K440" i="10" l="1"/>
  <c r="J441" i="10"/>
  <c r="K438" i="5"/>
  <c r="J439" i="5"/>
  <c r="K441" i="10" l="1"/>
  <c r="J442" i="10"/>
  <c r="K439" i="5"/>
  <c r="J440" i="5"/>
  <c r="K442" i="10" l="1"/>
  <c r="J443" i="10"/>
  <c r="K440" i="5"/>
  <c r="J441" i="5"/>
  <c r="J444" i="10" l="1"/>
  <c r="K443" i="10"/>
  <c r="K441" i="5"/>
  <c r="J442" i="5"/>
  <c r="K444" i="10" l="1"/>
  <c r="J445" i="10"/>
  <c r="K442" i="5"/>
  <c r="J443" i="5"/>
  <c r="K445" i="10" l="1"/>
  <c r="J446" i="10"/>
  <c r="K443" i="5"/>
  <c r="J444" i="5"/>
  <c r="K446" i="10" l="1"/>
  <c r="J447" i="10"/>
  <c r="K444" i="5"/>
  <c r="J445" i="5"/>
  <c r="K447" i="10" l="1"/>
  <c r="J448" i="10"/>
  <c r="K445" i="5"/>
  <c r="J446" i="5"/>
  <c r="K448" i="10" l="1"/>
  <c r="J449" i="10"/>
  <c r="K446" i="5"/>
  <c r="J447" i="5"/>
  <c r="K449" i="10" l="1"/>
  <c r="J450" i="10"/>
  <c r="K447" i="5"/>
  <c r="J448" i="5"/>
  <c r="K450" i="10" l="1"/>
  <c r="J451" i="10"/>
  <c r="K448" i="5"/>
  <c r="J449" i="5"/>
  <c r="J452" i="10" l="1"/>
  <c r="K451" i="10"/>
  <c r="K449" i="5"/>
  <c r="J450" i="5"/>
  <c r="K452" i="10" l="1"/>
  <c r="J453" i="10"/>
  <c r="K450" i="5"/>
  <c r="J451" i="5"/>
  <c r="K453" i="10" l="1"/>
  <c r="J454" i="10"/>
  <c r="K451" i="5"/>
  <c r="J452" i="5"/>
  <c r="K454" i="10" l="1"/>
  <c r="J455" i="10"/>
  <c r="K452" i="5"/>
  <c r="J453" i="5"/>
  <c r="K455" i="10" l="1"/>
  <c r="J456" i="10"/>
  <c r="K453" i="5"/>
  <c r="J454" i="5"/>
  <c r="K456" i="10" l="1"/>
  <c r="J457" i="10"/>
  <c r="K454" i="5"/>
  <c r="J455" i="5"/>
  <c r="K457" i="10" l="1"/>
  <c r="J458" i="10"/>
  <c r="K455" i="5"/>
  <c r="J456" i="5"/>
  <c r="K458" i="10" l="1"/>
  <c r="J459" i="10"/>
  <c r="K456" i="5"/>
  <c r="J457" i="5"/>
  <c r="K459" i="10" l="1"/>
  <c r="J460" i="10"/>
  <c r="K457" i="5"/>
  <c r="J458" i="5"/>
  <c r="K460" i="10" l="1"/>
  <c r="J461" i="10"/>
  <c r="K458" i="5"/>
  <c r="J459" i="5"/>
  <c r="K461" i="10" l="1"/>
  <c r="J462" i="10"/>
  <c r="K459" i="5"/>
  <c r="J460" i="5"/>
  <c r="K462" i="10" l="1"/>
  <c r="J463" i="10"/>
  <c r="K460" i="5"/>
  <c r="J461" i="5"/>
  <c r="K463" i="10" l="1"/>
  <c r="J464" i="10"/>
  <c r="K461" i="5"/>
  <c r="J462" i="5"/>
  <c r="K464" i="10" l="1"/>
  <c r="J465" i="10"/>
  <c r="K462" i="5"/>
  <c r="J463" i="5"/>
  <c r="K465" i="10" l="1"/>
  <c r="J466" i="10"/>
  <c r="K463" i="5"/>
  <c r="J464" i="5"/>
  <c r="K466" i="10" l="1"/>
  <c r="J467" i="10"/>
  <c r="K464" i="5"/>
  <c r="J465" i="5"/>
  <c r="K467" i="10" l="1"/>
  <c r="J468" i="10"/>
  <c r="K465" i="5"/>
  <c r="J466" i="5"/>
  <c r="J469" i="10" l="1"/>
  <c r="K468" i="10"/>
  <c r="K466" i="5"/>
  <c r="J467" i="5"/>
  <c r="K469" i="10" l="1"/>
  <c r="J470" i="10"/>
  <c r="K467" i="5"/>
  <c r="J468" i="5"/>
  <c r="K470" i="10" l="1"/>
  <c r="J471" i="10"/>
  <c r="K468" i="5"/>
  <c r="J469" i="5"/>
  <c r="K471" i="10" l="1"/>
  <c r="J472" i="10"/>
  <c r="K469" i="5"/>
  <c r="J470" i="5"/>
  <c r="K472" i="10" l="1"/>
  <c r="J473" i="10"/>
  <c r="K470" i="5"/>
  <c r="J471" i="5"/>
  <c r="K473" i="10" l="1"/>
  <c r="J474" i="10"/>
  <c r="K471" i="5"/>
  <c r="J472" i="5"/>
  <c r="K474" i="10" l="1"/>
  <c r="J475" i="10"/>
  <c r="K472" i="5"/>
  <c r="J473" i="5"/>
  <c r="K475" i="10" l="1"/>
  <c r="J476" i="10"/>
  <c r="K473" i="5"/>
  <c r="J474" i="5"/>
  <c r="K476" i="10" l="1"/>
  <c r="J477" i="10"/>
  <c r="K474" i="5"/>
  <c r="J475" i="5"/>
  <c r="K477" i="10" l="1"/>
  <c r="J478" i="10"/>
  <c r="K475" i="5"/>
  <c r="J476" i="5"/>
  <c r="K478" i="10" l="1"/>
  <c r="J479" i="10"/>
  <c r="K476" i="5"/>
  <c r="J477" i="5"/>
  <c r="K479" i="10" l="1"/>
  <c r="J480" i="10"/>
  <c r="K477" i="5"/>
  <c r="J478" i="5"/>
  <c r="K480" i="10" l="1"/>
  <c r="J481" i="10"/>
  <c r="K478" i="5"/>
  <c r="J479" i="5"/>
  <c r="K481" i="10" l="1"/>
  <c r="J482" i="10"/>
  <c r="K479" i="5"/>
  <c r="J480" i="5"/>
  <c r="K482" i="10" l="1"/>
  <c r="J483" i="10"/>
  <c r="K480" i="5"/>
  <c r="J481" i="5"/>
  <c r="K483" i="10" l="1"/>
  <c r="J484" i="10"/>
  <c r="K481" i="5"/>
  <c r="J482" i="5"/>
  <c r="K484" i="10" l="1"/>
  <c r="J485" i="10"/>
  <c r="K482" i="5"/>
  <c r="J483" i="5"/>
  <c r="K485" i="10" l="1"/>
  <c r="J486" i="10"/>
  <c r="K483" i="5"/>
  <c r="J484" i="5"/>
  <c r="K486" i="10" l="1"/>
  <c r="J487" i="10"/>
  <c r="K484" i="5"/>
  <c r="J485" i="5"/>
  <c r="K487" i="10" l="1"/>
  <c r="J488" i="10"/>
  <c r="K485" i="5"/>
  <c r="J486" i="5"/>
  <c r="J489" i="10" l="1"/>
  <c r="K488" i="10"/>
  <c r="K486" i="5"/>
  <c r="J487" i="5"/>
  <c r="K489" i="10" l="1"/>
  <c r="J490" i="10"/>
  <c r="K487" i="5"/>
  <c r="J488" i="5"/>
  <c r="J491" i="10" l="1"/>
  <c r="K490" i="10"/>
  <c r="K488" i="5"/>
  <c r="J489" i="5"/>
  <c r="K491" i="10" l="1"/>
  <c r="J492" i="10"/>
  <c r="K489" i="5"/>
  <c r="J490" i="5"/>
  <c r="K492" i="10" l="1"/>
  <c r="J493" i="10"/>
  <c r="K490" i="5"/>
  <c r="J491" i="5"/>
  <c r="K493" i="10" l="1"/>
  <c r="J494" i="10"/>
  <c r="K491" i="5"/>
  <c r="J492" i="5"/>
  <c r="K494" i="10" l="1"/>
  <c r="J495" i="10"/>
  <c r="K492" i="5"/>
  <c r="J493" i="5"/>
  <c r="J496" i="10" l="1"/>
  <c r="K495" i="10"/>
  <c r="K493" i="5"/>
  <c r="J494" i="5"/>
  <c r="K496" i="10" l="1"/>
  <c r="J497" i="10"/>
  <c r="K494" i="5"/>
  <c r="J495" i="5"/>
  <c r="K497" i="10" l="1"/>
  <c r="J498" i="10"/>
  <c r="K495" i="5"/>
  <c r="J496" i="5"/>
  <c r="K498" i="10" l="1"/>
  <c r="J499" i="10"/>
  <c r="K496" i="5"/>
  <c r="J497" i="5"/>
  <c r="K499" i="10" l="1"/>
  <c r="J500" i="10"/>
  <c r="K497" i="5"/>
  <c r="J498" i="5"/>
  <c r="K500" i="10" l="1"/>
  <c r="J501" i="10"/>
  <c r="K498" i="5"/>
  <c r="J499" i="5"/>
  <c r="K501" i="10" l="1"/>
  <c r="J502" i="10"/>
  <c r="K499" i="5"/>
  <c r="J500" i="5"/>
  <c r="K502" i="10" l="1"/>
  <c r="J503" i="10"/>
  <c r="K500" i="5"/>
  <c r="J501" i="5"/>
  <c r="K503" i="10" l="1"/>
  <c r="J504" i="10"/>
  <c r="K501" i="5"/>
  <c r="J502" i="5"/>
  <c r="J505" i="10" l="1"/>
  <c r="K504" i="10"/>
  <c r="K502" i="5"/>
  <c r="J503" i="5"/>
  <c r="K505" i="10" l="1"/>
  <c r="J506" i="10"/>
  <c r="K503" i="5"/>
  <c r="J504" i="5"/>
  <c r="K506" i="10" l="1"/>
  <c r="J507" i="10"/>
  <c r="K504" i="5"/>
  <c r="J505" i="5"/>
  <c r="K507" i="10" l="1"/>
  <c r="J508" i="10"/>
  <c r="K505" i="5"/>
  <c r="J506" i="5"/>
  <c r="K508" i="10" l="1"/>
  <c r="J509" i="10"/>
  <c r="K506" i="5"/>
  <c r="J507" i="5"/>
  <c r="K509" i="10" l="1"/>
  <c r="J510" i="10"/>
  <c r="K507" i="5"/>
  <c r="J508" i="5"/>
  <c r="K510" i="10" l="1"/>
  <c r="J511" i="10"/>
  <c r="K508" i="5"/>
  <c r="J509" i="5"/>
  <c r="K511" i="10" l="1"/>
  <c r="J512" i="10"/>
  <c r="K509" i="5"/>
  <c r="J510" i="5"/>
  <c r="J513" i="10" l="1"/>
  <c r="K512" i="10"/>
  <c r="K510" i="5"/>
  <c r="J511" i="5"/>
  <c r="K513" i="10" l="1"/>
  <c r="J514" i="10"/>
  <c r="K511" i="5"/>
  <c r="J512" i="5"/>
  <c r="K514" i="10" l="1"/>
  <c r="J515" i="10"/>
  <c r="K512" i="5"/>
  <c r="J513" i="5"/>
  <c r="J516" i="10" l="1"/>
  <c r="K515" i="10"/>
  <c r="K513" i="5"/>
  <c r="J514" i="5"/>
  <c r="K516" i="10" l="1"/>
  <c r="J517" i="10"/>
  <c r="K514" i="5"/>
  <c r="J515" i="5"/>
  <c r="K517" i="10" l="1"/>
  <c r="J518" i="10"/>
  <c r="K515" i="5"/>
  <c r="J516" i="5"/>
  <c r="K518" i="10" l="1"/>
  <c r="J519" i="10"/>
  <c r="K516" i="5"/>
  <c r="J517" i="5"/>
  <c r="K519" i="10" l="1"/>
  <c r="J520" i="10"/>
  <c r="K517" i="5"/>
  <c r="J518" i="5"/>
  <c r="K520" i="10" l="1"/>
  <c r="J521" i="10"/>
  <c r="K518" i="5"/>
  <c r="J519" i="5"/>
  <c r="K521" i="10" l="1"/>
  <c r="J522" i="10"/>
  <c r="K519" i="5"/>
  <c r="J520" i="5"/>
  <c r="K522" i="10" l="1"/>
  <c r="J523" i="10"/>
  <c r="K520" i="5"/>
  <c r="J521" i="5"/>
  <c r="K523" i="10" l="1"/>
  <c r="J524" i="10"/>
  <c r="K521" i="5"/>
  <c r="J522" i="5"/>
  <c r="K524" i="10" l="1"/>
  <c r="J525" i="10"/>
  <c r="K522" i="5"/>
  <c r="J523" i="5"/>
  <c r="K525" i="10" l="1"/>
  <c r="J526" i="10"/>
  <c r="K523" i="5"/>
  <c r="J524" i="5"/>
  <c r="K526" i="10" l="1"/>
  <c r="J527" i="10"/>
  <c r="K524" i="5"/>
  <c r="J525" i="5"/>
  <c r="K527" i="10" l="1"/>
  <c r="J528" i="10"/>
  <c r="K525" i="5"/>
  <c r="J526" i="5"/>
  <c r="J529" i="10" l="1"/>
  <c r="K528" i="10"/>
  <c r="K526" i="5"/>
  <c r="J527" i="5"/>
  <c r="K529" i="10" l="1"/>
  <c r="J530" i="10"/>
  <c r="K527" i="5"/>
  <c r="J528" i="5"/>
  <c r="K530" i="10" l="1"/>
  <c r="J531" i="10"/>
  <c r="K528" i="5"/>
  <c r="J529" i="5"/>
  <c r="K531" i="10" l="1"/>
  <c r="J532" i="10"/>
  <c r="K529" i="5"/>
  <c r="J530" i="5"/>
  <c r="J533" i="10" l="1"/>
  <c r="K532" i="10"/>
  <c r="K530" i="5"/>
  <c r="J531" i="5"/>
  <c r="K533" i="10" l="1"/>
  <c r="J534" i="10"/>
  <c r="K531" i="5"/>
  <c r="J532" i="5"/>
  <c r="K534" i="10" l="1"/>
  <c r="J535" i="10"/>
  <c r="K532" i="5"/>
  <c r="J533" i="5"/>
  <c r="J536" i="10" l="1"/>
  <c r="K535" i="10"/>
  <c r="K533" i="5"/>
  <c r="J534" i="5"/>
  <c r="J537" i="10" l="1"/>
  <c r="K536" i="10"/>
  <c r="K534" i="5"/>
  <c r="J535" i="5"/>
  <c r="K537" i="10" l="1"/>
  <c r="J538" i="10"/>
  <c r="K535" i="5"/>
  <c r="J536" i="5"/>
  <c r="K538" i="10" l="1"/>
  <c r="J539" i="10"/>
  <c r="K536" i="5"/>
  <c r="J537" i="5"/>
  <c r="K539" i="10" l="1"/>
  <c r="J540" i="10"/>
  <c r="K537" i="5"/>
  <c r="J538" i="5"/>
  <c r="J541" i="10" l="1"/>
  <c r="K540" i="10"/>
  <c r="K538" i="5"/>
  <c r="J539" i="5"/>
  <c r="K541" i="10" l="1"/>
  <c r="J542" i="10"/>
  <c r="K539" i="5"/>
  <c r="J540" i="5"/>
  <c r="K542" i="10" l="1"/>
  <c r="J543" i="10"/>
  <c r="K540" i="5"/>
  <c r="J541" i="5"/>
  <c r="J544" i="10" l="1"/>
  <c r="K543" i="10"/>
  <c r="K541" i="5"/>
  <c r="J542" i="5"/>
  <c r="J545" i="10" l="1"/>
  <c r="K544" i="10"/>
  <c r="K542" i="5"/>
  <c r="J543" i="5"/>
  <c r="K545" i="10" l="1"/>
  <c r="J546" i="10"/>
  <c r="K543" i="5"/>
  <c r="J544" i="5"/>
  <c r="K546" i="10" l="1"/>
  <c r="J547" i="10"/>
  <c r="K544" i="5"/>
  <c r="J545" i="5"/>
  <c r="K547" i="10" l="1"/>
  <c r="J548" i="10"/>
  <c r="K545" i="5"/>
  <c r="J546" i="5"/>
  <c r="J549" i="10" l="1"/>
  <c r="K548" i="10"/>
  <c r="K546" i="5"/>
  <c r="J547" i="5"/>
  <c r="K549" i="10" l="1"/>
  <c r="J550" i="10"/>
  <c r="K547" i="5"/>
  <c r="J548" i="5"/>
  <c r="K550" i="10" l="1"/>
  <c r="J551" i="10"/>
  <c r="K548" i="5"/>
  <c r="J549" i="5"/>
  <c r="K551" i="10" l="1"/>
  <c r="J552" i="10"/>
  <c r="K549" i="5"/>
  <c r="J550" i="5"/>
  <c r="K552" i="10" l="1"/>
  <c r="J553" i="10"/>
  <c r="K550" i="5"/>
  <c r="J551" i="5"/>
  <c r="K553" i="10" l="1"/>
  <c r="J554" i="10"/>
  <c r="K551" i="5"/>
  <c r="J552" i="5"/>
  <c r="J555" i="10" l="1"/>
  <c r="K554" i="10"/>
  <c r="K552" i="5"/>
  <c r="J553" i="5"/>
  <c r="K555" i="10" l="1"/>
  <c r="J556" i="10"/>
  <c r="K553" i="5"/>
  <c r="J554" i="5"/>
  <c r="K556" i="10" l="1"/>
  <c r="J557" i="10"/>
  <c r="K554" i="5"/>
  <c r="J555" i="5"/>
  <c r="K557" i="10" l="1"/>
  <c r="J558" i="10"/>
  <c r="K555" i="5"/>
  <c r="J556" i="5"/>
  <c r="K558" i="10" l="1"/>
  <c r="J559" i="10"/>
  <c r="K556" i="5"/>
  <c r="J557" i="5"/>
  <c r="K559" i="10" l="1"/>
  <c r="J560" i="10"/>
  <c r="K557" i="5"/>
  <c r="J558" i="5"/>
  <c r="J561" i="10" l="1"/>
  <c r="K560" i="10"/>
  <c r="K558" i="5"/>
  <c r="J559" i="5"/>
  <c r="K561" i="10" l="1"/>
  <c r="J562" i="10"/>
  <c r="K559" i="5"/>
  <c r="J560" i="5"/>
  <c r="K562" i="10" l="1"/>
  <c r="J563" i="10"/>
  <c r="K560" i="5"/>
  <c r="J561" i="5"/>
  <c r="K563" i="10" l="1"/>
  <c r="J564" i="10"/>
  <c r="K561" i="5"/>
  <c r="J562" i="5"/>
  <c r="J565" i="10" l="1"/>
  <c r="K564" i="10"/>
  <c r="K562" i="5"/>
  <c r="J563" i="5"/>
  <c r="K565" i="10" l="1"/>
  <c r="J566" i="10"/>
  <c r="K563" i="5"/>
  <c r="J564" i="5"/>
  <c r="K566" i="10" l="1"/>
  <c r="J567" i="10"/>
  <c r="K564" i="5"/>
  <c r="J565" i="5"/>
  <c r="K567" i="10" l="1"/>
  <c r="J568" i="10"/>
  <c r="K565" i="5"/>
  <c r="J566" i="5"/>
  <c r="K568" i="10" l="1"/>
  <c r="J569" i="10"/>
  <c r="K566" i="5"/>
  <c r="J567" i="5"/>
  <c r="K569" i="10" l="1"/>
  <c r="J570" i="10"/>
  <c r="K567" i="5"/>
  <c r="J568" i="5"/>
  <c r="K570" i="10" l="1"/>
  <c r="J571" i="10"/>
  <c r="K568" i="5"/>
  <c r="J569" i="5"/>
  <c r="J572" i="10" l="1"/>
  <c r="K571" i="10"/>
  <c r="K569" i="5"/>
  <c r="J570" i="5"/>
  <c r="J573" i="10" l="1"/>
  <c r="K572" i="10"/>
  <c r="K570" i="5"/>
  <c r="J571" i="5"/>
  <c r="K573" i="10" l="1"/>
  <c r="J574" i="10"/>
  <c r="K571" i="5"/>
  <c r="J572" i="5"/>
  <c r="K574" i="10" l="1"/>
  <c r="J575" i="10"/>
  <c r="K572" i="5"/>
  <c r="J573" i="5"/>
  <c r="K575" i="10" l="1"/>
  <c r="J576" i="10"/>
  <c r="K573" i="5"/>
  <c r="J574" i="5"/>
  <c r="J577" i="10" l="1"/>
  <c r="K576" i="10"/>
  <c r="K574" i="5"/>
  <c r="J575" i="5"/>
  <c r="J578" i="10" l="1"/>
  <c r="K577" i="10"/>
  <c r="K575" i="5"/>
  <c r="J576" i="5"/>
  <c r="K578" i="10" l="1"/>
  <c r="J579" i="10"/>
  <c r="K576" i="5"/>
  <c r="J577" i="5"/>
  <c r="J580" i="10" l="1"/>
  <c r="K579" i="10"/>
  <c r="K577" i="5"/>
  <c r="J578" i="5"/>
  <c r="K580" i="10" l="1"/>
  <c r="J581" i="10"/>
  <c r="K578" i="5"/>
  <c r="J579" i="5"/>
  <c r="K581" i="10" l="1"/>
  <c r="J582" i="10"/>
  <c r="K579" i="5"/>
  <c r="J580" i="5"/>
  <c r="K582" i="10" l="1"/>
  <c r="J583" i="10"/>
  <c r="K580" i="5"/>
  <c r="J581" i="5"/>
  <c r="K583" i="10" l="1"/>
  <c r="J584" i="10"/>
  <c r="K581" i="5"/>
  <c r="J582" i="5"/>
  <c r="K584" i="10" l="1"/>
  <c r="J585" i="10"/>
  <c r="K582" i="5"/>
  <c r="J583" i="5"/>
  <c r="K585" i="10" l="1"/>
  <c r="J586" i="10"/>
  <c r="K583" i="5"/>
  <c r="J584" i="5"/>
  <c r="K586" i="10" l="1"/>
  <c r="J587" i="10"/>
  <c r="K584" i="5"/>
  <c r="J585" i="5"/>
  <c r="K587" i="10" l="1"/>
  <c r="J588" i="10"/>
  <c r="K585" i="5"/>
  <c r="J586" i="5"/>
  <c r="K588" i="10" l="1"/>
  <c r="J589" i="10"/>
  <c r="K586" i="5"/>
  <c r="J587" i="5"/>
  <c r="K589" i="10" l="1"/>
  <c r="J590" i="10"/>
  <c r="K587" i="5"/>
  <c r="J588" i="5"/>
  <c r="K590" i="10" l="1"/>
  <c r="J591" i="10"/>
  <c r="K588" i="5"/>
  <c r="J589" i="5"/>
  <c r="K591" i="10" l="1"/>
  <c r="J592" i="10"/>
  <c r="K589" i="5"/>
  <c r="J590" i="5"/>
  <c r="J593" i="10" l="1"/>
  <c r="K592" i="10"/>
  <c r="K590" i="5"/>
  <c r="J591" i="5"/>
  <c r="K593" i="10" l="1"/>
  <c r="J594" i="10"/>
  <c r="K591" i="5"/>
  <c r="J592" i="5"/>
  <c r="K594" i="10" l="1"/>
  <c r="J595" i="10"/>
  <c r="K592" i="5"/>
  <c r="J593" i="5"/>
  <c r="K595" i="10" l="1"/>
  <c r="J596" i="10"/>
  <c r="K593" i="5"/>
  <c r="J594" i="5"/>
  <c r="K596" i="10" l="1"/>
  <c r="J597" i="10"/>
  <c r="K594" i="5"/>
  <c r="J595" i="5"/>
  <c r="K597" i="10" l="1"/>
  <c r="J598" i="10"/>
  <c r="K595" i="5"/>
  <c r="J596" i="5"/>
  <c r="K598" i="10" l="1"/>
  <c r="J599" i="10"/>
  <c r="K596" i="5"/>
  <c r="J597" i="5"/>
  <c r="K599" i="10" l="1"/>
  <c r="J600" i="10"/>
  <c r="K597" i="5"/>
  <c r="J598" i="5"/>
  <c r="J601" i="10" l="1"/>
  <c r="K600" i="10"/>
  <c r="K598" i="5"/>
  <c r="J599" i="5"/>
  <c r="K601" i="10" l="1"/>
  <c r="J602" i="10"/>
  <c r="K599" i="5"/>
  <c r="J600" i="5"/>
  <c r="K602" i="10" l="1"/>
  <c r="J603" i="10"/>
  <c r="K600" i="5"/>
  <c r="J601" i="5"/>
  <c r="K603" i="10" l="1"/>
  <c r="J604" i="10"/>
  <c r="K601" i="5"/>
  <c r="J602" i="5"/>
  <c r="J605" i="10" l="1"/>
  <c r="K604" i="10"/>
  <c r="K602" i="5"/>
  <c r="J603" i="5"/>
  <c r="K605" i="10" l="1"/>
  <c r="J606" i="10"/>
  <c r="K603" i="5"/>
  <c r="J604" i="5"/>
  <c r="K606" i="10" l="1"/>
  <c r="J607" i="10"/>
  <c r="K604" i="5"/>
  <c r="J605" i="5"/>
  <c r="K607" i="10" l="1"/>
  <c r="J608" i="10"/>
  <c r="K605" i="5"/>
  <c r="J606" i="5"/>
  <c r="J609" i="10" l="1"/>
  <c r="K608" i="10"/>
  <c r="K606" i="5"/>
  <c r="J607" i="5"/>
  <c r="K609" i="10" l="1"/>
  <c r="J610" i="10"/>
  <c r="K607" i="5"/>
  <c r="J608" i="5"/>
  <c r="K610" i="10" l="1"/>
  <c r="J611" i="10"/>
  <c r="K608" i="5"/>
  <c r="J609" i="5"/>
  <c r="J612" i="10" l="1"/>
  <c r="K611" i="10"/>
  <c r="K609" i="5"/>
  <c r="J610" i="5"/>
  <c r="K612" i="10" l="1"/>
  <c r="J613" i="10"/>
  <c r="K610" i="5"/>
  <c r="J611" i="5"/>
  <c r="J614" i="10" l="1"/>
  <c r="K613" i="10"/>
  <c r="K611" i="5"/>
  <c r="J612" i="5"/>
  <c r="K614" i="10" l="1"/>
  <c r="J615" i="10"/>
  <c r="K612" i="5"/>
  <c r="J613" i="5"/>
  <c r="K615" i="10" l="1"/>
  <c r="J616" i="10"/>
  <c r="K613" i="5"/>
  <c r="J614" i="5"/>
  <c r="J617" i="10" l="1"/>
  <c r="K616" i="10"/>
  <c r="K614" i="5"/>
  <c r="J615" i="5"/>
  <c r="K617" i="10" l="1"/>
  <c r="J618" i="10"/>
  <c r="K615" i="5"/>
  <c r="J616" i="5"/>
  <c r="J619" i="10" l="1"/>
  <c r="K618" i="10"/>
  <c r="K616" i="5"/>
  <c r="J617" i="5"/>
  <c r="J620" i="10" l="1"/>
  <c r="K619" i="10"/>
  <c r="K617" i="5"/>
  <c r="J618" i="5"/>
  <c r="J621" i="10" l="1"/>
  <c r="K620" i="10"/>
  <c r="K618" i="5"/>
  <c r="J619" i="5"/>
  <c r="K621" i="10" l="1"/>
  <c r="J622" i="10"/>
  <c r="K619" i="5"/>
  <c r="J620" i="5"/>
  <c r="K622" i="10" l="1"/>
  <c r="J623" i="10"/>
  <c r="K620" i="5"/>
  <c r="J621" i="5"/>
  <c r="K623" i="10" l="1"/>
  <c r="J624" i="10"/>
  <c r="K621" i="5"/>
  <c r="J622" i="5"/>
  <c r="J625" i="10" l="1"/>
  <c r="K624" i="10"/>
  <c r="K622" i="5"/>
  <c r="J623" i="5"/>
  <c r="K625" i="10" l="1"/>
  <c r="J626" i="10"/>
  <c r="K623" i="5"/>
  <c r="J624" i="5"/>
  <c r="K626" i="10" l="1"/>
  <c r="J627" i="10"/>
  <c r="K624" i="5"/>
  <c r="J625" i="5"/>
  <c r="K627" i="10" l="1"/>
  <c r="J628" i="10"/>
  <c r="K625" i="5"/>
  <c r="J626" i="5"/>
  <c r="J629" i="10" l="1"/>
  <c r="K628" i="10"/>
  <c r="K626" i="5"/>
  <c r="J627" i="5"/>
  <c r="K629" i="10" l="1"/>
  <c r="J630" i="10"/>
  <c r="K627" i="5"/>
  <c r="J628" i="5"/>
  <c r="K630" i="10" l="1"/>
  <c r="J631" i="10"/>
  <c r="K628" i="5"/>
  <c r="J629" i="5"/>
  <c r="K631" i="10" l="1"/>
  <c r="J632" i="10"/>
  <c r="K629" i="5"/>
  <c r="J630" i="5"/>
  <c r="K632" i="10" l="1"/>
  <c r="J633" i="10"/>
  <c r="K630" i="5"/>
  <c r="J631" i="5"/>
  <c r="K633" i="10" l="1"/>
  <c r="J634" i="10"/>
  <c r="K631" i="5"/>
  <c r="J632" i="5"/>
  <c r="K634" i="10" l="1"/>
  <c r="J635" i="10"/>
  <c r="K632" i="5"/>
  <c r="J633" i="5"/>
  <c r="K635" i="10" l="1"/>
  <c r="J636" i="10"/>
  <c r="K633" i="5"/>
  <c r="J634" i="5"/>
  <c r="K636" i="10" l="1"/>
  <c r="J637" i="10"/>
  <c r="K634" i="5"/>
  <c r="J635" i="5"/>
  <c r="K637" i="10" l="1"/>
  <c r="J638" i="10"/>
  <c r="K635" i="5"/>
  <c r="J636" i="5"/>
  <c r="K638" i="10" l="1"/>
  <c r="J639" i="10"/>
  <c r="K636" i="5"/>
  <c r="J637" i="5"/>
  <c r="K639" i="10" l="1"/>
  <c r="J640" i="10"/>
  <c r="K637" i="5"/>
  <c r="J638" i="5"/>
  <c r="K640" i="10" l="1"/>
  <c r="J641" i="10"/>
  <c r="K638" i="5"/>
  <c r="J639" i="5"/>
  <c r="K641" i="10" l="1"/>
  <c r="J642" i="10"/>
  <c r="K639" i="5"/>
  <c r="J640" i="5"/>
  <c r="K642" i="10" l="1"/>
  <c r="J643" i="10"/>
  <c r="K640" i="5"/>
  <c r="J641" i="5"/>
  <c r="K643" i="10" l="1"/>
  <c r="J644" i="10"/>
  <c r="K641" i="5"/>
  <c r="J642" i="5"/>
  <c r="K644" i="10" l="1"/>
  <c r="J645" i="10"/>
  <c r="K642" i="5"/>
  <c r="J643" i="5"/>
  <c r="K645" i="10" l="1"/>
  <c r="J646" i="10"/>
  <c r="K643" i="5"/>
  <c r="J644" i="5"/>
  <c r="K646" i="10" l="1"/>
  <c r="J647" i="10"/>
  <c r="K644" i="5"/>
  <c r="J645" i="5"/>
  <c r="K647" i="10" l="1"/>
  <c r="J648" i="10"/>
  <c r="K645" i="5"/>
  <c r="J646" i="5"/>
  <c r="K648" i="10" l="1"/>
  <c r="J649" i="10"/>
  <c r="K646" i="5"/>
  <c r="J647" i="5"/>
  <c r="K649" i="10" l="1"/>
  <c r="J650" i="10"/>
  <c r="K647" i="5"/>
  <c r="J648" i="5"/>
  <c r="J651" i="10" l="1"/>
  <c r="K650" i="10"/>
  <c r="K648" i="5"/>
  <c r="J649" i="5"/>
  <c r="K651" i="10" l="1"/>
  <c r="J652" i="10"/>
  <c r="K649" i="5"/>
  <c r="J650" i="5"/>
  <c r="K652" i="10" l="1"/>
  <c r="J653" i="10"/>
  <c r="K650" i="5"/>
  <c r="J651" i="5"/>
  <c r="K653" i="10" l="1"/>
  <c r="J654" i="10"/>
  <c r="K651" i="5"/>
  <c r="J652" i="5"/>
  <c r="K654" i="10" l="1"/>
  <c r="J655" i="10"/>
  <c r="K652" i="5"/>
  <c r="J653" i="5"/>
  <c r="K655" i="10" l="1"/>
  <c r="J656" i="10"/>
  <c r="K653" i="5"/>
  <c r="J654" i="5"/>
  <c r="K656" i="10" l="1"/>
  <c r="J657" i="10"/>
  <c r="K654" i="5"/>
  <c r="J655" i="5"/>
  <c r="K657" i="10" l="1"/>
  <c r="J658" i="10"/>
  <c r="K655" i="5"/>
  <c r="J656" i="5"/>
  <c r="K658" i="10" l="1"/>
  <c r="J659" i="10"/>
  <c r="K656" i="5"/>
  <c r="J657" i="5"/>
  <c r="K659" i="10" l="1"/>
  <c r="J660" i="10"/>
  <c r="K657" i="5"/>
  <c r="J658" i="5"/>
  <c r="K660" i="10" l="1"/>
  <c r="J661" i="10"/>
  <c r="K658" i="5"/>
  <c r="J659" i="5"/>
  <c r="K661" i="10" l="1"/>
  <c r="J662" i="10"/>
  <c r="K659" i="5"/>
  <c r="J660" i="5"/>
  <c r="K662" i="10" l="1"/>
  <c r="J663" i="10"/>
  <c r="K660" i="5"/>
  <c r="J661" i="5"/>
  <c r="K663" i="10" l="1"/>
  <c r="J664" i="10"/>
  <c r="K661" i="5"/>
  <c r="J662" i="5"/>
  <c r="K664" i="10" l="1"/>
  <c r="J665" i="10"/>
  <c r="K662" i="5"/>
  <c r="J663" i="5"/>
  <c r="K665" i="10" l="1"/>
  <c r="J666" i="10"/>
  <c r="K663" i="5"/>
  <c r="J664" i="5"/>
  <c r="K666" i="10" l="1"/>
  <c r="J667" i="10"/>
  <c r="K664" i="5"/>
  <c r="J665" i="5"/>
  <c r="K667" i="10" l="1"/>
  <c r="J668" i="10"/>
  <c r="K665" i="5"/>
  <c r="J666" i="5"/>
  <c r="K668" i="10" l="1"/>
  <c r="J669" i="10"/>
  <c r="K666" i="5"/>
  <c r="J667" i="5"/>
  <c r="K669" i="10" l="1"/>
  <c r="J670" i="10"/>
  <c r="K667" i="5"/>
  <c r="J668" i="5"/>
  <c r="K670" i="10" l="1"/>
  <c r="J671" i="10"/>
  <c r="K668" i="5"/>
  <c r="J669" i="5"/>
  <c r="K671" i="10" l="1"/>
  <c r="J672" i="10"/>
  <c r="K669" i="5"/>
  <c r="J670" i="5"/>
  <c r="K672" i="10" l="1"/>
  <c r="J673" i="10"/>
  <c r="K670" i="5"/>
  <c r="J671" i="5"/>
  <c r="J674" i="10" l="1"/>
  <c r="K673" i="10"/>
  <c r="K671" i="5"/>
  <c r="J672" i="5"/>
  <c r="K674" i="10" l="1"/>
  <c r="J675" i="10"/>
  <c r="K672" i="5"/>
  <c r="J673" i="5"/>
  <c r="K675" i="10" l="1"/>
  <c r="J676" i="10"/>
  <c r="K673" i="5"/>
  <c r="J674" i="5"/>
  <c r="K676" i="10" l="1"/>
  <c r="J677" i="10"/>
  <c r="K674" i="5"/>
  <c r="J675" i="5"/>
  <c r="K677" i="10" l="1"/>
  <c r="J678" i="10"/>
  <c r="K675" i="5"/>
  <c r="J676" i="5"/>
  <c r="K678" i="10" l="1"/>
  <c r="J679" i="10"/>
  <c r="K676" i="5"/>
  <c r="J677" i="5"/>
  <c r="K679" i="10" l="1"/>
  <c r="J680" i="10"/>
  <c r="K677" i="5"/>
  <c r="J678" i="5"/>
  <c r="K680" i="10" l="1"/>
  <c r="J681" i="10"/>
  <c r="K678" i="5"/>
  <c r="J679" i="5"/>
  <c r="K681" i="10" l="1"/>
  <c r="J682" i="10"/>
  <c r="K679" i="5"/>
  <c r="J680" i="5"/>
  <c r="K682" i="10" l="1"/>
  <c r="J683" i="10"/>
  <c r="K680" i="5"/>
  <c r="J681" i="5"/>
  <c r="K683" i="10" l="1"/>
  <c r="J684" i="10"/>
  <c r="K681" i="5"/>
  <c r="J682" i="5"/>
  <c r="K684" i="10" l="1"/>
  <c r="J685" i="10"/>
  <c r="K682" i="5"/>
  <c r="J683" i="5"/>
  <c r="K685" i="10" l="1"/>
  <c r="J686" i="10"/>
  <c r="K683" i="5"/>
  <c r="J684" i="5"/>
  <c r="K686" i="10" l="1"/>
  <c r="J687" i="10"/>
  <c r="K684" i="5"/>
  <c r="J685" i="5"/>
  <c r="K687" i="10" l="1"/>
  <c r="J688" i="10"/>
  <c r="K685" i="5"/>
  <c r="J686" i="5"/>
  <c r="K688" i="10" l="1"/>
  <c r="J689" i="10"/>
  <c r="K686" i="5"/>
  <c r="J687" i="5"/>
  <c r="K689" i="10" l="1"/>
  <c r="J690" i="10"/>
  <c r="K687" i="5"/>
  <c r="J688" i="5"/>
  <c r="K690" i="10" l="1"/>
  <c r="J691" i="10"/>
  <c r="K688" i="5"/>
  <c r="J689" i="5"/>
  <c r="K691" i="10" l="1"/>
  <c r="J692" i="10"/>
  <c r="K689" i="5"/>
  <c r="J690" i="5"/>
  <c r="K692" i="10" l="1"/>
  <c r="J693" i="10"/>
  <c r="K690" i="5"/>
  <c r="J691" i="5"/>
  <c r="K693" i="10" l="1"/>
  <c r="J694" i="10"/>
  <c r="K691" i="5"/>
  <c r="J692" i="5"/>
  <c r="K694" i="10" l="1"/>
  <c r="J695" i="10"/>
  <c r="K692" i="5"/>
  <c r="J693" i="5"/>
  <c r="K695" i="10" l="1"/>
  <c r="J696" i="10"/>
  <c r="K693" i="5"/>
  <c r="J694" i="5"/>
  <c r="K696" i="10" l="1"/>
  <c r="J697" i="10"/>
  <c r="K694" i="5"/>
  <c r="J695" i="5"/>
  <c r="K697" i="10" l="1"/>
  <c r="J698" i="10"/>
  <c r="K695" i="5"/>
  <c r="J696" i="5"/>
  <c r="K698" i="10" l="1"/>
  <c r="J699" i="10"/>
  <c r="K696" i="5"/>
  <c r="J697" i="5"/>
  <c r="K699" i="10" l="1"/>
  <c r="J700" i="10"/>
  <c r="K697" i="5"/>
  <c r="J698" i="5"/>
  <c r="K700" i="10" l="1"/>
  <c r="J701" i="10"/>
  <c r="K698" i="5"/>
  <c r="J699" i="5"/>
  <c r="K701" i="10" l="1"/>
  <c r="J702" i="10"/>
  <c r="K699" i="5"/>
  <c r="J700" i="5"/>
  <c r="K702" i="10" l="1"/>
  <c r="J703" i="10"/>
  <c r="K700" i="5"/>
  <c r="J701" i="5"/>
  <c r="K703" i="10" l="1"/>
  <c r="J704" i="10"/>
  <c r="K701" i="5"/>
  <c r="J702" i="5"/>
  <c r="K704" i="10" l="1"/>
  <c r="J705" i="10"/>
  <c r="K702" i="5"/>
  <c r="J703" i="5"/>
  <c r="J706" i="10" l="1"/>
  <c r="K705" i="10"/>
  <c r="K703" i="5"/>
  <c r="J704" i="5"/>
  <c r="K706" i="10" l="1"/>
  <c r="J707" i="10"/>
  <c r="K704" i="5"/>
  <c r="J705" i="5"/>
  <c r="K707" i="10" l="1"/>
  <c r="J708" i="10"/>
  <c r="K705" i="5"/>
  <c r="J706" i="5"/>
  <c r="K708" i="10" l="1"/>
  <c r="J709" i="10"/>
  <c r="K706" i="5"/>
  <c r="J707" i="5"/>
  <c r="K709" i="10" l="1"/>
  <c r="J710" i="10"/>
  <c r="K707" i="5"/>
  <c r="J708" i="5"/>
  <c r="K710" i="10" l="1"/>
  <c r="J711" i="10"/>
  <c r="K708" i="5"/>
  <c r="J709" i="5"/>
  <c r="K711" i="10" l="1"/>
  <c r="J712" i="10"/>
  <c r="K709" i="5"/>
  <c r="J710" i="5"/>
  <c r="K712" i="10" l="1"/>
  <c r="J713" i="10"/>
  <c r="K710" i="5"/>
  <c r="J711" i="5"/>
  <c r="K713" i="10" l="1"/>
  <c r="J714" i="10"/>
  <c r="K711" i="5"/>
  <c r="J712" i="5"/>
  <c r="J715" i="10" l="1"/>
  <c r="K714" i="10"/>
  <c r="K712" i="5"/>
  <c r="J713" i="5"/>
  <c r="K715" i="10" l="1"/>
  <c r="J716" i="10"/>
  <c r="K713" i="5"/>
  <c r="J714" i="5"/>
  <c r="K716" i="10" l="1"/>
  <c r="J717" i="10"/>
  <c r="K714" i="5"/>
  <c r="J715" i="5"/>
  <c r="J718" i="10" l="1"/>
  <c r="K717" i="10"/>
  <c r="K715" i="5"/>
  <c r="J716" i="5"/>
  <c r="K718" i="10" l="1"/>
  <c r="J719" i="10"/>
  <c r="K716" i="5"/>
  <c r="J717" i="5"/>
  <c r="K719" i="10" l="1"/>
  <c r="J720" i="10"/>
  <c r="K717" i="5"/>
  <c r="J718" i="5"/>
  <c r="K720" i="10" l="1"/>
  <c r="J721" i="10"/>
  <c r="K718" i="5"/>
  <c r="J719" i="5"/>
  <c r="K721" i="10" l="1"/>
  <c r="J722" i="10"/>
  <c r="K719" i="5"/>
  <c r="J720" i="5"/>
  <c r="J723" i="10" l="1"/>
  <c r="K722" i="10"/>
  <c r="K720" i="5"/>
  <c r="J721" i="5"/>
  <c r="K723" i="10" l="1"/>
  <c r="J724" i="10"/>
  <c r="K721" i="5"/>
  <c r="J722" i="5"/>
  <c r="K724" i="10" l="1"/>
  <c r="J725" i="10"/>
  <c r="K722" i="5"/>
  <c r="J723" i="5"/>
  <c r="K725" i="10" l="1"/>
  <c r="J726" i="10"/>
  <c r="K723" i="5"/>
  <c r="J724" i="5"/>
  <c r="K726" i="10" l="1"/>
  <c r="J727" i="10"/>
  <c r="K724" i="5"/>
  <c r="J725" i="5"/>
  <c r="K727" i="10" l="1"/>
  <c r="J728" i="10"/>
  <c r="K725" i="5"/>
  <c r="J726" i="5"/>
  <c r="K728" i="10" l="1"/>
  <c r="J729" i="10"/>
  <c r="K726" i="5"/>
  <c r="J727" i="5"/>
  <c r="K729" i="10" l="1"/>
  <c r="J730" i="10"/>
  <c r="K727" i="5"/>
  <c r="J728" i="5"/>
  <c r="K730" i="10" l="1"/>
  <c r="J731" i="10"/>
  <c r="K728" i="5"/>
  <c r="J729" i="5"/>
  <c r="K731" i="10" l="1"/>
  <c r="J732" i="10"/>
  <c r="K729" i="5"/>
  <c r="J730" i="5"/>
  <c r="K732" i="10" l="1"/>
  <c r="J733" i="10"/>
  <c r="K730" i="5"/>
  <c r="J731" i="5"/>
  <c r="K733" i="10" l="1"/>
  <c r="J734" i="10"/>
  <c r="K731" i="5"/>
  <c r="J732" i="5"/>
  <c r="J735" i="10" l="1"/>
  <c r="K734" i="10"/>
  <c r="K732" i="5"/>
  <c r="J733" i="5"/>
  <c r="K735" i="10" l="1"/>
  <c r="J736" i="10"/>
  <c r="K733" i="5"/>
  <c r="J734" i="5"/>
  <c r="K736" i="10" l="1"/>
  <c r="J737" i="10"/>
  <c r="K734" i="5"/>
  <c r="J735" i="5"/>
  <c r="K737" i="10" l="1"/>
  <c r="J738" i="10"/>
  <c r="K735" i="5"/>
  <c r="J736" i="5"/>
  <c r="K738" i="10" l="1"/>
  <c r="J739" i="10"/>
  <c r="K736" i="5"/>
  <c r="J737" i="5"/>
  <c r="K739" i="10" l="1"/>
  <c r="J740" i="10"/>
  <c r="K737" i="5"/>
  <c r="J738" i="5"/>
  <c r="K740" i="10" l="1"/>
  <c r="J741" i="10"/>
  <c r="K738" i="5"/>
  <c r="J739" i="5"/>
  <c r="K741" i="10" l="1"/>
  <c r="J742" i="10"/>
  <c r="K739" i="5"/>
  <c r="J740" i="5"/>
  <c r="K742" i="10" l="1"/>
  <c r="J743" i="10"/>
  <c r="K740" i="5"/>
  <c r="J741" i="5"/>
  <c r="K743" i="10" l="1"/>
  <c r="J744" i="10"/>
  <c r="K741" i="5"/>
  <c r="J742" i="5"/>
  <c r="K744" i="10" l="1"/>
  <c r="J745" i="10"/>
  <c r="K742" i="5"/>
  <c r="J743" i="5"/>
  <c r="K745" i="10" l="1"/>
  <c r="J746" i="10"/>
  <c r="K743" i="5"/>
  <c r="J744" i="5"/>
  <c r="J747" i="10" l="1"/>
  <c r="K746" i="10"/>
  <c r="K744" i="5"/>
  <c r="J745" i="5"/>
  <c r="K747" i="10" l="1"/>
  <c r="J748" i="10"/>
  <c r="K745" i="5"/>
  <c r="J746" i="5"/>
  <c r="K748" i="10" l="1"/>
  <c r="J749" i="10"/>
  <c r="K746" i="5"/>
  <c r="J747" i="5"/>
  <c r="K749" i="10" l="1"/>
  <c r="J750" i="10"/>
  <c r="K747" i="5"/>
  <c r="J748" i="5"/>
  <c r="K750" i="10" l="1"/>
  <c r="J751" i="10"/>
  <c r="K748" i="5"/>
  <c r="J749" i="5"/>
  <c r="K751" i="10" l="1"/>
  <c r="J752" i="10"/>
  <c r="K749" i="5"/>
  <c r="J750" i="5"/>
  <c r="K752" i="10" l="1"/>
  <c r="J753" i="10"/>
  <c r="K750" i="5"/>
  <c r="J751" i="5"/>
  <c r="K753" i="10" l="1"/>
  <c r="J754" i="10"/>
  <c r="K751" i="5"/>
  <c r="J752" i="5"/>
  <c r="K754" i="10" l="1"/>
  <c r="J755" i="10"/>
  <c r="K752" i="5"/>
  <c r="J753" i="5"/>
  <c r="K755" i="10" l="1"/>
  <c r="J756" i="10"/>
  <c r="K753" i="5"/>
  <c r="J754" i="5"/>
  <c r="K756" i="10" l="1"/>
  <c r="J757" i="10"/>
  <c r="K754" i="5"/>
  <c r="J755" i="5"/>
  <c r="K757" i="10" l="1"/>
  <c r="J758" i="10"/>
  <c r="K755" i="5"/>
  <c r="J756" i="5"/>
  <c r="K758" i="10" l="1"/>
  <c r="J759" i="10"/>
  <c r="K756" i="5"/>
  <c r="J757" i="5"/>
  <c r="K759" i="10" l="1"/>
  <c r="J760" i="10"/>
  <c r="K757" i="5"/>
  <c r="J758" i="5"/>
  <c r="K760" i="10" l="1"/>
  <c r="J761" i="10"/>
  <c r="K758" i="5"/>
  <c r="J759" i="5"/>
  <c r="K761" i="10" l="1"/>
  <c r="J762" i="10"/>
  <c r="K759" i="5"/>
  <c r="J760" i="5"/>
  <c r="K762" i="10" l="1"/>
  <c r="J763" i="10"/>
  <c r="K760" i="5"/>
  <c r="J761" i="5"/>
  <c r="K763" i="10" l="1"/>
  <c r="J764" i="10"/>
  <c r="K761" i="5"/>
  <c r="J762" i="5"/>
  <c r="K764" i="10" l="1"/>
  <c r="J765" i="10"/>
  <c r="K762" i="5"/>
  <c r="J763" i="5"/>
  <c r="K765" i="10" l="1"/>
  <c r="J766" i="10"/>
  <c r="K763" i="5"/>
  <c r="J764" i="5"/>
  <c r="K766" i="10" l="1"/>
  <c r="J767" i="10"/>
  <c r="K764" i="5"/>
  <c r="J765" i="5"/>
  <c r="K767" i="10" l="1"/>
  <c r="J768" i="10"/>
  <c r="K765" i="5"/>
  <c r="J766" i="5"/>
  <c r="K768" i="10" l="1"/>
  <c r="J769" i="10"/>
  <c r="K766" i="5"/>
  <c r="J767" i="5"/>
  <c r="K769" i="10" l="1"/>
  <c r="J770" i="10"/>
  <c r="K767" i="5"/>
  <c r="J768" i="5"/>
  <c r="J771" i="10" l="1"/>
  <c r="K770" i="10"/>
  <c r="K768" i="5"/>
  <c r="J769" i="5"/>
  <c r="K771" i="10" l="1"/>
  <c r="J772" i="10"/>
  <c r="K769" i="5"/>
  <c r="J770" i="5"/>
  <c r="K772" i="10" l="1"/>
  <c r="J773" i="10"/>
  <c r="K770" i="5"/>
  <c r="J771" i="5"/>
  <c r="K773" i="10" l="1"/>
  <c r="J774" i="10"/>
  <c r="K771" i="5"/>
  <c r="J772" i="5"/>
  <c r="K774" i="10" l="1"/>
  <c r="J775" i="10"/>
  <c r="K772" i="5"/>
  <c r="J773" i="5"/>
  <c r="K775" i="10" l="1"/>
  <c r="J776" i="10"/>
  <c r="K773" i="5"/>
  <c r="J774" i="5"/>
  <c r="K776" i="10" l="1"/>
  <c r="J777" i="10"/>
  <c r="K774" i="5"/>
  <c r="J775" i="5"/>
  <c r="K777" i="10" l="1"/>
  <c r="J778" i="10"/>
  <c r="K775" i="5"/>
  <c r="J776" i="5"/>
  <c r="K778" i="10" l="1"/>
  <c r="J779" i="10"/>
  <c r="K776" i="5"/>
  <c r="J777" i="5"/>
  <c r="K779" i="10" l="1"/>
  <c r="J780" i="10"/>
  <c r="K777" i="5"/>
  <c r="J778" i="5"/>
  <c r="K780" i="10" l="1"/>
  <c r="J781" i="10"/>
  <c r="K778" i="5"/>
  <c r="J779" i="5"/>
  <c r="K781" i="10" l="1"/>
  <c r="J782" i="10"/>
  <c r="K779" i="5"/>
  <c r="J780" i="5"/>
  <c r="K782" i="10" l="1"/>
  <c r="J783" i="10"/>
  <c r="K780" i="5"/>
  <c r="J781" i="5"/>
  <c r="K783" i="10" l="1"/>
  <c r="J784" i="10"/>
  <c r="K781" i="5"/>
  <c r="J782" i="5"/>
  <c r="K784" i="10" l="1"/>
  <c r="J785" i="10"/>
  <c r="K782" i="5"/>
  <c r="J783" i="5"/>
  <c r="K785" i="10" l="1"/>
  <c r="J786" i="10"/>
  <c r="K783" i="5"/>
  <c r="J784" i="5"/>
  <c r="J787" i="10" l="1"/>
  <c r="K786" i="10"/>
  <c r="K784" i="5"/>
  <c r="J785" i="5"/>
  <c r="K787" i="10" l="1"/>
  <c r="J788" i="10"/>
  <c r="K785" i="5"/>
  <c r="J786" i="5"/>
  <c r="K788" i="10" l="1"/>
  <c r="J789" i="10"/>
  <c r="G788" i="5"/>
  <c r="K786" i="5"/>
  <c r="K789" i="10" l="1"/>
  <c r="J790" i="10"/>
  <c r="K790" i="10" l="1"/>
  <c r="J791" i="10"/>
  <c r="K791" i="10" l="1"/>
  <c r="J792" i="10"/>
  <c r="K792" i="10" l="1"/>
  <c r="J793" i="10"/>
  <c r="K793" i="10" l="1"/>
  <c r="J794" i="10"/>
  <c r="K794" i="10" l="1"/>
  <c r="J795" i="10"/>
  <c r="K795" i="10" l="1"/>
  <c r="J796" i="10"/>
  <c r="K796" i="10" l="1"/>
  <c r="J797" i="10"/>
  <c r="K797" i="10" l="1"/>
  <c r="J798" i="10"/>
  <c r="K798" i="10" l="1"/>
  <c r="J799" i="10"/>
  <c r="K799" i="10" l="1"/>
  <c r="J800" i="10"/>
  <c r="K800" i="10" l="1"/>
  <c r="J801" i="10"/>
  <c r="K801" i="10" l="1"/>
  <c r="J802" i="10"/>
  <c r="K802" i="10" l="1"/>
  <c r="J803" i="10"/>
  <c r="K803" i="10" l="1"/>
  <c r="J804" i="10"/>
  <c r="K804" i="10" l="1"/>
  <c r="J805" i="10"/>
  <c r="K805" i="10" l="1"/>
  <c r="J806" i="10"/>
  <c r="K806" i="10" l="1"/>
  <c r="J807" i="10"/>
  <c r="K807" i="10" l="1"/>
  <c r="J808" i="10"/>
  <c r="K808" i="10" l="1"/>
  <c r="J809" i="10"/>
  <c r="K809" i="10" l="1"/>
  <c r="J810" i="10"/>
  <c r="K810" i="10" l="1"/>
  <c r="J811" i="10"/>
  <c r="K811" i="10" l="1"/>
  <c r="J812" i="10"/>
  <c r="K812" i="10" l="1"/>
  <c r="J813" i="10"/>
  <c r="K813" i="10" l="1"/>
  <c r="J814" i="10"/>
  <c r="K814" i="10" l="1"/>
  <c r="J815" i="10"/>
  <c r="K815" i="10" l="1"/>
  <c r="J816" i="10"/>
  <c r="K816" i="10" l="1"/>
  <c r="J817" i="10"/>
  <c r="K817" i="10" l="1"/>
  <c r="J818" i="10"/>
  <c r="K818" i="10" l="1"/>
  <c r="J819" i="10"/>
  <c r="K819" i="10" l="1"/>
  <c r="J820" i="10"/>
  <c r="K820" i="10" l="1"/>
  <c r="J821" i="10"/>
  <c r="K821" i="10" l="1"/>
  <c r="J822" i="10"/>
  <c r="K822" i="10" l="1"/>
  <c r="J823" i="10"/>
  <c r="K823" i="10" l="1"/>
  <c r="J824" i="10"/>
  <c r="K824" i="10" l="1"/>
  <c r="J825" i="10"/>
  <c r="K825" i="10" l="1"/>
  <c r="J826" i="10"/>
  <c r="K826" i="10" l="1"/>
  <c r="J827" i="10"/>
  <c r="K827" i="10" l="1"/>
  <c r="J828" i="10"/>
  <c r="K828" i="10" l="1"/>
  <c r="J829" i="10"/>
  <c r="K829" i="10" l="1"/>
  <c r="J830" i="10"/>
  <c r="K830" i="10" l="1"/>
  <c r="J831" i="10"/>
  <c r="K831" i="10" l="1"/>
  <c r="J832" i="10"/>
  <c r="K832" i="10" l="1"/>
  <c r="J833" i="10"/>
  <c r="K833" i="10" l="1"/>
  <c r="J834" i="10"/>
  <c r="J835" i="10" l="1"/>
  <c r="K834" i="10"/>
  <c r="K835" i="10" l="1"/>
  <c r="J836" i="10"/>
  <c r="K836" i="10" l="1"/>
  <c r="J837" i="10"/>
  <c r="K837" i="10" l="1"/>
  <c r="J838" i="10"/>
  <c r="K838" i="10" l="1"/>
  <c r="J839" i="10"/>
  <c r="K839" i="10" l="1"/>
  <c r="J840" i="10"/>
  <c r="K840" i="10" l="1"/>
  <c r="J841" i="10"/>
  <c r="K841" i="10" l="1"/>
  <c r="J842" i="10"/>
  <c r="K842" i="10" l="1"/>
  <c r="J843" i="10"/>
  <c r="K843" i="10" l="1"/>
  <c r="J844" i="10"/>
  <c r="K844" i="10" l="1"/>
  <c r="J845" i="10"/>
  <c r="K845" i="10" l="1"/>
  <c r="J846" i="10"/>
  <c r="K846" i="10" l="1"/>
  <c r="J847" i="10"/>
  <c r="K847" i="10" l="1"/>
  <c r="J848" i="10"/>
  <c r="K848" i="10" l="1"/>
  <c r="J849" i="10"/>
  <c r="K849" i="10" l="1"/>
  <c r="J850" i="10"/>
  <c r="K850" i="10" l="1"/>
  <c r="J851" i="10"/>
  <c r="K851" i="10" l="1"/>
  <c r="J852" i="10"/>
  <c r="K852" i="10" l="1"/>
  <c r="J853" i="10"/>
  <c r="K853" i="10" l="1"/>
  <c r="J854" i="10"/>
  <c r="K854" i="10" l="1"/>
  <c r="J855" i="10"/>
  <c r="K855" i="10" l="1"/>
  <c r="J856" i="10"/>
  <c r="K856" i="10" l="1"/>
  <c r="J857" i="10"/>
  <c r="K857" i="10" l="1"/>
  <c r="J858" i="10"/>
  <c r="K858" i="10" l="1"/>
  <c r="J859" i="10"/>
  <c r="K859" i="10" l="1"/>
  <c r="J860" i="10"/>
  <c r="K860" i="10" l="1"/>
  <c r="J861" i="10"/>
  <c r="K861" i="10" l="1"/>
  <c r="J862" i="10"/>
  <c r="K862" i="10" l="1"/>
  <c r="J863" i="10"/>
  <c r="K863" i="10" l="1"/>
  <c r="J864" i="10"/>
  <c r="K864" i="10" l="1"/>
  <c r="J865" i="10"/>
  <c r="K865" i="10" l="1"/>
  <c r="J866" i="10"/>
  <c r="K866" i="10" l="1"/>
  <c r="J867" i="10"/>
  <c r="K867" i="10" l="1"/>
  <c r="J868" i="10"/>
  <c r="K868" i="10" l="1"/>
  <c r="J869" i="10"/>
  <c r="K869" i="10" l="1"/>
  <c r="J870" i="10"/>
  <c r="K870" i="10" l="1"/>
  <c r="J871" i="10"/>
  <c r="K871" i="10" l="1"/>
  <c r="J872" i="10"/>
  <c r="K872" i="10" l="1"/>
  <c r="J873" i="10"/>
  <c r="K873" i="10" l="1"/>
  <c r="J874" i="10"/>
  <c r="K874" i="10" l="1"/>
  <c r="J875" i="10"/>
  <c r="K875" i="10" l="1"/>
  <c r="J876" i="10"/>
  <c r="K876" i="10" l="1"/>
  <c r="J877" i="10"/>
  <c r="K877" i="10" l="1"/>
  <c r="J878" i="10"/>
  <c r="K878" i="10" l="1"/>
  <c r="J879" i="10"/>
  <c r="K879" i="10" l="1"/>
  <c r="J880" i="10"/>
  <c r="K880" i="10" l="1"/>
  <c r="J881" i="10"/>
  <c r="K881" i="10" l="1"/>
  <c r="J882" i="10"/>
  <c r="K882" i="10" l="1"/>
  <c r="J883" i="10"/>
  <c r="K883" i="10" l="1"/>
  <c r="J884" i="10"/>
  <c r="K884" i="10" l="1"/>
  <c r="J885" i="10"/>
  <c r="K885" i="10" l="1"/>
  <c r="J886" i="10"/>
  <c r="K886" i="10" l="1"/>
  <c r="J887" i="10"/>
  <c r="K887" i="10" l="1"/>
  <c r="J888" i="10"/>
  <c r="K888" i="10" l="1"/>
  <c r="J889" i="10"/>
  <c r="K889" i="10" l="1"/>
  <c r="J890" i="10"/>
  <c r="K890" i="10" l="1"/>
  <c r="J891" i="10"/>
  <c r="K891" i="10" l="1"/>
  <c r="J892" i="10"/>
  <c r="K892" i="10" l="1"/>
  <c r="J893" i="10"/>
  <c r="K893" i="10" l="1"/>
  <c r="J894" i="10"/>
  <c r="K894" i="10" l="1"/>
  <c r="J895" i="10"/>
  <c r="K895" i="10" l="1"/>
  <c r="J896" i="10"/>
  <c r="K896" i="10" l="1"/>
  <c r="J897" i="10"/>
  <c r="J898" i="10" l="1"/>
  <c r="K897" i="10"/>
  <c r="J899" i="10" l="1"/>
  <c r="K898" i="10"/>
  <c r="K899" i="10" l="1"/>
  <c r="J900" i="10"/>
  <c r="K900" i="10" l="1"/>
  <c r="J901" i="10"/>
  <c r="K901" i="10" l="1"/>
  <c r="J902" i="10"/>
  <c r="K902" i="10" l="1"/>
  <c r="J903" i="10"/>
  <c r="K903" i="10" l="1"/>
  <c r="J904" i="10"/>
  <c r="K904" i="10" l="1"/>
  <c r="J905" i="10"/>
  <c r="K905" i="10" l="1"/>
  <c r="J906" i="10"/>
  <c r="K906" i="10" l="1"/>
  <c r="J907" i="10"/>
  <c r="K907" i="10" l="1"/>
  <c r="J908" i="10"/>
  <c r="K908" i="10" l="1"/>
  <c r="J909" i="10"/>
  <c r="K909" i="10" l="1"/>
  <c r="J910" i="10"/>
  <c r="J911" i="10" l="1"/>
  <c r="K910" i="10"/>
  <c r="K911" i="10" l="1"/>
  <c r="J912" i="10"/>
  <c r="K912" i="10" l="1"/>
  <c r="J913" i="10"/>
  <c r="K913" i="10" l="1"/>
  <c r="J914" i="10"/>
  <c r="K914" i="10" l="1"/>
  <c r="J915" i="10"/>
  <c r="K915" i="10" l="1"/>
  <c r="J916" i="10"/>
  <c r="K916" i="10" l="1"/>
  <c r="J917" i="10"/>
  <c r="K917" i="10" l="1"/>
  <c r="J918" i="10"/>
  <c r="K918" i="10" l="1"/>
  <c r="J919" i="10"/>
  <c r="K919" i="10" l="1"/>
  <c r="J920" i="10"/>
  <c r="K920" i="10" l="1"/>
  <c r="J921" i="10"/>
  <c r="K921" i="10" l="1"/>
  <c r="J922" i="10"/>
  <c r="K922" i="10" l="1"/>
  <c r="J923" i="10"/>
  <c r="K923" i="10" l="1"/>
  <c r="J924" i="10"/>
  <c r="K924" i="10" l="1"/>
  <c r="J925" i="10"/>
  <c r="K925" i="10" l="1"/>
  <c r="J926" i="10"/>
  <c r="K926" i="10" l="1"/>
  <c r="J927" i="10"/>
  <c r="K927" i="10" l="1"/>
  <c r="J928" i="10"/>
  <c r="K928" i="10" l="1"/>
  <c r="J929" i="10"/>
  <c r="K929" i="10" l="1"/>
  <c r="J930" i="10"/>
  <c r="K930" i="10" l="1"/>
  <c r="J931" i="10"/>
  <c r="K931" i="10" l="1"/>
  <c r="J932" i="10"/>
  <c r="K932" i="10" l="1"/>
  <c r="J933" i="10"/>
  <c r="K933" i="10" l="1"/>
  <c r="J934" i="10"/>
  <c r="K934" i="10" l="1"/>
  <c r="J935" i="10"/>
  <c r="K935" i="10" l="1"/>
  <c r="J936" i="10"/>
  <c r="K936" i="10" l="1"/>
  <c r="J937" i="10"/>
  <c r="K937" i="10" l="1"/>
  <c r="J938" i="10"/>
  <c r="K938" i="10" l="1"/>
  <c r="J939" i="10"/>
  <c r="K939" i="10" l="1"/>
  <c r="J940" i="10"/>
  <c r="K940" i="10" l="1"/>
  <c r="J941" i="10"/>
  <c r="K941" i="10" l="1"/>
  <c r="J942" i="10"/>
  <c r="K942" i="10" l="1"/>
  <c r="J943" i="10"/>
  <c r="K943" i="10" l="1"/>
  <c r="J944" i="10"/>
  <c r="K944" i="10" l="1"/>
  <c r="J945" i="10"/>
  <c r="K945" i="10" l="1"/>
  <c r="J946" i="10"/>
  <c r="J947" i="10" l="1"/>
  <c r="K946" i="10"/>
  <c r="K947" i="10" l="1"/>
  <c r="J948" i="10"/>
  <c r="K948" i="10" l="1"/>
  <c r="J949" i="10"/>
  <c r="K949" i="10" l="1"/>
  <c r="J950" i="10"/>
  <c r="K950" i="10" l="1"/>
  <c r="J951" i="10"/>
  <c r="K951" i="10" l="1"/>
  <c r="J952" i="10"/>
  <c r="K952" i="10" l="1"/>
  <c r="J953" i="10"/>
  <c r="K953" i="10" l="1"/>
  <c r="J954" i="10"/>
  <c r="J955" i="10" l="1"/>
  <c r="K954" i="10"/>
  <c r="K955" i="10" l="1"/>
  <c r="J956" i="10"/>
  <c r="K956" i="10" l="1"/>
  <c r="J957" i="10"/>
  <c r="K957" i="10" l="1"/>
  <c r="J958" i="10"/>
  <c r="K958" i="10" l="1"/>
  <c r="J959" i="10"/>
  <c r="K959" i="10" l="1"/>
  <c r="J960" i="10"/>
  <c r="K960" i="10" l="1"/>
  <c r="J961" i="10"/>
  <c r="J962" i="10" l="1"/>
  <c r="K961" i="10"/>
  <c r="J963" i="10" l="1"/>
  <c r="K962" i="10"/>
  <c r="K963" i="10" l="1"/>
  <c r="J964" i="10"/>
  <c r="K964" i="10" l="1"/>
  <c r="J965" i="10"/>
  <c r="K965" i="10" l="1"/>
  <c r="J966" i="10"/>
  <c r="K966" i="10" l="1"/>
  <c r="J967" i="10"/>
  <c r="K967" i="10" l="1"/>
  <c r="J968" i="10"/>
  <c r="K968" i="10" l="1"/>
  <c r="J969" i="10"/>
  <c r="K969" i="10" l="1"/>
  <c r="J970" i="10"/>
  <c r="K970" i="10" l="1"/>
  <c r="J971" i="10"/>
  <c r="K971" i="10" l="1"/>
  <c r="J972" i="10"/>
  <c r="G974" i="10" l="1"/>
  <c r="K972" i="10"/>
</calcChain>
</file>

<file path=xl/sharedStrings.xml><?xml version="1.0" encoding="utf-8"?>
<sst xmlns="http://schemas.openxmlformats.org/spreadsheetml/2006/main" count="62316" uniqueCount="8253">
  <si>
    <t>ITEM</t>
  </si>
  <si>
    <t>CÓDIGO</t>
  </si>
  <si>
    <t>DESCRIÇÃO</t>
  </si>
  <si>
    <t>FONTE</t>
  </si>
  <si>
    <t>UNID</t>
  </si>
  <si>
    <t>QUANTIDADE</t>
  </si>
  <si>
    <t>PREÇO UNITÁRIO R$</t>
  </si>
  <si>
    <t>PREÇO TOTAL R$</t>
  </si>
  <si>
    <t>SEM BDI</t>
  </si>
  <si>
    <t>COM BDI</t>
  </si>
  <si>
    <t>1</t>
  </si>
  <si>
    <t>ADMINISTRAÇÃO DA OBRA</t>
  </si>
  <si>
    <t>1.1</t>
  </si>
  <si>
    <t>CORPO TÉCNICO DE NIVEL SUPERIOR</t>
  </si>
  <si>
    <t>1.1.1</t>
  </si>
  <si>
    <t>93568</t>
  </si>
  <si>
    <t>ENGENHEIRO CIVIL DE OBRA SENIOR COM ENCARGOS COMPLEMENTARES (GERENTE GERAL DE OBRAS - MEIO EXPEDIENTE - 30 MESES)</t>
  </si>
  <si>
    <t>SINAPI</t>
  </si>
  <si>
    <t>MES</t>
  </si>
  <si>
    <t>1.1.2</t>
  </si>
  <si>
    <t>93567</t>
  </si>
  <si>
    <t>ENGENHEIRO CIVIL DE OBRA PLENO COM ENCARGOS COMPLEMENTARES</t>
  </si>
  <si>
    <t>1.1.3</t>
  </si>
  <si>
    <t>90778</t>
  </si>
  <si>
    <t>ENGENHEIRO ELETRICISTA DE OBRA PLENO COM ENCARGOS COMPLEMENTARES (CUSTO EQUIV. AO ENGO. CIVIL PLENO)</t>
  </si>
  <si>
    <t>H</t>
  </si>
  <si>
    <t>1.2</t>
  </si>
  <si>
    <t>CORPO TÉCNICO DE NIVEL MEDIO</t>
  </si>
  <si>
    <t>1.2.1</t>
  </si>
  <si>
    <t>94295</t>
  </si>
  <si>
    <t>MESTRE DE OBRAS COM ENCARGOS COMPLEMENTARES</t>
  </si>
  <si>
    <t>1.2.2</t>
  </si>
  <si>
    <t>93572</t>
  </si>
  <si>
    <t>ENCARREGADO GERAL DE OBRAS COM ENCARGOS COMPLEMENTARES</t>
  </si>
  <si>
    <t>1.2.3</t>
  </si>
  <si>
    <t>ENCARREGADO GERAL DE OBRAS COM ENCARGOS COMPLEMENTARES (ESP. INSTALAÇÕES ELÉTRICAS E ELETRÔNICAS)</t>
  </si>
  <si>
    <t>1.2.4</t>
  </si>
  <si>
    <t>100321</t>
  </si>
  <si>
    <t>TÉCNICO EM SEGURANÇA DO TRABALHO COM ENCARGOS COMPLEMENTARES</t>
  </si>
  <si>
    <t>1.2.5</t>
  </si>
  <si>
    <t>93563</t>
  </si>
  <si>
    <t>ALMOXARIFE COM ENCARGOS COMPLEMENTARES</t>
  </si>
  <si>
    <t>1.3</t>
  </si>
  <si>
    <t>CORPO TÉCNICO AUXILIAR</t>
  </si>
  <si>
    <t>1.3.1</t>
  </si>
  <si>
    <t>100534</t>
  </si>
  <si>
    <t>TECNICO DE EDIFICACOES COM ENCARGOS COMPLEMENTARES</t>
  </si>
  <si>
    <t>1.3.2</t>
  </si>
  <si>
    <t>100289</t>
  </si>
  <si>
    <t>VIGIA DIURNO COM ENCARGOS COMPLEMENTARES (FINS DE SEMANA E FERIADOS)</t>
  </si>
  <si>
    <t>1.3.3</t>
  </si>
  <si>
    <t>JCA-65621362</t>
  </si>
  <si>
    <t>VIGIA NOTURNO COM ENCARGOS COMPLEMENTARES</t>
  </si>
  <si>
    <t>Composições Próprias</t>
  </si>
  <si>
    <t>2</t>
  </si>
  <si>
    <t>SERVIÇOS PRELIMINARES</t>
  </si>
  <si>
    <t>2.1</t>
  </si>
  <si>
    <t>MOBILIZAÇÃO DE OBRA</t>
  </si>
  <si>
    <t>2.1.1</t>
  </si>
  <si>
    <t>UFSB-81547439</t>
  </si>
  <si>
    <t>MOBILIZAÇÃO OU DESMOBILIZAÇÃO DE CONTAINER 2,30 X 6,00 M, ALT. 2,50 M PARA USOS DIVERSOS EM CANTEIRO DE OBRAS - REF. OBRAS EM JEQUIÉ/BA</t>
  </si>
  <si>
    <t>UN</t>
  </si>
  <si>
    <t>2.1.2</t>
  </si>
  <si>
    <t>UFSB-21269389</t>
  </si>
  <si>
    <t>MOBILIZAÇÃO E DESMOBILIZAÇÃO DE OBRAS - EQUIPAMENTOS E PESSOAL - EXCLUSIVO OBRA DE IMPLANTAÇÃO DO CAMPUS DE JEQUIÉ DA UFSB</t>
  </si>
  <si>
    <t>2.2</t>
  </si>
  <si>
    <t>INSTALAÇÃO DO CANTEIRO DE OBRA</t>
  </si>
  <si>
    <t>2.2.1</t>
  </si>
  <si>
    <t>PREPARAÇÃO DA ÁREA DO CANTEIRO</t>
  </si>
  <si>
    <t>2.2.1.1</t>
  </si>
  <si>
    <t>98525</t>
  </si>
  <si>
    <t>LIMPEZA MECANIZADA DE CAMADA VEGETAL, VEGETAÇÃO E PEQUENAS ÁRVORES (DIÂMETRO DE TRONCO MENOR QUE 0,20 M), COM TRATOR DE ESTEIRAS. AF_03/2024</t>
  </si>
  <si>
    <t>M2</t>
  </si>
  <si>
    <t>2.2.1.2</t>
  </si>
  <si>
    <t>100979</t>
  </si>
  <si>
    <t>CARGA, MANOBRA E DESCARGA DE SOLOS E MATERIAIS GRANULARES EM CAMINHÃO BASCULANTE 14 M³ - CARGA COM ESCAVADEIRA HIDRÁULICA (CAÇAMBA DE 1,20 M³ / 155 HP) E DESCARGA LIVRE (UNIDADE: M3). AF_07/2020</t>
  </si>
  <si>
    <t>M3</t>
  </si>
  <si>
    <t>2.2.1.3</t>
  </si>
  <si>
    <t>95876</t>
  </si>
  <si>
    <t>TRANSPORTE COM CAMINHÃO BASCULANTE DE 14 M³, EM VIA URBANA PAVIMENTADA, DMT ATÉ 30 KM (UNIDADE: M3XKM). AF_07/2020</t>
  </si>
  <si>
    <t>M3XKM</t>
  </si>
  <si>
    <t>2.2.2</t>
  </si>
  <si>
    <t>CANTEIRO DE OBRAS PROVISÓRIO</t>
  </si>
  <si>
    <t>2.2.2.1</t>
  </si>
  <si>
    <t>103689</t>
  </si>
  <si>
    <t>FORNECIMENTO E INSTALAÇÃO DE PLACA DE OBRA COM CHAPA GALVANIZADA E ESTRUTURA DE MADEIRA. AF_03/2022_PS</t>
  </si>
  <si>
    <t>2.2.2.2</t>
  </si>
  <si>
    <t>105115</t>
  </si>
  <si>
    <t>INSTALAÇÃO E DESINSTALAÇÃO MECANIZADA DE CONTÊINER OU MÓDULO HABITÁVEL DE USOS DIVERSOS. AF_03/2024</t>
  </si>
  <si>
    <t>2.2.2.3</t>
  </si>
  <si>
    <t>00010775</t>
  </si>
  <si>
    <t>LOCACAO DE CONTAINER 2,30 X 6,00 M, ALT. 2,50 M, COM 1 SANITARIO, PARA ESCRITORIO, COMPLETO, SEM DIVISORIAS INTERNAS (NAO INCLUI MOBILIZACAO/DESMOBILIZACAO)</t>
  </si>
  <si>
    <t>2.2.2.4</t>
  </si>
  <si>
    <t>00010776</t>
  </si>
  <si>
    <t>LOCACAO DE CONTAINER 2,30 X 6,00 M, ALT. 2,50 M, PARA ESCRITORIO, SEM DIVISORIAS INTERNAS E SEM SANITARIO (NAO INCLUI MOBILIZACAO/DESMOBILIZACAO) - ADAPTADO PARA FUNÇÃO DE ALMOXARIFADO</t>
  </si>
  <si>
    <t>2.2.2.5</t>
  </si>
  <si>
    <t>LOCACAO DE CONTAINER 2,30 X 6,00 M, ALT. 2,50 M, PARA ESCRITORIO, SEM DIVISORIAS INTERNAS E SEM SANITARIO (NAO INCLUI MOBILIZACAO/DESMOBILIZACAO) - ADAPTADO PARA FUNÇÃO DE REFEITÓRIO</t>
  </si>
  <si>
    <t>2.2.2.6</t>
  </si>
  <si>
    <t>00010778</t>
  </si>
  <si>
    <t>LOCACAO DE CONTAINER 2,30 X 6,00 M, ALT. 2,50 M, PARA SANITARIO, COM 4 BACIAS, 8 CHUVEIROS,1 LAVATORIO E 1 MICTORIO (NAO INCLUI MOBILIZACAO/DESMOBILIZACAO)</t>
  </si>
  <si>
    <t>2.2.2.7</t>
  </si>
  <si>
    <t>98461</t>
  </si>
  <si>
    <t>ESTRUTURA DE MADEIRA PROVISÓRIA PARA SUPORTE DE CAIXA DÁGUA ELEVADA DE 1000 LITROS. AF_03/2024</t>
  </si>
  <si>
    <t>2.2.2.8</t>
  </si>
  <si>
    <t>102607</t>
  </si>
  <si>
    <t>CAIXA D´ÁGUA EM POLIETILENO, 1000 LITROS - FORNECIMENTO E INSTALAÇÃO. AF_06/2021</t>
  </si>
  <si>
    <t>2.2.2.9</t>
  </si>
  <si>
    <t>98459</t>
  </si>
  <si>
    <t>TAPUME COM TELHA METÁLICA. AF_03/2024</t>
  </si>
  <si>
    <t>2.2.2.10</t>
  </si>
  <si>
    <t>100701</t>
  </si>
  <si>
    <t>PORTA DE FERRO, DE ABRIR, TIPO GRADE COM CHAPA, COM GUARNIÇÕES. AF_12/2019</t>
  </si>
  <si>
    <t>2.2.3</t>
  </si>
  <si>
    <t>CANTEIRO DE OBRAS DEFINITIVO</t>
  </si>
  <si>
    <t>2.2.3.1</t>
  </si>
  <si>
    <t>UFSB-11006250</t>
  </si>
  <si>
    <t>EXECUÇÃO DE ESCRITÓRIO EM CANTEIRO DE OBRA EM ALVENARIA, NÃO INCLUSO MOBILIÁRIO E EQUIPAMENTOS. (CONTRATADA)</t>
  </si>
  <si>
    <t>2.2.3.2</t>
  </si>
  <si>
    <t>EXECUÇÃO DE ESCRITÓRIO EM CANTEIRO DE OBRA EM ALVENARIA, NÃO INCLUSO MOBILIÁRIO E EQUIPAMENTOS. (FISCALIZAÇÃO)</t>
  </si>
  <si>
    <t>2.2.3.3</t>
  </si>
  <si>
    <t>UFSB-10615980</t>
  </si>
  <si>
    <t>EXECUÇÃO DE REFEITÓRIO EM CANTEIRO DE OBRA EM ALVENARIA, NÃO INCLUSO MOBILIÁRIO E EQUIPAMENTOS.</t>
  </si>
  <si>
    <t>2.2.3.4</t>
  </si>
  <si>
    <t>UFSB-78634321</t>
  </si>
  <si>
    <t>EXECUÇÃO DE SANITÁRIO E VESTIÁRIO EM CANTEIRO DE OBRA EM ALVENARIA, NÃO INCLUSO MOBILIÁRIO.</t>
  </si>
  <si>
    <t>2.2.3.5</t>
  </si>
  <si>
    <t>UFSB-30837920</t>
  </si>
  <si>
    <t>EXECUÇÃO DE ALMOXARIFADO EM CANTEIRO DE OBRA EM ALVENARIA, INCLUSO PRATELEIRAS.</t>
  </si>
  <si>
    <t>2.2.3.6</t>
  </si>
  <si>
    <t>UFSB-69305063</t>
  </si>
  <si>
    <t>EXECUÇÃO DE ALOJAMENTOS EM CANTEIRO DE OBRA EM ALVENARIA COM BANHEIRO, NÃO INCLUSO MOBILIÁRIO E EQUIPAMENTOS (CONFORME NR18)</t>
  </si>
  <si>
    <t>2.2.3.7</t>
  </si>
  <si>
    <t>JCA-15799018</t>
  </si>
  <si>
    <t>CONJUNTO DE BAIAS DE RESÍDUOS DE CONSTRUÇÃO COM PAREDES EM MADEIRA COMPENSADA, PISO CIMENTADO - INCLUSIVE ACABAMENTOS - SENDO 5 BAIAS DE 2,00M X 2,00M CADA UMA TOTALIZANDO 10,00M X 2,00M.</t>
  </si>
  <si>
    <t>2.2.3.8</t>
  </si>
  <si>
    <t>JCA-89852022</t>
  </si>
  <si>
    <t>CONJUNTO DE BAIAS DE MATERIAIS DE CONSTRUÇÃO COM PAREDES EM MADEIRA COMPENSADA, PISO CIMENTADO - INCLUSIVE ACABAMENTOS - SENDO 4 BAIAS DE 2,00M X 2,00M CADA UMA TOTALIZANDO 8,00M X 2,00M.</t>
  </si>
  <si>
    <t>2.2.3.9</t>
  </si>
  <si>
    <t>103077</t>
  </si>
  <si>
    <t>EXECUÇÃO DE LAJE SOBRE SOLO, ESPESSURA DE 15 CM, FCK = 30 MPA, COM USO DE FORMAS EM MADEIRA SERRADA. AF_09/2021</t>
  </si>
  <si>
    <t>2.2.3.10</t>
  </si>
  <si>
    <t>UFSB-83384959</t>
  </si>
  <si>
    <t>EXECUÇÃO DE CENTRAL DE ARMADURA EM CANTEIRO DE OBRA, NÃO INCLUSO MOBILIÁRIO E EQUIPAMENTOS. AF_04/2016</t>
  </si>
  <si>
    <t>2.2.3.11</t>
  </si>
  <si>
    <t>UFSB-13473464</t>
  </si>
  <si>
    <t>EXECUÇÃO DE CENTRAL DE FÔRMAS, PRODUÇÃO DE ARGAMASSA OU CONCRETO EM CANTEIRO DE OBRA, NÃO INCLUSO MOBILIÁRIO E EQUIPAMENTOS.</t>
  </si>
  <si>
    <t>2.2.3.12</t>
  </si>
  <si>
    <t>98087</t>
  </si>
  <si>
    <t>TANQUE SÉPTICO RETANGULAR, EM ALVENARIA COM BLOCOS DE CONCRETO, DIMENSÕES INTERNAS: 1,6 X 4,6 X H=2,4 M, VOLUME ÚTIL: 14720 L (PARA 105 CONTRIBUINTES). AF_12/2020</t>
  </si>
  <si>
    <t>2.2.3.13</t>
  </si>
  <si>
    <t>98081</t>
  </si>
  <si>
    <t>SUMIDOURO RETANGULAR, EM ALVENARIA COM TIJOLOS CERÂMICOS MACIÇOS, DIMENSÕES INTERNAS: 1,6 X 5,8 X H=3,0 M, ÁREA DE INFILTRAÇÃO: 50 M² (PARA 20 CONTRIBUINTES). AF_12/2020</t>
  </si>
  <si>
    <t>3</t>
  </si>
  <si>
    <t>BLOCO 1 - IMPLANTAÇÃO GERAL</t>
  </si>
  <si>
    <t>3.1</t>
  </si>
  <si>
    <t>MOVIMENTO DE TERRA</t>
  </si>
  <si>
    <t>3.1.1</t>
  </si>
  <si>
    <t>ESCAVAÇÃO, CARGA E TRANSPORTE</t>
  </si>
  <si>
    <t>3.1.1.1</t>
  </si>
  <si>
    <t>101121</t>
  </si>
  <si>
    <t>ESCAVAÇÃO HORIZONTAL, INCLUINDO ESCARIFICAÇÃO EM SOLO DE 2A CATEGORIA COM TRATOR DE ESTEIRAS (170HP/LÂMINA: 5,20M3). AF_07/2020</t>
  </si>
  <si>
    <t>3.1.1.2</t>
  </si>
  <si>
    <t>3.1.1.3</t>
  </si>
  <si>
    <t>3.1.2</t>
  </si>
  <si>
    <t>ATERRO</t>
  </si>
  <si>
    <t>3.1.2.1</t>
  </si>
  <si>
    <t>105561</t>
  </si>
  <si>
    <t>EXECUÇÃO E COMPACTAÇÃO DE CORPO DE ATERRO DE ATERRO (95% DE ENERGIA DO PROCTOR NORMAL) COM SOLO PREDOMINANTEMENTE ARENOSO, EM CAMADAS COM ESPESSURA DE 10 CM - EXCLUSIVE ESCAVAÇÃO, CARGA E TRANSPORTE E SOLO. AF_09/2024</t>
  </si>
  <si>
    <t>3.1.2.2</t>
  </si>
  <si>
    <t>00000368</t>
  </si>
  <si>
    <t>AREIA PARA ATERRO - POSTO JAZIDA/FORNECEDOR (RETIRADO NA JAZIDA, SEM TRANSPORTE)</t>
  </si>
  <si>
    <t>3.1.2.3</t>
  </si>
  <si>
    <t>3.1.2.4</t>
  </si>
  <si>
    <t>3.2</t>
  </si>
  <si>
    <t>ALVENARIA/VEDAÇÃO/DIVISÓRIA</t>
  </si>
  <si>
    <t>3.2.1</t>
  </si>
  <si>
    <t>98522</t>
  </si>
  <si>
    <t>ALAMBRADO EM MOURÕES DE CONCRETO, COM TELA DE ARAME GALVANIZADO (INCLUSIVE MURETA EM CONCRETO). AF_05/2018</t>
  </si>
  <si>
    <t>M</t>
  </si>
  <si>
    <t>3.2.2</t>
  </si>
  <si>
    <t>101202</t>
  </si>
  <si>
    <t>CERCA COM MOURÕES DE MADEIRA ROLIÇA, DIÂMETRO 11 CM, ESPAÇAMENTO DE 2,5 M, ALTURA LIVRE DE 1,7 M, CRAVADOS 0,5 M, COM 5 FIOS DE ARAME FARPADO Nº 14 CLASSE 250 - FORNECIMENTO E INSTALAÇÃO. AF_05/2020</t>
  </si>
  <si>
    <t>3.2.3</t>
  </si>
  <si>
    <t>89478</t>
  </si>
  <si>
    <t>ALVENARIA DE BLOCOS DE CONCRETO ESTRUTURAL 14X19X29 CM (ESPESSURA 14 CM), FBK = 4,5 MPA, UTILIZANDO COLHER DE PEDREIRO. AF_10/2022</t>
  </si>
  <si>
    <t>3.2.4</t>
  </si>
  <si>
    <t>S00091</t>
  </si>
  <si>
    <t>Alvenaria pedra calcárea argamassada c/ cimento e areia traço t-4 (1:5) - 1 saco cimento 50kg / 5 padiolas areia dim. 0,35z0,45x0,23m - Confecção mecânica e transporte</t>
  </si>
  <si>
    <t>ORSE</t>
  </si>
  <si>
    <t>m3</t>
  </si>
  <si>
    <t>3.2.5</t>
  </si>
  <si>
    <t>S02371</t>
  </si>
  <si>
    <t>Muro em alvenaria bloco cimento, e= 0,09m, c/ alv de pedra 0,35 x 0,60m, colunas concreto armado fck = 15,0mpa cada 3,00m, c/ chapisco</t>
  </si>
  <si>
    <t>m2</t>
  </si>
  <si>
    <t>3.3</t>
  </si>
  <si>
    <t>ESQUADRIAS</t>
  </si>
  <si>
    <t>3.3.1</t>
  </si>
  <si>
    <t>UFSB-34948066</t>
  </si>
  <si>
    <t>PORTÃO EM GRADIL BELGO NYLOFORD 3D, DE CORRER, SOLDADO EM QUADRO DE TUBO GALV. 2" COM CANTONEIRA 3/4", MONTANTES EM TUBO GALVANIZADO 4", INCLUSIVE FERROLHO E RODÍZIOS</t>
  </si>
  <si>
    <t>3.3.2</t>
  </si>
  <si>
    <t>S13764</t>
  </si>
  <si>
    <t>Portão em ferro de abrir, em gradil nylofor 3D, pintado nas cores verde ou branco ou azul, padrão belgo ou similar</t>
  </si>
  <si>
    <t>3.3.3</t>
  </si>
  <si>
    <t>3.4</t>
  </si>
  <si>
    <t>INSTALAÇÕES ELÉTRICAS</t>
  </si>
  <si>
    <t>3.4.1</t>
  </si>
  <si>
    <t>3.4.1.1</t>
  </si>
  <si>
    <t>102322</t>
  </si>
  <si>
    <t>ESCAVAÇÃO MECANIZADA DE VALA COM PROF. ATÉ 1,5 M (MÉDIA MONTANTE E JUSANTE/UMA COMPOSIÇÃO POR TRECHO), RETROESCAV. (0,26 M3), LARG. MENOR QUE 0,8 M, EM SOLO DE 2A CATEGORIA, EM LOCAIS COM ALTO NÍVEL DE INTERFERÊNCIA. AF_09/2024</t>
  </si>
  <si>
    <t>3.4.1.2</t>
  </si>
  <si>
    <t>104740</t>
  </si>
  <si>
    <t>REATERRO MECANIZADO DE VALA COM MINICARREGADEIRA, COM COMPACTADOR DE SOLOS DE PERCUSSÃO. AF_08/2023</t>
  </si>
  <si>
    <t>3.4.2</t>
  </si>
  <si>
    <t>ELETRODUTOS E CONEXÕES</t>
  </si>
  <si>
    <t>3.4.2.1</t>
  </si>
  <si>
    <t>91850</t>
  </si>
  <si>
    <t>ELETRODUTO FLEXÍVEL CORRUGADO, PEAD, DN 40 MM (1 1/4"), PARA CIRCUITOS TERMINAIS, INSTALADO EM LAJE - FORNECIMENTO E INSTALAÇÃO. AF_03/2023</t>
  </si>
  <si>
    <t>3.4.2.2</t>
  </si>
  <si>
    <t>97668</t>
  </si>
  <si>
    <t>ELETRODUTO FLEXÍVEL CORRUGADO, PEAD, DN 63 (2"), PARA REDE ENTERRADA DE DISTRIBUIÇÃO DE ENERGIA ELÉTRICA - FORNECIMENTO E INSTALAÇÃO. AF_12/2021</t>
  </si>
  <si>
    <t>3.4.2.3</t>
  </si>
  <si>
    <t>97670</t>
  </si>
  <si>
    <t>ELETRODUTO FLEXÍVEL CORRUGADO, PEAD, DN 100 (4"), PARA REDE ENTERRADA DE DISTRIBUIÇÃO DE ENERGIA ELÉTRICA - FORNECIMENTO E INSTALAÇÃO. AF_12/2021</t>
  </si>
  <si>
    <t>3.4.2.4</t>
  </si>
  <si>
    <t>91867</t>
  </si>
  <si>
    <t>ELETRODUTO RÍGIDO ROSCÁVEL, PVC, DN 25 MM (3/4"), PARA CIRCUITOS TERMINAIS, INSTALADO EM LAJE - FORNECIMENTO E INSTALAÇÃO. AF_03/2023</t>
  </si>
  <si>
    <t>3.4.2.5</t>
  </si>
  <si>
    <t>91868</t>
  </si>
  <si>
    <t>ELETRODUTO RÍGIDO ROSCÁVEL, PVC, DN 32 MM (1"), PARA CIRCUITOS TERMINAIS, INSTALADO EM LAJE - FORNECIMENTO E INSTALAÇÃO. AF_03/2023</t>
  </si>
  <si>
    <t>3.4.2.6</t>
  </si>
  <si>
    <t>91869</t>
  </si>
  <si>
    <t>ELETRODUTO RÍGIDO ROSCÁVEL, PVC, DN 40 MM (1 1/4"), PARA CIRCUITOS TERMINAIS, INSTALADO EM LAJE - FORNECIMENTO E INSTALAÇÃO. AF_03/2023</t>
  </si>
  <si>
    <t>3.4.2.7</t>
  </si>
  <si>
    <t>93008</t>
  </si>
  <si>
    <t>ELETRODUTO RÍGIDO ROSCÁVEL, PVC, DN 50 MM (1 1/2"), PARA REDE ENTERRADA DE DISTRIBUIÇÃO DE ENERGIA ELÉTRICA - FORNECIMENTO E INSTALAÇÃO. AF_12/2021</t>
  </si>
  <si>
    <t>3.4.2.8</t>
  </si>
  <si>
    <t>93009</t>
  </si>
  <si>
    <t>ELETRODUTO RÍGIDO ROSCÁVEL, PVC, DN 60 MM (2"), PARA REDE ENTERRADA DE DISTRIBUIÇÃO DE ENERGIA ELÉTRICA - FORNECIMENTO E INSTALAÇÃO. AF_12/2021</t>
  </si>
  <si>
    <t>3.4.2.9</t>
  </si>
  <si>
    <t>93012</t>
  </si>
  <si>
    <t>ELETRODUTO RÍGIDO ROSCÁVEL, PVC, DN 110 MM (4"), PARA REDE ENTERRADA DE DISTRIBUIÇÃO DE ENERGIA ELÉTRICA - FORNECIMENTO E INSTALAÇÃO. AF_12/2021</t>
  </si>
  <si>
    <t>3.4.2.10</t>
  </si>
  <si>
    <t>91917</t>
  </si>
  <si>
    <t>CURVA 90 GRAUS PARA ELETRODUTO, PVC, ROSCÁVEL, DN 32 MM (1"), PARA CIRCUITOS TERMINAIS, INSTALADA EM PAREDE - FORNECIMENTO E INSTALAÇÃO. AF_03/2023</t>
  </si>
  <si>
    <t>3.4.2.11</t>
  </si>
  <si>
    <t>91879</t>
  </si>
  <si>
    <t>LUVA PARA ELETRODUTO, PVC, ROSCÁVEL, DN 25 MM (3/4"), PARA CIRCUITOS TERMINAIS, INSTALADA EM LAJE - FORNECIMENTO E INSTALAÇÃO. AF_03/2023</t>
  </si>
  <si>
    <t>3.4.2.12</t>
  </si>
  <si>
    <t>91880</t>
  </si>
  <si>
    <t>LUVA PARA ELETRODUTO, PVC, ROSCÁVEL, DN 32 MM (1"), PARA CIRCUITOS TERMINAIS, INSTALADA EM LAJE - FORNECIMENTO E INSTALAÇÃO. AF_03/2023</t>
  </si>
  <si>
    <t>3.4.2.13</t>
  </si>
  <si>
    <t>91881</t>
  </si>
  <si>
    <t>LUVA PARA ELETRODUTO, PVC, ROSCÁVEL, DN 40 MM (1 1/4"), PARA CIRCUITOS TERMINAIS, INSTALADA EM LAJE - FORNECIMENTO E INSTALAÇÃO. AF_03/2023</t>
  </si>
  <si>
    <t>3.4.2.14</t>
  </si>
  <si>
    <t>93013</t>
  </si>
  <si>
    <t>LUVA PARA ELETRODUTO, PVC, ROSCÁVEL, DN 50 MM (1 1/2"), PARA REDE ENTERRADA DE DISTRIBUIÇÃO DE ENERGIA ELÉTRICA - FORNECIMENTO E INSTALAÇÃO. AF_12/2021</t>
  </si>
  <si>
    <t>3.4.2.15</t>
  </si>
  <si>
    <t>93014</t>
  </si>
  <si>
    <t>LUVA PARA ELETRODUTO, PVC, ROSCÁVEL, DN 60 MM (2"), PARA REDE ENTERRADA DE DISTRIBUIÇÃO DE ENERGIA ELÉTRICA - FORNECIMENTO E INSTALAÇÃO. AF_12/2021</t>
  </si>
  <si>
    <t>3.4.2.16</t>
  </si>
  <si>
    <t>93017</t>
  </si>
  <si>
    <t>LUVA PARA ELETRODUTO, PVC, ROSCÁVEL, DN 110 MM (4"), PARA REDE ENTERRADA DE DISTRIBUIÇÃO DE ENERGIA ELÉTRICA - FORNECIMENTO E INSTALAÇÃO. AF_12/2021</t>
  </si>
  <si>
    <t>3.4.3</t>
  </si>
  <si>
    <t>CABOS</t>
  </si>
  <si>
    <t>3.4.3.1</t>
  </si>
  <si>
    <t>91926</t>
  </si>
  <si>
    <t>CABO DE COBRE FLEXÍVEL ISOLADO, 2,5 MM², ANTI-CHAMA 450/750 V, PARA CIRCUITOS TERMINAIS - FORNECIMENTO E INSTALAÇÃO. AF_03/2023</t>
  </si>
  <si>
    <t>3.4.3.2</t>
  </si>
  <si>
    <t>91929</t>
  </si>
  <si>
    <t>CABO DE COBRE FLEXÍVEL ISOLADO, 4 MM², ANTI-CHAMA 0,6/1,0 KV, PARA CIRCUITOS TERMINAIS - FORNECIMENTO E INSTALAÇÃO. AF_03/2023</t>
  </si>
  <si>
    <t>3.4.4</t>
  </si>
  <si>
    <t>CAIXAS</t>
  </si>
  <si>
    <t>3.4.4.1</t>
  </si>
  <si>
    <t>97887</t>
  </si>
  <si>
    <t>CAIXA ENTERRADA ELÉTRICA RETANGULAR, EM ALVENARIA COM TIJOLOS CERÂMICOS MACIÇOS, FUNDO COM BRITA, DIMENSÕES INTERNAS: 0,4X0,4X0,4 M. AF_12/2020</t>
  </si>
  <si>
    <t>3.4.4.2</t>
  </si>
  <si>
    <t>97888</t>
  </si>
  <si>
    <t>CAIXA ENTERRADA ELÉTRICA RETANGULAR, EM ALVENARIA COM TIJOLOS CERÂMICOS MACIÇOS, FUNDO COM BRITA, DIMENSÕES INTERNAS: 0,6X0,6X0,6 M. AF_12/2020</t>
  </si>
  <si>
    <t>3.4.4.3</t>
  </si>
  <si>
    <t>97890</t>
  </si>
  <si>
    <t>CAIXA ENTERRADA ELÉTRICA RETANGULAR, EM ALVENARIA COM TIJOLOS CERÂMICOS MACIÇOS, FUNDO COM BRITA, DIMENSÕES INTERNAS: 1X1X0,6 M. AF_12/2020</t>
  </si>
  <si>
    <t>3.4.5</t>
  </si>
  <si>
    <t>LUMINÁRIAS</t>
  </si>
  <si>
    <t>3.4.5.1</t>
  </si>
  <si>
    <t>UFSB-43650176</t>
  </si>
  <si>
    <t>POSTE DE AÇO GALVANIZADO CÔNICO CONTÍNUO RETO COM SUPORTE DE FIXAÇÃO EM AÇO GALVANIZADO A FOGO, PARA LUMINÁRIA PÚBLICA DE 02 PÉTALAS, COM DIÂMETRO SUPERIOR DE 76MM, DIÂMETRO DA BASE 175MM, ALTURA TOTAL 9M, COM BASE DE FIXAÇÃO, DA CONIPOST REF. SÉRIE 3009/BJG+CH, CLASSE 100 DA CONIPOST OU SIMILAR</t>
  </si>
  <si>
    <t>un</t>
  </si>
  <si>
    <t>3.4.5.2</t>
  </si>
  <si>
    <t>UFSB-70442698</t>
  </si>
  <si>
    <t>POSTE DE AÇO GALVANIZADO CÔNICO CONTÍNUO RETO COM SUPORTE DE FIXAÇÃO EM AÇO GALVANIZADO A FOGO, PARA LUMINÁRIA PÚBLICA DE 04 PÉTALAS, COM DIÂMETRO SUPERIOR DE 76MM, DIÂMETRO DA BASE 175MM, ALTURA TOTAL 9M, COM BASE DE FIXAÇÃO, DA CONIPOST REF. SÉRIE 3009/BJG+CH, CLASSE 100 DA CONIPOST OU SIMILAR</t>
  </si>
  <si>
    <t>3.4.6</t>
  </si>
  <si>
    <t>QUADROS</t>
  </si>
  <si>
    <t>3.4.6.1</t>
  </si>
  <si>
    <t>QB-HD 1</t>
  </si>
  <si>
    <t>3.4.6.1.1</t>
  </si>
  <si>
    <t>UFSB-27021013</t>
  </si>
  <si>
    <t>QUADRO DE DISTRIBUICAO COM BARRAMENTO TRIFASICO, DE SOBREPOR, EM CHAPA DE ACO GALVANIZADO, PARA 28 DISJUNTORES DIN, 100A</t>
  </si>
  <si>
    <t>3.4.6.1.2</t>
  </si>
  <si>
    <t>JCA-09099812</t>
  </si>
  <si>
    <t>MONTAGEM E INSTALAÇÃO DE QUADRO ELÉTRICO ATÉ 40 DISJUNTORES</t>
  </si>
  <si>
    <t>3.4.6.1.3</t>
  </si>
  <si>
    <t>93668</t>
  </si>
  <si>
    <t>DISJUNTOR TRIPOLAR TIPO DIN, CORRENTE NOMINAL DE 16A - FORNECIMENTO E INSTALAÇÃO. AF_07/2025</t>
  </si>
  <si>
    <t>3.4.6.1.4</t>
  </si>
  <si>
    <t>93654</t>
  </si>
  <si>
    <t>DISJUNTOR MONOPOLAR TIPO DIN, CORRENTE NOMINAL DE 16A - FORNECIMENTO E INSTALAÇÃO. AF_07/2025</t>
  </si>
  <si>
    <t>3.4.6.1.5</t>
  </si>
  <si>
    <t>93671</t>
  </si>
  <si>
    <t>DISJUNTOR TRIPOLAR TIPO DIN, CORRENTE NOMINAL DE 32A - FORNECIMENTO E INSTALAÇÃO. AF_07/2025</t>
  </si>
  <si>
    <t>3.4.6.1.6</t>
  </si>
  <si>
    <t>93656</t>
  </si>
  <si>
    <t>DISJUNTOR MONOPOLAR TIPO DIN, CORRENTE NOMINAL DE 25A - FORNECIMENTO E INSTALAÇÃO. AF_07/2025</t>
  </si>
  <si>
    <t>3.4.6.1.7</t>
  </si>
  <si>
    <t>JCA-51202248</t>
  </si>
  <si>
    <t>DISPOSITIVO DPS CLASSE II, 1 POLO, TENSAO MAXIMA DE 275 V, CORRENTE MAXIMA DE *45* KA (TIPO AC)</t>
  </si>
  <si>
    <t>3.4.6.2</t>
  </si>
  <si>
    <t>QB-HD 2</t>
  </si>
  <si>
    <t>3.4.6.2.1</t>
  </si>
  <si>
    <t>3.4.6.2.2</t>
  </si>
  <si>
    <t>3.4.6.2.3</t>
  </si>
  <si>
    <t>3.4.6.2.4</t>
  </si>
  <si>
    <t>3.4.6.2.5</t>
  </si>
  <si>
    <t>3.4.6.2.6</t>
  </si>
  <si>
    <t>3.4.6.2.7</t>
  </si>
  <si>
    <t>3.5</t>
  </si>
  <si>
    <t>INSTALAÇÕES LÓGICA / TELEFÔNICA</t>
  </si>
  <si>
    <t>3.5.1</t>
  </si>
  <si>
    <t>3.5.1.1</t>
  </si>
  <si>
    <t>3.5.1.2</t>
  </si>
  <si>
    <t>3.5.1.3</t>
  </si>
  <si>
    <t>3.5.1.4</t>
  </si>
  <si>
    <t>3.5.1.5</t>
  </si>
  <si>
    <t>3.5.1.6</t>
  </si>
  <si>
    <t>3.5.2</t>
  </si>
  <si>
    <t>3.5.2.1</t>
  </si>
  <si>
    <t>JCA-67828849</t>
  </si>
  <si>
    <t>CABO DE FIBRA ÓPTICA, 6 VIAS.</t>
  </si>
  <si>
    <t>3.5.3</t>
  </si>
  <si>
    <t>3.5.3.1</t>
  </si>
  <si>
    <t>3.5.3.2</t>
  </si>
  <si>
    <t>101795</t>
  </si>
  <si>
    <t>CAIXA ENTERRADA PARA INSTALAÇÕES TELEFÔNICAS TIPO R1, EM ALVENARIA COM BLOCOS DE CONCRETO, DIMENSÕES INTERNAS: 0,35X0,60X0,60 M, EXCLUINDO TAMPÃO. AF_12/2020</t>
  </si>
  <si>
    <t>3.5.3.3</t>
  </si>
  <si>
    <t>101798</t>
  </si>
  <si>
    <t>TAMPA PARA CAIXA TIPO R1, EM FERRO FUNDIDO, DIMENSÕES INTERNAS: 0,40 X 0,60 M - FORNECIMENTO E INSTALAÇÃO. AF_12/2020</t>
  </si>
  <si>
    <t>3.6</t>
  </si>
  <si>
    <t>INSTALAÇÕES HIDRÁULICAS E SANITÁRIAS</t>
  </si>
  <si>
    <t>3.6.1</t>
  </si>
  <si>
    <t>INSTALAÇÕES HIDRAULICAS</t>
  </si>
  <si>
    <t>3.6.1.1</t>
  </si>
  <si>
    <t>3.6.1.1.1</t>
  </si>
  <si>
    <t>3.6.1.1.2</t>
  </si>
  <si>
    <t>3.6.1.2</t>
  </si>
  <si>
    <t>TUBULAÇÕES</t>
  </si>
  <si>
    <t>3.6.1.2.1</t>
  </si>
  <si>
    <t>94648</t>
  </si>
  <si>
    <t>TUBO, PVC, SOLDÁVEL, DE 25MM, INSTALADO EM RESERVAÇÃO PREDIAL DE ÁGUA - FORNECIMENTO E INSTALAÇÃO. AF_04/2024</t>
  </si>
  <si>
    <t>3.6.1.2.2</t>
  </si>
  <si>
    <t>94649</t>
  </si>
  <si>
    <t>TUBO, PVC, SOLDÁVEL, DE 32MM, INSTALADO EM RESERVAÇÃO PREDIAL DE ÁGUA - FORNECIMENTO E INSTALAÇÃO. AF_04/2024</t>
  </si>
  <si>
    <t>3.6.1.2.3</t>
  </si>
  <si>
    <t>94650</t>
  </si>
  <si>
    <t>TUBO, PVC, SOLDÁVEL, DE 40MM, INSTALADO EM RESERVAÇÃO PREDIAL DE ÁGUA - FORNECIMENTO E INSTALAÇÃO. AF_04/2024</t>
  </si>
  <si>
    <t>3.6.1.2.4</t>
  </si>
  <si>
    <t>94652</t>
  </si>
  <si>
    <t>TUBO, PVC, SOLDÁVEL, DE 60MM, INSTALADO EM RESERVAÇÃO PREDIAL DE ÁGUA - FORNECIMENTO E INSTALAÇÃO. AF_04/2024</t>
  </si>
  <si>
    <t>3.6.1.2.5</t>
  </si>
  <si>
    <t>94654</t>
  </si>
  <si>
    <t>TUBO, PVC, SOLDÁVEL, DE 85MM, INSTALADO EM RESERVAÇÃO PREDIAL DE ÁGUA - FORNECIMENTO E INSTALAÇÃO. AF_04/2024</t>
  </si>
  <si>
    <t>3.6.1.3</t>
  </si>
  <si>
    <t>CONEXÕES</t>
  </si>
  <si>
    <t>3.6.1.3.1</t>
  </si>
  <si>
    <t>94656</t>
  </si>
  <si>
    <t>ADAPTADOR CURTO COM BOLSA E ROSCA PARA REGISTRO, PVC, SOLDÁVEL, DN 25 MM X 3/4", INSTALADO EM RESERVAÇÃO PREDIAL DE ÁGUA - FORNECIMENTO E INSTALAÇÃO. AF_04/2024</t>
  </si>
  <si>
    <t>3.6.1.3.2</t>
  </si>
  <si>
    <t>94660</t>
  </si>
  <si>
    <t>ADAPTADOR CURTO COM BOLSA E ROSCA PARA REGISTRO, PVC, SOLDÁVEL, DN 40 MM X 1 1/4", INSTALADO EM RESERVAÇÃO PREDIAL DE ÁGUA - FORNECIMENTO E INSTALAÇÃO. AF_04/2024</t>
  </si>
  <si>
    <t>3.6.1.3.3</t>
  </si>
  <si>
    <t>103953</t>
  </si>
  <si>
    <t>BUCHA DE REDUÇÃO, CURTA, PVC, SOLDÁVEL, DN 32 X 25 MM, INSTALADO EM RAMAL DE DISTRIBUIÇÃO DE ÁGUA - FORNECIMENTO E INSTALAÇÃO. AF_06/2022</t>
  </si>
  <si>
    <t>3.6.1.3.4</t>
  </si>
  <si>
    <t>104014</t>
  </si>
  <si>
    <t>BUCHA DE REDUÇÃO, LONGA, PVC, SOLDÁVEL, DN 40 X 25 MM, INSTALADO EM RAMAL DE DISTRIBUIÇÃO DE ÁGUA - FORNECIMENTO E INSTALAÇÃO. AF_06/2022</t>
  </si>
  <si>
    <t>3.6.1.3.5</t>
  </si>
  <si>
    <t>103968</t>
  </si>
  <si>
    <t>BUCHA DE REDUÇÃO, LONGA, PVC, SOLDÁVEL, DN 60 X 25 MM, INSTALADO EM PRUMADA DE ÁGUA - FORNECIMENTO E INSTALAÇÃO. AF_06/2022</t>
  </si>
  <si>
    <t>3.6.1.3.6</t>
  </si>
  <si>
    <t>S01087</t>
  </si>
  <si>
    <t>Bucha de redução longa de pvc rígido soldável, marrom, diâm = 60 x 40mm Rev. 01 - 10/2022</t>
  </si>
  <si>
    <t>3.6.1.3.7</t>
  </si>
  <si>
    <t>S01090</t>
  </si>
  <si>
    <t>Bucha de redução longa de pvc rígido soldável, marrom, diâm = 85 x 60mm - Rev 01_10/2022</t>
  </si>
  <si>
    <t>3.6.1.3.8</t>
  </si>
  <si>
    <t>90373</t>
  </si>
  <si>
    <t>JOELHO 90 GRAUS COM BUCHA DE LATÃO, PVC, SOLDÁVEL, DN 25MM, X 1/2 INSTALADO EM RAMAL OU SUB-RAMAL DE ÁGUA - FORNECIMENTO E INSTALAÇÃO. AF_06/2022</t>
  </si>
  <si>
    <t>3.6.1.3.9</t>
  </si>
  <si>
    <t>89408</t>
  </si>
  <si>
    <t>JOELHO 90 GRAUS, PVC, SOLDÁVEL, DN 25MM, INSTALADO EM RAMAL DE DISTRIBUIÇÃO DE ÁGUA - FORNECIMENTO E INSTALAÇÃO. AF_06/2022</t>
  </si>
  <si>
    <t>3.6.1.3.10</t>
  </si>
  <si>
    <t>89413</t>
  </si>
  <si>
    <t>JOELHO 90 GRAUS, PVC, SOLDÁVEL, DN 32MM, INSTALADO EM RAMAL DE DISTRIBUIÇÃO DE ÁGUA - FORNECIMENTO E INSTALAÇÃO. AF_06/2022</t>
  </si>
  <si>
    <t>3.6.1.3.11</t>
  </si>
  <si>
    <t>103980</t>
  </si>
  <si>
    <t>JOELHO 90 GRAUS, PVC, SOLDÁVEL, DN 40MM, INSTALADO EM RAMAL DE DISTRIBUIÇÃO DE ÁGUA - FORNECIMENTO E INSTALAÇÃO. AF_06/2022</t>
  </si>
  <si>
    <t>3.6.1.3.12</t>
  </si>
  <si>
    <t>94680</t>
  </si>
  <si>
    <t>JOELHO 90 GRAUS, PVC, SOLDÁVEL, DN 60 MM INSTALADO EM RESERVAÇÃO PREDIAL DE ÁGUA - FORNECIMENTO E INSTALAÇÃO. AF_04/2024</t>
  </si>
  <si>
    <t>3.6.1.3.13</t>
  </si>
  <si>
    <t>94684</t>
  </si>
  <si>
    <t>JOELHO 90 GRAUS, PVC, SOLDÁVEL, DN 85 MM INSTALADO EM RESERVAÇÃO PREDIAL DE ÁGUA - FORNECIMENTO E INSTALAÇÃO. AF_04/2024</t>
  </si>
  <si>
    <t>3.6.1.3.14</t>
  </si>
  <si>
    <t>89425</t>
  </si>
  <si>
    <t>LUVA DE CORRER, PVC, SOLDÁVEL, DN 25MM, INSTALADO EM RAMAL DE DISTRIBUIÇÃO DE ÁGUA - FORNECIMENTO E INSTALAÇÃO. AF_06/2022</t>
  </si>
  <si>
    <t>3.6.1.3.15</t>
  </si>
  <si>
    <t>94798</t>
  </si>
  <si>
    <t>TORNEIRA DE BOIA PARA CAIXA D'ÁGUA, ROSCÁVEL, 1 1/4" - FORNECIMENTO E INSTALAÇÃO. AF_08/2021</t>
  </si>
  <si>
    <t>3.6.1.3.16</t>
  </si>
  <si>
    <t>89622</t>
  </si>
  <si>
    <t>TÊ DE REDUÇÃO, PVC, SOLDÁVEL, DN 32MM X 25MM, INSTALADO EM PRUMADA DE ÁGUA - FORNECIMENTO E INSTALAÇÃO. AF_06/2022</t>
  </si>
  <si>
    <t>3.6.1.3.17</t>
  </si>
  <si>
    <t>89623</t>
  </si>
  <si>
    <t>TE, PVC, SOLDÁVEL, DN 40MM, INSTALADO EM PRUMADA DE ÁGUA - FORNECIMENTO E INSTALAÇÃO. AF_06/2022</t>
  </si>
  <si>
    <t>3.6.1.3.18</t>
  </si>
  <si>
    <t>89628</t>
  </si>
  <si>
    <t>TE, PVC, SOLDÁVEL, DN 60MM, INSTALADO EM PRUMADA DE ÁGUA - FORNECIMENTO E INSTALAÇÃO. AF_06/2022</t>
  </si>
  <si>
    <t>3.6.1.3.19</t>
  </si>
  <si>
    <t>89631</t>
  </si>
  <si>
    <t>TE, PVC, SOLDÁVEL, DN 85MM, INSTALADO EM PRUMADA DE ÁGUA - FORNECIMENTO E INSTALAÇÃO. AF_06/2022</t>
  </si>
  <si>
    <t>3.6.1.4</t>
  </si>
  <si>
    <t>REGISTROS E VÁLVULAS</t>
  </si>
  <si>
    <t>3.6.1.4.1</t>
  </si>
  <si>
    <t>94496</t>
  </si>
  <si>
    <t>REGISTRO DE GAVETA BRUTO, LATÃO, ROSCÁVEL, 1 1/4" - FORNECIMENTO E INSTALAÇÃO. AF_08/2021</t>
  </si>
  <si>
    <t>3.6.1.4.2</t>
  </si>
  <si>
    <t>89353</t>
  </si>
  <si>
    <t>REGISTRO DE GAVETA BRUTO, LATÃO, ROSCÁVEL, 3/4" - FORNECIMENTO E INSTALAÇÃO. AF_08/2021</t>
  </si>
  <si>
    <t>3.6.1.4.3</t>
  </si>
  <si>
    <t>I09269</t>
  </si>
  <si>
    <t>Válvula solenoide p/irrigação modelo 100-DVF 1", marca Rain Bird ou similar</t>
  </si>
  <si>
    <t>3.6.1.5</t>
  </si>
  <si>
    <t>CAIXAS E ACESSÓRIOS</t>
  </si>
  <si>
    <t>3.6.1.5.1</t>
  </si>
  <si>
    <t>97902</t>
  </si>
  <si>
    <t>CAIXA ENTERRADA HIDRÁULICA RETANGULAR EM ALVENARIA COM TIJOLOS CERÂMICOS MACIÇOS, DIMENSÕES INTERNAS: 0,6X0,6X0,6 M PARA REDE DE ESGOTO. AF_12/2020</t>
  </si>
  <si>
    <t>3.6.1.5.2</t>
  </si>
  <si>
    <t>3.6.1.5.3</t>
  </si>
  <si>
    <t>3.6.2</t>
  </si>
  <si>
    <t>INSTALAÇÕES SANITÁRIAS</t>
  </si>
  <si>
    <t>3.6.2.1</t>
  </si>
  <si>
    <t>3.6.2.1.1</t>
  </si>
  <si>
    <t>3.6.2.1.2</t>
  </si>
  <si>
    <t>3.6.2.1.3</t>
  </si>
  <si>
    <t>3.6.2.1.4</t>
  </si>
  <si>
    <t>3.6.2.1.5</t>
  </si>
  <si>
    <t>3.6.2.1.6</t>
  </si>
  <si>
    <t>3.6.2.2</t>
  </si>
  <si>
    <t>3.6.2.2.1</t>
  </si>
  <si>
    <t>89713</t>
  </si>
  <si>
    <t>TUBO PVC, SERIE NORMAL, ESGOTO PREDIAL, DN 75 MM, FORNECIDO E INSTALADO EM RAMAL DE DESCARGA OU RAMAL DE ESGOTO SANITÁRIO. AF_08/2022</t>
  </si>
  <si>
    <t>3.6.2.2.2</t>
  </si>
  <si>
    <t>89714</t>
  </si>
  <si>
    <t>TUBO PVC, SERIE NORMAL, ESGOTO PREDIAL, DN 100 MM, FORNECIDO E INSTALADO EM RAMAL DE DESCARGA OU RAMAL DE ESGOTO SANITÁRIO. AF_08/2022</t>
  </si>
  <si>
    <t>3.6.2.2.3</t>
  </si>
  <si>
    <t>S01533</t>
  </si>
  <si>
    <t>Tubo pvc rígido c/anel borracha, serie normal, p/esgoto predial, d = 150mm</t>
  </si>
  <si>
    <t>m</t>
  </si>
  <si>
    <t>3.6.2.2.4</t>
  </si>
  <si>
    <t>UFSB-03812764</t>
  </si>
  <si>
    <t>TUBO, PVC OCRE, JUNTA ELÁSTICA, DN 200 MM, PARA COLETOR PREDIAL DE ESGOTO.</t>
  </si>
  <si>
    <t>3.6.2.3</t>
  </si>
  <si>
    <t>3.6.2.3.1</t>
  </si>
  <si>
    <t>3.6.2.3.2</t>
  </si>
  <si>
    <t>S11334</t>
  </si>
  <si>
    <t>Caixa de gordura 0.60 x 0.60 x 0.60m</t>
  </si>
  <si>
    <t>3.6.2.3.3</t>
  </si>
  <si>
    <t>98405</t>
  </si>
  <si>
    <t>BASE PARA POÇO DE VISITA CIRCULAR PARA ESGOTO, EM ALVENARIA COM TIJOLOS CERÂMICOS MACIÇOS, DIÂMETRO INTERNO = 1,0 M, PROFUNDIDADE = 1,40 M, EXCLUINDO TAMPÃO. AF_12/2020</t>
  </si>
  <si>
    <t>3.6.2.3.4</t>
  </si>
  <si>
    <t>99318</t>
  </si>
  <si>
    <t>CHAMINÉ CIRCULAR PARA POÇO DE VISITA PARA DRENAGEM, EM CONCRETO PRÉ-MOLDADO, DIÂMETRO INTERNO = 0,6 M. AF_12/2020</t>
  </si>
  <si>
    <t>3.6.2.3.5</t>
  </si>
  <si>
    <t>98114</t>
  </si>
  <si>
    <t>TAMPA CIRCULAR PARA ESGOTO E DRENAGEM, EM FERRO FUNDIDO, DIÂMETRO INTERNO = 0,6 M. AF_12/2020</t>
  </si>
  <si>
    <t>3.6.3</t>
  </si>
  <si>
    <t>ÁGUAS PLUVIAIS</t>
  </si>
  <si>
    <t>3.6.3.1</t>
  </si>
  <si>
    <t>3.6.3.1.1</t>
  </si>
  <si>
    <t>3.6.3.1.2</t>
  </si>
  <si>
    <t>3.6.3.1.3</t>
  </si>
  <si>
    <t>3.6.3.1.4</t>
  </si>
  <si>
    <t>3.6.3.1.5</t>
  </si>
  <si>
    <t>3.6.3.2</t>
  </si>
  <si>
    <t>3.6.3.2.1</t>
  </si>
  <si>
    <t>89512</t>
  </si>
  <si>
    <t>TUBO PVC, SÉRIE R, ÁGUA PLUVIAL, DN 100 MM, FORNECIDO E INSTALADO EM RAMAL DE ENCAMINHAMENTO. AF_06/2022</t>
  </si>
  <si>
    <t>3.6.3.2.2</t>
  </si>
  <si>
    <t>104166</t>
  </si>
  <si>
    <t>TUBO PVC, SÉRIE R, ÁGUA PLUVIAL, DN 150 MM, FORNECIDO E INSTALADO EM RAMAL DE ENCAMINHAMENTO. AF_06/2022</t>
  </si>
  <si>
    <t>3.6.3.2.3</t>
  </si>
  <si>
    <t>JCA-22628615</t>
  </si>
  <si>
    <t>TUBO DE PVC CORRUGADO DE DUPLA PAREDE PARA REDE DE ÁGUAS PLUVIAIS, DN 200 MM, JUNTA ELÁSTICA - FORNECIMENTO E ASSENTAMENTO.</t>
  </si>
  <si>
    <t>3.6.3.2.4</t>
  </si>
  <si>
    <t>JCA-57502954</t>
  </si>
  <si>
    <t>TUBO DE PVC PARA REDE COLETORA DE ÁGUAS PLUVIAIS DE PAREDE MACIÇA, DN 300 MM, JUNTA ELÁSTICA, FORNECIMENTO E ASSENTAMENTO.</t>
  </si>
  <si>
    <t>3.6.3.2.5</t>
  </si>
  <si>
    <t>92216</t>
  </si>
  <si>
    <t>TUBO DE CONCRETO PARA REDES COLETORAS DE ÁGUAS PLUVIAIS, DIÂMETRO DE 1000 MM, JUNTA RÍGIDA, INSTALADO EM LOCAL COM BAIXO NÍVEL DE INTERFERÊNCIAS - FORNECIMENTO E ASSENTAMENTO. AF_03/2024</t>
  </si>
  <si>
    <t>3.6.3.3</t>
  </si>
  <si>
    <t>3.6.3.3.1</t>
  </si>
  <si>
    <t>99253</t>
  </si>
  <si>
    <t>CAIXA ENTERRADA HIDRÁULICA RETANGULAR EM ALVENARIA COM TIJOLOS CERÂMICOS MACIÇOS, DIMENSÕES INTERNAS: 0,6X0,6X0,6 M PARA REDE DE DRENAGEM. AF_12/2020</t>
  </si>
  <si>
    <t>3.6.3.3.2</t>
  </si>
  <si>
    <t>S02817</t>
  </si>
  <si>
    <t>Boca de lobo simples, em alvenaria de tijolos maciços esp . = 0,18m, altura até 1,00m - R1</t>
  </si>
  <si>
    <t>3.6.3.3.3</t>
  </si>
  <si>
    <t>3.6.3.3.4</t>
  </si>
  <si>
    <t>99246</t>
  </si>
  <si>
    <t>ACRÉSCIMO PARA POÇO DE VISITA CIRCULAR PARA DRENAGEM, EM CONCRETO PRÉ-MOLDADO, DIÂMETRO INTERNO = 1,5 M. AF_12/2020</t>
  </si>
  <si>
    <t>3.6.3.3.5</t>
  </si>
  <si>
    <t>3.6.3.3.6</t>
  </si>
  <si>
    <t>3.7</t>
  </si>
  <si>
    <t>REVESTIMENTOS</t>
  </si>
  <si>
    <t>3.7.1</t>
  </si>
  <si>
    <t>REVESTIMENTO PRIMARIO</t>
  </si>
  <si>
    <t>3.7.1.1</t>
  </si>
  <si>
    <t>87778</t>
  </si>
  <si>
    <t>EMBOÇO OU MASSA ÚNICA EM ARGAMASSA INDUSTRIALIZADA, PREPARO MECÂNICO E APLICAÇÃO COM EQUIPAMENTO DE MISTURA E PROJEÇÃO DE 1,5 M3/H DE ARGAMASSA EM PANOS DE FACHADA COM PRESENÇA DE VÃOS, ESPESSURA DE 25 MM. AF_08/2022</t>
  </si>
  <si>
    <t>3.7.1.2</t>
  </si>
  <si>
    <t>87905</t>
  </si>
  <si>
    <t>CHAPISCO APLICADO EM ALVENARIA (COM PRESENÇA DE VÃOS) E ESTRUTURAS DE CONCRETO DE FACHADA, COM COLHER DE PEDREIRO. ARGAMASSA TRAÇO 1:3 COM PREPARO EM BETONEIRA 400L. AF_10/2022</t>
  </si>
  <si>
    <t>3.8</t>
  </si>
  <si>
    <t>PINTURA</t>
  </si>
  <si>
    <t>3.8.1</t>
  </si>
  <si>
    <t>88497</t>
  </si>
  <si>
    <t>EMASSAMENTO COM MASSA LÁTEX, APLICAÇÃO EM PAREDE, DUAS DEMÃOS, LIXAMENTO MANUAL. AF_04/2023</t>
  </si>
  <si>
    <t>3.8.2</t>
  </si>
  <si>
    <t>88485</t>
  </si>
  <si>
    <t>FUNDO SELADOR ACRÍLICO, APLICAÇÃO MANUAL EM PAREDE, UMA DEMÃO. AF_04/2023</t>
  </si>
  <si>
    <t>3.8.3</t>
  </si>
  <si>
    <t>88489</t>
  </si>
  <si>
    <t>PINTURA LÁTEX ACRÍLICA PREMIUM, APLICAÇÃO MANUAL EM PAREDES, DUAS DEMÃOS. AF_04/2023</t>
  </si>
  <si>
    <t>3.8.4</t>
  </si>
  <si>
    <t>95305</t>
  </si>
  <si>
    <t>TEXTURA ACRÍLICA, APLICAÇÃO MANUAL EM PAREDE, UMA DEMÃO. AF_04/2023</t>
  </si>
  <si>
    <t>3.9</t>
  </si>
  <si>
    <t>SERVIÇOS COMPLEMENTARES</t>
  </si>
  <si>
    <t>3.9.1</t>
  </si>
  <si>
    <t>CORRIMÕES E GUARDA CORPO</t>
  </si>
  <si>
    <t>3.9.1.1</t>
  </si>
  <si>
    <t>S12188</t>
  </si>
  <si>
    <t>Corrimão duplo em tubo de ferro galvanizado 1 1/2", com chumbadores para fixação em alvenaria</t>
  </si>
  <si>
    <t>3.9.1.2</t>
  </si>
  <si>
    <t>S12189</t>
  </si>
  <si>
    <t>Corrimão duplo central em tubo de ferro galvanizado 1 1/2", com chumbadores para fixação no piso</t>
  </si>
  <si>
    <t>3.9.2</t>
  </si>
  <si>
    <t>COMUNICAÇÃO VISUAL</t>
  </si>
  <si>
    <t>3.9.2.1</t>
  </si>
  <si>
    <t>SINALIZAÇÃO VIÁRIA</t>
  </si>
  <si>
    <t>3.9.2.1.1</t>
  </si>
  <si>
    <t>102512</t>
  </si>
  <si>
    <t>PINTURA DE EIXO VIÁRIO SOBRE ASFALTO COM TINTA RETRORREFLETIVA A BASE DE RESINA ACRÍLICA COM MICROESFERAS DE VIDRO, E = 10 CM, APLICAÇÃO MECÂNICA COM DEMARCADORA AUTOPROPELIDA. AF_05/2021</t>
  </si>
  <si>
    <t>3.9.2.1.2</t>
  </si>
  <si>
    <t>3.9.2.1.3</t>
  </si>
  <si>
    <t>3.9.2.2</t>
  </si>
  <si>
    <t>FAIXAS DE PEDESTRE</t>
  </si>
  <si>
    <t>3.9.2.2.1</t>
  </si>
  <si>
    <t>102508</t>
  </si>
  <si>
    <t>PINTURA DE FAIXA DE PEDESTRE OU ZEBRADA COM TINTA EPÓXI, E = 30 CM, APLICAÇÃO MANUAL. AF_05/2021</t>
  </si>
  <si>
    <t>3.9.2.2.2</t>
  </si>
  <si>
    <t>3.9.2.3</t>
  </si>
  <si>
    <t>PINTURA, TEXTOS E SIMBOLOS</t>
  </si>
  <si>
    <t>3.9.2.3.1</t>
  </si>
  <si>
    <t>102513</t>
  </si>
  <si>
    <t>PINTURA DE SÍMBOLOS E TEXTOS COM TINTA ACRÍLICA, DEMARCAÇÃO COM FITA ADESIVA E APLICAÇÃO COM ROLO. AF_05/2021</t>
  </si>
  <si>
    <t>3.9.2.4</t>
  </si>
  <si>
    <t>SIMBOLOS DE PISO</t>
  </si>
  <si>
    <t>3.9.2.4.1</t>
  </si>
  <si>
    <t>3.9.2.5</t>
  </si>
  <si>
    <t>LETRAS</t>
  </si>
  <si>
    <t>3.9.2.5.1</t>
  </si>
  <si>
    <t>S12042</t>
  </si>
  <si>
    <t>Letra em aço inox escovado/polido 15 x 15cm - instalado</t>
  </si>
  <si>
    <t>3.9.2.5.2</t>
  </si>
  <si>
    <t>S12045</t>
  </si>
  <si>
    <t>Letra em aço inox escovado/polido 40 x 40cm - instalado</t>
  </si>
  <si>
    <t>3.10</t>
  </si>
  <si>
    <t>PAISAGISMO / URBANIZAÇÃO</t>
  </si>
  <si>
    <t>3.10.1</t>
  </si>
  <si>
    <t>GRAMADO</t>
  </si>
  <si>
    <t>3.10.1.1</t>
  </si>
  <si>
    <t>98520</t>
  </si>
  <si>
    <t>APLICAÇÃO DE ADUBO EM SOLO. AF_07/2024</t>
  </si>
  <si>
    <t>3.10.1.2</t>
  </si>
  <si>
    <t>98504</t>
  </si>
  <si>
    <t>PLANTIO DE GRAMA BATATAIS EM PLACAS. AF_07/2024</t>
  </si>
  <si>
    <t>3.10.1.3</t>
  </si>
  <si>
    <t>105521</t>
  </si>
  <si>
    <t>ESPALHAMENTO DE TERRA VEGETAL PARA O PLANTIO. AF_07/2024</t>
  </si>
  <si>
    <t>3.10.2</t>
  </si>
  <si>
    <t>VEGETAÇÃO</t>
  </si>
  <si>
    <t>3.10.2.1</t>
  </si>
  <si>
    <t>98509</t>
  </si>
  <si>
    <t>PLANTIO DE ARBUSTO OU CERCA VIVA. AF_07/2024 - (ANACARDIUM OCCIDENTALE VAR. MICROCARPUM)</t>
  </si>
  <si>
    <t>3.10.2.2</t>
  </si>
  <si>
    <t>PLANTIO DE ARBUSTO OU CERCA VIVA. AF_07/2024 - (BROMELIA LACINIOSA)</t>
  </si>
  <si>
    <t>3.10.2.3</t>
  </si>
  <si>
    <t>98510</t>
  </si>
  <si>
    <t>PLANTIO DE ÁRVORE ORNAMENTAL COM ALTURA DE MUDA MENOR OU IGUAL A 2,00 M . AF_07/2024 - (MIMOSA TENUIFLORA)</t>
  </si>
  <si>
    <t>3.10.2.4</t>
  </si>
  <si>
    <t>PLANTIO DE ÁRVORE ORNAMENTAL COM ALTURA DE MUDA MENOR OU IGUAL A 2,00 M . AF_07/2024 - (MYRACRODRUON URUNDEUVA)</t>
  </si>
  <si>
    <t>3.10.2.5</t>
  </si>
  <si>
    <t>PLANTIO DE ÁRVORE ORNAMENTAL COM ALTURA DE MUDA MENOR OU IGUAL A 2,00 M . AF_07/2024 - (POINCIANELLA PYRAMIDALIS)</t>
  </si>
  <si>
    <t>3.10.2.6</t>
  </si>
  <si>
    <t>PLANTIO DE ÁRVORE ORNAMENTAL COM ALTURA DE MUDA MENOR OU IGUAL A 2,00 M . AF_07/2024 - (STRYPHNODENDRUN ADSTRINGENS)</t>
  </si>
  <si>
    <t>3.10.3</t>
  </si>
  <si>
    <t>PISO TATIL</t>
  </si>
  <si>
    <t>3.10.3.1</t>
  </si>
  <si>
    <t>104658</t>
  </si>
  <si>
    <t>PISO PODOTÁTIL DE ALERTA OU DIRECIONAL, DE CONCRETO, ASSENTADO SOBRE ARGAMASSA. AF_03/2024</t>
  </si>
  <si>
    <t>3.10.4</t>
  </si>
  <si>
    <t>RAMPA</t>
  </si>
  <si>
    <t>3.10.4.1</t>
  </si>
  <si>
    <t>3.10.4.2</t>
  </si>
  <si>
    <t>103075</t>
  </si>
  <si>
    <t>EXECUÇÃO DE PISO DE CONCRETO, COM ACABAMENTO SUPERFICIAL, ESPESSURA DE 15 CM, FCK = 30 MPA, COM USO DE FORMAS EM MADEIRA SERRADA. AF_09/2021</t>
  </si>
  <si>
    <t>3.10.4.3</t>
  </si>
  <si>
    <t>3.11</t>
  </si>
  <si>
    <t>PISO</t>
  </si>
  <si>
    <t>3.11.1</t>
  </si>
  <si>
    <t>BASE E SUB-BASE</t>
  </si>
  <si>
    <t>3.11.1.1</t>
  </si>
  <si>
    <t>100577</t>
  </si>
  <si>
    <t>REGULARIZAÇÃO E COMPACTAÇÃO DE SUBLEITO DE SOLO PREDOMINANTEMENTE ARENOSO, PARA OBRAS DE CONSTRUÇÃO DE PAVIMENTOS. AF_09/2024</t>
  </si>
  <si>
    <t>3.11.1.2</t>
  </si>
  <si>
    <t>105599</t>
  </si>
  <si>
    <t>CONSTRUÇÃO DE BASE E SUB-BASE PARA PAVIMENTAÇÃO DE SOLO (PREDOMINANTEMENTE ARENOSO) MELHORADO COM CIMENTO - 2%, MISTURA EM USINA, COM ESPESSURA DE 10 CM - EXCLUSIVE CARGA E TRANSPORTE. AF_09/2024</t>
  </si>
  <si>
    <t>3.11.2</t>
  </si>
  <si>
    <t>ESCAVAÇÃO</t>
  </si>
  <si>
    <t>3.11.2.1</t>
  </si>
  <si>
    <t>3.11.2.2</t>
  </si>
  <si>
    <t>3.11.2.3</t>
  </si>
  <si>
    <t>3.11.3</t>
  </si>
  <si>
    <t>MEIO FIO</t>
  </si>
  <si>
    <t>3.11.3.1</t>
  </si>
  <si>
    <t>94274</t>
  </si>
  <si>
    <t>ASSENTAMENTO DE GUIA (MEIO-FIO) EM TRECHO CURVO, CONFECCIONADA EM CONCRETO PRÉ-FABRICADO, DIMENSÕES 100X15X13X30 CM (COMPRIMENTO X BASE INFERIOR X BASE SUPERIOR X ALTURA). AF_01/2024</t>
  </si>
  <si>
    <t>3.11.3.2</t>
  </si>
  <si>
    <t>94273</t>
  </si>
  <si>
    <t>ASSENTAMENTO DE GUIA (MEIO-FIO) EM TRECHO RETO, CONFECCIONADA EM CONCRETO PRÉ-FABRICADO, DIMENSÕES 100X15X13X30 CM (COMPRIMENTO X BASE INFERIOR X BASE SUPERIOR X ALTURA). AF_01/2024</t>
  </si>
  <si>
    <t>3.11.3.3</t>
  </si>
  <si>
    <t>94287</t>
  </si>
  <si>
    <t>EXECUÇÃO DE SARJETA DE CONCRETO USINADO, MOLDADA IN LOCO EM TRECHO RETO, 30 CM BASE X 10 CM ALTURA. AF_01/2024</t>
  </si>
  <si>
    <t>3.11.3.4</t>
  </si>
  <si>
    <t>94288</t>
  </si>
  <si>
    <t>EXECUÇÃO DE SARJETA DE CONCRETO USINADO, MOLDADA IN LOCO EM TRECHO CURVO, 30 CM BASE X 10 CM ALTURA. AF_01/2024</t>
  </si>
  <si>
    <t>3.11.4</t>
  </si>
  <si>
    <t>PAVIMENTAÇÃO</t>
  </si>
  <si>
    <t>3.11.4.1</t>
  </si>
  <si>
    <t>93680</t>
  </si>
  <si>
    <t>EXECUÇÃO DE PAVIMENTO EM PISO INTERTRAVADO, COM BLOCO RETANGULAR COLORIDO DE 20 X 10 CM, ESPESSURA 6 CM. AF_10/2022</t>
  </si>
  <si>
    <t>3.11.4.2</t>
  </si>
  <si>
    <t>92397</t>
  </si>
  <si>
    <t>EXECUÇÃO DE PAVIMENTO EM PISO INTERTRAVADO, COM BLOCO RETANGULAR COR NATURAL DE 20 X 10 CM, ESPESSURA 6 CM. AF_10/2022</t>
  </si>
  <si>
    <t>3.11.4.3</t>
  </si>
  <si>
    <t>3.11.4.4</t>
  </si>
  <si>
    <t>92398</t>
  </si>
  <si>
    <t>EXECUÇÃO DE PAVIMENTO EM PISO INTERTRAVADO, COM BLOCO RETANGULAR COR NATURAL DE 20 X 10 CM, ESPESSURA 8 CM. AF_10/2022</t>
  </si>
  <si>
    <t>3.11.4.5</t>
  </si>
  <si>
    <t>93681</t>
  </si>
  <si>
    <t>EXECUÇÃO DE PAVIMENTO EM PISO INTERTRAVADO, COM BLOCO RETANGULAR COLORIDO DE 20 X 10 CM, ESPESSURA 8 CM. AF_10/2022</t>
  </si>
  <si>
    <t>3.12</t>
  </si>
  <si>
    <t>INSTALAÇÕES ESPECIAIS: (SOM, ALARME, CFTV, DETECÇÃO DE FUMAÇA, DENTRE OUTROS)</t>
  </si>
  <si>
    <t>3.12.1</t>
  </si>
  <si>
    <t>CFTV</t>
  </si>
  <si>
    <t>3.12.1.1</t>
  </si>
  <si>
    <t>3.12.1.1.1</t>
  </si>
  <si>
    <t>91851</t>
  </si>
  <si>
    <t>ELETRODUTO FLEXÍVEL LISO, PEAD, DN 40 MM (1 1/4"), PARA CIRCUITOS TERMINAIS, INSTALADO EM LAJE - FORNECIMENTO E INSTALAÇÃO. AF_03/2023</t>
  </si>
  <si>
    <t>3.12.1.1.2</t>
  </si>
  <si>
    <t>3.12.1.1.3</t>
  </si>
  <si>
    <t>3.12.1.2</t>
  </si>
  <si>
    <t>3.12.1.2.1</t>
  </si>
  <si>
    <t>3.12.1.3</t>
  </si>
  <si>
    <t>3.12.1.3.1</t>
  </si>
  <si>
    <t>UFSB-02691745</t>
  </si>
  <si>
    <t>CABO FTP, BLINDADO, PAR TRANÇADO, 4 PARES, CATEGORIA 6.</t>
  </si>
  <si>
    <t>3.12.1.3.2</t>
  </si>
  <si>
    <t>S08690</t>
  </si>
  <si>
    <t>Cabo de fibra ótica de 6 vias</t>
  </si>
  <si>
    <t>3.12.1.4</t>
  </si>
  <si>
    <t>EQUIPAMENTOS</t>
  </si>
  <si>
    <t>3.12.1.4.1</t>
  </si>
  <si>
    <t>S12783</t>
  </si>
  <si>
    <t>Caixa de emenda de fibra para poste completa com: Caixa metálica 30x30, régua elétrica, cordão SC mono extensão ótica com terminador, haste e base para instalação no poste e mão de obra</t>
  </si>
  <si>
    <t>3.12.1.4.2</t>
  </si>
  <si>
    <t>UFSB-42190952</t>
  </si>
  <si>
    <t>CERTIFICAÇÃO DE REDE CABEAMENTO ESTRUTURADO</t>
  </si>
  <si>
    <t>3.12.2</t>
  </si>
  <si>
    <t>SDAI</t>
  </si>
  <si>
    <t>3.12.2.1</t>
  </si>
  <si>
    <t>3.12.2.1.1</t>
  </si>
  <si>
    <t>3.12.2.1.2</t>
  </si>
  <si>
    <t>3.12.2.1.3</t>
  </si>
  <si>
    <t>3.12.2.2</t>
  </si>
  <si>
    <t>3.12.2.2.1</t>
  </si>
  <si>
    <t>3.12.2.3</t>
  </si>
  <si>
    <t>3.12.2.3.1</t>
  </si>
  <si>
    <t>JCA-87083276</t>
  </si>
  <si>
    <t>CONDUTOR DE 4x2,5mm² COM FIO DE COBRE ELETROLÍTICO, CLASSE 2, ISOLAÇÃO DAS VIAS EM PVC 105°C ANTICHAMA, BLINDAGEM EM FITA ALUMíNIO + FIO DRENO. 3 FIOS RESPECTIVAMENTE PARA COMUM ,C, CONTATO NORMALMENTE ABERTO, NA, E FECHADO, NF; FAB.: GP CABOS OU EQUIVALENTE TÉCNICO;</t>
  </si>
  <si>
    <t>4</t>
  </si>
  <si>
    <t>BLOCO 2 - GUARITA</t>
  </si>
  <si>
    <t>4.1</t>
  </si>
  <si>
    <t>INFRAESTRUTURA / FUNDAÇÕES SIMPLES</t>
  </si>
  <si>
    <t>4.1.1</t>
  </si>
  <si>
    <t>4.1.1.1</t>
  </si>
  <si>
    <t>96527</t>
  </si>
  <si>
    <t>ESCAVAÇÃO MANUAL PARA VIGA BALDRAME OU SAPATA CORRIDA (INCLUINDO ESCAVAÇÃO PARA COLOCAÇÃO DE FÔRMAS). AF_01/2024</t>
  </si>
  <si>
    <t>4.1.1.2</t>
  </si>
  <si>
    <t>93382</t>
  </si>
  <si>
    <t>REATERRO MANUAL DE VALAS, COM COMPACTADOR DE SOLOS DE PERCUSSÃO. AF_08/2023</t>
  </si>
  <si>
    <t>4.1.1.3</t>
  </si>
  <si>
    <t>100978</t>
  </si>
  <si>
    <t>CARGA, MANOBRA E DESCARGA DE SOLOS E MATERIAIS GRANULARES EM CAMINHÃO BASCULANTE 10 M³ - CARGA COM ESCAVADEIRA HIDRÁULICA (CAÇAMBA DE 1,20 M³ / 155 HP) E DESCARGA LIVRE (UNIDADE: M3). AF_07/2020</t>
  </si>
  <si>
    <t>4.1.1.4</t>
  </si>
  <si>
    <t>95875</t>
  </si>
  <si>
    <t>TRANSPORTE COM CAMINHÃO BASCULANTE DE 10 M³, EM VIA URBANA PAVIMENTADA, DMT ATÉ 30 KM (UNIDADE: M3XKM). AF_07/2020</t>
  </si>
  <si>
    <t>4.1.2</t>
  </si>
  <si>
    <t>FUNDAÇÕES RASAS</t>
  </si>
  <si>
    <t>4.1.2.1</t>
  </si>
  <si>
    <t>96532</t>
  </si>
  <si>
    <t>FABRICAÇÃO, MONTAGEM E DESMONTAGEM DE FÔRMA PARA SAPATA, EM MADEIRA SERRADA, E=25 MM, 2 UTILIZAÇÕES. AF_01/2024</t>
  </si>
  <si>
    <t>4.1.2.2</t>
  </si>
  <si>
    <t>96619</t>
  </si>
  <si>
    <t>LASTRO DE CONCRETO MAGRO, APLICADO EM BLOCOS DE COROAMENTO OU SAPATAS, ESPESSURA DE 5 CM. AF_01/2024</t>
  </si>
  <si>
    <t>4.1.2.3</t>
  </si>
  <si>
    <t>96558</t>
  </si>
  <si>
    <t>CONCRETAGEM DE SAPATA, FCK 30 MPA, COM USO DE BOMBA - LANÇAMENTO, ADENSAMENTO E ACABAMENTO. AF_01/2024</t>
  </si>
  <si>
    <t>4.1.2.4</t>
  </si>
  <si>
    <t>104919</t>
  </si>
  <si>
    <t>ARMAÇÃO DE SAPATA ISOLADA, VIGA BALDRAME E SAPATA CORRIDA UTILIZANDO AÇO CA-50 DE 10 MM - MONTAGEM. AF_01/2024</t>
  </si>
  <si>
    <t>KG</t>
  </si>
  <si>
    <t>4.1.2.5</t>
  </si>
  <si>
    <t>104920</t>
  </si>
  <si>
    <t>ARMAÇÃO DE BLOCO, SAPATA ISOLADA, VIGA BALDRAME E SAPATA CORRIDA UTILIZANDO AÇO CA-50 DE 12,5 MM - MONTAGEM. AF_01/2024</t>
  </si>
  <si>
    <t>4.1.3</t>
  </si>
  <si>
    <t>VIGAS BALDRAME</t>
  </si>
  <si>
    <t>4.1.3.1</t>
  </si>
  <si>
    <t>96536</t>
  </si>
  <si>
    <t>FABRICAÇÃO, MONTAGEM E DESMONTAGEM DE FÔRMA PARA VIGA BALDRAME, EM MADEIRA SERRADA, E=25 MM, 4 UTILIZAÇÕES. AF_01/2024</t>
  </si>
  <si>
    <t>4.1.3.2</t>
  </si>
  <si>
    <t>96557</t>
  </si>
  <si>
    <t>CONCRETAGEM DE BLOCO DE COROAMENTO OU VIGA BALDRAME, FCK 30 MPA, COM USO DE BOMBA - LANÇAMENTO, ADENSAMENTO E ACABAMENTO. AF_01/2024</t>
  </si>
  <si>
    <t>4.1.3.3</t>
  </si>
  <si>
    <t>104916</t>
  </si>
  <si>
    <t>ARMAÇÃO DE SAPATA ISOLADA, VIGA BALDRAME E SAPATA CORRIDA UTILIZANDO AÇO CA-60 DE 5 MM - MONTAGEM. AF_01/2024</t>
  </si>
  <si>
    <t>4.1.3.4</t>
  </si>
  <si>
    <t>4.1.3.5</t>
  </si>
  <si>
    <t>4.2</t>
  </si>
  <si>
    <t>SUPERESTRUTURA</t>
  </si>
  <si>
    <t>4.2.1</t>
  </si>
  <si>
    <t>PILARES</t>
  </si>
  <si>
    <t>4.2.1.1</t>
  </si>
  <si>
    <t>92421</t>
  </si>
  <si>
    <t>MONTAGEM E DESMONTAGEM DE FÔRMA DE PILARES RETANGULARES E ESTRUTURAS SIMILARES, PÉ-DIREITO DUPLO, EM CHAPA DE MADEIRA COMPENSADA RESINADA, 4 UTILIZAÇÕES. AF_09/2020</t>
  </si>
  <si>
    <t>4.2.1.2</t>
  </si>
  <si>
    <t>105403</t>
  </si>
  <si>
    <t>FABRICAÇÃO DE FÔRMA PARA PILARES CIRCULARES, EM CHAPA DE MADEIRA COMPENSADA RESINADA, PÉ-DIREITO DUPLO. AF_05/2024</t>
  </si>
  <si>
    <t>4.2.1.3</t>
  </si>
  <si>
    <t>JCA-21371415</t>
  </si>
  <si>
    <t>CONCRETAGEM DE PILARES, FCK = 30 MPA, COM USO DE BOMBA - LANÇAMENTO, ADENSAMENTO E ACABAMENTO.</t>
  </si>
  <si>
    <t>4.2.1.4</t>
  </si>
  <si>
    <t>92759</t>
  </si>
  <si>
    <t>ARMAÇÃO DE PILAR OU VIGA DE ESTRUTURA CONVENCIONAL DE CONCRETO ARMADO UTILIZANDO AÇO CA-60 DE 5,0 MM - MONTAGEM. AF_06/2022</t>
  </si>
  <si>
    <t>4.2.1.5</t>
  </si>
  <si>
    <t>92764</t>
  </si>
  <si>
    <t>ARMAÇÃO DE PILAR OU VIGA DE ESTRUTURA CONVENCIONAL DE CONCRETO ARMADO UTILIZANDO AÇO CA-50 DE 16,0 MM - MONTAGEM. AF_06/2022</t>
  </si>
  <si>
    <t>4.2.1.6</t>
  </si>
  <si>
    <t>92765</t>
  </si>
  <si>
    <t>ARMAÇÃO DE PILAR OU VIGA DE ESTRUTURA CONVENCIONAL DE CONCRETO ARMADO UTILIZANDO AÇO CA-50 DE 20,0 MM - MONTAGEM. AF_06/2022</t>
  </si>
  <si>
    <t>4.2.2</t>
  </si>
  <si>
    <t>VIGAS</t>
  </si>
  <si>
    <t>4.2.2.1</t>
  </si>
  <si>
    <t>92456</t>
  </si>
  <si>
    <t>MONTAGEM E DESMONTAGEM DE FÔRMA DE VIGA, ESCORAMENTO METÁLICO, PÉ-DIREITO SIMPLES, EM CHAPA DE MADEIRA RESINADA, 4 UTILIZAÇÕES. AF_09/2020</t>
  </si>
  <si>
    <t>4.2.2.2</t>
  </si>
  <si>
    <t>JCA-47925473</t>
  </si>
  <si>
    <t>CONCRETAGEM DE VIGAS E LAJES, FCK=30 MPA, PARA LAJES MACIÇAS OU NERVURADAS COM USO DE BOMBA - LANÇAMENTO, ADENSAMENTO E ACABAMENTO. AF_02/2022_PS (REF. SINAPI 103675)</t>
  </si>
  <si>
    <t>4.2.2.3</t>
  </si>
  <si>
    <t>4.2.2.4</t>
  </si>
  <si>
    <t>92763</t>
  </si>
  <si>
    <t>ARMAÇÃO DE PILAR OU VIGA DE ESTRUTURA CONVENCIONAL DE CONCRETO ARMADO UTILIZANDO AÇO CA-50 DE 12,5 MM - MONTAGEM. AF_06/2022</t>
  </si>
  <si>
    <t>4.2.3</t>
  </si>
  <si>
    <t>LAJES COMUNS OU NERVURADAS</t>
  </si>
  <si>
    <t>4.2.3.1</t>
  </si>
  <si>
    <t>103761</t>
  </si>
  <si>
    <t>MONTAGEM E DESMONTAGEM DE FÔRMA DE LAJE MACIÇA, PÉ-DIREITO SIMPLES, EM CHAPA DE MADEIRA COMPENSADA RESINADA E CIMBRAMENTO DE MADEIRA, 4 UTILIZAÇÕES. AF_03/2022</t>
  </si>
  <si>
    <t>4.2.3.2</t>
  </si>
  <si>
    <t>JCA-16027811</t>
  </si>
  <si>
    <t>LAJE PRÉ-MOLDADA UNIDIRECIONAL, BIAPOIADA, ENCHIMENTO EM EPS, VIGOTA TRELIÇADA, ALTURA TOTAL DA LAJE (ENCHIMENTO+CAPA) = (9+5).</t>
  </si>
  <si>
    <t>4.2.3.3</t>
  </si>
  <si>
    <t>92768</t>
  </si>
  <si>
    <t>ARMAÇÃO DE LAJE DE ESTRUTURA CONVENCIONAL DE CONCRETO ARMADO UTILIZANDO AÇO CA-60 DE 5,0 MM - MONTAGEM. AF_06/2022</t>
  </si>
  <si>
    <t>4.2.3.4</t>
  </si>
  <si>
    <t>92769</t>
  </si>
  <si>
    <t>ARMAÇÃO DE LAJE DE ESTRUTURA CONVENCIONAL DE CONCRETO ARMADO UTILIZANDO AÇO CA-50 DE 6,3 MM - MONTAGEM. AF_06/2022</t>
  </si>
  <si>
    <t>4.2.3.5</t>
  </si>
  <si>
    <t>92770</t>
  </si>
  <si>
    <t>ARMAÇÃO DE LAJE DE ESTRUTURA CONVENCIONAL DE CONCRETO ARMADO UTILIZANDO AÇO CA-50 DE 8,0 MM - MONTAGEM. AF_06/2022</t>
  </si>
  <si>
    <t>4.2.3.6</t>
  </si>
  <si>
    <t>92771</t>
  </si>
  <si>
    <t>ARMAÇÃO DE LAJE DE ESTRUTURA CONVENCIONAL DE CONCRETO ARMADO UTILIZANDO AÇO CA-50 DE 10,0 MM - MONTAGEM. AF_06/2022</t>
  </si>
  <si>
    <t>4.2.4</t>
  </si>
  <si>
    <t>PISO ARMADO</t>
  </si>
  <si>
    <t>4.2.4.1</t>
  </si>
  <si>
    <t>JCA-43549679</t>
  </si>
  <si>
    <t>CONCRETAGEM DE VIGAS E LAJES, FCK=30 MPA, PARA LAJES MACIÇAS OU NERVURADAS COM USO DE BOMBA - LANÇAMENTO, ADENSAMENTO E ACABAMENTO.</t>
  </si>
  <si>
    <t>4.2.4.2</t>
  </si>
  <si>
    <t>4.2.4.3</t>
  </si>
  <si>
    <t>4.3</t>
  </si>
  <si>
    <t>4.3.1</t>
  </si>
  <si>
    <t>103327</t>
  </si>
  <si>
    <t>ALVENARIA DE VEDAÇÃO DE BLOCOS CERÂMICOS FURADOS NA VERTICAL DE 19X19X39 CM (ESPESSURA 19 CM) E ARGAMASSA DE ASSENTAMENTO COM PREPARO MANUAL. AF_12/2021</t>
  </si>
  <si>
    <t>4.3.2</t>
  </si>
  <si>
    <t>93200</t>
  </si>
  <si>
    <t>FIXAÇÃO (ENCUNHAMENTO) DE ALVENARIA DE VEDAÇÃO COM ARGAMASSA APLICADA COM BISNAGA. AF_03/2024</t>
  </si>
  <si>
    <t>4.4</t>
  </si>
  <si>
    <t>4.4.1</t>
  </si>
  <si>
    <t>PORTAS</t>
  </si>
  <si>
    <t>4.4.1.1</t>
  </si>
  <si>
    <t>UFSB-97892208</t>
  </si>
  <si>
    <t>PORTA DE MADEIRA PARA PINTURA, SEMI-OCA MÉDIA, 80X210CM, ESPESSURA DE 3,5CM, INCLUSO MARCOS, ALIZARES DOBRADIÇAS, FECHADURAS E ACABAMENTO - FORNECIMENTO E INSTALAÇÃO</t>
  </si>
  <si>
    <t>4.4.1.2</t>
  </si>
  <si>
    <t>UFSB-69921019</t>
  </si>
  <si>
    <t>PORTA DE MADEIRA PARA PINTURA, SEMI-OCA MÉDIA, 90X210CM, ESPESSURA DE 3,5CM, INCLUSO BARRAS DE ABERTURA, CHAPA DE PROTEÇÃO, MARCOS, ALIZARES, DOBRADIÇAS, FECHADURAS E ACABAMENTO - FORNECIMENTO E INSTALAÇÃO</t>
  </si>
  <si>
    <t>4.4.1.3</t>
  </si>
  <si>
    <t>91341</t>
  </si>
  <si>
    <t>PORTA EM ALUMÍNIO DE ABRIR TIPO VENEZIANA COM GUARNIÇÃO, FIXAÇÃO COM PARAFUSOS - FORNECIMENTO E INSTALAÇÃO. AF_12/2019</t>
  </si>
  <si>
    <t>4.4.2</t>
  </si>
  <si>
    <t>JANELAS</t>
  </si>
  <si>
    <t>4.4.2.1</t>
  </si>
  <si>
    <t>UFSB-65841821</t>
  </si>
  <si>
    <t>JANELA EM VENEZIANA DE ALUMÍNIO, COR PRETA. INCLUSIVE BATENTE E FERRAGENS</t>
  </si>
  <si>
    <t>4.4.2.2</t>
  </si>
  <si>
    <t>UFSB-87809990</t>
  </si>
  <si>
    <t>JANELA EM ALUMÍNIO, COR PRETA, TIPO MAXIM-AR COM VIDRO 6mm. INCLUSIVE BATENTE E FERRAGENS</t>
  </si>
  <si>
    <t>4.4.3</t>
  </si>
  <si>
    <t>OUTROS</t>
  </si>
  <si>
    <t>4.4.3.1</t>
  </si>
  <si>
    <t>105024</t>
  </si>
  <si>
    <t>VERGA MOLDADA IN LOCO EM CONCRETO, ESPESSURA DE *10* CM. AF_03/2024</t>
  </si>
  <si>
    <t>4.4.3.2</t>
  </si>
  <si>
    <t>105030</t>
  </si>
  <si>
    <t>CONTRAVERGA MOLDADA IN LOCO EM CONCRETO, ESPESSURA DE *10* CM. AF_03/2024</t>
  </si>
  <si>
    <t>4.4.3.3</t>
  </si>
  <si>
    <t>101965</t>
  </si>
  <si>
    <t>PEITORIL LINEAR EM GRANITO OU MÁRMORE, L = 15CM, ASSENTADO COM ARGAMASSA 1:6 COM ADITIVO. AF_11/2020</t>
  </si>
  <si>
    <t>4.4.3.4</t>
  </si>
  <si>
    <t>98689</t>
  </si>
  <si>
    <t>SOLEIRA EM GRANITO, LARGURA 15 CM, ESPESSURA 2,0 CM. AF_09/2020</t>
  </si>
  <si>
    <t>4.5</t>
  </si>
  <si>
    <t>COBERTURA</t>
  </si>
  <si>
    <t>4.5.1</t>
  </si>
  <si>
    <t>JCA-81920142</t>
  </si>
  <si>
    <t>VIGA METÁLICA EM PERFIL LAMINADO OU SOLDADO EM AÇO ESTRUTURAL, COM CONEXÕES SOLDADAS, INCLUSOS MÃO DE OBRA, TRANSPORTE E IÇAMENTO UTILIZANDO GUINDASTE - FORNECIMENTO E INSTALAÇÃO.</t>
  </si>
  <si>
    <t>4.5.2</t>
  </si>
  <si>
    <t>104314</t>
  </si>
  <si>
    <t>TRAMA DE AÇO COMPOSTA POR TERÇAS PARA TELHADOS DE ATÉ 2 ÁGUAS PARA TELHA ONDULADA DE FIBROCIMENTO, METÁLICA, PLÁSTICA OU TERMOACÚSTICA, INCLUSO TRANSPORTE VERTICAL (EM KG). AF_07/2019</t>
  </si>
  <si>
    <t>4.5.3</t>
  </si>
  <si>
    <t>CAJQ-47402285</t>
  </si>
  <si>
    <t>CONTRAVENTAMENTO COM CANTONEIRAS DE AÇO, ABAS IGUAIS, COM CONEXÕES PARAFUSADAS, INCLUSOS MÃO DE OBRA, TRANSPORTE E IÇAMENTO UTILIZANDO TALHA MANUAL, PARA EDIFÍCIOS DE ATÉ 2 PAVIMENTOS - FORNECIMENTO E INSTALAÇÃO</t>
  </si>
  <si>
    <t>4.5.4</t>
  </si>
  <si>
    <t>94216</t>
  </si>
  <si>
    <t>TELHAMENTO COM TELHA METÁLICA TERMOACÚSTICA E = 30 MM, COM ATÉ 2 ÁGUAS, INCLUSO IÇAMENTO. AF_07/2019</t>
  </si>
  <si>
    <t>4.5.5</t>
  </si>
  <si>
    <t>100743</t>
  </si>
  <si>
    <t>PINTURA COM TINTA ALQUÍDICA DE ACABAMENTO (ESMALTE SINTÉTICO BRILHANTE) PULVERIZADA SOBRE PERFIL METÁLICO EXECUTADO EM FÁBRICA (POR DEMÃO). AF_01/2020_PE</t>
  </si>
  <si>
    <t>4.6</t>
  </si>
  <si>
    <t>4.6.1</t>
  </si>
  <si>
    <t>4.6.1.1</t>
  </si>
  <si>
    <t>4.6.1.2</t>
  </si>
  <si>
    <t>4.6.1.3</t>
  </si>
  <si>
    <t>4.6.1.4</t>
  </si>
  <si>
    <t>91873</t>
  </si>
  <si>
    <t>ELETRODUTO RÍGIDO ROSCÁVEL, PVC, DN 40 MM (1 1/4"), PARA CIRCUITOS TERMINAIS, INSTALADO EM PAREDE - FORNECIMENTO E INSTALAÇÃO. AF_03/2023</t>
  </si>
  <si>
    <t>4.6.1.5</t>
  </si>
  <si>
    <t>JCA-21218222</t>
  </si>
  <si>
    <t>ELETRODUTO/CONDULETE DE PVC RIGIDO, LISO, COR CINZA, DE 3/4", PARA INSTALACOES APARENTES (NBR 5410) - FORNECIMENTO E INSTALAÇÃO.</t>
  </si>
  <si>
    <t>4.6.1.6</t>
  </si>
  <si>
    <t>91902</t>
  </si>
  <si>
    <t>CURVA 90 GRAUS PARA ELETRODUTO, PVC, ROSCÁVEL, DN 25 MM (3/4"), PARA CIRCUITOS TERMINAIS, INSTALADA EM LAJE - FORNECIMENTO E INSTALAÇÃO. AF_03/2023</t>
  </si>
  <si>
    <t>4.6.1.7</t>
  </si>
  <si>
    <t>91914</t>
  </si>
  <si>
    <t>CURVA 90 GRAUS PARA ELETRODUTO, PVC, ROSCÁVEL, DN 25 MM (3/4"), PARA CIRCUITOS TERMINAIS, INSTALADA EM PAREDE - FORNECIMENTO E INSTALAÇÃO. AF_03/2023</t>
  </si>
  <si>
    <t>4.6.1.8</t>
  </si>
  <si>
    <t>91908</t>
  </si>
  <si>
    <t>CURVA 90 GRAUS PARA ELETRODUTO, PVC, ROSCÁVEL, DN 40 MM (1 1/4"), PARA CIRCUITOS TERMINAIS, INSTALADA EM LAJE - FORNECIMENTO E INSTALAÇÃO. AF_03/2023</t>
  </si>
  <si>
    <t>4.6.1.9</t>
  </si>
  <si>
    <t>4.6.1.10</t>
  </si>
  <si>
    <t>4.6.1.11</t>
  </si>
  <si>
    <t>91886</t>
  </si>
  <si>
    <t>LUVA PARA ELETRODUTO, PVC, ROSCÁVEL, DN 40 MM (1 1/4"), PARA CIRCUITOS TERMINAIS, INSTALADA EM PAREDE - FORNECIMENTO E INSTALAÇÃO. AF_03/2023</t>
  </si>
  <si>
    <t>4.6.1.12</t>
  </si>
  <si>
    <t>91875</t>
  </si>
  <si>
    <t>LUVA PARA ELETRODUTO, PVC, ROSCÁVEL, DN 25 MM (3/4"), PARA CIRCUITOS TERMINAIS, INSTALADA EM FORRO - FORNECIMENTO E INSTALAÇÃO. AF_03/2023</t>
  </si>
  <si>
    <t>4.6.1.13</t>
  </si>
  <si>
    <t>104402</t>
  </si>
  <si>
    <t>CONDULETE DE PVC, TIPO C, PARA ELETRODUTO DE PVC SOLDÁVEL DN 25 MM (3/4''), APARENTE - FORNECIMENTO E INSTALAÇÃO. AF_10/2022</t>
  </si>
  <si>
    <t>4.6.1.14</t>
  </si>
  <si>
    <t>104396</t>
  </si>
  <si>
    <t>CONDULETE DE PVC, TIPO E, PARA ELETRODUTO DE PVC SOLDÁVEL DN 25 MM (3/4''), APARENTE - FORNECIMENTO E INSTALAÇÃO. AF_10/2022</t>
  </si>
  <si>
    <t>4.6.1.15</t>
  </si>
  <si>
    <t>104399</t>
  </si>
  <si>
    <t>CONDULETE DE PVC, TIPO LR, PARA ELETRODUTO DE PVC SOLDÁVEL DN 25 MM (3/4''), APARENTE - FORNECIMENTO E INSTALAÇÃO. AF_10/2022</t>
  </si>
  <si>
    <t>4.6.1.16</t>
  </si>
  <si>
    <t>104404</t>
  </si>
  <si>
    <t>CONDULETE DE PVC, TIPO T, PARA ELETRODUTO DE PVC SOLDÁVEL DN 25 MM (3/4''), APARENTE - FORNECIMENTO E INSTALAÇÃO. AF_10/2022</t>
  </si>
  <si>
    <t>4.6.1.17</t>
  </si>
  <si>
    <t>95817</t>
  </si>
  <si>
    <t>CONDULETE DE PVC, TIPO X, PARA ELETRODUTO DE PVC SOLDÁVEL DN 25 MM (3/4"), APARENTE - FORNECIMENTO E INSTALAÇÃO. AF_10/2022</t>
  </si>
  <si>
    <t>4.6.1.18</t>
  </si>
  <si>
    <t>104785</t>
  </si>
  <si>
    <t>FIXAÇÃO DE ELETRODUTOS, DIÂMETROS MENORES OU IGUAIS A 40 MM, COM ABRAÇADEIRA METÁLICA RÍGIDA TIPO D COM PARAFUSO DE FIXAÇÃO 1 1/4", FIXADA DIRETAMENTE NA LAJE OU PAREDE. AF_09/2023</t>
  </si>
  <si>
    <t>4.6.2</t>
  </si>
  <si>
    <t>TOMADAS E INTERRUPTORES</t>
  </si>
  <si>
    <t>4.6.2.1</t>
  </si>
  <si>
    <t>UFSB-20407917</t>
  </si>
  <si>
    <t>TOMADA BAIXA DE SOBREPOR (1 MÓDULO), TIPO 2P+T, 10A/250V, INCLUINDO SUPORTE E PLACA, INSTALADA EM CONDULETE DE ALUMÍNIO.</t>
  </si>
  <si>
    <t>4.6.2.2</t>
  </si>
  <si>
    <t>UFSB-86651222</t>
  </si>
  <si>
    <t>TOMADA BAIXA DE SOBREPOR (2 MÓDULO), TIPO 2P+T, 10A/250V, INCLUINDO SUPORTE E PLACA, INSTALADA EM CONDULETE DE ALUMÍNIO.</t>
  </si>
  <si>
    <t>4.6.2.3</t>
  </si>
  <si>
    <t>UFSB-60772918</t>
  </si>
  <si>
    <t>TOMADA MÉDIA DE SOBREPOR (2 MÓDULO), TIPO 2P+T, 10A/250V, INCLUINDO SUPORTE E PLACA, INSTALADA EM CONDULETE DE ALUMÍNIO.</t>
  </si>
  <si>
    <t>4.6.2.4</t>
  </si>
  <si>
    <t>UFSB-95879454</t>
  </si>
  <si>
    <t>INTERRUPTOR SIMPLES (1 MÓDULO), 10A/250V, INCLUINDO SUPORTE E PLACA, INSTALADO EM CONDULETE</t>
  </si>
  <si>
    <t>4.6.2.5</t>
  </si>
  <si>
    <t>UFSB-96833505</t>
  </si>
  <si>
    <t>INTERRUPTOR SIMPLES (3 MÓDULOS), 10A/250V, INCLUINDO SUPORTE E PLACA, INSTALADO EM CONDULETE.</t>
  </si>
  <si>
    <t>4.6.3</t>
  </si>
  <si>
    <t>4.6.3.1</t>
  </si>
  <si>
    <t>4.6.4</t>
  </si>
  <si>
    <t>4.6.4.1</t>
  </si>
  <si>
    <t>4.6.4.2</t>
  </si>
  <si>
    <t>91944</t>
  </si>
  <si>
    <t>CAIXA RETANGULAR 4" X 4" BAIXA (0,30 M DO PISO), PVC, INSTALADA EM PAREDE - FORNECIMENTO E INSTALAÇÃO. AF_03/2023</t>
  </si>
  <si>
    <t>4.6.5</t>
  </si>
  <si>
    <t>4.6.5.1</t>
  </si>
  <si>
    <t>UFSB-38646662</t>
  </si>
  <si>
    <t>LUMINARIA DE SOBREPOR TIPO CALHA, EM CHAPA DE ACO PINTADA EM BRANCO, PARA 2 LAMPADAS TUBULARES, FLUORESCENTES OU T8 LED DE *9* W, BASE G13, ENTRADA BIVOLT, COM ALETAS E REFLETORES EM ALUMINIO (NAO INCLUI REATOR OU LAMPADA), TAMANHO MAIOR QUE 1 M.</t>
  </si>
  <si>
    <t>4.6.5.2</t>
  </si>
  <si>
    <t>UFSB-26213364</t>
  </si>
  <si>
    <t>LUMINARIA DE SOBREPOR, EM CHAPA DE ACO PINTADA COR BRANCA, PARA 2 LAMPADAS T8 FLUORESCENTES OU LED DE *18* W, BIVOLT, ALETADA, 120 CM (NAO INCLUI LAMPADAS E REATOR)</t>
  </si>
  <si>
    <t>4.6.5.3</t>
  </si>
  <si>
    <t>UFSB-10332441</t>
  </si>
  <si>
    <t>REFLETOR SLIM LED 50W DE POTÊNCIA, BRANCO FRIO, 6500K, AUTOVOLT, MARCA G-LIGHT OU SIMILAR</t>
  </si>
  <si>
    <t>4.6.6</t>
  </si>
  <si>
    <t>4.6.6.1</t>
  </si>
  <si>
    <t>QDE-GU</t>
  </si>
  <si>
    <t>4.6.6.1.1</t>
  </si>
  <si>
    <t>101878</t>
  </si>
  <si>
    <t>QUADRO DE DISTRIBUIÇÃO DE ENERGIA EM CHAPA DE AÇO GALVANIZADO, DE SOBREPOR, COM BARRAMENTO TRIFÁSICO, PARA 18 DISJUNTORES DIN 100A - FORNECIMENTO E INSTALAÇÃO. AF_07/2025</t>
  </si>
  <si>
    <t>4.6.6.1.2</t>
  </si>
  <si>
    <t>4.6.6.1.3</t>
  </si>
  <si>
    <t>4.6.6.1.4</t>
  </si>
  <si>
    <t>4.6.6.1.5</t>
  </si>
  <si>
    <t>4.6.6.1.6</t>
  </si>
  <si>
    <t>JCA-04107877</t>
  </si>
  <si>
    <t>MONTAGEM E INSTALAÇÃO DE QUADRO ELÉTRICO ATÉ 20 DISJUNTORES</t>
  </si>
  <si>
    <t>4.7</t>
  </si>
  <si>
    <t>4.7.1</t>
  </si>
  <si>
    <t>4.7.1.1</t>
  </si>
  <si>
    <t>4.7.1.2</t>
  </si>
  <si>
    <t>4.7.1.3</t>
  </si>
  <si>
    <t>91871</t>
  </si>
  <si>
    <t>ELETRODUTO RÍGIDO ROSCÁVEL, PVC, DN 25 MM (3/4"), PARA CIRCUITOS TERMINAIS, INSTALADO EM PAREDE - FORNECIMENTO E INSTALAÇÃO. AF_03/2023</t>
  </si>
  <si>
    <t>4.7.1.4</t>
  </si>
  <si>
    <t>4.7.1.5</t>
  </si>
  <si>
    <t>4.7.1.6</t>
  </si>
  <si>
    <t>4.7.1.7</t>
  </si>
  <si>
    <t>4.7.1.8</t>
  </si>
  <si>
    <t>91884</t>
  </si>
  <si>
    <t>LUVA PARA ELETRODUTO, PVC, ROSCÁVEL, DN 25 MM (3/4"), PARA CIRCUITOS TERMINAIS, INSTALADA EM PAREDE - FORNECIMENTO E INSTALAÇÃO. AF_03/2023</t>
  </si>
  <si>
    <t>4.7.1.9</t>
  </si>
  <si>
    <t>4.7.1.10</t>
  </si>
  <si>
    <t>4.7.2</t>
  </si>
  <si>
    <t>TOMADAS</t>
  </si>
  <si>
    <t>4.7.2.1</t>
  </si>
  <si>
    <t>JCA-14895398</t>
  </si>
  <si>
    <t>TOMADA DUPLA, DE SOBREPOR, TIPO RJ-45, CATEGORIA 6, INSTALADA EM CONDULETE.</t>
  </si>
  <si>
    <t>4.7.3</t>
  </si>
  <si>
    <t>4.7.3.1</t>
  </si>
  <si>
    <t>4.7.3.2</t>
  </si>
  <si>
    <t>4.7.4</t>
  </si>
  <si>
    <t>4.7.4.1</t>
  </si>
  <si>
    <t>JCA-54390529</t>
  </si>
  <si>
    <t>CAIXA DE PASSAGEM METÁLICA, DE EMBUTIR, COM MEDIDAS 40x40x12cm, INSTALADA A 0,60m DO PISO, EXCETO QUANDO INDICADO EM PROJETO.</t>
  </si>
  <si>
    <t>4.7.4.2</t>
  </si>
  <si>
    <t>4.7.4.3</t>
  </si>
  <si>
    <t>91941</t>
  </si>
  <si>
    <t>CAIXA RETANGULAR 4" X 2" BAIXA (0,30 M DO PISO), PVC, INSTALADA EM PAREDE - FORNECIMENTO E INSTALAÇÃO. AF_03/2023</t>
  </si>
  <si>
    <t>4.7.4.4</t>
  </si>
  <si>
    <t>4.7.5</t>
  </si>
  <si>
    <t>EQUIPAMENTOS E ACESSÓRIOS</t>
  </si>
  <si>
    <t>4.7.5.1</t>
  </si>
  <si>
    <t>S00758</t>
  </si>
  <si>
    <t>Fornecimento e instalação de rack de piso 19" x 16u x 570mm (gabinete)</t>
  </si>
  <si>
    <t>4.7.5.2</t>
  </si>
  <si>
    <t>4.7.5.3</t>
  </si>
  <si>
    <t>UFSB-31419976</t>
  </si>
  <si>
    <t>PATCH CORD (CABO DE REDE), CATEGORIA 6 (CAT 6) UTP, 4 PARES, EXTENSAO DE 2,50 M.</t>
  </si>
  <si>
    <t>4.8</t>
  </si>
  <si>
    <t>4.8.1</t>
  </si>
  <si>
    <t>4.8.1.1</t>
  </si>
  <si>
    <t>4.8.1.1.1</t>
  </si>
  <si>
    <t>89446</t>
  </si>
  <si>
    <t>TUBO, PVC, SOLDÁVEL, DE 25MM, INSTALADO EM PRUMADA DE ÁGUA - FORNECIMENTO E INSTALAÇÃO. AF_06/2022</t>
  </si>
  <si>
    <t>4.8.1.1.2</t>
  </si>
  <si>
    <t>89402</t>
  </si>
  <si>
    <t>TUBO, PVC, SOLDÁVEL, DE 25MM, INSTALADO EM RAMAL DE DISTRIBUIÇÃO DE ÁGUA - FORNECIMENTO E INSTALAÇÃO. AF_06/2022</t>
  </si>
  <si>
    <t>4.8.1.1.3</t>
  </si>
  <si>
    <t>89356</t>
  </si>
  <si>
    <t>TUBO, PVC, SOLDÁVEL, DE 25MM, INSTALADO EM RAMAL OU SUB-RAMAL DE ÁGUA - FORNECIMENTO E INSTALAÇÃO. AF_06/2022</t>
  </si>
  <si>
    <t>4.8.1.1.4</t>
  </si>
  <si>
    <t>4.8.1.1.5</t>
  </si>
  <si>
    <t>89447</t>
  </si>
  <si>
    <t>TUBO, PVC, SOLDÁVEL, DE 32MM, INSTALADO EM PRUMADA DE ÁGUA - FORNECIMENTO E INSTALAÇÃO. AF_06/2022</t>
  </si>
  <si>
    <t>4.8.1.1.6</t>
  </si>
  <si>
    <t>89403</t>
  </si>
  <si>
    <t>TUBO, PVC, SOLDÁVEL, DE 32MM, INSTALADO EM RAMAL DE DISTRIBUIÇÃO DE ÁGUA - FORNECIMENTO E INSTALAÇÃO. AF_06/2022</t>
  </si>
  <si>
    <t>4.8.1.2</t>
  </si>
  <si>
    <t>4.8.1.2.1</t>
  </si>
  <si>
    <t>89366</t>
  </si>
  <si>
    <t>JOELHO 90 GRAUS COM BUCHA DE LATÃO, PVC, SOLDÁVEL, DN 25MM, X 3/4 INSTALADO EM RAMAL OU SUB-RAMAL DE ÁGUA - FORNECIMENTO E INSTALAÇÃO. AF_06/2022</t>
  </si>
  <si>
    <t>4.8.1.2.2</t>
  </si>
  <si>
    <t>89362</t>
  </si>
  <si>
    <t>JOELHO 90 GRAUS, PVC, SOLDÁVEL, DN 25MM, INSTALADO EM RAMAL OU SUB-RAMAL DE ÁGUA - FORNECIMENTO E INSTALAÇÃO. AF_06/2022</t>
  </si>
  <si>
    <t>4.8.1.2.3</t>
  </si>
  <si>
    <t>89396</t>
  </si>
  <si>
    <t>TÊ COM BUCHA DE LATÃO NA BOLSA CENTRAL, PVC, SOLDÁVEL, DN 25MM X 1/2, INSTALADO EM RAMAL OU SUB-RAMAL DE ÁGUA - FORNECIMENTO E INSTALAÇÃO. AF_06/2022</t>
  </si>
  <si>
    <t>4.8.1.2.4</t>
  </si>
  <si>
    <t>89617</t>
  </si>
  <si>
    <t>TE, PVC, SOLDÁVEL, DN 25MM, INSTALADO EM PRUMADA DE ÁGUA - FORNECIMENTO E INSTALAÇÃO. AF_06/2022</t>
  </si>
  <si>
    <t>4.8.1.2.5</t>
  </si>
  <si>
    <t>89481</t>
  </si>
  <si>
    <t>JOELHO 90 GRAUS, PVC, SOLDÁVEL, DN 25MM, INSTALADO EM PRUMADA DE ÁGUA - FORNECIMENTO E INSTALAÇÃO. AF_06/2022</t>
  </si>
  <si>
    <t>4.8.1.2.6</t>
  </si>
  <si>
    <t>89492</t>
  </si>
  <si>
    <t>JOELHO 90 GRAUS, PVC, SOLDÁVEL, DN 32MM, INSTALADO EM PRUMADA DE ÁGUA - FORNECIMENTO E INSTALAÇÃO. AF_06/2022</t>
  </si>
  <si>
    <t>4.8.1.2.7</t>
  </si>
  <si>
    <t>94703</t>
  </si>
  <si>
    <t>ADAPTADOR COM FLANGE E ANEL DE VEDAÇÃO, PVC, SOLDÁVEL, DN 25 MM X 3/4", INSTALADO EM RESERVAÇÃO PREDIAL DE ÁGUA - FORNECIMENTO E INSTALAÇÃO. AF_04/2024</t>
  </si>
  <si>
    <t>4.8.1.2.8</t>
  </si>
  <si>
    <t>4.8.1.2.9</t>
  </si>
  <si>
    <t>4.8.1.2.10</t>
  </si>
  <si>
    <t>94796</t>
  </si>
  <si>
    <t>TORNEIRA DE BOIA PARA CAIXA D'ÁGUA, ROSCÁVEL, 3/4" - FORNECIMENTO E INSTALAÇÃO. AF_08/2021</t>
  </si>
  <si>
    <t>4.8.1.2.11</t>
  </si>
  <si>
    <t>4.8.1.2.12</t>
  </si>
  <si>
    <t>94704</t>
  </si>
  <si>
    <t>ADAPTADOR COM FLANGE E ANEL DE VEDAÇÃO, PVC, SOLDÁVEL, DN 32 MM X 1", INSTALADO EM RESERVAÇÃO PREDIAL DE ÁGUA - FORNECIMENTO E INSTALAÇÃO. AF_04/2024</t>
  </si>
  <si>
    <t>4.8.1.2.13</t>
  </si>
  <si>
    <t>89429</t>
  </si>
  <si>
    <t>ADAPTADOR CURTO COM BOLSA E ROSCA PARA REGISTRO, PVC, SOLDÁVEL, DN 25MM X 3/4, INSTALADO EM RAMAL DE DISTRIBUIÇÃO DE ÁGUA - FORNECIMENTO E INSTALAÇÃO. AF_06/2022</t>
  </si>
  <si>
    <t>4.8.1.2.14</t>
  </si>
  <si>
    <t>89436</t>
  </si>
  <si>
    <t>ADAPTADOR CURTO COM BOLSA E ROSCA PARA REGISTRO, PVC, SOLDÁVEL, DN 32MM X 1, INSTALADO EM RAMAL DE DISTRIBUIÇÃO DE ÁGUA - FORNECIMENTO E INSTALAÇÃO. AF_06/2022</t>
  </si>
  <si>
    <t>4.8.1.2.15</t>
  </si>
  <si>
    <t>4.8.1.2.16</t>
  </si>
  <si>
    <t>4.8.1.2.17</t>
  </si>
  <si>
    <t>4.8.1.2.18</t>
  </si>
  <si>
    <t>89620</t>
  </si>
  <si>
    <t>TE, PVC, SOLDÁVEL, DN 32MM, INSTALADO EM PRUMADA DE ÁGUA - FORNECIMENTO E INSTALAÇÃO. AF_06/2022</t>
  </si>
  <si>
    <t>4.8.1.3</t>
  </si>
  <si>
    <t>4.8.1.3.1</t>
  </si>
  <si>
    <t>4.8.1.3.2</t>
  </si>
  <si>
    <t>94495</t>
  </si>
  <si>
    <t>REGISTRO DE GAVETA BRUTO, LATÃO, ROSCÁVEL, 1" - FORNECIMENTO E INSTALAÇÃO. AF_08/2021</t>
  </si>
  <si>
    <t>4.8.1.3.3</t>
  </si>
  <si>
    <t>4.8.1.4</t>
  </si>
  <si>
    <t>4.8.1.4.1</t>
  </si>
  <si>
    <t>S05046</t>
  </si>
  <si>
    <t>Caixa d'agua de polietileno - instalada, exceto base de apoio, cap. 310 litros</t>
  </si>
  <si>
    <t>4.8.2</t>
  </si>
  <si>
    <t>4.8.2.1</t>
  </si>
  <si>
    <t>4.8.2.1.1</t>
  </si>
  <si>
    <t>89711</t>
  </si>
  <si>
    <t>TUBO PVC, SERIE NORMAL, ESGOTO PREDIAL, DN 40 MM, FORNECIDO E INSTALADO EM RAMAL DE DESCARGA OU RAMAL DE ESGOTO SANITÁRIO. AF_08/2022</t>
  </si>
  <si>
    <t>4.8.2.1.2</t>
  </si>
  <si>
    <t>89712</t>
  </si>
  <si>
    <t>TUBO PVC, SERIE NORMAL, ESGOTO PREDIAL, DN 50 MM, FORNECIDO E INSTALADO EM RAMAL DE DESCARGA OU RAMAL DE ESGOTO SANITÁRIO. AF_08/2022</t>
  </si>
  <si>
    <t>4.8.2.1.3</t>
  </si>
  <si>
    <t>4.8.2.1.4</t>
  </si>
  <si>
    <t>89798</t>
  </si>
  <si>
    <t>TUBO PVC, SERIE NORMAL, ESGOTO PREDIAL, DN 50 MM, FORNECIDO E INSTALADO EM PRUMADA DE ESGOTO SANITÁRIO OU VENTILAÇÃO. AF_08/2022</t>
  </si>
  <si>
    <t>4.8.2.2</t>
  </si>
  <si>
    <t>4.8.2.2.1</t>
  </si>
  <si>
    <t>89732</t>
  </si>
  <si>
    <t>JOELHO 45 GRAUS, PVC, SERIE NORMAL, ESGOTO PREDIAL, DN 50 MM, JUNTA ELÁSTICA, FORNECIDO E INSTALADO EM RAMAL DE DESCARGA OU RAMAL DE ESGOTO SANITÁRIO. AF_08/2022</t>
  </si>
  <si>
    <t>4.8.2.2.2</t>
  </si>
  <si>
    <t>89724</t>
  </si>
  <si>
    <t>JOELHO 90 GRAUS, PVC, SERIE NORMAL, ESGOTO PREDIAL, DN 40 MM, JUNTA SOLDÁVEL, FORNECIDO E INSTALADO EM RAMAL DE DESCARGA OU RAMAL DE ESGOTO SANITÁRIO. AF_08/2022</t>
  </si>
  <si>
    <t>4.8.2.2.3</t>
  </si>
  <si>
    <t>89731</t>
  </si>
  <si>
    <t>JOELHO 90 GRAUS, PVC, SERIE NORMAL, ESGOTO PREDIAL, DN 50 MM, JUNTA ELÁSTICA, FORNECIDO E INSTALADO EM RAMAL DE DESCARGA OU RAMAL DE ESGOTO SANITÁRIO. AF_08/2022</t>
  </si>
  <si>
    <t>4.8.2.2.4</t>
  </si>
  <si>
    <t>89744</t>
  </si>
  <si>
    <t>JOELHO 90 GRAUS, PVC, SERIE NORMAL, ESGOTO PREDIAL, DN 100 MM, JUNTA ELÁSTICA, FORNECIDO E INSTALADO EM RAMAL DE DESCARGA OU RAMAL DE ESGOTO SANITÁRIO. AF_08/2022</t>
  </si>
  <si>
    <t>4.8.2.2.5</t>
  </si>
  <si>
    <t>104345</t>
  </si>
  <si>
    <t>JUNÇÃO DE REDUÇÃO INVERTIDA, PVC, SÉRIE NORMAL, ESGOTO PREDIAL, DN 100 X 50 MM, JUNTA ELÁSTICA, FORNECIDO E INSTALADO EM RAMAL DE DESCARGA OU RAMAL DE ESGOTO SANITÁRIO. AF_08/2022</t>
  </si>
  <si>
    <t>4.8.2.2.6</t>
  </si>
  <si>
    <t>89753</t>
  </si>
  <si>
    <t>LUVA SIMPLES, PVC, SERIE NORMAL, ESGOTO PREDIAL, DN 50 MM, JUNTA ELÁSTICA, FORNECIDO E INSTALADO EM RAMAL DE DESCARGA OU RAMAL DE ESGOTO SANITÁRIO. AF_08/2022</t>
  </si>
  <si>
    <t>4.8.2.2.7</t>
  </si>
  <si>
    <t>89778</t>
  </si>
  <si>
    <t>LUVA SIMPLES, PVC, SERIE NORMAL, ESGOTO PREDIAL, DN 100 MM, JUNTA ELÁSTICA, FORNECIDO E INSTALADO EM RAMAL DE DESCARGA OU RAMAL DE ESGOTO SANITÁRIO. AF_08/2022</t>
  </si>
  <si>
    <t>4.8.2.2.8</t>
  </si>
  <si>
    <t>104344</t>
  </si>
  <si>
    <t>TE, PVC, SÉRIE NORMAL, ESGOTO PREDIAL, DN 100 X 50 MM, JUNTA ELÁSTICA, FORNECIDO E INSTALADO EM RAMAL DE DESCARGA OU RAMAL DE ESGOTO SANITÁRIO. AF_08/2022</t>
  </si>
  <si>
    <t>4.8.2.2.9</t>
  </si>
  <si>
    <t>89784</t>
  </si>
  <si>
    <t>TE, PVC, SERIE NORMAL, ESGOTO PREDIAL, DN 50 X 50 MM, JUNTA ELÁSTICA, FORNECIDO E INSTALADO EM RAMAL DE DESCARGA OU RAMAL DE ESGOTO SANITÁRIO. AF_08/2022</t>
  </si>
  <si>
    <t>4.8.2.2.10</t>
  </si>
  <si>
    <t>89801</t>
  </si>
  <si>
    <t>JOELHO 90 GRAUS, PVC, SERIE NORMAL, ESGOTO PREDIAL, DN 50 MM, JUNTA ELÁSTICA, FORNECIDO E INSTALADO EM PRUMADA DE ESGOTO SANITÁRIO OU VENTILAÇÃO. AF_08/2022</t>
  </si>
  <si>
    <t>4.8.2.2.11</t>
  </si>
  <si>
    <t>89813</t>
  </si>
  <si>
    <t>LUVA SIMPLES, PVC, SERIE NORMAL, ESGOTO PREDIAL, DN 50 MM, JUNTA ELÁSTICA, FORNECIDO E INSTALADO EM PRUMADA DE ESGOTO SANITÁRIO OU VENTILAÇÃO. AF_08/2022</t>
  </si>
  <si>
    <t>4.8.2.2.12</t>
  </si>
  <si>
    <t>89825</t>
  </si>
  <si>
    <t>TE, PVC, SERIE NORMAL, ESGOTO PREDIAL, DN 50 X 50 MM, JUNTA ELÁSTICA, FORNECIDO E INSTALADO EM PRUMADA DE ESGOTO SANITÁRIO OU VENTILAÇÃO. AF_08/2022</t>
  </si>
  <si>
    <t>4.8.2.2.13</t>
  </si>
  <si>
    <t>104348</t>
  </si>
  <si>
    <t>TERMINAL DE VENTILAÇÃO, PVC, SÉRIE NORMAL, ESGOTO PREDIAL, DN 50 MM, JUNTA SOLDÁVEL, FORNECIDO E INSTALADO EM PRUMADA DE ESGOTO SANITÁRIO OU VENTILAÇÃO. AF_08/2022</t>
  </si>
  <si>
    <t>4.8.2.3</t>
  </si>
  <si>
    <t>4.8.2.3.1</t>
  </si>
  <si>
    <t>104329</t>
  </si>
  <si>
    <t>CAIXA SIFONADA, COM GRELHA REDONDA, PVC, DN 150 X 150 X 50 MM, JUNTA SOLDÁVEL, FORNECIDA E INSTALADA EM RAMAL DE DESCARGA OU EM RAMAL DE ESGOTO SANITÁRIO. AF_08/2022</t>
  </si>
  <si>
    <t>4.8.2.3.2</t>
  </si>
  <si>
    <t>JCA-42481703</t>
  </si>
  <si>
    <t>TUBO PROLONGADOR PARA CAIXA SIFONADA, PVC, 150 MM X 150 MM - FORNECIMENTO E INSTALAÇÃO</t>
  </si>
  <si>
    <t>4.8.2.3.3</t>
  </si>
  <si>
    <t>4.8.3</t>
  </si>
  <si>
    <t>4.8.3.1</t>
  </si>
  <si>
    <t>4.8.3.1.1</t>
  </si>
  <si>
    <t>89578</t>
  </si>
  <si>
    <t>TUBO PVC, SÉRIE R, ÁGUA PLUVIAL, DN 100 MM, FORNECIDO E INSTALADO EM CONDUTORES VERTICAIS DE ÁGUAS PLUVIAIS. AF_06/2022</t>
  </si>
  <si>
    <t>4.8.3.1.2</t>
  </si>
  <si>
    <t>104316</t>
  </si>
  <si>
    <t>TUBO, PVC, SOLDÁVEL, DE 32MM, INSTALADO EM DRENO DE AR CONDICIONADO - FORNECIMENTO E INSTALAÇÃO. AF_08/2022</t>
  </si>
  <si>
    <t>4.8.3.2</t>
  </si>
  <si>
    <t>4.8.3.2.1</t>
  </si>
  <si>
    <t>104320</t>
  </si>
  <si>
    <t>JOELHO 45 GRAUS, PVC, SOLDÁVEL, DN 32 MM, INSTALADO EM DRENO DE AR CONDICIONADO - FORNECIMENTO E INSTALAÇÃO. AF_08/2022</t>
  </si>
  <si>
    <t>4.8.3.2.2</t>
  </si>
  <si>
    <t>89584</t>
  </si>
  <si>
    <t>JOELHO 90 GRAUS, PVC, SERIE R, ÁGUA PLUVIAL, DN 100 MM, JUNTA ELÁSTICA, FORNECIDO E INSTALADO EM CONDUTORES VERTICAIS DE ÁGUAS PLUVIAIS. AF_06/2022</t>
  </si>
  <si>
    <t>4.8.3.2.3</t>
  </si>
  <si>
    <t>104319</t>
  </si>
  <si>
    <t>JOELHO 90 GRAUS, PVC, SOLDÁVEL, DN 32 MM, INSTALADO EM DRENO DE AR CONDICIONADO - FORNECIMENTO E INSTALAÇÃO. AF_08/2022</t>
  </si>
  <si>
    <t>4.8.3.2.4</t>
  </si>
  <si>
    <t>89671</t>
  </si>
  <si>
    <t>LUVA DE CORRER, PVC, SERIE R, ÁGUA PLUVIAL, DN 100 MM, JUNTA ELÁSTICA, FORNECIDO E INSTALADO EM CONDUTORES VERTICAIS DE ÁGUAS PLUVIAIS. AF_06/2022</t>
  </si>
  <si>
    <t>4.8.3.2.5</t>
  </si>
  <si>
    <t>89556</t>
  </si>
  <si>
    <t>LUVA DE CORRER, PVC, SERIE R, ÁGUA PLUVIAL, DN 100 MM, JUNTA ELÁSTICA, FORNECIDO E INSTALADO EM RAMAL DE ENCAMINHAMENTO. AF_06/2022</t>
  </si>
  <si>
    <t>4.8.3.2.6</t>
  </si>
  <si>
    <t>S04283</t>
  </si>
  <si>
    <t>Ralo hemisférico em fº fº, tipo abacaxi Ø 100mm</t>
  </si>
  <si>
    <t>4.8.4</t>
  </si>
  <si>
    <t>LOUÇAS, METAIS E ACESSÓRIOS</t>
  </si>
  <si>
    <t>4.8.4.1</t>
  </si>
  <si>
    <t>LOUÇAS</t>
  </si>
  <si>
    <t>4.8.4.1.1</t>
  </si>
  <si>
    <t>95547</t>
  </si>
  <si>
    <t>SABONETEIRA PLASTICA TIPO DISPENSER PARA SABONETE LIQUIDO COM RESERVATORIO 800 A 1500 ML, INCLUSO FIXAÇÃO. AF_01/2020</t>
  </si>
  <si>
    <t>4.8.4.1.2</t>
  </si>
  <si>
    <t>100866</t>
  </si>
  <si>
    <t>BARRA DE APOIO RETA, EM ACO INOX POLIDO, COMPRIMENTO 60CM, FIXADA NA PAREDE - FORNECIMENTO E INSTALAÇÃO. AF_01/2020</t>
  </si>
  <si>
    <t>4.8.4.1.3</t>
  </si>
  <si>
    <t>100867</t>
  </si>
  <si>
    <t>BARRA DE APOIO RETA, EM ACO INOX POLIDO, COMPRIMENTO 70 CM, FIXADA NA PAREDE - FORNECIMENTO E INSTALAÇÃO. AF_01/2020</t>
  </si>
  <si>
    <t>4.8.4.1.4</t>
  </si>
  <si>
    <t>100868</t>
  </si>
  <si>
    <t>BARRA DE APOIO RETA, EM ACO INOX POLIDO, COMPRIMENTO 80 CM, FIXADA NA PAREDE - FORNECIMENTO E INSTALAÇÃO. AF_01/2020</t>
  </si>
  <si>
    <t>4.8.4.1.5</t>
  </si>
  <si>
    <t>4.8.4.1.6</t>
  </si>
  <si>
    <t>UFSB-28969522</t>
  </si>
  <si>
    <t>ESPELHO CRISTAL, ESPESSURA 4 MM, SEM MOLDURA, 60x80cm, FORNECIMENTO E INSTALAÇÃO</t>
  </si>
  <si>
    <t>4.8.4.1.7</t>
  </si>
  <si>
    <t>UFSB-48044101</t>
  </si>
  <si>
    <t>ALARME BANHEIRO PCD DEFICIENTE FÍSICO CONFORME NBR 9050 COM ACIONADOR, INCLUSO FIXAÇÃO.</t>
  </si>
  <si>
    <t>4.8.4.1.8</t>
  </si>
  <si>
    <t>UFSB-49665253</t>
  </si>
  <si>
    <t>PAPELEIRA PLASTICA TIPO DISPENSER PARA PAPEL HIGIENICO ROLAO, INCLUSO FIXAÇÃO.</t>
  </si>
  <si>
    <t>4.8.4.1.9</t>
  </si>
  <si>
    <t>UFSB-80687123</t>
  </si>
  <si>
    <t>TOALHEIRO PLASTICO TIPO DISPENSER PARA PAPEL TOALHA INTERFOLHADO, INCLUSO FIXAÇÃO.</t>
  </si>
  <si>
    <t>4.8.4.1.10</t>
  </si>
  <si>
    <t>86904</t>
  </si>
  <si>
    <t>LAVATÓRIO LOUÇA BRANCA SUSPENSO, 29,5 X 39CM OU EQUIVALENTE, PADRÃO POPULAR - FORNECIMENTO E INSTALAÇÃO. AF_01/2020</t>
  </si>
  <si>
    <t>4.8.4.1.11</t>
  </si>
  <si>
    <t>86932</t>
  </si>
  <si>
    <t>VASO SANITÁRIO SIFONADO COM CAIXA ACOPLADA LOUÇA BRANCA - PADRÃO MÉDIO, INCLUSO ENGATE FLEXÍVEL EM METAL CROMADO, 1/2 X 40CM - FORNECIMENTO E INSTALAÇÃO. AF_01/2020</t>
  </si>
  <si>
    <t>4.8.4.1.12</t>
  </si>
  <si>
    <t>86915</t>
  </si>
  <si>
    <t>TORNEIRA CROMADA DE MESA, 1/2" OU 3/4", PARA LAVATÓRIO, PADRÃO MÉDIO - FORNECIMENTO E INSTALAÇÃO. AF_01/2020</t>
  </si>
  <si>
    <t>4.8.4.1.13</t>
  </si>
  <si>
    <t>UFSB-83630263</t>
  </si>
  <si>
    <t>TORNEIRA METALICA CROMADA DE MESA, PARA LAVATORIO, TEMPORIZADA PRESSAO FECHAMENTO AUTOMATICO, BICA BAIXA</t>
  </si>
  <si>
    <t>4.8.4.2</t>
  </si>
  <si>
    <t>BANCADAS</t>
  </si>
  <si>
    <t>4.8.4.2.1</t>
  </si>
  <si>
    <t>UFSB-81748755</t>
  </si>
  <si>
    <t>BAN-06 - BANCADA EM GRANITO CINZA 2010x50cm COM UMA CUBA DE EMBUTIR RETANGULAR DE AÇO INOXIDÁVEL, 46 X 30 X 12 CM</t>
  </si>
  <si>
    <t>4.9</t>
  </si>
  <si>
    <t>IMPERMEABILIZAÇÃO, ISOLAÇÃO TÉRMICA E ACÚSTICA</t>
  </si>
  <si>
    <t>4.9.1</t>
  </si>
  <si>
    <t>98554</t>
  </si>
  <si>
    <t>IMPERMEABILIZAÇÃO DE SUPERFÍCIE COM MEMBRANA À BASE DE RESINA ACRÍLICA, 3 DEMÃOS. AF_09/2023</t>
  </si>
  <si>
    <t>4.9.2</t>
  </si>
  <si>
    <t>98547</t>
  </si>
  <si>
    <t>IMPERMEABILIZAÇÃO DE SUPERFÍCIE COM MANTA ASFÁLTICA, DUAS CAMADAS, INCLUSIVE APLICAÇÃO DE PRIMER ASFÁLTICO, E=3MM E E=4MM. AF_09/2023</t>
  </si>
  <si>
    <t>4.9.3</t>
  </si>
  <si>
    <t>98563</t>
  </si>
  <si>
    <t>PROTEÇÃO MECÂNICA DE SUPERFÍCIE HORIZONTAL COM ARGAMASSA DE CIMENTO E AREIA, TRAÇO 1:3, E=2CM. AF_09/2023</t>
  </si>
  <si>
    <t>4.10</t>
  </si>
  <si>
    <t>INSTALAÇÕES DE COMBATE A INCÊNDIO</t>
  </si>
  <si>
    <t>4.10.1</t>
  </si>
  <si>
    <t>EXTINTORES</t>
  </si>
  <si>
    <t>4.10.1.1</t>
  </si>
  <si>
    <t>101905</t>
  </si>
  <si>
    <t>EXTINTOR DE INCÊNDIO PORTÁTIL COM CARGA DE ÁGUA PRESSURIZADA DE 10 L, CLASSE A - FORNECIMENTO E INSTALAÇÃO. AF_10/2020_PE</t>
  </si>
  <si>
    <t>4.10.1.2</t>
  </si>
  <si>
    <t>101909</t>
  </si>
  <si>
    <t>EXTINTOR DE INCÊNDIO PORTÁTIL COM CARGA DE PQS DE 6 KG, CLASSE BC - FORNECIMENTO E INSTALAÇÃO. AF_10/2020_PE</t>
  </si>
  <si>
    <t>4.10.2</t>
  </si>
  <si>
    <t>SINALIZAÇÃO DE EMERGENCIA</t>
  </si>
  <si>
    <t>4.10.2.1</t>
  </si>
  <si>
    <t>JCA-78442367</t>
  </si>
  <si>
    <t>PLACA DE SINALIZAÇÃO DE SEGURANÇA CONTRA INCÊNDIO, FOTOLUMINESCENTE, RETANGULAR, 20 X 40 CM, EM PVC 2 MM ANTI-CHAMAS (SIMBOLOS, CORES E PICTOGRAMAS CONFORME NBR 16820) - ALARME DE INCÊNDIO</t>
  </si>
  <si>
    <t>4.10.2.2</t>
  </si>
  <si>
    <t>JCA-57614477</t>
  </si>
  <si>
    <t>PLACA DE SINALIZACAO DE ACIONAMENTO DA BOMBA, CHAPA DE PVC ADESIVADA, ESPESSURA 2,00MM - ANTI-CHAMAS, FOTOLUMINESCENTE, RETANGULAR, *10 X 20* CM, (SIMBOLOS, CORES E PICTOGRAMAS CONFORME NBR 13434)</t>
  </si>
  <si>
    <t>4.10.2.3</t>
  </si>
  <si>
    <t>JCA-83171406</t>
  </si>
  <si>
    <t>PLACA DE SINALIZAÇÃO DE SEGURANÇA CONTRA INCÊNDIO, FOTOLUMINESCENTE, QUADRADA, 20 X 20 CM, EM PVC 2 MM ANTI-CHAMAS (SIMBOLOS, CORES E PICTOGRAMAS CONFORME NBR 16820) - EXTINTOR PORTÁTIL</t>
  </si>
  <si>
    <t>4.10.3</t>
  </si>
  <si>
    <t>EQUIPAMENTOS DE SEGURANÇA</t>
  </si>
  <si>
    <t>4.10.3.1</t>
  </si>
  <si>
    <t>97599</t>
  </si>
  <si>
    <t>LUMINÁRIA DE EMERGÊNCIA, COM 30 LÂMPADAS LED DE 2 W, SEM REATOR - FORNECIMENTO E INSTALAÇÃO. AF_09/2024</t>
  </si>
  <si>
    <t>4.11</t>
  </si>
  <si>
    <t>4.11.1</t>
  </si>
  <si>
    <t>4.11.1.1</t>
  </si>
  <si>
    <t>87879</t>
  </si>
  <si>
    <t>CHAPISCO APLICADO EM ALVENARIAS E ESTRUTURAS DE CONCRETO INTERNAS, COM COLHER DE PEDREIRO. ARGAMASSA TRAÇO 1:3 COM PREPARO EM BETONEIRA 400L. AF_10/2022</t>
  </si>
  <si>
    <t>4.11.1.2</t>
  </si>
  <si>
    <t>4.11.1.3</t>
  </si>
  <si>
    <t>87553</t>
  </si>
  <si>
    <t>EMBOÇO, EM ARGAMASSA TRAÇO 1:2:8, PREPARO MECÂNICO, APLICADO MANUALMENTE EM PAREDES INTERNAS DE AMBIENTES COM ÁREA MAIOR QUE 10M², E = 10MM, COM TALISCAS. AF_03/2024</t>
  </si>
  <si>
    <t>4.11.1.4</t>
  </si>
  <si>
    <t>87777</t>
  </si>
  <si>
    <t>EMBOÇO OU MASSA ÚNICA EM ARGAMASSA TRAÇO 1:2:8, PREPARO MANUAL, APLICADA MANUALMENTE EM PANOS DE FACHADA COM PRESENÇA DE VÃOS, ESPESSURA DE 25 MM. AF_08/2022</t>
  </si>
  <si>
    <t>4.12</t>
  </si>
  <si>
    <t>4.12.1</t>
  </si>
  <si>
    <t>PAREDES E PAINEIS</t>
  </si>
  <si>
    <t>4.12.1.1</t>
  </si>
  <si>
    <t>4.12.1.2</t>
  </si>
  <si>
    <t>4.12.1.3</t>
  </si>
  <si>
    <t>4.12.2</t>
  </si>
  <si>
    <t>TETOS E FORROS</t>
  </si>
  <si>
    <t>4.12.2.1</t>
  </si>
  <si>
    <t>88496</t>
  </si>
  <si>
    <t>EMASSAMENTO COM MASSA LÁTEX, APLICAÇÃO EM TETO, DUAS DEMÃOS, LIXAMENTO MANUAL. AF_04/2023</t>
  </si>
  <si>
    <t>4.12.2.2</t>
  </si>
  <si>
    <t>88484</t>
  </si>
  <si>
    <t>FUNDO SELADOR ACRÍLICO, APLICAÇÃO MANUAL EM TETO, UMA DEMÃO. AF_04/2023</t>
  </si>
  <si>
    <t>4.12.2.3</t>
  </si>
  <si>
    <t>104640</t>
  </si>
  <si>
    <t>PINTURA LÁTEX ACRÍLICA STANDARD, APLICAÇÃO MANUAL EM TETO, DUAS DEMÃOS. AF_04/2023</t>
  </si>
  <si>
    <t>4.13</t>
  </si>
  <si>
    <t>4.13.1</t>
  </si>
  <si>
    <t>4.13.1.1</t>
  </si>
  <si>
    <t>JCA-80883333</t>
  </si>
  <si>
    <t>PLACA DESLIZANTE EM PVC 2 mm COM ADESIVO IMPRESSO E LAMINADO + BASE EM ALUMINIO VIRADO 30 X 15 cm</t>
  </si>
  <si>
    <t>4.13.1.2</t>
  </si>
  <si>
    <t>JCA-47616389</t>
  </si>
  <si>
    <t>PLACA EM AÇO INOX COM IMPRESSÃO UV PARA BRAILLE 15 x 6 cm</t>
  </si>
  <si>
    <t>4.14</t>
  </si>
  <si>
    <t>4.14.1</t>
  </si>
  <si>
    <t>FORNECIMENTO DE EQUIPAMENTOS</t>
  </si>
  <si>
    <t>4.14.1.1</t>
  </si>
  <si>
    <t>AR CONDICIONADO</t>
  </si>
  <si>
    <t>4.14.1.1.1</t>
  </si>
  <si>
    <t>00042425</t>
  </si>
  <si>
    <t>AR CONDICIONADO SPLIT INVERTER, HI-WALL (PAREDE), 12000 BTU/H, CICLO FRIO, 60HZ, CLASSIFICACAO A (SELO PROCEL), GAS HFC, CONTROLE S/FIO - BDI = 15,58</t>
  </si>
  <si>
    <t>4.14.2</t>
  </si>
  <si>
    <t>MONTAGEM DE EQUIPAMENTOS</t>
  </si>
  <si>
    <t>4.14.2.1</t>
  </si>
  <si>
    <t>4.14.2.1.1</t>
  </si>
  <si>
    <t>JCA-55587950</t>
  </si>
  <si>
    <t>SERVIÇOS DE INSTALAÇÃO DE AR CONDICIONADO SPLIT INVERTER, HI-WALL (PAREDE), 12000 BTU/H, CICLO FRIO</t>
  </si>
  <si>
    <t>4.15</t>
  </si>
  <si>
    <t>4.15.1</t>
  </si>
  <si>
    <t>REDE FRIGORIGENA</t>
  </si>
  <si>
    <t>4.15.1.1</t>
  </si>
  <si>
    <t>97327</t>
  </si>
  <si>
    <t>TUBO EM COBRE FLEXÍVEL, DN 1/4", COM ISOLAMENTO, INSTALADO EM RAMAL DE ALIMENTAÇÃO DE AR-CONDICIONADO - FORNECIMENTO E INSTALAÇÃO. AF_07/2025</t>
  </si>
  <si>
    <t>4.15.1.2</t>
  </si>
  <si>
    <t>97329</t>
  </si>
  <si>
    <t>TUBO EM COBRE FLEXÍVEL, DN 1/2", COM ISOLAMENTO, INSTALADO EM RAMAL DE ALIMENTAÇÃO DE AR-CONDICIONADO - FORNECIMENTO E INSTALAÇÃO. AF_07/2025</t>
  </si>
  <si>
    <t>4.16</t>
  </si>
  <si>
    <t>4.16.1</t>
  </si>
  <si>
    <t>87261</t>
  </si>
  <si>
    <t>REVESTIMENTO CERÂMICO PARA PISO COM PLACAS TIPO PORCELANATO DE DIMENSÕES 60X60 CM APLICADA EM AMBIENTES DE ÁREA MENOR QUE 5 M². AF_02/2023_PE</t>
  </si>
  <si>
    <t>4.16.2</t>
  </si>
  <si>
    <t>4.16.3</t>
  </si>
  <si>
    <t>104162</t>
  </si>
  <si>
    <t>PISO EM GRANILITE, MARMORITE OU GRANITINA EM AMBIENTES INTERNOS, COM ESPESSURA DE 8 MM, INCLUSO MISTURA EM BETONEIRA, COLOCAÇÃO DAS JUNTAS, APLICAÇÃO DO PISO, 4 POLIMENTOS COM POLITRIZ, ESTUCAMENTO, SELADOR E CERA. AF_06/2022</t>
  </si>
  <si>
    <t>4.16.4</t>
  </si>
  <si>
    <t>4.16.5</t>
  </si>
  <si>
    <t>4.17</t>
  </si>
  <si>
    <t>4.17.1</t>
  </si>
  <si>
    <t>4.17.1.1</t>
  </si>
  <si>
    <t>4.17.1.1.1</t>
  </si>
  <si>
    <t>4.17.1.1.2</t>
  </si>
  <si>
    <t>4.17.1.1.3</t>
  </si>
  <si>
    <t>4.17.1.1.4</t>
  </si>
  <si>
    <t>4.17.1.1.5</t>
  </si>
  <si>
    <t>91865</t>
  </si>
  <si>
    <t>ELETRODUTO RÍGIDO ROSCÁVEL, PVC, DN 40 MM (1 1/4"), PARA CIRCUITOS TERMINAIS, INSTALADO EM FORRO - FORNECIMENTO E INSTALAÇÃO. AF_03/2023</t>
  </si>
  <si>
    <t>4.17.1.1.6</t>
  </si>
  <si>
    <t>4.17.1.1.7</t>
  </si>
  <si>
    <t>4.17.1.1.8</t>
  </si>
  <si>
    <t>4.17.1.1.9</t>
  </si>
  <si>
    <t>4.17.1.1.10</t>
  </si>
  <si>
    <t>91905</t>
  </si>
  <si>
    <t>CURVA 90 GRAUS PARA ELETRODUTO, PVC, ROSCÁVEL, DN 32 MM (1"), PARA CIRCUITOS TERMINAIS, INSTALADA EM LAJE - FORNECIMENTO E INSTALAÇÃO. AF_03/2023</t>
  </si>
  <si>
    <t>4.17.1.1.11</t>
  </si>
  <si>
    <t>4.17.1.1.12</t>
  </si>
  <si>
    <t>4.17.1.1.13</t>
  </si>
  <si>
    <t>4.17.1.1.14</t>
  </si>
  <si>
    <t>4.17.1.1.15</t>
  </si>
  <si>
    <t>91877</t>
  </si>
  <si>
    <t>LUVA PARA ELETRODUTO, PVC, ROSCÁVEL, DN 40 MM (1 1/4"), PARA CIRCUITOS TERMINAIS, INSTALADA EM FORRO - FORNECIMENTO E INSTALAÇÃO. AF_03/2023</t>
  </si>
  <si>
    <t>4.17.1.1.16</t>
  </si>
  <si>
    <t>4.17.1.1.17</t>
  </si>
  <si>
    <t>4.17.1.1.18</t>
  </si>
  <si>
    <t>4.17.1.2</t>
  </si>
  <si>
    <t>4.17.1.2.1</t>
  </si>
  <si>
    <t>4.17.1.2.2</t>
  </si>
  <si>
    <t>4.17.1.2.3</t>
  </si>
  <si>
    <t>91939</t>
  </si>
  <si>
    <t>CAIXA RETANGULAR 4" X 2" ALTA (2,00 M DO PISO), PVC, INSTALADA EM PAREDE - FORNECIMENTO E INSTALAÇÃO. AF_03/2023</t>
  </si>
  <si>
    <t>4.17.1.3</t>
  </si>
  <si>
    <t>4.17.1.3.1</t>
  </si>
  <si>
    <t>4.17.1.4</t>
  </si>
  <si>
    <t>4.17.1.4.1</t>
  </si>
  <si>
    <t>4.17.2</t>
  </si>
  <si>
    <t>4.17.2.1</t>
  </si>
  <si>
    <t>4.17.2.1.1</t>
  </si>
  <si>
    <t>91872</t>
  </si>
  <si>
    <t>ELETRODUTO RÍGIDO ROSCÁVEL, PVC, DN 32 MM (1"), PARA CIRCUITOS TERMINAIS, INSTALADO EM PAREDE - FORNECIMENTO E INSTALAÇÃO. AF_03/2023</t>
  </si>
  <si>
    <t>4.17.2.1.2</t>
  </si>
  <si>
    <t>JCA-08614994</t>
  </si>
  <si>
    <t>ELETRODUTO/CONDULETE DE PVC RIGIDO, LISO, COR CINZA, DE 1", PARA INSTALACOES APARENTES (NBR 5410) - FORNECIMENTO E INSTALAÇÃO.</t>
  </si>
  <si>
    <t>4.17.2.1.3</t>
  </si>
  <si>
    <t>91893</t>
  </si>
  <si>
    <t>CURVA 90 GRAUS PARA ELETRODUTO, PVC, ROSCÁVEL, DN 32 MM (1"), PARA CIRCUITOS TERMINAIS, INSTALADA EM FORRO - FORNECIMENTO E INSTALAÇÃO. AF_03/2023</t>
  </si>
  <si>
    <t>4.17.2.1.4</t>
  </si>
  <si>
    <t>4.17.2.1.5</t>
  </si>
  <si>
    <t>91885</t>
  </si>
  <si>
    <t>LUVA PARA ELETRODUTO, PVC, ROSCÁVEL, DN 32 MM (1"), PARA CIRCUITOS TERMINAIS, INSTALADA EM PAREDE - FORNECIMENTO E INSTALAÇÃO. AF_03/2023</t>
  </si>
  <si>
    <t>4.17.2.1.6</t>
  </si>
  <si>
    <t>91876</t>
  </si>
  <si>
    <t>LUVA PARA ELETRODUTO, PVC, ROSCÁVEL, DN 32 MM (1"), PARA CIRCUITOS TERMINAIS, INSTALADA EM FORRO - FORNECIMENTO E INSTALAÇÃO. AF_03/2023</t>
  </si>
  <si>
    <t>4.17.2.1.7</t>
  </si>
  <si>
    <t>104403</t>
  </si>
  <si>
    <t>CONDULETE DE PVC, TIPO C, PARA ELETRODUTO DE PVC SOLDÁVEL DN 32 MM (1''), APARENTE - FORNECIMENTO E INSTALAÇÃO. AF_10/2022</t>
  </si>
  <si>
    <t>4.17.2.1.8</t>
  </si>
  <si>
    <t>104400</t>
  </si>
  <si>
    <t>CONDULETE DE PVC, TIPO LR, PARA ELETRODUTO DE PVC SOLDÁVEL DN 32 MM (1''), APARENTE - FORNECIMENTO E INSTALAÇÃO. AF_10/2022</t>
  </si>
  <si>
    <t>4.17.2.1.9</t>
  </si>
  <si>
    <t>4.17.2.2</t>
  </si>
  <si>
    <t>4.17.2.2.1</t>
  </si>
  <si>
    <t>4.17.2.2.2</t>
  </si>
  <si>
    <t>91943</t>
  </si>
  <si>
    <t>CAIXA RETANGULAR 4" X 4" MÉDIA (1,30 M DO PISO), PVC, INSTALADA EM PAREDE - FORNECIMENTO E INSTALAÇÃO. AF_03/2023</t>
  </si>
  <si>
    <t>4.17.2.3</t>
  </si>
  <si>
    <t>4.17.2.3.1</t>
  </si>
  <si>
    <t>4.17.2.4</t>
  </si>
  <si>
    <t>4.17.2.4.1</t>
  </si>
  <si>
    <t>UFSB-96631538</t>
  </si>
  <si>
    <t>ACIONADOR MANUAL DA BOMBA DE INCÊNDIO ATRAVÉS DE BOTOEIRA LIGA / DESLIGA, REF.: AMB 3202. FAB.: INTELBRAS OU EQUIVALENTE TÉCNICO</t>
  </si>
  <si>
    <t>4.17.2.4.2</t>
  </si>
  <si>
    <t>UFSB-97862304</t>
  </si>
  <si>
    <t>DETECTOR DE TEMPERATURA ENDEREÇÁVEL, REF.: DTE 521. FAB.: INTELBRAS OU EQUIVALENTE TÉCNICO</t>
  </si>
  <si>
    <t>4.17.2.4.3</t>
  </si>
  <si>
    <t>UFSB-94448482</t>
  </si>
  <si>
    <t>ISOLADOR DE LAÇO, PROTEGE O SISTEMA CONTRA CURTOS-CIRCUITOS NO LAÇO, REF.: IDL 521. FAB.: INTELBRAS OU EQUIVALENTE TÉCNICO</t>
  </si>
  <si>
    <t>4.17.2.4.4</t>
  </si>
  <si>
    <t>UFSB-29205032</t>
  </si>
  <si>
    <t>REPETIDORA PARA CENTRAL DE ALARME DE INCÊNDIO ENDEREÇÁVEL CIE, REF.: RP 520. FAB.: INTELBRAS OU EQUIVALENTE TÉCNICO</t>
  </si>
  <si>
    <t>5</t>
  </si>
  <si>
    <t>BLOCO 3 - BLOCO DIDÁTICO</t>
  </si>
  <si>
    <t>5.1</t>
  </si>
  <si>
    <t>5.1.1</t>
  </si>
  <si>
    <t>5.1.1.1</t>
  </si>
  <si>
    <t>96523</t>
  </si>
  <si>
    <t>ESCAVAÇÃO MANUAL PARA BLOCO DE COROAMENTO OU SAPATA (INCLUINDO ESCAVAÇÃO PARA COLOCAÇÃO DE FÔRMAS). AF_01/2024</t>
  </si>
  <si>
    <t>5.1.1.2</t>
  </si>
  <si>
    <t>5.1.1.3</t>
  </si>
  <si>
    <t>5.1.1.4</t>
  </si>
  <si>
    <t>5.1.1.5</t>
  </si>
  <si>
    <t>5.1.2</t>
  </si>
  <si>
    <t>5.1.2.1</t>
  </si>
  <si>
    <t>5.1.2.2</t>
  </si>
  <si>
    <t>5.1.2.3</t>
  </si>
  <si>
    <t>5.1.2.4</t>
  </si>
  <si>
    <t>5.1.2.5</t>
  </si>
  <si>
    <t>5.1.3</t>
  </si>
  <si>
    <t>5.1.3.1</t>
  </si>
  <si>
    <t>5.1.3.2</t>
  </si>
  <si>
    <t>5.1.3.3</t>
  </si>
  <si>
    <t>5.1.3.4</t>
  </si>
  <si>
    <t>104917</t>
  </si>
  <si>
    <t>ARMAÇÃO DE SAPATA ISOLADA, VIGA BALDRAME E SAPATA CORRIDA UTILIZANDO AÇO CA-50 DE 6,3 MM - MONTAGEM. AF_01/2024</t>
  </si>
  <si>
    <t>5.1.3.5</t>
  </si>
  <si>
    <t>104918</t>
  </si>
  <si>
    <t>ARMAÇÃO DE SAPATA ISOLADA, VIGA BALDRAME E SAPATA CORRIDA UTILIZANDO AÇO CA-50 DE 8 MM - MONTAGEM. AF_01/2024</t>
  </si>
  <si>
    <t>5.1.3.6</t>
  </si>
  <si>
    <t>5.1.3.7</t>
  </si>
  <si>
    <t>5.1.3.8</t>
  </si>
  <si>
    <t>104921</t>
  </si>
  <si>
    <t>ARMAÇÃO DE BLOCO, SAPATA ISOLADA, VIGA BALDRAME E SAPATA CORRIDA UTILIZANDO AÇO CA-50 DE 16 MM - MONTAGEM. AF_01/2024</t>
  </si>
  <si>
    <t>5.2</t>
  </si>
  <si>
    <t>5.2.1</t>
  </si>
  <si>
    <t>5.2.1.1</t>
  </si>
  <si>
    <t>92419</t>
  </si>
  <si>
    <t>MONTAGEM E DESMONTAGEM DE FÔRMA DE PILARES RETANGULARES E ESTRUTURAS SIMILARES, PÉ-DIREITO SIMPLES, EM CHAPA DE MADEIRA COMPENSADA RESINADA, 4 UTILIZAÇÕES. AF_09/2020</t>
  </si>
  <si>
    <t>5.2.1.2</t>
  </si>
  <si>
    <t>5.2.1.3</t>
  </si>
  <si>
    <t>5.2.1.4</t>
  </si>
  <si>
    <t>5.2.1.5</t>
  </si>
  <si>
    <t>92762</t>
  </si>
  <si>
    <t>ARMAÇÃO DE PILAR OU VIGA DE ESTRUTURA CONVENCIONAL DE CONCRETO ARMADO UTILIZANDO AÇO CA-50 DE 10,0 MM - MONTAGEM. AF_06/2022</t>
  </si>
  <si>
    <t>5.2.1.6</t>
  </si>
  <si>
    <t>5.2.1.7</t>
  </si>
  <si>
    <t>5.2.1.8</t>
  </si>
  <si>
    <t>5.2.1.9</t>
  </si>
  <si>
    <t>96252</t>
  </si>
  <si>
    <t>FABRICAÇÃO DE FÔRMA PARA PILARES CIRCULARES, EM CHAPA DE MADEIRA COMPENSADA RESINADA, PÉ-DIREITO SIMPLES. AF_05/2024</t>
  </si>
  <si>
    <t>5.2.2</t>
  </si>
  <si>
    <t>5.2.2.1</t>
  </si>
  <si>
    <t>5.2.2.2</t>
  </si>
  <si>
    <t>92454</t>
  </si>
  <si>
    <t>MONTAGEM E DESMONTAGEM DE FÔRMA DE VIGA, ESCORAMENTO METÁLICO, PÉ-DIREITO DUPLO, EM CHAPA DE MADEIRA RESINADA, 4 UTILIZAÇÕES. AF_09/2020</t>
  </si>
  <si>
    <t>5.2.2.3</t>
  </si>
  <si>
    <t>5.2.2.4</t>
  </si>
  <si>
    <t>5.2.2.5</t>
  </si>
  <si>
    <t>92760</t>
  </si>
  <si>
    <t>ARMAÇÃO DE PILAR OU VIGA DE ESTRUTURA CONVENCIONAL DE CONCRETO ARMADO UTILIZANDO AÇO CA-50 DE 6,3 MM - MONTAGEM. AF_06/2022</t>
  </si>
  <si>
    <t>5.2.2.6</t>
  </si>
  <si>
    <t>92761</t>
  </si>
  <si>
    <t>ARMAÇÃO DE PILAR OU VIGA DE ESTRUTURA CONVENCIONAL DE CONCRETO ARMADO UTILIZANDO AÇO CA-50 DE 8,0 MM - MONTAGEM. AF_06/2022</t>
  </si>
  <si>
    <t>5.2.2.7</t>
  </si>
  <si>
    <t>5.2.2.8</t>
  </si>
  <si>
    <t>5.2.2.9</t>
  </si>
  <si>
    <t>5.2.3</t>
  </si>
  <si>
    <t>5.2.3.1</t>
  </si>
  <si>
    <t>5.2.3.2</t>
  </si>
  <si>
    <t>92512</t>
  </si>
  <si>
    <t>MONTAGEM E DESMONTAGEM DE FÔRMA DE LAJE MACIÇA, PÉ-DIREITO DUPLO, EM CHAPA DE MADEIRA COMPENSADA RESINADA, 4 UTILIZAÇÕES. AF_09/2020</t>
  </si>
  <si>
    <t>5.2.3.3</t>
  </si>
  <si>
    <t>92492</t>
  </si>
  <si>
    <t>MONTAGEM E DESMONTAGEM DE FÔRMA DE LAJE NERVURADA COM CUBETA E ASSOALHO, PÉ-DIREITO DUPLO, EM CHAPA DE MADEIRA COMPENSADA RESINADA, 10 UTILIZAÇÕES. AF_09/2020</t>
  </si>
  <si>
    <t>5.2.3.4</t>
  </si>
  <si>
    <t>5.2.3.5</t>
  </si>
  <si>
    <t>5.2.3.6</t>
  </si>
  <si>
    <t>5.2.3.7</t>
  </si>
  <si>
    <t>5.2.3.8</t>
  </si>
  <si>
    <t>5.2.3.9</t>
  </si>
  <si>
    <t>92772</t>
  </si>
  <si>
    <t>ARMAÇÃO DE LAJE DE ESTRUTURA CONVENCIONAL DE CONCRETO ARMADO UTILIZANDO AÇO CA-50 DE 12,5 MM - MONTAGEM. AF_06/2022</t>
  </si>
  <si>
    <t>5.2.3.10</t>
  </si>
  <si>
    <t>92773</t>
  </si>
  <si>
    <t>ARMAÇÃO DE LAJE DE ESTRUTURA CONVENCIONAL DE CONCRETO ARMADO UTILIZANDO AÇO CA-50 DE 16,0 MM - MONTAGEM. AF_06/2022</t>
  </si>
  <si>
    <t>5.2.4</t>
  </si>
  <si>
    <t>VIGAS PROTENDIDAS</t>
  </si>
  <si>
    <t>5.2.4.1</t>
  </si>
  <si>
    <t>CAJQ-08605144</t>
  </si>
  <si>
    <t>FORNECIMENTO E INSTALAÇÃO DE CORDOALHA ENGRAXADA COM 7 FIOS, RESISTÊNCIA À TRAÇÃO DE 190 KGF/MM² E DIÂMETRO NOMINAL DE 12,7 MM, EM VIGA</t>
  </si>
  <si>
    <t>5.2.4.2</t>
  </si>
  <si>
    <t>S09957</t>
  </si>
  <si>
    <t>Ancoragem ativa para cordoalhas com 7 fios de 12.7mm, d=1/2"</t>
  </si>
  <si>
    <t>5.2.4.3</t>
  </si>
  <si>
    <t>S09956</t>
  </si>
  <si>
    <t>Ancoragem passiva para cordoalha com 7 fios de 12.7mm, d=1/2"</t>
  </si>
  <si>
    <t>5.2.4.4</t>
  </si>
  <si>
    <t>ARMAÇÃO DE PILAR OU VIGA DE ESTRUTURA CONVENCIONAL DE CONCRETO ARMADO UTILIZANDO AÇO CA-50 DE 12,5 MM - MONTAGEM. AF_06/2022 (ARMADURA DE FRETAGEM)</t>
  </si>
  <si>
    <t>5.2.5</t>
  </si>
  <si>
    <t>ESCADA</t>
  </si>
  <si>
    <t>5.2.5.1</t>
  </si>
  <si>
    <t>102074</t>
  </si>
  <si>
    <t>ESCADA EM CONCRETO ARMADO MOLDADO IN LOCO, FCK 25 MPA, COM 2 LANCES EM U E LAJE PLANA, FÔRMA EM CHAPA DE MADEIRA COMPENSADA RESINADA. AF_11/2020</t>
  </si>
  <si>
    <t>5.2.6</t>
  </si>
  <si>
    <t>RESERVATÓRIO</t>
  </si>
  <si>
    <t>5.2.6.1</t>
  </si>
  <si>
    <t>97084</t>
  </si>
  <si>
    <t>COMPACTAÇÃO MECÂNICA DE SOLO PARA EXECUÇÃO DE RADIER, PISO DE CONCRETO OU LAJE SOBRE SOLO, COM COMPACTADOR DE SOLOS TIPO PLACA VIBRATÓRIA. AF_09/2021</t>
  </si>
  <si>
    <t>5.2.6.2</t>
  </si>
  <si>
    <t>97087</t>
  </si>
  <si>
    <t>CAMADA SEPARADORA PARA EXECUÇÃO DE RADIER, PISO DE CONCRETO OU LAJE SOBRE SOLO, EM LONA PLÁSTICA. AF_09/2021</t>
  </si>
  <si>
    <t>5.2.6.3</t>
  </si>
  <si>
    <t>96620</t>
  </si>
  <si>
    <t>LASTRO DE CONCRETO MAGRO, APLICADO EM PISOS, LAJES SOBRE SOLO OU RADIERS. AF_01/2024</t>
  </si>
  <si>
    <t>5.2.6.4</t>
  </si>
  <si>
    <t>5.2.6.5</t>
  </si>
  <si>
    <t>JCA-59185264</t>
  </si>
  <si>
    <t>CONCRETAGEM DE RESERVATÓRIOS, FCK=30 MPA, COM USO DE BOMBA - LANÇAMENTO, ADENSAMENTO E ACABAMENTO.</t>
  </si>
  <si>
    <t>5.2.6.6</t>
  </si>
  <si>
    <t>100067</t>
  </si>
  <si>
    <t>ARMAÇÃO DO SISTEMA DE PAREDES DE CONCRETO, EXECUTADA COMO REFORÇO, VERGALHÃO DE 5,0 MM DE DIÂMETRO. AF_12/2024</t>
  </si>
  <si>
    <t>5.2.6.7</t>
  </si>
  <si>
    <t>91602</t>
  </si>
  <si>
    <t>ARMAÇÃO DO SISTEMA DE PAREDES DE CONCRETO, EXECUTADA COMO REFORÇO, VERGALHÃO DE 8,0 MM DE DIÂMETRO. AF_12/2024</t>
  </si>
  <si>
    <t>5.2.6.8</t>
  </si>
  <si>
    <t>91603</t>
  </si>
  <si>
    <t>ARMAÇÃO DO SISTEMA DE PAREDES DE CONCRETO, EXECUTADA COMO REFORÇO, VERGALHÃO DE 10,0 MM DE DIÂMETRO. AF_12/2024</t>
  </si>
  <si>
    <t>5.2.6.9</t>
  </si>
  <si>
    <t>100068</t>
  </si>
  <si>
    <t>ARMAÇÃO DO SISTEMA DE PAREDES DE CONCRETO, EXECUTADA COMO REFORÇO, VERGALHÃO DE 12,5 MM DE DIÂMETRO. AF_12/2024</t>
  </si>
  <si>
    <t>5.2.6.10</t>
  </si>
  <si>
    <t>5.2.6.11</t>
  </si>
  <si>
    <t>5.2.6.12</t>
  </si>
  <si>
    <t>5.2.6.13</t>
  </si>
  <si>
    <t>5.2.6.14</t>
  </si>
  <si>
    <t>97086</t>
  </si>
  <si>
    <t>FABRICAÇÃO, MONTAGEM E DESMONTAGEM DE FORMA PARA RADIER, PISO DE CONCRETO OU LAJE SOBRE SOLO, EM MADEIRA SERRADA, 4 UTILIZAÇÕES. AF_09/2021</t>
  </si>
  <si>
    <t>5.2.6.15</t>
  </si>
  <si>
    <t>97096</t>
  </si>
  <si>
    <t>CONCRETAGEM DE RADIER, PISO DE CONCRETO OU LAJE SOBRE SOLO, FCK 30 MPA - LANÇAMENTO, ADENSAMENTO E ACABAMENTO. AF_09/2021</t>
  </si>
  <si>
    <t>5.2.6.16</t>
  </si>
  <si>
    <t>5.2.7</t>
  </si>
  <si>
    <t>5.2.7.1</t>
  </si>
  <si>
    <t>5.2.7.2</t>
  </si>
  <si>
    <t>5.2.7.3</t>
  </si>
  <si>
    <t>5.2.7.4</t>
  </si>
  <si>
    <t>5.2.7.5</t>
  </si>
  <si>
    <t>5.2.7.6</t>
  </si>
  <si>
    <t>5.2.7.7</t>
  </si>
  <si>
    <t>5.2.7.8</t>
  </si>
  <si>
    <t>5.3</t>
  </si>
  <si>
    <t>5.3.1</t>
  </si>
  <si>
    <t>103322</t>
  </si>
  <si>
    <t>ALVENARIA DE VEDAÇÃO DE BLOCOS CERÂMICOS FURADOS NA VERTICAL DE 9X19X39 CM (ESPESSURA 9 CM) E ARGAMASSA DE ASSENTAMENTO COM PREPARO EM BETONEIRA. AF_12/2021</t>
  </si>
  <si>
    <t>5.3.2</t>
  </si>
  <si>
    <t>103318</t>
  </si>
  <si>
    <t>ALVENARIA DE VEDAÇÃO DE BLOCOS VAZADOS DE CONCRETO DE 14X19X39 CM (ESPESSURA 14 CM) E ARGAMASSA DE ASSENTAMENTO COM PREPARO EM BETONEIRA. AF_12/2021</t>
  </si>
  <si>
    <t>5.3.3</t>
  </si>
  <si>
    <t>89306</t>
  </si>
  <si>
    <t>ALVENARIA ESTRUTURAL DE BLOCOS CERÂMICOS 14X19X29, (ESPESSURA DE 14 CM), UTILIZANDO COLHER DE PEDREIRO E ARGAMASSA DE ASSENTAMENTO COM PREPARO EM BETONEIRA. AF_03/2023</t>
  </si>
  <si>
    <t>5.3.4</t>
  </si>
  <si>
    <t>96358</t>
  </si>
  <si>
    <t>PAREDE COM SISTEMA EM CHAPAS DE GESSO PARA DRYWALL, USO INTERNO, COM DUAS FACES SIMPLES E ESTRUTURA METÁLICA COM GUIAS SIMPLES, SEM VÃOS. AF_07/2023_PS</t>
  </si>
  <si>
    <t>5.3.5</t>
  </si>
  <si>
    <t>96359</t>
  </si>
  <si>
    <t>PAREDE COM SISTEMA EM CHAPAS DE GESSO PARA DRYWALL, USO INTERNO, COM DUAS FACES SIMPLES E ESTRUTURA METÁLICA COM GUIAS SIMPLES PARA PAREDES COM ÁREA LÍQUIDA MAIOR OU IGUAL A 6 M2, COM VÃOS. AF_07/2023_PS</t>
  </si>
  <si>
    <t>5.3.6</t>
  </si>
  <si>
    <t>104718</t>
  </si>
  <si>
    <t>PAREDE COM SISTEMA EM CHAPAS DE GESSO PARA DRYWALL, USO INTERNO, COM DUAS FACES SIMPLES E ESTRUTURA METÁLICA COM GUIAS SIMPLES PARA PAREDES COM ÁREA LÍQUIDA MENOR QUE 6 M2, COM VÃOS. AF_07/2023_PS</t>
  </si>
  <si>
    <t>5.3.7</t>
  </si>
  <si>
    <t>96360</t>
  </si>
  <si>
    <t>PAREDE COM SISTEMA EM CHAPAS DE GESSO PARA DRYWALL, USO INTERNO, COM DUAS FACES SIMPLES E ESTRUTURA METÁLICA COM GUIAS DUPLAS, SEM VÃOS. AF_07/2023_PS</t>
  </si>
  <si>
    <t>5.3.8</t>
  </si>
  <si>
    <t>96361</t>
  </si>
  <si>
    <t>PAREDE COM SISTEMA EM CHAPAS DE GESSO PARA DRYWALL, USO INTERNO, COM DUAS FACES SIMPLES E ESTRUTURA METÁLICA COM GUIAS DUPLAS PARA PAREDES COM ÁREA LÍQUIDA MAIOR OU IGUAL A 6 M2, COM VÃOS. AF_07/2023_PS</t>
  </si>
  <si>
    <t>5.3.9</t>
  </si>
  <si>
    <t>104719</t>
  </si>
  <si>
    <t>PAREDE COM SISTEMA EM CHAPAS DE GESSO PARA DRYWALL, USO INTERNO, COM DUAS FACES SIMPLES E ESTRUTURA METÁLICA COM GUIAS DUPLAS PARA PAREDES COM ÁREA LÍQUIDA MENOR QUE 6 M2, COM VÃOS. AF_07/2023_PS</t>
  </si>
  <si>
    <t>5.3.10</t>
  </si>
  <si>
    <t>JCA-06562378</t>
  </si>
  <si>
    <t>PAREDE COM SISTEMA EM CHAPAS DE GESSO PARA DRYWALL, USO INTERNO, COM UMA FACE SIMPLES E ESTRUTURA METÁLICA COM GUIAS SIMPLES (APLICADA SOBRE PAREDE DE ALVENARIA)</t>
  </si>
  <si>
    <t>5.3.11</t>
  </si>
  <si>
    <t>JCA-37155338</t>
  </si>
  <si>
    <t>INSTALAÇÃO DE ISOLAMENTO COM LÃ DE PET ESPESSURA 50mm EM PAREDE DRYWALL.</t>
  </si>
  <si>
    <t>5.3.12</t>
  </si>
  <si>
    <t>102253</t>
  </si>
  <si>
    <t>DIVISORIA SANITÁRIA, TIPO CABINE, EM GRANITO CINZA POLIDO, ESP = 3CM, ASSENTADO COM ARGAMASSA COLANTE AC III-E, EXCLUSIVE FERRAGENS. AF_01/2021</t>
  </si>
  <si>
    <t>5.4</t>
  </si>
  <si>
    <t>5.4.1</t>
  </si>
  <si>
    <t>5.4.1.1</t>
  </si>
  <si>
    <t>S01845</t>
  </si>
  <si>
    <t>Alçapão em chapa de aço e = 3/16"</t>
  </si>
  <si>
    <t>5.4.1.2</t>
  </si>
  <si>
    <t>5.4.1.3</t>
  </si>
  <si>
    <t>5.4.1.4</t>
  </si>
  <si>
    <t>UFSB-86889296</t>
  </si>
  <si>
    <t>PORTA DE MADEIRA PARA PINTURA, SEMI-OCA MÉDIA, 80X210CM, E VISOR DE VIDRO 50x60, ESPESSURA DE 3,5CM, INCLUSO MARCOS, ALIZARES DOBRADIÇAS, FECHADURAS E ACABAMENTO - FORNECIMENTO E INSTALAÇÃO</t>
  </si>
  <si>
    <t>5.4.1.5</t>
  </si>
  <si>
    <t>5.4.1.6</t>
  </si>
  <si>
    <t>S12098</t>
  </si>
  <si>
    <t>Porta corta fogo, de abrir, 02 folhas, em chapa de aço galvanizado nº24, batente em chapa nº18, classe 90, isolante em manta cerâmica incombustível e=5cm, dobradiças tipo helicoidal em aço 1010/1020, e fechadura reversível sem chave</t>
  </si>
  <si>
    <t>5.4.1.7</t>
  </si>
  <si>
    <t>UFSB-27259626</t>
  </si>
  <si>
    <t>PORTA DE MADEIRA DUPLA PARA PINTURA, SEMI-OCA MÉDIA, 140X210CM, E VISOR DE VIDRO 20x120CM, ESPESSURA DE 3,5CM, INCLUSO MARCOS, ALIZARES DOBRADIÇAS, FECHADURAS E ACABAMENTO - FORNECIMENTO E INSTALAÇÃO</t>
  </si>
  <si>
    <t>5.4.1.8</t>
  </si>
  <si>
    <t>UFSB-21711412</t>
  </si>
  <si>
    <t>PORTA EM ALUMÍNIO E VIDRO TEMPERADO TEMPERADO 10MM, ABRIR DUPLA, FORNECIMENTO E INSTALAÇÃO</t>
  </si>
  <si>
    <t>5.4.1.9</t>
  </si>
  <si>
    <t>UFSB-84651021</t>
  </si>
  <si>
    <t>PORTA DE MADEIRA DUPLA PARA PINTURA, SEMI-OCA MÉDIA, 160X210CM, ESPESSURA DE 3,5CM, INCLUSO MARCOS, ALIZARES DOBRADIÇAS, FECHADURAS E ACABAMENTO - FORNECIMENTO E INSTALAÇÃO</t>
  </si>
  <si>
    <t>5.4.1.10</t>
  </si>
  <si>
    <t>90838</t>
  </si>
  <si>
    <t>PORTA CORTA-FOGO 90X210X4CM - FORNECIMENTO E INSTALAÇÃO. AF_12/2019</t>
  </si>
  <si>
    <t>5.4.1.11</t>
  </si>
  <si>
    <t>UFSB-17055350</t>
  </si>
  <si>
    <t>PORTA PIVOTANTE DE ALUMINIO E VIDRO TEMPERADO 10MM, 2 FOLHAS DE 80X210 CM, ESPESSURA DE 10MM, INCLUSIVE ACESSÓRIOS.</t>
  </si>
  <si>
    <t>5.4.2</t>
  </si>
  <si>
    <t>5.4.2.1</t>
  </si>
  <si>
    <t>S11944</t>
  </si>
  <si>
    <t>Janela em alumínio, cor N/P/B, moldura-vidro, tipo guilhotina, exclusive vidro</t>
  </si>
  <si>
    <t>5.4.2.2</t>
  </si>
  <si>
    <t>S11941</t>
  </si>
  <si>
    <t>Janela em alumínio, cor N/P/B, tipo moldura-vidro, de correr, exclusive vidro</t>
  </si>
  <si>
    <t>5.4.2.3</t>
  </si>
  <si>
    <t>5.4.2.4</t>
  </si>
  <si>
    <t>5.4.2.5</t>
  </si>
  <si>
    <t>101162</t>
  </si>
  <si>
    <t>ALVENARIA DE VEDAÇÃO COM ELEMENTO VAZADO DE CERÂMICA (COBOGÓ) DE 7X20X20CM E ARGAMASSA DE ASSENTAMENTO COM PREPARO EM BETONEIRA. AF_05/2020</t>
  </si>
  <si>
    <t>5.4.3</t>
  </si>
  <si>
    <t>5.4.3.1</t>
  </si>
  <si>
    <t>5.4.3.2</t>
  </si>
  <si>
    <t>5.4.3.3</t>
  </si>
  <si>
    <t>5.4.3.4</t>
  </si>
  <si>
    <t>5.5</t>
  </si>
  <si>
    <t>5.5.1</t>
  </si>
  <si>
    <t>UFSB-23759752</t>
  </si>
  <si>
    <t>TRAMA DE AÇO COMPOSTA POR TERÇAS PARA TELHADOS DE ATÉ 2 ÁGUAS PARA TELHA METÁLICA, INCLUSO TERÇAS, SUPORTES DE TELHAS, PONTALETES E TRANSPORTE VERTICAL.</t>
  </si>
  <si>
    <t>5.5.2</t>
  </si>
  <si>
    <t>5.5.3</t>
  </si>
  <si>
    <t>S08637</t>
  </si>
  <si>
    <t>Chapim de concreto pré-moldado</t>
  </si>
  <si>
    <t>5.6</t>
  </si>
  <si>
    <t>5.6.1</t>
  </si>
  <si>
    <t>5.6.1.1</t>
  </si>
  <si>
    <t>5.6.1.2</t>
  </si>
  <si>
    <t>5.6.1.3</t>
  </si>
  <si>
    <t>5.6.1.4</t>
  </si>
  <si>
    <t>5.6.1.5</t>
  </si>
  <si>
    <t>5.6.1.6</t>
  </si>
  <si>
    <t>5.6.1.7</t>
  </si>
  <si>
    <t>93010</t>
  </si>
  <si>
    <t>ELETRODUTO RÍGIDO ROSCÁVEL, PVC, DN 75 MM (2 1/2"), PARA REDE ENTERRADA DE DISTRIBUIÇÃO DE ENERGIA ELÉTRICA - FORNECIMENTO E INSTALAÇÃO. AF_12/2021</t>
  </si>
  <si>
    <t>5.6.1.8</t>
  </si>
  <si>
    <t>5.6.1.9</t>
  </si>
  <si>
    <t>5.6.1.10</t>
  </si>
  <si>
    <t>5.6.1.11</t>
  </si>
  <si>
    <t>5.6.1.12</t>
  </si>
  <si>
    <t>91920</t>
  </si>
  <si>
    <t>CURVA 90 GRAUS PARA ELETRODUTO, PVC, ROSCÁVEL, DN 40 MM (1 1/4"), PARA CIRCUITOS TERMINAIS, INSTALADA EM PAREDE - FORNECIMENTO E INSTALAÇÃO. AF_03/2023</t>
  </si>
  <si>
    <t>5.6.1.13</t>
  </si>
  <si>
    <t>93018</t>
  </si>
  <si>
    <t>CURVA 90 GRAUS PARA ELETRODUTO, PVC, ROSCÁVEL, DN 50 MM (1 1/2"), PARA REDE ENTERRADA DE DISTRIBUIÇÃO DE ENERGIA ELÉTRICA - FORNECIMENTO E INSTALAÇÃO. AF_12/2021</t>
  </si>
  <si>
    <t>5.6.1.14</t>
  </si>
  <si>
    <t>93022</t>
  </si>
  <si>
    <t>CURVA 90 GRAUS PARA ELETRODUTO, PVC, ROSCÁVEL, DN 75 MM (2 1/2"), PARA REDE ENTERRADA DE DISTRIBUIÇÃO DE ENERGIA ELÉTRICA - FORNECIMENTO E INSTALAÇÃO. AF_12/2021</t>
  </si>
  <si>
    <t>5.6.1.15</t>
  </si>
  <si>
    <t>93026</t>
  </si>
  <si>
    <t>CURVA 90 GRAUS PARA ELETRODUTO, PVC, ROSCÁVEL, DN 110 MM (4"), PARA REDE ENTERRADA DE DISTRIBUIÇÃO DE ENERGIA ELÉTRICA - FORNECIMENTO E INSTALAÇÃO. AF_12/2021</t>
  </si>
  <si>
    <t>5.6.1.16</t>
  </si>
  <si>
    <t>5.6.1.17</t>
  </si>
  <si>
    <t>5.6.1.18</t>
  </si>
  <si>
    <t>5.6.1.19</t>
  </si>
  <si>
    <t>5.6.1.20</t>
  </si>
  <si>
    <t>5.6.1.21</t>
  </si>
  <si>
    <t>5.6.1.22</t>
  </si>
  <si>
    <t>93015</t>
  </si>
  <si>
    <t>LUVA PARA ELETRODUTO, PVC, ROSCÁVEL, DN 75 MM (2 1/2"), PARA REDE ENTERRADA DE DISTRIBUIÇÃO DE ENERGIA ELÉTRICA - FORNECIMENTO E INSTALAÇÃO. AF_12/2021</t>
  </si>
  <si>
    <t>5.6.1.23</t>
  </si>
  <si>
    <t>5.6.1.24</t>
  </si>
  <si>
    <t>5.6.1.25</t>
  </si>
  <si>
    <t>5.6.1.26</t>
  </si>
  <si>
    <t>5.6.1.27</t>
  </si>
  <si>
    <t>5.6.1.28</t>
  </si>
  <si>
    <t>5.6.1.29</t>
  </si>
  <si>
    <t>104397</t>
  </si>
  <si>
    <t>CONDULETE DE PVC, TIPO E, PARA ELETRODUTO DE PVC SOLDÁVEL DN 32 MM (1''), APARENTE - FORNECIMENTO E INSTALAÇÃO. AF_10/2022</t>
  </si>
  <si>
    <t>5.6.1.30</t>
  </si>
  <si>
    <t>5.6.1.31</t>
  </si>
  <si>
    <t>5.6.1.32</t>
  </si>
  <si>
    <t>5.6.1.33</t>
  </si>
  <si>
    <t>104405</t>
  </si>
  <si>
    <t>CONDULETE DE PVC, TIPO T, PARA ELETRODUTO DE PVC SOLDÁVEL DN 32 MM (1''), APARENTE - FORNECIMENTO E INSTALAÇÃO. AF_10/2022</t>
  </si>
  <si>
    <t>5.6.1.34</t>
  </si>
  <si>
    <t>5.6.1.35</t>
  </si>
  <si>
    <t>95818</t>
  </si>
  <si>
    <t>CONDULETE DE PVC, TIPO X, PARA ELETRODUTO DE PVC SOLDÁVEL DN 32 MM (1''), APARENTE - FORNECIMENTO E INSTALAÇÃO. AF_10/2022</t>
  </si>
  <si>
    <t>5.6.1.36</t>
  </si>
  <si>
    <t>5.6.2</t>
  </si>
  <si>
    <t>ELETROCALHAS E CONEXÕES</t>
  </si>
  <si>
    <t>5.6.2.1</t>
  </si>
  <si>
    <t>S00765</t>
  </si>
  <si>
    <t>Fornecimento e instalação de eletrocalha metálica 50 x 50 x 3000 mm (ref. valemam ou similar)</t>
  </si>
  <si>
    <t>5.6.2.2</t>
  </si>
  <si>
    <t>S07881</t>
  </si>
  <si>
    <t>Suporte vertical 50 x 50mm para fixação de eletrocalha metálica (ref. Mopa ou similar)</t>
  </si>
  <si>
    <t>5.6.2.3</t>
  </si>
  <si>
    <t>JCA-30071279</t>
  </si>
  <si>
    <t>Emenda interna 050 x 050 mm com base lisa perfurada para eletrocalha metálica (ref. Mopa ou similar)</t>
  </si>
  <si>
    <t>5.6.2.4</t>
  </si>
  <si>
    <t>JCA-78882592</t>
  </si>
  <si>
    <t>Tampa de encaixe 50 mm para eletrocalha metálica (ref.: mopa ou similar)</t>
  </si>
  <si>
    <t>5.6.2.5</t>
  </si>
  <si>
    <t>S09669</t>
  </si>
  <si>
    <t>Perfilado, pré-zincado a fogo, perfurado 38 x 38 x 6000mm</t>
  </si>
  <si>
    <t>5.6.2.6</t>
  </si>
  <si>
    <t>JCA-48782394</t>
  </si>
  <si>
    <t>Emenda externa, para perfilado 38 x 38 mm.</t>
  </si>
  <si>
    <t>5.6.2.7</t>
  </si>
  <si>
    <t>S08686</t>
  </si>
  <si>
    <t>Tê horizontal 50 x 50 mm para eletrocalha metálica (ref. Mopa ou similar)</t>
  </si>
  <si>
    <t>5.6.2.8</t>
  </si>
  <si>
    <t>S08689</t>
  </si>
  <si>
    <t>Curva horizontal 50 x 50 mm para eletrocalha metálica, com ângulo 90° (ref.: mopa ou similar)</t>
  </si>
  <si>
    <t>5.6.2.9</t>
  </si>
  <si>
    <t>S11287</t>
  </si>
  <si>
    <t>Curva vertical 50 x 50 mm para eletrocalha metálica, com ângulo 90° (ref.: mopa ou similar)</t>
  </si>
  <si>
    <t>5.6.2.10</t>
  </si>
  <si>
    <t>S11443</t>
  </si>
  <si>
    <t>Gancho curto 38x38mm para luminária</t>
  </si>
  <si>
    <t>5.6.2.11</t>
  </si>
  <si>
    <t>S12556</t>
  </si>
  <si>
    <t>Junção interna tipo "L" para perfilado, ( ref.: Mopa ou similar)</t>
  </si>
  <si>
    <t>5.6.2.12</t>
  </si>
  <si>
    <t>S12557</t>
  </si>
  <si>
    <t>Junção interna tipo "T" para perfilado, ( ref.: Mopa ou similar)</t>
  </si>
  <si>
    <t>5.6.2.13</t>
  </si>
  <si>
    <t>S12558</t>
  </si>
  <si>
    <t>Junção interna tipo "X" para perfilado, ( ref.: Mopa ou similar)</t>
  </si>
  <si>
    <t>5.6.2.14</t>
  </si>
  <si>
    <t>UFSB-00886077</t>
  </si>
  <si>
    <t>TOMADA DE SOBREPOR (1 MÓDULO) TIPO 2P+T 10A COM CAIXA METÁLICA, INSTALADA EM PERFILADO - FORNECIMENTO E INSTALAÇÃO.</t>
  </si>
  <si>
    <t>5.6.2.15</t>
  </si>
  <si>
    <t>S07384</t>
  </si>
  <si>
    <t>Fixação de eletrocalhas com vergalhão (Tirante) com rosca total ø 1/4"x1000mm (marvitec ref. 1431 ou similar)</t>
  </si>
  <si>
    <t>5.6.3</t>
  </si>
  <si>
    <t>5.6.3.1</t>
  </si>
  <si>
    <t>UFSB-96262096</t>
  </si>
  <si>
    <t>INTERRUPTOR PARALELO (1 MÓDULO), 10A/250V, INCLUINDO SUPORTE E PLACA, INSTALADO EM CONDULETE.</t>
  </si>
  <si>
    <t>5.6.3.2</t>
  </si>
  <si>
    <t>5.6.3.3</t>
  </si>
  <si>
    <t>UFSB-48576747</t>
  </si>
  <si>
    <t>INTERRUPTOR SIMPLES (2 MÓDULO), 10A/250V, INCLUINDO SUPORTE E PLACA, INSTALADO EM CONDULETE.</t>
  </si>
  <si>
    <t>5.6.3.4</t>
  </si>
  <si>
    <t>5.6.3.5</t>
  </si>
  <si>
    <t>UFSB-81578249</t>
  </si>
  <si>
    <t>TOMADA ALTA DE SOBREPOR (1 MÓDULO), TIPO 2P+T, 10A/250V, INCLUINDO SUPORTE E PLACA, INSTALADA EM CONDULETE DE ALUMÍNIO.</t>
  </si>
  <si>
    <t>5.6.3.6</t>
  </si>
  <si>
    <t>5.6.3.7</t>
  </si>
  <si>
    <t>5.6.3.8</t>
  </si>
  <si>
    <t>UFSB-45586283</t>
  </si>
  <si>
    <t>TOMADA MÉDIA DE SOBREPOR (1 MÓDULO), TIPO 2P+T, 10A/250V, INCLUINDO SUPORTE E PLACA, INSTALADA EM CONDULETE DE ALUMÍNIO.</t>
  </si>
  <si>
    <t>5.6.3.9</t>
  </si>
  <si>
    <t>5.6.4</t>
  </si>
  <si>
    <t>5.6.4.1</t>
  </si>
  <si>
    <t>5.6.4.2</t>
  </si>
  <si>
    <t>91928</t>
  </si>
  <si>
    <t>CABO DE COBRE FLEXÍVEL ISOLADO, 4 MM², ANTI-CHAMA 450/750 V, PARA CIRCUITOS TERMINAIS - FORNECIMENTO E INSTALAÇÃO. AF_03/2023</t>
  </si>
  <si>
    <t>5.6.4.3</t>
  </si>
  <si>
    <t>91932</t>
  </si>
  <si>
    <t>CABO DE COBRE FLEXÍVEL ISOLADO, 10 MM², ANTI-CHAMA 450/750 V, PARA CIRCUITOS TERMINAIS - FORNECIMENTO E INSTALAÇÃO. AF_03/2023</t>
  </si>
  <si>
    <t>5.6.4.4</t>
  </si>
  <si>
    <t>91927</t>
  </si>
  <si>
    <t>CABO DE COBRE FLEXÍVEL ISOLADO, 2,5 MM², ANTI-CHAMA 0,6/1,0 KV, PARA CIRCUITOS TERMINAIS - FORNECIMENTO E INSTALAÇÃO. AF_03/2023</t>
  </si>
  <si>
    <t>5.6.4.5</t>
  </si>
  <si>
    <t>92986</t>
  </si>
  <si>
    <t>CABO DE COBRE FLEXÍVEL ISOLADO, 35 MM², ANTI-CHAMA 0,6/1,0 KV, PARA REDE ENTERRADA DE DISTRIBUIÇÃO DE ENERGIA ELÉTRICA - FORNECIMENTO E INSTALAÇÃO. AF_12/2021</t>
  </si>
  <si>
    <t>5.6.4.6</t>
  </si>
  <si>
    <t>91931</t>
  </si>
  <si>
    <t>CABO DE COBRE FLEXÍVEL ISOLADO, 6 MM², ANTI-CHAMA 0,6/1,0 KV, PARA CIRCUITOS TERMINAIS - FORNECIMENTO E INSTALAÇÃO. AF_03/2023</t>
  </si>
  <si>
    <t>5.6.5</t>
  </si>
  <si>
    <t>5.6.5.1</t>
  </si>
  <si>
    <t>JCA-75645849</t>
  </si>
  <si>
    <t>CAIXA DE PASSAGEM METALICA, DE SOBREPOR, COM TAMPA APARAFUSADA, DIMENSOES 15 X 15 X *10* CM</t>
  </si>
  <si>
    <t>5.6.5.2</t>
  </si>
  <si>
    <t>JCA-92173719</t>
  </si>
  <si>
    <t>CAIXA DE PASSAGEM METALICA, DE SOBREPOR, COM TAMPA APARAFUSADA, DIMENSOES 20 X 20 X *10* CM.</t>
  </si>
  <si>
    <t>5.6.5.3</t>
  </si>
  <si>
    <t>JCA-34035613</t>
  </si>
  <si>
    <t>CAIXA DE PASSAGEM METALICA DE SOBREPOR COM TAMPA PARAFUSADA, DIMENSOES 30 X 30 X 10 CM.</t>
  </si>
  <si>
    <t>5.6.5.4</t>
  </si>
  <si>
    <t>5.6.6</t>
  </si>
  <si>
    <t>5.6.6.1</t>
  </si>
  <si>
    <t>UFSB-33194113</t>
  </si>
  <si>
    <t>LUMINARIA DE EMBUTIR TIPO CALHA, RETANGULAR, EM CHAPA DE ACO PINTADA EM BRANCO, PARA 2 LAMPADAS TUBULARES T8, LED *18* W OU FLUORESCENTE, BIVOLT, ALETADA, 120 CM</t>
  </si>
  <si>
    <t>5.6.6.2</t>
  </si>
  <si>
    <t>5.6.6.3</t>
  </si>
  <si>
    <t>UFSB-62439064</t>
  </si>
  <si>
    <t>LUMINARIA PAINEL PLAFON, DE EMBUTIR, SLIM, QUADRADA *17 X 17* CM, EM ALUMINIO ACABAMENTO BRANCO, COM ACRILICO, COM LAMPADAS LED 12 W, BIVOLT</t>
  </si>
  <si>
    <t>5.6.6.4</t>
  </si>
  <si>
    <t>97607</t>
  </si>
  <si>
    <t>LUMINÁRIA ARANDELA TIPO TARTARUGA, DE SOBREPOR, COM 1 LÂMPADA LED DE 6 W, SEM REATOR - FORNECIMENTO E INSTALAÇÃO. AF_09/2024</t>
  </si>
  <si>
    <t>5.6.7</t>
  </si>
  <si>
    <t>5.6.7.1</t>
  </si>
  <si>
    <t>QDE-TE</t>
  </si>
  <si>
    <t>5.6.7.1.1</t>
  </si>
  <si>
    <t>UFSB-17144001</t>
  </si>
  <si>
    <t>QUADRO DE DISTRIBUIÇÃO DE ENERGIA EM CHAPA DE AÇO GALVANIZADO, DE SOBREPOR, COM BARRAMENTO TRIFÁSICO, PARA 48 DISJUNTORES DIN 100A - FORNECIMENTO E INSTALAÇÃO. AF_10/2020</t>
  </si>
  <si>
    <t>5.6.7.1.2</t>
  </si>
  <si>
    <t>5.6.7.1.3</t>
  </si>
  <si>
    <t>5.6.7.1.4</t>
  </si>
  <si>
    <t>5.6.7.1.5</t>
  </si>
  <si>
    <t>5.6.7.1.6</t>
  </si>
  <si>
    <t>93672</t>
  </si>
  <si>
    <t>DISJUNTOR TRIPOLAR TIPO DIN, CORRENTE NOMINAL DE 40A - FORNECIMENTO E INSTALAÇÃO. AF_07/2025</t>
  </si>
  <si>
    <t>5.6.7.1.7</t>
  </si>
  <si>
    <t>S07996</t>
  </si>
  <si>
    <t>Disjuntor bipolar DR 25 A - Dispositivo residual diferencial, tipo AC, 30MA, ref.5SM1 312-OMB, Siemens ou similar</t>
  </si>
  <si>
    <t>5.6.7.1.8</t>
  </si>
  <si>
    <t>101894</t>
  </si>
  <si>
    <t>DISJUNTOR TRIPOLAR TIPO NEMA, CORRENTE NOMINAL DE 60 ATÉ 100A - FORNECIMENTO E INSTALAÇÃO. AF_07/2025</t>
  </si>
  <si>
    <t>5.6.7.1.9</t>
  </si>
  <si>
    <t>JCA-53693887</t>
  </si>
  <si>
    <t>MONTAGEM E INSTALAÇÃO DE QUADRO ELÉTRICO ATÉ 60 DISJUNTORES</t>
  </si>
  <si>
    <t>5.6.7.2</t>
  </si>
  <si>
    <t>QDF-TE</t>
  </si>
  <si>
    <t>5.6.7.2.1</t>
  </si>
  <si>
    <t>5.6.7.2.2</t>
  </si>
  <si>
    <t>5.6.7.2.3</t>
  </si>
  <si>
    <t>106020</t>
  </si>
  <si>
    <t>DISJUNTOR TRIPOLAR DIN 63A - FORNECIMENTO E INSTALAÇÃO. AF_07/2025</t>
  </si>
  <si>
    <t>5.6.7.2.4</t>
  </si>
  <si>
    <t>101896</t>
  </si>
  <si>
    <t>DISJUNTOR TERMOMAGNÉTICO TRIPOLAR, CORRENTE NOMINAL DE 200A - FORNECIMENTO E INSTALAÇÃO. AF_07/2025</t>
  </si>
  <si>
    <t>5.6.7.2.5</t>
  </si>
  <si>
    <t>5.6.7.2.6</t>
  </si>
  <si>
    <t>5.6.7.2.7</t>
  </si>
  <si>
    <t>5.6.7.3</t>
  </si>
  <si>
    <t>QDF-TE1</t>
  </si>
  <si>
    <t>5.6.7.3.1</t>
  </si>
  <si>
    <t>5.6.7.3.2</t>
  </si>
  <si>
    <t>5.6.7.3.3</t>
  </si>
  <si>
    <t>5.6.7.3.4</t>
  </si>
  <si>
    <t>5.6.7.3.5</t>
  </si>
  <si>
    <t>5.6.7.3.6</t>
  </si>
  <si>
    <t>5.6.7.3.7</t>
  </si>
  <si>
    <t>5.6.7.4</t>
  </si>
  <si>
    <t>QDE-AD</t>
  </si>
  <si>
    <t>5.6.7.4.1</t>
  </si>
  <si>
    <t>UFSB-40612970</t>
  </si>
  <si>
    <t>QUADRO DE DISTRIBUIÇÃO DE ENERGIA EM CHAPA DE AÇO GALVANIZADO, DE SOBREPOR, COM BARRAMENTO TRIFÁSICO, PARA 36 DISJUNTORES DIN 150A - FORNECIMENTO E INSTALAÇÃO.</t>
  </si>
  <si>
    <t>5.6.7.4.2</t>
  </si>
  <si>
    <t>5.6.7.4.3</t>
  </si>
  <si>
    <t>5.6.7.4.4</t>
  </si>
  <si>
    <t>5.6.7.4.5</t>
  </si>
  <si>
    <t>5.6.7.4.6</t>
  </si>
  <si>
    <t>5.6.7.5</t>
  </si>
  <si>
    <t>QDE-CA</t>
  </si>
  <si>
    <t>5.6.7.5.1</t>
  </si>
  <si>
    <t>5.6.7.5.2</t>
  </si>
  <si>
    <t>5.6.7.5.3</t>
  </si>
  <si>
    <t>5.6.7.5.4</t>
  </si>
  <si>
    <t>UFSB-54525715</t>
  </si>
  <si>
    <t>MEDIDOR DE GRANDEZAS ELÉTRICAS PM5650</t>
  </si>
  <si>
    <t>5.6.7.5.5</t>
  </si>
  <si>
    <t>5.6.7.5.6</t>
  </si>
  <si>
    <t>5.6.7.5.7</t>
  </si>
  <si>
    <t>5.6.7.5.8</t>
  </si>
  <si>
    <t>UFSB-56331939</t>
  </si>
  <si>
    <t>TRANSFORMADOR DE CORRENTE 50/5, Y-Y</t>
  </si>
  <si>
    <t>5.6.7.6</t>
  </si>
  <si>
    <t>QDE-1P</t>
  </si>
  <si>
    <t>5.6.7.6.1</t>
  </si>
  <si>
    <t>5.6.7.6.2</t>
  </si>
  <si>
    <t>5.6.7.6.3</t>
  </si>
  <si>
    <t>93657</t>
  </si>
  <si>
    <t>DISJUNTOR MONOPOLAR TIPO DIN, CORRENTE NOMINAL DE 32A - FORNECIMENTO E INSTALAÇÃO. AF_07/2025</t>
  </si>
  <si>
    <t>5.6.7.6.4</t>
  </si>
  <si>
    <t>5.6.7.6.5</t>
  </si>
  <si>
    <t>5.6.7.6.6</t>
  </si>
  <si>
    <t>5.6.7.6.7</t>
  </si>
  <si>
    <t>5.6.7.6.8</t>
  </si>
  <si>
    <t>5.6.7.7</t>
  </si>
  <si>
    <t>QDF-1P</t>
  </si>
  <si>
    <t>5.6.7.7.1</t>
  </si>
  <si>
    <t>5.6.7.7.2</t>
  </si>
  <si>
    <t>5.6.7.7.3</t>
  </si>
  <si>
    <t>93673</t>
  </si>
  <si>
    <t>DISJUNTOR TRIPOLAR TIPO DIN, CORRENTE NOMINAL DE 50A - FORNECIMENTO E INSTALAÇÃO. AF_07/2025</t>
  </si>
  <si>
    <t>5.6.7.7.4</t>
  </si>
  <si>
    <t>5.6.7.7.5</t>
  </si>
  <si>
    <t>5.6.7.7.6</t>
  </si>
  <si>
    <t>5.6.7.7.7</t>
  </si>
  <si>
    <t>5.6.7.8</t>
  </si>
  <si>
    <t>QDF-1P1</t>
  </si>
  <si>
    <t>5.6.7.8.1</t>
  </si>
  <si>
    <t>UFSB-02479459</t>
  </si>
  <si>
    <t>QUADRO DE DISTRIBUIÇÃO DE ENERGIA EM CHAPA DE AÇO GALVANIZADO, DE SOBREPOR, COM BARRAMENTO TRIFÁSICO, PARA 72 DISJUNTORES - FORNECIMENTO E INSTALAÇÃO.</t>
  </si>
  <si>
    <t>5.6.7.8.2</t>
  </si>
  <si>
    <t>5.6.7.8.3</t>
  </si>
  <si>
    <t>5.6.7.8.4</t>
  </si>
  <si>
    <t>5.6.7.8.5</t>
  </si>
  <si>
    <t>5.6.7.8.6</t>
  </si>
  <si>
    <t>JCA-24407873</t>
  </si>
  <si>
    <t>MONTAGEM E INSTALAÇÃO DE QUADRO ELÉTRICO ATÉ 80 DISJUNTORES</t>
  </si>
  <si>
    <t>5.6.7.8.7</t>
  </si>
  <si>
    <t>5.6.7.9</t>
  </si>
  <si>
    <t>QDE-2P</t>
  </si>
  <si>
    <t>5.6.7.9.1</t>
  </si>
  <si>
    <t>5.6.7.9.2</t>
  </si>
  <si>
    <t>5.6.7.9.3</t>
  </si>
  <si>
    <t>5.6.7.9.4</t>
  </si>
  <si>
    <t>5.6.7.9.5</t>
  </si>
  <si>
    <t>5.6.7.9.6</t>
  </si>
  <si>
    <t>5.6.7.9.7</t>
  </si>
  <si>
    <t>5.6.7.9.8</t>
  </si>
  <si>
    <t>5.6.7.10</t>
  </si>
  <si>
    <t>QDF-2P</t>
  </si>
  <si>
    <t>5.6.7.10.1</t>
  </si>
  <si>
    <t>5.6.7.10.2</t>
  </si>
  <si>
    <t>5.6.7.10.3</t>
  </si>
  <si>
    <t>5.6.7.10.4</t>
  </si>
  <si>
    <t>5.6.7.10.5</t>
  </si>
  <si>
    <t>5.6.7.10.6</t>
  </si>
  <si>
    <t>5.6.7.10.7</t>
  </si>
  <si>
    <t>5.6.7.11</t>
  </si>
  <si>
    <t>QDF-2P1</t>
  </si>
  <si>
    <t>5.6.7.11.1</t>
  </si>
  <si>
    <t>5.6.7.11.2</t>
  </si>
  <si>
    <t>5.6.7.11.3</t>
  </si>
  <si>
    <t>5.6.7.11.4</t>
  </si>
  <si>
    <t>5.6.7.11.5</t>
  </si>
  <si>
    <t>5.6.7.11.6</t>
  </si>
  <si>
    <t>5.6.7.11.7</t>
  </si>
  <si>
    <t>5.6.7.12</t>
  </si>
  <si>
    <t>QDE-ELEV</t>
  </si>
  <si>
    <t>5.6.7.12.1</t>
  </si>
  <si>
    <t>UFSB-96395821</t>
  </si>
  <si>
    <t>QUADRO DE DISTRIBUIÇÃO DE ENERGIA EM CHAPA DE AÇO GALVANIZADO, DE SOBREPOR, COM BARRAMENTO TRIFÁSICO, PARA 28 DISJUNTORES DIN 100A - FORNECIMENTO E INSTALAÇÃO. AF_10/2020</t>
  </si>
  <si>
    <t>5.6.7.12.2</t>
  </si>
  <si>
    <t>5.6.7.12.3</t>
  </si>
  <si>
    <t>5.6.7.12.4</t>
  </si>
  <si>
    <t>5.6.7.12.5</t>
  </si>
  <si>
    <t>5.6.7.12.6</t>
  </si>
  <si>
    <t>5.6.7.12.7</t>
  </si>
  <si>
    <t>5.6.7.13</t>
  </si>
  <si>
    <t>QDA-TE</t>
  </si>
  <si>
    <t>5.6.7.13.1</t>
  </si>
  <si>
    <t>UFSB-40561574</t>
  </si>
  <si>
    <t>QUADRO DE DISTRIBUIÇÃO DE ENERGIA EM CHAPA DE AÇO GALVANIZADO, DE SOBREPOR, COM BARRAMENTO TRIFÁSICO, PARA 36 DISJUNTORES DIN 100A - FORNECIMENTO E INSTALAÇÃO. AF_10/2020</t>
  </si>
  <si>
    <t>5.6.7.13.2</t>
  </si>
  <si>
    <t>5.6.7.13.3</t>
  </si>
  <si>
    <t>5.6.7.13.4</t>
  </si>
  <si>
    <t>S10326</t>
  </si>
  <si>
    <t>Disjuntor termomagnetico tripolar 500 A, padrão DIN (Europeu - linha branca), 65KA</t>
  </si>
  <si>
    <t>5.6.7.13.5</t>
  </si>
  <si>
    <t>5.6.7.13.6</t>
  </si>
  <si>
    <t>5.6.7.13.7</t>
  </si>
  <si>
    <t>5.6.7.14</t>
  </si>
  <si>
    <t>QDA-TE1</t>
  </si>
  <si>
    <t>5.6.7.14.1</t>
  </si>
  <si>
    <t>5.6.7.14.2</t>
  </si>
  <si>
    <t>5.6.7.14.3</t>
  </si>
  <si>
    <t>5.6.7.14.4</t>
  </si>
  <si>
    <t>5.6.7.14.5</t>
  </si>
  <si>
    <t>5.6.7.14.6</t>
  </si>
  <si>
    <t>5.6.7.15</t>
  </si>
  <si>
    <t>QDA-1P</t>
  </si>
  <si>
    <t>5.6.7.15.1</t>
  </si>
  <si>
    <t>5.6.7.15.2</t>
  </si>
  <si>
    <t>5.6.7.15.3</t>
  </si>
  <si>
    <t>5.6.7.15.4</t>
  </si>
  <si>
    <t>5.6.7.15.5</t>
  </si>
  <si>
    <t>5.6.7.15.6</t>
  </si>
  <si>
    <t>5.6.7.16</t>
  </si>
  <si>
    <t>QDA-CO</t>
  </si>
  <si>
    <t>5.6.7.16.1</t>
  </si>
  <si>
    <t>5.6.7.16.2</t>
  </si>
  <si>
    <t>5.6.7.16.3</t>
  </si>
  <si>
    <t>5.6.7.16.4</t>
  </si>
  <si>
    <t>S00454</t>
  </si>
  <si>
    <t>Disjuntor termomagnetico tripolar 160 A, padrão DIN (Europeu - linha branca), 65KA</t>
  </si>
  <si>
    <t>5.6.7.16.5</t>
  </si>
  <si>
    <t>5.6.7.16.6</t>
  </si>
  <si>
    <t>5.6.7.16.7</t>
  </si>
  <si>
    <t>5.6.7.17</t>
  </si>
  <si>
    <t>QDA-CO1</t>
  </si>
  <si>
    <t>5.6.7.17.1</t>
  </si>
  <si>
    <t>5.6.7.17.2</t>
  </si>
  <si>
    <t>5.6.7.17.3</t>
  </si>
  <si>
    <t>5.6.7.17.4</t>
  </si>
  <si>
    <t>5.6.7.17.5</t>
  </si>
  <si>
    <t>5.6.7.17.6</t>
  </si>
  <si>
    <t>5.6.7.18</t>
  </si>
  <si>
    <t>QDA-CO2</t>
  </si>
  <si>
    <t>5.6.7.18.1</t>
  </si>
  <si>
    <t>5.6.7.18.2</t>
  </si>
  <si>
    <t>5.6.7.18.3</t>
  </si>
  <si>
    <t>5.6.7.18.4</t>
  </si>
  <si>
    <t>5.6.7.18.5</t>
  </si>
  <si>
    <t>5.6.7.18.6</t>
  </si>
  <si>
    <t>5.6.7.19</t>
  </si>
  <si>
    <t>QDA-CO3</t>
  </si>
  <si>
    <t>5.6.7.19.1</t>
  </si>
  <si>
    <t>5.6.7.19.2</t>
  </si>
  <si>
    <t>5.6.7.19.3</t>
  </si>
  <si>
    <t>5.6.7.19.4</t>
  </si>
  <si>
    <t>5.6.7.19.5</t>
  </si>
  <si>
    <t>5.6.7.19.6</t>
  </si>
  <si>
    <t>5.6.7.20</t>
  </si>
  <si>
    <t>QB-INC</t>
  </si>
  <si>
    <t>5.6.7.20.1</t>
  </si>
  <si>
    <t>5.6.7.20.2</t>
  </si>
  <si>
    <t>5.6.7.20.3</t>
  </si>
  <si>
    <t>5.6.7.20.4</t>
  </si>
  <si>
    <t>5.6.7.20.5</t>
  </si>
  <si>
    <t>5.6.7.20.6</t>
  </si>
  <si>
    <t>5.6.7.20.7</t>
  </si>
  <si>
    <t>5.6.8</t>
  </si>
  <si>
    <t>SPDA</t>
  </si>
  <si>
    <t>5.6.8.1</t>
  </si>
  <si>
    <t>5.6.8.1.1</t>
  </si>
  <si>
    <t>5.6.8.1.2</t>
  </si>
  <si>
    <t>5.6.8.1.3</t>
  </si>
  <si>
    <t>5.6.8.2</t>
  </si>
  <si>
    <t>BARRA CHATA E REBAR</t>
  </si>
  <si>
    <t>5.6.8.2.1</t>
  </si>
  <si>
    <t>S12740</t>
  </si>
  <si>
    <t>Fornecimento e assentamento de barra chata de alumínio de 7/8" x 1/8"</t>
  </si>
  <si>
    <t>5.6.8.2.2</t>
  </si>
  <si>
    <t>S10908</t>
  </si>
  <si>
    <t>Barra de aço redonda re-bar3/8" x 3,00m</t>
  </si>
  <si>
    <t>5.6.8.3</t>
  </si>
  <si>
    <t>5.6.8.3.1</t>
  </si>
  <si>
    <t>S08082</t>
  </si>
  <si>
    <t>Cabo de cobre nú 50 mm2 - fornecimento e assentamento (2,27m/kg)</t>
  </si>
  <si>
    <t>kg</t>
  </si>
  <si>
    <t>5.6.8.4</t>
  </si>
  <si>
    <t>COMPONENTES</t>
  </si>
  <si>
    <t>5.6.8.4.1</t>
  </si>
  <si>
    <t>S11273</t>
  </si>
  <si>
    <t>Caixa de equipotencialização em aço 200x200x90mm, para embutir com tampa, com 9 terminais, ref:TEL-901 ou similar (SPDA)</t>
  </si>
  <si>
    <t>5.6.8.4.2</t>
  </si>
  <si>
    <t>98111</t>
  </si>
  <si>
    <t>CAIXA DE INSPEÇÃO PARA ATERRAMENTO, CIRCULAR, EM POLIETILENO, DIÂMETRO INTERNO = 0,3 M. AF_12/2020</t>
  </si>
  <si>
    <t>5.6.8.4.3</t>
  </si>
  <si>
    <t>96985</t>
  </si>
  <si>
    <t>HASTE DE ATERRAMENTO, DIÂMETRO 5/8", COM 3 METROS - FORNECIMENTO E INSTALAÇÃO. AF_08/2023</t>
  </si>
  <si>
    <t>5.6.8.4.4</t>
  </si>
  <si>
    <t>S11131</t>
  </si>
  <si>
    <t>Fornecimento de cartucho para solda exotérmica para cabo 50 mm²</t>
  </si>
  <si>
    <t>5.6.8.4.5</t>
  </si>
  <si>
    <t>JCA-02017028</t>
  </si>
  <si>
    <t>CURVA 90° DE BARRA CHATA EM ALUMÍNIO, 7/8″ X 1/8″ X 300 MM (70MM²)</t>
  </si>
  <si>
    <t>5.6.8.4.6</t>
  </si>
  <si>
    <t>S10729</t>
  </si>
  <si>
    <t>Fixador universal estanhado para cabos 16 a 70mm2 - fornecimento</t>
  </si>
  <si>
    <t>5.6.8.4.7</t>
  </si>
  <si>
    <t>JCA-17849394</t>
  </si>
  <si>
    <t>PARAFUSO AUTOATARRACHANTE EM AÇO INOX, Ø4,2 X 32MM, FORNECIDO COM BUCHA DE NYLON</t>
  </si>
  <si>
    <t>5.6.8.4.8</t>
  </si>
  <si>
    <t>S11005</t>
  </si>
  <si>
    <t>Pára-raio tipo Franklin 350mm, latão cromado, para descida 2 cabos, c/suporte e conectores p/cabo terra, inclusive mastro aço galv 6mx2" e base</t>
  </si>
  <si>
    <t>5.6.8.4.9</t>
  </si>
  <si>
    <t>JCA-02208791</t>
  </si>
  <si>
    <t>PARAFUSO CABEÇA CHATA PARA EMENDA DE BARRAS, Ø1/4″ X7/8″, FORNECIDO COM PORCA SEXTAVADA</t>
  </si>
  <si>
    <t>5.6.8.4.10</t>
  </si>
  <si>
    <t>S10090</t>
  </si>
  <si>
    <t>Presilha de latão, L=20mm, para fixação de cabos de cobre, furo d=7mm, para cabos 35mm² a 50mm², ref:TEL-745 ou similar (SPDA)</t>
  </si>
  <si>
    <t>5.6.8.4.11</t>
  </si>
  <si>
    <t>UFSB-30812369</t>
  </si>
  <si>
    <t>REDUTOR PRISONEIRO COM PARAFUSO, M12 X 3/16″ EM LATÃO COM PARAFUSO INOX</t>
  </si>
  <si>
    <t>5.6.8.4.12</t>
  </si>
  <si>
    <t>UFSB-58149436</t>
  </si>
  <si>
    <t>Molde de solda exotérmica conexão cabo-haste em T, bitola do cabo de 50mm² para haste de 5/8 e 3/4</t>
  </si>
  <si>
    <t>5.6.8.4.13</t>
  </si>
  <si>
    <t>JCA-96847529</t>
  </si>
  <si>
    <t>TERMINAL DE PRESSÃO EM LATÃO ESTANHADO TIPO CRUZ/PRENSA, PARA CABOS DE 16MM² A 50MM², REF:TEL-5096 (SPDA)</t>
  </si>
  <si>
    <t>5.6.8.4.14</t>
  </si>
  <si>
    <t>JCA-16739056</t>
  </si>
  <si>
    <t>CLIP DE AÇO GALVANIZADO PARA CONEXÃO DE BARRAS DE 8 A 10 MM DE DIÂMETRO</t>
  </si>
  <si>
    <t>5.6.8.4.15</t>
  </si>
  <si>
    <t>UFSB-50008125</t>
  </si>
  <si>
    <t>CONECTOR ATERRINSERT COM DISCO EM LATÃO</t>
  </si>
  <si>
    <t>5.6.8.4.16</t>
  </si>
  <si>
    <t>UFSB-65712066</t>
  </si>
  <si>
    <t>PARAFUSOS CABEÇA CHATA, Ø1/4″ X 5/8″</t>
  </si>
  <si>
    <t>5.6.9</t>
  </si>
  <si>
    <t>USINA SOLAR</t>
  </si>
  <si>
    <t>5.6.9.1</t>
  </si>
  <si>
    <t>5.6.9.1.1</t>
  </si>
  <si>
    <t>S11773</t>
  </si>
  <si>
    <t>Eletroduto em ferro galvanizado pesado sem costura 1" x 3m</t>
  </si>
  <si>
    <t>5.6.9.1.2</t>
  </si>
  <si>
    <t>S07891</t>
  </si>
  <si>
    <t>Eletroduto em ferro galvanizado pesado sem costura 1 1/4" x 3m</t>
  </si>
  <si>
    <t>5.6.9.1.3</t>
  </si>
  <si>
    <t>5.6.9.1.4</t>
  </si>
  <si>
    <t>93011</t>
  </si>
  <si>
    <t>ELETRODUTO RÍGIDO ROSCÁVEL, PVC, DN 85 MM (3"), PARA REDE ENTERRADA DE DISTRIBUIÇÃO DE ENERGIA ELÉTRICA - FORNECIMENTO E INSTALAÇÃO. AF_12/2021</t>
  </si>
  <si>
    <t>5.6.9.1.5</t>
  </si>
  <si>
    <t>93024</t>
  </si>
  <si>
    <t>CURVA 90 GRAUS PARA ELETRODUTO, PVC, ROSCÁVEL, DN 85 MM (3"), PARA REDE ENTERRADA DE DISTRIBUIÇÃO DE ENERGIA ELÉTRICA - FORNECIMENTO E INSTALAÇÃO. AF_12/2021</t>
  </si>
  <si>
    <t>5.6.9.1.6</t>
  </si>
  <si>
    <t>S13364</t>
  </si>
  <si>
    <t>Luva de emenda para eletroduto, aço galvanizado, dn 25 mm (1"), aparente, instalada em teto - fornecimento e instalaçâo</t>
  </si>
  <si>
    <t>5.6.9.1.7</t>
  </si>
  <si>
    <t>UFSB-64970954</t>
  </si>
  <si>
    <t>LUVA DE EMENDA PARA ELETRODUTO, AÇO GALVANIZADO, DN 32 MM (1 1/4''), APARENTE - FORNECIMENTO E INSTALAÇÃO. AF_10/2022</t>
  </si>
  <si>
    <t>5.6.9.1.8</t>
  </si>
  <si>
    <t>5.6.9.1.9</t>
  </si>
  <si>
    <t>93016</t>
  </si>
  <si>
    <t>LUVA PARA ELETRODUTO, PVC, ROSCÁVEL, DN 85 MM (3"), PARA REDE ENTERRADA DE DISTRIBUIÇÃO DE ENERGIA ELÉTRICA - FORNECIMENTO E INSTALAÇÃO. AF_12/2021</t>
  </si>
  <si>
    <t>5.6.9.1.10</t>
  </si>
  <si>
    <t>95785</t>
  </si>
  <si>
    <t>CONDULETE DE ALUMÍNIO, TIPO E, PARA ELETRODUTO DE AÇO GALVANIZADO DN 32 MM (1 1/4''), APARENTE - FORNECIMENTO E INSTALAÇÃO. AF_10/2022</t>
  </si>
  <si>
    <t>5.6.9.1.11</t>
  </si>
  <si>
    <t>95791</t>
  </si>
  <si>
    <t>CONDULETE DE ALUMÍNIO, TIPO LR, PARA ELETRODUTO DE AÇO GALVANIZADO DN 32 MM (1 1/4''), APARENTE - FORNECIMENTO E INSTALAÇÃO. AF_10/2022</t>
  </si>
  <si>
    <t>5.6.9.1.12</t>
  </si>
  <si>
    <t>UFSB-98153148</t>
  </si>
  <si>
    <t>CONDULETE DE ALUMÍNIO, TIPO LR, PARA ELETRODUTO DE AÇO GALVANIZADO DN 40 MM (1.1/2''), APARENTE - FORNECIMENTO E INSTALAÇÃO.</t>
  </si>
  <si>
    <t>5.6.9.1.13</t>
  </si>
  <si>
    <t>UFSB-46576634</t>
  </si>
  <si>
    <t>CONDULETE DE ALUMÍNIO, TIPO T, PARA ELETRODUTO DE AÇO GALVANIZADO DN 40 MM (1.1/2''), APARENTE - FORNECIMENTO E INSTALAÇÃO</t>
  </si>
  <si>
    <t>5.6.9.1.14</t>
  </si>
  <si>
    <t>5.6.9.2</t>
  </si>
  <si>
    <t>DUTOS E ACESSÓRIOS</t>
  </si>
  <si>
    <t>5.6.9.2.1</t>
  </si>
  <si>
    <t>S00763</t>
  </si>
  <si>
    <t>Fornecimento e instalação de eletrocalha perfurada 200 x 100 x 3000 mm (ref. mopa ou similar)</t>
  </si>
  <si>
    <t>5.6.9.2.2</t>
  </si>
  <si>
    <t>S12959</t>
  </si>
  <si>
    <t>Curva horizontal 200 x 100 mm para eletrocalha metálica, com ângulo 90° (ref.: mopa ou similar)</t>
  </si>
  <si>
    <t>5.6.9.2.3</t>
  </si>
  <si>
    <t>5.6.9.2.4</t>
  </si>
  <si>
    <t>S12968</t>
  </si>
  <si>
    <t>Suporte vertical 200 x 100 mm para fixação de eletrocalha metálica ( ref.: Mopa ou similar)</t>
  </si>
  <si>
    <t>5.6.9.2.5</t>
  </si>
  <si>
    <t>JCA-36086148</t>
  </si>
  <si>
    <t>Tampa de encaixe 200 x 3000 mm, zincada, para eletrocalha metálica (ref. mopa ou similar)</t>
  </si>
  <si>
    <t>5.6.9.2.6</t>
  </si>
  <si>
    <t>S12889</t>
  </si>
  <si>
    <t>Placa de sinalizacao, fotoluminescente, em pvc , com logotipo "Cuidado risco de choque elétrico"- Placa E5</t>
  </si>
  <si>
    <t>5.6.9.3</t>
  </si>
  <si>
    <t>5.6.9.3.1</t>
  </si>
  <si>
    <t>UFSB-31207258</t>
  </si>
  <si>
    <t>CABO DE COBRE ESTANHADO, FOTOVOLTAICO, FLEXIVEL, NAO HALOGENADO, SECAO NOMINAL 6 MM2, TENSOES NOMINAIS DE 0,6/1 KV (CA) OU 1,8 KV (CC), RESISTENTE A RADIACAO UV E ANTICHAMAS</t>
  </si>
  <si>
    <t>5.6.9.3.2</t>
  </si>
  <si>
    <t>91930</t>
  </si>
  <si>
    <t>CABO DE COBRE FLEXÍVEL ISOLADO, 6 MM², ANTI-CHAMA 450/750 V, PARA CIRCUITOS TERMINAIS - FORNECIMENTO E INSTALAÇÃO. AF_03/2023</t>
  </si>
  <si>
    <t>5.6.9.3.3</t>
  </si>
  <si>
    <t>91935</t>
  </si>
  <si>
    <t>CABO DE COBRE FLEXÍVEL ISOLADO, 16 MM², ANTI-CHAMA 0,6/1,0 KV, PARA CIRCUITOS TERMINAIS - FORNECIMENTO E INSTALAÇÃO. AF_03/2023</t>
  </si>
  <si>
    <t>5.6.9.3.4</t>
  </si>
  <si>
    <t>5.6.9.4</t>
  </si>
  <si>
    <t>QINV</t>
  </si>
  <si>
    <t>5.6.9.4.1</t>
  </si>
  <si>
    <t>5.6.9.4.2</t>
  </si>
  <si>
    <t>5.6.9.4.3</t>
  </si>
  <si>
    <t>5.6.9.4.4</t>
  </si>
  <si>
    <t>S08490</t>
  </si>
  <si>
    <t>Disjuntor termomagnetico tripolar 100 A, padrão DIN (Europeu - linha branca), 10KA</t>
  </si>
  <si>
    <t>5.6.9.4.5</t>
  </si>
  <si>
    <t>5.6.9.4.6</t>
  </si>
  <si>
    <t>S00451</t>
  </si>
  <si>
    <t>Disjuntor termomagnetico tripolar 32 A, padrão DIN (Europeu - linha branca), curva C</t>
  </si>
  <si>
    <t>5.6.9.4.7</t>
  </si>
  <si>
    <t>5.6.9.4.8</t>
  </si>
  <si>
    <t>5.6.9.4.9</t>
  </si>
  <si>
    <t>5.7</t>
  </si>
  <si>
    <t>5.7.1</t>
  </si>
  <si>
    <t>5.7.1.1</t>
  </si>
  <si>
    <t>5.7.1.2</t>
  </si>
  <si>
    <t>5.7.1.3</t>
  </si>
  <si>
    <t>5.7.1.4</t>
  </si>
  <si>
    <t>5.7.1.5</t>
  </si>
  <si>
    <t>5.7.1.6</t>
  </si>
  <si>
    <t>5.7.1.7</t>
  </si>
  <si>
    <t>93020</t>
  </si>
  <si>
    <t>CURVA 90 GRAUS PARA ELETRODUTO, PVC, ROSCÁVEL, DN 60 MM (2"), PARA REDE ENTERRADA DE DISTRIBUIÇÃO DE ENERGIA ELÉTRICA - FORNECIMENTO E INSTALAÇÃO. AF_12/2021</t>
  </si>
  <si>
    <t>5.7.1.8</t>
  </si>
  <si>
    <t>5.7.1.9</t>
  </si>
  <si>
    <t>5.7.1.10</t>
  </si>
  <si>
    <t>5.7.1.11</t>
  </si>
  <si>
    <t>5.7.1.12</t>
  </si>
  <si>
    <t>5.7.1.13</t>
  </si>
  <si>
    <t>5.7.1.14</t>
  </si>
  <si>
    <t>5.7.1.15</t>
  </si>
  <si>
    <t>5.7.1.16</t>
  </si>
  <si>
    <t>5.7.1.17</t>
  </si>
  <si>
    <t>5.7.1.18</t>
  </si>
  <si>
    <t>5.7.1.19</t>
  </si>
  <si>
    <t>5.7.1.20</t>
  </si>
  <si>
    <t>5.7.2</t>
  </si>
  <si>
    <t>5.7.2.1</t>
  </si>
  <si>
    <t>5.7.2.2</t>
  </si>
  <si>
    <t>S11295</t>
  </si>
  <si>
    <t>Emenda interna 200 x 100 mm com base lisa perfurada para eletrocalha metálica (ref. Mopa ou similar)</t>
  </si>
  <si>
    <t>5.7.2.3</t>
  </si>
  <si>
    <t>5.7.2.4</t>
  </si>
  <si>
    <t>JCA-62648846</t>
  </si>
  <si>
    <t>Tampa de encaixe 200 mm para eletrocalha metálica (ref.: mopa ou similar)</t>
  </si>
  <si>
    <t>5.7.2.5</t>
  </si>
  <si>
    <t>5.7.2.6</t>
  </si>
  <si>
    <t>5.7.2.7</t>
  </si>
  <si>
    <t>S11289</t>
  </si>
  <si>
    <t>Curva vertical 200 x 100 mm para eletrocalha metálica, com ângulo 90° (ref.: mopa ou similar)</t>
  </si>
  <si>
    <t>5.7.2.8</t>
  </si>
  <si>
    <t>S11292</t>
  </si>
  <si>
    <t>Tê horizontal 200 x 100 mm para eletrocalha metálica (ref.: mopa ou similar)</t>
  </si>
  <si>
    <t>5.7.3</t>
  </si>
  <si>
    <t>5.7.3.1</t>
  </si>
  <si>
    <t>JCA-99926908</t>
  </si>
  <si>
    <t>TOMADA SIMPLES, DE SOBREPOR, TIPO RJ-45, CATEGORIA 6, INSTALADA EM CONDULETE.</t>
  </si>
  <si>
    <t>5.7.3.2</t>
  </si>
  <si>
    <t>5.7.4</t>
  </si>
  <si>
    <t>5.7.4.1</t>
  </si>
  <si>
    <t>98297</t>
  </si>
  <si>
    <t>CABO ELETRÔNICO CATEGORIA 6, INSTALADO EM EDIFICAÇÃO INSTITUCIONAL - FORNECIMENTO E INSTALAÇÃO. AF_08/2025</t>
  </si>
  <si>
    <t>5.7.4.2</t>
  </si>
  <si>
    <t>5.7.4.3</t>
  </si>
  <si>
    <t>JCA-78102072</t>
  </si>
  <si>
    <t>Cabo HDMI 15m Blindado 2.0 Ethernet 15 metros 4K ULTRA HD 3D 2160p</t>
  </si>
  <si>
    <t>5.7.5</t>
  </si>
  <si>
    <t>5.7.5.1</t>
  </si>
  <si>
    <t>JCA-18286030</t>
  </si>
  <si>
    <t>CAIXA DE PASSAGEM ELETRICA DE PAREDE, DE EMBUTIR, EM PVC, COM TAMPA PARAFUSADA, DIMENSOES 200 X 200 X *90* MM</t>
  </si>
  <si>
    <t>5.7.5.2</t>
  </si>
  <si>
    <t>5.7.5.3</t>
  </si>
  <si>
    <t>5.7.6</t>
  </si>
  <si>
    <t>5.7.6.1</t>
  </si>
  <si>
    <t>98305</t>
  </si>
  <si>
    <t>RACK FECHADO 44U PARA SERVIDOR - FORNECIMENTO E INSTALAÇÃO. AF_08/2025</t>
  </si>
  <si>
    <t>5.7.6.2</t>
  </si>
  <si>
    <t>5.7.6.3</t>
  </si>
  <si>
    <t>5.8</t>
  </si>
  <si>
    <t>5.8.1</t>
  </si>
  <si>
    <t>5.8.1.1</t>
  </si>
  <si>
    <t>5.8.1.1.1</t>
  </si>
  <si>
    <t>89401</t>
  </si>
  <si>
    <t>TUBO, PVC, SOLDÁVEL, DE 20MM, INSTALADO EM RAMAL DE DISTRIBUIÇÃO DE ÁGUA - FORNECIMENTO E INSTALAÇÃO. AF_06/2022</t>
  </si>
  <si>
    <t>5.8.1.1.2</t>
  </si>
  <si>
    <t>5.8.1.1.3</t>
  </si>
  <si>
    <t>5.8.1.1.4</t>
  </si>
  <si>
    <t>5.8.1.1.5</t>
  </si>
  <si>
    <t>5.8.1.1.6</t>
  </si>
  <si>
    <t>89449</t>
  </si>
  <si>
    <t>TUBO, PVC, SOLDÁVEL, DE 50MM, INSTALADO EM PRUMADA DE ÁGUA - FORNECIMENTO E INSTALAÇÃO. AF_06/2022</t>
  </si>
  <si>
    <t>5.8.1.1.7</t>
  </si>
  <si>
    <t>103979</t>
  </si>
  <si>
    <t>TUBO, PVC, SOLDÁVEL, DE 50MM, INSTALADO EM RAMAL DE DISTRIBUIÇÃO DE ÁGUA - FORNECIMENTO E INSTALAÇÃO. AF_06/2022</t>
  </si>
  <si>
    <t>5.8.1.1.8</t>
  </si>
  <si>
    <t>94651</t>
  </si>
  <si>
    <t>TUBO, PVC, SOLDÁVEL, DE 50MM, INSTALADO EM RESERVAÇÃO PREDIAL DE ÁGUA - FORNECIMENTO E INSTALAÇÃO. AF_04/2024</t>
  </si>
  <si>
    <t>5.8.1.1.9</t>
  </si>
  <si>
    <t>5.8.1.2</t>
  </si>
  <si>
    <t>5.8.1.2.1</t>
  </si>
  <si>
    <t>5.8.1.2.2</t>
  </si>
  <si>
    <t>5.8.1.2.3</t>
  </si>
  <si>
    <t>5.8.1.2.4</t>
  </si>
  <si>
    <t>89501</t>
  </si>
  <si>
    <t>JOELHO 90 GRAUS, PVC, SOLDÁVEL, DN 50MM, INSTALADO EM PRUMADA DE ÁGUA - FORNECIMENTO E INSTALAÇÃO. AF_06/2022</t>
  </si>
  <si>
    <t>5.8.1.2.5</t>
  </si>
  <si>
    <t>5.8.1.2.6</t>
  </si>
  <si>
    <t>5.8.1.2.7</t>
  </si>
  <si>
    <t>S01071</t>
  </si>
  <si>
    <t>Bucha de redução curta de pvc rígido soldável, marrom, diâm = 25 x 20mm</t>
  </si>
  <si>
    <t>5.8.1.2.8</t>
  </si>
  <si>
    <t>89384</t>
  </si>
  <si>
    <t>CURVA DE TRANSPOSIÇÃO, PVC, SOLDÁVEL, DN 25MM, INSTALADO EM RAMAL OU SUB-RAMAL DE ÁGUA FORNECIMENTO E INSTALAÇÃO. AF_06/2022</t>
  </si>
  <si>
    <t>5.8.1.2.9</t>
  </si>
  <si>
    <t>5.8.1.2.10</t>
  </si>
  <si>
    <t>5.8.1.2.11</t>
  </si>
  <si>
    <t>89385</t>
  </si>
  <si>
    <t>LUVA SOLDÁVEL E COM ROSCA, PVC, SOLDÁVEL, DN 25MM X 3/4, INSTALADO EM RAMAL OU SUB-RAMAL DE ÁGUA - FORNECIMENTO E INSTALAÇÃO. AF_06/2022</t>
  </si>
  <si>
    <t>5.8.1.2.12</t>
  </si>
  <si>
    <t>5.8.1.2.13</t>
  </si>
  <si>
    <t>5.8.1.2.14</t>
  </si>
  <si>
    <t>5.8.1.2.15</t>
  </si>
  <si>
    <t>89596</t>
  </si>
  <si>
    <t>ADAPTADOR CURTO COM BOLSA E ROSCA PARA REGISTRO, PVC, SOLDÁVEL, DN 50MM X 1.1/2, INSTALADO EM PRUMADA DE ÁGUA - FORNECIMENTO E INSTALAÇÃO. AF_06/2022</t>
  </si>
  <si>
    <t>5.8.1.2.16</t>
  </si>
  <si>
    <t>89610</t>
  </si>
  <si>
    <t>ADAPTADOR CURTO COM BOLSA E ROSCA PARA REGISTRO, PVC, SOLDÁVEL, DN 60MM X 2, INSTALADO EM PRUMADA DE ÁGUA - FORNECIMENTO E INSTALAÇÃO. AF_06/2022</t>
  </si>
  <si>
    <t>5.8.1.2.17</t>
  </si>
  <si>
    <t>5.8.1.2.18</t>
  </si>
  <si>
    <t>5.8.1.2.19</t>
  </si>
  <si>
    <t>5.8.1.2.20</t>
  </si>
  <si>
    <t>5.8.1.2.21</t>
  </si>
  <si>
    <t>89505</t>
  </si>
  <si>
    <t>JOELHO 90 GRAUS, PVC, SOLDÁVEL, DN 60MM, INSTALADO EM PRUMADA DE ÁGUA - FORNECIMENTO E INSTALAÇÃO. AF_06/2022</t>
  </si>
  <si>
    <t>5.8.1.2.22</t>
  </si>
  <si>
    <t>89530</t>
  </si>
  <si>
    <t>LUVA DE CORRER, PVC, SOLDÁVEL, DN 25MM, INSTALADO EM PRUMADA DE ÁGUA - FORNECIMENTO E INSTALAÇÃO. AF_06/2022</t>
  </si>
  <si>
    <t>5.8.1.2.23</t>
  </si>
  <si>
    <t>89577</t>
  </si>
  <si>
    <t>LUVA DE CORRER, PVC, SOLDÁVEL, DN 50MM, INSTALADO EM PRUMADA DE ÁGUA - FORNECIMENTO E INSTALAÇÃO. AF_06/2022</t>
  </si>
  <si>
    <t>5.8.1.2.24</t>
  </si>
  <si>
    <t>89598</t>
  </si>
  <si>
    <t>LUVA DE CORRER, PVC, SOLDÁVEL, DN 60MM, INSTALADO EM PRUMADA DE ÁGUA FORNECIMENTO E INSTALAÇÃO. AF_06/2022</t>
  </si>
  <si>
    <t>5.8.1.2.25</t>
  </si>
  <si>
    <t>89627</t>
  </si>
  <si>
    <t>TÊ DE REDUÇÃO, PVC, SOLDÁVEL, DN 50MM X 25MM, INSTALADO EM PRUMADA DE ÁGUA - FORNECIMENTO E INSTALAÇÃO. AF_06/2022</t>
  </si>
  <si>
    <t>5.8.1.2.26</t>
  </si>
  <si>
    <t>89625</t>
  </si>
  <si>
    <t>TE, PVC, SOLDÁVEL, DN 50MM, INSTALADO EM PRUMADA DE ÁGUA - FORNECIMENTO E INSTALAÇÃO. AF_06/2022</t>
  </si>
  <si>
    <t>5.8.1.2.27</t>
  </si>
  <si>
    <t>5.8.1.2.28</t>
  </si>
  <si>
    <t>5.8.1.2.29</t>
  </si>
  <si>
    <t>5.8.1.2.30</t>
  </si>
  <si>
    <t>103999</t>
  </si>
  <si>
    <t>BUCHA DE REDUÇÃO, LONGA, PVC, SOLDÁVEL, DN 50 X 25 MM, INSTALADO EM RAMAL DE DISTRIBUIÇÃO DE ÁGUA - FORNECIMENTO E INSTALAÇÃO. AF_06/2022</t>
  </si>
  <si>
    <t>5.8.1.2.31</t>
  </si>
  <si>
    <t>104003</t>
  </si>
  <si>
    <t>BUCHA DE REDUÇÃO, LONGA, PVC, SOLDÁVEL, DN 50 X 32 MM, INSTALADO EM RAMAL DE DISTRIBUIÇÃO DE ÁGUA - FORNECIMENTO E INSTALAÇÃO. AF_06/2022</t>
  </si>
  <si>
    <t>5.8.1.2.32</t>
  </si>
  <si>
    <t>89409</t>
  </si>
  <si>
    <t>JOELHO 45 GRAUS, PVC, SOLDÁVEL, DN 25MM, INSTALADO EM RAMAL DE DISTRIBUIÇÃO DE ÁGUA - FORNECIMENTO E INSTALAÇÃO. AF_06/2022</t>
  </si>
  <si>
    <t>5.8.1.2.33</t>
  </si>
  <si>
    <t>5.8.1.2.34</t>
  </si>
  <si>
    <t>5.8.1.2.35</t>
  </si>
  <si>
    <t>5.8.1.2.36</t>
  </si>
  <si>
    <t>5.8.1.2.37</t>
  </si>
  <si>
    <t>5.8.1.2.38</t>
  </si>
  <si>
    <t>5.8.1.2.39</t>
  </si>
  <si>
    <t>89383</t>
  </si>
  <si>
    <t>ADAPTADOR CURTO COM BOLSA E ROSCA PARA REGISTRO, PVC, SOLDÁVEL, DN 25MM X 3/4, INSTALADO EM RAMAL OU SUB-RAMAL DE ÁGUA - FORNECIMENTO E INSTALAÇÃO. AF_06/2022</t>
  </si>
  <si>
    <t>5.8.1.2.40</t>
  </si>
  <si>
    <t>S01079</t>
  </si>
  <si>
    <t>Bucha de redução longa de pvc rígido soldável, marrom, diâm = 32 x 20mm</t>
  </si>
  <si>
    <t>5.8.1.2.41</t>
  </si>
  <si>
    <t>5.8.1.2.42</t>
  </si>
  <si>
    <t>103985</t>
  </si>
  <si>
    <t>JOELHO 45 GRAUS, PVC, SOLDÁVEL, DN 50MM, INSTALADO EM RAMAL DE DISTRIBUIÇÃO DE ÁGUA - FORNECIMENTO E INSTALAÇÃO. AF_06/2022</t>
  </si>
  <si>
    <t>5.8.1.2.43</t>
  </si>
  <si>
    <t>5.8.1.2.44</t>
  </si>
  <si>
    <t>103984</t>
  </si>
  <si>
    <t>JOELHO 90 GRAUS, PVC, SOLDÁVEL, DN 50MM, INSTALADO EM RAMAL DE DISTRIBUIÇÃO DE ÁGUA - FORNECIMENTO E INSTALAÇÃO. AF_06/2022</t>
  </si>
  <si>
    <t>5.8.1.2.45</t>
  </si>
  <si>
    <t>5.8.1.2.46</t>
  </si>
  <si>
    <t>5.8.1.2.47</t>
  </si>
  <si>
    <t>5.8.1.2.48</t>
  </si>
  <si>
    <t>104001</t>
  </si>
  <si>
    <t>ADAPTADOR CURTO COM BOLSA E ROSCA PARA REGISTRO, PVC, SOLDÁVEL, DN 50MM X 1.1/2", INSTALADO EM RAMAL DE DISTRIBUIÇÃO DE ÁGUA - FORNECIMENTO E INSTALAÇÃO. AF_06/2022</t>
  </si>
  <si>
    <t>5.8.1.2.49</t>
  </si>
  <si>
    <t>102137</t>
  </si>
  <si>
    <t>CHAVE DE BOIA AUTOMÁTICA SUPERIOR/INFERIOR 15A/250V - FORNECIMENTO E INSTALAÇÃO. AF_12/2020</t>
  </si>
  <si>
    <t>5.8.1.2.50</t>
  </si>
  <si>
    <t>5.8.1.2.51</t>
  </si>
  <si>
    <t>5.8.1.2.52</t>
  </si>
  <si>
    <t>5.8.1.2.53</t>
  </si>
  <si>
    <t>5.8.1.2.54</t>
  </si>
  <si>
    <t>5.8.1.2.55</t>
  </si>
  <si>
    <t>5.8.1.3</t>
  </si>
  <si>
    <t>5.8.1.3.1</t>
  </si>
  <si>
    <t>89351</t>
  </si>
  <si>
    <t>REGISTRO DE PRESSÃO BRUTO, LATÃO, ROSCÁVEL, 3/4'' - FORNECIMENTO E INSTALAÇÃO. AF_08/2021</t>
  </si>
  <si>
    <t>5.8.1.3.2</t>
  </si>
  <si>
    <t>94497</t>
  </si>
  <si>
    <t>REGISTRO DE GAVETA BRUTO, LATÃO, ROSCÁVEL, 1 1/2" - FORNECIMENTO E INSTALAÇÃO. AF_08/2021</t>
  </si>
  <si>
    <t>5.8.1.3.3</t>
  </si>
  <si>
    <t>94498</t>
  </si>
  <si>
    <t>REGISTRO DE GAVETA BRUTO, LATÃO, ROSCÁVEL, 2" - FORNECIMENTO E INSTALAÇÃO. AF_08/2021</t>
  </si>
  <si>
    <t>5.8.1.3.4</t>
  </si>
  <si>
    <t>5.8.1.3.5</t>
  </si>
  <si>
    <t>103014</t>
  </si>
  <si>
    <t>VÁLVULA DE RETENÇÃO, DE BRONZE, PÉ COM CRIVOS, ROSCÁVEL, 2" - FORNECIMENTO E INSTALAÇÃO. AF_08/2021</t>
  </si>
  <si>
    <t>5.8.1.3.6</t>
  </si>
  <si>
    <t>99631</t>
  </si>
  <si>
    <t>VÁLVULA DE RETENÇÃO VERTICAL, DE BRONZE, ROSCÁVEL, 1 1/2" - FORNECIMENTO E INSTALAÇÃO. AF_08/2021</t>
  </si>
  <si>
    <t>5.8.1.3.7</t>
  </si>
  <si>
    <t>5.8.1.3.8</t>
  </si>
  <si>
    <t>5.8.1.3.9</t>
  </si>
  <si>
    <t>5.8.1.4</t>
  </si>
  <si>
    <t>5.8.1.4.1</t>
  </si>
  <si>
    <t>5.8.1.4.2</t>
  </si>
  <si>
    <t>UFSB-21883800</t>
  </si>
  <si>
    <t>BOMBA CENTRÍFUGA, TRIFÁSICA, 5,0 CV, HM 32 M, Q 24,5 M3/H - FORNECIMENTO E INSTALAÇÃO.</t>
  </si>
  <si>
    <t>5.8.2</t>
  </si>
  <si>
    <t>5.8.2.1</t>
  </si>
  <si>
    <t>5.8.2.1.1</t>
  </si>
  <si>
    <t>5.8.2.1.2</t>
  </si>
  <si>
    <t>5.8.2.2</t>
  </si>
  <si>
    <t>5.8.2.2.1</t>
  </si>
  <si>
    <t>5.8.2.2.2</t>
  </si>
  <si>
    <t>5.8.2.2.3</t>
  </si>
  <si>
    <t>5.8.2.2.4</t>
  </si>
  <si>
    <t>5.8.2.2.5</t>
  </si>
  <si>
    <t>5.8.2.2.6</t>
  </si>
  <si>
    <t>89799</t>
  </si>
  <si>
    <t>TUBO PVC, SERIE NORMAL, ESGOTO PREDIAL, DN 75 MM, FORNECIDO E INSTALADO EM PRUMADA DE ESGOTO SANITÁRIO OU VENTILAÇÃO. AF_08/2022</t>
  </si>
  <si>
    <t>5.8.2.2.7</t>
  </si>
  <si>
    <t>89800</t>
  </si>
  <si>
    <t>TUBO PVC, SERIE NORMAL, ESGOTO PREDIAL, DN 100 MM, FORNECIDO E INSTALADO EM PRUMADA DE ESGOTO SANITÁRIO OU VENTILAÇÃO. AF_08/2022</t>
  </si>
  <si>
    <t>5.8.2.3</t>
  </si>
  <si>
    <t>5.8.2.3.1</t>
  </si>
  <si>
    <t>104357</t>
  </si>
  <si>
    <t>CAP, PVC, SÉRIE NORMAL, ESGOTO PREDIAL, DN 100 MM, JUNTA ELÁSTICA, FORNECIDO E INSTALADO EM SUBCOLETOR AÉREO DE ESGOTO SANITÁRIO. AF_08/2022</t>
  </si>
  <si>
    <t>5.8.2.3.2</t>
  </si>
  <si>
    <t>89726</t>
  </si>
  <si>
    <t>JOELHO 45 GRAUS, PVC, SERIE NORMAL, ESGOTO PREDIAL, DN 40 MM, JUNTA SOLDÁVEL, FORNECIDO E INSTALADO EM RAMAL DE DESCARGA OU RAMAL DE ESGOTO SANITÁRIO. AF_08/2022</t>
  </si>
  <si>
    <t>5.8.2.3.3</t>
  </si>
  <si>
    <t>5.8.2.3.4</t>
  </si>
  <si>
    <t>89739</t>
  </si>
  <si>
    <t>JOELHO 45 GRAUS, PVC, SERIE NORMAL, ESGOTO PREDIAL, DN 75 MM, JUNTA ELÁSTICA, FORNECIDO E INSTALADO EM RAMAL DE DESCARGA OU RAMAL DE ESGOTO SANITÁRIO. AF_08/2022</t>
  </si>
  <si>
    <t>5.8.2.3.5</t>
  </si>
  <si>
    <t>89746</t>
  </si>
  <si>
    <t>JOELHO 45 GRAUS, PVC, SERIE NORMAL, ESGOTO PREDIAL, DN 100 MM, JUNTA ELÁSTICA, FORNECIDO E INSTALADO EM RAMAL DE DESCARGA OU RAMAL DE ESGOTO SANITÁRIO. AF_08/2022</t>
  </si>
  <si>
    <t>5.8.2.3.6</t>
  </si>
  <si>
    <t>5.8.2.3.7</t>
  </si>
  <si>
    <t>5.8.2.3.8</t>
  </si>
  <si>
    <t>5.8.2.3.9</t>
  </si>
  <si>
    <t>89785</t>
  </si>
  <si>
    <t>JUNÇÃO SIMPLES, PVC, SERIE NORMAL, ESGOTO PREDIAL, DN 50 X 50 MM, JUNTA ELÁSTICA, FORNECIDO E INSTALADO EM RAMAL DE DESCARGA OU RAMAL DE ESGOTO SANITÁRIO. AF_08/2022</t>
  </si>
  <si>
    <t>5.8.2.3.10</t>
  </si>
  <si>
    <t>104343</t>
  </si>
  <si>
    <t>JUNÇÃO DE REDUÇÃO INVERTIDA, PVC, SÉRIE NORMAL, ESGOTO PREDIAL, DN 75 X 50 MM, JUNTA ELÁSTICA, FORNECIDO E INSTALADO EM RAMAL DE DESCARGA OU RAMAL DE ESGOTO SANITÁRIO. AF_08/2022</t>
  </si>
  <si>
    <t>5.8.2.3.11</t>
  </si>
  <si>
    <t>89797</t>
  </si>
  <si>
    <t>JUNÇÃO SIMPLES, PVC, SERIE NORMAL, ESGOTO PREDIAL, DN 100 X 100 MM, JUNTA ELÁSTICA, FORNECIDO E INSTALADO EM RAMAL DE DESCARGA OU RAMAL DE ESGOTO SANITÁRIO. AF_08/2022</t>
  </si>
  <si>
    <t>5.8.2.3.12</t>
  </si>
  <si>
    <t>5.8.2.3.13</t>
  </si>
  <si>
    <t>5.8.2.3.14</t>
  </si>
  <si>
    <t>89774</t>
  </si>
  <si>
    <t>LUVA SIMPLES, PVC, SERIE NORMAL, ESGOTO PREDIAL, DN 75 MM, JUNTA ELÁSTICA, FORNECIDO E INSTALADO EM RAMAL DE DESCARGA OU RAMAL DE ESGOTO SANITÁRIO. AF_08/2022</t>
  </si>
  <si>
    <t>5.8.2.3.15</t>
  </si>
  <si>
    <t>5.8.2.3.16</t>
  </si>
  <si>
    <t>S01581</t>
  </si>
  <si>
    <t>Plug em pvc rígido soldável, para esgoto primário, diâm = 100mm Rev. 01 - 10/2022</t>
  </si>
  <si>
    <t>5.8.2.3.17</t>
  </si>
  <si>
    <t>89549</t>
  </si>
  <si>
    <t>REDUÇÃO EXCÊNTRICA, PVC, SERIE R, ÁGUA PLUVIAL, DN 75 X 50 MM, JUNTA ELÁSTICA, FORNECIDO E INSTALADO EM RAMAL DE ENCAMINHAMENTO. AF_06/2022</t>
  </si>
  <si>
    <t>5.8.2.3.18</t>
  </si>
  <si>
    <t>S01656</t>
  </si>
  <si>
    <t>Redução excêntrica em pvc rígido c/ anéis, para esgoto primário, diâm =100 x 50mm</t>
  </si>
  <si>
    <t>5.8.2.3.19</t>
  </si>
  <si>
    <t>89557</t>
  </si>
  <si>
    <t>REDUÇÃO EXCÊNTRICA, PVC, SERIE R, ÁGUA PLUVIAL, DN 100 X 75 MM, JUNTA ELÁSTICA, FORNECIDO E INSTALADO EM RAMAL DE ENCAMINHAMENTO. AF_06/2022</t>
  </si>
  <si>
    <t>5.8.2.3.20</t>
  </si>
  <si>
    <t>5.8.2.3.21</t>
  </si>
  <si>
    <t>5.8.2.3.22</t>
  </si>
  <si>
    <t>89802</t>
  </si>
  <si>
    <t>JOELHO 45 GRAUS, PVC, SERIE NORMAL, ESGOTO PREDIAL, DN 50 MM, JUNTA ELÁSTICA, FORNECIDO E INSTALADO EM PRUMADA DE ESGOTO SANITÁRIO OU VENTILAÇÃO. AF_08/2022</t>
  </si>
  <si>
    <t>5.8.2.3.23</t>
  </si>
  <si>
    <t>89806</t>
  </si>
  <si>
    <t>JOELHO 45 GRAUS, PVC, SERIE NORMAL, ESGOTO PREDIAL, DN 75 MM, JUNTA ELÁSTICA, FORNECIDO E INSTALADO EM PRUMADA DE ESGOTO SANITÁRIO OU VENTILAÇÃO. AF_08/2022</t>
  </si>
  <si>
    <t>5.8.2.3.24</t>
  </si>
  <si>
    <t>5.8.2.3.25</t>
  </si>
  <si>
    <t>89805</t>
  </si>
  <si>
    <t>JOELHO 90 GRAUS, PVC, SERIE NORMAL, ESGOTO PREDIAL, DN 75 MM, JUNTA ELÁSTICA, FORNECIDO E INSTALADO EM PRUMADA DE ESGOTO SANITÁRIO OU VENTILAÇÃO. AF_08/2022</t>
  </si>
  <si>
    <t>5.8.2.3.26</t>
  </si>
  <si>
    <t>89830</t>
  </si>
  <si>
    <t>JUNÇÃO SIMPLES, PVC, SERIE NORMAL, ESGOTO PREDIAL, DN 75 X 75 MM, JUNTA ELÁSTICA, FORNECIDO E INSTALADO EM PRUMADA DE ESGOTO SANITÁRIO OU VENTILAÇÃO. AF_08/2022</t>
  </si>
  <si>
    <t>5.8.2.3.27</t>
  </si>
  <si>
    <t>5.8.2.3.28</t>
  </si>
  <si>
    <t>89817</t>
  </si>
  <si>
    <t>LUVA SIMPLES, PVC, SERIE NORMAL, ESGOTO PREDIAL, DN 75 MM, JUNTA ELÁSTICA, FORNECIDO E INSTALADO EM PRUMADA DE ESGOTO SANITÁRIO OU VENTILAÇÃO. AF_08/2022</t>
  </si>
  <si>
    <t>5.8.2.3.29</t>
  </si>
  <si>
    <t>5.8.2.3.30</t>
  </si>
  <si>
    <t>5.8.2.3.31</t>
  </si>
  <si>
    <t>5.8.2.3.32</t>
  </si>
  <si>
    <t>89829</t>
  </si>
  <si>
    <t>TE, PVC, SERIE NORMAL, ESGOTO PREDIAL, DN 75 X 75 MM, JUNTA ELÁSTICA, FORNECIDO E INSTALADO EM PRUMADA DE ESGOTO SANITÁRIO OU VENTILAÇÃO. AF_08/2022</t>
  </si>
  <si>
    <t>5.8.2.3.33</t>
  </si>
  <si>
    <t>104355</t>
  </si>
  <si>
    <t>JUNÇÃO DE REDUCAO INVERTIDA, PVC, SÉRIE NORMAL, ESGOTO PREDIAL, DN 100 X 75 MM, JUNTA ELÁSTICA, FORNECIDO E INSTALADO EM PRUMADA DE ESGOTO SANITÁRIO OU VENTILAÇÃO. AF_08/2022</t>
  </si>
  <si>
    <t>5.8.2.3.34</t>
  </si>
  <si>
    <t>5.8.2.3.35</t>
  </si>
  <si>
    <t>89821</t>
  </si>
  <si>
    <t>LUVA SIMPLES, PVC, SERIE NORMAL, ESGOTO PREDIAL, DN 100 MM, JUNTA ELÁSTICA, FORNECIDO E INSTALADO EM PRUMADA DE ESGOTO SANITÁRIO OU VENTILAÇÃO. AF_08/2022</t>
  </si>
  <si>
    <t>5.8.2.3.36</t>
  </si>
  <si>
    <t>104356</t>
  </si>
  <si>
    <t>TERMINAL DE VENTILAÇÃO, PVC, SÉRIE NORMAL, ESGOTO PREDIAL, DN 100 MM, JUNTA SOLDÁVEL, FORNECIDO E INSTALADO EM PRUMADA DE ESGOTO SANITÁRIO OU VENTILAÇÃO. AF_08/2022</t>
  </si>
  <si>
    <t>5.8.2.3.37</t>
  </si>
  <si>
    <t>5.8.2.4</t>
  </si>
  <si>
    <t>5.8.2.4.1</t>
  </si>
  <si>
    <t>5.8.2.4.2</t>
  </si>
  <si>
    <t>5.8.3</t>
  </si>
  <si>
    <t>5.8.3.1</t>
  </si>
  <si>
    <t>5.8.3.1.1</t>
  </si>
  <si>
    <t>5.8.3.1.2</t>
  </si>
  <si>
    <t>5.8.3.2</t>
  </si>
  <si>
    <t>5.8.3.2.1</t>
  </si>
  <si>
    <t>5.8.3.2.2</t>
  </si>
  <si>
    <t>89580</t>
  </si>
  <si>
    <t>TUBO PVC, SÉRIE R, ÁGUA PLUVIAL, DN 150 MM, FORNECIDO E INSTALADO EM CONDUTORES VERTICAIS DE ÁGUAS PLUVIAIS. AF_06/2022</t>
  </si>
  <si>
    <t>5.8.3.2.3</t>
  </si>
  <si>
    <t>5.8.3.3</t>
  </si>
  <si>
    <t>5.8.3.3.1</t>
  </si>
  <si>
    <t>5.8.3.3.2</t>
  </si>
  <si>
    <t>89591</t>
  </si>
  <si>
    <t>JOELHO 45 GRAUS, PVC, SERIE R, ÁGUA PLUVIAL, DN 150 MM, JUNTA ELÁSTICA, FORNECIDO E INSTALADO EM CONDUTORES VERTICAIS DE ÁGUAS PLUVIAIS. AF_06/2022</t>
  </si>
  <si>
    <t>5.8.3.3.3</t>
  </si>
  <si>
    <t>104168</t>
  </si>
  <si>
    <t>JOELHO 45 GRAUS, PVC, SERIE R, ÁGUA PLUVIAL, DN 150 MM, JUNTA ELÁSTICA, FORNECIDO E INSTALADO EM RAMAL DE ENCAMINHAMENTO. AF_06/2022</t>
  </si>
  <si>
    <t>5.8.3.3.4</t>
  </si>
  <si>
    <t>89590</t>
  </si>
  <si>
    <t>JOELHO 90 GRAUS, PVC, SERIE R, ÁGUA PLUVIAL, DN 150 MM, JUNTA ELÁSTICA, FORNECIDO E INSTALADO EM CONDUTORES VERTICAIS DE ÁGUAS PLUVIAIS. AF_06/2022</t>
  </si>
  <si>
    <t>5.8.3.3.5</t>
  </si>
  <si>
    <t>104167</t>
  </si>
  <si>
    <t>JOELHO 90 GRAUS, PVC, SERIE R, ÁGUA PLUVIAL, DN 150 MM, JUNTA ELÁSTICA, FORNECIDO E INSTALADO EM RAMAL DE ENCAMINHAMENTO. AF_06/2022</t>
  </si>
  <si>
    <t>5.8.3.3.6</t>
  </si>
  <si>
    <t>89679</t>
  </si>
  <si>
    <t>LUVA DE CORRER, PVC, SERIE R, ÁGUA PLUVIAL, DN 150 MM, JUNTA ELÁSTICA, FORNECIDO E INSTALADO EM CONDUTORES VERTICAIS DE ÁGUAS PLUVIAIS. AF_06/2022</t>
  </si>
  <si>
    <t>5.8.3.3.7</t>
  </si>
  <si>
    <t>104171</t>
  </si>
  <si>
    <t>LUVA DE CORRER, PVC, SERIE R, ÁGUA PLUVIAL, DN 150 MM, JUNTA ELÁSTICA, FORNECIDO E INSTALADO EM RAMAL DE ENCAMINHAMENTO. AF_06/2022</t>
  </si>
  <si>
    <t>5.8.3.3.8</t>
  </si>
  <si>
    <t>S07752</t>
  </si>
  <si>
    <t>Ralo hemisférico em ferro fundido tipo abacaxi, DN=150mm</t>
  </si>
  <si>
    <t>5.8.3.3.9</t>
  </si>
  <si>
    <t>89698</t>
  </si>
  <si>
    <t>JUNÇÃO SIMPLES, PVC, SERIE R, ÁGUA PLUVIAL, DN 150 X 150 MM, JUNTA ELÁSTICA, FORNECIDO E INSTALADO EM CONDUTORES VERTICAIS DE ÁGUAS PLUVIAIS. AF_06/2022</t>
  </si>
  <si>
    <t>5.8.3.4</t>
  </si>
  <si>
    <t>5.8.3.4.1</t>
  </si>
  <si>
    <t>5.8.3.4.2</t>
  </si>
  <si>
    <t>UFSB-43795878</t>
  </si>
  <si>
    <t>FILTRO SEPARADOR DE SÓLIDOS DE ÁGUA DE CHUVA - MODELO FILTRO VORTEX WFF150 AQUASTOCK OU EQUIVALENTE - INCLUSIVE CONJUNTO FLUTUANTE DE SUCÇÃO E CONTROLADOR AUTOMÁTICO - FORNECIMENTO E INSTALAÇÃO</t>
  </si>
  <si>
    <t>5.8.4</t>
  </si>
  <si>
    <t>5.8.4.1</t>
  </si>
  <si>
    <t>5.8.4.1.1</t>
  </si>
  <si>
    <t>86872</t>
  </si>
  <si>
    <t>TANQUE DE LOUÇA BRANCA COM COLUNA, 30L OU EQUIVALENTE - FORNECIMENTO E INSTALAÇÃO. AF_01/2020</t>
  </si>
  <si>
    <t>5.8.4.1.2</t>
  </si>
  <si>
    <t>86902</t>
  </si>
  <si>
    <t>LAVATÓRIO LOUÇA BRANCA COM COLUNA, *44 X 35,5* CM, PADRÃO POPULAR - FORNECIMENTO E INSTALAÇÃO. AF_01/2020</t>
  </si>
  <si>
    <t>5.8.4.1.3</t>
  </si>
  <si>
    <t>5.8.4.1.4</t>
  </si>
  <si>
    <t>100859</t>
  </si>
  <si>
    <t>MICTÓRIO SIFONADO LOUÇA BRANCA PARA ENTRADA DE ÁGUA EMBUTIDA - PADRÃO ALTO - FORNECIMENTO E INSTALAÇÃO. AF_01/2020</t>
  </si>
  <si>
    <t>5.8.4.2</t>
  </si>
  <si>
    <t>METAIS</t>
  </si>
  <si>
    <t>5.8.4.2.1</t>
  </si>
  <si>
    <t>5.8.4.2.2</t>
  </si>
  <si>
    <t>S03682</t>
  </si>
  <si>
    <t>Torneira cromada para tanque/jardim, 1/2", ref.1153 C39, DECA ou similar</t>
  </si>
  <si>
    <t>5.8.4.2.3</t>
  </si>
  <si>
    <t>S13649</t>
  </si>
  <si>
    <t>Chuveiro em aço inox cromado com tubo, de parede, linha max ref.: 1977.C.CT, Deca ou similar</t>
  </si>
  <si>
    <t>5.8.4.2.4</t>
  </si>
  <si>
    <t>5.8.4.3</t>
  </si>
  <si>
    <t>ACESSÓRIOS</t>
  </si>
  <si>
    <t>5.8.4.3.1</t>
  </si>
  <si>
    <t>5.8.4.3.2</t>
  </si>
  <si>
    <t>100849</t>
  </si>
  <si>
    <t>ASSENTO SANITÁRIO CONVENCIONAL - FORNECIMENTO E INSTALACAO. AF_01/2020</t>
  </si>
  <si>
    <t>5.8.4.3.3</t>
  </si>
  <si>
    <t>5.8.4.3.4</t>
  </si>
  <si>
    <t>5.8.4.3.5</t>
  </si>
  <si>
    <t>5.8.4.3.6</t>
  </si>
  <si>
    <t>5.8.4.3.7</t>
  </si>
  <si>
    <t>5.8.4.4</t>
  </si>
  <si>
    <t>5.8.4.4.1</t>
  </si>
  <si>
    <t>UFSB-53342385</t>
  </si>
  <si>
    <t>BAN-01 - BANCADA EM GRANITO CINZA 160x60cm COM 02 CUBAS DE EMBUTIR OVAL EM LOUÇA BRANCA, 35 X 50CM</t>
  </si>
  <si>
    <t>5.8.4.4.2</t>
  </si>
  <si>
    <t>UFSB-02773957</t>
  </si>
  <si>
    <t>BAN-02 - BANCADA EM GRANITO CINZA 210x60cm COM UMA CUBA DE EMBUTIR RETANGULAR DE AÇO INOXIDÁVEL, 46 X 30 X 12 CM</t>
  </si>
  <si>
    <t>5.8.4.4.3</t>
  </si>
  <si>
    <t>UFSB-06803881</t>
  </si>
  <si>
    <t>BAN-03 - BANCADA EM GRANITO CINZA 400x60cm COM 05 CUBAS DE EMBUTIR OVAL EM LOUÇA BRANCA, 35 X 50CM</t>
  </si>
  <si>
    <t>5.8.4.4.4</t>
  </si>
  <si>
    <t>UFSB-46805127</t>
  </si>
  <si>
    <t>BAN-04 - BANCADA EM GRANITO CINZA 250x60cm COM UMA CUBA DE EMBUTIR RETANGULAR DE AÇO INOXIDÁVEL, 46 X 30 X 12 CM</t>
  </si>
  <si>
    <t>5.8.4.4.5</t>
  </si>
  <si>
    <t>UFSB-87759457</t>
  </si>
  <si>
    <t>BAN-05 - BANCADA EM GRANITO CINZA 240x40cm</t>
  </si>
  <si>
    <t>5.8.4.4.6</t>
  </si>
  <si>
    <t>UFSB-01133595</t>
  </si>
  <si>
    <t>BAN-07 - BANCADA EM GRANITO CINZA 120x40cm</t>
  </si>
  <si>
    <t>5.9</t>
  </si>
  <si>
    <t>5.9.1</t>
  </si>
  <si>
    <t>98546</t>
  </si>
  <si>
    <t>IMPERMEABILIZAÇÃO DE SUPERFÍCIE COM MANTA ASFÁLTICA, UMA CAMADA, INCLUSIVE APLICAÇÃO DE PRIMER ASFÁLTICO, E=4MM. AF_09/2023</t>
  </si>
  <si>
    <t>5.9.2</t>
  </si>
  <si>
    <t>98553</t>
  </si>
  <si>
    <t>IMPERMEABILIZAÇÃO DE SUPERFÍCIE COM MEMBRANA À BASE DE POLIURETANO, 2 DEMÃOS. AF_09/2023</t>
  </si>
  <si>
    <t>5.9.3</t>
  </si>
  <si>
    <t>98557</t>
  </si>
  <si>
    <t>IMPERMEABILIZAÇÃO DE SUPERFÍCIE COM EMULSÃO ASFÁLTICA, 2 DEMÃOS. AF_09/2023</t>
  </si>
  <si>
    <t>5.9.4</t>
  </si>
  <si>
    <t>88476</t>
  </si>
  <si>
    <t>CONTRAPISO COM ARGAMASSA AUTONIVELANTE, APLICADO SOBRE LAJE, ADERIDO, ESPESSURA 2CM. AF_07/2021</t>
  </si>
  <si>
    <t>5.9.5</t>
  </si>
  <si>
    <t>98565</t>
  </si>
  <si>
    <t>PROTEÇÃO MECÂNICA DE SUPERFICIE HORIZONTAL COM ARGAMASSA DE CIMENTO E AREIA, TRAÇO 1:3, E=3CM. AF_09/2023</t>
  </si>
  <si>
    <t>5.10</t>
  </si>
  <si>
    <t>5.10.1</t>
  </si>
  <si>
    <t>5.10.1.1</t>
  </si>
  <si>
    <t>5.10.1.2</t>
  </si>
  <si>
    <t>5.10.2</t>
  </si>
  <si>
    <t>5.10.2.1</t>
  </si>
  <si>
    <t>JCA-87899058</t>
  </si>
  <si>
    <t>PLACA DE SINALIZAÇÃO DE SEGURANÇA CONTRA INCÊNDIO, FOTOLUMINESCENTE, RETANGULAR, 26 X 13 CM, EM PVC 2 MM ANTI-CHAMAS (SIMBOLOS, CORES E PICTOGRAMAS CONFORME NBR 16820) - SENTIDO DE ROTA DE FUGA (LATERAL)</t>
  </si>
  <si>
    <t>5.10.2.2</t>
  </si>
  <si>
    <t>JCA-30984289</t>
  </si>
  <si>
    <t>PLACA DE SINALIZAÇÃO DE SEGURANÇA CONTRA INCÊNDIO, FOTOLUMINESCENTE, RETANGULAR, 26 X 13 CM, EM PVC 2 MM ANTI-CHAMAS (SIMBOLOS, CORES E PICTOGRAMAS CONFORME NBR 16820) - SENTIDO DE ROTA DE FUGA (EM FRENTE)</t>
  </si>
  <si>
    <t>5.10.2.3</t>
  </si>
  <si>
    <t>JCA-90210395</t>
  </si>
  <si>
    <t>PLACA DE SINALIZAÇÃO DE SEGURANÇA CONTRA INCÊNDIO, FOTOLUMINESCENTE, RETANGULAR, 26 X 13 CM, EM PVC 2 MM ANTI-CHAMAS (SIMBOLOS, CORES E PICTOGRAMAS CONFORME NBR 16820) - SENTIDO DE ROTA DE FUGA (SAÍDA)</t>
  </si>
  <si>
    <t>5.10.2.4</t>
  </si>
  <si>
    <t>JCA-55551132</t>
  </si>
  <si>
    <t>PLACA DE SINALIZAÇÃO DE SEGURANÇA CONTRA INCÊNDIO, FOTOLUMINESCENTE, RETANGULAR, 26 X 13 CM, EM PVC 2 MM ANTI-CHAMAS (SIMBOLOS, CORES E PICTOGRAMAS CONFORME NBR 16820) - SENTIDO INDICATIVO DE SENTIDO EM ESCADA DE EMERGÊNCIA (INFERIOR DIREITA)</t>
  </si>
  <si>
    <t>5.10.2.5</t>
  </si>
  <si>
    <t>JCA-71199680</t>
  </si>
  <si>
    <t>PLACA DE SINALIZAÇÃO DE SEGURANÇA CONTRA INCÊNDIO, FOTOLUMINESCENTE, RETANGULAR, 26 X 13 CM, EM PVC 2 MM ANTI-CHAMAS (SIMBOLOS, CORES E PICTOGRAMAS CONFORME NBR 16820) - SENTIDO INDICATIVO DE SENTIDO EM ESCADA DE EMERGÊNCIA (INFERIOR ESQUERDA)</t>
  </si>
  <si>
    <t>5.10.2.6</t>
  </si>
  <si>
    <t>JCA-95510090</t>
  </si>
  <si>
    <t>PLACA DE SINALIZAÇÃO DE SEGURANÇA CONTRA INCÊNDIO, FOTOLUMINESCENTE, RETANGULAR, 14 X 14 CM, EM PVC 2 MM ANTI-CHAMAS (SIMBOLOS, CORES E PICTOGRAMAS CONFORME NBR 16820) - PLACA INDICATIVA DE NUMERO DE PAVIMENTO</t>
  </si>
  <si>
    <t>5.10.2.7</t>
  </si>
  <si>
    <t>JCA-72769892</t>
  </si>
  <si>
    <t>PLACA DE SINALIZAÇÃO DE SEGURANÇA CONTRA INCÊNDIO, FOTOLUMINESCENTE, RETANGULAR, 40 X 12 CM, EM PVC 2 MM ANTI-CHAMAS (SIMBOLOS, CORES E PICTOGRAMAS CONFORME NBR 16820) - PLACA INDICATIVA DEABERTURA DA PORTA CORTA-FOGO POR BARRA ANTIPÂNICO</t>
  </si>
  <si>
    <t>5.10.2.8</t>
  </si>
  <si>
    <t>JCA-59166229</t>
  </si>
  <si>
    <t>PLACA DE SINALIZAÇÃO DE SEGURANÇA CONTRA INCÊNDIO, FOTOLUMINESCENTE, QUADRADA, 20 X 20 CM, EM PVC 2 MM ANTI-CHAMAS (SIMBOLOS, CORES E PICTOGRAMAS CONFORME NBR 16820) - PROIBIDO USAR O ELEVADOR EM CASO DE INCÊNDIO</t>
  </si>
  <si>
    <t>5.10.2.9</t>
  </si>
  <si>
    <t>5.10.2.10</t>
  </si>
  <si>
    <t>5.10.2.11</t>
  </si>
  <si>
    <t>5.10.2.12</t>
  </si>
  <si>
    <t>JCA-46369676</t>
  </si>
  <si>
    <t>PLACA DE SINALIZAÇÃO DE SEGURANÇA CONTRA INCÊNDIO, FOTOLUMINESCENTE, QUADRADA, 20 X 20 CM, EM PVC 2 MM ANTI-CHAMAS (SIMBOLOS, CORES E PICTOGRAMAS CONFORME NBR 16820) - HIDRANTE</t>
  </si>
  <si>
    <t>5.10.3</t>
  </si>
  <si>
    <t>REDE DE HIDRANTES</t>
  </si>
  <si>
    <t>5.10.3.1</t>
  </si>
  <si>
    <t>TUBOS</t>
  </si>
  <si>
    <t>5.10.3.1.1</t>
  </si>
  <si>
    <t>92367</t>
  </si>
  <si>
    <t>TUBO DE AÇO GALVANIZADO COM COSTURA, CLASSE MÉDIA, DN 65 (2 1/2"), CONEXÃO ROSQUEADA, INSTALADO EM REDE DE ALIMENTAÇÃO PARA HIDRANTE - FORNECIMENTO E INSTALAÇÃO. AF_10/2020</t>
  </si>
  <si>
    <t>5.10.3.1.2</t>
  </si>
  <si>
    <t>92368</t>
  </si>
  <si>
    <t>TUBO DE AÇO GALVANIZADO COM COSTURA, CLASSE MÉDIA, DN 80 (3"), CONEXÃO ROSQUEADA, INSTALADO EM REDE DE ALIMENTAÇÃO PARA HIDRANTE - FORNECIMENTO E INSTALAÇÃO. AF_10/2020</t>
  </si>
  <si>
    <t>5.10.3.2</t>
  </si>
  <si>
    <t>5.10.3.2.1</t>
  </si>
  <si>
    <t>92642</t>
  </si>
  <si>
    <t>TÊ, EM FERRO GALVANIZADO, CONEXÃO ROSQUEADA, DN 65 (2 1/2"), INSTALADO EM REDE DE ALIMENTAÇÃO PARA HIDRANTE - FORNECIMENTO E INSTALAÇÃO. AF_10/2020</t>
  </si>
  <si>
    <t>5.10.3.2.2</t>
  </si>
  <si>
    <t>92644</t>
  </si>
  <si>
    <t>TÊ, EM FERRO GALVANIZADO, CONEXÃO ROSQUEADA, DN 80 (3"), INSTALADO EM REDE DE ALIMENTAÇÃO PARA HIDRANTE - FORNECIMENTO E INSTALAÇÃO. AF_10/2020</t>
  </si>
  <si>
    <t>5.10.3.2.3</t>
  </si>
  <si>
    <t>92936</t>
  </si>
  <si>
    <t>LUVA DE REDUÇÃO, EM FERRO GALVANIZADO, 3" X 2 1/2", CONEXÃO ROSQUEADA, INSTALADO EM REDE DE ALIMENTAÇÃO PARA HIDRANTE - FORNECIMENTO E INSTALAÇÃO. AF_10/2020</t>
  </si>
  <si>
    <t>5.10.3.2.4</t>
  </si>
  <si>
    <t>92389</t>
  </si>
  <si>
    <t>JOELHO 45 GRAUS, EM FERRO GALVANIZADO, DN 65 (2 1/2"), CONEXÃO ROSQUEADA, INSTALADO EM REDE DE ALIMENTAÇÃO PARA HIDRANTE - FORNECIMENTO E INSTALAÇÃO. AF_10/2020</t>
  </si>
  <si>
    <t>5.10.3.2.5</t>
  </si>
  <si>
    <t>92390</t>
  </si>
  <si>
    <t>JOELHO 90 GRAUS, EM FERRO GALVANIZADO, DN 65 (2 1/2"), CONEXÃO ROSQUEADA, INSTALADO EM REDE DE ALIMENTAÇÃO PARA HIDRANTE - FORNECIMENTO E INSTALAÇÃO. AF_10/2020</t>
  </si>
  <si>
    <t>5.10.3.2.6</t>
  </si>
  <si>
    <t>92636</t>
  </si>
  <si>
    <t>JOELHO 90 GRAUS, EM FERRO GALVANIZADO, CONEXÃO ROSQUEADA, DN 80 (3"), INSTALADO EM REDE DE ALIMENTAÇÃO PARA HIDRANTE - FORNECIMENTO E INSTALAÇÃO. AF_10/2020</t>
  </si>
  <si>
    <t>5.10.3.3</t>
  </si>
  <si>
    <t>5.10.3.3.1</t>
  </si>
  <si>
    <t>83633B</t>
  </si>
  <si>
    <t>HIDRANTE DE RECALQUE PARA SISTEMA DE COMBATE A INCÊNDIO - PADRÃO CBM/BA</t>
  </si>
  <si>
    <t>5.10.3.3.2</t>
  </si>
  <si>
    <t>JCA-33071746</t>
  </si>
  <si>
    <t>ABRIGO PARA HIDRANTE, 90X60X17CM, COM REGISTRO GLOBO ANGULAR 45 GRAUS 2 1/2", ADAPTADOR STORZ 2 1/2", DUAS MANGUEIRAS DE INCÊNDIO 15M, REDUÇÃO 2 1/2" X 1 1/2" E ESGUICHO EM LATÃO 1 1/2" - FORNECIMENTO E INSTALAÇÃO. AF_10/2020</t>
  </si>
  <si>
    <t>5.10.4</t>
  </si>
  <si>
    <t>CASA DE BOMBAS</t>
  </si>
  <si>
    <t>5.10.4.1</t>
  </si>
  <si>
    <t>S03192</t>
  </si>
  <si>
    <t>Fornecimento e assentamento de bucha de redução de ferro galvanizado de 3" x 1"</t>
  </si>
  <si>
    <t>5.10.4.2</t>
  </si>
  <si>
    <t>101923</t>
  </si>
  <si>
    <t>LUVA DE REDUÇÃO, EM FERRO GALVANIZADO, 4" X 3", CONEXÃO ROSQUEADA, INSTALADO EM PRUMADAS - FORNECIMENTO E INSTALAÇÃO. AF_10/2020</t>
  </si>
  <si>
    <t>5.10.4.3</t>
  </si>
  <si>
    <t>97461</t>
  </si>
  <si>
    <t>LUVA, EM AÇO, CONEXÃO SOLDADA, DN 25 (1"), INSTALADO EM REDE DE ALIMENTAÇÃO PARA HIDRANTE - FORNECIMENTO E INSTALAÇÃO. AF_10/2020</t>
  </si>
  <si>
    <t>5.10.4.4</t>
  </si>
  <si>
    <t>97449</t>
  </si>
  <si>
    <t>LUVA, EM AÇO, CONEXÃO SOLDADA, DN 80 (3"), INSTALADO EM PRUMADAS - FORNECIMENTO E INSTALAÇÃO. AF_10/2020</t>
  </si>
  <si>
    <t>5.10.4.5</t>
  </si>
  <si>
    <t>92637</t>
  </si>
  <si>
    <t>TÊ, EM FERRO GALVANIZADO, CONEXÃO ROSQUEADA, DN 25 (1"), INSTALADO EM REDE DE ALIMENTAÇÃO PARA HIDRANTE - FORNECIMENTO E INSTALAÇÃO. AF_10/2020</t>
  </si>
  <si>
    <t>5.10.4.6</t>
  </si>
  <si>
    <t>101935</t>
  </si>
  <si>
    <t>TÊ, EM FERRO GALVANIZADO, 4", CONEXÃO ROSQUEADA, INSTALADO EM REDE DE ALIMENTAÇÃO PARA HIDRANTE - FORNECIMENTO E INSTALAÇÃO. AF_10/2020</t>
  </si>
  <si>
    <t>5.10.4.7</t>
  </si>
  <si>
    <t>UFSB-79440352</t>
  </si>
  <si>
    <t>BOMBA CENTRIFUGA, MOTOR ELETRICO TRIFASICO 3/4 OU 1,0 CV - 36 MCA - 1,20 M3/H - REF. DANCOR CAP-1.1B-BHD - FORNECIMENTO E INSTALAÇÃO</t>
  </si>
  <si>
    <t>5.10.4.8</t>
  </si>
  <si>
    <t>UFSB-66468218</t>
  </si>
  <si>
    <t>BOMBA CENTRIFUGA, MOTOR ELETRICO TRIFASICO 4,0 CV - 26 MCA - 26 M3/H - REF. DANCOR 37-40 TJM - FORNECIMENTO E INSTALAÇÃO</t>
  </si>
  <si>
    <t>5.10.4.9</t>
  </si>
  <si>
    <t>S09670</t>
  </si>
  <si>
    <t>Fornecimento e instalação de pressostato 0 a 10 kgf/cm2</t>
  </si>
  <si>
    <t>5.10.4.10</t>
  </si>
  <si>
    <t>101917</t>
  </si>
  <si>
    <t>MANÔMETRO 0 A 200 PSI (0 A 14 KGF/CM2), D = 50MM - FORNECIMENTO E INSTALAÇÃO. AF_10/2020</t>
  </si>
  <si>
    <t>5.10.4.11</t>
  </si>
  <si>
    <t>94500</t>
  </si>
  <si>
    <t>REGISTRO DE GAVETA BRUTO, LATÃO, ROSCÁVEL, 3" - FORNECIMENTO E INSTALAÇÃO. AF_08/2021</t>
  </si>
  <si>
    <t>5.10.4.12</t>
  </si>
  <si>
    <t>5.10.4.13</t>
  </si>
  <si>
    <t>94501</t>
  </si>
  <si>
    <t>REGISTRO DE GAVETA BRUTO, LATÃO, ROSCÁVEL, 4" - FORNECIMENTO E INSTALAÇÃO. AF_08/2021</t>
  </si>
  <si>
    <t>5.10.4.14</t>
  </si>
  <si>
    <t>S13834</t>
  </si>
  <si>
    <t>Vaso de expansão com volume interno 36 litros, conexão BSP 1" M, faixa de temperatura -10 a +99, pressão máxima 10 Bar, conexões em AISI 304, modelo TAN-VAQF-36 ou similar. Inclusive instalação</t>
  </si>
  <si>
    <t>5.10.4.15</t>
  </si>
  <si>
    <t>UFSB-18265106</t>
  </si>
  <si>
    <t>VÁLVULA DE ALÍVIO DN 3" BRONZE - FORNECIMENTO E INSTALAÇÃO</t>
  </si>
  <si>
    <t>5.10.4.16</t>
  </si>
  <si>
    <t>99633</t>
  </si>
  <si>
    <t>VÁLVULA DE RETENÇÃO VERTICAL, DE BRONZE, ROSCÁVEL, 3" - FORNECIMENTO E INSTALAÇÃO. AF_08/2021</t>
  </si>
  <si>
    <t>5.10.4.17</t>
  </si>
  <si>
    <t>5.10.4.18</t>
  </si>
  <si>
    <t>97498</t>
  </si>
  <si>
    <t>TUBO DE AÇO GALVANIZADO COM COSTURA, CLASSE MÉDIA, DN 25 (1"), CONEXÃO ROSQUEADA, INSTALADO EM REDE DE ALIMENTAÇÃO PARA HIDRANTE - FORNECIMENTO E INSTALAÇÃO. AF_10/2020</t>
  </si>
  <si>
    <t>5.10.4.19</t>
  </si>
  <si>
    <t>5.10.4.20</t>
  </si>
  <si>
    <t>101927</t>
  </si>
  <si>
    <t>TUBO DE AÇO GALVANIZADO COM COSTURA, CLASSE MÉDIA, DN 100 (4"), CONEXÃO ROSQUEADA, INSTALADO EM REDE DE ALIMENTAÇÃO PARA HIDRANTE - FORNECIMENTO E INSTALAÇÃO. AF_10/2020</t>
  </si>
  <si>
    <t>5.10.4.21</t>
  </si>
  <si>
    <t>92382</t>
  </si>
  <si>
    <t>JOELHO 90 GRAUS, EM FERRO GALVANIZADO, DN 25 (1"), CONEXÃO ROSQUEADA, INSTALADO EM REDE DE ALIMENTAÇÃO PARA HIDRANTE - FORNECIMENTO E INSTALAÇÃO. AF_10/2020</t>
  </si>
  <si>
    <t>5.10.4.22</t>
  </si>
  <si>
    <t>101934</t>
  </si>
  <si>
    <t>JOELHO 90°, EM FERRO GALVANIZADO, 4", CONEXÃO ROSQUEADA, INSTALADO EM REDE DE ALIMENTAÇÃO PARA HIDRANTE - FORNECIMENTO E INSTALAÇÃO. AF_10/2020</t>
  </si>
  <si>
    <t>5.10.4.23</t>
  </si>
  <si>
    <t>5.10.4.24</t>
  </si>
  <si>
    <t>5.10.5</t>
  </si>
  <si>
    <t>5.10.5.1</t>
  </si>
  <si>
    <t>5.11</t>
  </si>
  <si>
    <t>5.11.1</t>
  </si>
  <si>
    <t>5.11.1.1</t>
  </si>
  <si>
    <t>5.11.1.2</t>
  </si>
  <si>
    <t>5.11.1.3</t>
  </si>
  <si>
    <t>5.11.1.4</t>
  </si>
  <si>
    <t>5.11.1.5</t>
  </si>
  <si>
    <t>87547</t>
  </si>
  <si>
    <t>MASSA ÚNICA, EM ARGAMASSA TRAÇO 1:2:8, PREPARO MECÂNICO, APLICADA MANUALMENTE EM PAREDES INTERNAS DE AMBIENTES COM ÁREA ENTRE 5M² E 10M², E = 10MM, COM TALISCAS. AF_03/2024</t>
  </si>
  <si>
    <t>5.11.2</t>
  </si>
  <si>
    <t>REVESTIMENTOS DE ACABAMENTOS</t>
  </si>
  <si>
    <t>5.11.2.1</t>
  </si>
  <si>
    <t>104588</t>
  </si>
  <si>
    <t>REVESTIMENTO CERÂMICO PARA PAREDES EXTERNAS, COM PLACAS TIPO GRÊS OU SEMIGRÊS, FORMATO MENOR OU IGUAL A 200 CM2, ALINHADAS A PRUMO. AF_02/2023</t>
  </si>
  <si>
    <t>5.11.2.2</t>
  </si>
  <si>
    <t>104611</t>
  </si>
  <si>
    <t>REVESTIMENTO CERÂMICO PARA PAREDES INTERNAS COM PLACAS TIPO ESMALTADA DE DIMENSÕES 60X60 CM APLICADAS NA ALTURA INTEIRA DAS PAREDES. AF_02/2023_PE</t>
  </si>
  <si>
    <t>5.11.2.3</t>
  </si>
  <si>
    <t>JCA-82649966</t>
  </si>
  <si>
    <t>FORNECIMENTO E INSTALAÇÃO DE REVESTIMENTO EM CARPETE DE POLIPROPILENO EM MANTA PARA TRAFEGO COMERCIAL MEDIO, E = 5 A 6 MM</t>
  </si>
  <si>
    <t>5.11.2.4</t>
  </si>
  <si>
    <t>S08858</t>
  </si>
  <si>
    <t>Revestimento com chapa em fórmica padrão madeirado, Mel Linheiro, ref.:M814, acabamento TX ou similar, colada c/ formicola ou similar, diretamente sobre emboço</t>
  </si>
  <si>
    <t>5.11.2.5</t>
  </si>
  <si>
    <t>S13346</t>
  </si>
  <si>
    <t>Fornecimento com instalação de Absorvedor acústico confeccionado em LÃ DE ROCHA BASALTICA, densidade 64 kg/m², espessura 50 mm. acabamento em tecido tramado na cor indicada pela arquitetura.(obra: CONSERVÁTORIO DE MÚSICA)</t>
  </si>
  <si>
    <t>5.12</t>
  </si>
  <si>
    <t>VIDROS</t>
  </si>
  <si>
    <t>5.12.1</t>
  </si>
  <si>
    <t>S11347</t>
  </si>
  <si>
    <t>Fornecimento e instalação de fachada em pele de vidro, em vidro laminado 3+3 refletivo</t>
  </si>
  <si>
    <t>5.12.2</t>
  </si>
  <si>
    <t>102166</t>
  </si>
  <si>
    <t>INSTALAÇÃO DE VIDRO LISO INCOLOR, E = 6 MM, EM ESQUADRIA DE ALUMÍNIO OU PVC, FIXADO COM BAGUETE. AF_01/2021_PS</t>
  </si>
  <si>
    <t>5.13</t>
  </si>
  <si>
    <t>5.13.1</t>
  </si>
  <si>
    <t>5.13.1.1</t>
  </si>
  <si>
    <t>5.13.1.2</t>
  </si>
  <si>
    <t>5.13.1.3</t>
  </si>
  <si>
    <t>5.13.1.4</t>
  </si>
  <si>
    <t>5.13.2</t>
  </si>
  <si>
    <t>5.13.2.1</t>
  </si>
  <si>
    <t>88488</t>
  </si>
  <si>
    <t>PINTURA LÁTEX ACRÍLICA PREMIUM, APLICAÇÃO MANUAL EM TETO, DUAS DEMÃOS. AF_04/2023</t>
  </si>
  <si>
    <t>5.14</t>
  </si>
  <si>
    <t>5.14.1</t>
  </si>
  <si>
    <t>5.14.1.1</t>
  </si>
  <si>
    <t>99837</t>
  </si>
  <si>
    <t>GUARDA-CORPO DE AÇO GALVANIZADO DE 1,10M, MONTANTES TUBULARES DE 1.1/4" ESPAÇADOS DE 1,20M, TRAVESSA SUPERIOR DE 1.1/2", GRADIL FORMADO POR TUBOS HORIZONTAIS DE 1" E VERTICAIS DE 3/4", FIXADO COM CHUMBADOR MECÂNICO. AF_04/2019_PS</t>
  </si>
  <si>
    <t>5.14.1.2</t>
  </si>
  <si>
    <t>5.14.1.3</t>
  </si>
  <si>
    <t>5.14.1.4</t>
  </si>
  <si>
    <t>UFSB-25040249</t>
  </si>
  <si>
    <t>GUARDA-CORPO DE AÇO GALVANIZADO DE 1,10M, MONTANTES TUBULARES DE 1.1/4" ESPAÇADOS DE 1,20M, TRAVESSA SUPERIOR DE 1.1/2", GRADIL FORMADO POR TUBOS HORIZONTAIS DE 1" FIXADO COM CHUMBADOR MECÂNICO.</t>
  </si>
  <si>
    <t>5.14.2</t>
  </si>
  <si>
    <t>5.14.2.1</t>
  </si>
  <si>
    <t>5.14.2.2</t>
  </si>
  <si>
    <t>5.14.2.3</t>
  </si>
  <si>
    <t>JCA-53238907</t>
  </si>
  <si>
    <t>MAPA TÁTIL EM ACRILICO CRISTAL COM ADESIVO TRANSPARENTE ESPELHADO CALÇADO DE BRANCO E SUPORTE EM ACM.</t>
  </si>
  <si>
    <t>5.14.2.4</t>
  </si>
  <si>
    <t>UFSB-88832577</t>
  </si>
  <si>
    <t>LOGOMARCA E TEXTO "UFSB" EM AÇO INOX ESCOVADO PARA BLOCO DIDÁTICO DO CAMPUS DE JEQUIÉ - FORNECIMENTO E INSTALAÇÃO - INCLUSIVE TRANSPORTE VERTICAL</t>
  </si>
  <si>
    <t>5.14.3</t>
  </si>
  <si>
    <t>ANDAIMES EM GERAL</t>
  </si>
  <si>
    <t>5.14.3.1</t>
  </si>
  <si>
    <t>97063</t>
  </si>
  <si>
    <t>MONTAGEM E DESMONTAGEM DE ANDAIME MODULAR FACHADEIRO, COM PISO METÁLICO, PARA EDIFÍCIOS COM MULTIPLOS PAVIMENTOS (EXCLUSIVE ANDAIME E LIMPEZA). AF_03/2024</t>
  </si>
  <si>
    <t>5.14.3.2</t>
  </si>
  <si>
    <t>00020193</t>
  </si>
  <si>
    <t>LOCACAO DE ANDAIME METALICO TIPO FACHADEIRO, PECAS COM APROXIMADAMENTE 1,20 M DE LARGURA E 2,0 M DE ALTURA, INCLUINDO DIAGONAIS EM X, BARRAS DE LIGACAO, SAPATAS E DEMAIS ITENS NECESSARIOS A MONTAGEM (NAO INCLUI INSTALACAO)</t>
  </si>
  <si>
    <t>M2XMES</t>
  </si>
  <si>
    <t>5.14.3.3</t>
  </si>
  <si>
    <t>97064</t>
  </si>
  <si>
    <t>MONTAGEM E DESMONTAGEM DE ANDAIME TUBULAR TIPO "TORRE" (EXCLUSIVE ANDAIME E LIMPEZA). AF_03/2024</t>
  </si>
  <si>
    <t>5.14.3.4</t>
  </si>
  <si>
    <t>00010527</t>
  </si>
  <si>
    <t>LOCACAO DE ANDAIME METALICO TUBULAR DE ENCAIXE, TIPO DE TORRE, CADA PAINEL COM LARGURA DE 1 ATE 1,5 M E ALTURA DE *1,00* M, INCLUINDO DIAGONAL, BARRAS DE LIGACAO, SAPATAS OU RODIZIOS E DEMAIS ITENS NECESSARIOS A MONTAGEM (NAO INCLUI INSTALACAO)</t>
  </si>
  <si>
    <t>MXMES</t>
  </si>
  <si>
    <t>5.15</t>
  </si>
  <si>
    <t>5.15.1</t>
  </si>
  <si>
    <t>S09086</t>
  </si>
  <si>
    <t>Degrau industrial monolítico c/pingadeira (fornecimento e assentamento)</t>
  </si>
  <si>
    <t>5.16</t>
  </si>
  <si>
    <t>5.16.1</t>
  </si>
  <si>
    <t>5.16.1.1</t>
  </si>
  <si>
    <t>INSTALAÇÕES ELÉTRICAS E ELETRONICAS</t>
  </si>
  <si>
    <t>5.16.1.1.1</t>
  </si>
  <si>
    <t>UFSB-59213977</t>
  </si>
  <si>
    <t>FORNECIMENTO DE NOBREAK MONOFÁSICO COM MÓDULO DE BATERIA EMBUTIDO, 6KVA, 220V IN, 220V OUT. - BDI = 15,58</t>
  </si>
  <si>
    <t>5.16.1.2</t>
  </si>
  <si>
    <t>5.16.1.2.1</t>
  </si>
  <si>
    <t>5.16.1.2.2</t>
  </si>
  <si>
    <t>00042422</t>
  </si>
  <si>
    <t>AR CONDICIONADO SPLIT INVERTER, HI-WALL (PAREDE), 18000 BTU/H, CICLO FRIO, 60HZ, CLASSIFICACAO A (SELO PROCEL), GAS HFC, CONTROLE S/FIO - BDI = 15,58</t>
  </si>
  <si>
    <t>5.16.1.2.3</t>
  </si>
  <si>
    <t>JCA-26173754</t>
  </si>
  <si>
    <t>AR CONDICIONADO SPLIT INVERTER, CASSETE (TETO), 48000 BTUS/H, CICLO QUENTE/FRIO, 60 HZ, CLASSIFICACAO ENERGETICA A - SELO PROCEL, GAS HFC, CONTROLE S/ FIO - BDI = 15,58</t>
  </si>
  <si>
    <t>5.16.1.2.4</t>
  </si>
  <si>
    <t>JCA-43895203</t>
  </si>
  <si>
    <t>AR CONDICIONADO SPLIT INVERTER, CASSETE (TETO), APRESENTANDO ENTRE 54000 E 58000 BTU/H, CICLO FRIO, 60 HZ, CLASSIFICACAO ENERGETICA A - SELO PROCEL, GAS HFC, CONTROLE S/ FIO - BDI = 15,58</t>
  </si>
  <si>
    <t>5.16.1.2.5</t>
  </si>
  <si>
    <t>00042419</t>
  </si>
  <si>
    <t>AR CONDICIONADO SPLIT INVERTER, PISO TETO, 36000 BTU/H, CICLO FRIO, 60HZ, CLASSIFICACAO ENERGETICA A OU B (SELO PROCEL), GAS HFC, CONTROLE S/FIO - BDI = 15,58</t>
  </si>
  <si>
    <t>5.16.1.2.6</t>
  </si>
  <si>
    <t>00042420</t>
  </si>
  <si>
    <t>AR CONDICIONADO SPLIT INVERTER, PISO TETO, 48000 BTU/H, CICLO FRIO, 60HZ, CLASSIFICACAO ENERGETICA A OU B (SELO PROCEL), GAS HFC, CONTROLE S/FIO - BDI = 15,58</t>
  </si>
  <si>
    <t>5.16.1.2.7</t>
  </si>
  <si>
    <t>00042421</t>
  </si>
  <si>
    <t>AR CONDICIONADO SPLIT INVERTER, PISO TETO, APRESENTANDO ENTRE 54000 E 58000 BTU/H, CICLO FRIO, 60HZ, CLASSIFICACAO ENERGETICA A OU B (SELO PROCEL), GAS HFC, CONTROLE S/FIO - BDI = 15,58</t>
  </si>
  <si>
    <t>5.16.1.2.8</t>
  </si>
  <si>
    <t>JCA-02362094</t>
  </si>
  <si>
    <t>FORNECIMENTO DE EXAUSTOR CENTRÍFUGO VAZÃO 345 M3/H, PRESSÃO 36 MMCA, PRESSÃO SONORA MÁX.: 42Db REF. MAXX 125 DA SICFLUX OU EQUIVALENTE - BDI = 15,58</t>
  </si>
  <si>
    <t>5.16.1.2.9</t>
  </si>
  <si>
    <t>JCA-45991654</t>
  </si>
  <si>
    <t>FORNECIMENTO DE EXAUSTOR CENTRÍFUGO VAZÃO 552 M3/H, PRESSÃO 32 MMCA, PRESSÃO SONORA MÁX.: 44Db REF. MAXX 150 DA SICFLUX OU EQUIVALENTE - BDI = 15,58</t>
  </si>
  <si>
    <t>5.16.1.2.10</t>
  </si>
  <si>
    <t>UFSB-87958089</t>
  </si>
  <si>
    <t>CAIXA DE VENTILAÇÃO COM FILTRO G4+M5, 125MM - FORNECIMENTO - BDI = 15,58</t>
  </si>
  <si>
    <t>5.16.1.3</t>
  </si>
  <si>
    <t>5.16.1.3.1</t>
  </si>
  <si>
    <t>UFSB-22052011</t>
  </si>
  <si>
    <t>INVERSOR SOLIS 50K-S5-GC - FORNECIMENTO - BDI = 15,58</t>
  </si>
  <si>
    <t>5.16.1.3.2</t>
  </si>
  <si>
    <t>UFSB-85463489</t>
  </si>
  <si>
    <t>MÓDULO FOTOVOLTAICO REF TOPBiHiKu6 CS6.2-66TB-610 DE 610 Wp - BDI = 15,58</t>
  </si>
  <si>
    <t>5.16.2</t>
  </si>
  <si>
    <t>5.16.2.1</t>
  </si>
  <si>
    <t>5.16.2.1.1</t>
  </si>
  <si>
    <t>UFSB-78471216</t>
  </si>
  <si>
    <t>SERVIÇOS DE INSTALAÇÃO DE NOBREAK 6KVA ENTRADA 220V SAÍDA 220V</t>
  </si>
  <si>
    <t>5.16.2.2</t>
  </si>
  <si>
    <t>5.16.2.2.1</t>
  </si>
  <si>
    <t>5.16.2.2.2</t>
  </si>
  <si>
    <t>JCA-21625721</t>
  </si>
  <si>
    <t>SERVIÇOS DE INSTALAÇÃO DE AR CONDICIONADO SPLIT INVERTER, HI-WALL (PAREDE), 18000 BTU/H, CICLO FRIO.</t>
  </si>
  <si>
    <t>5.16.2.2.3</t>
  </si>
  <si>
    <t>JCA-24007156</t>
  </si>
  <si>
    <t>SERVIÇOS DE INSTALAÇÃO DE AR CONDICIONADO SPLIT INVERTER, CASSETE (TETO), 48000 BTU/H, CICLO FRIO</t>
  </si>
  <si>
    <t>5.16.2.2.4</t>
  </si>
  <si>
    <t>JCA-68889107</t>
  </si>
  <si>
    <t>SERVIÇOS DE INSTALAÇÃO DE AR CONDICIONADO SPLIT INVERTER, CASSETE (TETO), APRESENTANDO ENTRE 54000 E 58000 BTU/H, CICLO FRIO</t>
  </si>
  <si>
    <t>5.16.2.2.5</t>
  </si>
  <si>
    <t>JCA-21150214</t>
  </si>
  <si>
    <t>SERVIÇOS DE INSTALAÇÃO DE AR CONDICIONADO SPLIT INVERTER, PISO TETO, 36000 BTU/H, CICLO FRIO</t>
  </si>
  <si>
    <t>5.16.2.2.6</t>
  </si>
  <si>
    <t>JCA-62502931</t>
  </si>
  <si>
    <t>SERVIÇOS DE INSTALAÇÃO DE AR CONDICIONADO SPLIT INVERTER, PISO TETO, 48000 BTU/H, CICLO FRIO</t>
  </si>
  <si>
    <t>5.16.2.2.7</t>
  </si>
  <si>
    <t>JCA-64451098</t>
  </si>
  <si>
    <t>SERVIÇOS DE INSTALAÇÃO DE AR CONDICIONADO SPLIT INVERTER, PISO TETO, APRESENTANDO ENTRE 54000 E 58000 BTU/H, CICLO FRIO</t>
  </si>
  <si>
    <t>5.16.2.2.8</t>
  </si>
  <si>
    <t>JCA-73937261</t>
  </si>
  <si>
    <t>SERVIÇOS DE INSTALAÇÃO DE EXAUSTOR CENTRÍFUGO VAZÃO 345 M3/H, PRESSÃO 36 MMCA, PRESSÃO SONORA MÁX.: 42Db REF. MAXX 125 DA SICFLUX OU EQUIVALENTE</t>
  </si>
  <si>
    <t>5.16.2.2.9</t>
  </si>
  <si>
    <t>JCA-16603463</t>
  </si>
  <si>
    <t>SERVIÇOS DE INSTALAÇÃO DE EXAUSTOR CENTRÍFUGO VAZÃO 552 M3/H, PRESSÃO 32 MMCA, PRESSÃO SONORA MÁX.: 44Db REF. MAXX 150 DA SICFLUX OU EQUIVALENTE</t>
  </si>
  <si>
    <t>5.16.2.2.10</t>
  </si>
  <si>
    <t>JCA-87097223</t>
  </si>
  <si>
    <t>SERVIÇOS DE INSTALAÇÃO DE CAIXA DE FILTRAGEM PARA SISTEMAS DE VENTILAÇÃO Ø125mm</t>
  </si>
  <si>
    <t>5.16.2.3</t>
  </si>
  <si>
    <t>5.16.2.3.1</t>
  </si>
  <si>
    <t>UFSB-35113194</t>
  </si>
  <si>
    <t>SERVIÇOS DE INSTALAÇÃO DE INVERSOR SOLIS-S5-GC50K</t>
  </si>
  <si>
    <t>5.16.2.3.2</t>
  </si>
  <si>
    <t>UFSB-09534312</t>
  </si>
  <si>
    <t>SERVIÇOS DE INSTALAÇÃO DE MÓDULO SOLAR CANADIAN SOLAR - 610Wp - CS6.2-66TB-610</t>
  </si>
  <si>
    <t>5.17</t>
  </si>
  <si>
    <t>FORRO</t>
  </si>
  <si>
    <t>5.17.1</t>
  </si>
  <si>
    <t>104757</t>
  </si>
  <si>
    <t>FORRO EM FIBRA MINERAL, PARA AMBIENTES COMERCIAIS, INCLUSIVE ESTRUTURA DE FIXAÇÃO. AF_08/2023</t>
  </si>
  <si>
    <t>5.17.2</t>
  </si>
  <si>
    <t>96113</t>
  </si>
  <si>
    <t>FORRO EM PLACAS DE GESSO, PARA AMBIENTES COMERCIAIS. AF_08/2023_PS</t>
  </si>
  <si>
    <t>5.18</t>
  </si>
  <si>
    <t>5.18.1</t>
  </si>
  <si>
    <t>5.18.1.1</t>
  </si>
  <si>
    <t>5.18.1.2</t>
  </si>
  <si>
    <t>97328</t>
  </si>
  <si>
    <t>TUBO EM COBRE FLEXÍVEL, DN 3/8", COM ISOLAMENTO, INSTALADO EM RAMAL DE ALIMENTAÇÃO DE AR-CONDICIONADO - FORNECIMENTO E INSTALAÇÃO. AF_07/2025</t>
  </si>
  <si>
    <t>5.18.1.3</t>
  </si>
  <si>
    <t>5.18.1.4</t>
  </si>
  <si>
    <t>106034</t>
  </si>
  <si>
    <t>TUBO EM COBRE FLEXÍVEL, DN 3/4", COM ISOLAMENTO, INSTALADO EM RAMAL DE ALIMENTAÇÃO DE AR-CONDICIONADO - FORNECIMENTO E INSTALAÇÃO. AF_07/2025</t>
  </si>
  <si>
    <t>5.18.1.5</t>
  </si>
  <si>
    <t>JCA-29175514</t>
  </si>
  <si>
    <t>TUBO EM COBRE FLEXÍVEL, DN 7/8", COM ISOLAMENTO, INSTALADO EM RAMAL DE ALIMENTAÇÃO DE AR-CONDICIONADO - FORNECIMENTO E INSTALAÇÃO.</t>
  </si>
  <si>
    <t>5.18.2</t>
  </si>
  <si>
    <t>REDE DE DUTOS</t>
  </si>
  <si>
    <t>5.18.2.1</t>
  </si>
  <si>
    <t>UFSB-22058840</t>
  </si>
  <si>
    <t>FABRICAÇÃO DE DUTO CIRCULAR PARA AR CONDICIONADO (TRECHO RETO) EM CHAPA GALVANIZADA BITOLA 24. AF_03/2024</t>
  </si>
  <si>
    <t>5.18.2.2</t>
  </si>
  <si>
    <t>UFSB-44606329</t>
  </si>
  <si>
    <t>FABRICAÇÃO DE DUTO RETANGULAR PARA AR CONDICIONADO (TRECHO RETO) EM CHAPA GALVANIZADA BITOLA 24. AF_03/2024</t>
  </si>
  <si>
    <t>5.18.2.3</t>
  </si>
  <si>
    <t>UFSB-37778802</t>
  </si>
  <si>
    <t>INSTALAÇÃO DE DUTO CIRCULAR PARA AR CONDICIONADO (TRECHO RETO) EM CHAPA GALVANIZADA BITOLA 24 - SEM ISOLAMENTO.</t>
  </si>
  <si>
    <t>5.18.2.4</t>
  </si>
  <si>
    <t>UFSB-52909382</t>
  </si>
  <si>
    <t>INSTALAÇÃO DE DUTO RETANGULAR PARA AR CONDICIONADO (TRECHO RETO) EM CHAPA GALVANIZADA BITOLA 24 - SEM ISOLAMENTO.</t>
  </si>
  <si>
    <t>5.18.3</t>
  </si>
  <si>
    <t>GRELHAS E DIFUSORES</t>
  </si>
  <si>
    <t>5.18.3.1</t>
  </si>
  <si>
    <t>JCA-19707240</t>
  </si>
  <si>
    <t>GRELHA DE INSUFLAMENTO, EM ALUMÍNIO, 325X125 mm (LxH) - REF. TROX AT-AG/325x125</t>
  </si>
  <si>
    <t>5.18.3.2</t>
  </si>
  <si>
    <t>JCA-03569057</t>
  </si>
  <si>
    <t>AR-AG-225x125/0/0/FAN0M0 - GRELHA DE ALETAS FIXAS, COM REGISTRO AG, COM FUROS NAS ABAS, ANODIZADO, REGISTRO EM ACO , NCM: 76169900</t>
  </si>
  <si>
    <t>5.19</t>
  </si>
  <si>
    <t>5.19.1</t>
  </si>
  <si>
    <t>88478</t>
  </si>
  <si>
    <t>CONTRAPISO COM ARGAMASSA AUTONIVELANTE, APLICADO SOBRE LAJE, ADERIDO, ESPESSURA 4CM. AF_07/2021</t>
  </si>
  <si>
    <t>5.19.2</t>
  </si>
  <si>
    <t>5.19.3</t>
  </si>
  <si>
    <t>87372</t>
  </si>
  <si>
    <t>ARGAMASSA TRAÇO 1:3 (EM VOLUME DE CIMENTO E AREIA MÉDIA ÚMIDA) PARA CONTRAPISO, PREPARO MANUAL. AF_08/2019</t>
  </si>
  <si>
    <t>5.19.4</t>
  </si>
  <si>
    <t>96622</t>
  </si>
  <si>
    <t>LASTRO COM MATERIAL GRANULAR, APLICADO EM PISOS OU LAJES SOBRE SOLO, ESPESSURA DE *5 CM*. AF_01/2024</t>
  </si>
  <si>
    <t>5.19.5</t>
  </si>
  <si>
    <t>5.19.6</t>
  </si>
  <si>
    <t>JCA-26395500</t>
  </si>
  <si>
    <t>PISO CIMENTADO, ARGAMASSA TRAÇO 1:4 (EM VOLUME DE CIMENTO E AREIA MÉDIA ÚMIDA) COM ADIÇÃO DE IMPERMEABILIZANTE, ACABAMENTO LISO, ESPESSURA 2,0 CM, PREPARO MECÂNICO DA ARGAMASSA.</t>
  </si>
  <si>
    <t>5.19.7</t>
  </si>
  <si>
    <t>5.19.8</t>
  </si>
  <si>
    <t>101727</t>
  </si>
  <si>
    <t>PISO VINÍLICO SEMI-FLEXÍVEL EM PLACAS, PADRÃO LISO, ESPESSURA 3,2 MM, FIXADO COM COLA. AF_09/2020</t>
  </si>
  <si>
    <t>5.19.9</t>
  </si>
  <si>
    <t>5.19.10</t>
  </si>
  <si>
    <t>94992</t>
  </si>
  <si>
    <t>EXECUÇÃO DE PASSEIO (CALÇADA) OU PISO DE CONCRETO COM CONCRETO MOLDADO IN LOCO, FEITO EM OBRA, ACABAMENTO CONVENCIONAL, ESPESSURA 6 CM, ARMADO. AF_08/2022</t>
  </si>
  <si>
    <t>5.19.11</t>
  </si>
  <si>
    <t>101094</t>
  </si>
  <si>
    <t>PISO PODOTÁTIL DE ALERTA OU DIRECIONAL, DE BORRACHA, ASSENTADO SOBRE ARGAMASSA. AF_05/2020</t>
  </si>
  <si>
    <t>5.20</t>
  </si>
  <si>
    <t>5.20.1</t>
  </si>
  <si>
    <t>SONORIZAÇÃO</t>
  </si>
  <si>
    <t>5.20.1.1</t>
  </si>
  <si>
    <t>5.20.1.1.1</t>
  </si>
  <si>
    <t>5.20.1.1.2</t>
  </si>
  <si>
    <t>5.20.1.1.3</t>
  </si>
  <si>
    <t>5.20.1.1.4</t>
  </si>
  <si>
    <t>5.20.1.1.5</t>
  </si>
  <si>
    <t>5.20.1.1.6</t>
  </si>
  <si>
    <t>5.20.1.1.7</t>
  </si>
  <si>
    <t>5.20.1.1.8</t>
  </si>
  <si>
    <t>5.20.1.1.9</t>
  </si>
  <si>
    <t>5.20.1.1.10</t>
  </si>
  <si>
    <t>5.20.1.1.11</t>
  </si>
  <si>
    <t>5.20.1.1.12</t>
  </si>
  <si>
    <t>5.20.1.1.13</t>
  </si>
  <si>
    <t>5.20.1.1.14</t>
  </si>
  <si>
    <t>5.20.1.1.15</t>
  </si>
  <si>
    <t>5.20.1.1.16</t>
  </si>
  <si>
    <t>5.20.1.1.17</t>
  </si>
  <si>
    <t>5.20.1.2</t>
  </si>
  <si>
    <t>5.20.1.2.1</t>
  </si>
  <si>
    <t>5.20.1.2.2</t>
  </si>
  <si>
    <t>5.20.1.2.3</t>
  </si>
  <si>
    <t>5.20.1.3</t>
  </si>
  <si>
    <t>5.20.1.3.1</t>
  </si>
  <si>
    <t>S11752</t>
  </si>
  <si>
    <t>Cabo balanceado 2 x 0,30mm (para microfone)</t>
  </si>
  <si>
    <t>5.20.1.4</t>
  </si>
  <si>
    <t>RACK E ACESSÓRIOS</t>
  </si>
  <si>
    <t>5.20.1.4.1</t>
  </si>
  <si>
    <t>S08460</t>
  </si>
  <si>
    <t>Fornecimento e instalação de mini rack de parede 19" x 16u x 450mm</t>
  </si>
  <si>
    <t>5.20.1.4.2</t>
  </si>
  <si>
    <t>S11419</t>
  </si>
  <si>
    <t>Régua (filtro de linha) com 8 tomadas</t>
  </si>
  <si>
    <t>5.20.2</t>
  </si>
  <si>
    <t>5.20.2.1</t>
  </si>
  <si>
    <t>5.20.2.1.1</t>
  </si>
  <si>
    <t>5.20.2.1.2</t>
  </si>
  <si>
    <t>5.20.2.1.3</t>
  </si>
  <si>
    <t>5.20.2.1.4</t>
  </si>
  <si>
    <t>5.20.2.1.5</t>
  </si>
  <si>
    <t>5.20.2.1.6</t>
  </si>
  <si>
    <t>5.20.2.1.7</t>
  </si>
  <si>
    <t>91896</t>
  </si>
  <si>
    <t>CURVA 90 GRAUS PARA ELETRODUTO, PVC, ROSCÁVEL, DN 40 MM (1 1/4"), PARA CIRCUITOS TERMINAIS, INSTALADA EM FORRO - FORNECIMENTO E INSTALAÇÃO. AF_03/2023</t>
  </si>
  <si>
    <t>5.20.2.1.8</t>
  </si>
  <si>
    <t>5.20.2.1.9</t>
  </si>
  <si>
    <t>5.20.2.1.10</t>
  </si>
  <si>
    <t>5.20.2.1.11</t>
  </si>
  <si>
    <t>5.20.2.1.12</t>
  </si>
  <si>
    <t>5.20.2.1.13</t>
  </si>
  <si>
    <t>5.20.2.1.14</t>
  </si>
  <si>
    <t>5.20.2.1.15</t>
  </si>
  <si>
    <t>5.20.2.1.16</t>
  </si>
  <si>
    <t>5.20.2.2</t>
  </si>
  <si>
    <t>5.20.2.2.1</t>
  </si>
  <si>
    <t>5.20.2.3</t>
  </si>
  <si>
    <t>5.20.2.3.1</t>
  </si>
  <si>
    <t>5.20.2.3.2</t>
  </si>
  <si>
    <t>5.20.2.4</t>
  </si>
  <si>
    <t>5.20.2.4.1</t>
  </si>
  <si>
    <t>5.20.3</t>
  </si>
  <si>
    <t>5.20.3.1</t>
  </si>
  <si>
    <t>5.20.3.1.1</t>
  </si>
  <si>
    <t>5.20.3.1.2</t>
  </si>
  <si>
    <t>5.20.3.1.3</t>
  </si>
  <si>
    <t>5.20.3.1.4</t>
  </si>
  <si>
    <t>S04223</t>
  </si>
  <si>
    <t>Tubo metálico flexível d=1", Sealtubo ou similar, fornecimento</t>
  </si>
  <si>
    <t>5.20.3.1.5</t>
  </si>
  <si>
    <t>91890</t>
  </si>
  <si>
    <t>CURVA 90 GRAUS PARA ELETRODUTO, PVC, ROSCÁVEL, DN 25 MM (3/4"), PARA CIRCUITOS TERMINAIS, INSTALADA EM FORRO - FORNECIMENTO E INSTALAÇÃO. AF_03/2023</t>
  </si>
  <si>
    <t>5.20.3.1.6</t>
  </si>
  <si>
    <t>5.20.3.1.7</t>
  </si>
  <si>
    <t>5.20.3.1.8</t>
  </si>
  <si>
    <t>5.20.3.1.9</t>
  </si>
  <si>
    <t>5.20.3.1.10</t>
  </si>
  <si>
    <t>5.20.3.1.11</t>
  </si>
  <si>
    <t>5.20.3.1.12</t>
  </si>
  <si>
    <t>5.20.3.1.13</t>
  </si>
  <si>
    <t>5.20.3.1.14</t>
  </si>
  <si>
    <t>5.20.3.1.15</t>
  </si>
  <si>
    <t>5.20.3.1.16</t>
  </si>
  <si>
    <t>5.20.3.1.17</t>
  </si>
  <si>
    <t>5.20.3.1.18</t>
  </si>
  <si>
    <t>5.20.3.2</t>
  </si>
  <si>
    <t>5.20.3.2.1</t>
  </si>
  <si>
    <t>5.20.3.2.2</t>
  </si>
  <si>
    <t>5.20.3.3</t>
  </si>
  <si>
    <t>5.20.3.3.1</t>
  </si>
  <si>
    <t>5.20.3.3.2</t>
  </si>
  <si>
    <t>UFSB-94219373</t>
  </si>
  <si>
    <t>MEDUSA DE 12 VIS COM CABOS BALANCEADOS DE 2x0,30mm² CONECTORES XLR, MONTAGEM IN LOCO</t>
  </si>
  <si>
    <t>5.20.3.4</t>
  </si>
  <si>
    <t>5.20.3.4.1</t>
  </si>
  <si>
    <t>5.20.3.4.2</t>
  </si>
  <si>
    <t>UFSB-86272757</t>
  </si>
  <si>
    <t>ACIONADOR MANUAL REARMÁVEL ENDEREÇAVEL, REF.: AME 521. FAB.: INTELBRAS OU EQUIVALENTE TÉCNICO</t>
  </si>
  <si>
    <t>5.20.3.4.3</t>
  </si>
  <si>
    <t>UFSB-76919611</t>
  </si>
  <si>
    <t>CENTRAL DE ALARME DE INCÊNDIO ENDEREÇÁVEL DE 2 LAÇOS COM ATÉ 500 ENDEREÇOS, ACOMPANHA BATERIAS, REF.: CIE 2500. FAB.: INTELBRAS OU EQUIVALENTE TÉCNICO</t>
  </si>
  <si>
    <t>5.20.3.4.4</t>
  </si>
  <si>
    <t>5.20.3.4.5</t>
  </si>
  <si>
    <t>UFSB-54908422</t>
  </si>
  <si>
    <t>DETECTOR ÓPTICO DE FUMAÇA ENDEREÇÁVEL, REF.: DFE 521. FAB.: INTELBRAS OU EQUIVALENTE TÉCNICO</t>
  </si>
  <si>
    <t>5.20.3.4.6</t>
  </si>
  <si>
    <t>5.20.3.4.7</t>
  </si>
  <si>
    <t>UFSB-30800906</t>
  </si>
  <si>
    <t>MÓDULO DE ENTRADA OU SAÍDA POR CONTATO SECO, REF.: MIO 521. FAB.: INTELBRAS OU EQUIVALENTE TÉCNICO</t>
  </si>
  <si>
    <t>5.20.3.4.8</t>
  </si>
  <si>
    <t>UFSB-54635527</t>
  </si>
  <si>
    <t>SINALIZADOR AUDIOVISUAL ENDEREÇÁVEL, REF.: SAV 521E. FAB.: INTELBRAS OU EQUIVALENTE TÉCNICO</t>
  </si>
  <si>
    <t>5.21</t>
  </si>
  <si>
    <t>ELEVADORES</t>
  </si>
  <si>
    <t>5.21.1</t>
  </si>
  <si>
    <t>UFSB-18297983</t>
  </si>
  <si>
    <t>SERVIÇO DE INSTALAÇÃO DE ELEVADOR COMERCIAL SEM CASA DE MÁQUINAS - 3 PARADAS - CAP. 10/11 PASSAGEIROS</t>
  </si>
  <si>
    <t>5.21.2</t>
  </si>
  <si>
    <t>UFSB-29281689</t>
  </si>
  <si>
    <t>FORNECIMENTO DE ELEVADOR COMERCIAL SEM CASA DE MÁQUINAS - 3 PARADAS - CAP. 10/11 PASSAGEIROS</t>
  </si>
  <si>
    <t>6</t>
  </si>
  <si>
    <t>BLOCO 4 - SUBESTAÇÃO</t>
  </si>
  <si>
    <t>6.1</t>
  </si>
  <si>
    <t>6.1.1</t>
  </si>
  <si>
    <t>6.1.1.1</t>
  </si>
  <si>
    <t>6.1.1.2</t>
  </si>
  <si>
    <t>6.1.1.3</t>
  </si>
  <si>
    <t>6.1.1.4</t>
  </si>
  <si>
    <t>6.1.1.5</t>
  </si>
  <si>
    <t>6.1.2</t>
  </si>
  <si>
    <t>6.1.2.1</t>
  </si>
  <si>
    <t>6.1.2.2</t>
  </si>
  <si>
    <t>6.1.2.3</t>
  </si>
  <si>
    <t>6.1.2.4</t>
  </si>
  <si>
    <t>6.1.3</t>
  </si>
  <si>
    <t>6.1.3.1</t>
  </si>
  <si>
    <t>6.1.3.2</t>
  </si>
  <si>
    <t>6.1.3.3</t>
  </si>
  <si>
    <t>6.1.3.4</t>
  </si>
  <si>
    <t>6.2</t>
  </si>
  <si>
    <t>6.2.1</t>
  </si>
  <si>
    <t>6.2.1.1</t>
  </si>
  <si>
    <t>6.2.1.2</t>
  </si>
  <si>
    <t>6.2.1.3</t>
  </si>
  <si>
    <t>6.2.1.4</t>
  </si>
  <si>
    <t>6.2.2</t>
  </si>
  <si>
    <t>6.2.2.1</t>
  </si>
  <si>
    <t>6.2.2.2</t>
  </si>
  <si>
    <t>6.2.2.3</t>
  </si>
  <si>
    <t>6.2.2.4</t>
  </si>
  <si>
    <t>6.2.2.5</t>
  </si>
  <si>
    <t>6.2.2.6</t>
  </si>
  <si>
    <t>6.2.3</t>
  </si>
  <si>
    <t>6.2.3.1</t>
  </si>
  <si>
    <t>6.2.3.2</t>
  </si>
  <si>
    <t>6.2.3.3</t>
  </si>
  <si>
    <t>6.2.3.4</t>
  </si>
  <si>
    <t>6.2.3.5</t>
  </si>
  <si>
    <t>6.2.3.6</t>
  </si>
  <si>
    <t>6.2.4</t>
  </si>
  <si>
    <t>6.2.4.1</t>
  </si>
  <si>
    <t>6.2.4.2</t>
  </si>
  <si>
    <t>6.2.4.3</t>
  </si>
  <si>
    <t>6.2.4.4</t>
  </si>
  <si>
    <t>6.3</t>
  </si>
  <si>
    <t>6.3.1</t>
  </si>
  <si>
    <t>6.3.2</t>
  </si>
  <si>
    <t>6.4</t>
  </si>
  <si>
    <t>6.4.1</t>
  </si>
  <si>
    <t>6.4.1.1</t>
  </si>
  <si>
    <t>UFSB-90627014</t>
  </si>
  <si>
    <t>PORTÃO EM ALAMBRADO, ESTRUTURADO POR TUBOS DE ACO GALVANIZADO, COM COSTURA, DIAMETRO 2", COM TELA DE ARAME GALVANIZADO, FIO 14 BWG E MALHA QUADRADA 5X5CM</t>
  </si>
  <si>
    <t>6.4.1.2</t>
  </si>
  <si>
    <t>6.4.2</t>
  </si>
  <si>
    <t>6.4.2.1</t>
  </si>
  <si>
    <t>6.4.3</t>
  </si>
  <si>
    <t>6.4.3.1</t>
  </si>
  <si>
    <t>6.4.3.2</t>
  </si>
  <si>
    <t>6.4.3.3</t>
  </si>
  <si>
    <t>6.5</t>
  </si>
  <si>
    <t>6.5.1</t>
  </si>
  <si>
    <t>6.6</t>
  </si>
  <si>
    <t>6.6.1</t>
  </si>
  <si>
    <t>6.6.1.1</t>
  </si>
  <si>
    <t>6.6.1.2</t>
  </si>
  <si>
    <t>S09973</t>
  </si>
  <si>
    <t>Eletroduto em ferro galvanizado pesado sem costura 3/4" x 3m</t>
  </si>
  <si>
    <t>6.6.1.3</t>
  </si>
  <si>
    <t>S13363</t>
  </si>
  <si>
    <t>Luva de emenda para eletroduto, aço galvanizado, dn 20 mm (3/4"), aparente, instalada em teto - fornecimento e instalaçâo</t>
  </si>
  <si>
    <t>6.6.1.4</t>
  </si>
  <si>
    <t>6.6.1.5</t>
  </si>
  <si>
    <t>95789</t>
  </si>
  <si>
    <t>CONDULETE DE ALUMÍNIO, TIPO LR, PARA ELETRODUTO DE AÇO GALVANIZADO DN 25 MM (1''), APARENTE - FORNECIMENTO E INSTALAÇÃO. AF_10/2022</t>
  </si>
  <si>
    <t>6.6.1.6</t>
  </si>
  <si>
    <t>95796</t>
  </si>
  <si>
    <t>CONDULETE DE ALUMÍNIO, TIPO T, PARA ELETRODUTO DE AÇO GALVANIZADO DN 25 MM (1''), APARENTE - FORNECIMENTO E INSTALAÇÃO. AF_10/2022</t>
  </si>
  <si>
    <t>6.6.1.7</t>
  </si>
  <si>
    <t>6.6.2</t>
  </si>
  <si>
    <t>6.6.2.1</t>
  </si>
  <si>
    <t>UFSB-86368757</t>
  </si>
  <si>
    <t>CANALETA DE PISO 0,08x0,30m.</t>
  </si>
  <si>
    <t>6.6.2.2</t>
  </si>
  <si>
    <t>UFSB-42265606</t>
  </si>
  <si>
    <t>CANALETA DE PISO 0,10x0,50m</t>
  </si>
  <si>
    <t>6.6.3</t>
  </si>
  <si>
    <t>6.6.3.1</t>
  </si>
  <si>
    <t>6.6.3.2</t>
  </si>
  <si>
    <t>6.6.3.3</t>
  </si>
  <si>
    <t>6.6.3.4</t>
  </si>
  <si>
    <t>6.6.4</t>
  </si>
  <si>
    <t>6.6.4.1</t>
  </si>
  <si>
    <t>UFSB-17136953</t>
  </si>
  <si>
    <t>CONDUTOR DE COBRE UNIPOLAR P/ USO SUBTERRÂNEO DE MÉDIA TENSÃO NA BITOLA DE 35MM² - ISOLAÇÃO 12/20KV - IDENTIFICAR POR FITAS - FORNECIMENTO E INSTALAÇÃO.</t>
  </si>
  <si>
    <t>6.6.4.2</t>
  </si>
  <si>
    <t>6.6.4.3</t>
  </si>
  <si>
    <t>6.6.4.4</t>
  </si>
  <si>
    <t>6.6.4.5</t>
  </si>
  <si>
    <t>91933</t>
  </si>
  <si>
    <t>CABO DE COBRE FLEXÍVEL ISOLADO, 10 MM², ANTI-CHAMA 0,6/1,0 KV, PARA CIRCUITOS TERMINAIS - FORNECIMENTO E INSTALAÇÃO. AF_03/2023</t>
  </si>
  <si>
    <t>6.6.4.6</t>
  </si>
  <si>
    <t>6.6.4.7</t>
  </si>
  <si>
    <t>6.6.4.8</t>
  </si>
  <si>
    <t>92988</t>
  </si>
  <si>
    <t>CABO DE COBRE FLEXÍVEL ISOLADO, 50 MM², ANTI-CHAMA 0,6/1,0 KV, PARA REDE ENTERRADA DE DISTRIBUIÇÃO DE ENERGIA ELÉTRICA - FORNECIMENTO E INSTALAÇÃO. AF_12/2021</t>
  </si>
  <si>
    <t>6.6.4.9</t>
  </si>
  <si>
    <t>92990</t>
  </si>
  <si>
    <t>CABO DE COBRE FLEXÍVEL ISOLADO, 70 MM², ANTI-CHAMA 0,6/1,0 KV, PARA REDE ENTERRADA DE DISTRIBUIÇÃO DE ENERGIA ELÉTRICA - FORNECIMENTO E INSTALAÇÃO. AF_12/2021</t>
  </si>
  <si>
    <t>6.6.4.10</t>
  </si>
  <si>
    <t>92992</t>
  </si>
  <si>
    <t>CABO DE COBRE FLEXÍVEL ISOLADO, 95 MM², ANTI-CHAMA 0,6/1,0 KV, PARA REDE ENTERRADA DE DISTRIBUIÇÃO DE ENERGIA ELÉTRICA - FORNECIMENTO E INSTALAÇÃO. AF_12/2021</t>
  </si>
  <si>
    <t>6.6.4.11</t>
  </si>
  <si>
    <t>92994</t>
  </si>
  <si>
    <t>CABO DE COBRE FLEXÍVEL ISOLADO, 120 MM², ANTI-CHAMA 0,6/1,0 KV, PARA REDE ENTERRADA DE DISTRIBUIÇÃO DE ENERGIA ELÉTRICA - FORNECIMENTO E INSTALAÇÃO. AF_12/2021</t>
  </si>
  <si>
    <t>6.6.4.12</t>
  </si>
  <si>
    <t>92996</t>
  </si>
  <si>
    <t>CABO DE COBRE FLEXÍVEL ISOLADO, 150 MM², ANTI-CHAMA 0,6/1,0 KV, PARA REDE ENTERRADA DE DISTRIBUIÇÃO DE ENERGIA ELÉTRICA - FORNECIMENTO E INSTALAÇÃO. AF_12/2021</t>
  </si>
  <si>
    <t>6.6.4.13</t>
  </si>
  <si>
    <t>92998</t>
  </si>
  <si>
    <t>CABO DE COBRE FLEXÍVEL ISOLADO, 185 MM², ANTI-CHAMA 0,6/1,0 KV, PARA REDE ENTERRADA DE DISTRIBUIÇÃO DE ENERGIA ELÉTRICA - FORNECIMENTO E INSTALAÇÃO. AF_12/2021</t>
  </si>
  <si>
    <t>6.6.4.14</t>
  </si>
  <si>
    <t>93000</t>
  </si>
  <si>
    <t>CABO DE COBRE FLEXÍVEL ISOLADO, 240 MM², ANTI-CHAMA 0,6/1,0 KV, PARA REDE ENTERRADA DE DISTRIBUIÇÃO DE ENERGIA ELÉTRICA - FORNECIMENTO E INSTALAÇÃO. AF_12/2021</t>
  </si>
  <si>
    <t>6.6.5</t>
  </si>
  <si>
    <t>6.6.5.1</t>
  </si>
  <si>
    <t>6.6.5.2</t>
  </si>
  <si>
    <t>97889</t>
  </si>
  <si>
    <t>CAIXA ENTERRADA ELÉTRICA RETANGULAR, EM ALVENARIA COM TIJOLOS CERÂMICOS MACIÇOS, FUNDO COM BRITA, DIMENSÕES INTERNAS: 0,8X0,8X0,6 M. AF_12/2020</t>
  </si>
  <si>
    <t>6.6.5.3</t>
  </si>
  <si>
    <t>6.6.6</t>
  </si>
  <si>
    <t>6.6.6.1</t>
  </si>
  <si>
    <t>S10795</t>
  </si>
  <si>
    <t>Luminária hermética corpo em fibra de vidro blindada, mod. TLH34, da Tec &amp; Luz ou similar, inclusive duas lâmpadas tubular de led, tipo T8 (para câmara frigorífera)</t>
  </si>
  <si>
    <t>6.6.7</t>
  </si>
  <si>
    <t>6.6.7.1</t>
  </si>
  <si>
    <t>QDE-IX</t>
  </si>
  <si>
    <t>6.6.7.1.1</t>
  </si>
  <si>
    <t>6.6.7.1.2</t>
  </si>
  <si>
    <t>6.6.7.1.3</t>
  </si>
  <si>
    <t>JCA-19175299</t>
  </si>
  <si>
    <t>DISPOSITIVO DPS CLASSE II, 1 POLO, TENSAO MAXIMA DE 275 V, CORRENTE MAXIMA DE *60* KA (TIPO AC)</t>
  </si>
  <si>
    <t>6.6.7.1.4</t>
  </si>
  <si>
    <t>6.6.7.1.5</t>
  </si>
  <si>
    <t>6.6.7.1.6</t>
  </si>
  <si>
    <t>6.6.7.2</t>
  </si>
  <si>
    <t>QDE-SE</t>
  </si>
  <si>
    <t>6.6.7.2.1</t>
  </si>
  <si>
    <t>6.6.7.2.2</t>
  </si>
  <si>
    <t>6.6.7.2.3</t>
  </si>
  <si>
    <t>6.6.7.2.4</t>
  </si>
  <si>
    <t>6.6.7.2.5</t>
  </si>
  <si>
    <t>6.6.7.2.6</t>
  </si>
  <si>
    <t>6.6.7.3</t>
  </si>
  <si>
    <t>QGBT-N</t>
  </si>
  <si>
    <t>6.6.7.3.1</t>
  </si>
  <si>
    <t>S00660</t>
  </si>
  <si>
    <t>Disjuntor tripolar tipo compacto e aberto 1250A - 50 ka instalado</t>
  </si>
  <si>
    <t>6.6.7.3.2</t>
  </si>
  <si>
    <t>6.6.7.3.3</t>
  </si>
  <si>
    <t>6.6.7.3.4</t>
  </si>
  <si>
    <t>101897</t>
  </si>
  <si>
    <t>DISJUNTOR TERMOMAGNÉTICO TRIPOLAR, CORRENTE NOMINAL DE 250A - FORNECIMENTO E INSTALAÇÃO. AF_07/2025</t>
  </si>
  <si>
    <t>6.6.7.3.5</t>
  </si>
  <si>
    <t>93670</t>
  </si>
  <si>
    <t>DISJUNTOR TRIPOLAR TIPO DIN, CORRENTE NOMINAL DE 25A - FORNECIMENTO E INSTALAÇÃO. AF_07/2025</t>
  </si>
  <si>
    <t>6.6.7.3.6</t>
  </si>
  <si>
    <t>6.6.7.3.7</t>
  </si>
  <si>
    <t>6.6.7.3.8</t>
  </si>
  <si>
    <t>UFSB-72156628</t>
  </si>
  <si>
    <t>QUADRO DE DISTRIBUIÇÃO DE SOBREPOR, EM CHAPA DE AÇO, 1000X800X220 MM, COM BARRAMENTO, PADRÃO DIN E DISJUNTOR COM CAIXA MOLDADA, EXCLUSIVE DISJUNTORES</t>
  </si>
  <si>
    <t>6.6.7.3.9</t>
  </si>
  <si>
    <t>6.6.7.3.10</t>
  </si>
  <si>
    <t>UFSB-41856430</t>
  </si>
  <si>
    <t>TRANSFORMADOR DE CORRENTE 1500/5, Y-Y</t>
  </si>
  <si>
    <t>6.6.7.4</t>
  </si>
  <si>
    <t>QGBT-E</t>
  </si>
  <si>
    <t>6.6.7.4.1</t>
  </si>
  <si>
    <t>6.6.7.4.2</t>
  </si>
  <si>
    <t>6.6.7.4.3</t>
  </si>
  <si>
    <t>6.6.7.4.4</t>
  </si>
  <si>
    <t>6.6.7.4.5</t>
  </si>
  <si>
    <t>6.6.7.4.6</t>
  </si>
  <si>
    <t>6.6.7.4.7</t>
  </si>
  <si>
    <t>6.6.7.4.8</t>
  </si>
  <si>
    <t>UFSB-64826063</t>
  </si>
  <si>
    <t>TRANSFORMADOR DE CORRENTE 300/5, Y-Y</t>
  </si>
  <si>
    <t>6.6.7.4.9</t>
  </si>
  <si>
    <t>6.6.8</t>
  </si>
  <si>
    <t>ATERRAMENTO</t>
  </si>
  <si>
    <t>6.6.8.1</t>
  </si>
  <si>
    <t>UFSB-72521225</t>
  </si>
  <si>
    <t>CABO DE COBRE NÚ 50 mm² - FORNECIMETO E ASSENTAMENTO.</t>
  </si>
  <si>
    <t>6.6.8.2</t>
  </si>
  <si>
    <t>6.6.8.3</t>
  </si>
  <si>
    <t>6.6.8.4</t>
  </si>
  <si>
    <t>UFSB-85111960</t>
  </si>
  <si>
    <t>CAIXA DE EQUIPOTENCIALIZAÇÃO EM AÇO 200X200X90MM, PARA EMBUTIR COM TAMPA, COM 9 TERMINAIS, REF:TEL-901 OU SIMILAR (SPDA)</t>
  </si>
  <si>
    <t>6.6.8.5</t>
  </si>
  <si>
    <t>UFSB-42323267</t>
  </si>
  <si>
    <t>FORNECIMENTO DE CARTUCHO PARA SOLDA EXOTÉRMICA</t>
  </si>
  <si>
    <t>6.6.8.6</t>
  </si>
  <si>
    <t>6.6.9</t>
  </si>
  <si>
    <t>SUBESTAÇÃO</t>
  </si>
  <si>
    <t>6.6.9.1</t>
  </si>
  <si>
    <t>UFSB-53750634</t>
  </si>
  <si>
    <t>PLACA DE ADVERTÊNCIA PERIGO DE MORTE</t>
  </si>
  <si>
    <t>6.6.9.2</t>
  </si>
  <si>
    <t>JCA-98966113</t>
  </si>
  <si>
    <t>CRUZETA DE CONCRETO LEVE, COMP. 2000 MM SECAO, 90 X 90 MM, TIPO NORMAL</t>
  </si>
  <si>
    <t>6.6.9.3</t>
  </si>
  <si>
    <t>UFSB-67117653</t>
  </si>
  <si>
    <t>TAPETE DE BORRACHA 100X50CM - HOMOLOGADO E COM CERTIFICADO PARA NR-10 NA ISOLAÇÃO DA SUBESTAÇÃO</t>
  </si>
  <si>
    <t>pç</t>
  </si>
  <si>
    <t>6.6.9.4</t>
  </si>
  <si>
    <t>UFSB-71729485</t>
  </si>
  <si>
    <t>ISOLADOR PEDASTAL 15KV</t>
  </si>
  <si>
    <t>6.6.9.5</t>
  </si>
  <si>
    <t>UFSB-71698507</t>
  </si>
  <si>
    <t>FORNECIMENTO E INSTALAÇÃO DE PARA RAIOS TIPO POLIMÉRICO 15KV - 12ka</t>
  </si>
  <si>
    <t>6.6.9.6</t>
  </si>
  <si>
    <t>UFSB-53263897</t>
  </si>
  <si>
    <t>FORNECIMENTO DE CHAVE FUSÍVEL 15KV - 300A, RUPTURA ASSIM. 10KA</t>
  </si>
  <si>
    <t>6.6.9.7</t>
  </si>
  <si>
    <t>UFSB-26193780</t>
  </si>
  <si>
    <t>MUFLA TERMINAL CONTRATIL À FRIO 12/20KV</t>
  </si>
  <si>
    <t>6.6.9.8</t>
  </si>
  <si>
    <t>JCA-99255273</t>
  </si>
  <si>
    <t>CAIXA INTERNA/EXTERNA DE MEDICAO PARA 1 MEDIDOR TRIFASICO, COM VISOR, EM CHAPA DE ACO 18 USG (PADRAO DA CONCESSIONARIA LOCAL)</t>
  </si>
  <si>
    <t>6.6.9.9</t>
  </si>
  <si>
    <t>00041205</t>
  </si>
  <si>
    <t>POSTE DE CONCRETO ARMADO DE SECAO DUPLO T, EXTENSAO DE 11,00 M, RESISTENCIA DE 1000 DAN, TIPO B-1,5</t>
  </si>
  <si>
    <t>6.6.9.10</t>
  </si>
  <si>
    <t>100613</t>
  </si>
  <si>
    <t>ASSENTAMENTO DE POSTE DE CONCRETO COM COMPRIMENTO NOMINAL DE 11 M, CARGA NOMINAL DE 1000 DAN, ENGASTAMENTO BASE CONCRETADA COM 1 M DE CONCRETO E 0,7 M DE SOLO (NÃO INCLUI FORNECIMENTO). AF_04/2025</t>
  </si>
  <si>
    <t>6.7</t>
  </si>
  <si>
    <t>6.7.1</t>
  </si>
  <si>
    <t>6.7.1.1</t>
  </si>
  <si>
    <t>6.7.1.2</t>
  </si>
  <si>
    <t>6.7.1.3</t>
  </si>
  <si>
    <t>6.7.1.4</t>
  </si>
  <si>
    <t>6.7.1.5</t>
  </si>
  <si>
    <t>6.7.1.6</t>
  </si>
  <si>
    <t>6.7.2</t>
  </si>
  <si>
    <t>6.7.2.1</t>
  </si>
  <si>
    <t>6.7.3</t>
  </si>
  <si>
    <t>6.7.3.1</t>
  </si>
  <si>
    <t>6.7.4</t>
  </si>
  <si>
    <t>6.7.4.1</t>
  </si>
  <si>
    <t>91940</t>
  </si>
  <si>
    <t>CAIXA RETANGULAR 4" X 2" MÉDIA (1,30 M DO PISO), PVC, INSTALADA EM PAREDE - FORNECIMENTO E INSTALAÇÃO. AF_03/2023</t>
  </si>
  <si>
    <t>6.8</t>
  </si>
  <si>
    <t>6.8.1</t>
  </si>
  <si>
    <t>6.8.1.1</t>
  </si>
  <si>
    <t>6.8.1.1.1</t>
  </si>
  <si>
    <t>6.8.1.1.2</t>
  </si>
  <si>
    <t>6.8.1.2</t>
  </si>
  <si>
    <t>6.8.1.2.1</t>
  </si>
  <si>
    <t>89529</t>
  </si>
  <si>
    <t>JOELHO 90 GRAUS, PVC, SERIE R, ÁGUA PLUVIAL, DN 100 MM, JUNTA ELÁSTICA, FORNECIDO E INSTALADO EM RAMAL DE ENCAMINHAMENTO. AF_06/2022</t>
  </si>
  <si>
    <t>6.8.1.2.2</t>
  </si>
  <si>
    <t>6.8.1.2.3</t>
  </si>
  <si>
    <t>6.9</t>
  </si>
  <si>
    <t>6.9.1</t>
  </si>
  <si>
    <t>6.9.2</t>
  </si>
  <si>
    <t>6.9.3</t>
  </si>
  <si>
    <t>6.10</t>
  </si>
  <si>
    <t>6.10.1</t>
  </si>
  <si>
    <t>6.10.1.1</t>
  </si>
  <si>
    <t>JCA-77340311</t>
  </si>
  <si>
    <t>EXTINTOR DE PÓ QUIMICO (BICABORNATO DE SÓDIO) SOBRE RODAS, CAPACIDADE 50Kg, FABRICADO EM CHAPA DE AÇO CARBONO DE ALTA RESISTÊNCIA, DECAPADAS E FOSFATIZADAS, MONTADOS EM TAMPA DE ALUMÍNIO E VÁLVULA DE LATÃO FORJADO E MANGOTE PINTADOS COM FUNDO PRIMER ESMALTE SINTÉTICO VERMELHO. CAPACIDADE EXTINTORA: 80 B:C</t>
  </si>
  <si>
    <t>6.10.1.2</t>
  </si>
  <si>
    <t>6.10.1.3</t>
  </si>
  <si>
    <t>6.10.2</t>
  </si>
  <si>
    <t>6.10.2.1</t>
  </si>
  <si>
    <t>6.10.2.2</t>
  </si>
  <si>
    <t>JCA-45422612</t>
  </si>
  <si>
    <t>PLACA DE SINALIZAÇÃO DE SEGURANÇA CONTRA INCÊNDIO, FOTOLUMINESCENTE, TRIANGULAR, BASE 30 CM, EM PVC 2 MM ANTI-CHAMAS (SIMBOLOS, CORES E PICTOGRAMAS CONFORME NBR 16820) - RISCO DE INCÊNDIO</t>
  </si>
  <si>
    <t>6.10.2.3</t>
  </si>
  <si>
    <t>JCA-02549368</t>
  </si>
  <si>
    <t>PLACA DE SINALIZAÇÃO DE SEGURANÇA CONTRA INCÊNDIO, FOTOLUMINESCENTE, TRIANGULAR, BASE 30 CM, EM PVC 2 MM ANTI-CHAMAS (SIMBOLOS, CORES E PICTOGRAMAS CONFORME NBR 16820) - RISCO DE CHOQUE ELETRICO</t>
  </si>
  <si>
    <t>6.10.2.4</t>
  </si>
  <si>
    <t>JCA-66705765</t>
  </si>
  <si>
    <t>PLACA DE SINALIZAÇÃO DE SEGURANÇA CONTRA INCÊNDIO, FOTOLUMINESCENTE, QUADRADA, 20 X 20 CM, EM PVC 2 MM ANTI-CHAMAS (SIMBOLOS, CORES E PICTOGRAMAS CONFORME NBR 16820) - EXTINTOR SOBRE RODAS</t>
  </si>
  <si>
    <t>6.10.2.5</t>
  </si>
  <si>
    <t>JCA-67498785</t>
  </si>
  <si>
    <t>SINALIZAÇÃO DE SOLO PARA EQUIPAMENTOS DE COMBATE A INCENDIO COM FITA AUTO-ADESIVA - HIDRANTES OU EXTINTORES</t>
  </si>
  <si>
    <t>6.10.3</t>
  </si>
  <si>
    <t>6.10.3.1</t>
  </si>
  <si>
    <t>6.11</t>
  </si>
  <si>
    <t>6.11.1</t>
  </si>
  <si>
    <t>6.11.1.1</t>
  </si>
  <si>
    <t>6.11.1.2</t>
  </si>
  <si>
    <t>6.11.1.3</t>
  </si>
  <si>
    <t>104955</t>
  </si>
  <si>
    <t>MASSA ÚNICA, EM ARGAMASSA TRAÇO 1:2:8, PREPARO MECÂNICO, APLICADA MANUALMENTE EM PAREDES INTERNAS DE AMBIENTES COM PÉ-DIREITO DUPLO E ÁREA MAIOR QUE 10M², E = 17,5MM, COM TALISCAS. AF_03/2024</t>
  </si>
  <si>
    <t>6.12</t>
  </si>
  <si>
    <t>6.12.1</t>
  </si>
  <si>
    <t>6.12.2</t>
  </si>
  <si>
    <t>6.12.3</t>
  </si>
  <si>
    <t>6.13</t>
  </si>
  <si>
    <t>6.13.1</t>
  </si>
  <si>
    <t>6.13.1.1</t>
  </si>
  <si>
    <t>6.13.1.2</t>
  </si>
  <si>
    <t>6.14</t>
  </si>
  <si>
    <t>6.14.1</t>
  </si>
  <si>
    <t>6.14.1.1</t>
  </si>
  <si>
    <t>6.14.1.1.1</t>
  </si>
  <si>
    <t>00039586</t>
  </si>
  <si>
    <t>GRUPO GERADOR DIESEL, COM CARENAGEM, POTENCIA STANDART ENTRE 140 E 150 KVA, VELOCIDADE DE 1800 RPM, FREQUENCIA DE 60 HZ - BDI = 15,58</t>
  </si>
  <si>
    <t>6.14.1.1.2</t>
  </si>
  <si>
    <t>UFSB-76733477</t>
  </si>
  <si>
    <t>FORNECIMENTO DE TRANSFORMADOR TRIFÁSICO DE 750 KVA, 380/220 V, ISOLADO À SECO (INCLUSO TRANSPORTE) - BDI = 15,58</t>
  </si>
  <si>
    <t>6.14.1.1.3</t>
  </si>
  <si>
    <t>UFSB-28271478</t>
  </si>
  <si>
    <t>CONJUNTO DE PAINEIS BLINDADOS DE MÉDIA TENSÃO 13,8 KV CONTENDO 1 MÓDULO DE MEDIÇÃO; 1 MÓDULO DE PROTEÇÃO INCLUINDO RELÉ E DISJUNTOR DE MÉDIA TENSÃO; 1 MÓDULO DE TRANSPOSIÇÃO DE CABOS E 3 MÓDULOS DE SECCIONAMENTO - FORNECIMENTO (INCLUSIVE TRANSPORTE) - BDI = 15,58</t>
  </si>
  <si>
    <t>6.14.2</t>
  </si>
  <si>
    <t>6.14.2.1</t>
  </si>
  <si>
    <t>6.14.2.1.1</t>
  </si>
  <si>
    <t>UFSB-14851786</t>
  </si>
  <si>
    <t>SERVIÇOS DE INSTALAÇÃO DE GRUPO GERADOR DIESEL, COM CARENAGEM, POTENCIA STANDART ATÉ 150 KVA</t>
  </si>
  <si>
    <t>6.14.2.1.2</t>
  </si>
  <si>
    <t>UFSB-09072339</t>
  </si>
  <si>
    <t>SERVIÇOS DE INSTALAÇÃO DE TRANSFORMADOR DE DISTRIBUIÇÃO, 750 KVA, TRIFÁSICO, 60 HZ, CLASSE 15 KV, A SECO - INCLUSIVE ACESSÓRIOS</t>
  </si>
  <si>
    <t>6.14.2.1.3</t>
  </si>
  <si>
    <t>JCA-89075846</t>
  </si>
  <si>
    <t>SERVIÇOS DE INSTALAÇÃO DE CONJUNTO DE PAINEIS BLINDADOS DE MÉDIA TENSÃO 13,8 KV CONTENDO 1 MÓDULO DE MEDIÇÃO; 1 MÓDULO DE PROTEÇÃO INCLUINDO RELÉ E DISJUNTOR DE MÉDIA TENSÃO; 1 MÓDULO DE TRANSPOSIÇÃO DE CABOS E 3 MÓDULOS DE SECCIONAMENTO</t>
  </si>
  <si>
    <t>CJ</t>
  </si>
  <si>
    <t>6.15</t>
  </si>
  <si>
    <t>6.15.1</t>
  </si>
  <si>
    <t>87887</t>
  </si>
  <si>
    <t>CHAPISCO APLICADO NO TETO OU EM ESTRUTURA, COM DESEMPENADEIRA DENTADA. ARGAMASSA INDUSTRIALIZADA COM PREPARO EM MISTURADOR 300 KG. AF_10/2022</t>
  </si>
  <si>
    <t>6.15.2</t>
  </si>
  <si>
    <t>90408</t>
  </si>
  <si>
    <t>MASSA ÚNICA, EM ARGAMASSA TRAÇO 1:2:8, PREPARO MECÂNICO, APLICADA MANUALMENTE EM TETO, E = 10MM, COM TALISCAS. AF_03/2024</t>
  </si>
  <si>
    <t>6.15.3</t>
  </si>
  <si>
    <t>104639</t>
  </si>
  <si>
    <t>PINTURA LÁTEX ACRÍLICA ECONÔMICA, APLICAÇÃO MANUAL EM TETO, DUAS DEMÃOS. AF_04/2023</t>
  </si>
  <si>
    <t>6.16</t>
  </si>
  <si>
    <t>6.16.1</t>
  </si>
  <si>
    <t>101749</t>
  </si>
  <si>
    <t>PISO CIMENTADO, TRAÇO 1:3 (CIMENTO E AREIA), ACABAMENTO LISO, ESPESSURA 4,0 CM, PREPARO MECÂNICO DA ARGAMASSA. AF_09/2020</t>
  </si>
  <si>
    <t>6.17</t>
  </si>
  <si>
    <t>6.17.1</t>
  </si>
  <si>
    <t>6.17.1.1</t>
  </si>
  <si>
    <t>6.17.1.1.1</t>
  </si>
  <si>
    <t>6.17.1.1.2</t>
  </si>
  <si>
    <t>6.17.1.1.3</t>
  </si>
  <si>
    <t>6.17.1.1.4</t>
  </si>
  <si>
    <t>6.17.1.1.5</t>
  </si>
  <si>
    <t>6.17.1.1.6</t>
  </si>
  <si>
    <t>6.17.1.1.7</t>
  </si>
  <si>
    <t>6.17.1.1.8</t>
  </si>
  <si>
    <t>6.17.1.1.9</t>
  </si>
  <si>
    <t>6.17.1.1.10</t>
  </si>
  <si>
    <t>6.17.1.2</t>
  </si>
  <si>
    <t>6.17.1.2.1</t>
  </si>
  <si>
    <t>6.17.1.3</t>
  </si>
  <si>
    <t>6.17.1.3.1</t>
  </si>
  <si>
    <t>6.17.1.4</t>
  </si>
  <si>
    <t>6.17.1.4.1</t>
  </si>
  <si>
    <t>6.17.1.4.2</t>
  </si>
  <si>
    <t>6.17.1.4.3</t>
  </si>
  <si>
    <t>6.17.1.4.4</t>
  </si>
  <si>
    <t>7</t>
  </si>
  <si>
    <t>BLOCO 5 - CENTRAL DE RESÍDUOS</t>
  </si>
  <si>
    <t>7.1</t>
  </si>
  <si>
    <t>7.1.1</t>
  </si>
  <si>
    <t>7.1.1.1</t>
  </si>
  <si>
    <t>7.1.1.2</t>
  </si>
  <si>
    <t>7.1.1.3</t>
  </si>
  <si>
    <t>7.1.1.4</t>
  </si>
  <si>
    <t>7.1.1.5</t>
  </si>
  <si>
    <t>7.1.2</t>
  </si>
  <si>
    <t>7.1.2.1</t>
  </si>
  <si>
    <t>7.1.2.2</t>
  </si>
  <si>
    <t>7.1.2.3</t>
  </si>
  <si>
    <t>7.1.2.4</t>
  </si>
  <si>
    <t>7.1.3</t>
  </si>
  <si>
    <t>7.1.3.1</t>
  </si>
  <si>
    <t>7.1.3.2</t>
  </si>
  <si>
    <t>7.1.3.3</t>
  </si>
  <si>
    <t>7.1.3.4</t>
  </si>
  <si>
    <t>7.2</t>
  </si>
  <si>
    <t>7.2.1</t>
  </si>
  <si>
    <t>7.2.1.1</t>
  </si>
  <si>
    <t>7.2.1.2</t>
  </si>
  <si>
    <t>7.2.1.3</t>
  </si>
  <si>
    <t>7.2.1.4</t>
  </si>
  <si>
    <t>7.2.1.5</t>
  </si>
  <si>
    <t>7.2.2</t>
  </si>
  <si>
    <t>7.2.2.1</t>
  </si>
  <si>
    <t>7.2.2.2</t>
  </si>
  <si>
    <t>7.2.2.3</t>
  </si>
  <si>
    <t>7.2.2.4</t>
  </si>
  <si>
    <t>7.2.2.5</t>
  </si>
  <si>
    <t>7.2.2.6</t>
  </si>
  <si>
    <t>7.2.3</t>
  </si>
  <si>
    <t>7.2.3.1</t>
  </si>
  <si>
    <t>7.2.3.2</t>
  </si>
  <si>
    <t>7.2.3.3</t>
  </si>
  <si>
    <t>7.2.4</t>
  </si>
  <si>
    <t>7.2.4.1</t>
  </si>
  <si>
    <t>7.2.4.2</t>
  </si>
  <si>
    <t>7.2.4.3</t>
  </si>
  <si>
    <t>7.3</t>
  </si>
  <si>
    <t>7.3.1</t>
  </si>
  <si>
    <t>7.3.2</t>
  </si>
  <si>
    <t>7.4</t>
  </si>
  <si>
    <t>7.4.1</t>
  </si>
  <si>
    <t>7.4.1.1</t>
  </si>
  <si>
    <t>7.4.2</t>
  </si>
  <si>
    <t>7.4.2.1</t>
  </si>
  <si>
    <t>7.4.3</t>
  </si>
  <si>
    <t>7.4.3.1</t>
  </si>
  <si>
    <t>7.5</t>
  </si>
  <si>
    <t>7.5.1</t>
  </si>
  <si>
    <t>7.6</t>
  </si>
  <si>
    <t>7.6.1</t>
  </si>
  <si>
    <t>7.6.1.1</t>
  </si>
  <si>
    <t>7.6.1.2</t>
  </si>
  <si>
    <t>7.6.1.3</t>
  </si>
  <si>
    <t>7.6.1.4</t>
  </si>
  <si>
    <t>7.6.1.5</t>
  </si>
  <si>
    <t>7.6.1.6</t>
  </si>
  <si>
    <t>7.6.1.7</t>
  </si>
  <si>
    <t>7.6.1.8</t>
  </si>
  <si>
    <t>7.6.1.9</t>
  </si>
  <si>
    <t>7.6.1.10</t>
  </si>
  <si>
    <t>7.6.1.11</t>
  </si>
  <si>
    <t>7.6.2</t>
  </si>
  <si>
    <t>7.6.2.1</t>
  </si>
  <si>
    <t>7.6.2.2</t>
  </si>
  <si>
    <t>7.6.2.3</t>
  </si>
  <si>
    <t>7.6.2.4</t>
  </si>
  <si>
    <t>97598</t>
  </si>
  <si>
    <t>SENSOR DE PRESENÇA SEM FOTOCÉLULA, FIXAÇÃO EM TETO - FORNECIMENTO E INSTALAÇÃO. AF_09/2024</t>
  </si>
  <si>
    <t>7.6.3</t>
  </si>
  <si>
    <t>7.6.3.1</t>
  </si>
  <si>
    <t>7.6.4</t>
  </si>
  <si>
    <t>7.6.4.1</t>
  </si>
  <si>
    <t>91992</t>
  </si>
  <si>
    <t>TOMADA ALTA DE EMBUTIR (1 MÓDULO), 2P+T 10 A, INCLUINDO SUPORTE E PLACA - FORNECIMENTO E INSTALAÇÃO. AF_03/2023</t>
  </si>
  <si>
    <t>7.6.4.2</t>
  </si>
  <si>
    <t>91996</t>
  </si>
  <si>
    <t>TOMADA MÉDIA DE EMBUTIR (1 MÓDULO), 2P+T 10 A, INCLUINDO SUPORTE E PLACA - FORNECIMENTO E INSTALAÇÃO. AF_03/2023</t>
  </si>
  <si>
    <t>7.6.4.3</t>
  </si>
  <si>
    <t>91953</t>
  </si>
  <si>
    <t>INTERRUPTOR SIMPLES (1 MÓDULO), 10A/250V, INCLUINDO SUPORTE E PLACA - FORNECIMENTO E INSTALAÇÃO. AF_03/2023</t>
  </si>
  <si>
    <t>7.6.5</t>
  </si>
  <si>
    <t>7.6.5.1</t>
  </si>
  <si>
    <t>7.6.5.2</t>
  </si>
  <si>
    <t>7.6.6</t>
  </si>
  <si>
    <t>7.6.6.1</t>
  </si>
  <si>
    <t>QDE-CR</t>
  </si>
  <si>
    <t>7.6.6.1.1</t>
  </si>
  <si>
    <t>7.6.6.1.2</t>
  </si>
  <si>
    <t>7.6.6.1.3</t>
  </si>
  <si>
    <t>7.6.6.1.4</t>
  </si>
  <si>
    <t>7.6.6.1.5</t>
  </si>
  <si>
    <t>7.6.6.1.6</t>
  </si>
  <si>
    <t>7.7</t>
  </si>
  <si>
    <t>7.7.1</t>
  </si>
  <si>
    <t>7.7.1.1</t>
  </si>
  <si>
    <t>7.7.1.1.1</t>
  </si>
  <si>
    <t>7.7.1.2</t>
  </si>
  <si>
    <t>7.7.1.2.1</t>
  </si>
  <si>
    <t>7.7.1.2.2</t>
  </si>
  <si>
    <t>7.7.1.2.3</t>
  </si>
  <si>
    <t>7.7.1.2.4</t>
  </si>
  <si>
    <t>7.7.1.3</t>
  </si>
  <si>
    <t>7.7.1.3.1</t>
  </si>
  <si>
    <t>7.7.2</t>
  </si>
  <si>
    <t>7.7.2.1</t>
  </si>
  <si>
    <t>7.7.2.1.1</t>
  </si>
  <si>
    <t>7.7.2.1.2</t>
  </si>
  <si>
    <t>7.7.2.1.3</t>
  </si>
  <si>
    <t>7.7.2.1.4</t>
  </si>
  <si>
    <t>89849</t>
  </si>
  <si>
    <t>TUBO PVC, SERIE NORMAL, ESGOTO PREDIAL, DN 150 MM, FORNECIDO E INSTALADO EM SUBCOLETOR AÉREO DE ESGOTO SANITÁRIO. AF_08/2022</t>
  </si>
  <si>
    <t>7.7.2.1.5</t>
  </si>
  <si>
    <t>7.7.2.2</t>
  </si>
  <si>
    <t>7.7.2.2.1</t>
  </si>
  <si>
    <t>104084</t>
  </si>
  <si>
    <t>CAP, PVC OCRE, JUNTA ELÁSTICA, DN 150 MM, PARA COLETOR PREDIAL DE ESGOTO. AF_06/2022</t>
  </si>
  <si>
    <t>7.7.2.2.2</t>
  </si>
  <si>
    <t>7.7.2.2.3</t>
  </si>
  <si>
    <t>7.7.2.2.4</t>
  </si>
  <si>
    <t>7.7.2.2.5</t>
  </si>
  <si>
    <t>7.7.2.2.6</t>
  </si>
  <si>
    <t>7.7.2.2.7</t>
  </si>
  <si>
    <t>7.7.2.2.8</t>
  </si>
  <si>
    <t>7.7.2.2.9</t>
  </si>
  <si>
    <t>89796</t>
  </si>
  <si>
    <t>TE, PVC, SERIE NORMAL, ESGOTO PREDIAL, DN 100 X 100 MM, JUNTA ELÁSTICA, FORNECIDO E INSTALADO EM RAMAL DE DESCARGA OU RAMAL DE ESGOTO SANITÁRIO. AF_08/2022</t>
  </si>
  <si>
    <t>7.7.2.2.10</t>
  </si>
  <si>
    <t>7.7.2.2.11</t>
  </si>
  <si>
    <t>7.7.2.2.12</t>
  </si>
  <si>
    <t>7.7.2.2.13</t>
  </si>
  <si>
    <t>7.7.2.3</t>
  </si>
  <si>
    <t>7.7.2.3.1</t>
  </si>
  <si>
    <t>7.7.2.3.2</t>
  </si>
  <si>
    <t>7.7.2.3.3</t>
  </si>
  <si>
    <t>7.7.2.3.4</t>
  </si>
  <si>
    <t>7.7.2.4</t>
  </si>
  <si>
    <t>DESTINO FINAL DE ESGOTO</t>
  </si>
  <si>
    <t>7.7.2.4.1</t>
  </si>
  <si>
    <t>FILTRO ANAERÓBIO</t>
  </si>
  <si>
    <t>7.7.2.4.1.1</t>
  </si>
  <si>
    <t>98058</t>
  </si>
  <si>
    <t>FILTRO ANAERÓBIO CIRCULAR, EM CONCRETO PRÉ-MOLDADO, DIÂMETRO INTERNO = 1,10 M, ALTURA INTERNA = 1,50 M, VOLUME ÚTIL: 1140,4 L (PARA 5 CONTRIBUINTES). AF_12/2020</t>
  </si>
  <si>
    <t>7.7.2.4.1.2</t>
  </si>
  <si>
    <t>90696</t>
  </si>
  <si>
    <t>TUBO DE PVC PARA REDE COLETORA DE ESGOTO DE PAREDE MACIÇA, DN 200 MM, JUNTA ELÁSTICA - FORNECIMENTO E ASSENTAMENTO. AF_01/2021</t>
  </si>
  <si>
    <t>7.7.2.4.1.3</t>
  </si>
  <si>
    <t>90695</t>
  </si>
  <si>
    <t>TUBO DE PVC PARA REDE COLETORA DE ESGOTO DE PAREDE MACIÇA, DN 150 MM, JUNTA ELÁSTICA - FORNECIMENTO E ASSENTAMENTO. AF_01/2021</t>
  </si>
  <si>
    <t>7.7.2.4.1.4</t>
  </si>
  <si>
    <t>104177</t>
  </si>
  <si>
    <t>TÊ, PVC, SERIE R, ÁGUA PLUVIAL, DN 150 X 150 MM, JUNTA ELÁSTICA, FORNECIDO E INSTALADO EM RAMAL DE ENCAMINHAMENTO. AF_06/2022</t>
  </si>
  <si>
    <t>7.7.2.4.1.5</t>
  </si>
  <si>
    <t>104179</t>
  </si>
  <si>
    <t>CAP, PVC, SERIE R, ÁGUA PLUVIAL, DN 150 MM, JUNTA ELÁSTICA, FORNECIDO E INSTALADO EM RAMAL DE ENCAMINHAMENTO. AF_06/2022</t>
  </si>
  <si>
    <t>7.7.2.4.1.6</t>
  </si>
  <si>
    <t>98051</t>
  </si>
  <si>
    <t>CHAMINÉ CIRCULAR PARA POÇO DE VISITA PARA ESGOTO, EM ALVENARIA COM TIJOLOS CERÂMICOS MACIÇOS, DIÂMETRO INTERNO = 0,6 M. AF_12/2020</t>
  </si>
  <si>
    <t>7.7.2.4.1.7</t>
  </si>
  <si>
    <t>98115</t>
  </si>
  <si>
    <t>TAMPA CIRCULAR PARA ESGOTO E DRENAGEM, EM CONCRETO PRÉ-MOLDADO, DIÂMETRO INTERNO = 0,60 M E ALTURA = 0,10 M. AF_12/2020</t>
  </si>
  <si>
    <t>7.7.3</t>
  </si>
  <si>
    <t>7.7.3.1</t>
  </si>
  <si>
    <t>7.7.3.1.1</t>
  </si>
  <si>
    <t>7.7.3.2</t>
  </si>
  <si>
    <t>7.7.3.2.1</t>
  </si>
  <si>
    <t>7.7.3.2.2</t>
  </si>
  <si>
    <t>7.7.3.2.3</t>
  </si>
  <si>
    <t>7.7.4</t>
  </si>
  <si>
    <t>7.7.4.1</t>
  </si>
  <si>
    <t>7.7.4.1.1</t>
  </si>
  <si>
    <t>86921</t>
  </si>
  <si>
    <t>TANQUE DE LOUÇA BRANCA COM COLUNA, 30L OU EQUIVALENTE, INCLUSO SIFÃO FLEXÍVEL EM PVC, VÁLVULA PLÁSTICA E TORNEIRA DE PLÁSTICO - FORNECIMENTO E INSTALAÇÃO. AF_01/2020</t>
  </si>
  <si>
    <t>7.7.4.2</t>
  </si>
  <si>
    <t>7.7.4.2.1</t>
  </si>
  <si>
    <t>86914</t>
  </si>
  <si>
    <t>TORNEIRA CROMADA 1/2" OU 3/4" PARA TANQUE, PADRÃO MÉDIO - FORNECIMENTO E INSTALAÇÃO. AF_01/2020</t>
  </si>
  <si>
    <t>7.8</t>
  </si>
  <si>
    <t>7.8.1</t>
  </si>
  <si>
    <t>7.8.2</t>
  </si>
  <si>
    <t>7.8.3</t>
  </si>
  <si>
    <t>7.9</t>
  </si>
  <si>
    <t>7.9.1</t>
  </si>
  <si>
    <t>7.9.1.1</t>
  </si>
  <si>
    <t>7.9.1.2</t>
  </si>
  <si>
    <t>7.9.2</t>
  </si>
  <si>
    <t>7.9.2.1</t>
  </si>
  <si>
    <t>7.9.2.2</t>
  </si>
  <si>
    <t>JCA-23652117</t>
  </si>
  <si>
    <t>PLACA DE SINALIZAÇÃO DE SEGURANÇA CONTRA INCÊNDIO, FOTOLUMINESCENTE, QUADRADA, 20 X 20 CM, EM PVC 2 MM ANTI-CHAMAS (SIMBOLOS, CORES E PICTOGRAMAS CONFORME NBR 16820) - PROIBIDO PRODUZIR CHAMA</t>
  </si>
  <si>
    <t>7.9.3</t>
  </si>
  <si>
    <t>7.9.3.1</t>
  </si>
  <si>
    <t>7.10</t>
  </si>
  <si>
    <t>7.10.1</t>
  </si>
  <si>
    <t>7.10.1.1</t>
  </si>
  <si>
    <t>7.10.1.2</t>
  </si>
  <si>
    <t>7.10.1.3</t>
  </si>
  <si>
    <t>87557</t>
  </si>
  <si>
    <t>EMBOÇO, EM ARGAMASSA INDUSTRIALIZADA, PREPARO MECÂNICO, APLICADO COM EQUIPAMENTO DE MISTURA E PROJEÇÃO DE ARGAMASSA EM PAREDES INTERNAS, E = 10MM, COM TALISCAS. AF_03/2024</t>
  </si>
  <si>
    <t>7.10.1.4</t>
  </si>
  <si>
    <t>7.10.2</t>
  </si>
  <si>
    <t>7.10.2.1</t>
  </si>
  <si>
    <t>87265</t>
  </si>
  <si>
    <t>REVESTIMENTO CERÂMICO PARA PAREDES INTERNAS COM PLACAS TIPO ESMALTADA DE DIMENSÕES 20X20 CM APLICADAS NA ALTURA INTEIRA DAS PAREDES. AF_02/2023_PE</t>
  </si>
  <si>
    <t>7.11</t>
  </si>
  <si>
    <t>7.11.1</t>
  </si>
  <si>
    <t>7.11.1.1</t>
  </si>
  <si>
    <t>7.11.1.2</t>
  </si>
  <si>
    <t>7.11.1.3</t>
  </si>
  <si>
    <t>104642</t>
  </si>
  <si>
    <t>PINTURA LÁTEX ACRÍLICA STANDARD, APLICAÇÃO MANUAL EM PAREDES, DUAS DEMÃOS. AF_04/2023</t>
  </si>
  <si>
    <t>7.11.2</t>
  </si>
  <si>
    <t>7.11.2.1</t>
  </si>
  <si>
    <t>7.11.2.2</t>
  </si>
  <si>
    <t>7.11.2.3</t>
  </si>
  <si>
    <t>7.12</t>
  </si>
  <si>
    <t>7.12.1</t>
  </si>
  <si>
    <t>7.12.1.1</t>
  </si>
  <si>
    <t>7.12.1.2</t>
  </si>
  <si>
    <t>7.13</t>
  </si>
  <si>
    <t>7.13.1</t>
  </si>
  <si>
    <t>7.13.2</t>
  </si>
  <si>
    <t>7.14</t>
  </si>
  <si>
    <t>7.14.1</t>
  </si>
  <si>
    <t>87250</t>
  </si>
  <si>
    <t>REVESTIMENTO CERÂMICO PARA PISO COM PLACAS TIPO ESMALTADA DE DIMENSÕES 45X45 CM APLICADA EM AMBIENTES DE ÁREA ENTRE 5 M2 E 10 M2. AF_02/2023_PE</t>
  </si>
  <si>
    <t>8</t>
  </si>
  <si>
    <t>SERVIÇOS FINAIS</t>
  </si>
  <si>
    <t>8.1</t>
  </si>
  <si>
    <t>99818</t>
  </si>
  <si>
    <t>LIMPEZA DE BACIA SANITÁRIA, BIDÊ OU MICTÓRIO EM LOUÇA, INCLUSIVE METAIS CORRESPONDENTES. AF_04/2019</t>
  </si>
  <si>
    <t>8.2</t>
  </si>
  <si>
    <t>99819</t>
  </si>
  <si>
    <t>LIMPEZA DE BANCADA DE PEDRA (MÁRMORE OU GRANITO). AF_04/2019</t>
  </si>
  <si>
    <t>8.3</t>
  </si>
  <si>
    <t>99826</t>
  </si>
  <si>
    <t>LIMPEZA DE FORRO REMOVÍVEL COM PANO ÚMIDO. AF_04/2019</t>
  </si>
  <si>
    <t>8.4</t>
  </si>
  <si>
    <t>99821</t>
  </si>
  <si>
    <t>LIMPEZA DE JANELA DE VIDRO COM CAIXILHO EM AÇO/ALUMÍNIO/PVC. AF_04/2019</t>
  </si>
  <si>
    <t>8.5</t>
  </si>
  <si>
    <t>99817</t>
  </si>
  <si>
    <t>LIMPEZA DE LAVATÓRIO DE LOUÇA COM BANCADA DE PEDRA, INCLUSIVE METAIS CORRESPONDENTES. AF_04/2019</t>
  </si>
  <si>
    <t>8.6</t>
  </si>
  <si>
    <t>99813</t>
  </si>
  <si>
    <t>LIMPEZA DE MÁRMORE/GRANITO EM PAREDE UTILIZANDO DETERGENTE NEUTRO E ESCOVAÇÃO MANUAL. AF_04/2019</t>
  </si>
  <si>
    <t>8.7</t>
  </si>
  <si>
    <t>99803</t>
  </si>
  <si>
    <t>LIMPEZA DE PISO CERÂMICO OU PORCELANATO COM PANO ÚMIDO. AF_04/2019</t>
  </si>
  <si>
    <t>8.8</t>
  </si>
  <si>
    <t>99814</t>
  </si>
  <si>
    <t>LIMPEZA DE SUPERFÍCIE COM JATO DE ALTA PRESSÃO. AF_04/2019</t>
  </si>
  <si>
    <t>8.9</t>
  </si>
  <si>
    <t>99822</t>
  </si>
  <si>
    <t>LIMPEZA DE PORTA DE MADEIRA. AF_04/2019</t>
  </si>
  <si>
    <t>8.10</t>
  </si>
  <si>
    <t>99824</t>
  </si>
  <si>
    <t>LIMPEZA DE PORTA EM AÇO/ALUMÍNIO. AF_04/2019</t>
  </si>
  <si>
    <t>8.11</t>
  </si>
  <si>
    <t>99806</t>
  </si>
  <si>
    <t>LIMPEZA DE REVESTIMENTO CERÂMICO EM PAREDE COM PANO ÚMIDO AF_04/2019</t>
  </si>
  <si>
    <t>8.12</t>
  </si>
  <si>
    <t>99816</t>
  </si>
  <si>
    <t>LIMPEZA DE TANQUE OU LAVATÓRIO DE LOUÇA ISOLADO, INCLUSIVE METAIS CORRESPONDENTES. AF_04/2019</t>
  </si>
  <si>
    <t>VALOR BDI TOTAL:</t>
  </si>
  <si>
    <t>VALOR BDI:</t>
  </si>
  <si>
    <t>VALOR BDI DIFERENCIADO:</t>
  </si>
  <si>
    <t>VALOR ORÇAMENTO:</t>
  </si>
  <si>
    <t>VALOR TOTAL:</t>
  </si>
  <si>
    <t>Quarenta e Um Milhões Quinhentos e Cinquenta e Nove Mil Quinhentos e Oitenta e Sete reais e Sessenta e Um centavos</t>
  </si>
  <si>
    <t>93568 ENGENHEIRO CIVIL DE OBRA SENIOR COM ENCARGOS COMPLEMENTARES (GERENTE GERAL DE OBRAS - MEIO EXPEDIENTE - 30 MESES) (MES)</t>
  </si>
  <si>
    <t>Encargos Complementares</t>
  </si>
  <si>
    <t>COEFICIENTE</t>
  </si>
  <si>
    <t>PREÇO UNITÁRIO</t>
  </si>
  <si>
    <t>TOTAL</t>
  </si>
  <si>
    <t>00043498</t>
  </si>
  <si>
    <t>EPI - FAMILIA ENGENHEIRO CIVIL - MENSALISTA (ENCARGOS COMPLEMENTARES - COLETADO CAIXA)</t>
  </si>
  <si>
    <t>00040863</t>
  </si>
  <si>
    <t>EXAMES - MENSALISTA (COLETADO CAIXA - ENCARGOS COMPLEMENTARES)</t>
  </si>
  <si>
    <t>00043474</t>
  </si>
  <si>
    <t>FERRAMENTAS - FAMILIA ENGENHEIRO CIVIL - MENSALISTA (ENCARGOS COMPLEMENTARES - COLETADO CAIXA)</t>
  </si>
  <si>
    <t>00040864</t>
  </si>
  <si>
    <t>SEGURO - MENSALISTA (COLETADO CAIXA - ENCARGOS COMPLEMENTARES)</t>
  </si>
  <si>
    <t>TOTAL Encargos Complementares:</t>
  </si>
  <si>
    <t>Mão de Obra</t>
  </si>
  <si>
    <t>00040814</t>
  </si>
  <si>
    <t>ENGENHEIRO CIVIL DE OBRA SENIOR (MENSALISTA)</t>
  </si>
  <si>
    <t>TOTAL Mão de Obra:</t>
  </si>
  <si>
    <t>Serviço</t>
  </si>
  <si>
    <t>95418</t>
  </si>
  <si>
    <t>CURSO DE CAPACITAÇÃO PARA ENGENHEIRO CIVIL DE OBRA SÊNIOR (ENCARGOS COMPLEMENTARES) - MENSALISTA</t>
  </si>
  <si>
    <t>TOTAL Serviço:</t>
  </si>
  <si>
    <t>VALOR:</t>
  </si>
  <si>
    <t>93567 ENGENHEIRO CIVIL DE OBRA PLENO COM ENCARGOS COMPLEMENTARES (MES)</t>
  </si>
  <si>
    <t>00040813</t>
  </si>
  <si>
    <t>ENGENHEIRO CIVIL DE OBRA PLENO (MENSALISTA)</t>
  </si>
  <si>
    <t>95417</t>
  </si>
  <si>
    <t>CURSO DE CAPACITAÇÃO PARA ENGENHEIRO CIVIL DE OBRA PLENO (ENCARGOS COMPLEMENTARES) - MENSALISTA</t>
  </si>
  <si>
    <t>90778 ENGENHEIRO ELETRICISTA DE OBRA PLENO COM ENCARGOS COMPLEMENTARES (CUSTO EQUIV. AO ENGO. CIVIL PLENO) (H)</t>
  </si>
  <si>
    <t>00043486</t>
  </si>
  <si>
    <t>EPI - FAMILIA ENGENHEIRO CIVIL - HORISTA (ENCARGOS COMPLEMENTARES - COLETADO CAIXA)</t>
  </si>
  <si>
    <t>00037372</t>
  </si>
  <si>
    <t>EXAMES - HORISTA (COLETADO CAIXA - ENCARGOS COMPLEMENTARES)</t>
  </si>
  <si>
    <t>00043462</t>
  </si>
  <si>
    <t>FERRAMENTAS - FAMILIA ENGENHEIRO CIVIL - HORISTA (ENCARGOS COMPLEMENTARES - COLETADO CAIXA)</t>
  </si>
  <si>
    <t>00037373</t>
  </si>
  <si>
    <t>SEGURO - HORISTA (COLETADO CAIXA - ENCARGOS COMPLEMENTARES)</t>
  </si>
  <si>
    <t>00002707</t>
  </si>
  <si>
    <t>ENGENHEIRO CIVIL DE OBRA PLENO (HORISTA)</t>
  </si>
  <si>
    <t>95403</t>
  </si>
  <si>
    <t>CURSO DE CAPACITAÇÃO PARA ENGENHEIRO CIVIL DE OBRA PLENO (ENCARGOS COMPLEMENTARES) - HORISTA</t>
  </si>
  <si>
    <t>94295 MESTRE DE OBRAS COM ENCARGOS COMPLEMENTARES (MES)</t>
  </si>
  <si>
    <t>00043499</t>
  </si>
  <si>
    <t>EPI - FAMILIA ENCARREGADO GERAL - MENSALISTA (ENCARGOS COMPLEMENTARES - COLETADO CAIXA)</t>
  </si>
  <si>
    <t>00043475</t>
  </si>
  <si>
    <t>FERRAMENTAS - FAMILIA ENCARREGADO GERAL - MENSALISTA (ENCARGOS COMPLEMENTARES - COLETADO CAIXA)</t>
  </si>
  <si>
    <t>00040819</t>
  </si>
  <si>
    <t>MESTRE DE OBRAS (MENSALISTA)</t>
  </si>
  <si>
    <t>95423</t>
  </si>
  <si>
    <t>CURSO DE CAPACITAÇÃO PARA MESTRE DE OBRAS (ENCARGOS COMPLEMENTARES) - MENSALISTA</t>
  </si>
  <si>
    <t>93572 ENCARREGADO GERAL DE OBRAS COM ENCARGOS COMPLEMENTARES (MES)</t>
  </si>
  <si>
    <t>00040818</t>
  </si>
  <si>
    <t>ENCARREGADO GERAL DE OBRAS (MENSALISTA)</t>
  </si>
  <si>
    <t>95422</t>
  </si>
  <si>
    <t>CURSO DE CAPACITAÇÃO PARA ENCARREGADO GERAL DE OBRAS (ENCARGOS COMPLEMENTARES) - MENSALISTA</t>
  </si>
  <si>
    <t>100321 TÉCNICO EM SEGURANÇA DO TRABALHO COM ENCARGOS COMPLEMENTARES (MES)</t>
  </si>
  <si>
    <t>00043494</t>
  </si>
  <si>
    <t>EPI - FAMILIA ALMOXARIFE - MENSALISTA (ENCARGOS COMPLEMENTARES - COLETADO CAIXA)</t>
  </si>
  <si>
    <t>00043470</t>
  </si>
  <si>
    <t>FERRAMENTAS - FAMILIA ALMOXARIFE - MENSALISTA (ENCARGOS COMPLEMENTARES - COLETADO CAIXA)</t>
  </si>
  <si>
    <t>00040944</t>
  </si>
  <si>
    <t>TECNICO EM SEGURANCA DO TRABALHO (MENSALISTA)</t>
  </si>
  <si>
    <t>100315</t>
  </si>
  <si>
    <t>CURSO DE CAPACITAÇÃO PARA TÉCNICO EM SEGURANÇA DO TRABALHO (ENCARGOS COMPLEMENTARES) - MENSALISTA</t>
  </si>
  <si>
    <t>93563 ALMOXARIFE COM ENCARGOS COMPLEMENTARES (MES)</t>
  </si>
  <si>
    <t>00040809</t>
  </si>
  <si>
    <t>ALMOXARIFE (MENSALISTA)</t>
  </si>
  <si>
    <t>95413</t>
  </si>
  <si>
    <t>CURSO DE CAPACITAÇÃO PARA ALMOXARIFE (ENCARGOS COMPLEMENTARES) - MENSALISTA</t>
  </si>
  <si>
    <t>100534 TECNICO DE EDIFICACOES COM ENCARGOS COMPLEMENTARES (MES)</t>
  </si>
  <si>
    <t>00040946</t>
  </si>
  <si>
    <t>TECNICO DE EDIFICACOES (MENSALISTA)</t>
  </si>
  <si>
    <t>100536</t>
  </si>
  <si>
    <t>CURSO DE CAPACITAÇÃO PARA TECNICO DE EDIFICACOES (ENCARGOS COMPLEMENTARES) - MENSALISTA</t>
  </si>
  <si>
    <t>100289 VIGIA DIURNO COM ENCARGOS COMPLEMENTARES (FINS DE SEMANA E FERIADOS) (H)</t>
  </si>
  <si>
    <t>00037370</t>
  </si>
  <si>
    <t>ALIMENTACAO - HORISTA (COLETADO CAIXA - ENCARGOS COMPLEMENTARES)</t>
  </si>
  <si>
    <t>00043491</t>
  </si>
  <si>
    <t>EPI - FAMILIA SERVENTE - HORISTA (ENCARGOS COMPLEMENTARES - COLETADO CAIXA)</t>
  </si>
  <si>
    <t>00043467</t>
  </si>
  <si>
    <t>FERRAMENTAS - FAMILIA SERVENTE - HORISTA (ENCARGOS COMPLEMENTARES - COLETADO CAIXA)</t>
  </si>
  <si>
    <t>00037371</t>
  </si>
  <si>
    <t>TRANSPORTE - HORISTA (COLETADO CAIXA - ENCARGOS COMPLEMENTARES)</t>
  </si>
  <si>
    <t>00034345</t>
  </si>
  <si>
    <t>VIGIA DIURNO (HORISTA)</t>
  </si>
  <si>
    <t>100288</t>
  </si>
  <si>
    <t>CURSO DE CAPACITAÇÃO PARA VIGIA DIURNO (ENCARGOS COMPLEMENTARES) - HORISTA</t>
  </si>
  <si>
    <t>JCA-65621362 VIGIA NOTURNO COM ENCARGOS COMPLEMENTARES (MES)</t>
  </si>
  <si>
    <t>00040862</t>
  </si>
  <si>
    <t>ALIMENTACAO - MENSALISTA (COLETADO CAIXA - ENCARGOS COMPLEMENTARES)</t>
  </si>
  <si>
    <t>00043503</t>
  </si>
  <si>
    <t>EPI - FAMILIA SERVENTE - MENSALISTA (ENCARGOS COMPLEMENTARES - COLETADO CAIXA)</t>
  </si>
  <si>
    <t>00043479</t>
  </si>
  <si>
    <t>FERRAMENTAS - FAMILIA SERVENTE - MENSALISTA (ENCARGOS COMPLEMENTARES - COLETADO CAIXA)</t>
  </si>
  <si>
    <t>00040861</t>
  </si>
  <si>
    <t>TRANSPORTE - MENSALISTA (COLETADO CAIXA - ENCARGOS COMPLEMENTARES)</t>
  </si>
  <si>
    <t>00041096</t>
  </si>
  <si>
    <t>VIGIA DIURNO (MENSALISTA)</t>
  </si>
  <si>
    <t>101372</t>
  </si>
  <si>
    <t>CURSO DE CAPACITAÇÃO PARA VIGIA DIURNO (ENCARGOS COMPLEMENTARES) - MENSALISTA</t>
  </si>
  <si>
    <t>Observações: Composição criada com base no SINAPI 101460 - vigia diurno. 
Para determinação do COEFICIENTE de horas a sera empregado consideramos:
Hn = (Hd x 1,1428) x 1,20 onde:
Hn = Valor da hora noturna
Hd = Valor da hora diurna
1,1428 = Fator de redução da hora noturna (para 52min30s)
1,20 = Adicional noturno
Calculando os  valores acima considerando Hd=1 obtemos o valor de 1,371429 para fator de conversão de Hd para Hn.</t>
  </si>
  <si>
    <t>UFSB-81547439 MOBILIZAÇÃO OU DESMOBILIZAÇÃO DE CONTAINER 2,30 X 6,00 M, ALT. 2,50 M PARA USOS DIVERSOS EM CANTEIRO DE OBRAS - REF. OBRAS EM JEQUIÉ/BA (UN)</t>
  </si>
  <si>
    <t>Equipamento</t>
  </si>
  <si>
    <t>E9665</t>
  </si>
  <si>
    <t>Cavalo mecânico com semirreboque com capacidade de 20 t - 276 kW (CHP)</t>
  </si>
  <si>
    <t>SICRO NOVO</t>
  </si>
  <si>
    <t>CHP</t>
  </si>
  <si>
    <t>TOTAL Equipamento:</t>
  </si>
  <si>
    <t>Observações: Composição criada com base na metodologia DNIT para transporte de container para obra. Valor considera obras na cidade de:
Jequie/Ba
Para calculo considerou-se como origem a cidade de Ilhéus onde temos empresas de aluguel de containers para obra.</t>
  </si>
  <si>
    <t>UFSB-21269389 MOBILIZAÇÃO E DESMOBILIZAÇÃO DE OBRAS - EQUIPAMENTOS E PESSOAL - EXCLUSIVO OBRA DE IMPLANTAÇÃO DO CAMPUS DE JEQUIÉ DA UFSB (UN)</t>
  </si>
  <si>
    <t>QUANT</t>
  </si>
  <si>
    <t>UTILIZAÇÃO</t>
  </si>
  <si>
    <t>CUSTO OPERACIONAL</t>
  </si>
  <si>
    <t>CUSTO HORÁRIO</t>
  </si>
  <si>
    <t>PROD</t>
  </si>
  <si>
    <t>IMPR</t>
  </si>
  <si>
    <t>E9575</t>
  </si>
  <si>
    <t>Caminhão basculante com caçamba estanque com capacidade de 14 m³ - 210 kW</t>
  </si>
  <si>
    <t>E9579</t>
  </si>
  <si>
    <t>Caminhão basculante com capacidade de 10 m³ - 210 kW</t>
  </si>
  <si>
    <t>E9644</t>
  </si>
  <si>
    <t>Caminhão demarcador de faixas com sistema de pintura a frio - 28 kW/129 kW</t>
  </si>
  <si>
    <t>E9690</t>
  </si>
  <si>
    <t>Caminhão guindauto com cesto aéreo simples e capacidade de elevação de 5,7 t e carroceria de 8,5 t - 136 kW</t>
  </si>
  <si>
    <t>E9669</t>
  </si>
  <si>
    <t>Caminhão tanque com capacidade de 8.000 l - 136 kW</t>
  </si>
  <si>
    <t>Cavalo mecânico com semirreboque com capacidade de 20 t - 276 kW</t>
  </si>
  <si>
    <t>E9785</t>
  </si>
  <si>
    <t>Guindaste móvel sobre pneus com 2 eixos com capacidade máxima de 55 t - 186 kW</t>
  </si>
  <si>
    <t>E9093</t>
  </si>
  <si>
    <t>Veículo leve - 53 kW (sem motorista)</t>
  </si>
  <si>
    <t>E9684</t>
  </si>
  <si>
    <t>Veículo leve picape 4 x 4 com capacidade de 1,10 t - 147 kW</t>
  </si>
  <si>
    <t>E9125</t>
  </si>
  <si>
    <t>Veículo tipo van furgão com capacidade de 1,38 t - 100 kW</t>
  </si>
  <si>
    <t>TOTAL EQUIPAMENTOS:</t>
  </si>
  <si>
    <t>Custo Horário da Execução:</t>
  </si>
  <si>
    <t>Produção da Equipe:</t>
  </si>
  <si>
    <t>Custo Unitário da Execução:</t>
  </si>
  <si>
    <t>Custo Direto Total:</t>
  </si>
  <si>
    <t>Observações: Composição criada com base nas determinações do SICRO para obra do CAMPUS DA UFSB em Jequié / Ba
Outubro de 2025</t>
  </si>
  <si>
    <t>98525 LIMPEZA MECANIZADA DE CAMADA VEGETAL, VEGETAÇÃO E PEQUENAS ÁRVORES (DIÂMETRO DE TRONCO MENOR QUE 0,20 M), COM TRATOR DE ESTEIRAS. AF_03/2024 (M2)</t>
  </si>
  <si>
    <t>Equipamento Custo Horário</t>
  </si>
  <si>
    <t>89031</t>
  </si>
  <si>
    <t>TRATOR DE ESTEIRAS, POTÊNCIA 100 HP, PESO OPERACIONAL 9,4 T, COM LÂMINA 2,19 M3 - CHI DIURNO. AF_06/2014</t>
  </si>
  <si>
    <t>CHI</t>
  </si>
  <si>
    <t>89032</t>
  </si>
  <si>
    <t>TRATOR DE ESTEIRAS, POTÊNCIA 100 HP, PESO OPERACIONAL 9,4 T, COM LÂMINA 2,19 M3 - CHP DIURNO. AF_06/2014</t>
  </si>
  <si>
    <t>TOTAL Equipamento Custo Horário:</t>
  </si>
  <si>
    <t>Mão de Obra com Encargos Complementares</t>
  </si>
  <si>
    <t>88441</t>
  </si>
  <si>
    <t>JARDINEIRO COM ENCARGOS COMPLEMENTARES</t>
  </si>
  <si>
    <t>TOTAL Mão de Obra com Encargos Complementares:</t>
  </si>
  <si>
    <t>100979 CARGA, MANOBRA E DESCARGA DE SOLOS E MATERIAIS GRANULARES EM CAMINHÃO BASCULANTE 14 M³ - CARGA COM ESCAVADEIRA HIDRÁULICA (CAÇAMBA DE 1,20 M³ / 155 HP) E DESCARGA LIVRE (UNIDADE: M3). AF_07/2020 (M3)</t>
  </si>
  <si>
    <t>89877</t>
  </si>
  <si>
    <t>CAMINHÃO BASCULANTE 14 M3, COM CAVALO MECÂNICO DE CAPACIDADE MÁXIMA DE TRAÇÃO COMBINADO DE 36000 KG, POTÊNCIA 286 CV, INCLUSIVE SEMIREBOQUE COM CAÇAMBA METÁLICA - CHI DIURNO. AF_12/2014</t>
  </si>
  <si>
    <t>89876</t>
  </si>
  <si>
    <t>CAMINHÃO BASCULANTE 14 M3, COM CAVALO MECÂNICO DE CAPACIDADE MÁXIMA DE TRAÇÃO COMBINADO DE 36000 KG, POTÊNCIA 286 CV, INCLUSIVE SEMIREBOQUE COM CAÇAMBA METÁLICA - CHP DIURNO. AF_12/2014</t>
  </si>
  <si>
    <t>88908</t>
  </si>
  <si>
    <t>ESCAVADEIRA HIDRÁULICA SOBRE ESTEIRAS, CAÇAMBA 1,20 M3, PESO OPERACIONAL 21 T, POTÊNCIA BRUTA 155 HP - CHI DIURNO. AF_06/2014</t>
  </si>
  <si>
    <t>88907</t>
  </si>
  <si>
    <t>ESCAVADEIRA HIDRÁULICA SOBRE ESTEIRAS, CAÇAMBA 1,20 M3, PESO OPERACIONAL 21 T, POTÊNCIA BRUTA 155 HP - CHP DIURNO. AF_06/2014</t>
  </si>
  <si>
    <t>95876 TRANSPORTE COM CAMINHÃO BASCULANTE DE 14 M³, EM VIA URBANA PAVIMENTADA, DMT ATÉ 30 KM (UNIDADE: M3XKM). AF_07/2020 (M3XKM)</t>
  </si>
  <si>
    <t>103689 FORNECIMENTO E INSTALAÇÃO DE PLACA DE OBRA COM CHAPA GALVANIZADA E ESTRUTURA DE MADEIRA. AF_03/2022_PS (M2)</t>
  </si>
  <si>
    <t>Material</t>
  </si>
  <si>
    <t>00004813</t>
  </si>
  <si>
    <t>PLACA DE OBRA (PARA CONSTRUCAO CIVIL) EM CHAPA GALVANIZADA *N. 22*, ADESIVADA, DE *2,4 X 1,2* M (SEM POSTES PARA FIXACAO)</t>
  </si>
  <si>
    <t>00005065</t>
  </si>
  <si>
    <t>PREGO DE ACO POLIDO COM CABECA 10 X 10 (7/8 X 17)</t>
  </si>
  <si>
    <t>00005069</t>
  </si>
  <si>
    <t>PREGO DE ACO POLIDO COM CABECA 17 X 27 (2 1/2 X 11)</t>
  </si>
  <si>
    <t>00004509</t>
  </si>
  <si>
    <t>SARRAFO *2,5 X 10* CM EM PINUS, MISTA OU EQUIVALENTE DA REGIAO - BRUTA</t>
  </si>
  <si>
    <t>TOTAL Material:</t>
  </si>
  <si>
    <t>88262</t>
  </si>
  <si>
    <t>CARPINTEIRO DE FORMAS COM ENCARGOS COMPLEMENTARES</t>
  </si>
  <si>
    <t>88316</t>
  </si>
  <si>
    <t>SERVENTE COM ENCARGOS COMPLEMENTARES</t>
  </si>
  <si>
    <t>102234</t>
  </si>
  <si>
    <t>PINTURA IMUNIZANTE PARA MADEIRA, 2 DEMÃOS. AF_01/2021</t>
  </si>
  <si>
    <t>105115 INSTALAÇÃO E DESINSTALAÇÃO MECANIZADA DE CONTÊINER OU MÓDULO HABITÁVEL DE USOS DIVERSOS. AF_03/2024 (UN)</t>
  </si>
  <si>
    <t>5930</t>
  </si>
  <si>
    <t>GUINDAUTO HIDRÁULICO, CAPACIDADE MÁXIMA DE CARGA 6200 KG, MOMENTO MÁXIMO DE CARGA 11,7 TM, ALCANCE MÁXIMO HORIZONTAL 9,70 M, INCLUSIVE CAMINHÃO TOCO PBT 16.000 KG, POTÊNCIA DE 189 CV - CHI DIURNO. AF_06/2014</t>
  </si>
  <si>
    <t>5928</t>
  </si>
  <si>
    <t>GUINDAUTO HIDRÁULICO, CAPACIDADE MÁXIMA DE CARGA 6200 KG, MOMENTO MÁXIMO DE CARGA 11,7 TM, ALCANCE MÁXIMO HORIZONTAL 9,70 M, INCLUSIVE CAMINHÃO TOCO PBT 16.000 KG, POTÊNCIA DE 189 CV - CHP DIURNO. AF_06/2014</t>
  </si>
  <si>
    <t>88239</t>
  </si>
  <si>
    <t>AJUDANTE DE CARPINTEIRO COM ENCARGOS COMPLEMENTARES</t>
  </si>
  <si>
    <t>00010775 LOCACAO DE CONTAINER 2,30 X 6,00 M, ALT. 2,50 M, COM 1 SANITARIO, PARA ESCRITORIO, COMPLETO, SEM DIVISORIAS INTERNAS (NAO INCLUI MOBILIZACAO/DESMOBILIZACAO) (MES)</t>
  </si>
  <si>
    <t>00010776 LOCACAO DE CONTAINER 2,30 X 6,00 M, ALT. 2,50 M, PARA ESCRITORIO, SEM DIVISORIAS INTERNAS E SEM SANITARIO (NAO INCLUI MOBILIZACAO/DESMOBILIZACAO) - ADAPTADO PARA FUNÇÃO DE ALMOXARIFADO (MES)</t>
  </si>
  <si>
    <t>LOCACAO DE CONTAINER 2,30 X 6,00 M, ALT. 2,50 M, PARA ESCRITORIO, SEM DIVISORIAS INTERNAS E SEM SANITARIO (NAO INCLUI MOBILIZACAO/DESMOBILIZACAO)</t>
  </si>
  <si>
    <t>00010778 LOCACAO DE CONTAINER 2,30 X 6,00 M, ALT. 2,50 M, PARA SANITARIO, COM 4 BACIAS, 8 CHUVEIROS,1 LAVATORIO E 1 MICTORIO (NAO INCLUI MOBILIZACAO/DESMOBILIZACAO) (MES)</t>
  </si>
  <si>
    <t>98461 ESTRUTURA DE MADEIRA PROVISÓRIA PARA SUPORTE DE CAIXA DÁGUA ELEVADA DE 1000 LITROS. AF_03/2024 (UN)</t>
  </si>
  <si>
    <t>91693</t>
  </si>
  <si>
    <t>SERRA CIRCULAR DE BANCADA COM MOTOR ELÉTRICO POTÊNCIA DE 5HP, COM COIFA PARA DISCO 10" - CHI DIURNO. AF_08/2015</t>
  </si>
  <si>
    <t>91692</t>
  </si>
  <si>
    <t>SERRA CIRCULAR DE BANCADA COM MOTOR ELÉTRICO POTÊNCIA DE 5HP, COM COIFA PARA DISCO 10" - CHP DIURNO. AF_08/2015</t>
  </si>
  <si>
    <t>00001347</t>
  </si>
  <si>
    <t>CHAPA/PAINEL DE MADEIRA COMPENSADA PLASTIFICADA (MADEIRITE PLASTIFICADO) PARA FORMA DE CONCRETO, DE 2200 X 1100 MM, E = 12 MM</t>
  </si>
  <si>
    <t>00034492</t>
  </si>
  <si>
    <t>CONCRETO USINADO BOMBEAVEL, CLASSE DE RESISTENCIA C20, COM BRITA 0 E 1, SLUMP = 100 +/- 20 MM, EXCLUI SERVICO DE BOMBEAMENTO (NBR 8953)</t>
  </si>
  <si>
    <t>00002747</t>
  </si>
  <si>
    <t>MOURAO ROLICO DE MADEIRA TRATADA, D = 16 A 20 CM, H = 2,20 M, EM EUCALIPTO OU EQUIVALENTE DA REGIAO (PARA CERCA)</t>
  </si>
  <si>
    <t>00004491</t>
  </si>
  <si>
    <t>PONTALETE *7,5 X 7,5* CM EM PINUS, MISTA OU EQUIVALENTE DA REGIAO - BRUTA</t>
  </si>
  <si>
    <t>00005061</t>
  </si>
  <si>
    <t>PREGO DE ACO POLIDO COM CABECA 18 X 27 (2 1/2 X 10)</t>
  </si>
  <si>
    <t>00006194</t>
  </si>
  <si>
    <t>TABUA *2,5 X 15 CM EM PINUS, MISTA OU EQUIVALENTE DA REGIAO - BRUTA</t>
  </si>
  <si>
    <t>00006212</t>
  </si>
  <si>
    <t>TABUA *2,5 X 30 CM EM PINUS, MISTA OU EQUIVALENTE DA REGIAO - BRUTA</t>
  </si>
  <si>
    <t>102607 CAIXA D´ÁGUA EM POLIETILENO, 1000 LITROS - FORNECIMENTO E INSTALAÇÃO. AF_06/2021 (UN)</t>
  </si>
  <si>
    <t>00034636</t>
  </si>
  <si>
    <t>CAIXA D'AGUA / RESERVATORIO EM POLIETILENO, 1000 LITROS, COM TAMPA</t>
  </si>
  <si>
    <t>88248</t>
  </si>
  <si>
    <t>AUXILIAR DE ENCANADOR OU BOMBEIRO HIDRÁULICO COM ENCARGOS COMPLEMENTARES</t>
  </si>
  <si>
    <t>88267</t>
  </si>
  <si>
    <t>ENCANADOR OU BOMBEIRO HIDRÁULICO COM ENCARGOS COMPLEMENTARES</t>
  </si>
  <si>
    <t>98459 TAPUME COM TELHA METÁLICA. AF_03/2024 (M2)</t>
  </si>
  <si>
    <t>00007243</t>
  </si>
  <si>
    <t>TELHA TRAPEZOIDAL EM ACO ZINCADO, SEM PINTURA, ALTURA DE APROXIMADAMENTE 40 MM, ESPESSURA DE 0,50 MM E LARGURA UTIL DE 980 MM</t>
  </si>
  <si>
    <t>94974</t>
  </si>
  <si>
    <t>CONCRETO MAGRO PARA LASTRO, TRAÇO 1:4,5:4,5 (EM MASSA SECA DE CIMENTO/ AREIA MÉDIA/ BRITA 1) - PREPARO MANUAL. AF_05/2021</t>
  </si>
  <si>
    <t>100701 PORTA DE FERRO, DE ABRIR, TIPO GRADE COM CHAPA, COM GUARNIÇÕES. AF_12/2019 (M2)</t>
  </si>
  <si>
    <t>00004930</t>
  </si>
  <si>
    <t>PORTA DE ABRIR / GIRO, EM GRADIL FERRO, COM BARRA CHATA 3 CM X 1/4", COM REQUADRO E GUARNICAO - COMPLETO - ACABAMENTO NATURAL</t>
  </si>
  <si>
    <t>88309</t>
  </si>
  <si>
    <t>PEDREIRO COM ENCARGOS COMPLEMENTARES</t>
  </si>
  <si>
    <t>88627</t>
  </si>
  <si>
    <t>ARGAMASSA TRAÇO 1:0,5:4,5 (EM VOLUME DE CIMENTO, CAL E AREIA MÉDIA ÚMIDA) PARA ASSENTAMENTO DE ALVENARIA, PREPARO MANUAL. AF_08/2019</t>
  </si>
  <si>
    <t>UFSB-11006250 EXECUÇÃO DE ESCRITÓRIO EM CANTEIRO DE OBRA EM ALVENARIA, NÃO INCLUSO MOBILIÁRIO E EQUIPAMENTOS. (CONTRATADA) (M2)</t>
  </si>
  <si>
    <t>00010886</t>
  </si>
  <si>
    <t>EXTINTOR DE INCENDIO PORTATIL COM CARGA DE AGUA PRESSURIZADA DE 10 L, CLASSE A</t>
  </si>
  <si>
    <t>00010891</t>
  </si>
  <si>
    <t>EXTINTOR DE INCENDIO PORTATIL COM CARGA DE PO QUIMICO SECO (PQS) DE 4 KG, CLASSE BC</t>
  </si>
  <si>
    <t>00003080</t>
  </si>
  <si>
    <t>FECHADURA ESPELHO PARA PORTA EXTERNA, EM ACO INOX (MAQUINA, TESTA E CONTRA-TESTA) E EM ZAMAC (MACANETA, LINGUETA E TRINCOS) COM ACABAMENTO CROMADO, MAQUINA DE 40 MM, INCLUINDO CHAVE TIPO CILINDRO</t>
  </si>
  <si>
    <t>00003097</t>
  </si>
  <si>
    <t>FECHADURA ROSETA REDONDA PARA PORTA DE BANHEIRO, EM ACO INOX (MAQUINA, TESTA E CONTRA-TESTA) E EM ZAMAC (MACANETA, LINGUETA E TRINCOS) COM ACABAMENTO CROMADO, MAQUINA DE 40 MM, INCLUINDO CHAVE TIPO TRANQUETA</t>
  </si>
  <si>
    <t>00011587</t>
  </si>
  <si>
    <t>FORRO DE PVC LISO, BRANCO, REGUA DE 10 CM, ESPESSURA APROXIMADA DE 8 MM (COM COLOCACAO / SEM ESTRUTURA METALICA)</t>
  </si>
  <si>
    <t>101165</t>
  </si>
  <si>
    <t>ALVENARIA DE EMBASAMENTO COM BLOCO ESTRUTURAL DE CONCRETO, DE 14X19X29CM E ARGAMASSA DE ASSENTAMENTO COM PREPARO EM BETONEIRA. AF_05/2020</t>
  </si>
  <si>
    <t>103328</t>
  </si>
  <si>
    <t>ALVENARIA DE VEDAÇÃO DE BLOCOS CERÂMICOS FURADOS NA HORIZONTAL DE 9X19X19 CM (ESPESSURA 9 CM) E ARGAMASSA DE ASSENTAMENTO COM PREPARO EM BETONEIRA. AF_12/2021</t>
  </si>
  <si>
    <t>86934</t>
  </si>
  <si>
    <t>BANCADA DE MÁRMORE SINTÉTICO 120 X 60CM, COM CUBA INTEGRADA, INCLUSO SIFÃO TIPO FLEXÍVEL EM PVC, VÁLVULA EM PLÁSTICO CROMADO TIPO AMERICANA E TORNEIRA CROMADA LONGA, DE PAREDE, PADRÃO POPULAR - FORNECIMENTO E INSTALAÇÃO. AF_01/2020</t>
  </si>
  <si>
    <t>91924</t>
  </si>
  <si>
    <t>CABO DE COBRE FLEXÍVEL ISOLADO, 1,5 MM², ANTI-CHAMA 450/750 V, PARA CIRCUITOS TERMINAIS - FORNECIMENTO E INSTALAÇÃO. AF_03/2023</t>
  </si>
  <si>
    <t>98283</t>
  </si>
  <si>
    <t>CABO TELEFÔNICO CCI-50 4 PARES, SEM BLINDAGEM, INSTALADO EM DISTRIBUIÇÃO DE EDIFICAÇÃO RESIDENCIAL - FORNECIMENTO E INSTALAÇÃO. AF_08/2025</t>
  </si>
  <si>
    <t>100556</t>
  </si>
  <si>
    <t>CAIXA DE PASSAGEM PARA TELEFONE 15X15X10CM (SOBREPOR) - FORNECIMENTO E INSTALAÇÃO. AF_08/2025</t>
  </si>
  <si>
    <t>97886</t>
  </si>
  <si>
    <t>CAIXA ENTERRADA ELÉTRICA RETANGULAR, EM ALVENARIA COM TIJOLOS CERÂMICOS MACIÇOS, FUNDO COM BRITA, DIMENSÕES INTERNAS: 0,3X0,3X0,3 M. AF_12/2020</t>
  </si>
  <si>
    <t>97906</t>
  </si>
  <si>
    <t>CAIXA ENTERRADA HIDRÁULICA RETANGULAR, EM ALVENARIA COM BLOCOS DE CONCRETO, DIMENSÕES INTERNAS: 0,6X0,6X0,6 M PARA REDE DE ESGOTO. AF_12/2020</t>
  </si>
  <si>
    <t>91937</t>
  </si>
  <si>
    <t>CAIXA OCTOGONAL 3" X 3", PVC, INSTALADA EM LAJE - FORNECIMENTO E INSTALAÇÃO. AF_03/2023</t>
  </si>
  <si>
    <t>89482</t>
  </si>
  <si>
    <t>CAIXA SIFONADA, PVC, DN 100 X 100 X 50 MM, FORNECIDA E INSTALADA EM RAMAIS DE ENCAMINHAMENTO DE ÁGUA PLUVIAL. AF_06/2022</t>
  </si>
  <si>
    <t>87903</t>
  </si>
  <si>
    <t>CHAPISCO APLICADO EM ALVENARIA (COM PRESENÇA DE VÃOS) E ESTRUTURAS DE CONCRETO DE FACHADA, COM ROLO PARA TEXTURA ACRÍLICA. ARGAMASSA INDUSTRIALIZADA COM PREPARO EM MISTURADOR 300 KG. AF_10/2022</t>
  </si>
  <si>
    <t>87885</t>
  </si>
  <si>
    <t>CHAPISCO APLICADO NO TETO OU EM ALVENARIA E ESTRUTURA, COM ROLO PARA TEXTURA ACRÍLICA. ARGAMASSA INDUSTRIALIZADA COM PREPARO EM MISTURADOR 300 KG. AF_10/2022</t>
  </si>
  <si>
    <t>90466</t>
  </si>
  <si>
    <t>CHUMBAMENTO LINEAR EM ALVENARIA PARA RAMAIS/DISTRIBUIÇÃO DE INSTALAÇÕES HIDRÁULICAS COM DIÂMETROS MENORES OU IGUAIS A 40 MM. AF_09/2023</t>
  </si>
  <si>
    <t>93205</t>
  </si>
  <si>
    <t>CINTA DE AMARRAÇÃO DE ALVENARIA MOLDADA IN LOCO COM UTILIZAÇÃO DE BLOCOS CANALETA, ESPESSURA DE *20* CM. AF_03/2024</t>
  </si>
  <si>
    <t>89748</t>
  </si>
  <si>
    <t>CURVA CURTA 90 GRAUS, PVC, SERIE NORMAL, ESGOTO PREDIAL, DN 100 MM, JUNTA ELÁSTICA, FORNECIDO E INSTALADO EM RAMAL DE DESCARGA OU RAMAL DE ESGOTO SANITÁRIO. AF_08/2022</t>
  </si>
  <si>
    <t>101891</t>
  </si>
  <si>
    <t>DISJUNTOR MONOPOLAR TIPO NEMA, CORRENTE NOMINAL DE 35 ATÉ 50A - FORNECIMENTO E INSTALAÇÃO. AF_07/2025</t>
  </si>
  <si>
    <t>91831</t>
  </si>
  <si>
    <t>ELETRODUTO FLEXÍVEL CORRUGADO, PVC, DN 20 MM (1/2"), PARA CIRCUITOS TERMINAIS, INSTALADO EM FORRO - FORNECIMENTO E INSTALAÇÃO. AF_03/2023</t>
  </si>
  <si>
    <t>91852</t>
  </si>
  <si>
    <t>ELETRODUTO FLEXÍVEL CORRUGADO, PVC, DN 20 MM (1/2"), PARA CIRCUITOS TERMINAIS, INSTALADO EM PAREDE - FORNECIMENTO E INSTALAÇÃO. AF_03/2023</t>
  </si>
  <si>
    <t>93358</t>
  </si>
  <si>
    <t>ESCAVAÇÃO MANUAL DE VALA. AF_09/2024</t>
  </si>
  <si>
    <t>91170</t>
  </si>
  <si>
    <t>FIXAÇÃO DE TUBOS HORIZONTAIS DE PVC ÁGUA, PVC ESGOTO, PVC ÁGUA PLUVIAL, CPVC, PPR, COBRE OU AÇO, DIÂMETROS MENORES OU IGUAIS A 40 MM, COM ABRAÇADEIRA METÁLICA RÍGIDA TIPO U PERFIL 1 1/4", FIXADA EM PERFILADO EM LAJE. AF_09/2023_PS</t>
  </si>
  <si>
    <t>92023</t>
  </si>
  <si>
    <t>INTERRUPTOR SIMPLES (1 MÓDULO) COM 1 TOMADA DE EMBUTIR 2P+T 10 A, INCLUINDO SUPORTE E PLACA - FORNECIMENTO E INSTALAÇÃO. AF_03/2023</t>
  </si>
  <si>
    <t>94559</t>
  </si>
  <si>
    <t>JANELA DE AÇO TIPO BASCULANTE, PARA VIDROS (VIDROS NÃO INCLUSOS), BATENTE/ REQUADRO INCLUSO (6,5 A 14 CM), DIMENSÕES 60X60 CM, COM COM PINTURA ANTICORROSIVA, SEM ACABAMENTO, COM FERRAGENS, FIXAÇÃO COM ARGAMASSA, EXCLUSIVE CONTRAMARCO - FORNECIMENTO E INSTALAÇÃO. AF_11/2024</t>
  </si>
  <si>
    <t>100665</t>
  </si>
  <si>
    <t>JANELA DE MADEIRA CEDRINHO/ ANGELIM COMERCIAL/ CURUPIXA/ CUMARU OU EQUIVALENTE, CAIXA DO BATENTE/ MARCO 10 CM, COM DUAS FOLHAS DE ABRIR TIPO VENEZIANAS E 2 FOLHAS GUILHOTINAS PARA VIDRO (VIDROS NÃO INCLUSOS), COM GUARNIÇÃO/ ALIZAR E FERRAGENS, FIXAÇÃO COM PARAFUSOS E ESPUMA EXPANSIVA, EXCLUSIVE CONTRAMARCO - FORNECIMENTO E INSTALAÇÃO. AF_11/2024</t>
  </si>
  <si>
    <t>95240</t>
  </si>
  <si>
    <t>LASTRO DE CONCRETO MAGRO, APLICADO EM PISOS, LAJES SOBRE SOLO OU RADIERS, ESPESSURA DE 3 CM. AF_01/2024</t>
  </si>
  <si>
    <t>95241</t>
  </si>
  <si>
    <t>LASTRO DE CONCRETO MAGRO, APLICADO EM PISOS, LAJES SOBRE SOLO OU RADIERS, ESPESSURA DE 5 CM. AF_01/2024</t>
  </si>
  <si>
    <t>86943</t>
  </si>
  <si>
    <t>LAVATÓRIO LOUÇA BRANCA SUSPENSO, 29,5 X 39CM OU EQUIVALENTE, PADRÃO POPULAR, INCLUSO SIFÃO FLEXÍVEL EM PVC, VÁLVULA E ENGATE FLEXÍVEL 30CM EM PLÁSTICO E TORNEIRA CROMADA DE MESA, PADRÃO POPULAR - FORNECIMENTO E INSTALAÇÃO. AF_01/2020</t>
  </si>
  <si>
    <t>87548</t>
  </si>
  <si>
    <t>MASSA ÚNICA, EM ARGAMASSA TRAÇO 1:2:8, PREPARO MANUAL, APLICADA MANUALMENTE EM PAREDES INTERNAS DE AMBIENTES COM ÁREA ENTRE 5M² E 10M², E = 10MM, COM TALISCAS. AF_03/2024</t>
  </si>
  <si>
    <t>90820</t>
  </si>
  <si>
    <t>PORTA DE MADEIRA PARA PINTURA, SEMI-OCA (LEVE OU MÉDIA), 60X210CM, ESPESSURA DE 3,5CM, INCLUSO DOBRADIÇAS - FORNECIMENTO E INSTALAÇÃO. AF_12/2019</t>
  </si>
  <si>
    <t>90822</t>
  </si>
  <si>
    <t>PORTA DE MADEIRA PARA PINTURA, SEMI-OCA (LEVE OU MÉDIA), 80X210CM, ESPESSURA DE 3,5CM, INCLUSO DOBRADIÇAS - FORNECIMENTO E INSTALAÇÃO. AF_12/2019</t>
  </si>
  <si>
    <t>101875</t>
  </si>
  <si>
    <t>QUADRO DE DISTRIBUIÇÃO DE ENERGIA EM CHAPA DE AÇO GALVANIZADO, DE EMBUTIR, COM BARRAMENTO TRIFÁSICO, PARA 12 DISJUNTORES DIN 100A - FORNECIMENTO E INSTALAÇÃO. AF_07/2025</t>
  </si>
  <si>
    <t>90456</t>
  </si>
  <si>
    <t>QUEBRA EM ALVENARIA PARA INSTALAÇÃO DE CAIXA DE TOMADA (4X4 OU 4X2). AF_09/2023</t>
  </si>
  <si>
    <t>90457</t>
  </si>
  <si>
    <t>QUEBRA EM ALVENARIA PARA INSTALAÇÃO DE QUADRO DISTRIBUIÇÃO PEQUENO (19X25 CM). AF_09/2023</t>
  </si>
  <si>
    <t>90447</t>
  </si>
  <si>
    <t>RASGO LINEAR MANUAL EM ALVENARIA, PARA ELETRODUTOS, DIÂMETROS MENORES OU IGUAIS A 40 MM. AF_09/2023</t>
  </si>
  <si>
    <t>90443</t>
  </si>
  <si>
    <t>RASGO LINEAR MANUAL EM ALVENARIA, PARA RAMAIS/ DISTRIBUIÇÃO DE INSTALAÇÕES HIDRÁULICAS, DIÂMETROS MENORES OU IGUAIS A 40 MM. AF_09/2023</t>
  </si>
  <si>
    <t>91945</t>
  </si>
  <si>
    <t>SUPORTE PARAFUSADO COM PLACA DE ENCAIXE 4" X 2" ALTO (2,00 M DO PISO) PARA PONTO ELÉTRICO - FORNECIMENTO E INSTALAÇÃO. AF_03/2023</t>
  </si>
  <si>
    <t>94210</t>
  </si>
  <si>
    <t>TELHAMENTO COM TELHA ONDULADA DE FIBROCIMENTO E = 6 MM, COM RECOBRIMENTO LATERAL DE 1 1/4 DE ONDA PARA TELHADO COM INCLINAÇÃO MÁXIMA DE 10°, COM ATÉ 2 ÁGUAS, INCLUSO IÇAMENTO. AF_07/2019</t>
  </si>
  <si>
    <t>92000</t>
  </si>
  <si>
    <t>TOMADA BAIXA DE EMBUTIR (1 MÓDULO), 2P+T 10 A, INCLUINDO SUPORTE E PLACA - FORNECIMENTO E INSTALAÇÃO. AF_03/2023</t>
  </si>
  <si>
    <t>92008</t>
  </si>
  <si>
    <t>TOMADA BAIXA DE EMBUTIR (2 MÓDULOS), 2P+T 10 A, INCLUINDO SUPORTE E PLACA - FORNECIMENTO E INSTALAÇÃO. AF_03/2023</t>
  </si>
  <si>
    <t>92543</t>
  </si>
  <si>
    <t>TRAMA DE MADEIRA COMPOSTA POR TERÇAS PARA TELHADOS DE ATÉ 2 ÁGUAS PARA TELHA ONDULADA DE FIBROCIMENTO, METÁLICA, PLÁSTICA OU TERMOACÚSTICA, INCLUSO TRANSPORTE VERTICAL. AF_07/2019</t>
  </si>
  <si>
    <t>86888</t>
  </si>
  <si>
    <t>VASO SANITÁRIO SIFONADO COM CAIXA ACOPLADA LOUÇA BRANCA - FORNECIMENTO E INSTALAÇÃO. AF_01/2020</t>
  </si>
  <si>
    <t>Observações: Composição criada com base no SINAPI 93206. Foi necessária a criação da composição própria tendo em vista a suspensão, pelo SINAPI nesse período, da composição em questão de seu banco de dados nessa data.
A criação seguiu os parâmetros do SINAPI, mantendo todos os insumos atualizados.</t>
  </si>
  <si>
    <t>UFSB-10615980 EXECUÇÃO DE REFEITÓRIO EM CANTEIRO DE OBRA EM ALVENARIA, NÃO INCLUSO MOBILIÁRIO E EQUIPAMENTOS. (M2)</t>
  </si>
  <si>
    <t>00004430</t>
  </si>
  <si>
    <t>CAIBRO NAO APARELHADO *5 X 6* CM, EM MACARANDUBA/MASSARANDUBA, ANGELIM OU EQUIVALENTE DA REGIAO - BRUTA</t>
  </si>
  <si>
    <t>00037525</t>
  </si>
  <si>
    <t>TELA PLASTICA TECIDA LISTRADA BRANCA E LARANJA, TIPO GUARDA CORPO, EM POLIETILENO MONOFILADO, ROLO 1,20 X 50 M (L X C)</t>
  </si>
  <si>
    <t>98102</t>
  </si>
  <si>
    <t>CAIXA DE GORDURA SIMPLES, CIRCULAR, EM CONCRETO PRÉ-MOLDADO, DIÂMETRO INTERNO = 0,4 M, ALTURA INTERNA = 0,4 M. AF_12/2020</t>
  </si>
  <si>
    <t>87892</t>
  </si>
  <si>
    <t>CHAPISCO APLICADO EM ALVENARIA (SEM PRESENÇA DE VÃOS) E ESTRUTURAS DE CONCRETO DE FACHADA, COM ROLO PARA TEXTURA ACRÍLICA. ARGAMASSA INDUSTRIALIZADA COM PREPARO EM MISTURADOR 300 KG. AF_10/2022</t>
  </si>
  <si>
    <t>87794</t>
  </si>
  <si>
    <t>EMBOÇO OU MASSA ÚNICA EM ARGAMASSA TRAÇO 1:2:8, PREPARO MANUAL, APLICADA MANUALMENTE EM PANOS CEGOS DE FACHADA (SEM PRESENÇA DE VÃOS), ESPESSURA DE 25 MM. AF_09/2022</t>
  </si>
  <si>
    <t>101876</t>
  </si>
  <si>
    <t>QUADRO DE DISTRIBUIÇÃO DE ENERGIA EM PVC, DE EMBUTIR, SEM BARRAMENTO, PARA 6 DISJUNTORES - FORNECIMENTO E INSTALAÇÃO. AF_07/2025</t>
  </si>
  <si>
    <t>Observações: Composição criada com base no SINAPI 93211. Foi necessária a criação da composição própria tendo em vista a suspensão, pelo SINAPI nesse período, da composição em questão de seu banco de dados nessa data.
A criação seguiu os parâmetros do SINAPI, mantendo todos os insumos atualizados.</t>
  </si>
  <si>
    <t>UFSB-78634321 EXECUÇÃO DE SANITÁRIO E VESTIÁRIO EM CANTEIRO DE OBRA EM ALVENARIA, NÃO INCLUSO MOBILIÁRIO. (M2)</t>
  </si>
  <si>
    <t>00011712</t>
  </si>
  <si>
    <t>CAIXA SIFONADA, PVC, 150 X 150 X 50 MM, COM GRELHA QUADRADA, BRANCA (NBR 5688)</t>
  </si>
  <si>
    <t>00010698</t>
  </si>
  <si>
    <t>DIVISORIA, PLACA PRE-MOLDADA EM GRANILITE, MARMORITE OU GRANITINA, E = *3 CM</t>
  </si>
  <si>
    <t>00003659</t>
  </si>
  <si>
    <t>JUNCAO SIMPLES DE REDUCAO, PVC, DN 100 X 50 MM, SERIE NORMAL PARA ESGOTO PREDIAL</t>
  </si>
  <si>
    <t>00003670</t>
  </si>
  <si>
    <t>JUNCAO SIMPLES, PVC, 45 GRAUS, DN 100 X 100 MM, SERIE NORMAL PARA ESGOTO PREDIAL</t>
  </si>
  <si>
    <t>00011697</t>
  </si>
  <si>
    <t>MICTORIO COLETIVO ACO INOX (AISI 304), E = 0,8 MM, DE *100 X 40 X 30* CM (C X A X P)</t>
  </si>
  <si>
    <t>00043777</t>
  </si>
  <si>
    <t>PORTA DE MADEIRA, FOLHA LEVE (NBR 15930), DE 600 X 2100 MM, E = 35 MM, NUCLEO COLMEIA, CAPA LISA EM HDF, ACABAMENTO MELAMINICO EM PADRAO MADEIRA</t>
  </si>
  <si>
    <t>00021112</t>
  </si>
  <si>
    <t>VALVULA DE DESCARGA EM METAL CROMADO PARA MICTORIO COM ACIONAMENTO POR PRESSAO E FECHAMENTO AUTOMATICO</t>
  </si>
  <si>
    <t>100860</t>
  </si>
  <si>
    <t>CHUVEIRO ELÉTRICO COMUM CORPO PLÁSTICO, TIPO DUCHA - FORNECIMENTO E INSTALAÇÃO. AF_01/2020</t>
  </si>
  <si>
    <t>91834</t>
  </si>
  <si>
    <t>ELETRODUTO FLEXÍVEL CORRUGADO, PVC, DN 25 MM (3/4"), PARA CIRCUITOS TERMINAIS, INSTALADO EM FORRO - FORNECIMENTO E INSTALAÇÃO. AF_03/2023</t>
  </si>
  <si>
    <t>91854</t>
  </si>
  <si>
    <t>ELETRODUTO FLEXÍVEL CORRUGADO, PVC, DN 25 MM (3/4"), PARA CIRCUITOS TERMINAIS, INSTALADO EM PAREDE - FORNECIMENTO E INSTALAÇÃO. AF_03/2023</t>
  </si>
  <si>
    <t>91305</t>
  </si>
  <si>
    <t>FECHADURA DE EMBUTIR PARA PORTA DE BANHEIRO, COMPLETA, ACABAMENTO PADRÃO POPULAR, INCLUSO EXECUÇÃO DE FURO - FORNECIMENTO E INSTALAÇÃO. AF_12/2019</t>
  </si>
  <si>
    <t>91959</t>
  </si>
  <si>
    <t>INTERRUPTOR SIMPLES (2 MÓDULOS), 10A/250V, INCLUINDO SUPORTE E PLACA - FORNECIMENTO E INSTALAÇÃO. AF_03/2023</t>
  </si>
  <si>
    <t>91967</t>
  </si>
  <si>
    <t>INTERRUPTOR SIMPLES (3 MÓDULOS), 10A/250V, INCLUINDO SUPORTE E PLACA - FORNECIMENTO E INSTALAÇÃO. AF_03/2023</t>
  </si>
  <si>
    <t>98679</t>
  </si>
  <si>
    <t>PISO CIMENTADO, TRAÇO 1:3 (CIMENTO E AREIA), ACABAMENTO LISO, ESPESSURA 2,0 CM, PREPARO MECÂNICO DA ARGAMASSA. AF_09/2020</t>
  </si>
  <si>
    <t>89709</t>
  </si>
  <si>
    <t>RALO SIFONADO, PVC, DN 100 X 40 MM, JUNTA SOLDÁVEL, FORNECIDO E INSTALADO EM RAMAL DE DESCARGA OU EM RAMAL DE ESGOTO SANITÁRIO. AF_08/2022</t>
  </si>
  <si>
    <t>Observações: Composição criada com base no SINAPI 93213. Foi necessária a criação da composição própria tendo em vista a suspensão, pelo SINAPI nesse período, da composição em questão de seu banco de dados nessa data.
A criação seguiu os parâmetros do SINAPI, mantendo todos os insumos atualizados.</t>
  </si>
  <si>
    <t>UFSB-30837920 EXECUÇÃO DE ALMOXARIFADO EM CANTEIRO DE OBRA EM ALVENARIA, INCLUSO PRATELEIRAS. (M2)</t>
  </si>
  <si>
    <t>00004513</t>
  </si>
  <si>
    <t>CAIBRO 5 X 5 CM EM PINUS, MISTA OU EQUIVALENTE DA REGIAO - BRUTA</t>
  </si>
  <si>
    <t>00011455</t>
  </si>
  <si>
    <t>FERROLHO COM FECHO / TRINCO REDONDO, EM ACO GALVANIZADO / ZINCADO, DE SOBREPOR, COM COMPRIMENTO DE 8" E ESPESSURA MINIMA DA CHAPA DE 1,50 MM</t>
  </si>
  <si>
    <t>00006193</t>
  </si>
  <si>
    <t>TABUA NAO APARELHADA *2,5 X 20* CM, EM MACARANDUBA/MASSARANDUBA, ANGELIM OU EQUIVALENTE DA REGIAO - BRUTA</t>
  </si>
  <si>
    <t>92025</t>
  </si>
  <si>
    <t>INTERRUPTOR SIMPLES (1 MÓDULO) COM 2 TOMADAS DE EMBUTIR 2P+T 10 A, INCLUINDO SUPORTE E PLACA - FORNECIMENTO E INSTALAÇÃO. AF_03/2023</t>
  </si>
  <si>
    <t>Observações: Composição criada com base no SINAPI 93209. Foi necessária a criação da composição própria tendo em vista a suspensão, pelo SINAPI nesse período, da composição em questão de seu banco de dados nessa data.
A criação seguiu os parâmetros do SINAPI, mantendo todos os insumos atualizados.</t>
  </si>
  <si>
    <t>UFSB-69305063 EXECUÇÃO DE ALOJAMENTOS EM CANTEIRO DE OBRA EM ALVENARIA COM BANHEIRO, NÃO INCLUSO MOBILIÁRIO E EQUIPAMENTOS (CONFORME NR18) (M2)</t>
  </si>
  <si>
    <t>JCA-15799018 CONJUNTO DE BAIAS DE RESÍDUOS DE CONSTRUÇÃO COM PAREDES EM MADEIRA COMPENSADA, PISO CIMENTADO - INCLUSIVE ACABAMENTOS - SENDO 5 BAIAS DE 2,00M X 2,00M CADA UMA TOTALIZANDO 10,00M X 2,00M. (UN)</t>
  </si>
  <si>
    <t>97101</t>
  </si>
  <si>
    <t>EXECUÇÃO DE RADIER, ESPESSURA DE 10 CM, FCK = 30 MPA, COM USO DE FORMAS EM MADEIRA SERRADA. AF_09/2021</t>
  </si>
  <si>
    <t>98449</t>
  </si>
  <si>
    <t>PAREDE DE MADEIRA COMPENSADA PARA CONSTRUÇÃO TEMPORÁRIA EM CHAPA DUPLA, EXTERNA, SEM VÃO. AF_03/2024</t>
  </si>
  <si>
    <t>102209</t>
  </si>
  <si>
    <t>PINTURA TINTA DE ACABAMENTO (PIGMENTADA) ESMALTE SINTÉTICO ACETINADO EM MADEIRA, 1 DEMÃO. AF_01/2021</t>
  </si>
  <si>
    <t xml:space="preserve">Observações: Composição criada com base em projeto próprio para conjunto de baias. Para a presente composição foram utilizadas composições auxiliares SINAPI.
</t>
  </si>
  <si>
    <t>JCA-89852022 CONJUNTO DE BAIAS DE MATERIAIS DE CONSTRUÇÃO COM PAREDES EM MADEIRA COMPENSADA, PISO CIMENTADO - INCLUSIVE ACABAMENTOS - SENDO 4 BAIAS DE 2,00M X 2,00M CADA UMA TOTALIZANDO 8,00M X 2,00M. (UN)</t>
  </si>
  <si>
    <t>Observações: Composição criada com base em projeto próprio para conjunto de baias. Para a presente composição foram utilizadas composições auxiliares SINAPI.</t>
  </si>
  <si>
    <t>103077 EXECUÇÃO DE LAJE SOBRE SOLO, ESPESSURA DE 15 CM, FCK = 30 MPA, COM USO DE FORMAS EM MADEIRA SERRADA. AF_09/2021 (M2)</t>
  </si>
  <si>
    <t>97090</t>
  </si>
  <si>
    <t>ARMAÇÃO PARA EXECUÇÃO DE RADIER, PISO DE CONCRETO OU LAJE SOBRE SOLO, COM USO DE TELA Q-138. AF_09/2021</t>
  </si>
  <si>
    <t>97083</t>
  </si>
  <si>
    <t>COMPACTAÇÃO MECÂNICA DE SOLO PARA EXECUÇÃO DE RADIER, PISO DE CONCRETO OU LAJE SOBRE SOLO, COM COMPACTADOR DE SOLOS A PERCUSSÃO. AF_09/2021</t>
  </si>
  <si>
    <t>96624</t>
  </si>
  <si>
    <t>LASTRO COM MATERIAL GRANULAR (PEDRA BRITADA N.2), APLICADO EM PISOS OU LAJES SOBRE SOLO, ESPESSURA DE *10 CM*. AF_01/2024</t>
  </si>
  <si>
    <t>UFSB-83384959 EXECUÇÃO DE CENTRAL DE ARMADURA EM CANTEIRO DE OBRA, NÃO INCLUSO MOBILIÁRIO E EQUIPAMENTOS. AF_04/2016 (M2)</t>
  </si>
  <si>
    <t>95805</t>
  </si>
  <si>
    <t>CONDULETE DE PVC, TIPO B, PARA ELETRODUTO DE PVC SOLDÁVEL DN 25 MM (3/4''), APARENTE - FORNECIMENTO E INSTALAÇÃO. AF_10/2022</t>
  </si>
  <si>
    <t>91862</t>
  </si>
  <si>
    <t>ELETRODUTO RÍGIDO ROSCÁVEL, PVC, DN 20 MM (1/2"), PARA CIRCUITOS TERMINAIS, INSTALADO EM FORRO - FORNECIMENTO E INSTALAÇÃO. AF_03/2023</t>
  </si>
  <si>
    <t>91870</t>
  </si>
  <si>
    <t>ELETRODUTO RÍGIDO ROSCÁVEL, PVC, DN 20 MM (1/2"), PARA CIRCUITOS TERMINAIS, INSTALADO EM PAREDE - FORNECIMENTO E INSTALAÇÃO. AF_03/2023</t>
  </si>
  <si>
    <t>98445</t>
  </si>
  <si>
    <t>PAREDE DE MADEIRA COMPENSADA PARA CONSTRUÇÃO TEMPORÁRIA EM CHAPA SIMPLES, EXTERNA, COM ÁREA LÍQUIDA MAIOR OU IGUAL A 6 M², COM VÃO. AF_03/2024</t>
  </si>
  <si>
    <t>98446</t>
  </si>
  <si>
    <t>PAREDE DE MADEIRA COMPENSADA PARA CONSTRUÇÃO TEMPORÁRIA EM CHAPA SIMPLES, EXTERNA, COM ÁREA LÍQUIDA MENOR QUE 6 M², COM VÃO. AF_03/2024</t>
  </si>
  <si>
    <t>98441</t>
  </si>
  <si>
    <t>PAREDE DE MADEIRA COMPENSADA PARA CONSTRUÇÃO TEMPORÁRIA EM CHAPA SIMPLES, EXTERNA, SEM VÃO. AF_03/2024</t>
  </si>
  <si>
    <t>92001</t>
  </si>
  <si>
    <t>TOMADA BAIXA DE EMBUTIR (1 MÓDULO), 2P+T 20 A, INCLUINDO SUPORTE E PLACA - FORNECIMENTO E INSTALAÇÃO. AF_03/2023</t>
  </si>
  <si>
    <t>Observações: Composição criada com base no SINAPI 93582. Foi necessária a criação da composição própria tendo em vista a suspensão, pelo SINAPI nesse período, da composição em questão de seu banco de dados nessa data.
A criação seguiu os parâmetros do SINAPI, mantendo todos os insumos atualizados.</t>
  </si>
  <si>
    <t>UFSB-13473464 EXECUÇÃO DE CENTRAL DE FÔRMAS, PRODUÇÃO DE ARGAMASSA OU CONCRETO EM CANTEIRO DE OBRA, NÃO INCLUSO MOBILIÁRIO E EQUIPAMENTOS. (M2)</t>
  </si>
  <si>
    <t>91173</t>
  </si>
  <si>
    <t>FIXAÇÃO DE TUBOS VERTICAIS DE PVC ÁGUA, PVC ESGOTO, PVC ÁGUA PLUVIAL, CPVC, PPR, COBRE OU AÇO, DIÂMETROS MENORES OU IGUAIS A 40 MM, COM ABRAÇADEIRA METÁLICA RÍGIDA TIPO U PERFIL 1 1/4", FIXADA EM PERFILADO EM PAREDE. AF_09/2023_PS</t>
  </si>
  <si>
    <t>Observações: Composição criada com base no SINAPI 93583. Foi necessária a criação da composição própria tendo em vista a suspensão, pelo SINAPI nesse período, da composição em questão de seu banco de dados nessa data.
A criação seguiu os parâmetros do SINAPI, mantendo todos os insumos atualizados.</t>
  </si>
  <si>
    <t>98087 TANQUE SÉPTICO RETANGULAR, EM ALVENARIA COM BLOCOS DE CONCRETO, DIMENSÕES INTERNAS: 1,6 X 4,6 X H=2,4 M, VOLUME ÚTIL: 14720 L (PARA 105 CONTRIBUINTES). AF_12/2020 (UN)</t>
  </si>
  <si>
    <t>5679</t>
  </si>
  <si>
    <t>RETROESCAVADEIRA SOBRE RODAS COM CARREGADEIRA, TRAÇÃO 4X4, POTÊNCIA LÍQ. 88 HP, CAÇAMBA CARREG. CAP. MÍN. 1 M3, CAÇAMBA RETRO CAP. 0,26 M3, PESO OPERACIONAL MÍN. 6.674 KG, PROFUNDIDADE ESCAVAÇÃO MÁX. 4,37 M - CHI DIURNO. AF_06/2014</t>
  </si>
  <si>
    <t>5678</t>
  </si>
  <si>
    <t>RETROESCAVADEIRA SOBRE RODAS COM CARREGADEIRA, TRAÇÃO 4X4, POTÊNCIA LÍQ. 88 HP, CAÇAMBA CARREG. CAP. MÍN. 1 M3, CAÇAMBA RETRO CAP. 0,26 M3, PESO OPERACIONAL MÍN. 6.674 KG, PROFUNDIDADE ESCAVAÇÃO MÁX. 4,37 M - CHP DIURNO. AF_06/2014</t>
  </si>
  <si>
    <t>00025067</t>
  </si>
  <si>
    <t>BLOCO DE CONCRETO ESTRUTURAL 19 X 19 X 39 CM, FBK 4,5 MPA (NBR 6136)</t>
  </si>
  <si>
    <t>00000660</t>
  </si>
  <si>
    <t>CANALETA DE CONCRETO 19 X 19 X 19 CM (CLASSE C - NBR 6136)</t>
  </si>
  <si>
    <t>00002692</t>
  </si>
  <si>
    <t>DESMOLDANTE PROTETOR PARA FORMAS DE MADEIRA, DE BASE OLEOSA EMULSIONADA EM AGUA</t>
  </si>
  <si>
    <t>L</t>
  </si>
  <si>
    <t>00004517</t>
  </si>
  <si>
    <t>SARRAFO *2,5 X 7,5* CM EM PINUS, MISTA OU EQUIVALENTE DA REGIAO - BRUTA</t>
  </si>
  <si>
    <t>88628</t>
  </si>
  <si>
    <t>ARGAMASSA TRAÇO 1:3 (EM VOLUME DE CIMENTO E AREIA MÉDIA ÚMIDA), PREPARO MECÂNICO COM BETONEIRA 400 L. AF_08/2019</t>
  </si>
  <si>
    <t>87316</t>
  </si>
  <si>
    <t>ARGAMASSA TRAÇO 1:4 (EM VOLUME DE CIMENTO E AREIA GROSSA ÚMIDA) PARA CHAPISCO CONVENCIONAL, PREPARO MECÂNICO COM BETONEIRA 400 L. AF_08/2019</t>
  </si>
  <si>
    <t>89998</t>
  </si>
  <si>
    <t>ARMAÇÃO DE CINTA DE ALVENARIA ESTRUTURAL; DIÂMETRO DE 10,0 MM. AF_09/2021</t>
  </si>
  <si>
    <t>92767</t>
  </si>
  <si>
    <t>ARMAÇÃO DE LAJE DE ESTRUTURA CONVENCIONAL DE CONCRETO ARMADO UTILIZANDO AÇO CA-60 DE 4,2 MM - MONTAGEM. AF_06/2022</t>
  </si>
  <si>
    <t>89996</t>
  </si>
  <si>
    <t>ARMAÇÃO VERTICAL DE ALVENARIA ESTRUTURAL; DIÂMETRO DE 10,0 MM. AF_09/2021</t>
  </si>
  <si>
    <t>94970</t>
  </si>
  <si>
    <t>CONCRETO FCK = 20MPA, TRAÇO 1:2,7:3 (EM MASSA SECA DE CIMENTO/ AREIA MÉDIA/ BRITA 1) - PREPARO MECÂNICO COM BETONEIRA 600 L. AF_05/2021</t>
  </si>
  <si>
    <t>89995</t>
  </si>
  <si>
    <t>GRAUTEAMENTO DE CINTA SUPERIOR OU DE VERGA EM ALVENARIA ESTRUTURAL. AF_09/2021</t>
  </si>
  <si>
    <t>89993</t>
  </si>
  <si>
    <t>GRAUTEAMENTO VERTICAL EM ALVENARIA ESTRUTURAL. AF_09/2021</t>
  </si>
  <si>
    <t>97735</t>
  </si>
  <si>
    <t>PEÇA RETANGULAR PRÉ-MOLDADA, VOLUME DE CONCRETO DE 30 A 100 LITROS, TAXA DE AÇO APROXIMADA DE 30KG/M³. AF_03/2024</t>
  </si>
  <si>
    <t>101624</t>
  </si>
  <si>
    <t>PREPARO DE FUNDO DE VALA COM LARGURA MAIOR OU IGUAL A 1,5 M E MENOR QUE 2,5 M, COM CAMADA DE BRITA, LANÇAMENTO MECANIZADO. AF_08/2020</t>
  </si>
  <si>
    <t>98081 SUMIDOURO RETANGULAR, EM ALVENARIA COM TIJOLOS CERÂMICOS MACIÇOS, DIMENSÕES INTERNAS: 1,6 X 5,8 X H=3,0 M, ÁREA DE INFILTRAÇÃO: 50 M² (PARA 20 CONTRIBUINTES). AF_12/2020 (UN)</t>
  </si>
  <si>
    <t>00004720</t>
  </si>
  <si>
    <t>PEDRA BRITADA N. 0, OU PEDRISCO (4,8 A 9,5 MM) POSTO PEDREIRA/FORNECEDOR, SEM FRETE</t>
  </si>
  <si>
    <t>00007258</t>
  </si>
  <si>
    <t>TIJOLO CERAMICO MACICO COMUM DE *5 X 10 X 20* CM (L X A X C)</t>
  </si>
  <si>
    <t>100475</t>
  </si>
  <si>
    <t>ARGAMASSA TRAÇO 1:3 (EM VOLUME DE CIMENTO E AREIA MÉDIA ÚMIDA) COM ADIÇÃO DE IMPERMEABILIZANTE, PREPARO MECÂNICO COM BETONEIRA 400 L. AF_08/2019</t>
  </si>
  <si>
    <t>101625</t>
  </si>
  <si>
    <t>PREPARO DE FUNDO DE VALA COM LARGURA MAIOR OU IGUAL A 1,5 M E MENOR QUE 2,5 M, COM CAMADA DE AREIA, LANÇAMENTO MECANIZADO. AF_08/2020</t>
  </si>
  <si>
    <t>101121 ESCAVAÇÃO HORIZONTAL, INCLUINDO ESCARIFICAÇÃO EM SOLO DE 2A CATEGORIA COM TRATOR DE ESTEIRAS (170HP/LÂMINA: 5,20M3). AF_07/2020 (M3)</t>
  </si>
  <si>
    <t>5849</t>
  </si>
  <si>
    <t>TRATOR DE ESTEIRAS, POTÊNCIA 170 HP, PESO OPERACIONAL 19 T, CAÇAMBA 5,2 M3 - CHI DIURNO. AF_06/2014</t>
  </si>
  <si>
    <t>5847</t>
  </si>
  <si>
    <t>TRATOR DE ESTEIRAS, POTÊNCIA 170 HP, PESO OPERACIONAL 19 T, CAÇAMBA 5,2 M3 - CHP DIURNO. AF_06/2014</t>
  </si>
  <si>
    <t>105561 EXECUÇÃO E COMPACTAÇÃO DE CORPO DE ATERRO DE ATERRO (95% DE ENERGIA DO PROCTOR NORMAL) COM SOLO PREDOMINANTEMENTE ARENOSO, EM CAMADAS COM ESPESSURA DE 10 CM - EXCLUSIVE ESCAVAÇÃO, CARGA E TRANSPORTE E SOLO. AF_09/2024 (M3)</t>
  </si>
  <si>
    <t>5903</t>
  </si>
  <si>
    <t>CAMINHÃO PIPA 10.000 L TRUCADO, PESO BRUTO TOTAL 23.000 KG, CARGA ÚTIL MÁXIMA 15.935 KG, DISTÂNCIA ENTRE EIXOS 4,8 M, POTÊNCIA 230 CV, INCLUSIVE TANQUE DE AÇO PARA TRANSPORTE DE ÁGUA - CHI DIURNO. AF_06/2014</t>
  </si>
  <si>
    <t>5901</t>
  </si>
  <si>
    <t>CAMINHÃO PIPA 10.000 L TRUCADO, PESO BRUTO TOTAL 23.000 KG, CARGA ÚTIL MÁXIMA 15.935 KG, DISTÂNCIA ENTRE EIXOS 4,8 M, POTÊNCIA 230 CV, INCLUSIVE TANQUE DE AÇO PARA TRANSPORTE DE ÁGUA - CHP DIURNO. AF_06/2014</t>
  </si>
  <si>
    <t>5934</t>
  </si>
  <si>
    <t>MOTONIVELADORA POTÊNCIA BÁSICA LÍQUIDA (PRIMEIRA MARCHA) 125 HP, PESO BRUTO 13032 KG, LARGURA DA LÂMINA DE 3,7 M - CHI DIURNO. AF_06/2014</t>
  </si>
  <si>
    <t>5932</t>
  </si>
  <si>
    <t>MOTONIVELADORA POTÊNCIA BÁSICA LÍQUIDA (PRIMEIRA MARCHA) 125 HP, PESO BRUTO 13032 KG, LARGURA DA LÂMINA DE 3,7 M - CHP DIURNO. AF_06/2014</t>
  </si>
  <si>
    <t>96464</t>
  </si>
  <si>
    <t>ROLO COMPACTADOR DE PNEUS, ESTÁTICO, PRESSÃO VARIÁVEL, POTÊNCIA 110 HP, PESO SEM/COM LASTRO 10,8/27 T, LARGURA DE ROLAGEM 2,30 M - CHI DIURNO. AF_06/2017</t>
  </si>
  <si>
    <t>96463</t>
  </si>
  <si>
    <t>ROLO COMPACTADOR DE PNEUS, ESTÁTICO, PRESSÃO VARIÁVEL, POTÊNCIA 110 HP, PESO SEM/COM LASTRO 10,8/27 T, LARGURA DE ROLAGEM 2,30 M - CHP DIURNO. AF_06/2017</t>
  </si>
  <si>
    <t>00000368 AREIA PARA ATERRO - POSTO JAZIDA/FORNECEDOR (RETIRADO NA JAZIDA, SEM TRANSPORTE) (M3)</t>
  </si>
  <si>
    <t>98522 ALAMBRADO EM MOURÕES DE CONCRETO, COM TELA DE ARAME GALVANIZADO (INCLUSIVE MURETA EM CONCRETO). AF_05/2018 (M)</t>
  </si>
  <si>
    <t>00043130</t>
  </si>
  <si>
    <t>ARAME GALVANIZADO 12 BWG, D = 2,76 MM (0,048 KG/M) OU 14 BWG, D = 2,11 MM (0,026 KG/M)</t>
  </si>
  <si>
    <t>00004107</t>
  </si>
  <si>
    <t>MOURAO DE CONCRETO RETO, SECAO QUADRADA *10 X 10* CM, H= *2,30* M</t>
  </si>
  <si>
    <t>00004460</t>
  </si>
  <si>
    <t>SARRAFO NAO APARELHADO *2,5 X 10* CM, EM MACARANDUBA/MASSARANDUBA, ANGELIM OU EQUIVALENTE DA REGIAO - BRUTA</t>
  </si>
  <si>
    <t>00004417</t>
  </si>
  <si>
    <t>SARRAFO NAO APARELHADO *2,5 X 7* CM, EM MACARANDUBA/MASSARANDUBA, ANGELIM, PEROBA-ROSA OU EQUIVALENTE DA REGIAO - BRUTA</t>
  </si>
  <si>
    <t>00010937</t>
  </si>
  <si>
    <t>TELA DE ARAME GALVANIZADA REVESTIDA EM PVC, QUADRANGULAR / LOSANGULAR, FIO 2,11 MM (14 BWG), BITOLA FINAL = *2,8* MM, MALHA *8 X 8* CM, H = 2 M</t>
  </si>
  <si>
    <t>101202 CERCA COM MOURÕES DE MADEIRA ROLIÇA, DIÂMETRO 11 CM, ESPAÇAMENTO DE 2,5 M, ALTURA LIVRE DE 1,7 M, CRAVADOS 0,5 M, COM 5 FIOS DE ARAME FARPADO Nº 14 CLASSE 250 - FORNECIMENTO E INSTALAÇÃO. AF_05/2020 (M)</t>
  </si>
  <si>
    <t>00000339</t>
  </si>
  <si>
    <t>ARAME FARPADO GALVANIZADO, 14 BWG (2,11 MM), CLASSE 250</t>
  </si>
  <si>
    <t>00005076</t>
  </si>
  <si>
    <t>GRAMPO DE ACO POLIDO 1" X 9</t>
  </si>
  <si>
    <t>00021138</t>
  </si>
  <si>
    <t>MOURAO ROLICO DE MADEIRA TRATADA, D = 8 A 11 CM, H = 2,20 M, EM EUCALIPTO OU EQUIVALENTE DA REGIAO (PARA CERCA)</t>
  </si>
  <si>
    <t>89478 ALVENARIA DE BLOCOS DE CONCRETO ESTRUTURAL 14X19X29 CM (ESPESSURA 14 CM), FBK = 4,5 MPA, UTILIZANDO COLHER DE PEDREIRO. AF_10/2022 (M2)</t>
  </si>
  <si>
    <t>00038590</t>
  </si>
  <si>
    <t>BLOCO DE CONCRETO ESTRUTURAL 14 X 19 X 29 CM, FBK 4,5 MPA (NBR 6136)</t>
  </si>
  <si>
    <t>00038596</t>
  </si>
  <si>
    <t>CANALETA DE CONCRETO ESTRUTURAL 14 X 19 X 29 CM, FBK 4,5 MPA (NBR 6136)</t>
  </si>
  <si>
    <t>00038588</t>
  </si>
  <si>
    <t>MEIO BLOCO DE CONCRETO ESTRUTURAL 14 X 19 X 14 CM, FBK 4,5 MPA (NBR 6136)</t>
  </si>
  <si>
    <t>88715</t>
  </si>
  <si>
    <t>ARGAMASSA TRAÇO 1:2:9 (EM VOLUME DE CIMENTO, CAL E AREIA MÉDIA ÚMIDA) PARA EMBOÇO/MASSA ÚNICA/ASSENTAMENTO DE ALVENARIA DE VEDAÇÃO, PREPARO MECÂNICO COM BETONEIRA 400 L. AF_08/2019</t>
  </si>
  <si>
    <t>S00091 Alvenaria pedra calcárea argamassada c/ cimento e areia traço t-4 (1:5) - 1 saco cimento 50kg / 5 padiolas areia dim. 0,35z0,45x0,23m - Confecção mecânica e transporte (m3)</t>
  </si>
  <si>
    <t>00004730</t>
  </si>
  <si>
    <t>PEDRA DE MAO OU PEDRA RACHAO PARA ARRIMO/FUNDACAO (POSTO PEDREIRA/FORNECEDOR, SEM FRETE)</t>
  </si>
  <si>
    <t>S01906</t>
  </si>
  <si>
    <t>Argamassa cimento e areia traço t-4 (1:5) - 1 saco cimento 50kg / 5 padiolas areia dim. 0,35z0,45x0,23m - Confecção mecânica e transporte</t>
  </si>
  <si>
    <t>S02371 Muro em alvenaria bloco cimento, e= 0,09m, c/ alv de pedra 0,35 x 0,60m, colunas concreto armado fck = 15,0mpa cada 3,00m, c/ chapisco (m2)</t>
  </si>
  <si>
    <t>S00140</t>
  </si>
  <si>
    <t>Aço CA - 50 Ø 6,3 a 12,5mm, inclusive corte, dobragem, montagem e colocacao de ferragens nas formas, para superestruturas e fundações - R1</t>
  </si>
  <si>
    <t>S00160</t>
  </si>
  <si>
    <t>Alvenaria bloco concreto vedação 9x19x39cm, e= 0,09m, com argamassa traço t5 - 1:2:8 (cimento/cal/areia), junta de 1,0cm - Rev.06</t>
  </si>
  <si>
    <t>S03310</t>
  </si>
  <si>
    <t>Chapisco em parede com argamassa traço t1 - 1:3 (cimento / areia) - Revisado 08/2015</t>
  </si>
  <si>
    <t>S00096</t>
  </si>
  <si>
    <t>Concreto simples usinado fck=15mpa, bombeado, lançado e adensado em superestrura</t>
  </si>
  <si>
    <t>S00115</t>
  </si>
  <si>
    <t>Forma plana para estruturas, em compensado resinado de 12mm, 02 usos, inclusive escoramento - Rev 02_04/2022</t>
  </si>
  <si>
    <t>UFSB-34948066 PORTÃO EM GRADIL BELGO NYLOFORD 3D, DE CORRER, SOLDADO EM QUADRO DE TUBO GALV. 2" COM CANTONEIRA 3/4", MONTANTES EM TUBO GALVANIZADO 4", INCLUSIVE FERROLHO E RODÍZIOS (M2)</t>
  </si>
  <si>
    <t>I09357</t>
  </si>
  <si>
    <t>Portão em gradil Belgo Nyloford 3D, de correr, soldado em quadro de tubo galv. 2" com cantoneira 3/4", montantes em tubo galvanizado 4", inclusive ferrolho e rodízios</t>
  </si>
  <si>
    <t>100490</t>
  </si>
  <si>
    <t>ARGAMASSA TRAÇO 1:4 (EM VOLUME DE CIMENTO E AREIA MÉDIA ÚMIDA), PREPARO MECÂNICO COM BETONEIRA 600 L. AF_08/2019</t>
  </si>
  <si>
    <t>Observações: Composição criada com base no ORSE S13764 utilizando o insumo de portão de correr</t>
  </si>
  <si>
    <t>S13764 Portão em ferro de abrir, em gradil nylofor 3D, pintado nas cores verde ou branco ou azul, padrão belgo ou similar (m2)</t>
  </si>
  <si>
    <t>I14570</t>
  </si>
  <si>
    <t>Portão de abrir em gradil Nylofor 3D, pintado nas cores verde ou branco ou azul, Belgo ou similar, inclusive ferragens e acessórios</t>
  </si>
  <si>
    <t>S01903</t>
  </si>
  <si>
    <t>Argamassa cimento e areia traço t-1 (1:3) - 1 saco cimento 50kg / 3 padiolas areia dim. 0.35 x 0.45 x 0.23 m - Confecção mecânica e transporte</t>
  </si>
  <si>
    <t>102322 ESCAVAÇÃO MECANIZADA DE VALA COM PROF. ATÉ 1,5 M (MÉDIA MONTANTE E JUSANTE/UMA COMPOSIÇÃO POR TRECHO), RETROESCAV. (0,26 M3), LARG. MENOR QUE 0,8 M, EM SOLO DE 2A CATEGORIA, EM LOCAIS COM ALTO NÍVEL DE INTERFERÊNCIA. AF_09/2024 (M3)</t>
  </si>
  <si>
    <t>104740 REATERRO MECANIZADO DE VALA COM MINICARREGADEIRA, COM COMPACTADOR DE SOLOS DE PERCUSSÃO. AF_08/2023 (M3)</t>
  </si>
  <si>
    <t>91533</t>
  </si>
  <si>
    <t>COMPACTADOR DE SOLOS DE PERCUSSÃO (SOQUETE) COM MOTOR A GASOLINA 4 TEMPOS, POTÊNCIA 4 CV - CHP DIURNO. AF_08/2015</t>
  </si>
  <si>
    <t>90693</t>
  </si>
  <si>
    <t>MINICARREGADEIRA SOBRE RODAS, POTÊNCIA LÍQUIDA DE 47 HP, CAPACIDADE NOMINAL DE OPERAÇÃO DE 646 KG - CHI DIURNO. AF_06/2015</t>
  </si>
  <si>
    <t>90692</t>
  </si>
  <si>
    <t>MINICARREGADEIRA SOBRE RODAS, POTÊNCIA LÍQUIDA DE 47 HP, CAPACIDADE NOMINAL DE OPERAÇÃO DE 646 KG - CHP DIURNO. AF_06/2015</t>
  </si>
  <si>
    <t>91850 ELETRODUTO FLEXÍVEL CORRUGADO, PEAD, DN 40 MM (1 1/4"), PARA CIRCUITOS TERMINAIS, INSTALADO EM LAJE - FORNECIMENTO E INSTALAÇÃO. AF_03/2023 (M)</t>
  </si>
  <si>
    <t>00043132</t>
  </si>
  <si>
    <t>ARAME RECOZIDO 16 BWG, D = 1,65 MM (0,016 KG/M) OU 18 BWG, D = 1,25 MM (0,01 KG/M)</t>
  </si>
  <si>
    <t>00039247</t>
  </si>
  <si>
    <t>ELETRODUTO/DUTO PEAD FLEXIVEL PAREDE SIMPLES, CORRUGACAO HELICOIDAL, COR PRETA, SEM ROSCA, DE 1 1/4", CRC 680 N, PARA CABEAMENTO SUBTERRANEO (NBR 15715)</t>
  </si>
  <si>
    <t>88247</t>
  </si>
  <si>
    <t>AUXILIAR DE ELETRICISTA COM ENCARGOS COMPLEMENTARES</t>
  </si>
  <si>
    <t>88264</t>
  </si>
  <si>
    <t>ELETRICISTA COM ENCARGOS COMPLEMENTARES</t>
  </si>
  <si>
    <t>97668 ELETRODUTO FLEXÍVEL CORRUGADO, PEAD, DN 63 (2"), PARA REDE ENTERRADA DE DISTRIBUIÇÃO DE ENERGIA ELÉTRICA - FORNECIMENTO E INSTALAÇÃO. AF_12/2021 (M)</t>
  </si>
  <si>
    <t>00002446</t>
  </si>
  <si>
    <t>ELETRODUTO/DUTO PEAD FLEXIVEL PAREDE SIMPLES, CORRUGACAO HELICOIDAL, COR PRETA, SEM ROSCA, DE 2", CRC 680 N, PARA CABEAMENTO SUBTERRANEO (NBR 15715)</t>
  </si>
  <si>
    <t>97670 ELETRODUTO FLEXÍVEL CORRUGADO, PEAD, DN 100 (4"), PARA REDE ENTERRADA DE DISTRIBUIÇÃO DE ENERGIA ELÉTRICA - FORNECIMENTO E INSTALAÇÃO. AF_12/2021 (M)</t>
  </si>
  <si>
    <t>00039248</t>
  </si>
  <si>
    <t>ELETRODUTO/DUTO PEAD FLEXIVEL PAREDE SIMPLES, CORRUGACAO HELICOIDAL, COR PRETA, SEM ROSCA, DE 4", CRC 680 N, PARA CABEAMENTO SUBTERRANEO (NBR 15715)</t>
  </si>
  <si>
    <t>91867 ELETRODUTO RÍGIDO ROSCÁVEL, PVC, DN 25 MM (3/4"), PARA CIRCUITOS TERMINAIS, INSTALADO EM LAJE - FORNECIMENTO E INSTALAÇÃO. AF_03/2023 (M)</t>
  </si>
  <si>
    <t>00002674</t>
  </si>
  <si>
    <t>ELETRODUTO DE PVC RIGIDO ROSCAVEL DE 3/4", SEM LUVA</t>
  </si>
  <si>
    <t>91868 ELETRODUTO RÍGIDO ROSCÁVEL, PVC, DN 32 MM (1"), PARA CIRCUITOS TERMINAIS, INSTALADO EM LAJE - FORNECIMENTO E INSTALAÇÃO. AF_03/2023 (M)</t>
  </si>
  <si>
    <t>00002685</t>
  </si>
  <si>
    <t>ELETRODUTO DE PVC RIGIDO ROSCAVEL DE 1", SEM LUVA</t>
  </si>
  <si>
    <t>91869 ELETRODUTO RÍGIDO ROSCÁVEL, PVC, DN 40 MM (1 1/4"), PARA CIRCUITOS TERMINAIS, INSTALADO EM LAJE - FORNECIMENTO E INSTALAÇÃO. AF_03/2023 (M)</t>
  </si>
  <si>
    <t>00002684</t>
  </si>
  <si>
    <t>ELETRODUTO DE PVC RIGIDO ROSCAVEL DE 1 1/4", SEM LUVA</t>
  </si>
  <si>
    <t>93008 ELETRODUTO RÍGIDO ROSCÁVEL, PVC, DN 50 MM (1 1/2"), PARA REDE ENTERRADA DE DISTRIBUIÇÃO DE ENERGIA ELÉTRICA - FORNECIMENTO E INSTALAÇÃO. AF_12/2021 (M)</t>
  </si>
  <si>
    <t>00002680</t>
  </si>
  <si>
    <t>ELETRODUTO DE PVC RIGIDO ROSCAVEL DE 1 1/2", SEM LUVA</t>
  </si>
  <si>
    <t>93009 ELETRODUTO RÍGIDO ROSCÁVEL, PVC, DN 60 MM (2"), PARA REDE ENTERRADA DE DISTRIBUIÇÃO DE ENERGIA ELÉTRICA - FORNECIMENTO E INSTALAÇÃO. AF_12/2021 (M)</t>
  </si>
  <si>
    <t>00002681</t>
  </si>
  <si>
    <t>ELETRODUTO DE PVC RIGIDO ROSCAVEL DE 2", SEM LUVA</t>
  </si>
  <si>
    <t>93012 ELETRODUTO RÍGIDO ROSCÁVEL, PVC, DN 110 MM (4"), PARA REDE ENTERRADA DE DISTRIBUIÇÃO DE ENERGIA ELÉTRICA - FORNECIMENTO E INSTALAÇÃO. AF_12/2021 (M)</t>
  </si>
  <si>
    <t>00002683</t>
  </si>
  <si>
    <t>ELETRODUTO DE PVC RIGIDO ROSCAVEL DE 4", SEM LUVA</t>
  </si>
  <si>
    <t>91917 CURVA 90 GRAUS PARA ELETRODUTO, PVC, ROSCÁVEL, DN 32 MM (1"), PARA CIRCUITOS TERMINAIS, INSTALADA EM PAREDE - FORNECIMENTO E INSTALAÇÃO. AF_03/2023 (UN)</t>
  </si>
  <si>
    <t>00001884</t>
  </si>
  <si>
    <t>CURVA 90 GRAUS, LONGA, DE PVC RIGIDO ROSCAVEL, DE 1", PARA ELETRODUTO</t>
  </si>
  <si>
    <t>91879 LUVA PARA ELETRODUTO, PVC, ROSCÁVEL, DN 25 MM (3/4"), PARA CIRCUITOS TERMINAIS, INSTALADA EM LAJE - FORNECIMENTO E INSTALAÇÃO. AF_03/2023 (UN)</t>
  </si>
  <si>
    <t>00001891</t>
  </si>
  <si>
    <t>LUVA EM PVC RIGIDO ROSCAVEL, DE 3/4", PARA ELETRODUTO</t>
  </si>
  <si>
    <t>91880 LUVA PARA ELETRODUTO, PVC, ROSCÁVEL, DN 32 MM (1"), PARA CIRCUITOS TERMINAIS, INSTALADA EM LAJE - FORNECIMENTO E INSTALAÇÃO. AF_03/2023 (UN)</t>
  </si>
  <si>
    <t>00001892</t>
  </si>
  <si>
    <t>LUVA EM PVC RIGIDO ROSCAVEL, DE 1", PARA ELETRODUTO</t>
  </si>
  <si>
    <t>91881 LUVA PARA ELETRODUTO, PVC, ROSCÁVEL, DN 40 MM (1 1/4"), PARA CIRCUITOS TERMINAIS, INSTALADA EM LAJE - FORNECIMENTO E INSTALAÇÃO. AF_03/2023 (UN)</t>
  </si>
  <si>
    <t>00001902</t>
  </si>
  <si>
    <t>LUVA EM PVC RIGIDO ROSCAVEL, DE 1 1/4", PARA ELETRODUTO</t>
  </si>
  <si>
    <t>93013 LUVA PARA ELETRODUTO, PVC, ROSCÁVEL, DN 50 MM (1 1/2"), PARA REDE ENTERRADA DE DISTRIBUIÇÃO DE ENERGIA ELÉTRICA - FORNECIMENTO E INSTALAÇÃO. AF_12/2021 (UN)</t>
  </si>
  <si>
    <t>00001893</t>
  </si>
  <si>
    <t>LUVA EM PVC RIGIDO ROSCAVEL, DE 1 1/2", PARA ELETRODUTO</t>
  </si>
  <si>
    <t>93014 LUVA PARA ELETRODUTO, PVC, ROSCÁVEL, DN 60 MM (2"), PARA REDE ENTERRADA DE DISTRIBUIÇÃO DE ENERGIA ELÉTRICA - FORNECIMENTO E INSTALAÇÃO. AF_12/2021 (UN)</t>
  </si>
  <si>
    <t>00001894</t>
  </si>
  <si>
    <t>LUVA EM PVC RIGIDO ROSCAVEL, DE 2", PARA ELETRODUTO</t>
  </si>
  <si>
    <t>93017 LUVA PARA ELETRODUTO, PVC, ROSCÁVEL, DN 110 MM (4"), PARA REDE ENTERRADA DE DISTRIBUIÇÃO DE ENERGIA ELÉTRICA - FORNECIMENTO E INSTALAÇÃO. AF_12/2021 (UN)</t>
  </si>
  <si>
    <t>00001895</t>
  </si>
  <si>
    <t>LUVA EM PVC RIGIDO ROSCAVEL, DE 4", PARA ELETRODUTO</t>
  </si>
  <si>
    <t>91926 CABO DE COBRE FLEXÍVEL ISOLADO, 2,5 MM², ANTI-CHAMA 450/750 V, PARA CIRCUITOS TERMINAIS - FORNECIMENTO E INSTALAÇÃO. AF_03/2023 (M)</t>
  </si>
  <si>
    <t>00001014</t>
  </si>
  <si>
    <t>CABO DE COBRE, FLEXIVEL, CLASSE 4 OU 5, ISOLACAO EM PVC/A, ANTICHAMA BWF-B, 1 CONDUTOR, 450/750 V, SECAO NOMINAL 2,5 MM2</t>
  </si>
  <si>
    <t>00021127</t>
  </si>
  <si>
    <t>FITA ISOLANTE ADESIVA ANTICHAMA, USO ATE 750 V, EM ROLO DE 19 MM X 5 M</t>
  </si>
  <si>
    <t>91929 CABO DE COBRE FLEXÍVEL ISOLADO, 4 MM², ANTI-CHAMA 0,6/1,0 KV, PARA CIRCUITOS TERMINAIS - FORNECIMENTO E INSTALAÇÃO. AF_03/2023 (M)</t>
  </si>
  <si>
    <t>00001021</t>
  </si>
  <si>
    <t>CABO DE COBRE, FLEXIVEL, CLASSE 4 OU 5, ISOLACAO EM PVC/A, ANTICHAMA BWF-B, COBERTURA PVC-ST1, ANTICHAMA BWF-B, 1 CONDUTOR, 0,6/1 KV, SECAO NOMINAL 4 MM2</t>
  </si>
  <si>
    <t>97887 CAIXA ENTERRADA ELÉTRICA RETANGULAR, EM ALVENARIA COM TIJOLOS CERÂMICOS MACIÇOS, FUNDO COM BRITA, DIMENSÕES INTERNAS: 0,4X0,4X0,4 M. AF_12/2020 (UN)</t>
  </si>
  <si>
    <t>97734</t>
  </si>
  <si>
    <t>PEÇA RETANGULAR PRÉ-MOLDADA, VOLUME DE CONCRETO DE 10 A 30 LITROS, TAXA DE AÇO APROXIMADA DE 30KG/M³. AF_03/2024</t>
  </si>
  <si>
    <t>101619</t>
  </si>
  <si>
    <t>PREPARO DE FUNDO DE VALA COM LARGURA MENOR QUE 1,5 M, COM CAMADA DE BRITA, LANÇAMENTO MANUAL. AF_08/2020</t>
  </si>
  <si>
    <t>97888 CAIXA ENTERRADA ELÉTRICA RETANGULAR, EM ALVENARIA COM TIJOLOS CERÂMICOS MACIÇOS, FUNDO COM BRITA, DIMENSÕES INTERNAS: 0,6X0,6X0,6 M. AF_12/2020 (UN)</t>
  </si>
  <si>
    <t>97890 CAIXA ENTERRADA ELÉTRICA RETANGULAR, EM ALVENARIA COM TIJOLOS CERÂMICOS MACIÇOS, FUNDO COM BRITA, DIMENSÕES INTERNAS: 1X1X0,6 M. AF_12/2020 (UN)</t>
  </si>
  <si>
    <t>97736</t>
  </si>
  <si>
    <t>PEÇA RETANGULAR PRÉ-MOLDADA, VOLUME DE CONCRETO ACIMA DE 100 LITROS, TAXA DE AÇO APROXIMADA DE 30KG/M³. AF_03/2024</t>
  </si>
  <si>
    <t>101623</t>
  </si>
  <si>
    <t>PREPARO DE FUNDO DE VALA COM LARGURA MENOR QUE 1,5 M, COM CAMADA DE BRITA, LANÇAMENTO MECANIZADO. AF_08/2020</t>
  </si>
  <si>
    <t>UFSB-43650176 POSTE DE AÇO GALVANIZADO CÔNICO CONTÍNUO RETO COM SUPORTE DE FIXAÇÃO EM AÇO GALVANIZADO A FOGO, PARA LUMINÁRIA PÚBLICA DE 02 PÉTALAS, COM DIÂMETRO SUPERIOR DE 76MM, DIÂMETRO DA BASE 175MM, ALTURA TOTAL 9M, COM BASE DE FIXAÇÃO, DA CONIPOST REF. SÉRIE 3009/BJG+CH, CLASSE 100 DA CONIPOST OU SIMILAR (un)</t>
  </si>
  <si>
    <t>I14114</t>
  </si>
  <si>
    <t>Luminaria em LED p/ iluminação pública LED SMD AUTOVOLT 100 W, 5.000 K, IP-66, IRC 70, FP&gt;0,95, 160lm/w,16.000 lm e 54.000h, com base para Relé 3 PINOS, modelo GL421 G-Light ou similar</t>
  </si>
  <si>
    <t>I06828</t>
  </si>
  <si>
    <t>Poste de aço galvanizado cônico contíno reto, diâmtero superior de 76mm, diâmtero da base 175mm, altura total 9m, Conipost ref. Série 3009/classe 100 da Conipost ou similar</t>
  </si>
  <si>
    <t>I14142</t>
  </si>
  <si>
    <t>Suporte de fixação em aço galvanizado a fogo, para luminária pública de 02 pétalas, encaixe em poste com topo de Ø de 48mm/60,3mm, encaixe da luminária de Ø de 48mm/60,3mm.</t>
  </si>
  <si>
    <t>Un</t>
  </si>
  <si>
    <t>100579</t>
  </si>
  <si>
    <t>ASSENTAMENTO DE POSTE DE CONCRETO COM COMPRIMENTO NOMINAL DE 10 M, CARGA NOMINAL MENOR OU IGUAL A 1000 DAN, ENGASTAMENTO SIMPLES COM 1,6 M DE SOLO (NÃO INCLUI FORNECIMENTO). AF_04/2025</t>
  </si>
  <si>
    <t>S02975</t>
  </si>
  <si>
    <t>Fornecimento e implantação de relé foto-elétrico em poste</t>
  </si>
  <si>
    <t>Observações:  COPIA ORSE - SE - 2025/08 (REF: 09/2025) 48655</t>
  </si>
  <si>
    <t>UFSB-70442698 POSTE DE AÇO GALVANIZADO CÔNICO CONTÍNUO RETO COM SUPORTE DE FIXAÇÃO EM AÇO GALVANIZADO A FOGO, PARA LUMINÁRIA PÚBLICA DE 04 PÉTALAS, COM DIÂMETRO SUPERIOR DE 76MM, DIÂMETRO DA BASE 175MM, ALTURA TOTAL 9M, COM BASE DE FIXAÇÃO, DA CONIPOST REF. SÉRIE 3009/BJG+CH, CLASSE 100 DA CONIPOST OU SIMILAR (un)</t>
  </si>
  <si>
    <t>I14144</t>
  </si>
  <si>
    <t>Suporte de fixação em aço galvanizado a fogo, para luminária pública de 04 pétalas, encaixe em poste com topo de Ø de 48mm/60,3mm, encaixe da luminária de Ø de 48mm/60,3mm.</t>
  </si>
  <si>
    <t>UFSB-27021013 QUADRO DE DISTRIBUICAO COM BARRAMENTO TRIFASICO, DE SOBREPOR, EM CHAPA DE ACO GALVANIZADO, PARA 28 DISJUNTORES DIN, 100A (UN)</t>
  </si>
  <si>
    <t>00039757</t>
  </si>
  <si>
    <t>QUADRO DE DISTRIBUICAO COM BARRAMENTO TRIFASICO, DE SOBREPOR, EM CHAPA DE ACO GALVANIZADO, PARA 28 DISJUNTORES DIN, 100 A</t>
  </si>
  <si>
    <t>Observações: Composição criada com base no SINAPI 101878 adequando-se o componente e utilizando a MO do SINAPI</t>
  </si>
  <si>
    <t>JCA-09099812 MONTAGEM E INSTALAÇÃO DE QUADRO ELÉTRICO ATÉ 40 DISJUNTORES (UN)</t>
  </si>
  <si>
    <t>Observações: COPIA SINAPI - CE - 2022/05 COM DESONERAÇÃO (REF: 06/2022)32425</t>
  </si>
  <si>
    <t>93668 DISJUNTOR TRIPOLAR TIPO DIN, CORRENTE NOMINAL DE 16A - FORNECIMENTO E INSTALAÇÃO. AF_07/2025 (UN)</t>
  </si>
  <si>
    <t>00034709</t>
  </si>
  <si>
    <t>DISJUNTOR TERMOMAGNETICO PARA TRILHO DIN (IEC), TRIPOLAR, 10 - 50 A</t>
  </si>
  <si>
    <t>00001570</t>
  </si>
  <si>
    <t>TERMINAL A COMPRESSAO EM COBRE ESTANHADO PARA CABO 2,5 MM2, 1 FURO E 1 COMPRESSAO, PARA PARAFUSO DE FIXACAO M5</t>
  </si>
  <si>
    <t>93654 DISJUNTOR MONOPOLAR TIPO DIN, CORRENTE NOMINAL DE 16A - FORNECIMENTO E INSTALAÇÃO. AF_07/2025 (UN)</t>
  </si>
  <si>
    <t>00034653</t>
  </si>
  <si>
    <t>DISJUNTOR TERMOMAGNETICO PARA TRILHO DIN (IEC), MONOPOLAR, 6 - 32 A</t>
  </si>
  <si>
    <t>93671 DISJUNTOR TRIPOLAR TIPO DIN, CORRENTE NOMINAL DE 32A - FORNECIMENTO E INSTALAÇÃO. AF_07/2025 (UN)</t>
  </si>
  <si>
    <t>00001573</t>
  </si>
  <si>
    <t>TERMINAL A COMPRESSAO EM COBRE ESTANHADO PARA CABO 6 MM2, 1 FURO E 1 COMPRESSAO, PARA PARAFUSO DE FIXACAO M6</t>
  </si>
  <si>
    <t>93656 DISJUNTOR MONOPOLAR TIPO DIN, CORRENTE NOMINAL DE 25A - FORNECIMENTO E INSTALAÇÃO. AF_07/2025 (UN)</t>
  </si>
  <si>
    <t>00001571</t>
  </si>
  <si>
    <t>TERMINAL A COMPRESSAO EM COBRE ESTANHADO PARA CABO 4 MM2, 1 FURO E 1 COMPRESSAO, PARA PARAFUSO DE FIXACAO M5</t>
  </si>
  <si>
    <t>JCA-51202248 DISPOSITIVO DPS CLASSE II, 1 POLO, TENSAO MAXIMA DE 275 V, CORRENTE MAXIMA DE *45* KA (TIPO AC) (UN)</t>
  </si>
  <si>
    <t>00039471</t>
  </si>
  <si>
    <t>00001574</t>
  </si>
  <si>
    <t>TERMINAL A COMPRESSAO EM COBRE ESTANHADO PARA CABO 10 MM2, 1 FURO E 1 COMPRESSAO, PARA PARAFUSO DE FIXACAO M6</t>
  </si>
  <si>
    <t>Observações:  COPIA SINAPI - CE - 2024/06 COM DESONERAÇÃO (REF: 07/2024) 42950</t>
  </si>
  <si>
    <t>JCA-67828849 CABO DE FIBRA ÓPTICA, 6 VIAS. (M)</t>
  </si>
  <si>
    <t>I08926</t>
  </si>
  <si>
    <t xml:space="preserve">Observações: Composição criada com base na composição SINAPI 98297 fazendo-se a substituição dos insumos pelo SINAPI e/ou cotação de preços.
</t>
  </si>
  <si>
    <t>101795 CAIXA ENTERRADA PARA INSTALAÇÕES TELEFÔNICAS TIPO R1, EM ALVENARIA COM BLOCOS DE CONCRETO, DIMENSÕES INTERNAS: 0,35X0,60X0,60 M, EXCLUINDO TAMPÃO. AF_12/2020 (UN)</t>
  </si>
  <si>
    <t>101616</t>
  </si>
  <si>
    <t>PREPARO DE FUNDO DE VALA COM LARGURA MENOR QUE 1,5 M (ACERTO DO SOLO NATURAL). AF_08/2020</t>
  </si>
  <si>
    <t>101798 TAMPA PARA CAIXA TIPO R1, EM FERRO FUNDIDO, DIMENSÕES INTERNAS: 0,40 X 0,60 M - FORNECIMENTO E INSTALAÇÃO. AF_12/2020 (UN)</t>
  </si>
  <si>
    <t>00014112</t>
  </si>
  <si>
    <t>TAMPAO FOFO SIMPLES COM BASE / REQUADRO, CLASSE A15 CARGA MAX. 1,5 T, 400 X 600 MM (COM INSCRICAO EM RELEVO DO TIPO DE REDE)</t>
  </si>
  <si>
    <t>94648 TUBO, PVC, SOLDÁVEL, DE 25MM, INSTALADO EM RESERVAÇÃO PREDIAL DE ÁGUA - FORNECIMENTO E INSTALAÇÃO. AF_04/2024 (M)</t>
  </si>
  <si>
    <t>00038383</t>
  </si>
  <si>
    <t>LIXA D'AGUA EM FOLHA, COR PRETA, GRAO 100</t>
  </si>
  <si>
    <t>00009868</t>
  </si>
  <si>
    <t>TUBO PVC, SOLDAVEL, DE 25 MM, AGUA FRIA (NBR-5648)</t>
  </si>
  <si>
    <t>94649 TUBO, PVC, SOLDÁVEL, DE 32MM, INSTALADO EM RESERVAÇÃO PREDIAL DE ÁGUA - FORNECIMENTO E INSTALAÇÃO. AF_04/2024 (M)</t>
  </si>
  <si>
    <t>00009869</t>
  </si>
  <si>
    <t>TUBO PVC, SOLDAVEL, DE 32 MM, AGUA FRIA (NBR-5648)</t>
  </si>
  <si>
    <t>94650 TUBO, PVC, SOLDÁVEL, DE 40MM, INSTALADO EM RESERVAÇÃO PREDIAL DE ÁGUA - FORNECIMENTO E INSTALAÇÃO. AF_04/2024 (M)</t>
  </si>
  <si>
    <t>00009874</t>
  </si>
  <si>
    <t>TUBO PVC, SOLDAVEL, DE 40 MM, AGUA FRIA (NBR-5648)</t>
  </si>
  <si>
    <t>94652 TUBO, PVC, SOLDÁVEL, DE 60MM, INSTALADO EM RESERVAÇÃO PREDIAL DE ÁGUA - FORNECIMENTO E INSTALAÇÃO. AF_04/2024 (M)</t>
  </si>
  <si>
    <t>00009873</t>
  </si>
  <si>
    <t>TUBO PVC, SOLDAVEL, DE 60 MM, AGUA FRIA (NBR-5648)</t>
  </si>
  <si>
    <t>94654 TUBO, PVC, SOLDÁVEL, DE 85MM, INSTALADO EM RESERVAÇÃO PREDIAL DE ÁGUA - FORNECIMENTO E INSTALAÇÃO. AF_04/2024 (M)</t>
  </si>
  <si>
    <t>00009872</t>
  </si>
  <si>
    <t>TUBO PVC, SOLDAVEL, DE 85 MM, AGUA FRIA (NBR-5648)</t>
  </si>
  <si>
    <t>94656 ADAPTADOR CURTO COM BOLSA E ROSCA PARA REGISTRO, PVC, SOLDÁVEL, DN 25 MM X 3/4", INSTALADO EM RESERVAÇÃO PREDIAL DE ÁGUA - FORNECIMENTO E INSTALAÇÃO. AF_04/2024 (UN)</t>
  </si>
  <si>
    <t>00000065</t>
  </si>
  <si>
    <t>ADAPTADOR PVC SOLDAVEL CURTO COM BOLSA E ROSCA, 25 MM X 3/4", PARA AGUA FRIA</t>
  </si>
  <si>
    <t>00000122</t>
  </si>
  <si>
    <t>ADESIVO PLASTICO PARA PVC, FRASCO COM *850* GR</t>
  </si>
  <si>
    <t>00003148</t>
  </si>
  <si>
    <t>FITA VEDA ROSCA, EM PTFE, ROLO DE 18 MM X 50 M (L X C)</t>
  </si>
  <si>
    <t>00020083</t>
  </si>
  <si>
    <t>SOLUCAO PREPARADORA / LIMPADORA PARA PVC, FRASCO COM 1000 CM3</t>
  </si>
  <si>
    <t>94660 ADAPTADOR CURTO COM BOLSA E ROSCA PARA REGISTRO, PVC, SOLDÁVEL, DN 40 MM X 1 1/4", INSTALADO EM RESERVAÇÃO PREDIAL DE ÁGUA - FORNECIMENTO E INSTALAÇÃO. AF_04/2024 (UN)</t>
  </si>
  <si>
    <t>00000109</t>
  </si>
  <si>
    <t>ADAPTADOR PVC SOLDAVEL CURTO COM BOLSA E ROSCA, 40 MM X 1 1/4", PARA AGUA FRIA</t>
  </si>
  <si>
    <t>103953 BUCHA DE REDUÇÃO, CURTA, PVC, SOLDÁVEL, DN 32 X 25 MM, INSTALADO EM RAMAL DE DISTRIBUIÇÃO DE ÁGUA - FORNECIMENTO E INSTALAÇÃO. AF_06/2022 (UN)</t>
  </si>
  <si>
    <t>00000829</t>
  </si>
  <si>
    <t>BUCHA DE REDUCAO DE PVC, SOLDAVEL, CURTA, COM 32 X 25 MM, PARA AGUA FRIA PREDIAL</t>
  </si>
  <si>
    <t>104014 BUCHA DE REDUÇÃO, LONGA, PVC, SOLDÁVEL, DN 40 X 25 MM, INSTALADO EM RAMAL DE DISTRIBUIÇÃO DE ÁGUA - FORNECIMENTO E INSTALAÇÃO. AF_06/2022 (UN)</t>
  </si>
  <si>
    <t>00000834</t>
  </si>
  <si>
    <t>BUCHA DE REDUCAO DE PVC, SOLDAVEL, LONGA, COM 40 X 25 MM, PARA AGUA FRIA PREDIAL</t>
  </si>
  <si>
    <t>103968 BUCHA DE REDUÇÃO, LONGA, PVC, SOLDÁVEL, DN 60 X 25 MM, INSTALADO EM PRUMADA DE ÁGUA - FORNECIMENTO E INSTALAÇÃO. AF_06/2022 (UN)</t>
  </si>
  <si>
    <t>00000816</t>
  </si>
  <si>
    <t>BUCHA DE REDUCAO DE PVC, SOLDAVEL, LONGA, COM 60 X 25 MM, PARA AGUA FRIA PREDIAL</t>
  </si>
  <si>
    <t>S01087 Bucha de redução longa de pvc rígido soldável, marrom, diâm = 60 x 40mm Rev. 01 - 10/2022 (un)</t>
  </si>
  <si>
    <t>I00138</t>
  </si>
  <si>
    <t>Adesivo pvc em frasco de 850 gramas</t>
  </si>
  <si>
    <t>I00362</t>
  </si>
  <si>
    <t>Bucha reducao longa pvc rigido soldavel, marrom, d= 60 x 40mm</t>
  </si>
  <si>
    <t>I02036</t>
  </si>
  <si>
    <t>Solucao limpadora pvc</t>
  </si>
  <si>
    <t>l</t>
  </si>
  <si>
    <t>S01090 Bucha de redução longa de pvc rígido soldável, marrom, diâm = 85 x 60mm - Rev 01_10/2022 (un)</t>
  </si>
  <si>
    <t>I00366</t>
  </si>
  <si>
    <t>Bucha reducao longa pvc rigido soldavel, marrom, d= 85 x 60mm</t>
  </si>
  <si>
    <t>90373 JOELHO 90 GRAUS COM BUCHA DE LATÃO, PVC, SOLDÁVEL, DN 25MM, X 1/2 INSTALADO EM RAMAL OU SUB-RAMAL DE ÁGUA - FORNECIMENTO E INSTALAÇÃO. AF_06/2022 (UN)</t>
  </si>
  <si>
    <t>00020147</t>
  </si>
  <si>
    <t>JOELHO PVC, SOLDAVEL, COM BUCHA DE LATAO, 90 GRAUS, 25 MM X 1/2", PARA AGUA FRIA PREDIAL</t>
  </si>
  <si>
    <t>89408 JOELHO 90 GRAUS, PVC, SOLDÁVEL, DN 25MM, INSTALADO EM RAMAL DE DISTRIBUIÇÃO DE ÁGUA - FORNECIMENTO E INSTALAÇÃO. AF_06/2022 (UN)</t>
  </si>
  <si>
    <t>00003529</t>
  </si>
  <si>
    <t>JOELHO PVC, SOLDAVEL, 90 GRAUS, 25 MM, COR MARROM, PARA AGUA FRIA PREDIAL</t>
  </si>
  <si>
    <t>89413 JOELHO 90 GRAUS, PVC, SOLDÁVEL, DN 32MM, INSTALADO EM RAMAL DE DISTRIBUIÇÃO DE ÁGUA - FORNECIMENTO E INSTALAÇÃO. AF_06/2022 (UN)</t>
  </si>
  <si>
    <t>00003536</t>
  </si>
  <si>
    <t>JOELHO PVC, SOLDAVEL, 90 GRAUS, 32 MM, COR MARROM, PARA AGUA FRIA PREDIAL</t>
  </si>
  <si>
    <t>103980 JOELHO 90 GRAUS, PVC, SOLDÁVEL, DN 40MM, INSTALADO EM RAMAL DE DISTRIBUIÇÃO DE ÁGUA - FORNECIMENTO E INSTALAÇÃO. AF_06/2022 (UN)</t>
  </si>
  <si>
    <t>00003535</t>
  </si>
  <si>
    <t>JOELHO PVC, SOLDAVEL, 90 GRAUS, 40 MM, COR MARROM, PARA AGUA FRIA PREDIAL</t>
  </si>
  <si>
    <t>94680 JOELHO 90 GRAUS, PVC, SOLDÁVEL, DN 60 MM INSTALADO EM RESERVAÇÃO PREDIAL DE ÁGUA - FORNECIMENTO E INSTALAÇÃO. AF_04/2024 (UN)</t>
  </si>
  <si>
    <t>00003539</t>
  </si>
  <si>
    <t>JOELHO PVC, SOLDAVEL, 90 GRAUS, 60 MM, COR MARROM, PARA AGUA FRIA PREDIAL</t>
  </si>
  <si>
    <t>94684 JOELHO 90 GRAUS, PVC, SOLDÁVEL, DN 85 MM INSTALADO EM RESERVAÇÃO PREDIAL DE ÁGUA - FORNECIMENTO E INSTALAÇÃO. AF_04/2024 (UN)</t>
  </si>
  <si>
    <t>00003513</t>
  </si>
  <si>
    <t>JOELHO PVC, SOLDAVEL, 90 GRAUS, 85 MM, COR MARROM, PARA AGUA FRIA PREDIAL</t>
  </si>
  <si>
    <t>89425 LUVA DE CORRER, PVC, SOLDÁVEL, DN 25MM, INSTALADO EM RAMAL DE DISTRIBUIÇÃO DE ÁGUA - FORNECIMENTO E INSTALAÇÃO. AF_06/2022 (UN)</t>
  </si>
  <si>
    <t>00003873</t>
  </si>
  <si>
    <t>LUVA DE CORRER PARA TUBO SOLDAVEL, PVC, 25 MM, PARA AGUA FRIA PREDIAL</t>
  </si>
  <si>
    <t>94798 TORNEIRA DE BOIA PARA CAIXA D'ÁGUA, ROSCÁVEL, 1 1/4" - FORNECIMENTO E INSTALAÇÃO. AF_08/2021 (UN)</t>
  </si>
  <si>
    <t>00011764</t>
  </si>
  <si>
    <t>TORNEIRA DE BOIA CONVENCIONAL PARA CAIXA D'AGUA, AGUA FRIA, 1.1/4", COM HASTE E TORNEIRA METALICOS E BALAO PLASTICO</t>
  </si>
  <si>
    <t>89622 TÊ DE REDUÇÃO, PVC, SOLDÁVEL, DN 32MM X 25MM, INSTALADO EM PRUMADA DE ÁGUA - FORNECIMENTO E INSTALAÇÃO. AF_06/2022 (UN)</t>
  </si>
  <si>
    <t>00007136</t>
  </si>
  <si>
    <t>TE DE REDUCAO, PVC, SOLDAVEL, 90 GRAUS, 32 MM X 25 MM, PARA AGUA FRIA PREDIAL</t>
  </si>
  <si>
    <t>89623 TE, PVC, SOLDÁVEL, DN 40MM, INSTALADO EM PRUMADA DE ÁGUA - FORNECIMENTO E INSTALAÇÃO. AF_06/2022 (UN)</t>
  </si>
  <si>
    <t>00007141</t>
  </si>
  <si>
    <t>TE SOLDAVEL, PVC, 90 GRAUS, 40 MM, PARA AGUA FRIA PREDIAL (NBR 5648)</t>
  </si>
  <si>
    <t>89628 TE, PVC, SOLDÁVEL, DN 60MM, INSTALADO EM PRUMADA DE ÁGUA - FORNECIMENTO E INSTALAÇÃO. AF_06/2022 (UN)</t>
  </si>
  <si>
    <t>00007143</t>
  </si>
  <si>
    <t>TE SOLDAVEL, PVC, 90 GRAUS, 60 MM, PARA AGUA FRIA PREDIAL (NBR 5648)</t>
  </si>
  <si>
    <t>89631 TE, PVC, SOLDÁVEL, DN 85MM, INSTALADO EM PRUMADA DE ÁGUA - FORNECIMENTO E INSTALAÇÃO. AF_06/2022 (UN)</t>
  </si>
  <si>
    <t>00007145</t>
  </si>
  <si>
    <t>TE SOLDAVEL, PVC, 90 GRAUS, 85 MM, PARA AGUA FRIA PREDIAL (NBR 5648)</t>
  </si>
  <si>
    <t>94496 REGISTRO DE GAVETA BRUTO, LATÃO, ROSCÁVEL, 1 1/4" - FORNECIMENTO E INSTALAÇÃO. AF_08/2021 (UN)</t>
  </si>
  <si>
    <t>00006017</t>
  </si>
  <si>
    <t>REGISTRO GAVETA BRUTO EM LATAO FORJADO, BITOLA 1 1/4"</t>
  </si>
  <si>
    <t>89353 REGISTRO DE GAVETA BRUTO, LATÃO, ROSCÁVEL, 3/4" - FORNECIMENTO E INSTALAÇÃO. AF_08/2021 (UN)</t>
  </si>
  <si>
    <t>00006016</t>
  </si>
  <si>
    <t>REGISTRO GAVETA BRUTO EM LATAO FORJADO, BITOLA 3/4"</t>
  </si>
  <si>
    <t>I09269 Válvula solenoide p/irrigação modelo 100-DVF 1", marca Rain Bird ou similar (un)</t>
  </si>
  <si>
    <t>97902 CAIXA ENTERRADA HIDRÁULICA RETANGULAR EM ALVENARIA COM TIJOLOS CERÂMICOS MACIÇOS, DIMENSÕES INTERNAS: 0,6X0,6X0,6 M PARA REDE DE ESGOTO. AF_12/2020 (UN)</t>
  </si>
  <si>
    <t>89713 TUBO PVC, SERIE NORMAL, ESGOTO PREDIAL, DN 75 MM, FORNECIDO E INSTALADO EM RAMAL DE DESCARGA OU RAMAL DE ESGOTO SANITÁRIO. AF_08/2022 (M)</t>
  </si>
  <si>
    <t>00009837</t>
  </si>
  <si>
    <t>TUBO PVC SERIE NORMAL, DN 75 MM, PARA ESGOTO PREDIAL (NBR 5688)</t>
  </si>
  <si>
    <t>89714 TUBO PVC, SERIE NORMAL, ESGOTO PREDIAL, DN 100 MM, FORNECIDO E INSTALADO EM RAMAL DE DESCARGA OU RAMAL DE ESGOTO SANITÁRIO. AF_08/2022 (M)</t>
  </si>
  <si>
    <t>00009836</t>
  </si>
  <si>
    <t>TUBO PVC SERIE NORMAL, DN 100 MM, PARA ESGOTO PREDIAL (NBR 5688)</t>
  </si>
  <si>
    <t>S01533 Tubo pvc rígido c/anel borracha, serie normal, p/esgoto predial, d = 150mm (m)</t>
  </si>
  <si>
    <t>00000305</t>
  </si>
  <si>
    <t>ANEL BORRACHA, PARA TUBO PVC, REDE COLETOR ESGOTO, DN 150 MM (NBR 7362)</t>
  </si>
  <si>
    <t>I01703</t>
  </si>
  <si>
    <t>Pasta lubrificante p/ pvc je</t>
  </si>
  <si>
    <t>00020065</t>
  </si>
  <si>
    <t>TUBO PVC SERIE NORMAL, DN 150 MM, PARA ESGOTO PREDIAL (NBR 5688)</t>
  </si>
  <si>
    <t>UFSB-03812764 TUBO, PVC OCRE, JUNTA ELÁSTICA, DN 200 MM, PARA COLETOR PREDIAL DE ESGOTO. (M)</t>
  </si>
  <si>
    <t>00020078</t>
  </si>
  <si>
    <t>PASTA LUBRIFICANTE PARA TUBOS E CONEXOES COM JUNTA ELASTICA, EMBALAGEM DE *400* GR (USO EM PVC, ACO, POLIETILENO E OUTROS)</t>
  </si>
  <si>
    <t>UFSB-I-42043410</t>
  </si>
  <si>
    <t>TUBO DE ESGOTO PVC OCRE, JEI, DN 200 MM</t>
  </si>
  <si>
    <t xml:space="preserve">Composições </t>
  </si>
  <si>
    <t>88246</t>
  </si>
  <si>
    <t>ASSENTADOR DE TUBOS COM ENCARGOS COMPLEMENTARES</t>
  </si>
  <si>
    <t>Observações: Composição criada com base no SINAPI 104085 adequando-se a cotação de preços do tubo de 200mm</t>
  </si>
  <si>
    <t>S11334 Caixa de gordura 0.60 x 0.60 x 0.60m (un)</t>
  </si>
  <si>
    <t>S00155</t>
  </si>
  <si>
    <t>Alvenaria tijolo cerâmico maciço (5x9x19), esp = 0,09m (singela), com argamassa traço t5 - 1:2:8 (cimento / cal / areia) c/ junta de 2,0cm - R1</t>
  </si>
  <si>
    <t>S00095</t>
  </si>
  <si>
    <t>Concreto simples fabricado na obra, fck=13,5 mpa, lançado e adensado</t>
  </si>
  <si>
    <t>S00126</t>
  </si>
  <si>
    <t>Concreto simples fabricado na obra, fck=15 mpa, lançado e adensado</t>
  </si>
  <si>
    <t>S02497</t>
  </si>
  <si>
    <t>Escavação manual de vala ou cava em material de 1ª categoria, profundidade até 1,50m</t>
  </si>
  <si>
    <t>S00080</t>
  </si>
  <si>
    <t>Forma plana para fundações, em compensado resinado 12mm, 02 usos</t>
  </si>
  <si>
    <t>S00072</t>
  </si>
  <si>
    <t>Reaterro manual de valas, com compactação utilizando sêpo, sem controle do grau de compactação</t>
  </si>
  <si>
    <t>S01908</t>
  </si>
  <si>
    <t>Reboco ou emboço externo, de parede, com argamassa traço t5 - 1:2:8 (cimento / cal / areia), espessura 2,0 cm</t>
  </si>
  <si>
    <t>98405 BASE PARA POÇO DE VISITA CIRCULAR PARA ESGOTO, EM ALVENARIA COM TIJOLOS CERÂMICOS MACIÇOS, DIÂMETRO INTERNO = 1,0 M, PROFUNDIDADE = 1,40 M, EXCLUINDO TAMPÃO. AF_12/2020 (UN)</t>
  </si>
  <si>
    <t>97740</t>
  </si>
  <si>
    <t>PEÇA CIRCULAR PRÉ-MOLDADA, VOLUME DE CONCRETO ACIMA DE 100 LITROS, TAXA DE AÇO APROXIMADA DE 30KG/M³. AF_03/2024</t>
  </si>
  <si>
    <t>97738</t>
  </si>
  <si>
    <t>PEÇA CIRCULAR PRÉ-MOLDADA, VOLUME DE CONCRETO DE 10 A 30 LITROS, TAXA DE FIBRA DE POLIPROPILENO APROXIMADA DE 6 KG/M³. AF_03/2024_PS</t>
  </si>
  <si>
    <t>99318 CHAMINÉ CIRCULAR PARA POÇO DE VISITA PARA DRENAGEM, EM CONCRETO PRÉ-MOLDADO, DIÂMETRO INTERNO = 0,6 M. AF_12/2020 (M)</t>
  </si>
  <si>
    <t>00012532</t>
  </si>
  <si>
    <t>ANEL EM CONCRETO ARMADO, LISO, PARA POCOS DE INSPECAO, SEM FUNDO, DIAMETRO INTERNO DE 0,60 M E ALTURA DE 0,50 M</t>
  </si>
  <si>
    <t>98114 TAMPA CIRCULAR PARA ESGOTO E DRENAGEM, EM FERRO FUNDIDO, DIÂMETRO INTERNO = 0,6 M. AF_12/2020 (UN)</t>
  </si>
  <si>
    <t>00011301</t>
  </si>
  <si>
    <t>TAMPAO FOFO ARTICULADO, COM BASE / REQUADRO, CLASSE B125 CARGA MAX 12,5 T, REDONDO, TAMPA 600 MM (COM INSCRICAO EM RELEVO DO TIPO DE REDE)</t>
  </si>
  <si>
    <t>89512 TUBO PVC, SÉRIE R, ÁGUA PLUVIAL, DN 100 MM, FORNECIDO E INSTALADO EM RAMAL DE ENCAMINHAMENTO. AF_06/2022 (M)</t>
  </si>
  <si>
    <t>00009841</t>
  </si>
  <si>
    <t>TUBO PVC, SERIE R, DN 100 MM, PARA ESGOTO OU AGUAS PLUVIAIS PREDIAL (NBR 5688)</t>
  </si>
  <si>
    <t>104166 TUBO PVC, SÉRIE R, ÁGUA PLUVIAL, DN 150 MM, FORNECIDO E INSTALADO EM RAMAL DE ENCAMINHAMENTO. AF_06/2022 (M)</t>
  </si>
  <si>
    <t>00009840</t>
  </si>
  <si>
    <t>TUBO PVC, SERIE R, DN 150 MM, PARA ESGOTO OU AGUAS PLUVIAIS PREDIAL (NBR 5688)</t>
  </si>
  <si>
    <t>JCA-22628615 TUBO DE PVC CORRUGADO DE DUPLA PAREDE PARA REDE DE ÁGUAS PLUVIAIS, DN 200 MM, JUNTA ELÁSTICA - FORNECIMENTO E ASSENTAMENTO. (M)</t>
  </si>
  <si>
    <t>00000306</t>
  </si>
  <si>
    <t>ANEL BORRACHA, PARA TUBO PVC, REDE COLETOR ESGOTO, DN 200 MM (NBR 7362)</t>
  </si>
  <si>
    <t>00038033</t>
  </si>
  <si>
    <t>TUBO PVC CORRUGADO, PAREDE DUPLA, JE, DN 200 MM/ DE 200 MM, REDE COLETORA ESGOTO</t>
  </si>
  <si>
    <t>Observações:  COPIA SINAPI - CE - 2025/09 SEM DESONERAÇÃO (REF: 10/2025) 48807</t>
  </si>
  <si>
    <t>JCA-57502954 TUBO DE PVC PARA REDE COLETORA DE ÁGUAS PLUVIAIS DE PAREDE MACIÇA, DN 300 MM, JUNTA ELÁSTICA, FORNECIMENTO E ASSENTAMENTO. (M)</t>
  </si>
  <si>
    <t>00041932</t>
  </si>
  <si>
    <t>TUBO COLETOR DE ESGOTO PVC, JEI, DN 300 MM (NBR 7362)</t>
  </si>
  <si>
    <t xml:space="preserve">Observações: Composição criada com base no SINAPI 90698 </t>
  </si>
  <si>
    <t>92216 TUBO DE CONCRETO PARA REDES COLETORAS DE ÁGUAS PLUVIAIS, DIÂMETRO DE 1000 MM, JUNTA RÍGIDA, INSTALADO EM LOCAL COM BAIXO NÍVEL DE INTERFERÊNCIAS - FORNECIMENTO E ASSENTAMENTO. AF_03/2024 (M)</t>
  </si>
  <si>
    <t>5632</t>
  </si>
  <si>
    <t>ESCAVADEIRA HIDRÁULICA SOBRE ESTEIRAS, CAÇAMBA 0,80 M3, PESO OPERACIONAL 17 T, POTENCIA BRUTA 111 HP - CHI DIURNO. AF_06/2014</t>
  </si>
  <si>
    <t>5631</t>
  </si>
  <si>
    <t>ESCAVADEIRA HIDRÁULICA SOBRE ESTEIRAS, CAÇAMBA 0,80 M3, PESO OPERACIONAL 17 T, POTENCIA BRUTA 111 HP - CHP DIURNO. AF_06/2014</t>
  </si>
  <si>
    <t>00007753</t>
  </si>
  <si>
    <t>TUBO DE CONCRETO ARMADO PARA AGUAS PLUVIAIS, CLASSE PA-1, COM ENCAIXE PONTA E BOLSA, DIAMETRO NOMINAL DE 1000 MM</t>
  </si>
  <si>
    <t>88629</t>
  </si>
  <si>
    <t>ARGAMASSA TRAÇO 1:3 (EM VOLUME DE CIMENTO E AREIA MÉDIA ÚMIDA), PREPARO MANUAL. AF_08/2019</t>
  </si>
  <si>
    <t>99253 CAIXA ENTERRADA HIDRÁULICA RETANGULAR EM ALVENARIA COM TIJOLOS CERÂMICOS MACIÇOS, DIMENSÕES INTERNAS: 0,6X0,6X0,6 M PARA REDE DE DRENAGEM. AF_12/2020 (UN)</t>
  </si>
  <si>
    <t>S02817 Boca de lobo simples, em alvenaria de tijolos maciços esp . = 0,18m, altura até 1,00m - R1 (un)</t>
  </si>
  <si>
    <t>I00054</t>
  </si>
  <si>
    <t>Encarregado de turma - SICRO</t>
  </si>
  <si>
    <t>h</t>
  </si>
  <si>
    <t>S00157</t>
  </si>
  <si>
    <t>Alvenaria tijolo cerâmico maciço (5x9x19), esp = 0,19m (dobrada), com argamassa traço t5 - 1:2:8 (cimento / cal / areia) c/ junta de 2,0cm - R1</t>
  </si>
  <si>
    <t>S02827</t>
  </si>
  <si>
    <t>Grelha pré-moldada em concreto para boca-de-lobo 0,45 x 1,10m</t>
  </si>
  <si>
    <t>99246 ACRÉSCIMO PARA POÇO DE VISITA CIRCULAR PARA DRENAGEM, EM CONCRETO PRÉ-MOLDADO, DIÂMETRO INTERNO = 1,5 M. AF_12/2020 (M)</t>
  </si>
  <si>
    <t>00012563</t>
  </si>
  <si>
    <t>ANEL EM CONCRETO ARMADO, LISO, PARA, POCOS DE VISITA, POCOS DE INSPECAO, FOSSAS SEPTICAS E SUMIDOUROS, SEM FUNDO, DIAMETRO INTERNO DE 1,50 M E ALTURA DE 0,50 M</t>
  </si>
  <si>
    <t>87778 EMBOÇO OU MASSA ÚNICA EM ARGAMASSA INDUSTRIALIZADA, PREPARO MECÂNICO E APLICAÇÃO COM EQUIPAMENTO DE MISTURA E PROJEÇÃO DE 1,5 M3/H DE ARGAMASSA EM PANOS DE FACHADA COM PRESENÇA DE VÃOS, ESPESSURA DE 25 MM. AF_08/2022 (M2)</t>
  </si>
  <si>
    <t>00037411</t>
  </si>
  <si>
    <t>TELA DE ACO SOLDADA GALVANIZADA/ZINCADA PARA ALVENARIA, FIO D = *1,24 MM, MALHA 25 X 25 MM</t>
  </si>
  <si>
    <t>87407</t>
  </si>
  <si>
    <t>ARGAMASSA INDUSTRIALIZADA PARA REVESTIMENTOS, MISTURA E PROJEÇÃO DE 1,5 M³/H DE ARGAMASSA. AF_08/2019</t>
  </si>
  <si>
    <t>87905 CHAPISCO APLICADO EM ALVENARIA (COM PRESENÇA DE VÃOS) E ESTRUTURAS DE CONCRETO DE FACHADA, COM COLHER DE PEDREIRO. ARGAMASSA TRAÇO 1:3 COM PREPARO EM BETONEIRA 400L. AF_10/2022 (M2)</t>
  </si>
  <si>
    <t>87313</t>
  </si>
  <si>
    <t>ARGAMASSA TRAÇO 1:3 (EM VOLUME DE CIMENTO E AREIA GROSSA ÚMIDA) PARA CHAPISCO CONVENCIONAL, PREPARO MECÂNICO COM BETONEIRA 400 L. AF_08/2019</t>
  </si>
  <si>
    <t>88497 EMASSAMENTO COM MASSA LÁTEX, APLICAÇÃO EM PAREDE, DUAS DEMÃOS, LIXAMENTO MANUAL. AF_04/2023 (M2)</t>
  </si>
  <si>
    <t>00003767</t>
  </si>
  <si>
    <t>LIXA EM FOLHA PARA PAREDE OU MADEIRA, NUMERO 120, COR VERMELHA</t>
  </si>
  <si>
    <t>00043626</t>
  </si>
  <si>
    <t>MASSA CORRIDA PARA SUPERFICIES DE AMBIENTES INTERNOS</t>
  </si>
  <si>
    <t>88310</t>
  </si>
  <si>
    <t>PINTOR COM ENCARGOS COMPLEMENTARES</t>
  </si>
  <si>
    <t>88485 FUNDO SELADOR ACRÍLICO, APLICAÇÃO MANUAL EM PAREDE, UMA DEMÃO. AF_04/2023 (M2)</t>
  </si>
  <si>
    <t>00006085</t>
  </si>
  <si>
    <t>SELADOR ACRILICO OPACO PREMIUM INTERIOR/EXTERIOR</t>
  </si>
  <si>
    <t>88489 PINTURA LÁTEX ACRÍLICA PREMIUM, APLICAÇÃO MANUAL EM PAREDES, DUAS DEMÃOS. AF_04/2023 (M2)</t>
  </si>
  <si>
    <t>00007356</t>
  </si>
  <si>
    <t>TINTA LATEX ACRILICA PREMIUM, COR BRANCO FOSCO</t>
  </si>
  <si>
    <t>95305 TEXTURA ACRÍLICA, APLICAÇÃO MANUAL EM PAREDE, UMA DEMÃO. AF_04/2023 (M2)</t>
  </si>
  <si>
    <t>00038877</t>
  </si>
  <si>
    <t>MASSA PREMIUM PARA TEXTURA LISA DE BASE ACRILICA, USO INTERNO E EXTERNO</t>
  </si>
  <si>
    <t>S12188 Corrimão duplo em tubo de ferro galvanizado 1 1/2", com chumbadores para fixação em alvenaria (m)</t>
  </si>
  <si>
    <t>00010997</t>
  </si>
  <si>
    <t>ELETRODO REVESTIDO AWS - E7018, DIAMETRO IGUAL A 4,00 MM</t>
  </si>
  <si>
    <t>00021012</t>
  </si>
  <si>
    <t>TUBO ACO GALVANIZADO COM COSTURA, CLASSE LEVE, DN 40 MM (1 1/2"), E = 3,00 MM, *3,48* KG/M (NBR 5580)</t>
  </si>
  <si>
    <t>88315</t>
  </si>
  <si>
    <t>SERRALHEIRO COM ENCARGOS COMPLEMENTARES</t>
  </si>
  <si>
    <t>88317</t>
  </si>
  <si>
    <t>SOLDADOR COM ENCARGOS COMPLEMENTARES</t>
  </si>
  <si>
    <t>S12189 Corrimão duplo central em tubo de ferro galvanizado 1 1/2", com chumbadores para fixação no piso (m)</t>
  </si>
  <si>
    <t>102512 PINTURA DE EIXO VIÁRIO SOBRE ASFALTO COM TINTA RETRORREFLETIVA A BASE DE RESINA ACRÍLICA COM MICROESFERAS DE VIDRO, E = 10 CM, APLICAÇÃO MECÂNICA COM DEMARCADORA AUTOPROPELIDA. AF_05/2021 (M)</t>
  </si>
  <si>
    <t>96159</t>
  </si>
  <si>
    <t>MÁQUINA DEMARCADORA DE FAIXA DE TRÁFEGO À FRIO, AUTOPROPELIDA, POTÊNCIA 38 HP - CHI DIURNO. AF_07/2016</t>
  </si>
  <si>
    <t>95133</t>
  </si>
  <si>
    <t>MÁQUINA DEMARCADORA DE FAIXA DE TRÁFEGO À FRIO, AUTOPROPELIDA, POTÊNCIA 38 HP - CHP DIURNO. AF_07/2016</t>
  </si>
  <si>
    <t>00005318</t>
  </si>
  <si>
    <t>DILUENTE AGUARRAS</t>
  </si>
  <si>
    <t>00044478</t>
  </si>
  <si>
    <t>MICROESFERAS DE VIDRO PARA SINALIZACAO HORIZONTAL VIARIA, TIPO I-B (PREMIX) - NBR 16184</t>
  </si>
  <si>
    <t>00044477</t>
  </si>
  <si>
    <t>MICROESFERAS DE VIDRO PARA SINALIZACAO HORIZONTAL VIARIA, TIPO II-A (DROP-ON) - NBR 16184</t>
  </si>
  <si>
    <t>00007343</t>
  </si>
  <si>
    <t>TINTA ACRILICA A BASE DE SOLVENTE, PARA SINALIZACAO HORIZONTAL VIARIA (NBR 11862)</t>
  </si>
  <si>
    <t>102508 PINTURA DE FAIXA DE PEDESTRE OU ZEBRADA COM TINTA EPÓXI, E = 30 CM, APLICAÇÃO MANUAL. AF_05/2021 (M2)</t>
  </si>
  <si>
    <t>00005330</t>
  </si>
  <si>
    <t>DILUENTE EPOXI</t>
  </si>
  <si>
    <t>00012815</t>
  </si>
  <si>
    <t>FITA CREPE ROLO DE *25* MM X 50 M</t>
  </si>
  <si>
    <t>00007304</t>
  </si>
  <si>
    <t>TINTA EPOXI BASE AGUA PREMIUM, BRANCA</t>
  </si>
  <si>
    <t>102513 PINTURA DE SÍMBOLOS E TEXTOS COM TINTA ACRÍLICA, DEMARCAÇÃO COM FITA ADESIVA E APLICAÇÃO COM ROLO. AF_05/2021 (M2)</t>
  </si>
  <si>
    <t>00007348</t>
  </si>
  <si>
    <t>TINTA ACRILICA PREMIUM PARA PISO</t>
  </si>
  <si>
    <t>S12042 Letra em aço inox escovado/polido 15 x 15cm - instalado (un)</t>
  </si>
  <si>
    <t>I04875</t>
  </si>
  <si>
    <t>Letras aço inox 15 x 15cm</t>
  </si>
  <si>
    <t>S12045 Letra em aço inox escovado/polido 40 x 40cm - instalado (un)</t>
  </si>
  <si>
    <t>I07550</t>
  </si>
  <si>
    <t>Letras aço escovado 40 x 40cm</t>
  </si>
  <si>
    <t>98520 APLICAÇÃO DE ADUBO EM SOLO. AF_07/2024 (M2)</t>
  </si>
  <si>
    <t>00003123</t>
  </si>
  <si>
    <t>FERTILIZANTE NPK - 4: 14: 8</t>
  </si>
  <si>
    <t>00038125</t>
  </si>
  <si>
    <t>FERTILIZANTE ORGANICO COMPOSTO, CLASSE A</t>
  </si>
  <si>
    <t>98504 PLANTIO DE GRAMA BATATAIS EM PLACAS. AF_07/2024 (M2)</t>
  </si>
  <si>
    <t>00003324</t>
  </si>
  <si>
    <t>GRAMA BATATAIS EM PLACAS, SEM PLANTIO</t>
  </si>
  <si>
    <t>105521 ESPALHAMENTO DE TERRA VEGETAL PARA O PLANTIO. AF_07/2024 (M2)</t>
  </si>
  <si>
    <t>00007253</t>
  </si>
  <si>
    <t>TERRA VEGETAL (GRANEL)</t>
  </si>
  <si>
    <t>98509 PLANTIO DE ARBUSTO OU CERCA VIVA. AF_07/2024 - (ANACARDIUM OCCIDENTALE VAR. MICROCARPUM) (UN)</t>
  </si>
  <si>
    <t>00000365</t>
  </si>
  <si>
    <t>MUDA DE ARBUSTO FOLHAGEM, SANSAO-DO-CAMPO OU EQUIVALENTE DA REGIAO, H= *50 A 70* CM</t>
  </si>
  <si>
    <t>98510 PLANTIO DE ÁRVORE ORNAMENTAL COM ALTURA DE MUDA MENOR OU IGUAL A 2,00 M . AF_07/2024 - (MIMOSA TENUIFLORA) (UN)</t>
  </si>
  <si>
    <t>00000358</t>
  </si>
  <si>
    <t>MUDA DE ARVORE ORNAMENTAL, OITI/AROEIRA SALSA/ANGICO/IPE/JACARANDA OU EQUIVALENTE DA REGIAO, H= *1* M</t>
  </si>
  <si>
    <t>104658 PISO PODOTÁTIL DE ALERTA OU DIRECIONAL, DE CONCRETO, ASSENTADO SOBRE ARGAMASSA. AF_03/2024 (M2)</t>
  </si>
  <si>
    <t>00034353</t>
  </si>
  <si>
    <t>ARGAMASSA COLANTE AC II</t>
  </si>
  <si>
    <t>00036178</t>
  </si>
  <si>
    <t>PISO TATIL / PODOTATIL, LADRILHO HIDRAULICO/CONCRETO, *40 X 40* CM, E= 2,5* CM, PADRAO TATIL ALERTA OU DIRECIONAL, COR NATURAL</t>
  </si>
  <si>
    <t>00034357</t>
  </si>
  <si>
    <t>REJUNTE CIMENTICIO, QUALQUER COR</t>
  </si>
  <si>
    <t>103075 EXECUÇÃO DE PISO DE CONCRETO, COM ACABAMENTO SUPERFICIAL, ESPESSURA DE 15 CM, FCK = 30 MPA, COM USO DE FORMAS EM MADEIRA SERRADA. AF_09/2021 (M2)</t>
  </si>
  <si>
    <t>97097</t>
  </si>
  <si>
    <t>ACABAMENTO POLIDO PARA PISO DE CONCRETO ARMADO OU LAJE SOBRE SOLO DE ALTA RESISTÊNCIA. AF_09/2021</t>
  </si>
  <si>
    <t>97092</t>
  </si>
  <si>
    <t>ARMAÇÃO PARA EXECUÇÃO DE RADIER, PISO DE CONCRETO OU LAJE SOBRE SOLO, COM USO DE TELA Q-196. AF_09/2021</t>
  </si>
  <si>
    <t>100577 REGULARIZAÇÃO E COMPACTAÇÃO DE SUBLEITO DE SOLO PREDOMINANTEMENTE ARENOSO, PARA OBRAS DE CONSTRUÇÃO DE PAVIMENTOS. AF_09/2024 (M2)</t>
  </si>
  <si>
    <t>105599 CONSTRUÇÃO DE BASE E SUB-BASE PARA PAVIMENTAÇÃO DE SOLO (PREDOMINANTEMENTE ARENOSO) MELHORADO COM CIMENTO - 2%, MISTURA EM USINA, COM ESPESSURA DE 10 CM - EXCLUSIVE CARGA E TRANSPORTE. AF_09/2024 (M3)</t>
  </si>
  <si>
    <t>5685</t>
  </si>
  <si>
    <t>ROLO COMPACTADOR VIBRATÓRIO DE UM CILINDRO AÇO LISO, POTÊNCIA 80 HP, PESO OPERACIONAL MÁXIMO 8,1 T, IMPACTO DINÂMICO 16,15 / 9,5 T, LARGURA DE TRABALHO 1,68 M - CHI DIURNO. AF_06/2014</t>
  </si>
  <si>
    <t>5684</t>
  </si>
  <si>
    <t>ROLO COMPACTADOR VIBRATÓRIO DE UM CILINDRO AÇO LISO, POTÊNCIA 80 HP, PESO OPERACIONAL MÁXIMO 8,1 T, IMPACTO DINÂMICO 16,15 / 9,5 T, LARGURA DE TRABALHO 1,68 M - CHP DIURNO. AF_06/2014</t>
  </si>
  <si>
    <t>105523</t>
  </si>
  <si>
    <t>USINAGEM DE SOLO JAZIDA MELHORADO COM CIMENTO 2%. AF_09/2025</t>
  </si>
  <si>
    <t>94274 ASSENTAMENTO DE GUIA (MEIO-FIO) EM TRECHO CURVO, CONFECCIONADA EM CONCRETO PRÉ-FABRICADO, DIMENSÕES 100X15X13X30 CM (COMPRIMENTO X BASE INFERIOR X BASE SUPERIOR X ALTURA). AF_01/2024 (M)</t>
  </si>
  <si>
    <t>00000370</t>
  </si>
  <si>
    <t>AREIA MEDIA - POSTO JAZIDA/FORNECEDOR (RETIRADO NA JAZIDA, SEM TRANSPORTE)</t>
  </si>
  <si>
    <t>00004059</t>
  </si>
  <si>
    <t>MEIO-FIO OU GUIA DE CONCRETO, PRE-MOLDADO, COMP 1 M, *30 X 12/15* CM (H X L1/L2)</t>
  </si>
  <si>
    <t>94273 ASSENTAMENTO DE GUIA (MEIO-FIO) EM TRECHO RETO, CONFECCIONADA EM CONCRETO PRÉ-FABRICADO, DIMENSÕES 100X15X13X30 CM (COMPRIMENTO X BASE INFERIOR X BASE SUPERIOR X ALTURA). AF_01/2024 (M)</t>
  </si>
  <si>
    <t>94287 EXECUÇÃO DE SARJETA DE CONCRETO USINADO, MOLDADA IN LOCO EM TRECHO RETO, 30 CM BASE X 10 CM ALTURA. AF_01/2024 (M)</t>
  </si>
  <si>
    <t>94288 EXECUÇÃO DE SARJETA DE CONCRETO USINADO, MOLDADA IN LOCO EM TRECHO CURVO, 30 CM BASE X 10 CM ALTURA. AF_01/2024 (M)</t>
  </si>
  <si>
    <t>93680 EXECUÇÃO DE PAVIMENTO EM PISO INTERTRAVADO, COM BLOCO RETANGULAR COLORIDO DE 20 X 10 CM, ESPESSURA 6 CM. AF_10/2022 (M2)</t>
  </si>
  <si>
    <t>91285</t>
  </si>
  <si>
    <t>CORTADORA DE PISO COM MOTOR 4 TEMPOS A GASOLINA, POTÊNCIA DE 13 HP, COM DISCO DE CORTE DIAMANTADO SEGMENTADO PARA CONCRETO, DIÂMETRO DE 350 MM, FURO DE 1" (14 X 1") - CHI DIURNO. AF_08/2015</t>
  </si>
  <si>
    <t>91283</t>
  </si>
  <si>
    <t>CORTADORA DE PISO COM MOTOR 4 TEMPOS A GASOLINA, POTÊNCIA DE 13 HP, COM DISCO DE CORTE DIAMANTADO SEGMENTADO PARA CONCRETO, DIÂMETRO DE 350 MM, FURO DE 1" (14 X 1") - CHP DIURNO. AF_08/2015</t>
  </si>
  <si>
    <t>91278</t>
  </si>
  <si>
    <t>PLACA VIBRATÓRIA REVERSÍVEL COM MOTOR 4 TEMPOS A GASOLINA, FORÇA CENTRÍFUGA DE 25 KN (2500 KGF), POTÊNCIA 5,5 CV - CHI DIURNO. AF_08/2015</t>
  </si>
  <si>
    <t>91277</t>
  </si>
  <si>
    <t>PLACA VIBRATÓRIA REVERSÍVEL COM MOTOR 4 TEMPOS A GASOLINA, FORÇA CENTRÍFUGA DE 25 KN (2500 KGF), POTÊNCIA 5,5 CV - CHP DIURNO. AF_08/2015</t>
  </si>
  <si>
    <t>00036156</t>
  </si>
  <si>
    <t>BLOQUETE/PISO INTERTRAVADO DE CONCRETO - MODELO ONDA/16 FACES/RETANGULAR/TIJOLINHO/PAVER/HOLANDES/PARALELEPIPEDO, *20 X 10* CM, E = 6 CM, RESISTENCIA DE 35 MPA, COLORIDO</t>
  </si>
  <si>
    <t>00004741</t>
  </si>
  <si>
    <t>PO DE PEDRA (POSTO PEDREIRA/FORNECEDOR, SEM FRETE)</t>
  </si>
  <si>
    <t>88260</t>
  </si>
  <si>
    <t>CALCETEIRO COM ENCARGOS COMPLEMENTARES</t>
  </si>
  <si>
    <t>92397 EXECUÇÃO DE PAVIMENTO EM PISO INTERTRAVADO, COM BLOCO RETANGULAR COR NATURAL DE 20 X 10 CM, ESPESSURA 6 CM. AF_10/2022 (M2)</t>
  </si>
  <si>
    <t>00036155</t>
  </si>
  <si>
    <t>BLOQUETE/PISO INTERTRAVADO DE CONCRETO - MODELO ONDA/16 FACES/RETANGULAR/TIJOLINHO/PAVER/HOLANDES/PARALELEPIPEDO, *20 X 10* CM, E = 6 CM, RESISTENCIA DE 35 MPA, COR NATURAL</t>
  </si>
  <si>
    <t>92398 EXECUÇÃO DE PAVIMENTO EM PISO INTERTRAVADO, COM BLOCO RETANGULAR COR NATURAL DE 20 X 10 CM, ESPESSURA 8 CM. AF_10/2022 (M2)</t>
  </si>
  <si>
    <t>00036170</t>
  </si>
  <si>
    <t>BLOQUETE/PISO INTERTRAVADO DE CONCRETO - MODELO ONDA/16 FACES/RETANGULAR/TIJOLINHO/PAVER/HOLANDES/PARALELEPIPEDO, *20 X 10* CM, E = 8 CM, RESISTENCIA DE 35 MPA, COR NATURAL</t>
  </si>
  <si>
    <t>93681 EXECUÇÃO DE PAVIMENTO EM PISO INTERTRAVADO, COM BLOCO RETANGULAR COLORIDO DE 20 X 10 CM, ESPESSURA 8 CM. AF_10/2022 (M2)</t>
  </si>
  <si>
    <t>00036154</t>
  </si>
  <si>
    <t>BLOQUETE/PISO INTERTRAVADO DE CONCRETO - MODELO ONDA/16 FACES/RETANGULAR/TIJOLINHO/PAVER/HOLANDES/PARALELEPIPEDO, *20 X 10* CM, E = 8 CM, RESISTENCIA DE 35 MPA, COLORIDO</t>
  </si>
  <si>
    <t>91851 ELETRODUTO FLEXÍVEL LISO, PEAD, DN 40 MM (1 1/4"), PARA CIRCUITOS TERMINAIS, INSTALADO EM LAJE - FORNECIMENTO E INSTALAÇÃO. AF_03/2023 (M)</t>
  </si>
  <si>
    <t>00040402</t>
  </si>
  <si>
    <t>ELETRODUTO FLEXIVEL PLANO EM PEAD, COR PRETA E LARANJA, DIAMETRO 40 MM</t>
  </si>
  <si>
    <t>UFSB-02691745 CABO FTP, BLINDADO, PAR TRANÇADO, 4 PARES, CATEGORIA 6. (M)</t>
  </si>
  <si>
    <t>UFSB-I-20060763</t>
  </si>
  <si>
    <t>CABO BLINDADO CAT. 6 (FTP/STP), PARA USO EXTERNO.</t>
  </si>
  <si>
    <t>S08690 Cabo de fibra ótica de 6 vias (m)</t>
  </si>
  <si>
    <t>S12783 Caixa de emenda de fibra para poste completa com: Caixa metálica 30x30, régua elétrica, cordão SC mono extensão ótica com terminador, haste e base para instalação no poste e mão de obra (un)</t>
  </si>
  <si>
    <t>I13506</t>
  </si>
  <si>
    <t>UFSB-42190952 CERTIFICAÇÃO DE REDE CABEAMENTO ESTRUTURADO (UN)</t>
  </si>
  <si>
    <t>I10322</t>
  </si>
  <si>
    <t>Certificação de rede cabeamento estruturado (ref: obra Sergipetec)</t>
  </si>
  <si>
    <t>Observações: Composição criada com base no SINAPI 98297 fazendo-se a substituição do insumo de material pelo adequado para o projeto.</t>
  </si>
  <si>
    <t>JCA-87083276 CONDUTOR DE 4x2,5mm² COM FIO DE COBRE ELETROLÍTICO, CLASSE 2, ISOLAÇÃO DAS VIAS EM PVC 105°C ANTICHAMA, BLINDAGEM EM FITA ALUMíNIO + FIO DRENO. 3 FIOS RESPECTIVAMENTE PARA COMUM ,C, CONTATO NORMALMENTE ABERTO, NA, E FECHADO, NF; FAB.: GP CABOS OU EQUIVALENTE TÉCNICO; (m)</t>
  </si>
  <si>
    <t>I03162</t>
  </si>
  <si>
    <t>Cabo de cobre PP Cordplast 4 x 2,5 mm2, 450/750v</t>
  </si>
  <si>
    <t>Observações: Composição elaborada com base no ORSE 08466</t>
  </si>
  <si>
    <t>96527 ESCAVAÇÃO MANUAL PARA VIGA BALDRAME OU SAPATA CORRIDA (INCLUINDO ESCAVAÇÃO PARA COLOCAÇÃO DE FÔRMAS). AF_01/2024 (M3)</t>
  </si>
  <si>
    <t>93382 REATERRO MANUAL DE VALAS, COM COMPACTADOR DE SOLOS DE PERCUSSÃO. AF_08/2023 (M3)</t>
  </si>
  <si>
    <t>100978 CARGA, MANOBRA E DESCARGA DE SOLOS E MATERIAIS GRANULARES EM CAMINHÃO BASCULANTE 10 M³ - CARGA COM ESCAVADEIRA HIDRÁULICA (CAÇAMBA DE 1,20 M³ / 155 HP) E DESCARGA LIVRE (UNIDADE: M3). AF_07/2020 (M3)</t>
  </si>
  <si>
    <t>91387</t>
  </si>
  <si>
    <t>CAMINHÃO BASCULANTE 10 M3, TRUCADO CABINE SIMPLES, PESO BRUTO TOTAL 23.000 KG, CARGA ÚTIL MÁXIMA 15.935 KG, DISTÂNCIA ENTRE EIXOS 4,80 M, POTÊNCIA 230 CV INCLUSIVE CAÇAMBA METÁLICA - CHI DIURNO. AF_06/2014</t>
  </si>
  <si>
    <t>91386</t>
  </si>
  <si>
    <t>CAMINHÃO BASCULANTE 10 M3, TRUCADO CABINE SIMPLES, PESO BRUTO TOTAL 23.000 KG, CARGA ÚTIL MÁXIMA 15.935 KG, DISTÂNCIA ENTRE EIXOS 4,80 M, POTÊNCIA 230 CV INCLUSIVE CAÇAMBA METÁLICA - CHP DIURNO. AF_06/2014</t>
  </si>
  <si>
    <t>95875 TRANSPORTE COM CAMINHÃO BASCULANTE DE 10 M³, EM VIA URBANA PAVIMENTADA, DMT ATÉ 30 KM (UNIDADE: M3XKM). AF_07/2020 (M3XKM)</t>
  </si>
  <si>
    <t>96532 FABRICAÇÃO, MONTAGEM E DESMONTAGEM DE FÔRMA PARA SAPATA, EM MADEIRA SERRADA, E=25 MM, 2 UTILIZAÇÕES. AF_01/2024 (M2)</t>
  </si>
  <si>
    <t>00005074</t>
  </si>
  <si>
    <t>PREGO DE ACO POLIDO COM CABECA 15 X 18 (1 1/2 X 13)</t>
  </si>
  <si>
    <t>00005073</t>
  </si>
  <si>
    <t>PREGO DE ACO POLIDO COM CABECA 17 X 24 (2 1/4 X 11)</t>
  </si>
  <si>
    <t>00040304</t>
  </si>
  <si>
    <t>PREGO DE ACO POLIDO COM CABECA DUPLA 17 X 27 (2 1/2 X 11)</t>
  </si>
  <si>
    <t>96619 LASTRO DE CONCRETO MAGRO, APLICADO EM BLOCOS DE COROAMENTO OU SAPATAS, ESPESSURA DE 5 CM. AF_01/2024 (M2)</t>
  </si>
  <si>
    <t>94968</t>
  </si>
  <si>
    <t>CONCRETO MAGRO PARA LASTRO, TRAÇO 1:4,5:4,5 (EM MASSA SECA DE CIMENTO/ AREIA MÉDIA/ BRITA 1) - PREPARO MECÂNICO COM BETONEIRA 600 L. AF_05/2021</t>
  </si>
  <si>
    <t>96558 CONCRETAGEM DE SAPATA, FCK 30 MPA, COM USO DE BOMBA - LANÇAMENTO, ADENSAMENTO E ACABAMENTO. AF_01/2024 (M3)</t>
  </si>
  <si>
    <t>90587</t>
  </si>
  <si>
    <t>VIBRADOR DE IMERSÃO, DIÂMETRO DE PONTEIRA 45MM, MOTOR ELÉTRICO TRIFÁSICO POTÊNCIA DE 2 CV - CHI DIURNO. AF_06/2015</t>
  </si>
  <si>
    <t>90586</t>
  </si>
  <si>
    <t>VIBRADOR DE IMERSÃO, DIÂMETRO DE PONTEIRA 45MM, MOTOR ELÉTRICO TRIFÁSICO POTÊNCIA DE 2 CV - CHP DIURNO. AF_06/2015</t>
  </si>
  <si>
    <t>00001525</t>
  </si>
  <si>
    <t>CONCRETO USINADO BOMBEAVEL, CLASSE DE RESISTENCIA C30, BRITA 0 E 1, SLUMP = 100 +/- 20 MM, COM BOMBEAMENTO (DISPONIBILIZACAO DE BOMBA), SEM O LANCAMENTO (NBR 8953)</t>
  </si>
  <si>
    <t>104919 ARMAÇÃO DE SAPATA ISOLADA, VIGA BALDRAME E SAPATA CORRIDA UTILIZANDO AÇO CA-50 DE 10 MM - MONTAGEM. AF_01/2024 (KG)</t>
  </si>
  <si>
    <t>00039017</t>
  </si>
  <si>
    <t>ESPACADOR / DISTANCIADOR CIRCULAR COM ENTRADA LATERAL, EM PLASTICO, PARA VERGALHAO *4,2 A 12,5* MM, COBRIMENTO 20 MM</t>
  </si>
  <si>
    <t>88238</t>
  </si>
  <si>
    <t>AJUDANTE DE ARMADOR COM ENCARGOS COMPLEMENTARES</t>
  </si>
  <si>
    <t>88245</t>
  </si>
  <si>
    <t>ARMADOR COM ENCARGOS COMPLEMENTARES</t>
  </si>
  <si>
    <t>92803</t>
  </si>
  <si>
    <t>CORTE E DOBRA DE AÇO CA-50, DIÂMETRO DE 10,0 MM. AF_06/2022</t>
  </si>
  <si>
    <t>104920 ARMAÇÃO DE BLOCO, SAPATA ISOLADA, VIGA BALDRAME E SAPATA CORRIDA UTILIZANDO AÇO CA-50 DE 12,5 MM - MONTAGEM. AF_01/2024 (KG)</t>
  </si>
  <si>
    <t>92804</t>
  </si>
  <si>
    <t>CORTE E DOBRA DE AÇO CA-50, DIÂMETRO DE 12,5 MM. AF_06/2022</t>
  </si>
  <si>
    <t>96536 FABRICAÇÃO, MONTAGEM E DESMONTAGEM DE FÔRMA PARA VIGA BALDRAME, EM MADEIRA SERRADA, E=25 MM, 4 UTILIZAÇÕES. AF_01/2024 (M2)</t>
  </si>
  <si>
    <t>96557 CONCRETAGEM DE BLOCO DE COROAMENTO OU VIGA BALDRAME, FCK 30 MPA, COM USO DE BOMBA - LANÇAMENTO, ADENSAMENTO E ACABAMENTO. AF_01/2024 (M3)</t>
  </si>
  <si>
    <t>104916 ARMAÇÃO DE SAPATA ISOLADA, VIGA BALDRAME E SAPATA CORRIDA UTILIZANDO AÇO CA-60 DE 5 MM - MONTAGEM. AF_01/2024 (KG)</t>
  </si>
  <si>
    <t>92800</t>
  </si>
  <si>
    <t>CORTE E DOBRA DE AÇO CA-60, DIÂMETRO DE 5,0 MM. AF_06/2022</t>
  </si>
  <si>
    <t>92421 MONTAGEM E DESMONTAGEM DE FÔRMA DE PILARES RETANGULARES E ESTRUTURAS SIMILARES, PÉ-DIREITO DUPLO, EM CHAPA DE MADEIRA COMPENSADA RESINADA, 4 UTILIZAÇÕES. AF_09/2020 (M2)</t>
  </si>
  <si>
    <t>00040271</t>
  </si>
  <si>
    <t>LOCACAO DE APRUMADOR METALICO DE PILAR, COM ALTURA E ANGULO REGULAVEIS, EXTENSAO DE *1,50* A *2,80* M</t>
  </si>
  <si>
    <t>UNXME</t>
  </si>
  <si>
    <t>00040287</t>
  </si>
  <si>
    <t>LOCACAO DE BARRA DE ANCORAGEM DE 0,80 A 1,20 M DE EXTENSAO, COM ROSCA DE 5/8", INCLUINDO PORCA E FLANGE</t>
  </si>
  <si>
    <t>00040275</t>
  </si>
  <si>
    <t>LOCACAO DE VIGA SANDUICHE METALICA VAZADA PARA TRAVAMENTO DE PILARES, ALTURA DE *8* CM, LARGURA DE *6* CM E EXTENSAO DE 2 M</t>
  </si>
  <si>
    <t>92263</t>
  </si>
  <si>
    <t>FABRICAÇÃO DE FÔRMA PARA PILARES E ESTRUTURAS SIMILARES, EM CHAPA DE MADEIRA COMPENSADA RESINADA, E = 17 MM. AF_09/2020</t>
  </si>
  <si>
    <t>105403 FABRICAÇÃO DE FÔRMA PARA PILARES CIRCULARES, EM CHAPA DE MADEIRA COMPENSADA RESINADA, PÉ-DIREITO DUPLO. AF_05/2024 (M2)</t>
  </si>
  <si>
    <t>00001358</t>
  </si>
  <si>
    <t>CHAPA/PAINEL DE MADEIRA COMPENSADA RESINADA (MADEIRITE RESINADO ROSA) PARA FORMA DE CONCRETO, DE 2200 X 1100 MM, E = 17 MM</t>
  </si>
  <si>
    <t>00043682</t>
  </si>
  <si>
    <t>CHAPA/PAINEL DE MADEIRA COMPENSADA RESINADA (MADEIRITE RESINADO ROSA) PARA FORMA DE CONCRETO, DE 2200 X 1100 MM, E = 6 MM</t>
  </si>
  <si>
    <t>00020247</t>
  </si>
  <si>
    <t>PREGO DE ACO POLIDO COM CABECA 15 X 15 (1 1/4 X 13)</t>
  </si>
  <si>
    <t>00005068</t>
  </si>
  <si>
    <t>PREGO DE ACO POLIDO COM CABECA 17 X 21 (2 X 11)</t>
  </si>
  <si>
    <t>00004512</t>
  </si>
  <si>
    <t>SARRAFO *2,5 X 5* CM EM PINUS, MISTA OU EQUIVALENTE DA REGIAO - BRUTA</t>
  </si>
  <si>
    <t>JCA-21371415 CONCRETAGEM DE PILARES, FCK = 30 MPA, COM USO DE BOMBA - LANÇAMENTO, ADENSAMENTO E ACABAMENTO. (M3)</t>
  </si>
  <si>
    <t>Observações: Composição criada com base no SINAPI 103672 adequando o tipo de concreto</t>
  </si>
  <si>
    <t>92759 ARMAÇÃO DE PILAR OU VIGA DE ESTRUTURA CONVENCIONAL DE CONCRETO ARMADO UTILIZANDO AÇO CA-60 DE 5,0 MM - MONTAGEM. AF_06/2022 (KG)</t>
  </si>
  <si>
    <t>92764 ARMAÇÃO DE PILAR OU VIGA DE ESTRUTURA CONVENCIONAL DE CONCRETO ARMADO UTILIZANDO AÇO CA-50 DE 16,0 MM - MONTAGEM. AF_06/2022 (KG)</t>
  </si>
  <si>
    <t>92805</t>
  </si>
  <si>
    <t>CORTE E DOBRA DE AÇO CA-50, DIÂMETRO DE 16,0 MM. AF_06/2022</t>
  </si>
  <si>
    <t>92765 ARMAÇÃO DE PILAR OU VIGA DE ESTRUTURA CONVENCIONAL DE CONCRETO ARMADO UTILIZANDO AÇO CA-50 DE 20,0 MM - MONTAGEM. AF_06/2022 (KG)</t>
  </si>
  <si>
    <t>92806</t>
  </si>
  <si>
    <t>CORTE E DOBRA DE AÇO CA-50, DIÂMETRO DE 20,0 MM. AF_06/2022</t>
  </si>
  <si>
    <t>92456 MONTAGEM E DESMONTAGEM DE FÔRMA DE VIGA, ESCORAMENTO METÁLICO, PÉ-DIREITO SIMPLES, EM CHAPA DE MADEIRA RESINADA, 4 UTILIZAÇÕES. AF_09/2020 (M2)</t>
  </si>
  <si>
    <t>00040339</t>
  </si>
  <si>
    <t>LOCACAO DE CRUZETA, SIMPLES, PARA ESCORA METALICA, COMPRIMENTO ENTRE 50 A 60 CM, PARA ESCORA DE 1,80 A 3,20 METROS E TUBO EXTERNO ATE 48 MM DE DIAMETRO</t>
  </si>
  <si>
    <t>00010749</t>
  </si>
  <si>
    <t>LOCACAO DE ESCORA METALICA TELESCOPICA, COM ALTURA REGULAVEL DE *1,80* A *3,20* M, COM CAPACIDADE DE CARGA DE NO MINIMO 1000 KGF (10 KN), INCLUSO TRIPE E FORCADO</t>
  </si>
  <si>
    <t>92265</t>
  </si>
  <si>
    <t>FABRICAÇÃO DE FÔRMA PARA VIGAS, EM CHAPA DE MADEIRA COMPENSADA RESINADA, E = 17 MM. AF_09/2020</t>
  </si>
  <si>
    <t>JCA-47925473 CONCRETAGEM DE VIGAS E LAJES, FCK=30 MPA, PARA LAJES MACIÇAS OU NERVURADAS COM USO DE BOMBA - LANÇAMENTO, ADENSAMENTO E ACABAMENTO. AF_02/2022_PS (REF. SINAPI 103675) (M3)</t>
  </si>
  <si>
    <t>Observações: Composição criada com base no SINAPI 103675 adequando o tipo de concreto</t>
  </si>
  <si>
    <t>92763 ARMAÇÃO DE PILAR OU VIGA DE ESTRUTURA CONVENCIONAL DE CONCRETO ARMADO UTILIZANDO AÇO CA-50 DE 12,5 MM - MONTAGEM. AF_06/2022 (KG)</t>
  </si>
  <si>
    <t>103761 MONTAGEM E DESMONTAGEM DE FÔRMA DE LAJE MACIÇA, PÉ-DIREITO SIMPLES, EM CHAPA DE MADEIRA COMPENSADA RESINADA E CIMBRAMENTO DE MADEIRA, 4 UTILIZAÇÕES. AF_03/2022 (M2)</t>
  </si>
  <si>
    <t>00004433</t>
  </si>
  <si>
    <t>CAIBRO NAO APARELHADO *6 X 6* CM, EM MACARANDUBA/MASSARANDUBA, ANGELIM OU EQUIVALENTE DA REGIAO - BRUTA</t>
  </si>
  <si>
    <t>92273</t>
  </si>
  <si>
    <t>FABRICAÇÃO DE ESCORAS DO TIPO PONTALETE, EM MADEIRA, PARA PÉ-DIREITO SIMPLES. AF_09/2020</t>
  </si>
  <si>
    <t>92267</t>
  </si>
  <si>
    <t>FABRICAÇÃO DE FÔRMA PARA LAJES, EM CHAPA DE MADEIRA COMPENSADA RESINADA, E = 17 MM. AF_09/2020</t>
  </si>
  <si>
    <t>JCA-16027811 LAJE PRÉ-MOLDADA UNIDIRECIONAL, BIAPOIADA, ENCHIMENTO EM EPS, VIGOTA TRELIÇADA, ALTURA TOTAL DA LAJE (ENCHIMENTO+CAPA) = (9+5). (M2)</t>
  </si>
  <si>
    <t>00003746</t>
  </si>
  <si>
    <t>LAJE PRE-MOLDADA TRELICADA (LAJOTAS + VIGOTAS) PARA PISO, UNIDIRECIONAL, SOBRECARGA DE 200 KG/M2, VAO ATE 6,00 M (SEM COLOCACAO)</t>
  </si>
  <si>
    <t>00039995</t>
  </si>
  <si>
    <t>POLIESTIRENO EXPANDIDO/EPS (ISOPOR), TIPO 2F, BLOCO</t>
  </si>
  <si>
    <t>103674</t>
  </si>
  <si>
    <t>CONCRETAGEM DE VIGAS E LAJES, FCK=25 MPA, PARA LAJES PREMOLDADAS COM USO DE BOMBA - LANÇAMENTO, ADENSAMENTO E ACABAMENTO. AF_02/2022_PS</t>
  </si>
  <si>
    <t>Observações: Composição criada com base no SINAPI 101951 adequando-se o tipo de treliça e acrescentando o EPS</t>
  </si>
  <si>
    <t>92768 ARMAÇÃO DE LAJE DE ESTRUTURA CONVENCIONAL DE CONCRETO ARMADO UTILIZANDO AÇO CA-60 DE 5,0 MM - MONTAGEM. AF_06/2022 (KG)</t>
  </si>
  <si>
    <t>92769 ARMAÇÃO DE LAJE DE ESTRUTURA CONVENCIONAL DE CONCRETO ARMADO UTILIZANDO AÇO CA-50 DE 6,3 MM - MONTAGEM. AF_06/2022 (KG)</t>
  </si>
  <si>
    <t>92801</t>
  </si>
  <si>
    <t>CORTE E DOBRA DE AÇO CA-50, DIÂMETRO DE 6,3 MM. AF_06/2022</t>
  </si>
  <si>
    <t>92770 ARMAÇÃO DE LAJE DE ESTRUTURA CONVENCIONAL DE CONCRETO ARMADO UTILIZANDO AÇO CA-50 DE 8,0 MM - MONTAGEM. AF_06/2022 (KG)</t>
  </si>
  <si>
    <t>92802</t>
  </si>
  <si>
    <t>CORTE E DOBRA DE AÇO CA-50, DIÂMETRO DE 8,0 MM. AF_06/2022</t>
  </si>
  <si>
    <t>92771 ARMAÇÃO DE LAJE DE ESTRUTURA CONVENCIONAL DE CONCRETO ARMADO UTILIZANDO AÇO CA-50 DE 10,0 MM - MONTAGEM. AF_06/2022 (KG)</t>
  </si>
  <si>
    <t>JCA-43549679 CONCRETAGEM DE VIGAS E LAJES, FCK=30 MPA, PARA LAJES MACIÇAS OU NERVURADAS COM USO DE BOMBA - LANÇAMENTO, ADENSAMENTO E ACABAMENTO. (M3)</t>
  </si>
  <si>
    <t>Observações: Composição criada com base no SINAPI 103675 adequando o tipo de concreto.</t>
  </si>
  <si>
    <t>103327 ALVENARIA DE VEDAÇÃO DE BLOCOS CERÂMICOS FURADOS NA VERTICAL DE 19X19X39 CM (ESPESSURA 19 CM) E ARGAMASSA DE ASSENTAMENTO COM PREPARO MANUAL. AF_12/2021 (M2)</t>
  </si>
  <si>
    <t>00037594</t>
  </si>
  <si>
    <t>BLOCO CERAMICO / TIJOLO VAZADO PARA ALVENARIA DE VEDACAO, FUROS NA VERTICAL DE 19 X 19 X 39 CM (L X A X C)</t>
  </si>
  <si>
    <t>00037395</t>
  </si>
  <si>
    <t>PINO DE ACO COM FURO, HASTE = 27 MM (ACAO DIRETA)</t>
  </si>
  <si>
    <t>CENTO</t>
  </si>
  <si>
    <t>00034548</t>
  </si>
  <si>
    <t>TELA DE ACO SOLDADA GALVANIZADA/ZINCADA PARA ALVENARIA, FIO D = *1,20 A 1,70* MM, MALHA 15 X 15 MM, (C X L) *50 X 17,5* CM</t>
  </si>
  <si>
    <t>87369</t>
  </si>
  <si>
    <t>ARGAMASSA TRAÇO 1:2:8 (EM VOLUME DE CIMENTO, CAL E AREIA MÉDIA ÚMIDA) PARA EMBOÇO/MASSA ÚNICA/ASSENTAMENTO DE ALVENARIA DE VEDAÇÃO, PREPARO MANUAL. AF_08/2019</t>
  </si>
  <si>
    <t>93200 FIXAÇÃO (ENCUNHAMENTO) DE ALVENARIA DE VEDAÇÃO COM ARGAMASSA APLICADA COM BISNAGA. AF_03/2024 (M)</t>
  </si>
  <si>
    <t>87294</t>
  </si>
  <si>
    <t>ARGAMASSA TRAÇO 1:2:9 (EM VOLUME DE CIMENTO, CAL E AREIA MÉDIA ÚMIDA) PARA EMBOÇO/MASSA ÚNICA/ASSENTAMENTO DE ALVENARIA DE VEDAÇÃO, PREPARO MECÂNICO COM BETONEIRA 600 L. AF_08/2019</t>
  </si>
  <si>
    <t>UFSB-97892208 PORTA DE MADEIRA PARA PINTURA, SEMI-OCA MÉDIA, 80X210CM, ESPESSURA DE 3,5CM, INCLUSO MARCOS, ALIZARES DOBRADIÇAS, FECHADURAS E ACABAMENTO - FORNECIMENTO E INSTALAÇÃO (UN)</t>
  </si>
  <si>
    <t>00002432</t>
  </si>
  <si>
    <t>DOBRADICA EM ACO/FERRO, 3 1/2" X 3", E= 1,9 A 2 MM, COM ANEL, CROMADO OU ZINCADO, TAMPA BOLA, COM PARAFUSOS</t>
  </si>
  <si>
    <t>00003081</t>
  </si>
  <si>
    <t>FECHADURA ESPELHO PARA PORTA EXTERNA, EM ACO INOX (MAQUINA, TESTA E CONTRA-TESTA) E EM ZAMAC (MACANETA, LINGUETA E TRINCOS) COM ACABAMENTO CROMADO, MAQUINA DE 55 MM, INCLUINDO CHAVE TIPO CILINDRO</t>
  </si>
  <si>
    <t>00039496</t>
  </si>
  <si>
    <t>KIT PORTA PRONTA DE MADEIRA, FOLHA MEDIA (NBR 15930) DE 800 X 2100 MM, DE 35 MM A 40 MM DE ESPESSURA, NUCLEO SEMI-SOLIDO (SARRAFEADO), ESTRUTURA USINADA PARA FECHADURA, CAPA LISA EM HDF, ACABAMENTO EM PRIMER PARA PINTURA (INCLUI MARCO, ALIZARES E DOBRADICAS)</t>
  </si>
  <si>
    <t>00011055</t>
  </si>
  <si>
    <t>PARAFUSO ROSCA SOBERBA ZINCADO CABECA CHATA FENDA SIMPLES 3,5 X 25 MM (1")</t>
  </si>
  <si>
    <t>88261</t>
  </si>
  <si>
    <t>CARPINTEIRO DE ESQUADRIAS COM ENCARGOS COMPLEMENTARES</t>
  </si>
  <si>
    <t>102201</t>
  </si>
  <si>
    <t>APLICAÇÃO MASSA ACRÍLICA PARA MADEIRA, PARA PINTURA COM TINTA DE ACABAMENTO (PIGMENTADA). AF_01/2021</t>
  </si>
  <si>
    <t>102219</t>
  </si>
  <si>
    <t>PINTURA TINTA DE ACABAMENTO (PIGMENTADA) ESMALTE SINTÉTICO ACETINADO EM MADEIRA, 2 DEMÃOS. AF_01/2021</t>
  </si>
  <si>
    <t>Observações: Composição criada com base no SINAPI 90823 incluindo fechadura e acabamento.</t>
  </si>
  <si>
    <t>UFSB-69921019 PORTA DE MADEIRA PARA PINTURA, SEMI-OCA MÉDIA, 90X210CM, ESPESSURA DE 3,5CM, INCLUSO BARRAS DE ABERTURA, CHAPA DE PROTEÇÃO, MARCOS, ALIZARES, DOBRADIÇAS, FECHADURAS E ACABAMENTO - FORNECIMENTO E INSTALAÇÃO (UN)</t>
  </si>
  <si>
    <t>00036204</t>
  </si>
  <si>
    <t>BARRA DE APOIO RETA, EM ACO INOX POLIDO, COMPRIMENTO 60CM, DIAMETRO MINIMO 3 CM</t>
  </si>
  <si>
    <t>00012759</t>
  </si>
  <si>
    <t>CHAPA ACO INOX AISI 304 NUMERO 9 (E = 4 MM), ACABAMENTO NUMERO 1 (LAMINADO A QUENTE, FOSCO)</t>
  </si>
  <si>
    <t>00039497</t>
  </si>
  <si>
    <t>KIT PORTA PRONTA DE MADEIRA, FOLHA MEDIA (NBR 15930) DE 900 X 2100 MM, DE 35 MM A 40 MM DE ESPESSURA, NUCLEO SEMI-SOLIDO (SARRAFEADO), ESTRUTURA USINADA PARA FECHADURA, CAPA LISA EM HDF, ACABAMENTO EM PRIMER PARA PINTURA (INCLUI MARCO, ALIZARES E DOBRADICAS)</t>
  </si>
  <si>
    <t>Observações: Composição criada com base no SINAPI 90823 incluindo fechadura, acabamento, chapa de proteção e barra</t>
  </si>
  <si>
    <t>91341 Porta em alumínio de abrir tipo veneziana com guarnição, fixação com parafusos - fornecimento e instalação. af_12/2019 (M2)</t>
  </si>
  <si>
    <t>00007568</t>
  </si>
  <si>
    <t>BUCHA DE NYLON SEM ABA S10, COM PARAFUSO DE 6,10 X 65 MM EM ACO ZINCADO COM ROSCA SOBERBA, CABECA CHATA E FENDA PHILLIPS</t>
  </si>
  <si>
    <t>00036888</t>
  </si>
  <si>
    <t>GUARNICAO / MOLDURA / ARREMATE DE ACABAMENTO PARA ESQUADRIA, EM ALUMINIO PERFIL 25, ACABAMENTO ANODIZADO BRANCO OU BRILHANTE, PARA 1 FACE</t>
  </si>
  <si>
    <t>00039025</t>
  </si>
  <si>
    <t>PORTA DE ABRIR, TIPO VENEZIANA, EM ALUMINIO, ACABAMENTO ANODIZADO NATURAL, 90 CM X 210 CM (LARGURA X ALTURA), SEM GUARNICAO/ALIZAR/VISTA</t>
  </si>
  <si>
    <t>00000142</t>
  </si>
  <si>
    <t>SELANTE ELASTICO MONOCOMPONENTE A BASE DE POLIURETANO (PU) PARA JUNTAS DIVERSAS</t>
  </si>
  <si>
    <t>310ML</t>
  </si>
  <si>
    <t>UFSB-65841821 JANELA EM VENEZIANA DE ALUMÍNIO, COR PRETA. INCLUSIVE BATENTE E FERRAGENS (M2)</t>
  </si>
  <si>
    <t>I12791</t>
  </si>
  <si>
    <t>Janela em alumínio, cor N/P/B, tipo veneziana, de correr, 1F+1M</t>
  </si>
  <si>
    <t>Observações: Composição baseada no ORSE S11942 adequando-se os insumos do SINAPI</t>
  </si>
  <si>
    <t>UFSB-87809990 JANELA EM ALUMÍNIO, COR PRETA, TIPO MAXIM-AR COM VIDRO 6mm. INCLUSIVE BATENTE E FERRAGENS (M2)</t>
  </si>
  <si>
    <t>I12789</t>
  </si>
  <si>
    <t>Janela em alumínio, cor N/P/B, tipo moldura-vidro, max-ar, exclusive vidro</t>
  </si>
  <si>
    <t>00010491</t>
  </si>
  <si>
    <t>VIDRO LISO INCOLOR 6 MM - SEM COLOCACAO</t>
  </si>
  <si>
    <t>Observações: Composição baseada no ORSE S13591 adequando-se os insumos do SINAPI</t>
  </si>
  <si>
    <t>105024 VERGA MOLDADA IN LOCO EM CONCRETO, ESPESSURA DE *10* CM. AF_03/2024 (M)</t>
  </si>
  <si>
    <t>94964</t>
  </si>
  <si>
    <t>CONCRETO FCK = 20MPA, TRAÇO 1:2,7:3 (EM MASSA SECA DE CIMENTO/ AREIA MÉDIA/ BRITA 1) - PREPARO MECÂNICO COM BETONEIRA 400 L. AF_05/2021</t>
  </si>
  <si>
    <t>92270</t>
  </si>
  <si>
    <t>FABRICAÇÃO DE FÔRMA PARA VIGAS, COM MADEIRA SERRADA, E = 25 MM. AF_09/2020</t>
  </si>
  <si>
    <t>105030 CONTRAVERGA MOLDADA IN LOCO EM CONCRETO, ESPESSURA DE *10* CM. AF_03/2024 (M)</t>
  </si>
  <si>
    <t>101965 PEITORIL LINEAR EM GRANITO OU MÁRMORE, L = 15CM, ASSENTADO COM ARGAMASSA 1:6 COM ADITIVO. AF_11/2020 (M)</t>
  </si>
  <si>
    <t>00034747</t>
  </si>
  <si>
    <t>PEITORIL EM MARMORE, POLIDO, BRANCO COMUM, L= *15* CM, E= *2,0* CM, COM PINGADEIRA</t>
  </si>
  <si>
    <t>88274</t>
  </si>
  <si>
    <t>MARMORISTA/GRANITEIRO COM ENCARGOS COMPLEMENTARES</t>
  </si>
  <si>
    <t>87283</t>
  </si>
  <si>
    <t>ARGAMASSA TRAÇO 1:6 (EM VOLUME DE CIMENTO E AREIA MÉDIA ÚMIDA) COM ADIÇÃO DE PLASTIFICANTE PARA EMBOÇO/MASSA ÚNICA/ASSENTAMENTO DE ALVENARIA DE VEDAÇÃO, PREPARO MECÂNICO COM BETONEIRA 400 L. AF_08/2019</t>
  </si>
  <si>
    <t>98689 SOLEIRA EM GRANITO, LARGURA 15 CM, ESPESSURA 2,0 CM. AF_09/2020 (M)</t>
  </si>
  <si>
    <t>00037595</t>
  </si>
  <si>
    <t>ARGAMASSA COLANTE TIPO AC III</t>
  </si>
  <si>
    <t>00020232</t>
  </si>
  <si>
    <t>SOLEIRA EM GRANITO, POLIDO, TIPO ANDORINHA/ QUARTZ/ CASTELO/ CORUMBA OU OUTROS EQUIVALENTES DA REGIAO, L= *15* CM, E= *2,0* CM</t>
  </si>
  <si>
    <t>JCA-81920142 VIGA METÁLICA EM PERFIL LAMINADO OU SOLDADO EM AÇO ESTRUTURAL, COM CONEXÕES SOLDADAS, INCLUSOS MÃO DE OBRA, TRANSPORTE E IÇAMENTO UTILIZANDO GUINDASTE - FORNECIMENTO E INSTALAÇÃO. (KG)</t>
  </si>
  <si>
    <t>93288</t>
  </si>
  <si>
    <t>GUINDASTE HIDRÁULICO AUTOPROPELIDO, COM LANÇA TELESCÓPICA 40 M, CAPACIDADE MÁXIMA 60 T, POTÊNCIA 260 KW - CHI DIURNO. AF_03/2016</t>
  </si>
  <si>
    <t>93287</t>
  </si>
  <si>
    <t>GUINDASTE HIDRÁULICO AUTOPROPELIDO, COM LANÇA TELESCÓPICA 40 M, CAPACIDADE MÁXIMA 60 T, POTÊNCIA 260 KW - CHP DIURNO. AF_03/2016</t>
  </si>
  <si>
    <t>00004777</t>
  </si>
  <si>
    <t>CANTONEIRA ACO ABAS IGUAIS (QUALQUER BITOLA), ESPESSURA ENTRE 1/8" E 1/4"</t>
  </si>
  <si>
    <t>00043082</t>
  </si>
  <si>
    <t>PERFIL "I" OU "W" EM ACO LAMINADO, QUAISQUER DIMENSOES</t>
  </si>
  <si>
    <t>88240</t>
  </si>
  <si>
    <t>AJUDANTE DE ESTRUTURA METÁLICA COM ENCARGOS COMPLEMENTARES</t>
  </si>
  <si>
    <t>88278</t>
  </si>
  <si>
    <t>MONTADOR DE ESTRUTURAS METÁLICAS COM ENCARGOS COMPLEMENTARES</t>
  </si>
  <si>
    <t>100716</t>
  </si>
  <si>
    <t>JATEAMENTO ABRASIVO COM GRANALHA DE AÇO EM PERFIL METÁLICO EM FÁBRICA. AF_01/2020</t>
  </si>
  <si>
    <t>100719</t>
  </si>
  <si>
    <t>PINTURA COM TINTA ALQUÍDICA DE FUNDO (TIPO ZARCÃO) PULVERIZADA SOBRE PERFIL METÁLICO EXECUTADO EM FÁBRICA (POR DEMÃO). AF_01/2020_PE</t>
  </si>
  <si>
    <t>Observações: Composição criada com base no SINAPI 100764 ajustando-se os insumos que estão sem desativados para atualização em Mar/2025.</t>
  </si>
  <si>
    <t>104314 TRAMA DE AÇO COMPOSTA POR TERÇAS PARA TELHADOS DE ATÉ 2 ÁGUAS PARA TELHA ONDULADA DE FIBROCIMENTO, METÁLICA, PLÁSTICA OU TERMOACÚSTICA, INCLUSO TRANSPORTE VERTICAL (EM KG). AF_07/2019 (KG)</t>
  </si>
  <si>
    <t>93282</t>
  </si>
  <si>
    <t>GUINCHO ELÉTRICO DE COLUNA, CAPACIDADE 400 KG, COM MOTO FREIO, MOTOR TRIFÁSICO DE 1,25 CV - CHI DIURNO. AF_03/2016</t>
  </si>
  <si>
    <t>93281</t>
  </si>
  <si>
    <t>GUINCHO ELÉTRICO DE COLUNA, CAPACIDADE 400 KG, COM MOTO FREIO, MOTOR TRIFÁSICO DE 1,25 CV - CHP DIURNO. AF_03/2016</t>
  </si>
  <si>
    <t>00040549</t>
  </si>
  <si>
    <t>PARAFUSO, COMUM, ASTM A307, SEXTAVADO, DIAMETRO 1/2" (12,7 MM), COMPRIMENTO 1" (25,4 MM)</t>
  </si>
  <si>
    <t>00043083</t>
  </si>
  <si>
    <t>PERFIL "U" ENRIJECIDO, EM CHAPA DOBRADA DE ACO LAMINADO, E = 3,75 MM, H = 200 MM, L = 75 MM (9,94 KG/M)</t>
  </si>
  <si>
    <t>CAJQ-47402285 CONTRAVENTAMENTO COM CANTONEIRAS DE AÇO, ABAS IGUAIS, COM CONEXÕES PARAFUSADAS, INCLUSOS MÃO DE OBRA, TRANSPORTE E IÇAMENTO UTILIZANDO TALHA MANUAL, PARA EDIFÍCIOS DE ATÉ 2 PAVIMENTOS - FORNECIMENTO E INSTALAÇÃO (KG)</t>
  </si>
  <si>
    <t>00001330</t>
  </si>
  <si>
    <t>CHAPA DE ACO GROSSA, ASTM A36, E = 1/4" (6,35 MM) 49,79 KG/M2</t>
  </si>
  <si>
    <t>00000442</t>
  </si>
  <si>
    <t>PARAFUSO FRANCES M16 EM ACO GALVANIZADO, COMPRIMENTO = 45 MM, DIAMETRO = 16 MM, CABECA ABAULADA</t>
  </si>
  <si>
    <t>Observações:  COPIA SINAPI - CE - 2024/12 COM DESONERAÇÃO (REF: 01/2025) 44763</t>
  </si>
  <si>
    <t>94216 TELHAMENTO COM TELHA METÁLICA TERMOACÚSTICA E = 30 MM, COM ATÉ 2 ÁGUAS, INCLUSO IÇAMENTO. AF_07/2019 (M2)</t>
  </si>
  <si>
    <t>00011029</t>
  </si>
  <si>
    <t>HASTE RETA PARA GANCHO DE FERRO GALVANIZADO, COM ROSCA 1/4" X 30 CM PARA FIXACAO DE TELHA METALICA, INCLUI PORCA E ARRUELAS DE VEDACAO</t>
  </si>
  <si>
    <t>00040740</t>
  </si>
  <si>
    <t>TELHA GALVALUME COM ISOLAMENTO TERMOACUSTICO EM ESPUMA RIGIDA DE POLIURETANO (PU) INJETADO, ESPESSURA DE 30 MM, DENSIDADE DE 35 KG/M3, REVESTIMENTO EM TELHA TRAPEZOIDAL NAS DUAS FACES COM ESPESSURA DE 0,50 MM CADA, ACABAMENTO NATURAL (NAO INCLUI ACESSORIOS DE FIXACAO)</t>
  </si>
  <si>
    <t>88323</t>
  </si>
  <si>
    <t>TELHADISTA COM ENCARGOS COMPLEMENTARES</t>
  </si>
  <si>
    <t>100743 PINTURA COM TINTA ALQUÍDICA DE ACABAMENTO (ESMALTE SINTÉTICO BRILHANTE) PULVERIZADA SOBRE PERFIL METÁLICO EXECUTADO EM FÁBRICA (POR DEMÃO). AF_01/2020_PE (M2)</t>
  </si>
  <si>
    <t>00007292</t>
  </si>
  <si>
    <t>TINTA ESMALTE SINTETICO PREMIUM BRILHANTE</t>
  </si>
  <si>
    <t>91873 ELETRODUTO RÍGIDO ROSCÁVEL, PVC, DN 40 MM (1 1/4"), PARA CIRCUITOS TERMINAIS, INSTALADO EM PAREDE - FORNECIMENTO E INSTALAÇÃO. AF_03/2023 (M)</t>
  </si>
  <si>
    <t>JCA-21218222 ELETRODUTO/CONDULETE DE PVC RIGIDO, LISO, COR CINZA, DE 3/4", PARA INSTALACOES APARENTES (NBR 5410) - FORNECIMENTO E INSTALAÇÃO. (M)</t>
  </si>
  <si>
    <t>00039253</t>
  </si>
  <si>
    <t>ELETRODUTO/CONDULETE DE PVC RIGIDO, LISO, COR CINZA, DE 3/4", PARA INSTALACOES APARENTES (NBR 5410)</t>
  </si>
  <si>
    <t>Observações: Composição criada com base no SINAPI 91871 substituindo o eletroduto comum pelo cinza.</t>
  </si>
  <si>
    <t>91902 CURVA 90 GRAUS PARA ELETRODUTO, PVC, ROSCÁVEL, DN 25 MM (3/4"), PARA CIRCUITOS TERMINAIS, INSTALADA EM LAJE - FORNECIMENTO E INSTALAÇÃO. AF_03/2023 (UN)</t>
  </si>
  <si>
    <t>00001879</t>
  </si>
  <si>
    <t>CURVA 90 GRAUS, LONGA, DE PVC RIGIDO ROSCAVEL, DE 3/4", PARA ELETRODUTO</t>
  </si>
  <si>
    <t>91914 CURVA 90 GRAUS PARA ELETRODUTO, PVC, ROSCÁVEL, DN 25 MM (3/4"), PARA CIRCUITOS TERMINAIS, INSTALADA EM PAREDE - FORNECIMENTO E INSTALAÇÃO. AF_03/2023 (UN)</t>
  </si>
  <si>
    <t>91908 CURVA 90 GRAUS PARA ELETRODUTO, PVC, ROSCÁVEL, DN 40 MM (1 1/4"), PARA CIRCUITOS TERMINAIS, INSTALADA EM LAJE - FORNECIMENTO E INSTALAÇÃO. AF_03/2023 (UN)</t>
  </si>
  <si>
    <t>00001874</t>
  </si>
  <si>
    <t>CURVA 90 GRAUS, LONGA, DE PVC RIGIDO ROSCAVEL, DE 1 1/4", PARA ELETRODUTO</t>
  </si>
  <si>
    <t>91886 LUVA PARA ELETRODUTO, PVC, ROSCÁVEL, DN 40 MM (1 1/4"), PARA CIRCUITOS TERMINAIS, INSTALADA EM PAREDE - FORNECIMENTO E INSTALAÇÃO. AF_03/2023 (UN)</t>
  </si>
  <si>
    <t>91875 LUVA PARA ELETRODUTO, PVC, ROSCÁVEL, DN 25 MM (3/4"), PARA CIRCUITOS TERMINAIS, INSTALADA EM FORRO - FORNECIMENTO E INSTALAÇÃO. AF_03/2023 (UN)</t>
  </si>
  <si>
    <t>104402 CONDULETE DE PVC, TIPO C, PARA ELETRODUTO DE PVC SOLDÁVEL DN 25 MM (3/4''), APARENTE - FORNECIMENTO E INSTALAÇÃO. AF_10/2022 (UN)</t>
  </si>
  <si>
    <t>00011950</t>
  </si>
  <si>
    <t>BUCHA DE NYLON SEM ABA S6, COM PARAFUSO DE 4,20 X 40 MM EM ACO ZINCADO COM ROSCA SOBERBA, CABECA CHATA E FENDA PHILLIPS</t>
  </si>
  <si>
    <t>00039331</t>
  </si>
  <si>
    <t>CONDULETE EM PVC, TIPO "C", SEM TAMPA, DE 3/4"</t>
  </si>
  <si>
    <t>104396 CONDULETE DE PVC, TIPO E, PARA ELETRODUTO DE PVC SOLDÁVEL DN 25 MM (3/4''), APARENTE - FORNECIMENTO E INSTALAÇÃO. AF_10/2022 (UN)</t>
  </si>
  <si>
    <t>00039334</t>
  </si>
  <si>
    <t>CONDULETE EM PVC, TIPO "E", SEM TAMPA, DE 3/4"</t>
  </si>
  <si>
    <t>104399 CONDULETE DE PVC, TIPO LR, PARA ELETRODUTO DE PVC SOLDÁVEL DN 25 MM (3/4''), APARENTE - FORNECIMENTO E INSTALAÇÃO. AF_10/2022 (UN)</t>
  </si>
  <si>
    <t>00039337</t>
  </si>
  <si>
    <t>CONDULETE EM PVC, TIPO "LR", SEM TAMPA, DE 3/4"</t>
  </si>
  <si>
    <t>104404 CONDULETE DE PVC, TIPO T, PARA ELETRODUTO DE PVC SOLDÁVEL DN 25 MM (3/4''), APARENTE - FORNECIMENTO E INSTALAÇÃO. AF_10/2022 (UN)</t>
  </si>
  <si>
    <t>00039340</t>
  </si>
  <si>
    <t>CONDULETE EM PVC, TIPO "T", SEM TAMPA, DE 3/4"</t>
  </si>
  <si>
    <t>95817 CONDULETE DE PVC, TIPO X, PARA ELETRODUTO DE PVC SOLDÁVEL DN 25 MM (3/4"), APARENTE - FORNECIMENTO E INSTALAÇÃO. AF_10/2022 (UN)</t>
  </si>
  <si>
    <t>00039344</t>
  </si>
  <si>
    <t>CONDULETE EM PVC, TIPO "X", SEM TAMPA, DE 3/4"</t>
  </si>
  <si>
    <t>104785 FIXAÇÃO DE ELETRODUTOS, DIÂMETROS MENORES OU IGUAIS A 40 MM, COM ABRAÇADEIRA METÁLICA RÍGIDA TIPO D COM PARAFUSO DE FIXAÇÃO 1 1/4", FIXADA DIRETAMENTE NA LAJE OU PAREDE. AF_09/2023 (M)</t>
  </si>
  <si>
    <t>00000395</t>
  </si>
  <si>
    <t>ABRACADEIRA EM ACO PARA AMARRACAO DE ELETRODUTOS, TIPO D, COM 1 1/4" E PARAFUSO DE FIXACAO</t>
  </si>
  <si>
    <t>00004350</t>
  </si>
  <si>
    <t>BUCHA DE NYLON, DIAMETRO DO FURO 8 MM, COMPRIMENTO 40 MM, COM PARAFUSO DE ROSCA SOBERBA, CABECA CHATA, FENDA SIMPLES, 4,8 X 50 MM</t>
  </si>
  <si>
    <t>UFSB-20407917 TOMADA BAIXA DE SOBREPOR (1 MÓDULO), TIPO 2P+T, 10A/250V, INCLUINDO SUPORTE E PLACA, INSTALADA EM CONDULETE DE ALUMÍNIO. (UN)</t>
  </si>
  <si>
    <t>95801</t>
  </si>
  <si>
    <t>CONDULETE DE ALUMÍNIO, TIPO X, PARA ELETRODUTO DE AÇO GALVANIZADO DN 20 MM (3/4''), APARENTE - FORNECIMENTO E INSTALAÇÃO. AF_10/2022</t>
  </si>
  <si>
    <t>91947</t>
  </si>
  <si>
    <t>SUPORTE PARAFUSADO COM PLACA DE ENCAIXE 4" X 2" BAIXO (0,30 M DO PISO) PARA PONTO ELÉTRICO - FORNECIMENTO E INSTALAÇÃO. AF_03/2023</t>
  </si>
  <si>
    <t>Observações: Composição criada com base no SINAPI 92001 fazendo-se as adequações de local de instalação.</t>
  </si>
  <si>
    <t>UFSB-86651222 TOMADA BAIXA DE SOBREPOR (2 MÓDULO), TIPO 2P+T, 10A/250V, INCLUINDO SUPORTE E PLACA, INSTALADA EM CONDULETE DE ALUMÍNIO. (UN)</t>
  </si>
  <si>
    <t>91998</t>
  </si>
  <si>
    <t>TOMADA BAIXA DE EMBUTIR (1 MÓDULO), 2P+T 10 A, SEM SUPORTE E SEM PLACA - FORNECIMENTO E INSTALAÇÃO. AF_03/2023</t>
  </si>
  <si>
    <t>Observações: Composição criada com base no SINAPI 92000 fazendo-se as adequações de local de instalação.</t>
  </si>
  <si>
    <t>UFSB-60772918 TOMADA MÉDIA DE SOBREPOR (2 MÓDULO), TIPO 2P+T, 10A/250V, INCLUINDO SUPORTE E PLACA, INSTALADA EM CONDULETE DE ALUMÍNIO. (UN)</t>
  </si>
  <si>
    <t>91946</t>
  </si>
  <si>
    <t>SUPORTE PARAFUSADO COM PLACA DE ENCAIXE 4" X 2" MÉDIO (1,30 M DO PISO) PARA PONTO ELÉTRICO - FORNECIMENTO E INSTALAÇÃO. AF_03/2023</t>
  </si>
  <si>
    <t>91994</t>
  </si>
  <si>
    <t>TOMADA MÉDIA DE EMBUTIR (1 MÓDULO), 2P+T 10 A, SEM SUPORTE E SEM PLACA - FORNECIMENTO E INSTALAÇÃO. AF_03/2023</t>
  </si>
  <si>
    <t>UFSB-95879454 INTERRUPTOR SIMPLES (1 MÓDULO), 10A/250V, INCLUINDO SUPORTE E PLACA, INSTALADO EM CONDULETE (UN)</t>
  </si>
  <si>
    <t>UFSB-96833505 INTERRUPTOR SIMPLES (3 MÓDULOS), 10A/250V, INCLUINDO SUPORTE E PLACA, INSTALADO EM CONDULETE. (UN)</t>
  </si>
  <si>
    <t>Observações: Composição criada com base no SINAPI 91953 fazendo-se as adequações de local de instalação.</t>
  </si>
  <si>
    <t>91944 CAIXA RETANGULAR 4" X 4" BAIXA (0,30 M DO PISO), PVC, INSTALADA EM PAREDE - FORNECIMENTO E INSTALAÇÃO. AF_03/2023 (UN)</t>
  </si>
  <si>
    <t>00001873</t>
  </si>
  <si>
    <t>CAIXA DE PASSAGEM, EM PVC, DE 4" X 4", PARA ELETRODUTO FLEXIVEL CORRUGADO</t>
  </si>
  <si>
    <t>UFSB-38646662 LUMINARIA DE SOBREPOR TIPO CALHA, EM CHAPA DE ACO PINTADA EM BRANCO, PARA 2 LAMPADAS TUBULARES, FLUORESCENTES OU T8 LED DE *9* W, BASE G13, ENTRADA BIVOLT, COM ALETAS E REFLETORES EM ALUMINIO (NAO INCLUI REATOR OU LAMPADA), TAMANHO MAIOR QUE 1 M. (UN)</t>
  </si>
  <si>
    <t>UFSB-I-29265641</t>
  </si>
  <si>
    <t>LUMINARIA DE SOBREPOR TIPO CALHA, EM CHAPA DE ACO PINTADA EM BRANCO, PARA 2 LAMPADAS TUBULARES, FLUORESCENTES OU T8 LED DE 9 W, BASE G13, ENTRADA BIVOLT, COM ALETAS E REFLETORES EM ALUMINIO (NAO INCLUI REATOR OU LAMPADA), TAMANHO MAIOR QUE 1 M</t>
  </si>
  <si>
    <t>100903</t>
  </si>
  <si>
    <t>LÂMPADA TUBULAR LED DE 18/20 W, COM SOQUETE, BASE G13 - FORNECIMENTO E INSTALAÇÃO. AF_09/2024_PS</t>
  </si>
  <si>
    <t>Observações: Composição criada com base no SINAPI 100903 adequando-se o tipo de luminária e inserindo-se as lâmpadas.</t>
  </si>
  <si>
    <t>UFSB-26213364 LUMINARIA DE SOBREPOR, EM CHAPA DE ACO PINTADA COR BRANCA, PARA 2 LAMPADAS T8 FLUORESCENTES OU LED DE *18* W, BIVOLT, ALETADA, 120 CM (NAO INCLUI LAMPADAS E REATOR) (un)</t>
  </si>
  <si>
    <t>UFSB-I-53629373</t>
  </si>
  <si>
    <t>LUMINARIA DE SOBREPOR, EM CHAPA DE ACO PINTADA COR BRANCA, PARA 2 LAMPADAS T8 FLUORESCENTES OU LED DE *18* W, BIVOLT, ALETADA, 120 CM</t>
  </si>
  <si>
    <t>Observações: Composição criada com base na composição ORSE S12368 fazendo-se a substituição dos insumos pelo SINAPI e/ou cotação de preços.</t>
  </si>
  <si>
    <t>UFSB-10332441 REFLETOR SLIM LED 50W DE POTÊNCIA, BRANCO FRIO, 6500K, AUTOVOLT, MARCA G-LIGHT OU SIMILAR (un)</t>
  </si>
  <si>
    <t>I13288</t>
  </si>
  <si>
    <t>Refletor Slim LED 50W de potência, branco Frio, 6500k, Autovolt, marca G-light ou similar</t>
  </si>
  <si>
    <t>101878 QUADRO DE DISTRIBUIÇÃO DE ENERGIA EM CHAPA DE AÇO GALVANIZADO, DE SOBREPOR, COM BARRAMENTO TRIFÁSICO, PARA 18 DISJUNTORES DIN 100A - FORNECIMENTO E INSTALAÇÃO. AF_07/2025 (UN)</t>
  </si>
  <si>
    <t>00012038</t>
  </si>
  <si>
    <t>QUADRO DE DISTRIBUICAO COM BARRAMENTO TRIFASICO, DE SOBREPOR, EM CHAPA DE ACO GALVANIZADO, PARA 18 DISJUNTORES DIN, 100 A</t>
  </si>
  <si>
    <t>JCA-04107877 MONTAGEM E INSTALAÇÃO DE QUADRO ELÉTRICO ATÉ 20 DISJUNTORES (UN)</t>
  </si>
  <si>
    <t>91871 ELETRODUTO RÍGIDO ROSCÁVEL, PVC, DN 25 MM (3/4"), PARA CIRCUITOS TERMINAIS, INSTALADO EM PAREDE - FORNECIMENTO E INSTALAÇÃO. AF_03/2023 (M)</t>
  </si>
  <si>
    <t>91884 LUVA PARA ELETRODUTO, PVC, ROSCÁVEL, DN 25 MM (3/4"), PARA CIRCUITOS TERMINAIS, INSTALADA EM PAREDE - FORNECIMENTO E INSTALAÇÃO. AF_03/2023 (UN)</t>
  </si>
  <si>
    <t>JCA-14895398 TOMADA DUPLA, DE SOBREPOR, TIPO RJ-45, CATEGORIA 6, INSTALADA EM CONDULETE. (UN)</t>
  </si>
  <si>
    <t>00039601</t>
  </si>
  <si>
    <t>CONECTOR / TOMADA FEMEA RJ 45, CATEGORIA 6 (CAT 6) PARA CABOS</t>
  </si>
  <si>
    <t>00038093</t>
  </si>
  <si>
    <t>ESPELHO / PLACA DE 2 POSTOS 4" X 2", PARA INSTALACAO DE TOMADAS E INTERRUPTORES</t>
  </si>
  <si>
    <t>Observações: Composição criada com base no ORSE S10849 fazendo-se a substituição dos insumos pelos do SINAPI e adequando-se o local de instalação</t>
  </si>
  <si>
    <t>JCA-54390529 CAIXA DE PASSAGEM METÁLICA, DE EMBUTIR, COM MEDIDAS 40x40x12cm, INSTALADA A 0,60m DO PISO, EXCETO QUANDO INDICADO EM PROJETO. (UN)</t>
  </si>
  <si>
    <t>00011251</t>
  </si>
  <si>
    <t>CAIXA DE PASSAGEM/ LUZ / TELEFONIA, DE EMBUTIR, EM CHAPA DE ACO GALVANIZADO, DIMENSOES 40 X 40 X *12* CM (PADRAO CONCESSIONARIA LOCAL)</t>
  </si>
  <si>
    <t>Observações: Composição criada com base na composição SINAPI 100556.</t>
  </si>
  <si>
    <t>91941 CAIXA RETANGULAR 4" X 2" BAIXA (0,30 M DO PISO), PVC, INSTALADA EM PAREDE - FORNECIMENTO E INSTALAÇÃO. AF_03/2023 (UN)</t>
  </si>
  <si>
    <t>00001872</t>
  </si>
  <si>
    <t>CAIXA DE PASSAGEM, EM PVC, DE 4" X 2", PARA ELETRODUTO FLEXIVEL CORRUGADO</t>
  </si>
  <si>
    <t>S00758 Fornecimento e instalação de rack de piso 19" x 16u x 570mm (gabinete) (un)</t>
  </si>
  <si>
    <t>I01902</t>
  </si>
  <si>
    <t>Rack de Piso 19" x 16 u x 570mm (gabinete) para modems e som c/porta de vidro</t>
  </si>
  <si>
    <t>UFSB-31419976 PATCH CORD (CABO DE REDE), CATEGORIA 6 (CAT 6) UTP, 4 PARES, EXTENSAO DE 2,50 M. (UN)</t>
  </si>
  <si>
    <t>00039607</t>
  </si>
  <si>
    <t>PATCH CORD (CABO DE REDE), CATEGORIA 6 (CAT 6) UTP, 23 AWG, 4 PARES, EXTENSAO DE 2,50 M</t>
  </si>
  <si>
    <t>Observações: Composição criada com base no SINAPI 98297 adequando-se os insumos</t>
  </si>
  <si>
    <t>89446 TUBO, PVC, SOLDÁVEL, DE 25MM, INSTALADO EM PRUMADA DE ÁGUA - FORNECIMENTO E INSTALAÇÃO. AF_06/2022 (M)</t>
  </si>
  <si>
    <t>89402 TUBO, PVC, SOLDÁVEL, DE 25MM, INSTALADO EM RAMAL DE DISTRIBUIÇÃO DE ÁGUA - FORNECIMENTO E INSTALAÇÃO. AF_06/2022 (M)</t>
  </si>
  <si>
    <t>89356 TUBO, PVC, SOLDÁVEL, DE 25MM, INSTALADO EM RAMAL OU SUB-RAMAL DE ÁGUA - FORNECIMENTO E INSTALAÇÃO. AF_06/2022 (M)</t>
  </si>
  <si>
    <t>89447 TUBO, PVC, SOLDÁVEL, DE 32MM, INSTALADO EM PRUMADA DE ÁGUA - FORNECIMENTO E INSTALAÇÃO. AF_06/2022 (M)</t>
  </si>
  <si>
    <t>89403 TUBO, PVC, SOLDÁVEL, DE 32MM, INSTALADO EM RAMAL DE DISTRIBUIÇÃO DE ÁGUA - FORNECIMENTO E INSTALAÇÃO. AF_06/2022 (M)</t>
  </si>
  <si>
    <t>89366 JOELHO 90 GRAUS COM BUCHA DE LATÃO, PVC, SOLDÁVEL, DN 25MM, X 3/4 INSTALADO EM RAMAL OU SUB-RAMAL DE ÁGUA - FORNECIMENTO E INSTALAÇÃO. AF_06/2022 (UN)</t>
  </si>
  <si>
    <t>00003524</t>
  </si>
  <si>
    <t>JOELHO PVC, SOLDAVEL, COM BUCHA DE LATAO, 90 GRAUS, 25 MM X 3/4", PARA AGUA FRIA PREDIAL</t>
  </si>
  <si>
    <t>89362 JOELHO 90 GRAUS, PVC, SOLDÁVEL, DN 25MM, INSTALADO EM RAMAL OU SUB-RAMAL DE ÁGUA - FORNECIMENTO E INSTALAÇÃO. AF_06/2022 (UN)</t>
  </si>
  <si>
    <t>89396 TÊ COM BUCHA DE LATÃO NA BOLSA CENTRAL, PVC, SOLDÁVEL, DN 25MM X 1/2, INSTALADO EM RAMAL OU SUB-RAMAL DE ÁGUA - FORNECIMENTO E INSTALAÇÃO. AF_06/2022 (UN)</t>
  </si>
  <si>
    <t>00007137</t>
  </si>
  <si>
    <t>TE PVC, SOLDAVEL, COM BUCHA DE LATAO NA BOLSA CENTRAL, 90 GRAUS, 25 MM X 1/2", PARA AGUA FRIA PREDIAL</t>
  </si>
  <si>
    <t>89617 TE, PVC, SOLDÁVEL, DN 25MM, INSTALADO EM PRUMADA DE ÁGUA - FORNECIMENTO E INSTALAÇÃO. AF_06/2022 (UN)</t>
  </si>
  <si>
    <t>00007139</t>
  </si>
  <si>
    <t>TE SOLDAVEL, PVC, 90 GRAUS, 25 MM, PARA AGUA FRIA PREDIAL (NBR 5648)</t>
  </si>
  <si>
    <t>89481 JOELHO 90 GRAUS, PVC, SOLDÁVEL, DN 25MM, INSTALADO EM PRUMADA DE ÁGUA - FORNECIMENTO E INSTALAÇÃO. AF_06/2022 (UN)</t>
  </si>
  <si>
    <t>89492 JOELHO 90 GRAUS, PVC, SOLDÁVEL, DN 32MM, INSTALADO EM PRUMADA DE ÁGUA - FORNECIMENTO E INSTALAÇÃO. AF_06/2022 (UN)</t>
  </si>
  <si>
    <t>94703 ADAPTADOR COM FLANGE E ANEL DE VEDAÇÃO, PVC, SOLDÁVEL, DN 25 MM X 3/4", INSTALADO EM RESERVAÇÃO PREDIAL DE ÁGUA - FORNECIMENTO E INSTALAÇÃO. AF_04/2024 (UN)</t>
  </si>
  <si>
    <t>00000096</t>
  </si>
  <si>
    <t>ADAPTADOR PVC SOLDAVEL, COM FLANGE E ANEL DE VEDACAO, 25 MM X 3/4", PARA CAIXA D'AGUA</t>
  </si>
  <si>
    <t>94796 TORNEIRA DE BOIA PARA CAIXA D'ÁGUA, ROSCÁVEL, 3/4" - FORNECIMENTO E INSTALAÇÃO. AF_08/2021 (UN)</t>
  </si>
  <si>
    <t>00011830</t>
  </si>
  <si>
    <t>TORNEIRA DE BOIA CONVENCIONAL PARA CAIXA D'AGUA, AGUA FRIA, 3/4", COM HASTE E TORNEIRA METALICOS E BALAO PLASTICO</t>
  </si>
  <si>
    <t>94704 ADAPTADOR COM FLANGE E ANEL DE VEDAÇÃO, PVC, SOLDÁVEL, DN 32 MM X 1", INSTALADO EM RESERVAÇÃO PREDIAL DE ÁGUA - FORNECIMENTO E INSTALAÇÃO. AF_04/2024 (UN)</t>
  </si>
  <si>
    <t>00000097</t>
  </si>
  <si>
    <t>ADAPTADOR PVC SOLDAVEL, COM FLANGE E ANEL DE VEDACAO, 32 MM X 1", PARA CAIXA D'AGUA</t>
  </si>
  <si>
    <t>89429 ADAPTADOR CURTO COM BOLSA E ROSCA PARA REGISTRO, PVC, SOLDÁVEL, DN 25MM X 3/4, INSTALADO EM RAMAL DE DISTRIBUIÇÃO DE ÁGUA - FORNECIMENTO E INSTALAÇÃO. AF_06/2022 (UN)</t>
  </si>
  <si>
    <t>89436 ADAPTADOR CURTO COM BOLSA E ROSCA PARA REGISTRO, PVC, SOLDÁVEL, DN 32MM X 1, INSTALADO EM RAMAL DE DISTRIBUIÇÃO DE ÁGUA - FORNECIMENTO E INSTALAÇÃO. AF_06/2022 (UN)</t>
  </si>
  <si>
    <t>00000108</t>
  </si>
  <si>
    <t>ADAPTADOR PVC SOLDAVEL CURTO COM BOLSA E ROSCA, 32 MM X 1", PARA AGUA FRIA</t>
  </si>
  <si>
    <t>89620 TE, PVC, SOLDÁVEL, DN 32MM, INSTALADO EM PRUMADA DE ÁGUA - FORNECIMENTO E INSTALAÇÃO. AF_06/2022 (UN)</t>
  </si>
  <si>
    <t>00007140</t>
  </si>
  <si>
    <t>TE SOLDAVEL, PVC, 90 GRAUS, 32 MM, PARA AGUA FRIA PREDIAL (NBR 5648)</t>
  </si>
  <si>
    <t>94495 REGISTRO DE GAVETA BRUTO, LATÃO, ROSCÁVEL, 1" - FORNECIMENTO E INSTALAÇÃO. AF_08/2021 (UN)</t>
  </si>
  <si>
    <t>00006019</t>
  </si>
  <si>
    <t>REGISTRO GAVETA BRUTO EM LATAO FORJADO, BITOLA 1"</t>
  </si>
  <si>
    <t>S05046 Caixa d'agua de polietileno - instalada, exceto base de apoio, cap. 310 litros (un)</t>
  </si>
  <si>
    <t>00000095</t>
  </si>
  <si>
    <t>ADAPTADOR PVC SOLDAVEL, COM FLANGE E ANEL DE VEDACAO, 20 MM X 1/2", PARA CAIXA D'AGUA</t>
  </si>
  <si>
    <t>00000099</t>
  </si>
  <si>
    <t>ADAPTADOR PVC SOLDAVEL, COM FLANGE E ANEL DE VEDACAO, 50 MM X 1 1/2", PARA CAIXA D'AGUA</t>
  </si>
  <si>
    <t>I04950</t>
  </si>
  <si>
    <t>Caixa d'agua de polietileno alta densidade, cilindrica, 310 litros</t>
  </si>
  <si>
    <t>I00981</t>
  </si>
  <si>
    <t>Fita veda rosca 18mm</t>
  </si>
  <si>
    <t>00010498</t>
  </si>
  <si>
    <t>MASSA PARA VIDRO</t>
  </si>
  <si>
    <t>89711 TUBO PVC, SERIE NORMAL, ESGOTO PREDIAL, DN 40 MM, FORNECIDO E INSTALADO EM RAMAL DE DESCARGA OU RAMAL DE ESGOTO SANITÁRIO. AF_08/2022 (M)</t>
  </si>
  <si>
    <t>00009835</t>
  </si>
  <si>
    <t>TUBO PVC SERIE NORMAL, DN 40 MM, PARA ESGOTO PREDIAL (NBR 5688)</t>
  </si>
  <si>
    <t>89712 TUBO PVC, SERIE NORMAL, ESGOTO PREDIAL, DN 50 MM, FORNECIDO E INSTALADO EM RAMAL DE DESCARGA OU RAMAL DE ESGOTO SANITÁRIO. AF_08/2022 (M)</t>
  </si>
  <si>
    <t>00009838</t>
  </si>
  <si>
    <t>TUBO PVC SERIE NORMAL, DN 50 MM, PARA ESGOTO PREDIAL (NBR 5688)</t>
  </si>
  <si>
    <t>89798 TUBO PVC, SERIE NORMAL, ESGOTO PREDIAL, DN 50 MM, FORNECIDO E INSTALADO EM PRUMADA DE ESGOTO SANITÁRIO OU VENTILAÇÃO. AF_08/2022 (M)</t>
  </si>
  <si>
    <t>89732 JOELHO 45 GRAUS, PVC, SERIE NORMAL, ESGOTO PREDIAL, DN 50 MM, JUNTA ELÁSTICA, FORNECIDO E INSTALADO EM RAMAL DE DESCARGA OU RAMAL DE ESGOTO SANITÁRIO. AF_08/2022 (UN)</t>
  </si>
  <si>
    <t>00000296</t>
  </si>
  <si>
    <t>ANEL BORRACHA PARA TUBO ESGOTO PREDIAL, DN 50 MM (NBR 5688)</t>
  </si>
  <si>
    <t>00003518</t>
  </si>
  <si>
    <t>JOELHO PVC, SOLDAVEL, PB, 45 GRAUS, DN 50 MM, PARA ESGOTO PREDIAL</t>
  </si>
  <si>
    <t>89724 JOELHO 90 GRAUS, PVC, SERIE NORMAL, ESGOTO PREDIAL, DN 40 MM, JUNTA SOLDÁVEL, FORNECIDO E INSTALADO EM RAMAL DE DESCARGA OU RAMAL DE ESGOTO SANITÁRIO. AF_08/2022 (UN)</t>
  </si>
  <si>
    <t>00003517</t>
  </si>
  <si>
    <t>JOELHO PVC, SOLDAVEL, BB, 90 GRAUS, SEM ANEL, DN 40 MM, PARA ESGOTO PREDIAL SECUNDARIO</t>
  </si>
  <si>
    <t>89731 JOELHO 90 GRAUS, PVC, SERIE NORMAL, ESGOTO PREDIAL, DN 50 MM, JUNTA ELÁSTICA, FORNECIDO E INSTALADO EM RAMAL DE DESCARGA OU RAMAL DE ESGOTO SANITÁRIO. AF_08/2022 (UN)</t>
  </si>
  <si>
    <t>00003526</t>
  </si>
  <si>
    <t>JOELHO PVC, SOLDAVEL, PB, 90 GRAUS, DN 50 MM, PARA ESGOTO PREDIAL</t>
  </si>
  <si>
    <t>89744 JOELHO 90 GRAUS, PVC, SERIE NORMAL, ESGOTO PREDIAL, DN 100 MM, JUNTA ELÁSTICA, FORNECIDO E INSTALADO EM RAMAL DE DESCARGA OU RAMAL DE ESGOTO SANITÁRIO. AF_08/2022 (UN)</t>
  </si>
  <si>
    <t>00000301</t>
  </si>
  <si>
    <t>ANEL BORRACHA PARA TUBO ESGOTO PREDIAL, DN 100 MM (NBR 5688)</t>
  </si>
  <si>
    <t>00003520</t>
  </si>
  <si>
    <t>JOELHO PVC, SOLDAVEL, PB, 90 GRAUS, DN 100 MM, PARA ESGOTO PREDIAL</t>
  </si>
  <si>
    <t>104345 JUNÇÃO DE REDUÇÃO INVERTIDA, PVC, SÉRIE NORMAL, ESGOTO PREDIAL, DN 100 X 50 MM, JUNTA ELÁSTICA, FORNECIDO E INSTALADO EM RAMAL DE DESCARGA OU RAMAL DE ESGOTO SANITÁRIO. AF_08/2022 (UN)</t>
  </si>
  <si>
    <t>00010908</t>
  </si>
  <si>
    <t>JUNCAO DE REDUCAO INVERTIDA, PVC SOLDAVEL, 100 X 50 MM, SERIE NORMAL PARA ESGOTO PREDIAL</t>
  </si>
  <si>
    <t>89753 LUVA SIMPLES, PVC, SERIE NORMAL, ESGOTO PREDIAL, DN 50 MM, JUNTA ELÁSTICA, FORNECIDO E INSTALADO EM RAMAL DE DESCARGA OU RAMAL DE ESGOTO SANITÁRIO. AF_08/2022 (UN)</t>
  </si>
  <si>
    <t>00003875</t>
  </si>
  <si>
    <t>LUVA SIMPLES, PVC, SOLDAVEL, DN 50 MM, SERIE NORMAL, PARA ESGOTO PREDIAL</t>
  </si>
  <si>
    <t>89778 LUVA SIMPLES, PVC, SERIE NORMAL, ESGOTO PREDIAL, DN 100 MM, JUNTA ELÁSTICA, FORNECIDO E INSTALADO EM RAMAL DE DESCARGA OU RAMAL DE ESGOTO SANITÁRIO. AF_08/2022 (UN)</t>
  </si>
  <si>
    <t>00003899</t>
  </si>
  <si>
    <t>LUVA SIMPLES, PVC, SOLDAVEL, DN 100 MM, SERIE NORMAL, PARA ESGOTO PREDIAL</t>
  </si>
  <si>
    <t>104344 TE, PVC, SÉRIE NORMAL, ESGOTO PREDIAL, DN 100 X 50 MM, JUNTA ELÁSTICA, FORNECIDO E INSTALADO EM RAMAL DE DESCARGA OU RAMAL DE ESGOTO SANITÁRIO. AF_08/2022 (UN)</t>
  </si>
  <si>
    <t>00011655</t>
  </si>
  <si>
    <t>TE SANITARIO DE REDUCAO, PVC, DN 100 X 50 MM, SERIE NORMAL, PARA ESGOTO PREDIAL</t>
  </si>
  <si>
    <t>89784 TE, PVC, SERIE NORMAL, ESGOTO PREDIAL, DN 50 X 50 MM, JUNTA ELÁSTICA, FORNECIDO E INSTALADO EM RAMAL DE DESCARGA OU RAMAL DE ESGOTO SANITÁRIO. AF_08/2022 (UN)</t>
  </si>
  <si>
    <t>00007097</t>
  </si>
  <si>
    <t>TE SANITARIO, PVC, DN 50 X 50 MM, SERIE NORMAL, PARA ESGOTO PREDIAL</t>
  </si>
  <si>
    <t>89801 JOELHO 90 GRAUS, PVC, SERIE NORMAL, ESGOTO PREDIAL, DN 50 MM, JUNTA ELÁSTICA, FORNECIDO E INSTALADO EM PRUMADA DE ESGOTO SANITÁRIO OU VENTILAÇÃO. AF_08/2022 (UN)</t>
  </si>
  <si>
    <t>89813 LUVA SIMPLES, PVC, SERIE NORMAL, ESGOTO PREDIAL, DN 50 MM, JUNTA ELÁSTICA, FORNECIDO E INSTALADO EM PRUMADA DE ESGOTO SANITÁRIO OU VENTILAÇÃO. AF_08/2022 (UN)</t>
  </si>
  <si>
    <t>89825 TE, PVC, SERIE NORMAL, ESGOTO PREDIAL, DN 50 X 50 MM, JUNTA ELÁSTICA, FORNECIDO E INSTALADO EM PRUMADA DE ESGOTO SANITÁRIO OU VENTILAÇÃO. AF_08/2022 (UN)</t>
  </si>
  <si>
    <t>104348 TERMINAL DE VENTILAÇÃO, PVC, SÉRIE NORMAL, ESGOTO PREDIAL, DN 50 MM, JUNTA SOLDÁVEL, FORNECIDO E INSTALADO EM PRUMADA DE ESGOTO SANITÁRIO OU VENTILAÇÃO. AF_08/2022 (UN)</t>
  </si>
  <si>
    <t>00039319</t>
  </si>
  <si>
    <t>TERMINAL DE VENTILACAO, 50 MM, SERIE NORMAL, ESGOTO PREDIAL</t>
  </si>
  <si>
    <t>104329 CAIXA SIFONADA, COM GRELHA REDONDA, PVC, DN 150 X 150 X 50 MM, JUNTA SOLDÁVEL, FORNECIDA E INSTALADA EM RAMAL DE DESCARGA OU EM RAMAL DE ESGOTO SANITÁRIO. AF_08/2022 (UN)</t>
  </si>
  <si>
    <t>00011717</t>
  </si>
  <si>
    <t>CAIXA SIFONADA, PVC, 150 X 150 X 50 MM, COM GRELHA REDONDA, BRANCA</t>
  </si>
  <si>
    <t>JCA-42481703 TUBO PROLONGADOR PARA CAIXA SIFONADA, PVC, 150 MM X 150 MM - FORNECIMENTO E INSTALAÇÃO (UN)</t>
  </si>
  <si>
    <t>00011737</t>
  </si>
  <si>
    <t>PROLONGAMENTO / PROLONGADOR PARA CAIXA SIFONADA, PVC, 150 MM X 150 MM (NBR 5688)</t>
  </si>
  <si>
    <t>Observações: COPIA SBC - CE - 2021/06 - Fortaleza  (REF: 06/2021)27564</t>
  </si>
  <si>
    <t>89578 TUBO PVC, SÉRIE R, ÁGUA PLUVIAL, DN 100 MM, FORNECIDO E INSTALADO EM CONDUTORES VERTICAIS DE ÁGUAS PLUVIAIS. AF_06/2022 (M)</t>
  </si>
  <si>
    <t>104316 TUBO, PVC, SOLDÁVEL, DE 32MM, INSTALADO EM DRENO DE AR CONDICIONADO - FORNECIMENTO E INSTALAÇÃO. AF_08/2022 (M)</t>
  </si>
  <si>
    <t>104320 JOELHO 45 GRAUS, PVC, SOLDÁVEL, DN 32 MM, INSTALADO EM DRENO DE AR CONDICIONADO - FORNECIMENTO E INSTALAÇÃO. AF_08/2022 (UN)</t>
  </si>
  <si>
    <t>00003501</t>
  </si>
  <si>
    <t>JOELHO, PVC SOLDAVEL, 45 GRAUS, 32 MM, COR MARROM, PARA AGUA FRIA PREDIAL</t>
  </si>
  <si>
    <t>89584 JOELHO 90 GRAUS, PVC, SERIE R, ÁGUA PLUVIAL, DN 100 MM, JUNTA ELÁSTICA, FORNECIDO E INSTALADO EM CONDUTORES VERTICAIS DE ÁGUAS PLUVIAIS. AF_06/2022 (UN)</t>
  </si>
  <si>
    <t>00000299</t>
  </si>
  <si>
    <t>ANEL BORRACHA, DN 100 MM, PARA TUBO SERIE REFORCADA ESGOTO PREDIAL</t>
  </si>
  <si>
    <t>00020157</t>
  </si>
  <si>
    <t>JOELHO, PVC SERIE R, 90 GRAUS, DN 100 MM, PARA ESGOTO PREDIAL</t>
  </si>
  <si>
    <t>104319 JOELHO 90 GRAUS, PVC, SOLDÁVEL, DN 32 MM, INSTALADO EM DRENO DE AR CONDICIONADO - FORNECIMENTO E INSTALAÇÃO. AF_08/2022 (UN)</t>
  </si>
  <si>
    <t>89671 LUVA DE CORRER, PVC, SERIE R, ÁGUA PLUVIAL, DN 100 MM, JUNTA ELÁSTICA, FORNECIDO E INSTALADO EM CONDUTORES VERTICAIS DE ÁGUAS PLUVIAIS. AF_06/2022 (UN)</t>
  </si>
  <si>
    <t>00020165</t>
  </si>
  <si>
    <t>LUVA DE CORRER, PVC SERIE R, 100 MM, PARA ESGOTO PREDIAL</t>
  </si>
  <si>
    <t>89556 LUVA DE CORRER, PVC, SERIE R, ÁGUA PLUVIAL, DN 100 MM, JUNTA ELÁSTICA, FORNECIDO E INSTALADO EM RAMAL DE ENCAMINHAMENTO. AF_06/2022 (UN)</t>
  </si>
  <si>
    <t>S04283 Ralo hemisférico em fº fº, tipo abacaxi Ø 100mm (un)</t>
  </si>
  <si>
    <t>00011708</t>
  </si>
  <si>
    <t>RALO FOFO SEMIESFERICO, 100 MM, PARA LAJES/ CALHAS</t>
  </si>
  <si>
    <t>95547 SABONETEIRA PLASTICA TIPO DISPENSER PARA SABONETE LIQUIDO COM RESERVATORIO 800 A 1500 ML, INCLUSO FIXAÇÃO. AF_01/2020 (UN)</t>
  </si>
  <si>
    <t>00011758</t>
  </si>
  <si>
    <t>SABONETEIRA PLASTICA TIPO DISPENSER PARA SABONETE LIQUIDO COM RESERVATORIO 800 A 1500 ML</t>
  </si>
  <si>
    <t>100866 BARRA DE APOIO RETA, EM ACO INOX POLIDO, COMPRIMENTO 60CM, FIXADA NA PAREDE - FORNECIMENTO E INSTALAÇÃO. AF_01/2020 (UN)</t>
  </si>
  <si>
    <t>00004351</t>
  </si>
  <si>
    <t>PARAFUSO NIQUELADO 3 1/2" COM ACABAMENTO CROMADO PARA FIXAR PECA SANITARIA, INCLUI PORCA CEGA, ARRUELA E BUCHA DE NYLON TAMANHO S-8</t>
  </si>
  <si>
    <t>100867 BARRA DE APOIO RETA, EM ACO INOX POLIDO, COMPRIMENTO 70 CM, FIXADA NA PAREDE - FORNECIMENTO E INSTALAÇÃO. AF_01/2020 (UN)</t>
  </si>
  <si>
    <t>00036205</t>
  </si>
  <si>
    <t>BARRA DE APOIO RETA, EM ACO INOX POLIDO, COMPRIMENTO 70CM, DIAMETRO MINIMO 3 CM</t>
  </si>
  <si>
    <t>100868 BARRA DE APOIO RETA, EM ACO INOX POLIDO, COMPRIMENTO 80 CM, FIXADA NA PAREDE - FORNECIMENTO E INSTALAÇÃO. AF_01/2020 (UN)</t>
  </si>
  <si>
    <t>00036081</t>
  </si>
  <si>
    <t>BARRA DE APOIO RETA, EM ACO INOX POLIDO, COMPRIMENTO 80CM, DIAMETRO MINIMO 3 CM</t>
  </si>
  <si>
    <t>UFSB-28969522 ESPELHO CRISTAL, ESPESSURA 4 MM, SEM MOLDURA, 60x80cm, FORNECIMENTO E INSTALAÇÃO (UN)</t>
  </si>
  <si>
    <t>00004791</t>
  </si>
  <si>
    <t>ADESIVO ACRILICO DE BASE AQUOSA / COLA DE CONTATO</t>
  </si>
  <si>
    <t>00011186</t>
  </si>
  <si>
    <t>ESPELHO CRISTAL E = 4 MM</t>
  </si>
  <si>
    <t>88325</t>
  </si>
  <si>
    <t>VIDRACEIRO COM ENCARGOS COMPLEMENTARES</t>
  </si>
  <si>
    <t>Observações: Composição criada com base no SINAPI 102147 ajustando-se as composições a dimensão do espelho em projeto</t>
  </si>
  <si>
    <t>UFSB-48044101 ALARME BANHEIRO PCD DEFICIENTE FÍSICO CONFORME NBR 9050 COM ACIONADOR, INCLUSO FIXAÇÃO. (UN)</t>
  </si>
  <si>
    <t>UFSB-I-43623116</t>
  </si>
  <si>
    <t>ALARME PNE AUDIOVISUAL COM FIO</t>
  </si>
  <si>
    <t>Observações: Composição criada com base no ORSE S11961 com a substituição do insumo pela cotação de preços.</t>
  </si>
  <si>
    <t>UFSB-49665253 PAPELEIRA PLASTICA TIPO DISPENSER PARA PAPEL HIGIENICO ROLAO, INCLUSO FIXAÇÃO. (UN)</t>
  </si>
  <si>
    <t>00037400</t>
  </si>
  <si>
    <t>PAPELEIRA PLASTICA TIPO DISPENSER PARA PAPEL HIGIENICO ROLAO</t>
  </si>
  <si>
    <t>Observações: Composição criada com base no SINAPI 95544 com a substituição do insumo pelo de papeleira plástica</t>
  </si>
  <si>
    <t>UFSB-80687123 TOALHEIRO PLASTICO TIPO DISPENSER PARA PAPEL TOALHA INTERFOLHADO, INCLUSO FIXAÇÃO. (UN)</t>
  </si>
  <si>
    <t>00037401</t>
  </si>
  <si>
    <t>TOALHEIRO PLASTICO TIPO DISPENSER PARA PAPEL TOALHA INTERFOLHADO</t>
  </si>
  <si>
    <t>86904 LAVATÓRIO LOUÇA BRANCA SUSPENSO, 29,5 X 39CM OU EQUIVALENTE, PADRÃO POPULAR - FORNECIMENTO E INSTALAÇÃO. AF_01/2020 (UN)</t>
  </si>
  <si>
    <t>00010425</t>
  </si>
  <si>
    <t>LAVATORIO DE LOUCA BRANCA, SUSPENSO (SEM COLUNA), DIMENSOES *40 X 30* CM</t>
  </si>
  <si>
    <t>00037329</t>
  </si>
  <si>
    <t>REJUNTE EPOXI, QUALQUER COR</t>
  </si>
  <si>
    <t>86932 VASO SANITÁRIO SIFONADO COM CAIXA ACOPLADA LOUÇA BRANCA - PADRÃO MÉDIO, INCLUSO ENGATE FLEXÍVEL EM METAL CROMADO, 1/2 X 40CM - FORNECIMENTO E INSTALAÇÃO. AF_01/2020 (UN)</t>
  </si>
  <si>
    <t>86887</t>
  </si>
  <si>
    <t>ENGATE FLEXÍVEL EM INOX, 1/2 X 40CM - FORNECIMENTO E INSTALAÇÃO. AF_01/2020</t>
  </si>
  <si>
    <t>86915 TORNEIRA CROMADA DE MESA, 1/2" OU 3/4", PARA LAVATÓRIO, PADRÃO MÉDIO - FORNECIMENTO E INSTALAÇÃO. AF_01/2020 (UN)</t>
  </si>
  <si>
    <t>00003146</t>
  </si>
  <si>
    <t>FITA VEDA ROSCA, EM PTFE, ROLO DE 18 MM X 10 M (L X C)</t>
  </si>
  <si>
    <t>00036791</t>
  </si>
  <si>
    <t>TORNEIRA METALICA CROMADA DE MESA PARA LAVATORIO, BICA ALTA, COM AREJADOR</t>
  </si>
  <si>
    <t>UFSB-83630263 TORNEIRA METALICA CROMADA DE MESA, PARA LAVATORIO, TEMPORIZADA PRESSAO FECHAMENTO AUTOMATICO, BICA BAIXA (UN)</t>
  </si>
  <si>
    <t>00044045</t>
  </si>
  <si>
    <t>TORNEIRA DE MESA PARA LAVATORIO, METALICA CROMADA, COM MISTURADOR MONOCOMANDO, BICA BAIXA</t>
  </si>
  <si>
    <t>Observações: Composição criada com base no SINAPI 100853 - TORNEIRA CROMADA DE MESA PARA LAVATORIO, TIPO MONOCOMANDO. AF_01/2020, com a substituição do insumo de torneira para a de fechamento automático</t>
  </si>
  <si>
    <t>UFSB-81748755 BAN-06 - BANCADA EM GRANITO CINZA 2010x50cm COM UMA CUBA DE EMBUTIR RETANGULAR DE AÇO INOXIDÁVEL, 46 X 30 X 12 CM (UN)</t>
  </si>
  <si>
    <t>00011795</t>
  </si>
  <si>
    <t>GRANITO PARA BANCADA, POLIDO, TIPO ANDORINHA/ QUARTZ/ CASTELO/ CORUMBA OU OUTROS EQUIVALENTES DA REGIAO, E= *2,5* CM</t>
  </si>
  <si>
    <t>00004823</t>
  </si>
  <si>
    <t>MASSA PLASTICA PARA MARMORE/GRANITO</t>
  </si>
  <si>
    <t>00037590</t>
  </si>
  <si>
    <t>SUPORTE MAO-FRANCESA EM ACO, ABAS IGUAIS 30 CM, CAPACIDADE MINIMA 60 KG, BRANCO</t>
  </si>
  <si>
    <t>100852</t>
  </si>
  <si>
    <t>CUBA DE EMBUTIR RETANGULAR DE AÇO INOXIDÁVEL, 56 X 33 X 12 CM - FORNECIMENTO E INSTALAÇÃO. AF_01/2020</t>
  </si>
  <si>
    <t>86883</t>
  </si>
  <si>
    <t>SIFÃO DO TIPO FLEXÍVEL EM PVC 1 X 1.1/2 - FORNECIMENTO E INSTALAÇÃO. AF_01/2020</t>
  </si>
  <si>
    <t>Observações: Composição criada para obra do bloco didático da UFSB em Jequié/Ba. 
As composições de bancada foram criadas com base no SINAPI 86895 adequando-se os coeficientes aos tamanhos das bancadas.</t>
  </si>
  <si>
    <t>98554 IMPERMEABILIZAÇÃO DE SUPERFÍCIE COM MEMBRANA À BASE DE RESINA ACRÍLICA, 3 DEMÃOS. AF_09/2023 (M2)</t>
  </si>
  <si>
    <t>00043147</t>
  </si>
  <si>
    <t>MEMBRANA IMPERMEABILIZANTE ACRILICA MONOCOMPONENTE</t>
  </si>
  <si>
    <t>88243</t>
  </si>
  <si>
    <t>AJUDANTE ESPECIALIZADO COM ENCARGOS COMPLEMENTARES</t>
  </si>
  <si>
    <t>88270</t>
  </si>
  <si>
    <t>IMPERMEABILIZADOR COM ENCARGOS COMPLEMENTARES</t>
  </si>
  <si>
    <t>98547 IMPERMEABILIZAÇÃO DE SUPERFÍCIE COM MANTA ASFÁLTICA, DUAS CAMADAS, INCLUSIVE APLICAÇÃO DE PRIMER ASFÁLTICO, E=3MM E E=4MM. AF_09/2023 (M2)</t>
  </si>
  <si>
    <t>00004226</t>
  </si>
  <si>
    <t>GAS DE COZINHA - GLP</t>
  </si>
  <si>
    <t>00004014</t>
  </si>
  <si>
    <t>MANTA ASFALTICA ELASTOMERICA EM POLIESTER 3 MM, TIPO III, CLASSE B, ACABAMENTO PP (NBR 9952)</t>
  </si>
  <si>
    <t>00004015</t>
  </si>
  <si>
    <t>MANTA ASFALTICA ELASTOMERICA EM POLIESTER 4 MM, TIPO III, CLASSE B, ACABAMENTO PP (NBR 9952)</t>
  </si>
  <si>
    <t>00000511</t>
  </si>
  <si>
    <t>PRIMER PARA MANTA ASFALTICA A BASE DE ASFALTO MODIFICADO DILUIDO EM SOLVENTE, APLICACAO A FRIO</t>
  </si>
  <si>
    <t>98563 PROTEÇÃO MECÂNICA DE SUPERFÍCIE HORIZONTAL COM ARGAMASSA DE CIMENTO E AREIA, TRAÇO 1:3, E=2CM. AF_09/2023 (M2)</t>
  </si>
  <si>
    <t>00038365</t>
  </si>
  <si>
    <t>CAMADA SEPARADORA DE FILME DE POLIETILENO 20 A 25 MICRA</t>
  </si>
  <si>
    <t>101905 EXTINTOR DE INCÊNDIO PORTÁTIL COM CARGA DE ÁGUA PRESSURIZADA DE 10 L, CLASSE A - FORNECIMENTO E INSTALAÇÃO. AF_10/2020_PE (UN)</t>
  </si>
  <si>
    <t>101909 EXTINTOR DE INCÊNDIO PORTÁTIL COM CARGA DE PQS DE 6 KG, CLASSE BC - FORNECIMENTO E INSTALAÇÃO. AF_10/2020_PE (UN)</t>
  </si>
  <si>
    <t>00010892</t>
  </si>
  <si>
    <t>EXTINTOR DE INCENDIO PORTATIL COM CARGA DE PO QUIMICO SECO (PQS) DE 6 KG, CLASSE BC</t>
  </si>
  <si>
    <t>JCA-78442367 PLACA DE SINALIZAÇÃO DE SEGURANÇA CONTRA INCÊNDIO, FOTOLUMINESCENTE, RETANGULAR, 20 X 40 CM, EM PVC 2 MM ANTI-CHAMAS (SIMBOLOS, CORES E PICTOGRAMAS CONFORME NBR 16820) - ALARME DE INCÊNDIO (UN)</t>
  </si>
  <si>
    <t>00037558</t>
  </si>
  <si>
    <t>PLACA DE SINALIZACAO DE SEGURANCA CONTRA INCENDIO, FOTOLUMINESCENTE, RETANGULAR, *20 X 40* CM, EM PVC *2* MM ANTI-CHAMAS (SIMBOLOS, CORES E PICTOGRAMAS CONFORME NBR 16820)</t>
  </si>
  <si>
    <t>Observações: Composição criada com base no SINAPI 97049 fazendo-se a substituição do insumo de material pelo adequado para o projeto.</t>
  </si>
  <si>
    <t>JCA-57614477 PLACA DE SINALIZACAO DE ACIONAMENTO DA BOMBA, CHAPA DE PVC ADESIVADA, ESPESSURA 2,00MM - ANTI-CHAMAS, FOTOLUMINESCENTE, RETANGULAR, *10 X 20* CM, (SIMBOLOS, CORES E PICTOGRAMAS CONFORME NBR 13434) (UN)</t>
  </si>
  <si>
    <t>00037556</t>
  </si>
  <si>
    <t>PLACA DE SINALIZACAO DE SEGURANCA CONTRA INCENDIO, FOTOLUMINESCENTE, QUADRADA, *20 X 20* CM, EM PVC *2* MM ANTI-CHAMAS (SIMBOLOS, CORES E PICTOGRAMAS CONFORME NBR 16820)</t>
  </si>
  <si>
    <t>Observações: COPIA ORSE - SE - 2019/05  (REF: 07/2019)19046</t>
  </si>
  <si>
    <t>JCA-83171406 PLACA DE SINALIZAÇÃO DE SEGURANÇA CONTRA INCÊNDIO, FOTOLUMINESCENTE, QUADRADA, 20 X 20 CM, EM PVC 2 MM ANTI-CHAMAS (SIMBOLOS, CORES E PICTOGRAMAS CONFORME NBR 16820) - EXTINTOR PORTÁTIL (UN)</t>
  </si>
  <si>
    <t>97599 LUMINÁRIA DE EMERGÊNCIA, COM 30 LÂMPADAS LED DE 2 W, SEM REATOR - FORNECIMENTO E INSTALAÇÃO. AF_09/2024 (UN)</t>
  </si>
  <si>
    <t>00038774</t>
  </si>
  <si>
    <t>LUMINARIA DE EMERGENCIA 30 LEDS, POTENCIA 2 W, BATERIA DE LITIO, AUTONOMIA DE 6 HORAS</t>
  </si>
  <si>
    <t>87879 CHAPISCO APLICADO EM ALVENARIAS E ESTRUTURAS DE CONCRETO INTERNAS, COM COLHER DE PEDREIRO. ARGAMASSA TRAÇO 1:3 COM PREPARO EM BETONEIRA 400L. AF_10/2022 (M2)</t>
  </si>
  <si>
    <t>87553 EMBOÇO, EM ARGAMASSA TRAÇO 1:2:8, PREPARO MECÂNICO, APLICADO MANUALMENTE EM PAREDES INTERNAS DE AMBIENTES COM ÁREA MAIOR QUE 10M², E = 10MM, COM TALISCAS. AF_03/2024 (M2)</t>
  </si>
  <si>
    <t>87292</t>
  </si>
  <si>
    <t>ARGAMASSA TRAÇO 1:2:8 (EM VOLUME DE CIMENTO, CAL E AREIA MÉDIA ÚMIDA) PARA EMBOÇO/MASSA ÚNICA/ASSENTAMENTO DE ALVENARIA DE VEDAÇÃO, PREPARO MECÂNICO COM BETONEIRA 400 L. AF_08/2019</t>
  </si>
  <si>
    <t>87777 EMBOÇO OU MASSA ÚNICA EM ARGAMASSA TRAÇO 1:2:8, PREPARO MANUAL, APLICADA MANUALMENTE EM PANOS DE FACHADA COM PRESENÇA DE VÃOS, ESPESSURA DE 25 MM. AF_08/2022 (M2)</t>
  </si>
  <si>
    <t>88496 EMASSAMENTO COM MASSA LÁTEX, APLICAÇÃO EM TETO, DUAS DEMÃOS, LIXAMENTO MANUAL. AF_04/2023 (M2)</t>
  </si>
  <si>
    <t>88484 FUNDO SELADOR ACRÍLICO, APLICAÇÃO MANUAL EM TETO, UMA DEMÃO. AF_04/2023 (M2)</t>
  </si>
  <si>
    <t>104640 PINTURA LÁTEX ACRÍLICA STANDARD, APLICAÇÃO MANUAL EM TETO, DUAS DEMÃOS. AF_04/2023 (M2)</t>
  </si>
  <si>
    <t>00035692</t>
  </si>
  <si>
    <t>TINTA LATEX ACRILICA STANDARD, COR BRANCA</t>
  </si>
  <si>
    <t>JCA-80883333 PLACA DESLIZANTE EM PVC 2 mm COM ADESIVO IMPRESSO E LAMINADO + BASE EM ALUMINIO VIRADO 30 X 15 cm (UN)</t>
  </si>
  <si>
    <t>UFSB-I-45842352</t>
  </si>
  <si>
    <t>Observações: Composição criada com base no SINAPI 97049 adequando-se aos insumos cotados.</t>
  </si>
  <si>
    <t>JCA-47616389 PLACA EM AÇO INOX COM IMPRESSÃO UV PARA BRAILLE 15 x 6 cm (UN)</t>
  </si>
  <si>
    <t>UFSB-I-40185023</t>
  </si>
  <si>
    <t>00042425 AR CONDICIONADO SPLIT INVERTER, HI-WALL (PAREDE), 12000 BTU/H, CICLO FRIO, 60HZ, CLASSIFICACAO A (SELO PROCEL), GAS HFC, CONTROLE S/FIO (UN)</t>
  </si>
  <si>
    <t>AR CONDICIONADO SPLIT INVERTER, HI-WALL (PAREDE), 12000 BTU/H, CICLO FRIO, 60HZ, CLASSIFICACAO A (SELO PROCEL), GAS HFC, CONTROLE S/FIO</t>
  </si>
  <si>
    <t>JCA-55587950 SERVIÇOS DE INSTALAÇÃO DE AR CONDICIONADO SPLIT INVERTER, HI-WALL (PAREDE), 12000 BTU/H, CICLO FRIO (UN)</t>
  </si>
  <si>
    <t>00011976</t>
  </si>
  <si>
    <t>CHUMBADOR DE ACO ZINCADO, DIAMETRO 1/4" COM PARAFUSO 1/4" X 40 MM</t>
  </si>
  <si>
    <t>00013246</t>
  </si>
  <si>
    <t>PARAFUSO DE ACO ZINCADO, SEXTAVADO, COM ROSCA INTEIRA, DIAMETRO 5/16", COMPRIMENTO 3/4", COM PORCA E ARRUELA LISA LEVE</t>
  </si>
  <si>
    <t>00037591</t>
  </si>
  <si>
    <t>SUPORTE MAO-FRANCESA EM ACO, ABAS IGUAIS 40 CM, CAPACIDADE MINIMA 70 KG, BRANCO</t>
  </si>
  <si>
    <t>100308</t>
  </si>
  <si>
    <t>MECÂNICO DE REFRIGERAÇÃO COM ENCARGOS COMPLEMENTARES</t>
  </si>
  <si>
    <t>Observações: Composição baseada no SINAPI 103247, excluindo-se o equipamento para BDI diferenciado.</t>
  </si>
  <si>
    <t>97327 TUBO EM COBRE FLEXÍVEL, DN 1/4", COM ISOLAMENTO, INSTALADO EM RAMAL DE ALIMENTAÇÃO DE AR-CONDICIONADO - FORNECIMENTO E INSTALAÇÃO. AF_07/2025 (M)</t>
  </si>
  <si>
    <t>00039738</t>
  </si>
  <si>
    <t>TUBO DE BORRACHA ELASTOMERICA FLEXIVEL, PRETA, PARA ISOLAMENTO TERMICO DE TUBULACAO, DN 1/4" (6 MM), E= 9 MM, COEFICIENTE DE CONDUTIVIDADE TERMICA 0,036W/MK, VAPOR DE AGUA MAIOR OU IGUAL A 10.000</t>
  </si>
  <si>
    <t>00039662</t>
  </si>
  <si>
    <t>TUBO DE COBRE FLEXIVEL, D = 1/4", E = 0,79 MM, PARA AR-CONDICIONADO/ INSTALACOES GAS RESIDENCIAIS E COMERCIAIS</t>
  </si>
  <si>
    <t>97329 TUBO EM COBRE FLEXÍVEL, DN 1/2", COM ISOLAMENTO, INSTALADO EM RAMAL DE ALIMENTAÇÃO DE AR-CONDICIONADO - FORNECIMENTO E INSTALAÇÃO. AF_07/2025 (M)</t>
  </si>
  <si>
    <t>00039737</t>
  </si>
  <si>
    <t>TUBO DE BORRACHA ELASTOMERICA FLEXIVEL, PRETA, PARA ISOLAMENTO TERMICO DE TUBULACAO, DN 1/2" (12 MM), E= 19 MM, COEFICIENTE DE CONDUTIVIDADE TERMICA 0,036W/MK, VAPOR DE AGUA MAIOR OU IGUAL A 10.000</t>
  </si>
  <si>
    <t>00039660</t>
  </si>
  <si>
    <t>TUBO DE COBRE FLEXIVEL, D = 1/2", E = 0,79 MM, PARA AR-CONDICIONADO/ INSTALACOES GAS RESIDENCIAIS E COMERCIAIS</t>
  </si>
  <si>
    <t>87261 REVESTIMENTO CERÂMICO PARA PISO COM PLACAS TIPO PORCELANATO DE DIMENSÕES 60X60 CM APLICADA EM AMBIENTES DE ÁREA MENOR QUE 5 M². AF_02/2023_PE (M2)</t>
  </si>
  <si>
    <t>00045190</t>
  </si>
  <si>
    <t>PISO EM PORCELANATO, RETIFICADO, LISO, MONOCOLOR, ACETINADO OU POLIDO, FORMATO MAIOR QUE 2500 ATE 6400 CM2</t>
  </si>
  <si>
    <t>88256</t>
  </si>
  <si>
    <t>AZULEJISTA OU LADRILHEIRO COM ENCARGOS COMPLEMENTARES</t>
  </si>
  <si>
    <t>104162 PISO EM GRANILITE, MARMORITE OU GRANITINA EM AMBIENTES INTERNOS, COM ESPESSURA DE 8 MM, INCLUSO MISTURA EM BETONEIRA, COLOCAÇÃO DAS JUNTAS, APLICAÇÃO DO PISO, 4 POLIMENTOS COM POLITRIZ, ESTUCAMENTO, SELADOR E CERA. AF_06/2022 (M2)</t>
  </si>
  <si>
    <t>89226</t>
  </si>
  <si>
    <t>BETONEIRA CAPACIDADE NOMINAL DE 600 L, CAPACIDADE DE MISTURA 360 L, MOTOR ELÉTRICO TRIFÁSICO POTÊNCIA DE 4 CV, SEM CARREGADOR - CHI DIURNO. AF_05/2023</t>
  </si>
  <si>
    <t>89225</t>
  </si>
  <si>
    <t>BETONEIRA CAPACIDADE NOMINAL DE 600 L, CAPACIDADE DE MISTURA 360 L, MOTOR ELÉTRICO TRIFÁSICO POTÊNCIA DE 4 CV, SEM CARREGADOR - CHP DIURNO. AF_05/2023</t>
  </si>
  <si>
    <t>95277</t>
  </si>
  <si>
    <t>POLIDORA DE PISO (POLITRIZ), PESO DE 100KG, DIÂMETRO 450 MM, MOTOR ELÉTRICO, POTÊNCIA 4 HP - CHI DIURNO. AF_05/2023</t>
  </si>
  <si>
    <t>95276</t>
  </si>
  <si>
    <t>POLIDORA DE PISO (POLITRIZ), PESO DE 100KG, DIÂMETRO 450 MM, MOTOR ELÉTRICO, POTÊNCIA 4 HP - CHP DIURNO. AF_05/2023</t>
  </si>
  <si>
    <t>00041967</t>
  </si>
  <si>
    <t>CERA LIQUIDA INCOLOR MULTIPISO</t>
  </si>
  <si>
    <t>00044528</t>
  </si>
  <si>
    <t>CIMENTO PORTLAND ESTRUTURAL BRANCO CPB - 32 OU CPB - 40</t>
  </si>
  <si>
    <t>00004824</t>
  </si>
  <si>
    <t>GRANILHA/ GRANA/ PEDRISCO OU AGREGADO EM MARMORE/ GRANITO/ QUARTZO E CALCARIO, PRETO, CINZA, PALHA OU BRANCO</t>
  </si>
  <si>
    <t>00003671</t>
  </si>
  <si>
    <t>JUNTA PLASTICA DE DILATACAO PARA PISOS, COR CINZA, 17 X 3 MM (ALTURA X ESPESSURA)</t>
  </si>
  <si>
    <t>91865 ELETRODUTO RÍGIDO ROSCÁVEL, PVC, DN 40 MM (1 1/4"), PARA CIRCUITOS TERMINAIS, INSTALADO EM FORRO - FORNECIMENTO E INSTALAÇÃO. AF_03/2023 (M)</t>
  </si>
  <si>
    <t>91905 CURVA 90 GRAUS PARA ELETRODUTO, PVC, ROSCÁVEL, DN 32 MM (1"), PARA CIRCUITOS TERMINAIS, INSTALADA EM LAJE - FORNECIMENTO E INSTALAÇÃO. AF_03/2023 (UN)</t>
  </si>
  <si>
    <t>91877 LUVA PARA ELETRODUTO, PVC, ROSCÁVEL, DN 40 MM (1 1/4"), PARA CIRCUITOS TERMINAIS, INSTALADA EM FORRO - FORNECIMENTO E INSTALAÇÃO. AF_03/2023 (UN)</t>
  </si>
  <si>
    <t>91939 CAIXA RETANGULAR 4" X 2" ALTA (2,00 M DO PISO), PVC, INSTALADA EM PAREDE - FORNECIMENTO E INSTALAÇÃO. AF_03/2023 (UN)</t>
  </si>
  <si>
    <t>91872 ELETRODUTO RÍGIDO ROSCÁVEL, PVC, DN 32 MM (1"), PARA CIRCUITOS TERMINAIS, INSTALADO EM PAREDE - FORNECIMENTO E INSTALAÇÃO. AF_03/2023 (M)</t>
  </si>
  <si>
    <t>JCA-08614994 ELETRODUTO/CONDULETE DE PVC RIGIDO, LISO, COR CINZA, DE 1", PARA INSTALACOES APARENTES (NBR 5410) - FORNECIMENTO E INSTALAÇÃO. (M)</t>
  </si>
  <si>
    <t>00039255</t>
  </si>
  <si>
    <t>ELETRODUTO/CONDULETE DE PVC RIGIDO, LISO, COR CINZA, DE 1", PARA INSTALACOES APARENTES (NBR 5410)</t>
  </si>
  <si>
    <t>Observações: Composição criada com base no SINAPI 91872 substituindo o eletroduto comum pelo cinza.</t>
  </si>
  <si>
    <t>91893 CURVA 90 GRAUS PARA ELETRODUTO, PVC, ROSCÁVEL, DN 32 MM (1"), PARA CIRCUITOS TERMINAIS, INSTALADA EM FORRO - FORNECIMENTO E INSTALAÇÃO. AF_03/2023 (UN)</t>
  </si>
  <si>
    <t>91885 LUVA PARA ELETRODUTO, PVC, ROSCÁVEL, DN 32 MM (1"), PARA CIRCUITOS TERMINAIS, INSTALADA EM PAREDE - FORNECIMENTO E INSTALAÇÃO. AF_03/2023 (UN)</t>
  </si>
  <si>
    <t>91876 LUVA PARA ELETRODUTO, PVC, ROSCÁVEL, DN 32 MM (1"), PARA CIRCUITOS TERMINAIS, INSTALADA EM FORRO - FORNECIMENTO E INSTALAÇÃO. AF_03/2023 (UN)</t>
  </si>
  <si>
    <t>104403 CONDULETE DE PVC, TIPO C, PARA ELETRODUTO DE PVC SOLDÁVEL DN 32 MM (1''), APARENTE - FORNECIMENTO E INSTALAÇÃO. AF_10/2022 (UN)</t>
  </si>
  <si>
    <t>00039332</t>
  </si>
  <si>
    <t>CONDULETE EM PVC, TIPO "C", SEM TAMPA, DE 1"</t>
  </si>
  <si>
    <t>104400 CONDULETE DE PVC, TIPO LR, PARA ELETRODUTO DE PVC SOLDÁVEL DN 32 MM (1''), APARENTE - FORNECIMENTO E INSTALAÇÃO. AF_10/2022 (UN)</t>
  </si>
  <si>
    <t>00039338</t>
  </si>
  <si>
    <t>CONDULETE EM PVC, TIPO "LR", SEM TAMPA, DE 1"</t>
  </si>
  <si>
    <t>91943 CAIXA RETANGULAR 4" X 4" MÉDIA (1,30 M DO PISO), PVC, INSTALADA EM PAREDE - FORNECIMENTO E INSTALAÇÃO. AF_03/2023 (UN)</t>
  </si>
  <si>
    <t>UFSB-96631538 ACIONADOR MANUAL DA BOMBA DE INCÊNDIO ATRAVÉS DE BOTOEIRA LIGA / DESLIGA, REF.: AMB 3202. FAB.: INTELBRAS OU EQUIVALENTE TÉCNICO (UN)</t>
  </si>
  <si>
    <t>UFSB-I-26093442</t>
  </si>
  <si>
    <t>Observações: Composição criada com base no ORSE 10761 fazendo-se a substituição dos insumos pelo SINAPI e cotações.</t>
  </si>
  <si>
    <t>UFSB-97862304 DETECTOR DE TEMPERATURA ENDEREÇÁVEL, REF.: DTE 521. FAB.: INTELBRAS OU EQUIVALENTE TÉCNICO (UN)</t>
  </si>
  <si>
    <t>UFSB-I-98757224</t>
  </si>
  <si>
    <t>UFSB-94448482 ISOLADOR DE LAÇO, PROTEGE O SISTEMA CONTRA CURTOS-CIRCUITOS NO LAÇO, REF.: IDL 521. FAB.: INTELBRAS OU EQUIVALENTE TÉCNICO (UN)</t>
  </si>
  <si>
    <t>UFSB-I-26722495</t>
  </si>
  <si>
    <t>UFSB-29205032 REPETIDORA PARA CENTRAL DE ALARME DE INCÊNDIO ENDEREÇÁVEL CIE, REF.: RP 520. FAB.: INTELBRAS OU EQUIVALENTE TÉCNICO (UN)</t>
  </si>
  <si>
    <t>UFSB-I-83297849</t>
  </si>
  <si>
    <t xml:space="preserve">Observações: Composição criada com base na composição ORSE S12141 fazendo-se a substituição dos insumos pelo SINAPI e/ou cotação de preços.
</t>
  </si>
  <si>
    <t>96523 ESCAVAÇÃO MANUAL PARA BLOCO DE COROAMENTO OU SAPATA (INCLUINDO ESCAVAÇÃO PARA COLOCAÇÃO DE FÔRMAS). AF_01/2024 (M3)</t>
  </si>
  <si>
    <t>104917 ARMAÇÃO DE SAPATA ISOLADA, VIGA BALDRAME E SAPATA CORRIDA UTILIZANDO AÇO CA-50 DE 6,3 MM - MONTAGEM. AF_01/2024 (KG)</t>
  </si>
  <si>
    <t>104918 ARMAÇÃO DE SAPATA ISOLADA, VIGA BALDRAME E SAPATA CORRIDA UTILIZANDO AÇO CA-50 DE 8 MM - MONTAGEM. AF_01/2024 (KG)</t>
  </si>
  <si>
    <t>104921 ARMAÇÃO DE BLOCO, SAPATA ISOLADA, VIGA BALDRAME E SAPATA CORRIDA UTILIZANDO AÇO CA-50 DE 16 MM - MONTAGEM. AF_01/2024 (KG)</t>
  </si>
  <si>
    <t>92419 MONTAGEM E DESMONTAGEM DE FÔRMA DE PILARES RETANGULARES E ESTRUTURAS SIMILARES, PÉ-DIREITO SIMPLES, EM CHAPA DE MADEIRA COMPENSADA RESINADA, 4 UTILIZAÇÕES. AF_09/2020 (M2)</t>
  </si>
  <si>
    <t>92762 ARMAÇÃO DE PILAR OU VIGA DE ESTRUTURA CONVENCIONAL DE CONCRETO ARMADO UTILIZANDO AÇO CA-50 DE 10,0 MM - MONTAGEM. AF_06/2022 (KG)</t>
  </si>
  <si>
    <t>96252 FABRICAÇÃO DE FÔRMA PARA PILARES CIRCULARES, EM CHAPA DE MADEIRA COMPENSADA RESINADA, PÉ-DIREITO SIMPLES. AF_05/2024 (M2)</t>
  </si>
  <si>
    <t>92454 MONTAGEM E DESMONTAGEM DE FÔRMA DE VIGA, ESCORAMENTO METÁLICO, PÉ-DIREITO DUPLO, EM CHAPA DE MADEIRA RESINADA, 4 UTILIZAÇÕES. AF_09/2020 (M2)</t>
  </si>
  <si>
    <t>00040291</t>
  </si>
  <si>
    <t>LOCACAO DE TORRE METALICA COMPLETA PARA UMA CARGA DE 8 TF (80 KN) E PE DIREITO DE 6 M, INCLUINDO MODULOS, DIAGONAIS, SAPATAS E FORCADOS</t>
  </si>
  <si>
    <t>92760 ARMAÇÃO DE PILAR OU VIGA DE ESTRUTURA CONVENCIONAL DE CONCRETO ARMADO UTILIZANDO AÇO CA-50 DE 6,3 MM - MONTAGEM. AF_06/2022 (KG)</t>
  </si>
  <si>
    <t>92761 ARMAÇÃO DE PILAR OU VIGA DE ESTRUTURA CONVENCIONAL DE CONCRETO ARMADO UTILIZANDO AÇO CA-50 DE 8,0 MM - MONTAGEM. AF_06/2022 (KG)</t>
  </si>
  <si>
    <t>92512 MONTAGEM E DESMONTAGEM DE FÔRMA DE LAJE MACIÇA, PÉ-DIREITO DUPLO, EM CHAPA DE MADEIRA COMPENSADA RESINADA, 4 UTILIZAÇÕES. AF_09/2020 (M2)</t>
  </si>
  <si>
    <t>00040270</t>
  </si>
  <si>
    <t>VIGA DE ESCORAMENTO H20, DE MADEIRA, PESO DE 5,00 A 5,20 KG/M, COM EXTREMIDADES PLASTICAS</t>
  </si>
  <si>
    <t>92492 MONTAGEM E DESMONTAGEM DE FÔRMA DE LAJE NERVURADA COM CUBETA E ASSOALHO, PÉ-DIREITO DUPLO, EM CHAPA DE MADEIRA COMPENSADA RESINADA, 10 UTILIZAÇÕES. AF_09/2020 (M2)</t>
  </si>
  <si>
    <t>00040290</t>
  </si>
  <si>
    <t>LOCACAO DE FORMA PLASTICA PARA LAJE NERVURADA, DIMENSOES *60* X *60* X *16* CM</t>
  </si>
  <si>
    <t>92772 ARMAÇÃO DE LAJE DE ESTRUTURA CONVENCIONAL DE CONCRETO ARMADO UTILIZANDO AÇO CA-50 DE 12,5 MM - MONTAGEM. AF_06/2022 (KG)</t>
  </si>
  <si>
    <t>92773 ARMAÇÃO DE LAJE DE ESTRUTURA CONVENCIONAL DE CONCRETO ARMADO UTILIZANDO AÇO CA-50 DE 16,0 MM - MONTAGEM. AF_06/2022 (KG)</t>
  </si>
  <si>
    <t>CAJQ-08605144 FORNECIMENTO E INSTALAÇÃO DE CORDOALHA ENGRAXADA COM 7 FIOS, RESISTÊNCIA À TRAÇÃO DE 190 KGF/MM² E DIÂMETRO NOMINAL DE 12,7 MM, EM VIGA (KG)</t>
  </si>
  <si>
    <t>I06871</t>
  </si>
  <si>
    <t>Cordoalha engraxada CP-190 RB D=12,7mm</t>
  </si>
  <si>
    <t xml:space="preserve">Observações: Composição criada para obra do bloco didático da UFSB em Jequié/Ba com base no SINAPI 104297
</t>
  </si>
  <si>
    <t>S09957 Ancoragem ativa para cordoalhas com 7 fios de 12.7mm, d=1/2" (un)</t>
  </si>
  <si>
    <t>I10377</t>
  </si>
  <si>
    <t>S09956 Ancoragem passiva para cordoalha com 7 fios de 12.7mm, d=1/2" (un)</t>
  </si>
  <si>
    <t>I10376</t>
  </si>
  <si>
    <t>Ancoragem passiva para cabo com 7 cordoalhas de 12.7mm, d=1/2"</t>
  </si>
  <si>
    <t>102074 ESCADA EM CONCRETO ARMADO MOLDADO IN LOCO, FCK 25 MPA, COM 2 LANCES EM U E LAJE PLANA, FÔRMA EM CHAPA DE MADEIRA COMPENSADA RESINADA. AF_11/2020 (M3)</t>
  </si>
  <si>
    <t>95946</t>
  </si>
  <si>
    <t>ARMAÇÃO DE ESCADA, DE UMA ESTRUTURA CONVENCIONAL DE CONCRETO ARMADO UTILIZANDO AÇO CA-50 DE 10,0 MM - MONTAGEM. AF_11/2020</t>
  </si>
  <si>
    <t>95943</t>
  </si>
  <si>
    <t>ARMAÇÃO DE ESCADA, DE UMA ESTRUTURA CONVENCIONAL DE CONCRETO ARMADO UTILIZANDO AÇO CA-60 DE 5,0 MM - MONTAGEM. AF_11/2020</t>
  </si>
  <si>
    <t>103675</t>
  </si>
  <si>
    <t>CONCRETAGEM DE VIGAS E LAJES, FCK=25 MPA, PARA LAJES MACIÇAS OU NERVURADAS COM USO DE BOMBA - LANÇAMENTO, ADENSAMENTO E ACABAMENTO. AF_02/2022_PS</t>
  </si>
  <si>
    <t>101980</t>
  </si>
  <si>
    <t>MONTAGEM E DESMONTAGEM DE FÔRMA PARA ESCADAS, COM 2 LANCES EM "U" E LAJE PLANA, EM CHAPA DE MADEIRA COMPENSADA RESINADA, 4 UTILIZAÇÕES. AF_11/2020</t>
  </si>
  <si>
    <t>97084 COMPACTAÇÃO MECÂNICA DE SOLO PARA EXECUÇÃO DE RADIER, PISO DE CONCRETO OU LAJE SOBRE SOLO, COM COMPACTADOR DE SOLOS TIPO PLACA VIBRATÓRIA. AF_09/2021 (M2)</t>
  </si>
  <si>
    <t>97087 CAMADA SEPARADORA PARA EXECUÇÃO DE RADIER, PISO DE CONCRETO OU LAJE SOBRE SOLO, EM LONA PLÁSTICA. AF_09/2021 (M2)</t>
  </si>
  <si>
    <t>00042408</t>
  </si>
  <si>
    <t>LONA PLASTICA EXTRA FORTE PRETA, E = 200 MICRA</t>
  </si>
  <si>
    <t>96620 LASTRO DE CONCRETO MAGRO, APLICADO EM PISOS, LAJES SOBRE SOLO OU RADIERS. AF_01/2024 (M3)</t>
  </si>
  <si>
    <t>JCA-59185264 CONCRETAGEM DE RESERVATÓRIOS, FCK=30 MPA, COM USO DE BOMBA - LANÇAMENTO, ADENSAMENTO E ACABAMENTO. (M3)</t>
  </si>
  <si>
    <t>Observações: Composição criada com base no SINAPI 103684 fazendo-se o uso do concreto indicado em projeto.</t>
  </si>
  <si>
    <t>100067 ARMAÇÃO DO SISTEMA DE PAREDES DE CONCRETO, EXECUTADA COMO REFORÇO, VERGALHÃO DE 5,0 MM DE DIÂMETRO. AF_12/2024 (KG)</t>
  </si>
  <si>
    <t>00043059</t>
  </si>
  <si>
    <t>ACO CA-60, 4,2 MM, OU 5,0 MM, OU 6,0 MM, OU 7,0 MM, VERGALHAO</t>
  </si>
  <si>
    <t>91602 ARMAÇÃO DO SISTEMA DE PAREDES DE CONCRETO, EXECUTADA COMO REFORÇO, VERGALHÃO DE 8,0 MM DE DIÂMETRO. AF_12/2024 (KG)</t>
  </si>
  <si>
    <t>00000033</t>
  </si>
  <si>
    <t>ACO CA-50, 8,0 MM, VERGALHAO</t>
  </si>
  <si>
    <t>91603 ARMAÇÃO DO SISTEMA DE PAREDES DE CONCRETO, EXECUTADA COMO REFORÇO, VERGALHÃO DE 10,0 MM DE DIÂMETRO. AF_12/2024 (KG)</t>
  </si>
  <si>
    <t>00000034</t>
  </si>
  <si>
    <t>ACO CA-50, 10,0 MM, VERGALHAO</t>
  </si>
  <si>
    <t>100068 ARMAÇÃO DO SISTEMA DE PAREDES DE CONCRETO, EXECUTADA COMO REFORÇO, VERGALHÃO DE 12,5 MM DE DIÂMETRO. AF_12/2024 (KG)</t>
  </si>
  <si>
    <t>00043055</t>
  </si>
  <si>
    <t>ACO CA-50, 12,5 MM OU 16,0 MM, VERGALHAO</t>
  </si>
  <si>
    <t>97086 FABRICAÇÃO, MONTAGEM E DESMONTAGEM DE FORMA PARA RADIER, PISO DE CONCRETO OU LAJE SOBRE SOLO, EM MADEIRA SERRADA, 4 UTILIZAÇÕES. AF_09/2021 (M2)</t>
  </si>
  <si>
    <t>97096 CONCRETAGEM DE RADIER, PISO DE CONCRETO OU LAJE SOBRE SOLO, FCK 30 MPA - LANÇAMENTO, ADENSAMENTO E ACABAMENTO. AF_09/2021 (M3)</t>
  </si>
  <si>
    <t>103322 ALVENARIA DE VEDAÇÃO DE BLOCOS CERÂMICOS FURADOS NA VERTICAL DE 9X19X39 CM (ESPESSURA 9 CM) E ARGAMASSA DE ASSENTAMENTO COM PREPARO EM BETONEIRA. AF_12/2021 (M2)</t>
  </si>
  <si>
    <t>00037592</t>
  </si>
  <si>
    <t>BLOCO CERAMICO / TIJOLO VAZADO PARA ALVENARIA DE VEDACAO, FUROS NA VERTICAL DE 9 X 19 X 39 CM (L X A X C)</t>
  </si>
  <si>
    <t>00034557</t>
  </si>
  <si>
    <t>TELA DE ACO SOLDADA GALVANIZADA/ZINCADA PARA ALVENARIA, FIO D = *1,20 A 1,70* MM, MALHA 15 X 15 MM, (C X L) *50 X 7,5* CM</t>
  </si>
  <si>
    <t>103318 ALVENARIA DE VEDAÇÃO DE BLOCOS VAZADOS DE CONCRETO DE 14X19X39 CM (ESPESSURA 14 CM) E ARGAMASSA DE ASSENTAMENTO COM PREPARO EM BETONEIRA. AF_12/2021 (M2)</t>
  </si>
  <si>
    <t>00000651</t>
  </si>
  <si>
    <t>BLOCO DE VEDACAO DE CONCRETO 14 X 19 X 39 CM (CLASSE C - NBR 6136)</t>
  </si>
  <si>
    <t>00034547</t>
  </si>
  <si>
    <t>TELA DE ACO SOLDADA GALVANIZADA/ZINCADA PARA ALVENARIA, FIO D = *1,20 A 1,70* MM, MALHA 15 X 15 MM, (C X L) *50 X 12* CM</t>
  </si>
  <si>
    <t>89306 ALVENARIA ESTRUTURAL DE BLOCOS CERÂMICOS 14X19X29, (ESPESSURA DE 14 CM), UTILIZANDO COLHER DE PEDREIRO E ARGAMASSA DE ASSENTAMENTO COM PREPARO EM BETONEIRA. AF_03/2023 (M2)</t>
  </si>
  <si>
    <t>00034586</t>
  </si>
  <si>
    <t>BLOCO ESTRUTURAL CERAMICO DE 14 X 19 X 29 CM (L X A X C) E 6,0 MPA</t>
  </si>
  <si>
    <t>00034649</t>
  </si>
  <si>
    <t>CANALETA ESTRUTURAL CERAMICA DE 14 X 19 X 29 CM (L X A X C) E 6,0 MPA</t>
  </si>
  <si>
    <t>00034788</t>
  </si>
  <si>
    <t>MEIO BLOCO ESTRUTURAL CERAMICO DE 14 X 19 X 14 CM (L X A X C) E 6,0 MPA</t>
  </si>
  <si>
    <t>87286</t>
  </si>
  <si>
    <t>ARGAMASSA TRAÇO 1:1:6 (EM VOLUME DE CIMENTO, CAL E AREIA MÉDIA ÚMIDA) PARA EMBOÇO/MASSA ÚNICA/ASSENTAMENTO DE ALVENARIA DE VEDAÇÃO, PREPARO MECÂNICO COM BETONEIRA 400 L. AF_08/2019</t>
  </si>
  <si>
    <t>96358 PAREDE COM SISTEMA EM CHAPAS DE GESSO PARA DRYWALL, USO INTERNO, COM DUAS FACES SIMPLES E ESTRUTURA METÁLICA COM GUIAS SIMPLES, SEM VÃOS. AF_07/2023_PS (M2)</t>
  </si>
  <si>
    <t>00039431</t>
  </si>
  <si>
    <t>FITA DE PAPEL MICROPERFURADO, 50 X 150 MM, PARA TRATAMENTO DE JUNTAS DE CHAPA DE GESSO PARA DRYWALL</t>
  </si>
  <si>
    <t>00039432</t>
  </si>
  <si>
    <t>FITA DE PAPEL REFORCADA COM LAMINA DE METAL PARA REFORCO DE CANTOS DE CHAPA DE GESSO PARA DRYWALL</t>
  </si>
  <si>
    <t>00039434</t>
  </si>
  <si>
    <t>MASSA DE REJUNTE EM PO PARA DRYWALL, A BASE DE GESSO, SECAGEM RAPIDA, PARA TRATAMENTO DE JUNTAS DE CHAPA DE GESSO (NECESSITA ADICAO DE AGUA)</t>
  </si>
  <si>
    <t>00039435</t>
  </si>
  <si>
    <t>PARAFUSO DRY WALL, EM ACO FOSFATIZADO, CABECA TROMBETA E PONTA AGULHA (TA), COMPRIMENTO 25 MM</t>
  </si>
  <si>
    <t>00039443</t>
  </si>
  <si>
    <t>PARAFUSO DRY WALL, EM ACO ZINCADO, CABECA LENTILHA E PONTA BROCA (LB), LARGURA 4,2 MM, COMPRIMENTO 13 MM</t>
  </si>
  <si>
    <t>00039419</t>
  </si>
  <si>
    <t>PERFIL GUIA, FORMATO U, EM ACO ZINCADO, PARA ESTRUTURA PAREDE DRYWALL, E = 0,5 MM, 70 X 3000 MM (L X C)</t>
  </si>
  <si>
    <t>00039422</t>
  </si>
  <si>
    <t>PERFIL MONTANTE, FORMATO C, EM ACO ZINCADO, PARA ESTRUTURA PAREDE DRYWALL, E = 0,5 MM, 70 X 3000 MM (L X C)</t>
  </si>
  <si>
    <t>00037586</t>
  </si>
  <si>
    <t>PINO DE ACO COM ARRUELA CONICA, DIAMETRO ARRUELA = *23* MM E COMP HASTE = *27* MM (ACAO INDIRETA)</t>
  </si>
  <si>
    <t>00039413</t>
  </si>
  <si>
    <t>PLACA / CHAPA DE GESSO ACARTONADO, STANDARD (ST), COR BRANCA, E = 12,5 MM, 1200 X 2400 MM (L X C)</t>
  </si>
  <si>
    <t>96359 PAREDE COM SISTEMA EM CHAPAS DE GESSO PARA DRYWALL, USO INTERNO, COM DUAS FACES SIMPLES E ESTRUTURA METÁLICA COM GUIAS SIMPLES PARA PAREDES COM ÁREA LÍQUIDA MAIOR OU IGUAL A 6 M2, COM VÃOS. AF_07/2023_PS (M2)</t>
  </si>
  <si>
    <t>104718 PAREDE COM SISTEMA EM CHAPAS DE GESSO PARA DRYWALL, USO INTERNO, COM DUAS FACES SIMPLES E ESTRUTURA METÁLICA COM GUIAS SIMPLES PARA PAREDES COM ÁREA LÍQUIDA MENOR QUE 6 M2, COM VÃOS. AF_07/2023_PS (M2)</t>
  </si>
  <si>
    <t>96360 PAREDE COM SISTEMA EM CHAPAS DE GESSO PARA DRYWALL, USO INTERNO, COM DUAS FACES SIMPLES E ESTRUTURA METÁLICA COM GUIAS DUPLAS, SEM VÃOS. AF_07/2023_PS (M2)</t>
  </si>
  <si>
    <t>96361 PAREDE COM SISTEMA EM CHAPAS DE GESSO PARA DRYWALL, USO INTERNO, COM DUAS FACES SIMPLES E ESTRUTURA METÁLICA COM GUIAS DUPLAS PARA PAREDES COM ÁREA LÍQUIDA MAIOR OU IGUAL A 6 M2, COM VÃOS. AF_07/2023_PS (M2)</t>
  </si>
  <si>
    <t>104719 PAREDE COM SISTEMA EM CHAPAS DE GESSO PARA DRYWALL, USO INTERNO, COM DUAS FACES SIMPLES E ESTRUTURA METÁLICA COM GUIAS DUPLAS PARA PAREDES COM ÁREA LÍQUIDA MENOR QUE 6 M2, COM VÃOS. AF_07/2023_PS (M2)</t>
  </si>
  <si>
    <t>JCA-06562378 PAREDE COM SISTEMA EM CHAPAS DE GESSO PARA DRYWALL, USO INTERNO, COM UMA FACE SIMPLES E ESTRUTURA METÁLICA COM GUIAS SIMPLES (APLICADA SOBRE PAREDE DE ALVENARIA) (M2)</t>
  </si>
  <si>
    <t>Observações: Composição criada com base no SINAPI 96358 adequando-se ao uso na função de parede sobreposta em alvenaria</t>
  </si>
  <si>
    <t>JCA-37155338 INSTALAÇÃO DE ISOLAMENTO COM LÃ DE PET ESPESSURA 50mm EM PAREDE DRYWALL. (M2)</t>
  </si>
  <si>
    <t>UFSB-I-50794919</t>
  </si>
  <si>
    <t>LÃ DE PET CONSTITUÍDA POR FIBRAS DE POLIESTER, SEM REVESTIMENTO EM AMBAS AS FACES, ESPESSURA 5,0 CM, ROLO</t>
  </si>
  <si>
    <t>Observações: Composição criada com base no SINAPI 104726 fazendo-se a aplicação do custo do insumo que não possui preço no SINAPI.</t>
  </si>
  <si>
    <t>102253 DIVISORIA SANITÁRIA, TIPO CABINE, EM GRANITO CINZA POLIDO, ESP = 3CM, ASSENTADO COM ARGAMASSA COLANTE AC III-E, EXCLUSIVE FERRAGENS. AF_01/2021 (M2)</t>
  </si>
  <si>
    <t>00000131</t>
  </si>
  <si>
    <t>ADESIVO ESTRUTURAL A BASE DE RESINA EPOXI, BICOMPONENTE, PASTOSO (TIXOTROPICO)</t>
  </si>
  <si>
    <t>00037596</t>
  </si>
  <si>
    <t>ARGAMASSA COLANTE TIPO AC III E</t>
  </si>
  <si>
    <t>00044476</t>
  </si>
  <si>
    <t>DIVISORIA EM GRANITO, COM DUAS FACES POLIDAS, TIPO ANDORINHA/ QUARTZ/ CASTELO/ CORUMBA OU OUTROS EQUIVALENTES DA REGIAO, E= *3,0* CM</t>
  </si>
  <si>
    <t>S01845 Alçapão em chapa de aço e = 3/16" (m2)</t>
  </si>
  <si>
    <t>I00582</t>
  </si>
  <si>
    <t>Chapa xadrez 3/16" - 4,75mm - (38,00kg/m2)</t>
  </si>
  <si>
    <t>00001379</t>
  </si>
  <si>
    <t>CIMENTO PORTLAND COMPOSTO CP II-32</t>
  </si>
  <si>
    <t>UFSB-86889296 PORTA DE MADEIRA PARA PINTURA, SEMI-OCA MÉDIA, 80X210CM, E VISOR DE VIDRO 50x60, ESPESSURA DE 3,5CM, INCLUSO MARCOS, ALIZARES DOBRADIÇAS, FECHADURAS E ACABAMENTO - FORNECIMENTO E INSTALAÇÃO (UN)</t>
  </si>
  <si>
    <t>100674</t>
  </si>
  <si>
    <t>CAIXILHO FIXO DE ALUMÍNIO PARA VIDRO (VIDRO INCLUSO), BATENTE/ REQUADRO DE 4 A 14 CM, SEM GUARNIÇÃO/ ALIZAR, FIXAÇÃO COM PARAFUSOS, VEDAÇÃO COM SILICONE, EXCLUSIVE CONTRAMARCO - FORNECIMENTO E INSTALAÇÃO. AF_11/2024</t>
  </si>
  <si>
    <t>S12098 Porta corta fogo, de abrir, 02 folhas, em chapa de aço galvanizado nº24, batente em chapa nº18, classe 90, isolante em manta cerâmica incombustível e=5cm, dobradiças tipo helicoidal em aço 1010/1020, e fechadura reversível sem chave (m2)</t>
  </si>
  <si>
    <t>00004721</t>
  </si>
  <si>
    <t>PEDRA BRITADA N. 1 (9,5 A 19 MM) POSTO PEDREIRA/FORNECEDOR, SEM FRETE</t>
  </si>
  <si>
    <t>I12929</t>
  </si>
  <si>
    <t>Porta corta fogo, duas folhas, abrir, classe P90, da DKS ou similar - inclusive batente</t>
  </si>
  <si>
    <t>UFSB-27259626 PORTA DE MADEIRA DUPLA PARA PINTURA, SEMI-OCA MÉDIA, 140X210CM, E VISOR DE VIDRO 20x120CM, ESPESSURA DE 3,5CM, INCLUSO MARCOS, ALIZARES DOBRADIÇAS, FECHADURAS E ACABAMENTO - FORNECIMENTO E INSTALAÇÃO (UN)</t>
  </si>
  <si>
    <t>00039494</t>
  </si>
  <si>
    <t>KIT PORTA PRONTA DE MADEIRA, FOLHA MEDIA (NBR 15930) DE 600 X 2100 MM, DE 35 MM A 40 MM DE ESPESSURA, NUCLEO SEMI-SOLIDO (SARRAFEADO), ESTRUTURA USINADA PARA FECHADURA, CAPA LISA EM HDF, ACABAMENTO EM PRIMER PARA PINTURA (INCLUI MARCO, ALIZARES E DOBRADICAS)</t>
  </si>
  <si>
    <t>UFSB-21711412 PORTA EM ALUMÍNIO E VIDRO TEMPERADO TEMPERADO 10MM, ABRIR DUPLA, FORNECIMENTO E INSTALAÇÃO (M2)</t>
  </si>
  <si>
    <t>I12795</t>
  </si>
  <si>
    <t>Porta em alumínio, cor N/P/B, tipo moldura-vidro, inclusive caixilho, dobradiças ou roldanas e fechadura, exclusive vidro</t>
  </si>
  <si>
    <t>00010507</t>
  </si>
  <si>
    <t>VIDRO TEMPERADO INCOLOR E = 10 MM, SEM COLOCACAO</t>
  </si>
  <si>
    <t>88631</t>
  </si>
  <si>
    <t>ARGAMASSA TRAÇO 1:4 (EM VOLUME DE CIMENTO E AREIA MÉDIA ÚMIDA), PREPARO MANUAL. AF_08/2019</t>
  </si>
  <si>
    <t xml:space="preserve">Observações: Composição criada com base no ORSE S11946 adequando-se aos insumos do SINAPI </t>
  </si>
  <si>
    <t>UFSB-84651021 PORTA DE MADEIRA DUPLA PARA PINTURA, SEMI-OCA MÉDIA, 160X210CM, ESPESSURA DE 3,5CM, INCLUSO MARCOS, ALIZARES DOBRADIÇAS, FECHADURAS E ACABAMENTO - FORNECIMENTO E INSTALAÇÃO (UN)</t>
  </si>
  <si>
    <t>90838 PORTA CORTA-FOGO 90X210X4CM - FORNECIMENTO E INSTALAÇÃO. AF_12/2019 (UN)</t>
  </si>
  <si>
    <t>00011154</t>
  </si>
  <si>
    <t>PORTA CORTA-FOGO SIMPLES PARA SAIDA DE EMERGENCIA, 1 FOLHA DE ABRIR, 5 CM, ACABAMENTO NATURAL / SEM PINTURA, COM FECHADURA TIPO TRINCO, DOBRADICAS E BATENTE, VAO LUZ DE 90 X 210 CM, CLASSE P-90 (NBR 11742)</t>
  </si>
  <si>
    <t>UFSB-17055350 PORTA PIVOTANTE DE ALUMINIO E VIDRO TEMPERADO 10MM, 2 FOLHAS DE 80X210 CM, ESPESSURA DE 10MM, INCLUSIVE ACESSÓRIOS. (UN)</t>
  </si>
  <si>
    <t>I12794</t>
  </si>
  <si>
    <t>Basculante em alumínio, cor N/P/B, tipo convencional ou pivotante, com comando, exclusive vidro</t>
  </si>
  <si>
    <t>00003104</t>
  </si>
  <si>
    <t>CONJ. DE FERRAGENS PARA PORTA DE VIDRO TEMPERADO, EM ZAMAC CROMADO, CONTEMPLANDO DOBRADICA INF., DOBRADICA SUP., PIVO PARA DOBRADICA INF., PIVO PARA DOBRADICA SUP., FECHADURA CENTRAL EM ZAMC. CROMADO, CONTRA FECHADURA DE PRESSAO</t>
  </si>
  <si>
    <t>00005031</t>
  </si>
  <si>
    <t>VIDRO TEMPERADO INCOLOR PARA PORTA DE ABRIR, E = 10 MM (SEM FERRAGENS E SEM COLOCACAO)</t>
  </si>
  <si>
    <t>Observações: Composição criada com base no SINAPI 102183 adequando-se o tipo de insumo</t>
  </si>
  <si>
    <t>S11944 Janela em alumínio, cor N/P/B, moldura-vidro, tipo guilhotina, exclusive vidro (m2)</t>
  </si>
  <si>
    <t>I12793</t>
  </si>
  <si>
    <t>S11941 Janela em alumínio, cor N/P/B, tipo moldura-vidro, de correr, exclusive vidro (m2)</t>
  </si>
  <si>
    <t>I12790</t>
  </si>
  <si>
    <t>Janela em alumínio, cor N/P/B, tipo moldura-vidro, de correr, 1F+1M, linha 25, exclusive vidro</t>
  </si>
  <si>
    <t>101162 ALVENARIA DE VEDAÇÃO COM ELEMENTO VAZADO DE CERÂMICA (COBOGÓ) DE 7X20X20CM E ARGAMASSA DE ASSENTAMENTO COM PREPARO EM BETONEIRA. AF_05/2020 (M2)</t>
  </si>
  <si>
    <t>00007272</t>
  </si>
  <si>
    <t>ELEMENTO VAZADO CERAMICO QUADRADO (TIPO RETO OU REDONDO) DE *7 A 9 X 20 X 20* CM (L X A X C)</t>
  </si>
  <si>
    <t>100489</t>
  </si>
  <si>
    <t>ARGAMASSA TRAÇO 1:3 (EM VOLUME DE CIMENTO E AREIA MÉDIA ÚMIDA), PREPARO MECÂNICO COM BETONEIRA 600 L. AF_08/2019</t>
  </si>
  <si>
    <t>UFSB-23759752 TRAMA DE AÇO COMPOSTA POR TERÇAS PARA TELHADOS DE ATÉ 2 ÁGUAS PARA TELHA METÁLICA, INCLUSO TERÇAS, SUPORTES DE TELHAS, PONTALETES E TRANSPORTE VERTICAL. (M2)</t>
  </si>
  <si>
    <t>00040598</t>
  </si>
  <si>
    <t>PERFIL "U" SIMPLES, EM CHAPA DOBRADA DE ACO LAMINADO, E = 3 MM, H = 125 MM, L = 50 MM (5,07 KG/M)</t>
  </si>
  <si>
    <t>92917</t>
  </si>
  <si>
    <t>ARMAÇÃO DE ESTRUTURAS DIVERSAS DE CONCRETO ARMADO, EXCETO VIGAS, PILARES, LAJES E FUNDAÇÕES, UTILIZANDO AÇO CA-50 DE 8,0 MM - MONTAGEM. AF_06/2022</t>
  </si>
  <si>
    <t>92915</t>
  </si>
  <si>
    <t>ARMAÇÃO DE ESTRUTURAS DIVERSAS DE CONCRETO ARMADO, EXCETO VIGAS, PILARES, LAJES E FUNDAÇÕES, UTILIZANDO AÇO CA-60 DE 5,0 MM - MONTAGEM. AF_06/2022</t>
  </si>
  <si>
    <t>103672</t>
  </si>
  <si>
    <t>CONCRETAGEM DE PILARES, FCK = 25 MPA, COM USO DE BOMBA - LANÇAMENTO, ADENSAMENTO E ACABAMENTO. AF_02/2022_PS</t>
  </si>
  <si>
    <t>92264</t>
  </si>
  <si>
    <t>FABRICAÇÃO DE FÔRMA PARA PILARES E ESTRUTURAS SIMILARES, EM CHAPA DE MADEIRA COMPENSADA PLASTIFICADA, E = 18 MM. AF_09/2020</t>
  </si>
  <si>
    <t>Observações: Composição baseada no SINAPI 92580 inserindo os perfis de suporte a telha e pontalete</t>
  </si>
  <si>
    <t>S08637 Chapim de concreto pré-moldado (m)</t>
  </si>
  <si>
    <t>I00081</t>
  </si>
  <si>
    <t>Aço ca-50 6,3 a 12,5 mm</t>
  </si>
  <si>
    <t>S00127</t>
  </si>
  <si>
    <t>Concreto simples usinado fck=21mpa, bombeado, lançado e adensado em superestrutura</t>
  </si>
  <si>
    <t>S11640</t>
  </si>
  <si>
    <t>Forma plana para estruturas, em compensado plastificado de 10mm, 02 usos, inclusive escoramento - Revisada 07.2015</t>
  </si>
  <si>
    <t>93010 ELETRODUTO RÍGIDO ROSCÁVEL, PVC, DN 75 MM (2 1/2"), PARA REDE ENTERRADA DE DISTRIBUIÇÃO DE ENERGIA ELÉTRICA - FORNECIMENTO E INSTALAÇÃO. AF_12/2021 (M)</t>
  </si>
  <si>
    <t>00002682</t>
  </si>
  <si>
    <t>ELETRODUTO DE PVC RIGIDO ROSCAVEL DE 2 1/2", SEM LUVA</t>
  </si>
  <si>
    <t>91920 CURVA 90 GRAUS PARA ELETRODUTO, PVC, ROSCÁVEL, DN 40 MM (1 1/4"), PARA CIRCUITOS TERMINAIS, INSTALADA EM PAREDE - FORNECIMENTO E INSTALAÇÃO. AF_03/2023 (UN)</t>
  </si>
  <si>
    <t>93018 CURVA 90 GRAUS PARA ELETRODUTO, PVC, ROSCÁVEL, DN 50 MM (1 1/2"), PARA REDE ENTERRADA DE DISTRIBUIÇÃO DE ENERGIA ELÉTRICA - FORNECIMENTO E INSTALAÇÃO. AF_12/2021 (UN)</t>
  </si>
  <si>
    <t>00001875</t>
  </si>
  <si>
    <t>CURVA 90 GRAUS, LONGA, DE PVC RIGIDO ROSCAVEL, DE 1 1/2", PARA ELETRODUTO</t>
  </si>
  <si>
    <t>93022 CURVA 90 GRAUS PARA ELETRODUTO, PVC, ROSCÁVEL, DN 75 MM (2 1/2"), PARA REDE ENTERRADA DE DISTRIBUIÇÃO DE ENERGIA ELÉTRICA - FORNECIMENTO E INSTALAÇÃO. AF_12/2021 (UN)</t>
  </si>
  <si>
    <t>00001887</t>
  </si>
  <si>
    <t>CURVA 90 GRAUS, LONGA, DE PVC RIGIDO ROSCAVEL, DE 2 1/2", PARA ELETRODUTO</t>
  </si>
  <si>
    <t>93026 CURVA 90 GRAUS PARA ELETRODUTO, PVC, ROSCÁVEL, DN 110 MM (4"), PARA REDE ENTERRADA DE DISTRIBUIÇÃO DE ENERGIA ELÉTRICA - FORNECIMENTO E INSTALAÇÃO. AF_12/2021 (UN)</t>
  </si>
  <si>
    <t>00001878</t>
  </si>
  <si>
    <t>CURVA 90 GRAUS, LONGA, DE PVC RIGIDO ROSCAVEL, DE 4", PARA ELETRODUTO</t>
  </si>
  <si>
    <t>93015 LUVA PARA ELETRODUTO, PVC, ROSCÁVEL, DN 75 MM (2 1/2"), PARA REDE ENTERRADA DE DISTRIBUIÇÃO DE ENERGIA ELÉTRICA - FORNECIMENTO E INSTALAÇÃO. AF_12/2021 (UN)</t>
  </si>
  <si>
    <t>00001907</t>
  </si>
  <si>
    <t>LUVA EM PVC RIGIDO ROSCAVEL, DE 2 1/2", PARA ELETRODUTO</t>
  </si>
  <si>
    <t>104397 CONDULETE DE PVC, TIPO E, PARA ELETRODUTO DE PVC SOLDÁVEL DN 32 MM (1''), APARENTE - FORNECIMENTO E INSTALAÇÃO. AF_10/2022 (UN)</t>
  </si>
  <si>
    <t>00039335</t>
  </si>
  <si>
    <t>CONDULETE EM PVC, TIPO "E", SEM TAMPA, DE 1"</t>
  </si>
  <si>
    <t>104405 CONDULETE DE PVC, TIPO T, PARA ELETRODUTO DE PVC SOLDÁVEL DN 32 MM (1''), APARENTE - FORNECIMENTO E INSTALAÇÃO. AF_10/2022 (UN)</t>
  </si>
  <si>
    <t>00039341</t>
  </si>
  <si>
    <t>CONDULETE EM PVC, TIPO "T", SEM TAMPA, DE 1"</t>
  </si>
  <si>
    <t>95818 CONDULETE DE PVC, TIPO X, PARA ELETRODUTO DE PVC SOLDÁVEL DN 32 MM (1''), APARENTE - FORNECIMENTO E INSTALAÇÃO. AF_10/2022 (UN)</t>
  </si>
  <si>
    <t>00039345</t>
  </si>
  <si>
    <t>CONDULETE EM PVC, TIPO "X", SEM TAMPA, DE 1"</t>
  </si>
  <si>
    <t>S00765 Fornecimento e instalação de eletrocalha metálica 50 x 50 x 3000 mm (ref. valemam ou similar) (un)</t>
  </si>
  <si>
    <t>I00857</t>
  </si>
  <si>
    <t>Eletrocalha metálica perfurada 50 x 50 x 3000 mm (ref. valemam ou similar)</t>
  </si>
  <si>
    <t>S07881 Suporte vertical 50 x 50mm para fixação de eletrocalha metálica (ref. Mopa ou similar) (un)</t>
  </si>
  <si>
    <t>I04112</t>
  </si>
  <si>
    <t>JCA-30071279 Emenda interna 050 x 050 mm com base lisa perfurada para eletrocalha metálica (ref. Mopa ou similar) (UN)</t>
  </si>
  <si>
    <t>I00887</t>
  </si>
  <si>
    <t>Emenda interna 50 x 50 mm com base lisa para eletrocalha metálica (ref. vl 3.01-21-50/50 ge valemam ou similar)</t>
  </si>
  <si>
    <t xml:space="preserve">Observações: Composição criada com base na composição SINAPI 100556 fazendo-se a substituição dos insumos pelo SINAPI e/ou cotação de preços.
</t>
  </si>
  <si>
    <t>JCA-78882592 Tampa de encaixe 50 mm para eletrocalha metálica (ref.: mopa ou similar) (UN)</t>
  </si>
  <si>
    <t>I03989</t>
  </si>
  <si>
    <t>S09669 Perfilado, pré-zincado a fogo, perfurado 38 x 38 x 6000mm (un)</t>
  </si>
  <si>
    <t>I10047</t>
  </si>
  <si>
    <t>JCA-48782394 Emenda externa, para perfilado 38 x 38 mm. (UN)</t>
  </si>
  <si>
    <t>I10045</t>
  </si>
  <si>
    <t>Emenda externa, para perfilado tipo "X", 38 x 38 mm, ref. CKP 119 ou similar</t>
  </si>
  <si>
    <t>S08686 Tê horizontal 50 x 50 mm para eletrocalha metálica (ref. Mopa ou similar) (un)</t>
  </si>
  <si>
    <t>I06611</t>
  </si>
  <si>
    <t>S08689 Curva horizontal 50 x 50 mm para eletrocalha metálica, com ângulo 90° (ref.: mopa ou similar) (un)</t>
  </si>
  <si>
    <t>I08946</t>
  </si>
  <si>
    <t>Curva horizontal 50 x 50 mm para eletrocalha metálica, com ângulo 90°</t>
  </si>
  <si>
    <t>S11287 Curva vertical 50 x 50 mm para eletrocalha metálica, com ângulo 90° (ref.: mopa ou similar) (un)</t>
  </si>
  <si>
    <t>I12153</t>
  </si>
  <si>
    <t>Curva vertical 50 x 50 mm para eletrocalha metálica (ref.: mopa ou similar)</t>
  </si>
  <si>
    <t>S11443 Gancho curto 38x38mm para luminária (un)</t>
  </si>
  <si>
    <t>I12393</t>
  </si>
  <si>
    <t>S12556 Junção interna tipo "L" para perfilado, ( ref.: Mopa ou similar) (un)</t>
  </si>
  <si>
    <t>I03630</t>
  </si>
  <si>
    <t>Junção interna tipo "L" para perfilado, ref. Mopa ou similar</t>
  </si>
  <si>
    <t>S12557 Junção interna tipo "T" para perfilado, ( ref.: Mopa ou similar) (un)</t>
  </si>
  <si>
    <t>I03628</t>
  </si>
  <si>
    <t>Junção interna tipo "T" para perfilado, ref. Mopa ou simila</t>
  </si>
  <si>
    <t>S12558 Junção interna tipo "X" para perfilado, ( ref.: Mopa ou similar) (un)</t>
  </si>
  <si>
    <t>I03629</t>
  </si>
  <si>
    <t>Junção interna tipo "X" para perfilado, ref. Mopa ou similar</t>
  </si>
  <si>
    <t>UFSB-00886077 TOMADA DE SOBREPOR (1 MÓDULO) TIPO 2P+T 10A COM CAIXA METÁLICA, INSTALADA EM PERFILADO - FORNECIMENTO E INSTALAÇÃO. (UN)</t>
  </si>
  <si>
    <t>S07384 Fixação de eletrocalhas com vergalhão (Tirante) com rosca total ø 1/4"x1000mm (marvitec ref. 1431 ou similar) (m)</t>
  </si>
  <si>
    <t>I02234</t>
  </si>
  <si>
    <t>Vergalhão (Tirante) com rosca total ø 1/4"x1000mm (marvitec ref. 1431 ou similar)</t>
  </si>
  <si>
    <t>UFSB-96262096 INTERRUPTOR PARALELO (1 MÓDULO), 10A/250V, INCLUINDO SUPORTE E PLACA, INSTALADO EM CONDULETE. (UN)</t>
  </si>
  <si>
    <t>91955</t>
  </si>
  <si>
    <t>INTERRUPTOR PARALELO (1 MÓDULO), 10A/250V, INCLUINDO SUPORTE E PLACA - FORNECIMENTO E INSTALAÇÃO. AF_03/2023</t>
  </si>
  <si>
    <t>UFSB-48576747 INTERRUPTOR SIMPLES (2 MÓDULO), 10A/250V, INCLUINDO SUPORTE E PLACA, INSTALADO EM CONDULETE. (UN)</t>
  </si>
  <si>
    <t>UFSB-81578249 TOMADA ALTA DE SOBREPOR (1 MÓDULO), TIPO 2P+T, 10A/250V, INCLUINDO SUPORTE E PLACA, INSTALADA EM CONDULETE DE ALUMÍNIO. (UN)</t>
  </si>
  <si>
    <t>91990</t>
  </si>
  <si>
    <t>TOMADA ALTA DE EMBUTIR (1 MÓDULO), 2P+T 10 A, SEM SUPORTE E SEM PLACA - FORNECIMENTO E INSTALAÇÃO. AF_03/2023</t>
  </si>
  <si>
    <t>Observações: Composição criada com base no SINAPI 91992 fazendo-se as adequações de local de instalação.</t>
  </si>
  <si>
    <t>UFSB-45586283 TOMADA MÉDIA DE SOBREPOR (1 MÓDULO), TIPO 2P+T, 10A/250V, INCLUINDO SUPORTE E PLACA, INSTALADA EM CONDULETE DE ALUMÍNIO. (UN)</t>
  </si>
  <si>
    <t>91928 CABO DE COBRE FLEXÍVEL ISOLADO, 4 MM², ANTI-CHAMA 450/750 V, PARA CIRCUITOS TERMINAIS - FORNECIMENTO E INSTALAÇÃO. AF_03/2023 (M)</t>
  </si>
  <si>
    <t>00000981</t>
  </si>
  <si>
    <t>CABO DE COBRE, FLEXIVEL, CLASSE 4 OU 5, ISOLACAO EM PVC/A, ANTICHAMA BWF-B, 1 CONDUTOR, 450/750 V, SECAO NOMINAL 4 MM2</t>
  </si>
  <si>
    <t>91932 CABO DE COBRE FLEXÍVEL ISOLADO, 10 MM², ANTI-CHAMA 450/750 V, PARA CIRCUITOS TERMINAIS - FORNECIMENTO E INSTALAÇÃO. AF_03/2023 (M)</t>
  </si>
  <si>
    <t>00000980</t>
  </si>
  <si>
    <t>CABO DE COBRE, FLEXIVEL, CLASSE 4 OU 5, ISOLACAO EM PVC/A, ANTICHAMA BWF-B, 1 CONDUTOR, 450/750 V, SECAO NOMINAL 10 MM2</t>
  </si>
  <si>
    <t>91927 CABO DE COBRE FLEXÍVEL ISOLADO, 2,5 MM², ANTI-CHAMA 0,6/1,0 KV, PARA CIRCUITOS TERMINAIS - FORNECIMENTO E INSTALAÇÃO. AF_03/2023 (M)</t>
  </si>
  <si>
    <t>00001022</t>
  </si>
  <si>
    <t>CABO DE COBRE, FLEXIVEL, CLASSE 4 OU 5, ISOLACAO EM PVC/A, ANTICHAMA BWF-B, COBERTURA PVC-ST1, ANTICHAMA BWF-B, 1 CONDUTOR, 0,6/1 KV, SECAO NOMINAL 2,5 MM2</t>
  </si>
  <si>
    <t>92986 CABO DE COBRE FLEXÍVEL ISOLADO, 35 MM², ANTI-CHAMA 0,6/1,0 KV, PARA REDE ENTERRADA DE DISTRIBUIÇÃO DE ENERGIA ELÉTRICA - FORNECIMENTO E INSTALAÇÃO. AF_12/2021 (M)</t>
  </si>
  <si>
    <t>00001019</t>
  </si>
  <si>
    <t>CABO DE COBRE, FLEXIVEL, CLASSE 4 OU 5, ISOLACAO EM PVC/A, ANTICHAMA BWF-B, COBERTURA PVC-ST1, ANTICHAMA BWF-B, 1 CONDUTOR, 0,6/1 KV, SECAO NOMINAL 35 MM2</t>
  </si>
  <si>
    <t>91931 CABO DE COBRE FLEXÍVEL ISOLADO, 6 MM², ANTI-CHAMA 0,6/1,0 KV, PARA CIRCUITOS TERMINAIS - FORNECIMENTO E INSTALAÇÃO. AF_03/2023 (M)</t>
  </si>
  <si>
    <t>00000994</t>
  </si>
  <si>
    <t>CABO DE COBRE, FLEXIVEL, CLASSE 4 OU 5, ISOLACAO EM PVC/A, ANTICHAMA BWF-B, COBERTURA PVC-ST1, ANTICHAMA BWF-B, 1 CONDUTOR, 0,6/1 KV, SECAO NOMINAL 6 MM2</t>
  </si>
  <si>
    <t>JCA-75645849 CAIXA DE PASSAGEM METALICA, DE SOBREPOR, COM TAMPA APARAFUSADA, DIMENSOES 15 X 15 X *10* CM (UN)</t>
  </si>
  <si>
    <t>00020254</t>
  </si>
  <si>
    <t>JCA-92173719 CAIXA DE PASSAGEM METALICA, DE SOBREPOR, COM TAMPA APARAFUSADA, DIMENSOES 20 X 20 X *10* CM. (UN)</t>
  </si>
  <si>
    <t>00039771</t>
  </si>
  <si>
    <t>CAIXA DE PASSAGEM METALICA DE SOBREPOR COM TAMPA PARAFUSADA, DIMENSOES 20 X 20 X 10 CM</t>
  </si>
  <si>
    <t>Observações: Composição criada com base no SINAPI 100556 fazendo-se a substituição do insumo de material pelo adequado para o projeto.</t>
  </si>
  <si>
    <t>JCA-34035613 CAIXA DE PASSAGEM METALICA DE SOBREPOR COM TAMPA PARAFUSADA, DIMENSOES 30 X 30 X 10 CM. (UN)</t>
  </si>
  <si>
    <t>00039772</t>
  </si>
  <si>
    <t>CAIXA DE PASSAGEM METALICA DE SOBREPOR COM TAMPA PARAFUSADA, DIMENSOES 30 X 30 X 10 CM</t>
  </si>
  <si>
    <t>UFSB-33194113 LUMINARIA DE EMBUTIR TIPO CALHA, RETANGULAR, EM CHAPA DE ACO PINTADA EM BRANCO, PARA 2 LAMPADAS TUBULARES T8, LED *18* W OU FLUORESCENTE, BIVOLT, ALETADA, 120 CM (UN)</t>
  </si>
  <si>
    <t>UFSB-I-66402488</t>
  </si>
  <si>
    <t>Observações: Composição criada com base na composição SINAPI 97605 fazendo-se a substituição dos insumos pelo SINAPI e/ou cotação de preços.</t>
  </si>
  <si>
    <t>UFSB-62439064 LUMINARIA PAINEL PLAFON, DE EMBUTIR, SLIM, QUADRADA *17 X 17* CM, EM ALUMINIO ACABAMENTO BRANCO, COM ACRILICO, COM LAMPADAS LED 12 W, BIVOLT (UN)</t>
  </si>
  <si>
    <t>UFSB-I-71697261</t>
  </si>
  <si>
    <t>97607 LUMINÁRIA ARANDELA TIPO TARTARUGA, DE SOBREPOR, COM 1 LÂMPADA LED DE 6 W, SEM REATOR - FORNECIMENTO E INSTALAÇÃO. AF_09/2024 (UN)</t>
  </si>
  <si>
    <t>00038193</t>
  </si>
  <si>
    <t>LAMPADA LED 6 W BIVOLT BRANCA, FORMATO TRADICIONAL (BASE E27)</t>
  </si>
  <si>
    <t>00038775</t>
  </si>
  <si>
    <t>LUMINARIA TIPO TARTARUGA PARA AREA EXTERNA EM ALUMINIO, COM GRADE, PARA 1 LAMPADA, BASE E27, POTENCIA MAXIMA 40/60 W (NAO INCLUI LAMPADA)</t>
  </si>
  <si>
    <t>UFSB-17144001 QUADRO DE DISTRIBUIÇÃO DE ENERGIA EM CHAPA DE AÇO GALVANIZADO, DE SOBREPOR, COM BARRAMENTO TRIFÁSICO, PARA 48 DISJUNTORES DIN 100A - FORNECIMENTO E INSTALAÇÃO. AF_10/2020 (UN)</t>
  </si>
  <si>
    <t>00039761</t>
  </si>
  <si>
    <t>QUADRO DE DISTRIBUICAO COM BARRAMENTO TRIFASICO, DE SOBREPOR, EM CHAPA DE ACO GALVANIZADO, PARA 48 DISJUNTORES DIN, 100 A</t>
  </si>
  <si>
    <t xml:space="preserve">Observações: Composição criada com base na composição SINAPI 101878 fazendo-se a substituição dos insumos pelo SINAPI e/ou cotação de preços.
</t>
  </si>
  <si>
    <t>93672 DISJUNTOR TRIPOLAR TIPO DIN, CORRENTE NOMINAL DE 40A - FORNECIMENTO E INSTALAÇÃO. AF_07/2025 (UN)</t>
  </si>
  <si>
    <t>S07996 Disjuntor bipolar DR 25 A - Dispositivo residual diferencial, tipo AC, 30MA, ref.5SM1 312-OMB, Siemens ou similar (un)</t>
  </si>
  <si>
    <t>I07943</t>
  </si>
  <si>
    <t>Disjuntor bipolar DR 25 A, dispositivo residual diferencial, tipo AC, 30mA</t>
  </si>
  <si>
    <t>101894 DISJUNTOR TRIPOLAR TIPO NEMA, CORRENTE NOMINAL DE 60 ATÉ 100A - FORNECIMENTO E INSTALAÇÃO. AF_07/2025 (UN)</t>
  </si>
  <si>
    <t>00002373</t>
  </si>
  <si>
    <t>DISJUNTOR TIPO NEMA, TRIPOLAR 60 ATE 100 A, TENSAO MAXIMA DE 415 V</t>
  </si>
  <si>
    <t>00001576</t>
  </si>
  <si>
    <t>TERMINAL A COMPRESSAO EM COBRE ESTANHADO PARA CABO 25 MM2, 1 FURO E 1 COMPRESSAO, PARA PARAFUSO DE FIXACAO M8</t>
  </si>
  <si>
    <t>JCA-53693887 MONTAGEM E INSTALAÇÃO DE QUADRO ELÉTRICO ATÉ 60 DISJUNTORES (UN)</t>
  </si>
  <si>
    <t>106020 DISJUNTOR TRIPOLAR DIN 63A - FORNECIMENTO E INSTALAÇÃO. AF_07/2025 (UN)</t>
  </si>
  <si>
    <t>00034714</t>
  </si>
  <si>
    <t>DISJUNTOR TERMOMAGNETICO PARA TRILHO DIN (IEC), TRIPOLAR, 63 A</t>
  </si>
  <si>
    <t>00001575</t>
  </si>
  <si>
    <t>TERMINAL A COMPRESSAO EM COBRE ESTANHADO PARA CABO 16 MM2, 1 FURO E 1 COMPRESSAO, PARA PARAFUSO DE FIXACAO M6</t>
  </si>
  <si>
    <t>101896 DISJUNTOR TERMOMAGNÉTICO TRIPOLAR, CORRENTE NOMINAL DE 200A - FORNECIMENTO E INSTALAÇÃO. AF_07/2025 (UN)</t>
  </si>
  <si>
    <t>00002377</t>
  </si>
  <si>
    <t>DISJUNTOR TERMOMAGNETICO TRIPOLAR 200 A / 600 V, TIPO FXD / ICC - 35 KA</t>
  </si>
  <si>
    <t>00001580</t>
  </si>
  <si>
    <t>TERMINAL A COMPRESSAO EM COBRE ESTANHADO PARA CABO 95 MM2, 1 FURO E 1 COMPRESSAO, PARA PARAFUSO DE FIXACAO M12</t>
  </si>
  <si>
    <t>UFSB-40612970 QUADRO DE DISTRIBUIÇÃO DE ENERGIA EM CHAPA DE AÇO GALVANIZADO, DE SOBREPOR, COM BARRAMENTO TRIFÁSICO, PARA 36 DISJUNTORES DIN 150A - FORNECIMENTO E INSTALAÇÃO. (UN)</t>
  </si>
  <si>
    <t>UFSB-I-16389891</t>
  </si>
  <si>
    <t>QUADRO DE DISTRIBUIÇÃO SOBREPOR COM KIT TRIFÁSICO 150A PARA 36 CIRCUITOS</t>
  </si>
  <si>
    <t>Observações: Composição criada com base no SINAPI 101878 adequando-se os insumos necessários</t>
  </si>
  <si>
    <t>UFSB-54525715 MEDIDOR DE GRANDEZAS ELÉTRICAS PM5650 (UN)</t>
  </si>
  <si>
    <t>UFSB-23418324</t>
  </si>
  <si>
    <t>Observações: Composição criada com base no SINAPI 93667 de onde se extraiu o valor de M.O. (por similaridade no esforço do serviço) e substitui-se o insumo pelo insumo cotado.</t>
  </si>
  <si>
    <t>UFSB-56331939 TRANSFORMADOR DE CORRENTE 50/5, Y-Y (UN)</t>
  </si>
  <si>
    <t>UFSB-I-85078346</t>
  </si>
  <si>
    <t>Observações: Composição criada com base no ORSE 11847 fazendo-se as substituições de M.O. pelas do SINAPI. Para materiais foram usados insumos SINAPI (quando existentes) ou cotações quando necessário.</t>
  </si>
  <si>
    <t>93657 DISJUNTOR MONOPOLAR TIPO DIN, CORRENTE NOMINAL DE 32A - FORNECIMENTO E INSTALAÇÃO. AF_07/2025 (UN)</t>
  </si>
  <si>
    <t>93673 DISJUNTOR TRIPOLAR TIPO DIN, CORRENTE NOMINAL DE 50A - FORNECIMENTO E INSTALAÇÃO. AF_07/2025 (UN)</t>
  </si>
  <si>
    <t>UFSB-02479459 QUADRO DE DISTRIBUIÇÃO DE ENERGIA EM CHAPA DE AÇO GALVANIZADO, DE SOBREPOR, COM BARRAMENTO TRIFÁSICO, PARA 72 DISJUNTORES - FORNECIMENTO E INSTALAÇÃO. (UN)</t>
  </si>
  <si>
    <t>UFSB-I-36565057</t>
  </si>
  <si>
    <t>QUADRO DE DISTRIBUIÇÃO DE ENERGIA EM CHAPA DE AÇO GALVANIZADO, DE SOBREPOR, COM BARRAMENTO TRIFÁSICO, PARA 72 DISJUNTORES.</t>
  </si>
  <si>
    <t>JCA-24407873 MONTAGEM E INSTALAÇÃO DE QUADRO ELÉTRICO ATÉ 80 DISJUNTORES (UN)</t>
  </si>
  <si>
    <t>UFSB-96395821 QUADRO DE DISTRIBUIÇÃO DE ENERGIA EM CHAPA DE AÇO GALVANIZADO, DE SOBREPOR, COM BARRAMENTO TRIFÁSICO, PARA 28 DISJUNTORES DIN 100A - FORNECIMENTO E INSTALAÇÃO. AF_10/2020 (UN)</t>
  </si>
  <si>
    <t>UFSB-40561574 QUADRO DE DISTRIBUIÇÃO DE ENERGIA EM CHAPA DE AÇO GALVANIZADO, DE SOBREPOR, COM BARRAMENTO TRIFÁSICO, PARA 36 DISJUNTORES DIN 100A - FORNECIMENTO E INSTALAÇÃO. AF_10/2020 (UN)</t>
  </si>
  <si>
    <t>00039759</t>
  </si>
  <si>
    <t>QUADRO DE DISTRIBUICAO COM BARRAMENTO TRIFASICO, DE SOBREPOR, EM CHAPA DE ACO GALVANIZADO, PARA 36 DISJUNTORES DIN, 100 A</t>
  </si>
  <si>
    <t>S10326 Disjuntor termomagnetico tripolar 500 A, padrão DIN (Europeu - linha branca), 65KA (un)</t>
  </si>
  <si>
    <t>I11101</t>
  </si>
  <si>
    <t>Disjuntor termomagnético tripolar 500 A, padrão DIN (linha branca ), corrente de interrupção 65KA</t>
  </si>
  <si>
    <t>S00454 Disjuntor termomagnetico tripolar 160 A, padrão DIN (Europeu - linha branca), 65KA (un)</t>
  </si>
  <si>
    <t>I03441</t>
  </si>
  <si>
    <t>Disjuntor tripolar 160 A, padrão DIN (linha brança ), corrente de interrupção 65KA, ref.: Siemens ou similar</t>
  </si>
  <si>
    <t>S12740 Fornecimento e assentamento de barra chata de alumínio de 7/8" x 1/8" (m)</t>
  </si>
  <si>
    <t>I11095</t>
  </si>
  <si>
    <t>Barra chata de aluminio 7/8" x 1/8"</t>
  </si>
  <si>
    <t>S10908 Barra de aço redonda re-bar3/8" x 3,00m (un)</t>
  </si>
  <si>
    <t>I11846</t>
  </si>
  <si>
    <t>S08082 Cabo de cobre nú 50 mm2 - fornecimento e assentamento (2,27m/kg) (kg)</t>
  </si>
  <si>
    <t>I02694</t>
  </si>
  <si>
    <t>Cabo de cobre nú 50 mm2 - 1/0 AWG</t>
  </si>
  <si>
    <t>S11273 Caixa de equipotencialização em aço 200x200x90mm, para embutir com tampa, com 9 terminais, ref:TEL-901 ou similar (SPDA) (un)</t>
  </si>
  <si>
    <t>I12141</t>
  </si>
  <si>
    <t>98111 CAIXA DE INSPEÇÃO PARA ATERRAMENTO, CIRCULAR, EM POLIETILENO, DIÂMETRO INTERNO = 0,3 M. AF_12/2020 (UN)</t>
  </si>
  <si>
    <t>00034643</t>
  </si>
  <si>
    <t>CAIXA DE INSPECAO PARA ATERRAMENTO E PARA RAIOS, EM POLIPROPILENO, DIAMETRO = 300 MM X ALTURA = 400 MM (INCLUIDA TAMPA SEM ESCOTILHA)</t>
  </si>
  <si>
    <t>101618</t>
  </si>
  <si>
    <t>PREPARO DE FUNDO DE VALA COM LARGURA MENOR QUE 1,5 M, COM CAMADA DE AREIA, LANÇAMENTO MANUAL. AF_08/2020</t>
  </si>
  <si>
    <t>96985 HASTE DE ATERRAMENTO, DIÂMETRO 5/8", COM 3 METROS - FORNECIMENTO E INSTALAÇÃO. AF_08/2023 (UN)</t>
  </si>
  <si>
    <t>00003379</t>
  </si>
  <si>
    <t>HASTE DE ATERRAMENTO EM ACO COM 3,00 M DE COMPRIMENTO E DN = 5/8", REVESTIDA COM BAIXA CAMADA DE COBRE, SEM CONECTOR</t>
  </si>
  <si>
    <t>S11131 Fornecimento de cartucho para solda exotérmica para cabo 50 mm² (un)</t>
  </si>
  <si>
    <t>I11977</t>
  </si>
  <si>
    <t>Cartucho p/ solda exotermica nr 45</t>
  </si>
  <si>
    <t>JCA-02017028 CURVA 90° DE BARRA CHATA EM ALUMÍNIO, 7/8″ X 1/8″ X 300 MM (70MM²) (UN)</t>
  </si>
  <si>
    <t>00034359</t>
  </si>
  <si>
    <t>CURVA 90 GRAUS DE BARRA CHATA EM ALUMINIO 3/4" X 1/4" X 300 MM</t>
  </si>
  <si>
    <t>Observações: Composição criada com base no SINAPI 92883 adequando-se os insumos do SINAPI e cotação de preços.</t>
  </si>
  <si>
    <t>S10729 Fixador universal estanhado para cabos 16 a 70mm2 - fornecimento (un)</t>
  </si>
  <si>
    <t>I11514</t>
  </si>
  <si>
    <t>Fixador universal estanhado para cabos 16 a 70mm2</t>
  </si>
  <si>
    <t>JCA-17849394 PARAFUSO AUTOATARRACHANTE EM AÇO INOX, Ø4,2 X 32MM, FORNECIDO COM BUCHA DE NYLON (UN)</t>
  </si>
  <si>
    <t>I11901</t>
  </si>
  <si>
    <t>Parafuso auto-atarraxante em aço inox - 4,2 x 32mm</t>
  </si>
  <si>
    <t xml:space="preserve">Observações: Composição criada com base na composição ORSE S12456 fazendo-se a substituição dos insumos pelo SINAPI e/ou cotação de preços.
</t>
  </si>
  <si>
    <t>S11005 Pára-raio tipo Franklin 350mm, latão cromado, para descida 2 cabos, c/suporte e conectores p/cabo terra, inclusive mastro aço galv 6mx2" e base (un)</t>
  </si>
  <si>
    <t>I03250</t>
  </si>
  <si>
    <t>Conector split bolt para cabo de cobre nu #35 mm2</t>
  </si>
  <si>
    <t>I09482</t>
  </si>
  <si>
    <t>Conjunto de estais 2" para mastro d=2" (pára-raio)</t>
  </si>
  <si>
    <t>00004274</t>
  </si>
  <si>
    <t>PARA-RAIOS TIPO FRANKLIN 350 MM, EM LATAO CROMADO, DUAS DESCIDAS, PARA PROTECAO DE EDIFICACOES CONTRA DESCARGAS ATMOSFERICAS</t>
  </si>
  <si>
    <t>I01689</t>
  </si>
  <si>
    <t>Parafuso de fixação com bucha plástica 8 mm</t>
  </si>
  <si>
    <t>cj</t>
  </si>
  <si>
    <t>00007572</t>
  </si>
  <si>
    <t>SUPORTE ISOLADOR REFORCADO DIAMETRO NOMINAL 5/16", COM ROSCA SOBERBA E BUCHA</t>
  </si>
  <si>
    <t>00007696</t>
  </si>
  <si>
    <t>TUBO ACO GALVANIZADO COM COSTURA, CLASSE MEDIA, DN 2", E = *3,65* MM, PESO *5,10* KG/M (NBR 5580)</t>
  </si>
  <si>
    <t>JCA-02208791 PARAFUSO CABEÇA CHATA PARA EMENDA DE BARRAS, Ø1/4″ X7/8″, FORNECIDO COM PORCA SEXTAVADA (UN)</t>
  </si>
  <si>
    <t>I11898</t>
  </si>
  <si>
    <t>Parafuso cabeça chata em alumínio 1/4" x 7/8"</t>
  </si>
  <si>
    <t>S10090 Presilha de latão, L=20mm, para fixação de cabos de cobre, furo d=7mm, para cabos 35mm² a 50mm², ref:TEL-745 ou similar (SPDA) (un)</t>
  </si>
  <si>
    <t>I09711</t>
  </si>
  <si>
    <t>Presilha de latão, L=20mm, para fixação de cabos cobre, furo d=7mm, para cabos 35mm² a 50mm², ref:TEL-745 ou similar (SPDA)</t>
  </si>
  <si>
    <t>UFSB-30812369 REDUTOR PRISONEIRO COM PARAFUSO, M12 X 3/16″ EM LATÃO COM PARAFUSO INOX (UN)</t>
  </si>
  <si>
    <t>UFSB-58149436 Molde de solda exotérmica conexão cabo-haste em T, bitola do cabo de 50mm² para haste de 5/8 e 3/4 (un)</t>
  </si>
  <si>
    <t>I10339</t>
  </si>
  <si>
    <t>Molde de solda exotérmica tipo "X" para cabo cobre nu 50 mm²</t>
  </si>
  <si>
    <t>Observações:  COPIA ORSE - SE - 2025/04 (REF: 06/2025) 47140</t>
  </si>
  <si>
    <t>JCA-96847529 TERMINAL DE PRESSÃO EM LATÃO ESTANHADO TIPO CRUZ/PRENSA, PARA CABOS DE 16MM² A 50MM², REF:TEL-5096 (SPDA) (un)</t>
  </si>
  <si>
    <t>I09713</t>
  </si>
  <si>
    <t>Terminal de pressão em latão estanhado tipo cruz/prensa, para cabos de 16mm² a 50mm², ref:TEL-5096 (SPDA)</t>
  </si>
  <si>
    <t>I07881</t>
  </si>
  <si>
    <t>Alicate de compressão para terminais de compressão de cabos com seção até 150mm2 a 300mm2</t>
  </si>
  <si>
    <t>Observações:  COPIA ORSE - SE - 2024/07 (REF: 10/2024) 43908</t>
  </si>
  <si>
    <t>JCA-16739056 CLIP DE AÇO GALVANIZADO PARA CONEXÃO DE BARRAS DE 8 A 10 MM DE DIÂMETRO (UN)</t>
  </si>
  <si>
    <t>I07864</t>
  </si>
  <si>
    <t>Clips 3/8" , p/haste de aterramento galvanizada, ref:TEL-5238</t>
  </si>
  <si>
    <t>UFSB-50008125 CONECTOR ATERRINSERT COM DISCO EM LATÃO (UN)</t>
  </si>
  <si>
    <t>UFSB-I-70081272</t>
  </si>
  <si>
    <t xml:space="preserve">Observações: Composição criada com base na composição ORSE S11234 fazendo-se a substituição dos insumos pelo SINAPI e/ou cotação de preços.
</t>
  </si>
  <si>
    <t>UFSB-65712066 PARAFUSOS CABEÇA CHATA, Ø1/4″ X 5/8″ (UN)</t>
  </si>
  <si>
    <t>UFSB-I-98455614</t>
  </si>
  <si>
    <t>S11773 Eletroduto em ferro galvanizado pesado sem costura 1" x 3m (un)</t>
  </si>
  <si>
    <t>I03973</t>
  </si>
  <si>
    <t>S07891 Eletroduto em ferro galvanizado pesado sem costura 1 1/4" x 3m (un)</t>
  </si>
  <si>
    <t>I03974</t>
  </si>
  <si>
    <t>93011 ELETRODUTO RÍGIDO ROSCÁVEL, PVC, DN 85 MM (3"), PARA REDE ENTERRADA DE DISTRIBUIÇÃO DE ENERGIA ELÉTRICA - FORNECIMENTO E INSTALAÇÃO. AF_12/2021 (M)</t>
  </si>
  <si>
    <t>00002686</t>
  </si>
  <si>
    <t>ELETRODUTO DE PVC RIGIDO ROSCAVEL DE 3", SEM LUVA</t>
  </si>
  <si>
    <t>93024 CURVA 90 GRAUS PARA ELETRODUTO, PVC, ROSCÁVEL, DN 85 MM (3"), PARA REDE ENTERRADA DE DISTRIBUIÇÃO DE ENERGIA ELÉTRICA - FORNECIMENTO E INSTALAÇÃO. AF_12/2021 (UN)</t>
  </si>
  <si>
    <t>00001877</t>
  </si>
  <si>
    <t>CURVA 90 GRAUS, LONGA, DE PVC RIGIDO ROSCAVEL, DE 3", PARA ELETRODUTO</t>
  </si>
  <si>
    <t>S13364 Luva de emenda para eletroduto, aço galvanizado, dn 25 mm (1"), aparente, instalada em teto - fornecimento e instalaçâo (un)</t>
  </si>
  <si>
    <t>I01420</t>
  </si>
  <si>
    <t>Luva ferro galvanizado d=1 "</t>
  </si>
  <si>
    <t>UFSB-64970954 LUVA DE EMENDA PARA ELETRODUTO, AÇO GALVANIZADO, DN 32 MM (1 1/4''), APARENTE - FORNECIMENTO E INSTALAÇÃO. AF_10/2022 (UN)</t>
  </si>
  <si>
    <t>UFSB-I-08421580</t>
  </si>
  <si>
    <t>LUVA DE EMENDA PARA ELETRODUTO, AÇO GALVANIZADO, DN 32 MM (1 1/4")</t>
  </si>
  <si>
    <t xml:space="preserve">Observações: Composição criada com base na composição SINAPI 104449 fazendo-se a substituição dos insumos pelo SINAPI e/ou cotação de preços.
</t>
  </si>
  <si>
    <t>93016 LUVA PARA ELETRODUTO, PVC, ROSCÁVEL, DN 85 MM (3"), PARA REDE ENTERRADA DE DISTRIBUIÇÃO DE ENERGIA ELÉTRICA - FORNECIMENTO E INSTALAÇÃO. AF_12/2021 (UN)</t>
  </si>
  <si>
    <t>00001896</t>
  </si>
  <si>
    <t>LUVA EM PVC RIGIDO ROSCAVEL, DE 3", PARA ELETRODUTO</t>
  </si>
  <si>
    <t>95785 CONDULETE DE ALUMÍNIO, TIPO E, PARA ELETRODUTO DE AÇO GALVANIZADO DN 32 MM (1 1/4''), APARENTE - FORNECIMENTO E INSTALAÇÃO. AF_10/2022 (UN)</t>
  </si>
  <si>
    <t>00002566</t>
  </si>
  <si>
    <t>CONDULETE DE ALUMINIO TIPO E, PARA ELETRODUTO ROSCAVEL DE 1 1/4", COM TAMPA CEGA</t>
  </si>
  <si>
    <t>95791 CONDULETE DE ALUMÍNIO, TIPO LR, PARA ELETRODUTO DE AÇO GALVANIZADO DN 32 MM (1 1/4''), APARENTE - FORNECIMENTO E INSTALAÇÃO. AF_10/2022 (UN)</t>
  </si>
  <si>
    <t>00002588</t>
  </si>
  <si>
    <t>CONDULETE DE ALUMINIO TIPO LR, PARA ELETRODUTO ROSCAVEL DE 1 1/4", COM TAMPA CEGA</t>
  </si>
  <si>
    <t>UFSB-98153148 CONDULETE DE ALUMÍNIO, TIPO LR, PARA ELETRODUTO DE AÇO GALVANIZADO DN 40 MM (1.1/2''), APARENTE - FORNECIMENTO E INSTALAÇÃO. (UN)</t>
  </si>
  <si>
    <t>UFSB-I-47392259</t>
  </si>
  <si>
    <t>CONDULETE DE ALUMÍNIO, TIPO LR, PARA ELETRODUTO DE AÇO GALVANIZADO DN 40 MM (1.1/2''), APARENTE</t>
  </si>
  <si>
    <t xml:space="preserve">Observações: Composição criada com base na composição SINAPI 95791 fazendo-se a substituição dos insumos pelo SINAPI e/ou cotação de preços.
</t>
  </si>
  <si>
    <t>UFSB-46576634 CONDULETE DE ALUMÍNIO, TIPO T, PARA ELETRODUTO DE AÇO GALVANIZADO DN 40 MM (1.1/2''), APARENTE - FORNECIMENTO E INSTALAÇÃO (UN)</t>
  </si>
  <si>
    <t>UFSB-I-42153278</t>
  </si>
  <si>
    <t>CONDULETE DE ALUMÍNIO, TIPO T, PARA ELETRODUTO DE AÇO GALVANIZADO DN 40 MM (1.1/2''), APARENTE</t>
  </si>
  <si>
    <t>S00763 Fornecimento e instalação de eletrocalha perfurada 200 x 100 x 3000 mm (ref. mopa ou similar) (m)</t>
  </si>
  <si>
    <t>I00861</t>
  </si>
  <si>
    <t>Eletrocalha metálica perfurada 200 x 100 x 3000 mm (ref. mopa ou similar)</t>
  </si>
  <si>
    <t>S12959 Curva horizontal 200 x 100 mm para eletrocalha metálica, com ângulo 90° (ref.: mopa ou similar) (un)</t>
  </si>
  <si>
    <t>I03999</t>
  </si>
  <si>
    <t>S12968 Suporte vertical 200 x 100 mm para fixação de eletrocalha metálica ( ref.: Mopa ou similar) (un)</t>
  </si>
  <si>
    <t>I03640</t>
  </si>
  <si>
    <t>JCA-36086148 Tampa de encaixe 200 x 3000 mm, zincada, para eletrocalha metálica (ref. mopa ou similar) (UN)</t>
  </si>
  <si>
    <t>I03991</t>
  </si>
  <si>
    <t>Observações: Composição criada com base na composição ORSE S12606 fazendo-se a substituição dos insumos pelo SINAPI e/ou cotação de preços.</t>
  </si>
  <si>
    <t>S12889 Placa de sinalizacao, fotoluminescente, em pvc , com logotipo "Cuidado risco de choque elétrico"- Placa E5 (un)</t>
  </si>
  <si>
    <t>I13656</t>
  </si>
  <si>
    <t>UFSB-31207258 CABO DE COBRE ESTANHADO, FOTOVOLTAICO, FLEXIVEL, NAO HALOGENADO, SECAO NOMINAL 6 MM2, TENSOES NOMINAIS DE 0,6/1 KV (CA) OU 1,8 KV (CC), RESISTENTE A RADIACAO UV E ANTICHAMAS (M)</t>
  </si>
  <si>
    <t>UFSB-I-90968915</t>
  </si>
  <si>
    <t xml:space="preserve">Observações: Composição criada com base na composição SINAPI 91933 fazendo-se a substituição dos insumos pelo SINAPI e/ou cotação de preços.
</t>
  </si>
  <si>
    <t>91930 CABO DE COBRE FLEXÍVEL ISOLADO, 6 MM², ANTI-CHAMA 450/750 V, PARA CIRCUITOS TERMINAIS - FORNECIMENTO E INSTALAÇÃO. AF_03/2023 (M)</t>
  </si>
  <si>
    <t>00000982</t>
  </si>
  <si>
    <t>CABO DE COBRE, FLEXIVEL, CLASSE 4 OU 5, ISOLACAO EM PVC/A, ANTICHAMA BWF-B, 1 CONDUTOR, 450/750 V, SECAO NOMINAL 6 MM2</t>
  </si>
  <si>
    <t>91935 CABO DE COBRE FLEXÍVEL ISOLADO, 16 MM², ANTI-CHAMA 0,6/1,0 KV, PARA CIRCUITOS TERMINAIS - FORNECIMENTO E INSTALAÇÃO. AF_03/2023 (M)</t>
  </si>
  <si>
    <t>00000995</t>
  </si>
  <si>
    <t>CABO DE COBRE, FLEXIVEL, CLASSE 4 OU 5, ISOLACAO EM PVC/A, ANTICHAMA BWF-B, COBERTURA PVC-ST1, ANTICHAMA BWF-B, 1 CONDUTOR, 0,6/1 KV, SECAO NOMINAL 16 MM2</t>
  </si>
  <si>
    <t>S08490 Disjuntor termomagnetico tripolar 100 A, padrão DIN (Europeu - linha branca), 10KA (un)</t>
  </si>
  <si>
    <t>I08830</t>
  </si>
  <si>
    <t>Disjuntor tripolar 100 A, padrão DIN ( linha branca ), corrente de interrupção 10KA, ref.:Moeller ou similar.</t>
  </si>
  <si>
    <t>S00451 Disjuntor termomagnetico tripolar 32 A, padrão DIN (Europeu - linha branca), curva C (un)</t>
  </si>
  <si>
    <t>I03697</t>
  </si>
  <si>
    <t>Disjuntor tripolar 32 A, padrão DIN ( linha branca ), curva de disparo C, corrente de interrupção 5KA, ref.: Siemens 5SX1 ou similar.</t>
  </si>
  <si>
    <t>93020 CURVA 90 GRAUS PARA ELETRODUTO, PVC, ROSCÁVEL, DN 60 MM (2"), PARA REDE ENTERRADA DE DISTRIBUIÇÃO DE ENERGIA ELÉTRICA - FORNECIMENTO E INSTALAÇÃO. AF_12/2021 (UN)</t>
  </si>
  <si>
    <t>00001876</t>
  </si>
  <si>
    <t>CURVA 90 GRAUS, LONGA, DE PVC RIGIDO ROSCAVEL, DE 2", PARA ELETRODUTO</t>
  </si>
  <si>
    <t>S11295 Emenda interna 200 x 100 mm com base lisa perfurada para eletrocalha metálica (ref. Mopa ou similar) (un)</t>
  </si>
  <si>
    <t>I04037</t>
  </si>
  <si>
    <t>JCA-62648846 Tampa de encaixe 200 mm para eletrocalha metálica (ref.: mopa ou similar) (UN)</t>
  </si>
  <si>
    <t>S11289 Curva vertical 200 x 100 mm para eletrocalha metálica, com ângulo 90° (ref.: mopa ou similar) (un)</t>
  </si>
  <si>
    <t>I12155</t>
  </si>
  <si>
    <t>Curva vertical 200 x 100 mm para eletrocalha metálica (ref.: mopa ou similar)</t>
  </si>
  <si>
    <t>S11292 Tê horizontal 200 x 100 mm para eletrocalha metálica (ref.: mopa ou similar) (un)</t>
  </si>
  <si>
    <t>I12158</t>
  </si>
  <si>
    <t>JCA-99926908 TOMADA SIMPLES, DE SOBREPOR, TIPO RJ-45, CATEGORIA 6, INSTALADA EM CONDULETE. (UN)</t>
  </si>
  <si>
    <t>00038092</t>
  </si>
  <si>
    <t>ESPELHO / PLACA DE 1 POSTO 4" X 2", PARA INSTALACAO DE TOMADAS E INTERRUPTORES</t>
  </si>
  <si>
    <t>98297 CABO ELETRÔNICO CATEGORIA 6, INSTALADO EM EDIFICAÇÃO INSTITUCIONAL - FORNECIMENTO E INSTALAÇÃO. AF_08/2025 (M)</t>
  </si>
  <si>
    <t>00039599</t>
  </si>
  <si>
    <t>CABO DE REDE, PAR TRANCADO UTP, 4 PARES, CATEGORIA 6 (CAT 6), ISOLAMENTO PVC (LSZH)</t>
  </si>
  <si>
    <t>JCA-78102072 Cabo HDMI 15m Blindado 2.0 Ethernet 15 metros 4K ULTRA HD 3D 2160p (M)</t>
  </si>
  <si>
    <t>I13248</t>
  </si>
  <si>
    <t>JCA-18286030 CAIXA DE PASSAGEM ELETRICA DE PAREDE, DE EMBUTIR, EM PVC, COM TAMPA PARAFUSADA, DIMENSOES 200 X 200 X *90* MM (UN)</t>
  </si>
  <si>
    <t>00039812</t>
  </si>
  <si>
    <t>CAIXA DE PASSAGEM ELETRICA DE PAREDE, DE EMBUTIR, EM PVC, COM TAMPA APARAFUSADA, DIMENSOES 200 X 200 X *90* MM</t>
  </si>
  <si>
    <t>98305 RACK FECHADO 44U PARA SERVIDOR - FORNECIMENTO E INSTALAÇÃO. AF_08/2025 (UN)</t>
  </si>
  <si>
    <t>00043836</t>
  </si>
  <si>
    <t>RACK DE PISO PARA SERVIDOR, FECHADO, 44U, COM PORTA, 44U X *570* MM</t>
  </si>
  <si>
    <t>89401 TUBO, PVC, SOLDÁVEL, DE 20MM, INSTALADO EM RAMAL DE DISTRIBUIÇÃO DE ÁGUA - FORNECIMENTO E INSTALAÇÃO. AF_06/2022 (M)</t>
  </si>
  <si>
    <t>00009867</t>
  </si>
  <si>
    <t>TUBO PVC, SOLDAVEL, DE 20 MM, AGUA FRIA (NBR-5648)</t>
  </si>
  <si>
    <t>89449 TUBO, PVC, SOLDÁVEL, DE 50MM, INSTALADO EM PRUMADA DE ÁGUA - FORNECIMENTO E INSTALAÇÃO. AF_06/2022 (M)</t>
  </si>
  <si>
    <t>00009875</t>
  </si>
  <si>
    <t>TUBO PVC, SOLDAVEL, DE 50 MM, AGUA FRIA (NBR-5648)</t>
  </si>
  <si>
    <t>103979 TUBO, PVC, SOLDÁVEL, DE 50MM, INSTALADO EM RAMAL DE DISTRIBUIÇÃO DE ÁGUA - FORNECIMENTO E INSTALAÇÃO. AF_06/2022 (M)</t>
  </si>
  <si>
    <t>94651 TUBO, PVC, SOLDÁVEL, DE 50MM, INSTALADO EM RESERVAÇÃO PREDIAL DE ÁGUA - FORNECIMENTO E INSTALAÇÃO. AF_04/2024 (M)</t>
  </si>
  <si>
    <t>89501 JOELHO 90 GRAUS, PVC, SOLDÁVEL, DN 50MM, INSTALADO EM PRUMADA DE ÁGUA - FORNECIMENTO E INSTALAÇÃO. AF_06/2022 (UN)</t>
  </si>
  <si>
    <t>00003540</t>
  </si>
  <si>
    <t>JOELHO PVC, SOLDAVEL, 90 GRAUS, 50 MM, COR MARROM, PARA AGUA FRIA PREDIAL</t>
  </si>
  <si>
    <t>S01071 Bucha de redução curta de pvc rígido soldável, marrom, diâm = 25 x 20mm (un)</t>
  </si>
  <si>
    <t>00000828</t>
  </si>
  <si>
    <t>BUCHA DE REDUCAO DE PVC, SOLDAVEL, CURTA, COM 25 X 20 MM, PARA AGUA FRIA PREDIAL</t>
  </si>
  <si>
    <t>89384 CURVA DE TRANSPOSIÇÃO, PVC, SOLDÁVEL, DN 25MM, INSTALADO EM RAMAL OU SUB-RAMAL DE ÁGUA FORNECIMENTO E INSTALAÇÃO. AF_06/2022 (UN)</t>
  </si>
  <si>
    <t>00038025</t>
  </si>
  <si>
    <t>CURVA DE TRANSPOSICAO, PVC, SOLDAVEL, 25 MM, COR MARROM, PARA AGUA FRIA PREDIAL</t>
  </si>
  <si>
    <t>89385 LUVA SOLDÁVEL E COM ROSCA, PVC, SOLDÁVEL, DN 25MM X 3/4, INSTALADO EM RAMAL OU SUB-RAMAL DE ÁGUA - FORNECIMENTO E INSTALAÇÃO. AF_06/2022 (UN)</t>
  </si>
  <si>
    <t>00003906</t>
  </si>
  <si>
    <t>LUVA SOLDAVEL COM ROSCA, PVC, 25 MM X 3/4", PARA AGUA FRIA PREDIAL</t>
  </si>
  <si>
    <t>89596 ADAPTADOR CURTO COM BOLSA E ROSCA PARA REGISTRO, PVC, SOLDÁVEL, DN 50MM X 1.1/2, INSTALADO EM PRUMADA DE ÁGUA - FORNECIMENTO E INSTALAÇÃO. AF_06/2022 (UN)</t>
  </si>
  <si>
    <t>00000112</t>
  </si>
  <si>
    <t>ADAPTADOR PVC SOLDAVEL CURTO COM BOLSA E ROSCA, 50 MM X1 1/2", PARA AGUA FRIA</t>
  </si>
  <si>
    <t>89610 ADAPTADOR CURTO COM BOLSA E ROSCA PARA REGISTRO, PVC, SOLDÁVEL, DN 60MM X 2, INSTALADO EM PRUMADA DE ÁGUA - FORNECIMENTO E INSTALAÇÃO. AF_06/2022 (UN)</t>
  </si>
  <si>
    <t>00000113</t>
  </si>
  <si>
    <t>ADAPTADOR PVC SOLDAVEL CURTO COM BOLSA E ROSCA, 60 MM X 2", PARA AGUA FRIA</t>
  </si>
  <si>
    <t>89505 JOELHO 90 GRAUS, PVC, SOLDÁVEL, DN 60MM, INSTALADO EM PRUMADA DE ÁGUA - FORNECIMENTO E INSTALAÇÃO. AF_06/2022 (UN)</t>
  </si>
  <si>
    <t>89530 LUVA DE CORRER, PVC, SOLDÁVEL, DN 25MM, INSTALADO EM PRUMADA DE ÁGUA - FORNECIMENTO E INSTALAÇÃO. AF_06/2022 (UN)</t>
  </si>
  <si>
    <t>89577 LUVA DE CORRER, PVC, SOLDÁVEL, DN 50MM, INSTALADO EM PRUMADA DE ÁGUA - FORNECIMENTO E INSTALAÇÃO. AF_06/2022 (UN)</t>
  </si>
  <si>
    <t>00003847</t>
  </si>
  <si>
    <t>LUVA DE CORRER PARA TUBO SOLDAVEL, PVC, 50 MM, PARA AGUA FRIA PREDIAL</t>
  </si>
  <si>
    <t>89598 LUVA DE CORRER, PVC, SOLDÁVEL, DN 60MM, INSTALADO EM PRUMADA DE ÁGUA FORNECIMENTO E INSTALAÇÃO. AF_06/2022 (UN)</t>
  </si>
  <si>
    <t>00038022</t>
  </si>
  <si>
    <t>LUVA DE CORRER PARA TUBO SOLDAVEL, PVC, 60 MM, PARA AGUA FRIA PREDIAL</t>
  </si>
  <si>
    <t>89627 TÊ DE REDUÇÃO, PVC, SOLDÁVEL, DN 50MM X 25MM, INSTALADO EM PRUMADA DE ÁGUA - FORNECIMENTO E INSTALAÇÃO. AF_06/2022 (UN)</t>
  </si>
  <si>
    <t>00007129</t>
  </si>
  <si>
    <t>TE DE REDUCAO, PVC, SOLDAVEL, 90 GRAUS, 50 MM X 25 MM, PARA AGUA FRIA PREDIAL</t>
  </si>
  <si>
    <t>89625 TE, PVC, SOLDÁVEL, DN 50MM, INSTALADO EM PRUMADA DE ÁGUA - FORNECIMENTO E INSTALAÇÃO. AF_06/2022 (UN)</t>
  </si>
  <si>
    <t>00007142</t>
  </si>
  <si>
    <t>TE SOLDAVEL, PVC, 90 GRAUS,50 MM, PARA AGUA FRIA PREDIAL (NBR 5648)</t>
  </si>
  <si>
    <t>103999 BUCHA DE REDUÇÃO, LONGA, PVC, SOLDÁVEL, DN 50 X 25 MM, INSTALADO EM RAMAL DE DISTRIBUIÇÃO DE ÁGUA - FORNECIMENTO E INSTALAÇÃO. AF_06/2022 (UN)</t>
  </si>
  <si>
    <t>00000813</t>
  </si>
  <si>
    <t>BUCHA DE REDUCAO DE PVC, SOLDAVEL, LONGA, COM 50 X 25 MM, PARA AGUA FRIA PREDIAL</t>
  </si>
  <si>
    <t>104003 BUCHA DE REDUÇÃO, LONGA, PVC, SOLDÁVEL, DN 50 X 32 MM, INSTALADO EM RAMAL DE DISTRIBUIÇÃO DE ÁGUA - FORNECIMENTO E INSTALAÇÃO. AF_06/2022 (UN)</t>
  </si>
  <si>
    <t>00000820</t>
  </si>
  <si>
    <t>BUCHA DE REDUCAO DE PVC, SOLDAVEL, LONGA, COM 50 X 32 MM, PARA AGUA FRIA PREDIAL</t>
  </si>
  <si>
    <t>89409 JOELHO 45 GRAUS, PVC, SOLDÁVEL, DN 25MM, INSTALADO EM RAMAL DE DISTRIBUIÇÃO DE ÁGUA - FORNECIMENTO E INSTALAÇÃO. AF_06/2022 (UN)</t>
  </si>
  <si>
    <t>00003500</t>
  </si>
  <si>
    <t>JOELHO, PVC SOLDAVEL, 45 GRAUS, 25 MM, COR MARROM, PARA AGUA FRIA PREDIAL</t>
  </si>
  <si>
    <t>89383 ADAPTADOR CURTO COM BOLSA E ROSCA PARA REGISTRO, PVC, SOLDÁVEL, DN 25MM X 3/4, INSTALADO EM RAMAL OU SUB-RAMAL DE ÁGUA - FORNECIMENTO E INSTALAÇÃO. AF_06/2022 (UN)</t>
  </si>
  <si>
    <t>S01079 Bucha de redução longa de pvc rígido soldável, marrom, diâm = 32 x 20mm (un)</t>
  </si>
  <si>
    <t>00000832</t>
  </si>
  <si>
    <t>BUCHA DE REDUCAO DE PVC, SOLDAVEL, LONGA, COM 32 X 20 MM, PARA AGUA FRIA PREDIAL</t>
  </si>
  <si>
    <t>103985 JOELHO 45 GRAUS, PVC, SOLDÁVEL, DN 50MM, INSTALADO EM RAMAL DE DISTRIBUIÇÃO DE ÁGUA - FORNECIMENTO E INSTALAÇÃO. AF_06/2022 (UN)</t>
  </si>
  <si>
    <t>00003503</t>
  </si>
  <si>
    <t>JOELHO, PVC SOLDAVEL, 45 GRAUS, 50 MM, COR MARROM, PARA AGUA FRIA PREDIAL</t>
  </si>
  <si>
    <t>103984 JOELHO 90 GRAUS, PVC, SOLDÁVEL, DN 50MM, INSTALADO EM RAMAL DE DISTRIBUIÇÃO DE ÁGUA - FORNECIMENTO E INSTALAÇÃO. AF_06/2022 (UN)</t>
  </si>
  <si>
    <t>104001 ADAPTADOR CURTO COM BOLSA E ROSCA PARA REGISTRO, PVC, SOLDÁVEL, DN 50MM X 1.1/2", INSTALADO EM RAMAL DE DISTRIBUIÇÃO DE ÁGUA - FORNECIMENTO E INSTALAÇÃO. AF_06/2022 (UN)</t>
  </si>
  <si>
    <t>102137 CHAVE DE BOIA AUTOMÁTICA SUPERIOR/INFERIOR 15A/250V - FORNECIMENTO E INSTALAÇÃO. AF_12/2020 (UN)</t>
  </si>
  <si>
    <t>00007588</t>
  </si>
  <si>
    <t>AUTOMATICO DE BOIA SUPERIOR / INFERIOR, *15* A / 250 V</t>
  </si>
  <si>
    <t>89351 REGISTRO DE PRESSÃO BRUTO, LATÃO, ROSCÁVEL, 3/4'' - FORNECIMENTO E INSTALAÇÃO. AF_08/2021 (UN)</t>
  </si>
  <si>
    <t>00011753</t>
  </si>
  <si>
    <t>REGISTRO PRESSAO BRUTO EM LATAO FORJADO, BITOLA 3/4"</t>
  </si>
  <si>
    <t>94497 REGISTRO DE GAVETA BRUTO, LATÃO, ROSCÁVEL, 1 1/2" - FORNECIMENTO E INSTALAÇÃO. AF_08/2021 (UN)</t>
  </si>
  <si>
    <t>00006010</t>
  </si>
  <si>
    <t>REGISTRO GAVETA BRUTO EM LATAO FORJADO, BITOLA 1 1/2"</t>
  </si>
  <si>
    <t>94498 REGISTRO DE GAVETA BRUTO, LATÃO, ROSCÁVEL, 2" - FORNECIMENTO E INSTALAÇÃO. AF_08/2021 (UN)</t>
  </si>
  <si>
    <t>00006028</t>
  </si>
  <si>
    <t>REGISTRO GAVETA BRUTO EM LATAO FORJADO, BITOLA 2"</t>
  </si>
  <si>
    <t>103014 VÁLVULA DE RETENÇÃO, DE BRONZE, PÉ COM CRIVOS, ROSCÁVEL, 2" - FORNECIMENTO E INSTALAÇÃO. AF_08/2021 (UN)</t>
  </si>
  <si>
    <t>00010232</t>
  </si>
  <si>
    <t>VALVULA DE RETENCAO DE BRONZE, PE COM CRIVOS, EXTREMIDADE COM ROSCA, DE 2", PARA FUNDO DE POCO</t>
  </si>
  <si>
    <t>99631 VÁLVULA DE RETENÇÃO VERTICAL, DE BRONZE, ROSCÁVEL, 1 1/2" - FORNECIMENTO E INSTALAÇÃO. AF_08/2021 (UN)</t>
  </si>
  <si>
    <t>00010416</t>
  </si>
  <si>
    <t>VALVULA DE RETENCAO VERTICAL, DE BRONZE (PN-16), 1 1/2", 200 PSI, EXTREMIDADES COM ROSCA</t>
  </si>
  <si>
    <t>UFSB-21883800 BOMBA CENTRÍFUGA, TRIFÁSICA, 5,0 CV, HM 32 M, Q 24,5 M3/H - FORNECIMENTO E INSTALAÇÃO. (UN)</t>
  </si>
  <si>
    <t>UFSB-I-86191287</t>
  </si>
  <si>
    <t>BOMBA CENTRIFUGA, MOTOR ELETRICO TRIFASICO 5,0 CV DIAMETRO DE SUCCAO X ELEVACAO 2" X 1 1/2", DIAMETRO DO ROTOR 143 MM, HM/Q: 32 M / 24,5 M3/H</t>
  </si>
  <si>
    <t>00011267</t>
  </si>
  <si>
    <t>ARRUELA LISA, REDONDA, DE LATAO POLIDO, DIAMETRO NOMINAL 5/8", DIAMETRO EXTERNO = 34 MM, DIAMETRO DO FURO = 17 MM, ESPESSURA = *2,5* MM</t>
  </si>
  <si>
    <t>00039997</t>
  </si>
  <si>
    <t>PORCA ZINCADA, SEXTAVADA, DIAMETRO 1/4"</t>
  </si>
  <si>
    <t>00039996</t>
  </si>
  <si>
    <t>VERGALHAO ZINCADO ROSCA TOTAL, 1/4" (6,3 MM)</t>
  </si>
  <si>
    <t>Observações: Composição criada para a obra de Jequié/BA, em 24/10/2025</t>
  </si>
  <si>
    <t>89799 TUBO PVC, SERIE NORMAL, ESGOTO PREDIAL, DN 75 MM, FORNECIDO E INSTALADO EM PRUMADA DE ESGOTO SANITÁRIO OU VENTILAÇÃO. AF_08/2022 (M)</t>
  </si>
  <si>
    <t>89800 TUBO PVC, SERIE NORMAL, ESGOTO PREDIAL, DN 100 MM, FORNECIDO E INSTALADO EM PRUMADA DE ESGOTO SANITÁRIO OU VENTILAÇÃO. AF_08/2022 (M)</t>
  </si>
  <si>
    <t>104357 CAP, PVC, SÉRIE NORMAL, ESGOTO PREDIAL, DN 100 MM, JUNTA ELÁSTICA, FORNECIDO E INSTALADO EM SUBCOLETOR AÉREO DE ESGOTO SANITÁRIO. AF_08/2022 (UN)</t>
  </si>
  <si>
    <t>00001200</t>
  </si>
  <si>
    <t>CAP PVC, SOLDAVEL, DN 100 MM, SERIE NORMAL, PARA ESGOTO PREDIAL</t>
  </si>
  <si>
    <t>89726 JOELHO 45 GRAUS, PVC, SERIE NORMAL, ESGOTO PREDIAL, DN 40 MM, JUNTA SOLDÁVEL, FORNECIDO E INSTALADO EM RAMAL DE DESCARGA OU RAMAL DE ESGOTO SANITÁRIO. AF_08/2022 (UN)</t>
  </si>
  <si>
    <t>00003516</t>
  </si>
  <si>
    <t>JOELHO PVC, SOLDAVEL, BB, 45 GRAUS, DN 40 MM, PARA ESGOTO PREDIAL</t>
  </si>
  <si>
    <t>89739 JOELHO 45 GRAUS, PVC, SERIE NORMAL, ESGOTO PREDIAL, DN 75 MM, JUNTA ELÁSTICA, FORNECIDO E INSTALADO EM RAMAL DE DESCARGA OU RAMAL DE ESGOTO SANITÁRIO. AF_08/2022 (UN)</t>
  </si>
  <si>
    <t>00000297</t>
  </si>
  <si>
    <t>ANEL BORRACHA PARA TUBO ESGOTO PREDIAL, DN 75 MM (NBR 5688)</t>
  </si>
  <si>
    <t>00003519</t>
  </si>
  <si>
    <t>JOELHO PVC, SOLDAVEL, PB, 45 GRAUS, DN 75 MM, PARA ESGOTO PREDIAL</t>
  </si>
  <si>
    <t>89746 JOELHO 45 GRAUS, PVC, SERIE NORMAL, ESGOTO PREDIAL, DN 100 MM, JUNTA ELÁSTICA, FORNECIDO E INSTALADO EM RAMAL DE DESCARGA OU RAMAL DE ESGOTO SANITÁRIO. AF_08/2022 (UN)</t>
  </si>
  <si>
    <t>00003528</t>
  </si>
  <si>
    <t>JOELHO PVC, SOLDAVEL, PB, 45 GRAUS, DN 100 MM, PARA ESGOTO PREDIAL</t>
  </si>
  <si>
    <t>89785 JUNÇÃO SIMPLES, PVC, SERIE NORMAL, ESGOTO PREDIAL, DN 50 X 50 MM, JUNTA ELÁSTICA, FORNECIDO E INSTALADO EM RAMAL DE DESCARGA OU RAMAL DE ESGOTO SANITÁRIO. AF_08/2022 (UN)</t>
  </si>
  <si>
    <t>00003662</t>
  </si>
  <si>
    <t>JUNCAO SIMPLES, PVC, 45 GRAUS, DN 50 X 50 MM, SERIE NORMAL PARA ESGOTO PREDIAL</t>
  </si>
  <si>
    <t>104343 JUNÇÃO DE REDUÇÃO INVERTIDA, PVC, SÉRIE NORMAL, ESGOTO PREDIAL, DN 75 X 50 MM, JUNTA ELÁSTICA, FORNECIDO E INSTALADO EM RAMAL DE DESCARGA OU RAMAL DE ESGOTO SANITÁRIO. AF_08/2022 (UN)</t>
  </si>
  <si>
    <t>00003669</t>
  </si>
  <si>
    <t>JUNCAO DE REDUCAO INVERTIDA, PVC SOLDAVEL, 75 X 50 MM, SERIE NORMAL PARA ESGOTO PREDIAL</t>
  </si>
  <si>
    <t>89797 JUNÇÃO SIMPLES, PVC, SERIE NORMAL, ESGOTO PREDIAL, DN 100 X 100 MM, JUNTA ELÁSTICA, FORNECIDO E INSTALADO EM RAMAL DE DESCARGA OU RAMAL DE ESGOTO SANITÁRIO. AF_08/2022 (UN)</t>
  </si>
  <si>
    <t>89774 LUVA SIMPLES, PVC, SERIE NORMAL, ESGOTO PREDIAL, DN 75 MM, JUNTA ELÁSTICA, FORNECIDO E INSTALADO EM RAMAL DE DESCARGA OU RAMAL DE ESGOTO SANITÁRIO. AF_08/2022 (UN)</t>
  </si>
  <si>
    <t>00003898</t>
  </si>
  <si>
    <t>LUVA SIMPLES, PVC, SOLDAVEL, DN 75 MM, SERIE NORMAL, PARA ESGOTO PREDIAL</t>
  </si>
  <si>
    <t>S01581 Plug em pvc rígido soldável, para esgoto primário, diâm = 100mm Rev. 01 - 10/2022 (un)</t>
  </si>
  <si>
    <t>I01788</t>
  </si>
  <si>
    <t>Plug pvc sanitario d= 100mm</t>
  </si>
  <si>
    <t>89549 REDUÇÃO EXCÊNTRICA, PVC, SERIE R, ÁGUA PLUVIAL, DN 75 X 50 MM, JUNTA ELÁSTICA, FORNECIDO E INSTALADO EM RAMAL DE ENCAMINHAMENTO. AF_06/2022 (UN)</t>
  </si>
  <si>
    <t>00020085</t>
  </si>
  <si>
    <t>ANEL BORRACHA, DN 50 MM, PARA TUBO SERIE REFORCADA ESGOTO PREDIAL</t>
  </si>
  <si>
    <t>00000298</t>
  </si>
  <si>
    <t>ANEL BORRACHA, DN 75 MM, PARA TUBO SERIE REFORCADA ESGOTO PREDIAL</t>
  </si>
  <si>
    <t>00020045</t>
  </si>
  <si>
    <t>REDUCAO EXCENTRICA PVC, SERIE R, DN 75 X 50 MM, PARA ESGOTO PREDIAL</t>
  </si>
  <si>
    <t>S01656 Redução excêntrica em pvc rígido c/ anéis, para esgoto primário, diâm =100 x 50mm (un)</t>
  </si>
  <si>
    <t>I01937</t>
  </si>
  <si>
    <t>Reducao excentrica pvc sanitario d= 100 x 50mm</t>
  </si>
  <si>
    <t>89557 REDUÇÃO EXCÊNTRICA, PVC, SERIE R, ÁGUA PLUVIAL, DN 100 X 75 MM, JUNTA ELÁSTICA, FORNECIDO E INSTALADO EM RAMAL DE ENCAMINHAMENTO. AF_06/2022 (UN)</t>
  </si>
  <si>
    <t>00020046</t>
  </si>
  <si>
    <t>REDUCAO EXCENTRICA PVC, SERIE R, DN 100 X 75 MM, PARA ESGOTO PREDIAL</t>
  </si>
  <si>
    <t>89802 JOELHO 45 GRAUS, PVC, SERIE NORMAL, ESGOTO PREDIAL, DN 50 MM, JUNTA ELÁSTICA, FORNECIDO E INSTALADO EM PRUMADA DE ESGOTO SANITÁRIO OU VENTILAÇÃO. AF_08/2022 (UN)</t>
  </si>
  <si>
    <t>89806 JOELHO 45 GRAUS, PVC, SERIE NORMAL, ESGOTO PREDIAL, DN 75 MM, JUNTA ELÁSTICA, FORNECIDO E INSTALADO EM PRUMADA DE ESGOTO SANITÁRIO OU VENTILAÇÃO. AF_08/2022 (UN)</t>
  </si>
  <si>
    <t>89805 JOELHO 90 GRAUS, PVC, SERIE NORMAL, ESGOTO PREDIAL, DN 75 MM, JUNTA ELÁSTICA, FORNECIDO E INSTALADO EM PRUMADA DE ESGOTO SANITÁRIO OU VENTILAÇÃO. AF_08/2022 (UN)</t>
  </si>
  <si>
    <t>00003509</t>
  </si>
  <si>
    <t>JOELHO PVC, SOLDAVEL, PB, 90 GRAUS, DN 75 MM, PARA ESGOTO PREDIAL</t>
  </si>
  <si>
    <t>89830 JUNÇÃO SIMPLES, PVC, SERIE NORMAL, ESGOTO PREDIAL, DN 75 X 75 MM, JUNTA ELÁSTICA, FORNECIDO E INSTALADO EM PRUMADA DE ESGOTO SANITÁRIO OU VENTILAÇÃO. AF_08/2022 (UN)</t>
  </si>
  <si>
    <t>00003658</t>
  </si>
  <si>
    <t>JUNCAO SIMPLES, PVC, 45 GRAUS, DN 75 X 75 MM, SERIE NORMAL PARA ESGOTO PREDIAL</t>
  </si>
  <si>
    <t>89817 LUVA SIMPLES, PVC, SERIE NORMAL, ESGOTO PREDIAL, DN 75 MM, JUNTA ELÁSTICA, FORNECIDO E INSTALADO EM PRUMADA DE ESGOTO SANITÁRIO OU VENTILAÇÃO. AF_08/2022 (UN)</t>
  </si>
  <si>
    <t>89829 TE, PVC, SERIE NORMAL, ESGOTO PREDIAL, DN 75 X 75 MM, JUNTA ELÁSTICA, FORNECIDO E INSTALADO EM PRUMADA DE ESGOTO SANITÁRIO OU VENTILAÇÃO. AF_08/2022 (UN)</t>
  </si>
  <si>
    <t>00011658</t>
  </si>
  <si>
    <t>TE SANITARIO, PVC, DN 75 X 75 MM, SERIE NORMAL PARA ESGOTO PREDIAL</t>
  </si>
  <si>
    <t>104355 JUNÇÃO DE REDUCAO INVERTIDA, PVC, SÉRIE NORMAL, ESGOTO PREDIAL, DN 100 X 75 MM, JUNTA ELÁSTICA, FORNECIDO E INSTALADO EM PRUMADA DE ESGOTO SANITÁRIO OU VENTILAÇÃO. AF_08/2022 (UN)</t>
  </si>
  <si>
    <t>00010909</t>
  </si>
  <si>
    <t>JUNCAO DE REDUCAO INVERTIDA, PVC SOLDAVEL, 100 X 75 MM, SERIE NORMAL PARA ESGOTO PREDIAL</t>
  </si>
  <si>
    <t>89821 LUVA SIMPLES, PVC, SERIE NORMAL, ESGOTO PREDIAL, DN 100 MM, JUNTA ELÁSTICA, FORNECIDO E INSTALADO EM PRUMADA DE ESGOTO SANITÁRIO OU VENTILAÇÃO. AF_08/2022 (UN)</t>
  </si>
  <si>
    <t>104356 TERMINAL DE VENTILAÇÃO, PVC, SÉRIE NORMAL, ESGOTO PREDIAL, DN 100 MM, JUNTA SOLDÁVEL, FORNECIDO E INSTALADO EM PRUMADA DE ESGOTO SANITÁRIO OU VENTILAÇÃO. AF_08/2022 (UN)</t>
  </si>
  <si>
    <t>00039321</t>
  </si>
  <si>
    <t>TERMINAL DE VENTILACAO, 100 MM, SERIE NORMAL, ESGOTO PREDIAL</t>
  </si>
  <si>
    <t>89580 TUBO PVC, SÉRIE R, ÁGUA PLUVIAL, DN 150 MM, FORNECIDO E INSTALADO EM CONDUTORES VERTICAIS DE ÁGUAS PLUVIAIS. AF_06/2022 (M)</t>
  </si>
  <si>
    <t>89591 JOELHO 45 GRAUS, PVC, SERIE R, ÁGUA PLUVIAL, DN 150 MM, JUNTA ELÁSTICA, FORNECIDO E INSTALADO EM CONDUTORES VERTICAIS DE ÁGUAS PLUVIAIS. AF_06/2022 (UN)</t>
  </si>
  <si>
    <t>00000300</t>
  </si>
  <si>
    <t>ANEL BORRACHA, DN 150 MM, PARA TUBO SERIE REFORCADA ESGOTO PREDIAL</t>
  </si>
  <si>
    <t>00020152</t>
  </si>
  <si>
    <t>JOELHO, PVC SERIE R, 45 GRAUS, DN 150 MM, PARA ESGOTO PREDIAL</t>
  </si>
  <si>
    <t>104168 JOELHO 45 GRAUS, PVC, SERIE R, ÁGUA PLUVIAL, DN 150 MM, JUNTA ELÁSTICA, FORNECIDO E INSTALADO EM RAMAL DE ENCAMINHAMENTO. AF_06/2022 (UN)</t>
  </si>
  <si>
    <t>89590 JOELHO 90 GRAUS, PVC, SERIE R, ÁGUA PLUVIAL, DN 150 MM, JUNTA ELÁSTICA, FORNECIDO E INSTALADO EM CONDUTORES VERTICAIS DE ÁGUAS PLUVIAIS. AF_06/2022 (UN)</t>
  </si>
  <si>
    <t>00020158</t>
  </si>
  <si>
    <t>JOELHO, PVC SERIE R, 90 GRAUS, DN 150 MM, PARA ESGOTO PREDIAL</t>
  </si>
  <si>
    <t>104167 JOELHO 90 GRAUS, PVC, SERIE R, ÁGUA PLUVIAL, DN 150 MM, JUNTA ELÁSTICA, FORNECIDO E INSTALADO EM RAMAL DE ENCAMINHAMENTO. AF_06/2022 (UN)</t>
  </si>
  <si>
    <t>89679 LUVA DE CORRER, PVC, SERIE R, ÁGUA PLUVIAL, DN 150 MM, JUNTA ELÁSTICA, FORNECIDO E INSTALADO EM CONDUTORES VERTICAIS DE ÁGUAS PLUVIAIS. AF_06/2022 (UN)</t>
  </si>
  <si>
    <t>00020166</t>
  </si>
  <si>
    <t>LUVA DE CORRER, PVC SERIE R, 150 MM, PARA ESGOTO PREDIAL</t>
  </si>
  <si>
    <t>104171 LUVA DE CORRER, PVC, SERIE R, ÁGUA PLUVIAL, DN 150 MM, JUNTA ELÁSTICA, FORNECIDO E INSTALADO EM RAMAL DE ENCAMINHAMENTO. AF_06/2022 (UN)</t>
  </si>
  <si>
    <t>S07752 Ralo hemisférico em ferro fundido tipo abacaxi, DN=150mm (un)</t>
  </si>
  <si>
    <t>00011709</t>
  </si>
  <si>
    <t>RALO FOFO SEMIESFERICO, 150 MM, PARA LAJES/ CALHAS</t>
  </si>
  <si>
    <t>89698 JUNÇÃO SIMPLES, PVC, SERIE R, ÁGUA PLUVIAL, DN 150 X 150 MM, JUNTA ELÁSTICA, FORNECIDO E INSTALADO EM CONDUTORES VERTICAIS DE ÁGUAS PLUVIAIS. AF_06/2022 (UN)</t>
  </si>
  <si>
    <t>00020146</t>
  </si>
  <si>
    <t>JUNCAO SIMPLES, PVC SERIE R, DN 150 X 150 MM, PARA ESGOTO PREDIAL</t>
  </si>
  <si>
    <t>UFSB-43795878 FILTRO SEPARADOR DE SÓLIDOS DE ÁGUA DE CHUVA - MODELO FILTRO VORTEX WFF150 AQUASTOCK OU EQUIVALENTE - INCLUSIVE CONJUNTO FLUTUANTE DE SUCÇÃO E CONTROLADOR AUTOMÁTICO - FORNECIMENTO E INSTALAÇÃO (UN)</t>
  </si>
  <si>
    <t>UFSB-I-81246214</t>
  </si>
  <si>
    <t>FILTRO COLETOR DE ÁGUA DE CHUVA WFF 150</t>
  </si>
  <si>
    <t>Observações: Composição criada com base no SINAPI 101803 fazendo-se a substituição do insumo de material pelo adequado para o projeto.</t>
  </si>
  <si>
    <t>86872 TANQUE DE LOUÇA BRANCA COM COLUNA, 30L OU EQUIVALENTE - FORNECIMENTO E INSTALAÇÃO. AF_01/2020 (UN)</t>
  </si>
  <si>
    <t>00020271</t>
  </si>
  <si>
    <t>TANQUE DE LOUCA BRANCA, COM COLUNA, *30* L</t>
  </si>
  <si>
    <t>86902 LAVATÓRIO LOUÇA BRANCA COM COLUNA, *44 X 35,5* CM, PADRÃO POPULAR - FORNECIMENTO E INSTALAÇÃO. AF_01/2020 (UN)</t>
  </si>
  <si>
    <t>00036794</t>
  </si>
  <si>
    <t>LAVATORIO DE LOUCA BRANCA, COM COLUNA, DIMENSOES *44 X 35* CM (L X C)</t>
  </si>
  <si>
    <t>100859 MICTÓRIO SIFONADO LOUÇA BRANCA PARA ENTRADA DE ÁGUA EMBUTIDA - PADRÃO ALTO - FORNECIMENTO E INSTALAÇÃO. AF_01/2020 (UN)</t>
  </si>
  <si>
    <t>00006142</t>
  </si>
  <si>
    <t>CONJUNTO DE LIGACAO AJUSTAVEL, PARA VASO / BACIA SANITARIA, EM PLASTICO BRANCO, COM TUBO, CANOPLA E ESPUDE</t>
  </si>
  <si>
    <t>00044020</t>
  </si>
  <si>
    <t>MICTORIO INDIVIDUAL, SIFONADO, VALVULA EMBUTIDA, DE LOUCA BRANCA, SEM COMPLEMENTOS - PADRAO ALTO</t>
  </si>
  <si>
    <t>S03682 Torneira cromada para tanque/jardim, 1/2", ref.1153 C39, DECA ou similar (un)</t>
  </si>
  <si>
    <t>00011762</t>
  </si>
  <si>
    <t>TORNEIRA METALICA CROMADA PARA JARDIM / TANQUE, COM BICO PLASTICO, CANO LONGO, DE PAREDE, PADRAO POPULAR / USO GERAL, 1/2" OU 3/4"</t>
  </si>
  <si>
    <t>S13649 Chuveiro em aço inox cromado com tubo, de parede, linha max ref.: 1977.C.CT, Deca ou similar (un)</t>
  </si>
  <si>
    <t>I14459</t>
  </si>
  <si>
    <t>100849 ASSENTO SANITÁRIO CONVENCIONAL - FORNECIMENTO E INSTALACAO. AF_01/2020 (UN)</t>
  </si>
  <si>
    <t>00000377</t>
  </si>
  <si>
    <t>ASSENTO SANITARIO DE PLASTICO, TIPO CONVENCIONAL</t>
  </si>
  <si>
    <t>UFSB-53342385 BAN-01 - BANCADA EM GRANITO CINZA 160x60cm COM 02 CUBAS DE EMBUTIR OVAL EM LOUÇA BRANCA, 35 X 50CM (UN)</t>
  </si>
  <si>
    <t>86937</t>
  </si>
  <si>
    <t>CUBA DE EMBUTIR OVAL EM LOUÇA BRANCA, 35 X 50CM OU EQUIVALENTE, INCLUSO VÁLVULA EM METAL CROMADO E SIFÃO FLEXÍVEL EM PVC - FORNECIMENTO E INSTALAÇÃO. AF_01/2020</t>
  </si>
  <si>
    <t>UFSB-02773957 BAN-02 - BANCADA EM GRANITO CINZA 210x60cm COM UMA CUBA DE EMBUTIR RETANGULAR DE AÇO INOXIDÁVEL, 46 X 30 X 12 CM (UN)</t>
  </si>
  <si>
    <t>UFSB-06803881 BAN-03 - BANCADA EM GRANITO CINZA 400x60cm COM 05 CUBAS DE EMBUTIR OVAL EM LOUÇA BRANCA, 35 X 50CM (UN)</t>
  </si>
  <si>
    <t>UFSB-46805127 BAN-04 - BANCADA EM GRANITO CINZA 250x60cm COM UMA CUBA DE EMBUTIR RETANGULAR DE AÇO INOXIDÁVEL, 46 X 30 X 12 CM (UN)</t>
  </si>
  <si>
    <t>UFSB-87759457 BAN-05 - BANCADA EM GRANITO CINZA 240x40cm (UN)</t>
  </si>
  <si>
    <t>UFSB-01133595 BAN-07 - BANCADA EM GRANITO CINZA 120x40cm (UN)</t>
  </si>
  <si>
    <t>98546 IMPERMEABILIZAÇÃO DE SUPERFÍCIE COM MANTA ASFÁLTICA, UMA CAMADA, INCLUSIVE APLICAÇÃO DE PRIMER ASFÁLTICO, E=4MM. AF_09/2023 (M2)</t>
  </si>
  <si>
    <t>98553 IMPERMEABILIZAÇÃO DE SUPERFÍCIE COM MEMBRANA À BASE DE POLIURETANO, 2 DEMÃOS. AF_09/2023 (M2)</t>
  </si>
  <si>
    <t>00043148</t>
  </si>
  <si>
    <t>MEMBRANA IMPERMEABILIZANTE A BASE DE POLIURETANO</t>
  </si>
  <si>
    <t>00044072</t>
  </si>
  <si>
    <t>PRIMER EPOXI / EPOXIDICO</t>
  </si>
  <si>
    <t>98557 IMPERMEABILIZAÇÃO DE SUPERFÍCIE COM EMULSÃO ASFÁLTICA, 2 DEMÃOS. AF_09/2023 (M2)</t>
  </si>
  <si>
    <t>00000626</t>
  </si>
  <si>
    <t>MANTA LIQUIDA DE BASE ASFALTICA MODIFICADA COM A ADICAO DE ELASTOMEROS DILUIDOS EM SOLVENTE ORGANICO, APLICACAO A FRIO (MEMBRANA DE EMULSAO ASFALTICA PARA IMPERMEABILIZACAO FLEXIVEL)</t>
  </si>
  <si>
    <t>88476 CONTRAPISO COM ARGAMASSA AUTONIVELANTE, APLICADO SOBRE LAJE, ADERIDO, ESPESSURA 2CM. AF_07/2021 (M2)</t>
  </si>
  <si>
    <t>00007334</t>
  </si>
  <si>
    <t>ADITIVO ADESIVO LIQUIDO PARA ARGAMASSAS DE REVESTIMENTOS CIMENTICIOS</t>
  </si>
  <si>
    <t>00038546</t>
  </si>
  <si>
    <t>ARGAMASSA USINADA AUTOADENSAVEL E AUTONIVELANTE PARA CONTRAPISO, COM BOMBEAMENTO (DISPONIBILIZACAO DE BOMBA), SEM O LANCAMENTO</t>
  </si>
  <si>
    <t>98565 PROTEÇÃO MECÂNICA DE SUPERFICIE HORIZONTAL COM ARGAMASSA DE CIMENTO E AREIA, TRAÇO 1:3, E=3CM. AF_09/2023 (M2)</t>
  </si>
  <si>
    <t>JCA-87899058 PLACA DE SINALIZAÇÃO DE SEGURANÇA CONTRA INCÊNDIO, FOTOLUMINESCENTE, RETANGULAR, 26 X 13 CM, EM PVC 2 MM ANTI-CHAMAS (SIMBOLOS, CORES E PICTOGRAMAS CONFORME NBR 16820) - SENTIDO DE ROTA DE FUGA (LATERAL) (UN)</t>
  </si>
  <si>
    <t>00037539</t>
  </si>
  <si>
    <t>PLACA DE SINALIZACAO DE SEGURANCA CONTRA INCENDIO, FOTOLUMINESCENTE, RETANGULAR, *13 X 26* CM, EM PVC *2* MM ANTI-CHAMAS (SIMBOLOS, CORES E PICTOGRAMAS CONFORME NBR 16820)</t>
  </si>
  <si>
    <t>JCA-30984289 PLACA DE SINALIZAÇÃO DE SEGURANÇA CONTRA INCÊNDIO, FOTOLUMINESCENTE, RETANGULAR, 26 X 13 CM, EM PVC 2 MM ANTI-CHAMAS (SIMBOLOS, CORES E PICTOGRAMAS CONFORME NBR 16820) - SENTIDO DE ROTA DE FUGA (EM FRENTE) (UN)</t>
  </si>
  <si>
    <t>JCA-90210395 PLACA DE SINALIZAÇÃO DE SEGURANÇA CONTRA INCÊNDIO, FOTOLUMINESCENTE, RETANGULAR, 26 X 13 CM, EM PVC 2 MM ANTI-CHAMAS (SIMBOLOS, CORES E PICTOGRAMAS CONFORME NBR 16820) - SENTIDO DE ROTA DE FUGA (SAÍDA) (UN)</t>
  </si>
  <si>
    <t>JCA-55551132 PLACA DE SINALIZAÇÃO DE SEGURANÇA CONTRA INCÊNDIO, FOTOLUMINESCENTE, RETANGULAR, 26 X 13 CM, EM PVC 2 MM ANTI-CHAMAS (SIMBOLOS, CORES E PICTOGRAMAS CONFORME NBR 16820) - SENTIDO INDICATIVO DE SENTIDO EM ESCADA DE EMERGÊNCIA (INFERIOR DIREITA) (UN)</t>
  </si>
  <si>
    <t>JCA-71199680 PLACA DE SINALIZAÇÃO DE SEGURANÇA CONTRA INCÊNDIO, FOTOLUMINESCENTE, RETANGULAR, 26 X 13 CM, EM PVC 2 MM ANTI-CHAMAS (SIMBOLOS, CORES E PICTOGRAMAS CONFORME NBR 16820) - SENTIDO INDICATIVO DE SENTIDO EM ESCADA DE EMERGÊNCIA (INFERIOR ESQUERDA) (UN)</t>
  </si>
  <si>
    <t>JCA-95510090 PLACA DE SINALIZAÇÃO DE SEGURANÇA CONTRA INCÊNDIO, FOTOLUMINESCENTE, RETANGULAR, 14 X 14 CM, EM PVC 2 MM ANTI-CHAMAS (SIMBOLOS, CORES E PICTOGRAMAS CONFORME NBR 16820) - PLACA INDICATIVA DE NUMERO DE PAVIMENTO (UN)</t>
  </si>
  <si>
    <t>00037557</t>
  </si>
  <si>
    <t>PLACA DE SINALIZACAO DE SEGURANCA CONTRA INCENDIO, FOTOLUMINESCENTE, QUADRADA, *14 X 14* CM, EM PVC *2* MM ANTI-CHAMAS (SIMBOLOS, CORES E PICTOGRAMAS CONFORME NBR 16820)</t>
  </si>
  <si>
    <t>Observações: Composição criada com base no SINAPI 97049 fazendo o uso do insumo conforme projeto</t>
  </si>
  <si>
    <t>JCA-72769892 PLACA DE SINALIZAÇÃO DE SEGURANÇA CONTRA INCÊNDIO, FOTOLUMINESCENTE, RETANGULAR, 40 X 12 CM, EM PVC 2 MM ANTI-CHAMAS (SIMBOLOS, CORES E PICTOGRAMAS CONFORME NBR 16820) - PLACA INDICATIVA DEABERTURA DA PORTA CORTA-FOGO POR BARRA ANTIPÂNICO (UN)</t>
  </si>
  <si>
    <t>00037559</t>
  </si>
  <si>
    <t>PLACA DE SINALIZACAO DE SEGURANCA CONTRA INCENDIO, FOTOLUMINESCENTE, RETANGULAR, *12 X 40* CM, EM PVC *2* MM ANTI-CHAMAS (SIMBOLOS, CORES E PICTOGRAMAS CONFORME NBR 16820)</t>
  </si>
  <si>
    <t>JCA-59166229 PLACA DE SINALIZAÇÃO DE SEGURANÇA CONTRA INCÊNDIO, FOTOLUMINESCENTE, QUADRADA, 20 X 20 CM, EM PVC 2 MM ANTI-CHAMAS (SIMBOLOS, CORES E PICTOGRAMAS CONFORME NBR 16820) - PROIBIDO USAR O ELEVADOR EM CASO DE INCÊNDIO (UN)</t>
  </si>
  <si>
    <t>JCA-46369676 PLACA DE SINALIZAÇÃO DE SEGURANÇA CONTRA INCÊNDIO, FOTOLUMINESCENTE, QUADRADA, 20 X 20 CM, EM PVC 2 MM ANTI-CHAMAS (SIMBOLOS, CORES E PICTOGRAMAS CONFORME NBR 16820) - HIDRANTE (UN)</t>
  </si>
  <si>
    <t>92367 TUBO DE AÇO GALVANIZADO COM COSTURA, CLASSE MÉDIA, DN 65 (2 1/2"), CONEXÃO ROSQUEADA, INSTALADO EM REDE DE ALIMENTAÇÃO PARA HIDRANTE - FORNECIMENTO E INSTALAÇÃO. AF_10/2020 (M)</t>
  </si>
  <si>
    <t>00007701</t>
  </si>
  <si>
    <t>TUBO ACO GALVANIZADO COM COSTURA, CLASSE MEDIA, DN 2.1/2", E = *3,65* MM, PESO *6,51* KG/M (NBR 5580)</t>
  </si>
  <si>
    <t>92368 TUBO DE AÇO GALVANIZADO COM COSTURA, CLASSE MÉDIA, DN 80 (3"), CONEXÃO ROSQUEADA, INSTALADO EM REDE DE ALIMENTAÇÃO PARA HIDRANTE - FORNECIMENTO E INSTALAÇÃO. AF_10/2020 (M)</t>
  </si>
  <si>
    <t>00007694</t>
  </si>
  <si>
    <t>TUBO ACO GALVANIZADO COM COSTURA, CLASSE MEDIA, DN 3", E = *4,05* MM, PESO *8,47* KG/M (NBR 5580)</t>
  </si>
  <si>
    <t>92642 TÊ, EM FERRO GALVANIZADO, CONEXÃO ROSQUEADA, DN 65 (2 1/2"), INSTALADO EM REDE DE ALIMENTAÇÃO PARA HIDRANTE - FORNECIMENTO E INSTALAÇÃO. AF_10/2020 (UN)</t>
  </si>
  <si>
    <t>00007307</t>
  </si>
  <si>
    <t>FUNDO ANTICORROSIVO PARA METAIS FERROSOS (ZARCAO)</t>
  </si>
  <si>
    <t>00006299</t>
  </si>
  <si>
    <t>TE DE FERRO GALVANIZADO, DE 2 1/2"</t>
  </si>
  <si>
    <t>92644 TÊ, EM FERRO GALVANIZADO, CONEXÃO ROSQUEADA, DN 80 (3"), INSTALADO EM REDE DE ALIMENTAÇÃO PARA HIDRANTE - FORNECIMENTO E INSTALAÇÃO. AF_10/2020 (UN)</t>
  </si>
  <si>
    <t>00006322</t>
  </si>
  <si>
    <t>TE DE FERRO GALVANIZADO, DE 3"</t>
  </si>
  <si>
    <t>92936 LUVA DE REDUÇÃO, EM FERRO GALVANIZADO, 3" X 2 1/2", CONEXÃO ROSQUEADA, INSTALADO EM REDE DE ALIMENTAÇÃO PARA HIDRANTE - FORNECIMENTO E INSTALAÇÃO. AF_10/2020 (UN)</t>
  </si>
  <si>
    <t>00003931</t>
  </si>
  <si>
    <t>LUVA DE REDUCAO DE FERRO GALVANIZADO, COM ROSCA BSP, DE 3" X 2 1/2"</t>
  </si>
  <si>
    <t>92389 JOELHO 45 GRAUS, EM FERRO GALVANIZADO, DN 65 (2 1/2"), CONEXÃO ROSQUEADA, INSTALADO EM REDE DE ALIMENTAÇÃO PARA HIDRANTE - FORNECIMENTO E INSTALAÇÃO. AF_10/2020 (UN)</t>
  </si>
  <si>
    <t>00012402</t>
  </si>
  <si>
    <t>COTOVELO 45 GRAUS DE FERRO GALVANIZADO, COM ROSCA BSP, DE 2 1/2"</t>
  </si>
  <si>
    <t>92390 JOELHO 90 GRAUS, EM FERRO GALVANIZADO, DN 65 (2 1/2"), CONEXÃO ROSQUEADA, INSTALADO EM REDE DE ALIMENTAÇÃO PARA HIDRANTE - FORNECIMENTO E INSTALAÇÃO. AF_10/2020 (UN)</t>
  </si>
  <si>
    <t>00003470</t>
  </si>
  <si>
    <t>COTOVELO 90 GRAUS DE FERRO GALVANIZADO, COM ROSCA BSP, DE 2 1/2"</t>
  </si>
  <si>
    <t>92636 JOELHO 90 GRAUS, EM FERRO GALVANIZADO, CONEXÃO ROSQUEADA, DN 80 (3"), INSTALADO EM REDE DE ALIMENTAÇÃO PARA HIDRANTE - FORNECIMENTO E INSTALAÇÃO. AF_10/2020 (UN)</t>
  </si>
  <si>
    <t>00003459</t>
  </si>
  <si>
    <t>COTOVELO 90 GRAUS DE FERRO GALVANIZADO, COM ROSCA BSP, DE 3"</t>
  </si>
  <si>
    <t>83633B HIDRANTE DE RECALQUE PARA SISTEMA DE COMBATE A INCÊNDIO - PADRÃO CBM/BA (UN)</t>
  </si>
  <si>
    <t>00004208</t>
  </si>
  <si>
    <t>NIPLE DE FERRO GALVANIZADO, COM ROSCA BSP, DE 2 1/2"</t>
  </si>
  <si>
    <t>00010904</t>
  </si>
  <si>
    <t>REGISTRO OU VALVULA GLOBO ANGULAR EM LATAO, PARA HIDRANTES EM INSTALACAO PREDIAL DE INCENDIO, 45 GRAUS, DIAMETRO DE 2 1/2", COM VOLANTE, CLASSE DE PRESSAO DE ATE 200 PSI</t>
  </si>
  <si>
    <t>00010905</t>
  </si>
  <si>
    <t>TAMPAO COM CORRENTE, EM LATAO, ENGATE RAPIDO 2 1/2", PARA INSTALACAO PREDIAL DE COMBATE A INCENDIO</t>
  </si>
  <si>
    <t>00011241</t>
  </si>
  <si>
    <t>TAMPAO FOFO ARTICULADO P/ REGISTRO, COM BASE / REQUADRO, CLASSE A15 CARGA MAXIMA 1,5 T, *400 X 400* MM (COM INSCRICAO EM RELEVO DO TIPO DE REDE)</t>
  </si>
  <si>
    <t>00010405</t>
  </si>
  <si>
    <t>VALVULA DE RETENCAO HORIZONTAL, DE BRONZE (PN-25), 2 1/2", 400 PSI, TAMPA DE PORCA DE UNIAO, EXTREMIDADES COM ROSCA</t>
  </si>
  <si>
    <t>S06408</t>
  </si>
  <si>
    <t>*Caixa de passagem em alvenaria de tijolos macicos esp 12cm, dim. int. 0,40x0,40x0,60m, sem tampa</t>
  </si>
  <si>
    <t>Observações: COPIA SINAPI - CE - 2019/07 COM DESONERAÇÃO (REF: 08/2019)19622</t>
  </si>
  <si>
    <t>JCA-33071746 ABRIGO PARA HIDRANTE, 90X60X17CM, COM REGISTRO GLOBO ANGULAR 45 GRAUS 2 1/2", ADAPTADOR STORZ 2 1/2", DUAS MANGUEIRAS DE INCÊNDIO 15M, REDUÇÃO 2 1/2" X 1 1/2" E ESGUICHO EM LATÃO 1 1/2" - FORNECIMENTO E INSTALAÇÃO. AF_10/2020 (UN)</t>
  </si>
  <si>
    <t>00010900</t>
  </si>
  <si>
    <t>ADAPTADOR EM LATAO, ENGATE RAPIDO1 1/2" X ROSCA INTERNA 5 FIOS 2 1/2", PARA INSTALACAO PREDIAL DE COMBATE A INCENDIO</t>
  </si>
  <si>
    <t>00020963</t>
  </si>
  <si>
    <t>CAIXA DE INCENDIO/ABRIGO PARA MANGUEIRA, DE SOBREPOR/EXTERNA, COM 90 X 60 X 17 CM, EM CHAPA DE ACO, PORTA COM VENTILACAO, VISOR COM A INSCRICAO "INCENDIO", SUPORTE/CESTA INTERNA PARA A MANGUEIRA, PINTURA ELETROSTATICA VERMELHA</t>
  </si>
  <si>
    <t>00020971</t>
  </si>
  <si>
    <t>CHAVE DUPLA PARA CONEXOES TIPO STORZ, ENGATE RAPIDO 1 1/2" X 2 1/2", EM LATAO, PARA INSTALACAO PREDIAL COMBATE A INCENDIO</t>
  </si>
  <si>
    <t>00037554</t>
  </si>
  <si>
    <t>ESGUICHO JATO REGULAVEL, TIPO ELKHART, ENGATE RAPIDO 1 1/2", PARA COMBATE A INCENDIO</t>
  </si>
  <si>
    <t>00021029</t>
  </si>
  <si>
    <t>MANGUEIRA DE INCENDIO, TIPO 1, DE 1 1/2", COMPRIMENTO = 15 M, TECIDO EM FIO DE POLIESTER E TUBO INTERNO EM BORRACHA SINTETICA, COM UNIOES ENGATE RAPIDO</t>
  </si>
  <si>
    <t>Observações: COPIA SINAPI - CE - 2022/03 COM DESONERAÇÃO (REF: 04/2022)31447</t>
  </si>
  <si>
    <t>S03192 Fornecimento e assentamento de bucha de redução de ferro galvanizado de 3" x 1" (un)</t>
  </si>
  <si>
    <t>I02606</t>
  </si>
  <si>
    <t>Bucha redução ferro galvanizado d=3 x 1"</t>
  </si>
  <si>
    <t>101923 LUVA DE REDUÇÃO, EM FERRO GALVANIZADO, 4" X 3", CONEXÃO ROSQUEADA, INSTALADO EM PRUMADAS - FORNECIMENTO E INSTALAÇÃO. AF_10/2020 (UN)</t>
  </si>
  <si>
    <t>00003934</t>
  </si>
  <si>
    <t>LUVA DE REDUCAO DE FERRO GALVANIZADO, COM ROSCA BSP, DE 4" X 3"</t>
  </si>
  <si>
    <t>97461 LUVA, EM AÇO, CONEXÃO SOLDADA, DN 25 (1"), INSTALADO EM REDE DE ALIMENTAÇÃO PARA HIDRANTE - FORNECIMENTO E INSTALAÇÃO. AF_10/2020 (UN)</t>
  </si>
  <si>
    <t>00011002</t>
  </si>
  <si>
    <t>ELETRODO REVESTIDO AWS - E6013, DIAMETRO IGUAL A 2,50 MM</t>
  </si>
  <si>
    <t>00040360</t>
  </si>
  <si>
    <t>LUVA EM ACO CARBONO, SOLDAVEL, PRESSAO 3.000 LBS, DN 1"</t>
  </si>
  <si>
    <t>97449 LUVA, EM AÇO, CONEXÃO SOLDADA, DN 80 (3"), INSTALADO EM PRUMADAS - FORNECIMENTO E INSTALAÇÃO. AF_10/2020 (UN)</t>
  </si>
  <si>
    <t>00040375</t>
  </si>
  <si>
    <t>LUVA EM ACO CARBONO, SOLDAVEL, PRESSAO 3.000 LBS, DN 3"</t>
  </si>
  <si>
    <t>92637 TÊ, EM FERRO GALVANIZADO, CONEXÃO ROSQUEADA, DN 25 (1"), INSTALADO EM REDE DE ALIMENTAÇÃO PARA HIDRANTE - FORNECIMENTO E INSTALAÇÃO. AF_10/2020 (UN)</t>
  </si>
  <si>
    <t>00006323</t>
  </si>
  <si>
    <t>TE DE FERRO GALVANIZADO, DE 1"</t>
  </si>
  <si>
    <t>101935 TÊ, EM FERRO GALVANIZADO, 4", CONEXÃO ROSQUEADA, INSTALADO EM REDE DE ALIMENTAÇÃO PARA HIDRANTE - FORNECIMENTO E INSTALAÇÃO. AF_10/2020 (UN)</t>
  </si>
  <si>
    <t>00006300</t>
  </si>
  <si>
    <t>TE DE FERRO GALVANIZADO, DE 4"</t>
  </si>
  <si>
    <t>UFSB-79440352 BOMBA CENTRIFUGA, MOTOR ELETRICO TRIFASICO 3/4 OU 1,0 CV - 36 MCA - 1,20 M3/H - REF. DANCOR CAP-1.1B-BHD - FORNECIMENTO E INSTALAÇÃO (UN)</t>
  </si>
  <si>
    <t>UFSB-I-37900714</t>
  </si>
  <si>
    <t>BOMBA CENTRIFUGA, MOTOR ELETRICO TRIFASICO 3/4 OU 1,0 CV - 36 MCA - 1,20 M3/H - REF. DANCOR CAP-1.1B-BHD</t>
  </si>
  <si>
    <t>Observações: Composição criada com base no SINAPI 102118 adequando-se os insumos cotado - Obra do Campus de Jequie</t>
  </si>
  <si>
    <t>UFSB-66468218 BOMBA CENTRIFUGA, MOTOR ELETRICO TRIFASICO 4,0 CV - 26 MCA - 26 M3/H - REF. DANCOR 37-40 TJM - FORNECIMENTO E INSTALAÇÃO (UN)</t>
  </si>
  <si>
    <t>UFSB-I-68402460</t>
  </si>
  <si>
    <t>BOMBA CENTRIFUGA, MOTOR ELETRICO TRIFASICO 4,0 CV - 26 MCA - 26 M3/H - REF. DANCOR 37-40 TJM</t>
  </si>
  <si>
    <t>S09670 Fornecimento e instalação de pressostato 0 a 10 kgf/cm2 (un)</t>
  </si>
  <si>
    <t>I10048</t>
  </si>
  <si>
    <t>Pressostato 0 a 10 kgf/cm2</t>
  </si>
  <si>
    <t>101917 MANÔMETRO 0 A 200 PSI (0 A 14 KGF/CM2), D = 50MM - FORNECIMENTO E INSTALAÇÃO. AF_10/2020 (UN)</t>
  </si>
  <si>
    <t>00012899</t>
  </si>
  <si>
    <t>MANOMETRO COM CAIXA EM ACO PINTADO, ESCALA *10* KGF/CM2 (*10* BAR), DIAMETRO NOMINAL DE *63* MM, CONEXAO DE 1/4"</t>
  </si>
  <si>
    <t>94500 REGISTRO DE GAVETA BRUTO, LATÃO, ROSCÁVEL, 3" - FORNECIMENTO E INSTALAÇÃO. AF_08/2021 (UN)</t>
  </si>
  <si>
    <t>00006012</t>
  </si>
  <si>
    <t>REGISTRO GAVETA BRUTO EM LATAO FORJADO, BITOLA 3"</t>
  </si>
  <si>
    <t>94501 REGISTRO DE GAVETA BRUTO, LATÃO, ROSCÁVEL, 4" - FORNECIMENTO E INSTALAÇÃO. AF_08/2021 (UN)</t>
  </si>
  <si>
    <t>00006027</t>
  </si>
  <si>
    <t>REGISTRO GAVETA BRUTO EM LATAO FORJADO, BITOLA 4"</t>
  </si>
  <si>
    <t>S13834 Vaso de expansão com volume interno 36 litros, conexão BSP 1" M, faixa de temperatura -10 a +99, pressão máxima 10 Bar, conexões em AISI 304, modelo TAN-VAQF-36 ou similar. Inclusive instalação (un)</t>
  </si>
  <si>
    <t>I14633</t>
  </si>
  <si>
    <t>UFSB-18265106 VÁLVULA DE ALÍVIO DN 3" BRONZE - FORNECIMENTO E INSTALAÇÃO (UN)</t>
  </si>
  <si>
    <t>00003143</t>
  </si>
  <si>
    <t>FITA VEDA ROSCA, EM PTFE, ROLO DE 18 MM X 25 M (L X C)</t>
  </si>
  <si>
    <t>UFSB-I-29759902</t>
  </si>
  <si>
    <t>VÁLVULA DE ALÍVIO DN 3" BRONZE</t>
  </si>
  <si>
    <t>Observações: Composição criada com base no ORSE S12326 adequando-se os insumos de MO do SINAPI e a cotação de preços</t>
  </si>
  <si>
    <t>99633 VÁLVULA DE RETENÇÃO VERTICAL, DE BRONZE, ROSCÁVEL, 3" - FORNECIMENTO E INSTALAÇÃO. AF_08/2021 (UN)</t>
  </si>
  <si>
    <t>00010414</t>
  </si>
  <si>
    <t>VALVULA DE RETENCAO VERTICAL, DE BRONZE (PN-16), 3", 200 PSI, EXTREMIDADES COM ROSCA</t>
  </si>
  <si>
    <t>97498 TUBO DE AÇO GALVANIZADO COM COSTURA, CLASSE MÉDIA, DN 25 (1"), CONEXÃO ROSQUEADA, INSTALADO EM REDE DE ALIMENTAÇÃO PARA HIDRANTE - FORNECIMENTO E INSTALAÇÃO. AF_10/2020 (M)</t>
  </si>
  <si>
    <t>00040626</t>
  </si>
  <si>
    <t>TUBO ACO GALVANIZADO COM COSTURA, CLASSE MEDIA, DN 1", E = 3,38 MM, PESO 2,50 KG/M (NBR 5580)</t>
  </si>
  <si>
    <t>101927 TUBO DE AÇO GALVANIZADO COM COSTURA, CLASSE MÉDIA, DN 100 (4"), CONEXÃO ROSQUEADA, INSTALADO EM REDE DE ALIMENTAÇÃO PARA HIDRANTE - FORNECIMENTO E INSTALAÇÃO. AF_10/2020 (M)</t>
  </si>
  <si>
    <t>00007693</t>
  </si>
  <si>
    <t>TUBO ACO GALVANIZADO COM COSTURA, CLASSE MEDIA, DN 4", E = 4,50* MM, PESO 12,10* KG/M (NBR 5580)</t>
  </si>
  <si>
    <t>92382 JOELHO 90 GRAUS, EM FERRO GALVANIZADO, DN 25 (1"), CONEXÃO ROSQUEADA, INSTALADO EM REDE DE ALIMENTAÇÃO PARA HIDRANTE - FORNECIMENTO E INSTALAÇÃO. AF_10/2020 (UN)</t>
  </si>
  <si>
    <t>00003472</t>
  </si>
  <si>
    <t>COTOVELO 90 GRAUS DE FERRO GALVANIZADO, COM ROSCA BSP, DE 1"</t>
  </si>
  <si>
    <t>101934 JOELHO 90°, EM FERRO GALVANIZADO, 4", CONEXÃO ROSQUEADA, INSTALADO EM REDE DE ALIMENTAÇÃO PARA HIDRANTE - FORNECIMENTO E INSTALAÇÃO. AF_10/2020 (UN)</t>
  </si>
  <si>
    <t>00003469</t>
  </si>
  <si>
    <t>COTOVELO 90 GRAUS DE FERRO GALVANIZADO, COM ROSCA BSP, DE 4"</t>
  </si>
  <si>
    <t>87547 MASSA ÚNICA, EM ARGAMASSA TRAÇO 1:2:8, PREPARO MECÂNICO, APLICADA MANUALMENTE EM PAREDES INTERNAS DE AMBIENTES COM ÁREA ENTRE 5M² E 10M², E = 10MM, COM TALISCAS. AF_03/2024 (M2)</t>
  </si>
  <si>
    <t>104588 REVESTIMENTO CERÂMICO PARA PAREDES EXTERNAS, COM PLACAS TIPO GRÊS OU SEMIGRÊS, FORMATO MENOR OU IGUAL A 200 CM2, ALINHADAS A PRUMO. AF_02/2023 (M2)</t>
  </si>
  <si>
    <t>00044955</t>
  </si>
  <si>
    <t>REVESTIMENTO EM CERAMICA ESMALTADA PARA FACHADAS, PECAS NO FORMATO APROX. *7 X 26* CM, FORNECIDAS EM PLACAS COM PECAS UNIDAS EM PONTOS</t>
  </si>
  <si>
    <t>104611 REVESTIMENTO CERÂMICO PARA PAREDES INTERNAS COM PLACAS TIPO ESMALTADA DE DIMENSÕES 60X60 CM APLICADAS NA ALTURA INTEIRA DAS PAREDES. AF_02/2023_PE (M2)</t>
  </si>
  <si>
    <t>00001381</t>
  </si>
  <si>
    <t>ARGAMASSA COLANTE AC I PARA CERAMICAS</t>
  </si>
  <si>
    <t>00010515</t>
  </si>
  <si>
    <t>REVESTIMENTO EM CERAMICA ESMALTADA, FORMATO MAIOR A 2025 CM2</t>
  </si>
  <si>
    <t>JCA-82649966 FORNECIMENTO E INSTALAÇÃO DE REVESTIMENTO EM CARPETE DE POLIPROPILENO EM MANTA PARA TRAFEGO COMERCIAL MEDIO, E = 5 A 6 MM (m2)</t>
  </si>
  <si>
    <t>00039635</t>
  </si>
  <si>
    <t>CARPETE DE POLIPROPILENO EM MANTA PARA TRAFEGO COMERCIAL MEDIO, E = 5 A 6 MM (INSTALADO)</t>
  </si>
  <si>
    <t>Observações: Composição criada a partir do ORSE S02223 adequando-se aos insumos do SINAPI</t>
  </si>
  <si>
    <t>S08858 Revestimento com chapa em fórmica padrão madeirado, Mel Linheiro, ref.:M814, acabamento TX ou similar, colada c/ formicola ou similar, diretamente sobre emboço (m2)</t>
  </si>
  <si>
    <t>00001339</t>
  </si>
  <si>
    <t>COLA A BASE DE RESINA SINTETICA PARA CHAPA DE LAMINADO MELAMINICO E OUTROS</t>
  </si>
  <si>
    <t>I09134</t>
  </si>
  <si>
    <t>Fórmica padrão madeirado, Mel Linheiro, ref.:M814, acabamento TX ou similar</t>
  </si>
  <si>
    <t>S13346 Fornecimento com instalação de Absorvedor acústico confeccionado em LÃ DE ROCHA BASALTICA, densidade 64 kg/m², espessura 50 mm. acabamento em tecido tramado na cor indicada pela arquitetura.(obra: CONSERVÁTORIO DE MÚSICA) (m2)</t>
  </si>
  <si>
    <t>I14036</t>
  </si>
  <si>
    <t>Fornecimento com instalação de Absorvedor acústico confeccionado em LÃ DE ROCHA BASALTICA, densidade 64 kg/m², espessura 50 mm. acabamento em tecido tramado na cor indicada pela arquitetura.</t>
  </si>
  <si>
    <t>m²</t>
  </si>
  <si>
    <t>S11347 Fornecimento e instalação de fachada em pele de vidro, em vidro laminado 3+3 refletivo (m2)</t>
  </si>
  <si>
    <t>I12207</t>
  </si>
  <si>
    <t>102166 INSTALAÇÃO DE VIDRO LISO INCOLOR, E = 6 MM, EM ESQUADRIA DE ALUMÍNIO OU PVC, FIXADO COM BAGUETE. AF_01/2021_PS (M2)</t>
  </si>
  <si>
    <t>00020259</t>
  </si>
  <si>
    <t>PERFIL DE BORRACHA EPDM MACICO *12 X 15* MM PARA ESQUADRIAS</t>
  </si>
  <si>
    <t>88488 PINTURA LÁTEX ACRÍLICA PREMIUM, APLICAÇÃO MANUAL EM TETO, DUAS DEMÃOS. AF_04/2023 (M2)</t>
  </si>
  <si>
    <t>99837 GUARDA-CORPO DE AÇO GALVANIZADO DE 1,10M, MONTANTES TUBULARES DE 1.1/4" ESPAÇADOS DE 1,20M, TRAVESSA SUPERIOR DE 1.1/2", GRADIL FORMADO POR TUBOS HORIZONTAIS DE 1" E VERTICAIS DE 3/4", FIXADO COM CHUMBADOR MECÂNICO. AF_04/2019_PS (M)</t>
  </si>
  <si>
    <t>00001332</t>
  </si>
  <si>
    <t>CHAPA DE ACO GROSSA, ASTM A36, E = 3/8" (9,53 MM) 74,69 KG/M2</t>
  </si>
  <si>
    <t>00011964</t>
  </si>
  <si>
    <t>PARAFUSO DE ACO ZINCADO, TIPO CHUMBADOR PARABOLT, DIAMETRO 3/8", COMPRIMENTO 75 MM</t>
  </si>
  <si>
    <t>00021009</t>
  </si>
  <si>
    <t>TUBO ACO GALVANIZADO COM COSTURA, CLASSE LEVE, DN 20 MM (3/4"), E = 2,25 MM, *1,3* KG/M (NBR 5580)</t>
  </si>
  <si>
    <t>00021010</t>
  </si>
  <si>
    <t>TUBO ACO GALVANIZADO COM COSTURA, CLASSE LEVE, DN 25 MM (1"), E = 2,65 MM, *2,11* KG/M (NBR 5580)</t>
  </si>
  <si>
    <t>00021011</t>
  </si>
  <si>
    <t>TUBO ACO GALVANIZADO COM COSTURA, CLASSE LEVE, DN 32 MM (1 1/4"), E = 2,65 MM, *2,71* KG/M (NBR 5580)</t>
  </si>
  <si>
    <t>88251</t>
  </si>
  <si>
    <t>AUXILIAR DE SERRALHEIRO COM ENCARGOS COMPLEMENTARES</t>
  </si>
  <si>
    <t>UFSB-25040249 GUARDA-CORPO DE AÇO GALVANIZADO DE 1,10M, MONTANTES TUBULARES DE 1.1/4" ESPAÇADOS DE 1,20M, TRAVESSA SUPERIOR DE 1.1/2", GRADIL FORMADO POR TUBOS HORIZONTAIS DE 1" FIXADO COM CHUMBADOR MECÂNICO. (M)</t>
  </si>
  <si>
    <t>Observações: Composição criada com base no SINAPI 99837 adequando a configuração do guarda corpo</t>
  </si>
  <si>
    <t>JCA-53238907 MAPA TÁTIL EM ACRILICO CRISTAL COM ADESIVO TRANSPARENTE ESPELHADO CALÇADO DE BRANCO E SUPORTE EM ACM. (UN)</t>
  </si>
  <si>
    <t>UFSB-I-57497801</t>
  </si>
  <si>
    <t>UFSB-88832577 LOGOMARCA E TEXTO "UFSB" EM AÇO INOX ESCOVADO PARA BLOCO DIDÁTICO DO CAMPUS DE JEQUIÉ - FORNECIMENTO E INSTALAÇÃO - INCLUSIVE TRANSPORTE VERTICAL (UN)</t>
  </si>
  <si>
    <t>00011977</t>
  </si>
  <si>
    <t>CHUMBADOR DE ACO ZINCADO, DIAMETRO 1/2", COMPRIMENTO 75 MM</t>
  </si>
  <si>
    <t>98746</t>
  </si>
  <si>
    <t>SOLDA DE TOPO EM CHAPA/PERFIL/TUBO DE AÇO CHANFRADO, ESPESSURA=1/4''. AF_06/2018</t>
  </si>
  <si>
    <t>Observações: Composição criada com base no ORSE S12045 convertendo-se os coeficientes para o tamanho designado em projeto
Campus de Jequié - Out/2025</t>
  </si>
  <si>
    <t>97063 MONTAGEM E DESMONTAGEM DE ANDAIME MODULAR FACHADEIRO, COM PISO METÁLICO, PARA EDIFÍCIOS COM MULTIPLOS PAVIMENTOS (EXCLUSIVE ANDAIME E LIMPEZA). AF_03/2024 (M2)</t>
  </si>
  <si>
    <t>100251</t>
  </si>
  <si>
    <t>TRANSPORTE HORIZONTAL MANUAL, DE TUBO DE AÇO CARBONO LEVE OU MÉDIO, PRETO OU GALVANIZADO, COM DIÂMETRO MAIOR QUE 32 MM E MENOR OU IGUAL A 65 MM (UNIDADE: MXKM). AF_07/2019</t>
  </si>
  <si>
    <t>MXKM</t>
  </si>
  <si>
    <t>00020193 LOCACAO DE ANDAIME METALICO TIPO FACHADEIRO, PECAS COM APROXIMADAMENTE 1,20 M DE LARGURA E 2,0 M DE ALTURA, INCLUINDO DIAGONAIS EM X, BARRAS DE LIGACAO, SAPATAS E DEMAIS ITENS NECESSARIOS A MONTAGEM (NAO INCLUI INSTALACAO) (M2XMES)</t>
  </si>
  <si>
    <t>M2XME</t>
  </si>
  <si>
    <t>97064 MONTAGEM E DESMONTAGEM DE ANDAIME TUBULAR TIPO "TORRE" (EXCLUSIVE ANDAIME E LIMPEZA). AF_03/2024 (M)</t>
  </si>
  <si>
    <t>00010527 LOCACAO DE ANDAIME METALICO TUBULAR DE ENCAIXE, TIPO DE TORRE, CADA PAINEL COM LARGURA DE 1 ATE 1,5 M E ALTURA DE *1,00* M, INCLUINDO DIAGONAL, BARRAS DE LIGACAO, SAPATAS OU RODIZIOS E DEMAIS ITENS NECESSARIOS A MONTAGEM (NAO INCLUI INSTALACAO) (MXMES)</t>
  </si>
  <si>
    <t>S09086 Degrau industrial monolítico c/pingadeira (fornecimento e assentamento) (m)</t>
  </si>
  <si>
    <t>I09372</t>
  </si>
  <si>
    <t>Degrau industrial monolítico c/pingadeira</t>
  </si>
  <si>
    <t>UFSB-59213977 FORNECIMENTO DE NOBREAK MONOFÁSICO COM MÓDULO DE BATERIA EMBUTIDO, 6KVA, 220V IN, 220V OUT. (UN)</t>
  </si>
  <si>
    <t>UFSB-I-34512404</t>
  </si>
  <si>
    <t>NOBREAK MONOFÁSICO COM MÓDULO DE BATERIA EMBUTIDO, 6KVA, 220V IN, 220V OUT</t>
  </si>
  <si>
    <t xml:space="preserve">Observações: Composição para fornecimento de equipamento cotado. Ref. Agosto de 2024 </t>
  </si>
  <si>
    <t>00042422 AR CONDICIONADO SPLIT INVERTER, HI-WALL (PAREDE), 18000 BTU/H, CICLO FRIO, 60HZ, CLASSIFICACAO A (SELO PROCEL), GAS HFC, CONTROLE S/FIO (UN)</t>
  </si>
  <si>
    <t>AR CONDICIONADO SPLIT INVERTER, HI-WALL (PAREDE), 18000 BTU/H, CICLO FRIO, 60HZ, CLASSIFICACAO A (SELO PROCEL), GAS HFC, CONTROLE S/FIO</t>
  </si>
  <si>
    <t>JCA-26173754 AR CONDICIONADO SPLIT INVERTER, CASSETE (TETO), 48000 BTUS/H, CICLO QUENTE/FRIO, 60 HZ, CLASSIFICACAO ENERGETICA A - SELO PROCEL, GAS HFC, CONTROLE S/ FIO (UN)</t>
  </si>
  <si>
    <t>AR CONDICIONADO SPLIT INVERTER, CASSETE (TETO), 48000 BTUS/H, CICLO QUENTE/FRIO, 60 HZ, CLASSIFICACAO ENERGETICA A - SELO PROCEL, GAS HFC, CONTROLE S/ FIO</t>
  </si>
  <si>
    <t xml:space="preserve">Observações: Cotação realizada em outubro de 2025 para o campus de Jequié.
</t>
  </si>
  <si>
    <t>JCA-43895203 AR CONDICIONADO SPLIT INVERTER, CASSETE (TETO), APRESENTANDO ENTRE 54000 E 58000 BTU/H, CICLO FRIO, 60 HZ, CLASSIFICACAO ENERGETICA A - SELO PROCEL, GAS HFC, CONTROLE S/ FIO (UN)</t>
  </si>
  <si>
    <t>AR CONDICIONADO SPLIT INVERTER, CASSETE (TETO), APRESENTANDO ENTRE 54000 E 58000 BTU/H, CICLO FRIO, 60 HZ, CLASSIFICACAO ENERGETICA A - SELO PROCEL, GAS HFC, CONTROLE S/ FIO</t>
  </si>
  <si>
    <t>00042419 AR CONDICIONADO SPLIT INVERTER, PISO TETO, 36000 BTU/H, CICLO FRIO, 60HZ, CLASSIFICACAO ENERGETICA A OU B (SELO PROCEL), GAS HFC, CONTROLE S/FIO (UN)</t>
  </si>
  <si>
    <t>AR CONDICIONADO SPLIT INVERTER, PISO TETO, 36000 BTU/H, CICLO FRIO, 60HZ, CLASSIFICACAO ENERGETICA A OU B (SELO PROCEL), GAS HFC, CONTROLE S/FIO</t>
  </si>
  <si>
    <t>00042420 AR CONDICIONADO SPLIT INVERTER, PISO TETO, 48000 BTU/H, CICLO FRIO, 60HZ, CLASSIFICACAO ENERGETICA A OU B (SELO PROCEL), GAS HFC, CONTROLE S/FIO (UN)</t>
  </si>
  <si>
    <t>AR CONDICIONADO SPLIT INVERTER, PISO TETO, 48000 BTU/H, CICLO FRIO, 60HZ, CLASSIFICACAO ENERGETICA A OU B (SELO PROCEL), GAS HFC, CONTROLE S/FIO</t>
  </si>
  <si>
    <t>00042421 AR CONDICIONADO SPLIT INVERTER, PISO TETO, APRESENTANDO ENTRE 54000 E 58000 BTU/H, CICLO FRIO, 60HZ, CLASSIFICACAO ENERGETICA A OU B (SELO PROCEL), GAS HFC, CONTROLE S/FIO (UN)</t>
  </si>
  <si>
    <t>AR CONDICIONADO SPLIT INVERTER, PISO TETO, APRESENTANDO ENTRE 54000 E 58000 BTU/H, CICLO FRIO, 60HZ, CLASSIFICACAO ENERGETICA A OU B (SELO PROCEL), GAS HFC, CONTROLE S/FIO</t>
  </si>
  <si>
    <t>JCA-02362094 FORNECIMENTO DE EXAUSTOR CENTRÍFUGO VAZÃO 345 M3/H, PRESSÃO 36 MMCA, PRESSÃO SONORA MÁX.: 42Db REF. MAXX 125 DA SICFLUX OU EQUIVALENTE (UN)</t>
  </si>
  <si>
    <t>JCA-I-72359287</t>
  </si>
  <si>
    <t>EXAUSTOR CENTRÍFUGO VAZÃO 345 M3/H, PRESSÃO 36 MMCA, PRESSÃO SONORA MÁX.: 42Db REF. MAXX 125 DA SICFLUX OU EQUIVALENTE</t>
  </si>
  <si>
    <t>Observações: Composição para simples fornecimento de equipamento</t>
  </si>
  <si>
    <t>JCA-45991654 FORNECIMENTO DE EXAUSTOR CENTRÍFUGO VAZÃO 552 M3/H, PRESSÃO 32 MMCA, PRESSÃO SONORA MÁX.: 44Db REF. MAXX 150 DA SICFLUX OU EQUIVALENTE (UN)</t>
  </si>
  <si>
    <t>JCA-I-67869135</t>
  </si>
  <si>
    <t>EXAUSTOR CENTRÍFUGO VAZÃO 552 M3/H, PRESSÃO 32 MMCA, PRESSÃO SONORA MÁX.: 44Db REF. MAXX 150 DA SICFLUX OU EQUIVALENTE</t>
  </si>
  <si>
    <t>UFSB-87958089 CAIXA DE VENTILAÇÃO COM FILTRO G4+M5, 125MM - FORNECIMENTO (UN)</t>
  </si>
  <si>
    <t>UFSB-I-28376158</t>
  </si>
  <si>
    <t>CAIXA DE VENTILAÇÃO COM FILTRO G4+M5, 125MM</t>
  </si>
  <si>
    <t>Observações: Composição criada para projeto do Laboratório de Engenharia da UFSB em Teixeira de Freitas</t>
  </si>
  <si>
    <t>UFSB-22052011 INVERSOR SOLIS 50K-S5-GC - FORNECIMENTO (UN)</t>
  </si>
  <si>
    <t>UFSB-I-71884692</t>
  </si>
  <si>
    <t>INVERSOR SOLIS 50K-S5-GC</t>
  </si>
  <si>
    <t xml:space="preserve">Observações: Composição criada com base na composição SINAPI 103503 fazendo-se a substituição dos insumos pelo SINAPI e/ou cotação de preços.
</t>
  </si>
  <si>
    <t>UFSB-85463489 MÓDULO FOTOVOLTAICO REF TOPBiHiKu6 CS6.2-66TB-610 DE 610 Wp (UN)</t>
  </si>
  <si>
    <t>UFSB-I-68681993</t>
  </si>
  <si>
    <t>MÓDULO FOTOVOLTAICO TOPBiHiKu6 CS6.2-66TB-610 DE 610 Wp</t>
  </si>
  <si>
    <t>UFSB-03824462</t>
  </si>
  <si>
    <t>TRANSPORTE DE PAINEL SOLAR - REF. CAJAMAR-SP / JEQUIE-BA</t>
  </si>
  <si>
    <t>UFSB-78471216 SERVIÇOS DE INSTALAÇÃO DE NOBREAK 6KVA ENTRADA 220V SAÍDA 220V (UN)</t>
  </si>
  <si>
    <t>Observações: Composição criada com base no ORSE 13119 fazendo-se as substituições de M.O. pelas do SINAPI. Para materiais foram usados insumos SINAPI (quando existentes) ou cotações quando necessário.</t>
  </si>
  <si>
    <t>JCA-21625721 SERVIÇOS DE INSTALAÇÃO DE AR CONDICIONADO SPLIT INVERTER, HI-WALL (PAREDE), 18000 BTU/H, CICLO FRIO. (UN)</t>
  </si>
  <si>
    <t xml:space="preserve">Observações: Composição baseada no SINAPI 103250, excluindo-se o equipamento para BDI diferenciado.	</t>
  </si>
  <si>
    <t>JCA-24007156 SERVIÇOS DE INSTALAÇÃO DE AR CONDICIONADO SPLIT INVERTER, CASSETE (TETO), 48000 BTU/H, CICLO FRIO (UN)</t>
  </si>
  <si>
    <t>00013348</t>
  </si>
  <si>
    <t>ARRUELA EM ACO GALVANIZADO, DIAMETRO EXTERNO = 35MM, ESPESSURA = 3MM, DIAMETRO DO FURO= 18MM</t>
  </si>
  <si>
    <t xml:space="preserve">Observações: Composição baseada no SINAPI 103274, excluindo-se o equipamento para BDI diferenciado.	</t>
  </si>
  <si>
    <t>JCA-68889107 SERVIÇOS DE INSTALAÇÃO DE AR CONDICIONADO SPLIT INVERTER, CASSETE (TETO), APRESENTANDO ENTRE 54000 E 58000 BTU/H, CICLO FRIO (UN)</t>
  </si>
  <si>
    <t xml:space="preserve">Observações: Composição baseada no SINAPI 103276, excluindo-se o equipamento para BDI diferenciado.	</t>
  </si>
  <si>
    <t>JCA-21150214 SERVIÇOS DE INSTALAÇÃO DE AR CONDICIONADO SPLIT INVERTER, PISO TETO, 36000 BTU/H, CICLO FRIO (UN)</t>
  </si>
  <si>
    <t>00004374</t>
  </si>
  <si>
    <t>BUCHA DE NYLON SEM ABA S10</t>
  </si>
  <si>
    <t>00013294</t>
  </si>
  <si>
    <t>PARAFUSO DE ACO ZINCADO, SEXTAVADO, COM ROSCA SOBERBA, DIAMETRO 3/8", COMPRIMENTO 80 MM</t>
  </si>
  <si>
    <t xml:space="preserve">Observações: Composição baseada no SINAPI 103261, excluindo-se o equipamento para BDI diferenciado.	</t>
  </si>
  <si>
    <t>JCA-62502931 SERVIÇOS DE INSTALAÇÃO DE AR CONDICIONADO SPLIT INVERTER, PISO TETO, 48000 BTU/H, CICLO FRIO (UN)</t>
  </si>
  <si>
    <t xml:space="preserve">Observações: Composição baseada no SINAPI 103263, excluindo-se o equipamento para BDI diferenciado.	</t>
  </si>
  <si>
    <t>JCA-64451098 SERVIÇOS DE INSTALAÇÃO DE AR CONDICIONADO SPLIT INVERTER, PISO TETO, APRESENTANDO ENTRE 54000 E 58000 BTU/H, CICLO FRIO (UN)</t>
  </si>
  <si>
    <t xml:space="preserve">Observações: Composição baseada no SINAPI 103265, excluindo-se o equipamento para BDI diferenciado.	</t>
  </si>
  <si>
    <t>JCA-73937261 SERVIÇOS DE INSTALAÇÃO DE EXAUSTOR CENTRÍFUGO VAZÃO 345 M3/H, PRESSÃO 36 MMCA, PRESSÃO SONORA MÁX.: 42Db REF. MAXX 125 DA SICFLUX OU EQUIVALENTE (UN)</t>
  </si>
  <si>
    <t>Observações: Composição baseada no ORSE S11890 adequando-se aos insumos do SINAPI</t>
  </si>
  <si>
    <t>JCA-16603463 SERVIÇOS DE INSTALAÇÃO DE EXAUSTOR CENTRÍFUGO VAZÃO 552 M3/H, PRESSÃO 32 MMCA, PRESSÃO SONORA MÁX.: 44Db REF. MAXX 150 DA SICFLUX OU EQUIVALENTE (UN)</t>
  </si>
  <si>
    <t>JCA-87097223 SERVIÇOS DE INSTALAÇÃO DE CAIXA DE FILTRAGEM PARA SISTEMAS DE VENTILAÇÃO Ø125mm (UN)</t>
  </si>
  <si>
    <t>88250</t>
  </si>
  <si>
    <t>AUXILIAR DE MECÂNICO COM ENCARGOS COMPLEMENTARES</t>
  </si>
  <si>
    <t>Observações: Composição criada com base na SBC 070346 utilizando as MO do SINAPI e cotações de preço.</t>
  </si>
  <si>
    <t>UFSB-35113194 SERVIÇOS DE INSTALAÇÃO DE INVERSOR SOLIS-S5-GC50K (UN)</t>
  </si>
  <si>
    <t>Observações: Composição criada com base no SIURB 09.082.048 (E) adequando-se as M.O. as do SINAPI</t>
  </si>
  <si>
    <t>UFSB-09534312 SERVIÇOS DE INSTALAÇÃO DE MÓDULO SOLAR CANADIAN SOLAR - 610Wp - CS6.2-66TB-610 (UN)</t>
  </si>
  <si>
    <t>Observações: Composição baseada na composição EMBASA 60.10.15 103493 para extração dos valores de M.O.</t>
  </si>
  <si>
    <t>104757 FORRO EM FIBRA MINERAL, PARA AMBIENTES COMERCIAIS, INCLUSIVE ESTRUTURA DE FIXAÇÃO. AF_08/2023 (M2)</t>
  </si>
  <si>
    <t>00043131</t>
  </si>
  <si>
    <t>ARAME GALVANIZADO 6 BWG, D = 5,16 MM (0,157 KG/M), OU 8 BWG, D = 4,19 MM (0,101 KG/M), OU 10 BWG, D = 3,40 MM (0,0713 KG/M)</t>
  </si>
  <si>
    <t>00040547</t>
  </si>
  <si>
    <t>PARAFUSO ZINCADO, AUTOBROCANTE, FLANGEADO, 4,2 MM X 19 MM</t>
  </si>
  <si>
    <t>00039430</t>
  </si>
  <si>
    <t>PENDURAL OU PRESILHA REGULADORA, EM ACO GALVANIZADO, COM CORPO, MOLA E REBITE, PARA PERFIL TIPO CANALETA DE ESTRUTURA EM FORROS DRYWALL</t>
  </si>
  <si>
    <t>00039571</t>
  </si>
  <si>
    <t>PERFIL LONGARINA (PRINCIPAL), T CLICADO, EM ACO, BRANCO NAS FACES APARENTES, PARA FORRO REMOVIVEL, 24 X 32 X 3750 MM (L X H X C</t>
  </si>
  <si>
    <t>00039570</t>
  </si>
  <si>
    <t>PERFIL TRAVESSA (SECUNDARIO), T CLICADO, EM ACO GALVANIZADO, BRANCO, PARA FORRO REMOVIVEL, 24 X 1250 MM (L X C)</t>
  </si>
  <si>
    <t>00039514</t>
  </si>
  <si>
    <t>PLACA DE FIBRA MINERAL PARA FORRO, DE 625 X 625 MM, E = 15 MM, BORDA RETA, COM PINTURA ANTIMOFO (NAO INCLUI PERFIS)</t>
  </si>
  <si>
    <t>96113 FORRO EM PLACAS DE GESSO, PARA AMBIENTES COMERCIAIS. AF_08/2023_PS (M2)</t>
  </si>
  <si>
    <t>00000345</t>
  </si>
  <si>
    <t>ARAME GALVANIZADO 18 BWG, D = 1,24MM (0,009 KG/M)</t>
  </si>
  <si>
    <t>00003315</t>
  </si>
  <si>
    <t>GESSO EM PO PARA REVESTIMENTOS/MOLDURAS/SANCAS E USO GERAL</t>
  </si>
  <si>
    <t>00004812</t>
  </si>
  <si>
    <t>PLACA DE GESSO PARA FORRO, *60 X 60* CM, ESPESSURA DE 12 MM (SEM COLOCACAO)</t>
  </si>
  <si>
    <t>00020250</t>
  </si>
  <si>
    <t>SISAL EM FIBRA / ESTOPA SISAL PARA GESSO</t>
  </si>
  <si>
    <t>88269</t>
  </si>
  <si>
    <t>GESSEIRO COM ENCARGOS COMPLEMENTARES</t>
  </si>
  <si>
    <t>97328 TUBO EM COBRE FLEXÍVEL, DN 3/8", COM ISOLAMENTO, INSTALADO EM RAMAL DE ALIMENTAÇÃO DE AR-CONDICIONADO - FORNECIMENTO E INSTALAÇÃO. AF_07/2025 (M)</t>
  </si>
  <si>
    <t>00039741</t>
  </si>
  <si>
    <t>TUBO DE BORRACHA ELASTOMERICA FLEXIVEL, PRETA, PARA ISOLAMENTO TERMICO DE TUBULACAO, DN 3/8" (10 MM), E= 19 MM, COEFICIENTE DE CONDUTIVIDADE TERMICA 0,036W/MK, VAPOR DE AGUA MAIOR OU IGUAL A 10.000</t>
  </si>
  <si>
    <t>00039664</t>
  </si>
  <si>
    <t>TUBO DE COBRE FLEXIVEL, D = 3/8", E = 0,79 MM, PARA AR-CONDICIONADO/ INSTALACOES GAS RESIDENCIAIS E COMERCIAIS</t>
  </si>
  <si>
    <t>106034 TUBO EM COBRE FLEXÍVEL, DN 3/4", COM ISOLAMENTO, INSTALADO EM RAMAL DE ALIMENTAÇÃO DE AR-CONDICIONADO - FORNECIMENTO E INSTALAÇÃO. AF_07/2025 (M)</t>
  </si>
  <si>
    <t>00039740</t>
  </si>
  <si>
    <t>TUBO DE BORRACHA ELASTOMERICA FLEXIVEL, PRETA, PARA ISOLAMENTO TERMICO DE TUBULACAO, DN 3/4" (18 MM), E= 32 MM, COEFICIENTE DE CONDUTIVIDADE TERMICA 0,036W/MK, VAPOR DE AGUA MAIOR OU IGUAL A 10.000</t>
  </si>
  <si>
    <t>00039666</t>
  </si>
  <si>
    <t>TUBO DE COBRE FLEXIVEL, D = 3/4", E = 0,79 MM, PARA AR-CONDICIONADO/ INSTALACOES GAS RESIDENCIAIS E COMERCIAIS</t>
  </si>
  <si>
    <t>JCA-29175514 TUBO EM COBRE FLEXÍVEL, DN 7/8", COM ISOLAMENTO, INSTALADO EM RAMAL DE ALIMENTAÇÃO DE AR-CONDICIONADO - FORNECIMENTO E INSTALAÇÃO. (M)</t>
  </si>
  <si>
    <t>I07468</t>
  </si>
  <si>
    <t>Tubo de cobre flexível Ø 7/8" - 22,23mm, e= 1mm</t>
  </si>
  <si>
    <t>I07581</t>
  </si>
  <si>
    <t>Isolamento esponjoso elastomérico para tubo de cobre 7/8"</t>
  </si>
  <si>
    <t>Observações: Composição criada com base no SINAPI 97330 usando os insumos para a bitola indicada.</t>
  </si>
  <si>
    <t>UFSB-22058840 FABRICAÇÃO DE DUTO CIRCULAR PARA AR CONDICIONADO (TRECHO RETO) EM CHAPA GALVANIZADA BITOLA 24. AF_03/2024 (M2)</t>
  </si>
  <si>
    <t>00043106</t>
  </si>
  <si>
    <t>CHAPA DE ACO GALVANIZADA BITOLA GSG 24, E = 0,64 (5,12 KG/M2)</t>
  </si>
  <si>
    <t>88279</t>
  </si>
  <si>
    <t>MONTADOR ELETROMECÂNICO COM ENCARGOS COMPLEMENTARES</t>
  </si>
  <si>
    <t>Observações: Composição criada com base no SINAPI 98326 para rede de dutos do LABENG da UFSB em Teixeira de Freitas</t>
  </si>
  <si>
    <t>UFSB-44606329 FABRICAÇÃO DE DUTO RETANGULAR PARA AR CONDICIONADO (TRECHO RETO) EM CHAPA GALVANIZADA BITOLA 24. AF_03/2024 (M2)</t>
  </si>
  <si>
    <t>00000586</t>
  </si>
  <si>
    <t>CANTONEIRA EM ALUMINIO, ABAS IGUAIS, LARGURA DE 25,40 MM (1"), ESPESSURA DE 4,76 MM (3/16") E PESO LINEAR DE APROXIMADAMENTE 0,593 KG/M</t>
  </si>
  <si>
    <t>UFSB-37778802 INSTALAÇÃO DE DUTO CIRCULAR PARA AR CONDICIONADO (TRECHO RETO) EM CHAPA GALVANIZADA BITOLA 24 - SEM ISOLAMENTO. (M2)</t>
  </si>
  <si>
    <t>96560</t>
  </si>
  <si>
    <t>SUPORTE PARA DUTO EM CHAPA GALVANIZADA BITOLA 24, EM PERFILADO COM COMPRIMENTO DE 55 CM FIXADO EM LAJE, POR METRO DE DUTO FIXADO. AF_09/2023</t>
  </si>
  <si>
    <t>Observações: Composição criada com base no SINAPI 98335 para rede de dutos do LABENG da UFSB em Teixeira de Freitas</t>
  </si>
  <si>
    <t>UFSB-52909382 INSTALAÇÃO DE DUTO RETANGULAR PARA AR CONDICIONADO (TRECHO RETO) EM CHAPA GALVANIZADA BITOLA 24 - SEM ISOLAMENTO. (M2)</t>
  </si>
  <si>
    <t>JCA-19707240 GRELHA DE INSUFLAMENTO, EM ALUMÍNIO, 325X125 mm (LxH) - REF. TROX AT-AG/325x125 (UN)</t>
  </si>
  <si>
    <t>INS-024334</t>
  </si>
  <si>
    <t>GRELHA DE INSUFLAMENTO, EM ALUMÍNIO, 325X125 mm (LxH) - REF. TROX VAT-DG</t>
  </si>
  <si>
    <t>Observações: Composição criada com base no SINAPI 103287 fazendo-se a substituição pelos insumos cotados.</t>
  </si>
  <si>
    <t>JCA-03569057 AR-AG-225x125/0/0/FAN0M0 - GRELHA DE ALETAS FIXAS, COM REGISTRO AG, COM FUROS NAS ABAS, ANODIZADO, REGISTRO EM ACO , NCM: 76169900 (UN)</t>
  </si>
  <si>
    <t>INS-24663744</t>
  </si>
  <si>
    <t xml:space="preserve">Observações: Composição criada com base na SBC 111131 utilizando as MO do SINAPI e cotações de preço.
</t>
  </si>
  <si>
    <t>88478 CONTRAPISO COM ARGAMASSA AUTONIVELANTE, APLICADO SOBRE LAJE, ADERIDO, ESPESSURA 4CM. AF_07/2021 (M2)</t>
  </si>
  <si>
    <t>87372 ARGAMASSA TRAÇO 1:3 (EM VOLUME DE CIMENTO E AREIA MÉDIA ÚMIDA) PARA CONTRAPISO, PREPARO MANUAL. AF_08/2019 (M3)</t>
  </si>
  <si>
    <t>96622 LASTRO COM MATERIAL GRANULAR, APLICADO EM PISOS OU LAJES SOBRE SOLO, ESPESSURA DE *5 CM*. AF_01/2024 (M3)</t>
  </si>
  <si>
    <t>00004718</t>
  </si>
  <si>
    <t>PEDRA BRITADA N. 2 (19 A 38 MM) POSTO PEDREIRA/FORNECEDOR, SEM FRETE</t>
  </si>
  <si>
    <t>JCA-26395500 PISO CIMENTADO, ARGAMASSA TRAÇO 1:4 (EM VOLUME DE CIMENTO E AREIA MÉDIA ÚMIDA) COM ADIÇÃO DE IMPERMEABILIZANTE, ACABAMENTO LISO, ESPESSURA 2,0 CM, PREPARO MECÂNICO DA ARGAMASSA. (M2)</t>
  </si>
  <si>
    <t>100492</t>
  </si>
  <si>
    <t>ARGAMASSA TRAÇO 1:4 (EM VOLUME DE CIMENTO E AREIA MÉDIA ÚMIDA) COM ADIÇÃO DE IMPERMEABILIZANTE, PREPARO MECÂNICO COM BETONEIRA 600 L. AF_08/2019</t>
  </si>
  <si>
    <t>Observações: Composição criada com base no SINAPI 98679 adequando-se o tipo de argamassa</t>
  </si>
  <si>
    <t>101727 PISO VINÍLICO SEMI-FLEXÍVEL EM PLACAS, PADRÃO LISO, ESPESSURA 3,2 MM, FIXADO COM COLA. AF_09/2020 (M2)</t>
  </si>
  <si>
    <t>00004792</t>
  </si>
  <si>
    <t>PLACA VINILICA SEMIFLEXIVEL PARA PISOS, E = 3,2 MM, 30 X 30 CM (SEM COLOCACAO)</t>
  </si>
  <si>
    <t>94992 EXECUÇÃO DE PASSEIO (CALÇADA) OU PISO DE CONCRETO COM CONCRETO MOLDADO IN LOCO, FEITO EM OBRA, ACABAMENTO CONVENCIONAL, ESPESSURA 6 CM, ARMADO. AF_08/2022 (M2)</t>
  </si>
  <si>
    <t>00007156</t>
  </si>
  <si>
    <t>TELA DE ACO SOLDADA NERVURADA, CA-60, Q-196, (3,11 KG/M2), DIAMETRO DO FIO = 5,0 MM, LARGURA = 2,45 M, ESPACAMENTO DA MALHA = 10 X 10 CM</t>
  </si>
  <si>
    <t>101094 PISO PODOTÁTIL DE ALERTA OU DIRECIONAL, DE BORRACHA, ASSENTADO SOBRE ARGAMASSA. AF_05/2020 (M)</t>
  </si>
  <si>
    <t>00038186</t>
  </si>
  <si>
    <t>PISO TATIL DE ALERTA OU DIRECIONAL, DE BORRACHA, COLORIDO, 25 X 25 CM, E = 12 MM, PARA ARGAMASSA</t>
  </si>
  <si>
    <t>S11752 Cabo balanceado 2 x 0,30mm (para microfone) (m)</t>
  </si>
  <si>
    <t>I12617</t>
  </si>
  <si>
    <t>S08460 Fornecimento e instalação de mini rack de parede 19" x 16u x 450mm (un)</t>
  </si>
  <si>
    <t>I08797</t>
  </si>
  <si>
    <t>Rack de parede 19" x 16 u x 450mm</t>
  </si>
  <si>
    <t>S11419 Régua (filtro de linha) com 8 tomadas (UN)</t>
  </si>
  <si>
    <t>I06766</t>
  </si>
  <si>
    <t>Régua (filtro de linha) com 8 tomadas 2P+T</t>
  </si>
  <si>
    <t>91896 CURVA 90 GRAUS PARA ELETRODUTO, PVC, ROSCÁVEL, DN 40 MM (1 1/4"), PARA CIRCUITOS TERMINAIS, INSTALADA EM FORRO - FORNECIMENTO E INSTALAÇÃO. AF_03/2023 (UN)</t>
  </si>
  <si>
    <t>S04223 Tubo metálico flexível d=1", Sealtubo ou similar, fornecimento (m)</t>
  </si>
  <si>
    <t>I03821</t>
  </si>
  <si>
    <t>Tubo metálico flexível d=1" (ref.sealtubo ou similar)</t>
  </si>
  <si>
    <t>91890 CURVA 90 GRAUS PARA ELETRODUTO, PVC, ROSCÁVEL, DN 25 MM (3/4"), PARA CIRCUITOS TERMINAIS, INSTALADA EM FORRO - FORNECIMENTO E INSTALAÇÃO. AF_03/2023 (UN)</t>
  </si>
  <si>
    <t>UFSB-94219373 MEDUSA DE 12 VIS COM CABOS BALANCEADOS DE 2x0,30mm² CONECTORES XLR, MONTAGEM IN LOCO (M)</t>
  </si>
  <si>
    <t>UFSB-I-15077584</t>
  </si>
  <si>
    <t>UFSB-86272757 ACIONADOR MANUAL REARMÁVEL ENDEREÇAVEL, REF.: AME 521. FAB.: INTELBRAS OU EQUIVALENTE TÉCNICO (UN)</t>
  </si>
  <si>
    <t>UFSB-I-37763732</t>
  </si>
  <si>
    <t>UFSB-76919611 CENTRAL DE ALARME DE INCÊNDIO ENDEREÇÁVEL DE 2 LAÇOS COM ATÉ 500 ENDEREÇOS, ACOMPANHA BATERIAS, REF.: CIE 2500. FAB.: INTELBRAS OU EQUIVALENTE TÉCNICO (UN)</t>
  </si>
  <si>
    <t>UFSB-I-69262332</t>
  </si>
  <si>
    <t>UFSB-54908422 DETECTOR ÓPTICO DE FUMAÇA ENDEREÇÁVEL, REF.: DFE 521. FAB.: INTELBRAS OU EQUIVALENTE TÉCNICO (UN)</t>
  </si>
  <si>
    <t>UFSB-I-22186131</t>
  </si>
  <si>
    <t>UFSB-30800906 MÓDULO DE ENTRADA OU SAÍDA POR CONTATO SECO, REF.: MIO 521. FAB.: INTELBRAS OU EQUIVALENTE TÉCNICO (UN)</t>
  </si>
  <si>
    <t>UFSB-I-44925316</t>
  </si>
  <si>
    <t>UFSB-54635527 SINALIZADOR AUDIOVISUAL ENDEREÇÁVEL, REF.: SAV 521E. FAB.: INTELBRAS OU EQUIVALENTE TÉCNICO (UN)</t>
  </si>
  <si>
    <t>UFSB-I-40521436</t>
  </si>
  <si>
    <t>UFSB-18297983 SERVIÇO DE INSTALAÇÃO DE ELEVADOR COMERCIAL SEM CASA DE MÁQUINAS - 3 PARADAS - CAP. 10/11 PASSAGEIROS (UN)</t>
  </si>
  <si>
    <t>UFSB-I-44061267</t>
  </si>
  <si>
    <t xml:space="preserve">Observações: Composição criada para obra do bloco didático da UFSB em Jequié/Ba. </t>
  </si>
  <si>
    <t>UFSB-29281689 FORNECIMENTO DE ELEVADOR COMERCIAL SEM CASA DE MÁQUINAS - 3 PARADAS - CAP. 10/11 PASSAGEIROS (UN)</t>
  </si>
  <si>
    <t>UFSB-I-94694435</t>
  </si>
  <si>
    <t>UFSB-90627014 PORTÃO EM ALAMBRADO, ESTRUTURADO POR TUBOS DE ACO GALVANIZADO, COM COSTURA, DIAMETRO 2", COM TELA DE ARAME GALVANIZADO, FIO 14 BWG E MALHA QUADRADA 5X5CM (M2)</t>
  </si>
  <si>
    <t>00043587</t>
  </si>
  <si>
    <t>FERROLHO COM FECHO CHATO E PORTA CADEADO, EM ACO GALVANIZADO / ZINCADO, DE SOBREPOR, COM COMPRIMENTO DE 6", CHAPA COM ESPESSURA MINIMA DE 0,90 MM E LARGURA MINIMA DE 3,80 CM (FECHO SIMPLES)</t>
  </si>
  <si>
    <t>00007167</t>
  </si>
  <si>
    <t>TELA DE ARAME GALVANIZADA QUADRANGULAR / LOSANGULAR, FIO 2,11 MM (14 BWG), MALHA 5 X 5 CM, H = 2 M</t>
  </si>
  <si>
    <t>Observações: Composição criada para a obra de Jequié/BA.
Cópia da CPU própria UNIR-04309222.</t>
  </si>
  <si>
    <t>S09973 Eletroduto em ferro galvanizado pesado sem costura 3/4" x 3m (un)</t>
  </si>
  <si>
    <t>I03972</t>
  </si>
  <si>
    <t>S13363 Luva de emenda para eletroduto, aço galvanizado, dn 20 mm (3/4"), aparente, instalada em teto - fornecimento e instalaçâo (un)</t>
  </si>
  <si>
    <t>00003909</t>
  </si>
  <si>
    <t>LUVA DE FERRO GALVANIZADO, COM ROSCA BSP, DE 3/4"</t>
  </si>
  <si>
    <t>95789 CONDULETE DE ALUMÍNIO, TIPO LR, PARA ELETRODUTO DE AÇO GALVANIZADO DN 25 MM (1''), APARENTE - FORNECIMENTO E INSTALAÇÃO. AF_10/2022 (UN)</t>
  </si>
  <si>
    <t>00002570</t>
  </si>
  <si>
    <t>CONDULETE DE ALUMINIO TIPO LR, PARA ELETRODUTO ROSCAVEL DE 1", COM TAMPA CEGA</t>
  </si>
  <si>
    <t>95796 CONDULETE DE ALUMÍNIO, TIPO T, PARA ELETRODUTO DE AÇO GALVANIZADO DN 25 MM (1''), APARENTE - FORNECIMENTO E INSTALAÇÃO. AF_10/2022 (UN)</t>
  </si>
  <si>
    <t>00002586</t>
  </si>
  <si>
    <t>CONDULETE DE ALUMINIO TIPO T, PARA ELETRODUTO ROSCAVEL DE 1", COM TAMPA CEGA</t>
  </si>
  <si>
    <t>UFSB-86368757 CANALETA DE PISO 0,08x0,30m. (M)</t>
  </si>
  <si>
    <t>Observações: Composição criada com base no SINAPI 102994 fazendo-se a adequação de insumos conforme projeto.</t>
  </si>
  <si>
    <t>UFSB-42265606 CANALETA DE PISO 0,10x0,50m (M)</t>
  </si>
  <si>
    <t>Observações: Composição criada com base no SINAPI 102994 fazendo-se as adequações de insumo necessárias.</t>
  </si>
  <si>
    <t>UFSB-17136953 CONDUTOR DE COBRE UNIPOLAR P/ USO SUBTERRÂNEO DE MÉDIA TENSÃO NA BITOLA DE 35MM² - ISOLAÇÃO 12/20KV - IDENTIFICAR POR FITAS - FORNECIMENTO E INSTALAÇÃO. (M)</t>
  </si>
  <si>
    <t>I04117</t>
  </si>
  <si>
    <t>Cabo de cobre isolado EPR, flexivel, 35mm², 0,6/1kv / 90º C (Eprotenax-G7 ou similar)</t>
  </si>
  <si>
    <t>Observações: Composição criada com base no SINAPI 101567 adequando-se a instalação</t>
  </si>
  <si>
    <t>91933 CABO DE COBRE FLEXÍVEL ISOLADO, 10 MM², ANTI-CHAMA 0,6/1,0 KV, PARA CIRCUITOS TERMINAIS - FORNECIMENTO E INSTALAÇÃO. AF_03/2023 (M)</t>
  </si>
  <si>
    <t>00001020</t>
  </si>
  <si>
    <t>CABO DE COBRE, FLEXIVEL, CLASSE 4 OU 5, ISOLACAO EM PVC/A, ANTICHAMA BWF-B, COBERTURA PVC-ST1, ANTICHAMA BWF-B, 1 CONDUTOR, 0,6/1 KV, SECAO NOMINAL 10 MM2</t>
  </si>
  <si>
    <t>92988 CABO DE COBRE FLEXÍVEL ISOLADO, 50 MM², ANTI-CHAMA 0,6/1,0 KV, PARA REDE ENTERRADA DE DISTRIBUIÇÃO DE ENERGIA ELÉTRICA - FORNECIMENTO E INSTALAÇÃO. AF_12/2021 (M)</t>
  </si>
  <si>
    <t>00001018</t>
  </si>
  <si>
    <t>CABO DE COBRE, FLEXIVEL, CLASSE 4 OU 5, ISOLACAO EM PVC/A, ANTICHAMA BWF-B, COBERTURA PVC-ST1, ANTICHAMA BWF-B, 1 CONDUTOR, 0,6/1 KV, SECAO NOMINAL 50 MM2</t>
  </si>
  <si>
    <t>92990 CABO DE COBRE FLEXÍVEL ISOLADO, 70 MM², ANTI-CHAMA 0,6/1,0 KV, PARA REDE ENTERRADA DE DISTRIBUIÇÃO DE ENERGIA ELÉTRICA - FORNECIMENTO E INSTALAÇÃO. AF_12/2021 (M)</t>
  </si>
  <si>
    <t>00000977</t>
  </si>
  <si>
    <t>CABO DE COBRE, FLEXIVEL, CLASSE 4 OU 5, ISOLACAO EM PVC/A, ANTICHAMA BWF-B, COBERTURA PVC-ST1, ANTICHAMA BWF-B, 1 CONDUTOR, 0,6/1 KV, SECAO NOMINAL 70 MM2</t>
  </si>
  <si>
    <t>92992 CABO DE COBRE FLEXÍVEL ISOLADO, 95 MM², ANTI-CHAMA 0,6/1,0 KV, PARA REDE ENTERRADA DE DISTRIBUIÇÃO DE ENERGIA ELÉTRICA - FORNECIMENTO E INSTALAÇÃO. AF_12/2021 (M)</t>
  </si>
  <si>
    <t>00000998</t>
  </si>
  <si>
    <t>CABO DE COBRE, FLEXIVEL, CLASSE 4 OU 5, ISOLACAO EM PVC/A, ANTICHAMA BWF-B, COBERTURA PVC-ST1, ANTICHAMA BWF-B, 1 CONDUTOR, 0,6/1 KV, SECAO NOMINAL 95 MM2</t>
  </si>
  <si>
    <t>92994 CABO DE COBRE FLEXÍVEL ISOLADO, 120 MM², ANTI-CHAMA 0,6/1,0 KV, PARA REDE ENTERRADA DE DISTRIBUIÇÃO DE ENERGIA ELÉTRICA - FORNECIMENTO E INSTALAÇÃO. AF_12/2021 (M)</t>
  </si>
  <si>
    <t>00001017</t>
  </si>
  <si>
    <t>CABO DE COBRE, FLEXIVEL, CLASSE 4 OU 5, ISOLACAO EM PVC/A, ANTICHAMA BWF-B, COBERTURA PVC-ST1, ANTICHAMA BWF-B, 1 CONDUTOR, 0,6/1 KV, SECAO NOMINAL 120 MM2</t>
  </si>
  <si>
    <t>92996 CABO DE COBRE FLEXÍVEL ISOLADO, 150 MM², ANTI-CHAMA 0,6/1,0 KV, PARA REDE ENTERRADA DE DISTRIBUIÇÃO DE ENERGIA ELÉTRICA - FORNECIMENTO E INSTALAÇÃO. AF_12/2021 (M)</t>
  </si>
  <si>
    <t>00000999</t>
  </si>
  <si>
    <t>CABO DE COBRE, FLEXIVEL, CLASSE 4 OU 5, ISOLACAO EM PVC/A, ANTICHAMA BWF-B, COBERTURA PVC-ST1, ANTICHAMA BWF-B, 1 CONDUTOR, 0,6/1 KV, SECAO NOMINAL 150 MM2</t>
  </si>
  <si>
    <t>92998 CABO DE COBRE FLEXÍVEL ISOLADO, 185 MM², ANTI-CHAMA 0,6/1,0 KV, PARA REDE ENTERRADA DE DISTRIBUIÇÃO DE ENERGIA ELÉTRICA - FORNECIMENTO E INSTALAÇÃO. AF_12/2021 (M)</t>
  </si>
  <si>
    <t>00001000</t>
  </si>
  <si>
    <t>CABO DE COBRE, FLEXIVEL, CLASSE 4 OU 5, ISOLACAO EM PVC/A, ANTICHAMA BWF-B, COBERTURA PVC-ST1, ANTICHAMA BWF-B, 1 CONDUTOR, 0,6/1 KV, SECAO NOMINAL 185 MM2</t>
  </si>
  <si>
    <t>93000 CABO DE COBRE FLEXÍVEL ISOLADO, 240 MM², ANTI-CHAMA 0,6/1,0 KV, PARA REDE ENTERRADA DE DISTRIBUIÇÃO DE ENERGIA ELÉTRICA - FORNECIMENTO E INSTALAÇÃO. AF_12/2021 (M)</t>
  </si>
  <si>
    <t>00001015</t>
  </si>
  <si>
    <t>CABO DE COBRE, FLEXIVEL, CLASSE 4 OU 5, ISOLACAO EM PVC/A, ANTICHAMA BWF-B, COBERTURA PVC-ST1, ANTICHAMA BWF-B, 1 CONDUTOR, 0,6/1 KV, SECAO NOMINAL 240 MM2</t>
  </si>
  <si>
    <t>97889 CAIXA ENTERRADA ELÉTRICA RETANGULAR, EM ALVENARIA COM TIJOLOS CERÂMICOS MACIÇOS, FUNDO COM BRITA, DIMENSÕES INTERNAS: 0,8X0,8X0,6 M. AF_12/2020 (UN)</t>
  </si>
  <si>
    <t>S10795 Luminária hermética corpo em fibra de vidro blindada, mod. TLH34, da Tec &amp; Luz ou similar, inclusive duas lâmpadas tubular de led, tipo T8 (para câmara frigorífera) (un)</t>
  </si>
  <si>
    <t>I11657</t>
  </si>
  <si>
    <t>JCA-19175299 DISPOSITIVO DPS CLASSE II, 1 POLO, TENSAO MAXIMA DE 275 V, CORRENTE MAXIMA DE *60* KA (TIPO AC) (UN)</t>
  </si>
  <si>
    <t>I09225</t>
  </si>
  <si>
    <t>Dispositivo de proteção contra surto de tensão DPS 60KA - 275v (para-raio)</t>
  </si>
  <si>
    <t>Observações: Composição criada com base no SINAPI 93673 adequando-se o tipo de equipamento</t>
  </si>
  <si>
    <t>S00660 Disjuntor tripolar tipo compacto e aberto 1250A - 50 ka instalado (un)</t>
  </si>
  <si>
    <t>I00825</t>
  </si>
  <si>
    <t>Disjuntor tripolar 1250 A - 5aka instalado</t>
  </si>
  <si>
    <t>101897 DISJUNTOR TERMOMAGNÉTICO TRIPOLAR, CORRENTE NOMINAL DE 250A - FORNECIMENTO E INSTALAÇÃO. AF_07/2025 (UN)</t>
  </si>
  <si>
    <t>00002393</t>
  </si>
  <si>
    <t>DISJUNTOR TERMOMAGNETICO TRIPOLAR 250 A / 600 V, TIPO FXD</t>
  </si>
  <si>
    <t>00001581</t>
  </si>
  <si>
    <t>TERMINAL A COMPRESSAO EM COBRE ESTANHADO PARA CABO 120 MM2, 1 FURO E 1 COMPRESSAO, PARA PARAFUSO DE FIXACAO M12</t>
  </si>
  <si>
    <t>93670 DISJUNTOR TRIPOLAR TIPO DIN, CORRENTE NOMINAL DE 25A - FORNECIMENTO E INSTALAÇÃO. AF_07/2025 (UN)</t>
  </si>
  <si>
    <t>UFSB-72156628 QUADRO DE DISTRIBUIÇÃO DE SOBREPOR, EM CHAPA DE AÇO, 1000X800X220 MM, COM BARRAMENTO, PADRÃO DIN E DISJUNTOR COM CAIXA MOLDADA, EXCLUSIVE DISJUNTORES (UN)</t>
  </si>
  <si>
    <t>I10104</t>
  </si>
  <si>
    <t>QFAC II - Quadro / Painel em chapa de aço com pintura eletrostática a pó poliester na cor bege, grau de proteção IP 54, com barramento, sem disjuntores - 1000x800x220mm</t>
  </si>
  <si>
    <t>UFSB-41856430 TRANSFORMADOR DE CORRENTE 1500/5, Y-Y (UN)</t>
  </si>
  <si>
    <t>UFSB-I-81542518</t>
  </si>
  <si>
    <t>Observações: Composição criada com base no SINAPI 93667 fazendo-se as trocas de insumos necessárias.</t>
  </si>
  <si>
    <t>UFSB-64826063 TRANSFORMADOR DE CORRENTE 300/5, Y-Y (UN)</t>
  </si>
  <si>
    <t>UFSB-I-87837925</t>
  </si>
  <si>
    <t>UFSB-72521225 CABO DE COBRE NÚ 50 mm² - FORNECIMETO E ASSENTAMENTO. (KG)</t>
  </si>
  <si>
    <t>Observações: Composição criada com base no ORSE 11273 fazendo-se as substituições de M.O. pelas do SINAPI. Para materiais foram usados insumos SINAPI (quando existentes) ou cotações quando necessário.</t>
  </si>
  <si>
    <t>UFSB-85111960 CAIXA DE EQUIPOTENCIALIZAÇÃO EM AÇO 200X200X90MM, PARA EMBUTIR COM TAMPA, COM 9 TERMINAIS, REF:TEL-901 OU SIMILAR (SPDA) (un)</t>
  </si>
  <si>
    <t>UFSB-42323267 FORNECIMENTO DE CARTUCHO PARA SOLDA EXOTÉRMICA (UN)</t>
  </si>
  <si>
    <t>I09690</t>
  </si>
  <si>
    <t>Cartucho p/ solda exotermica nr90</t>
  </si>
  <si>
    <t>UFSB-53750634 PLACA DE ADVERTÊNCIA PERIGO DE MORTE (UN)</t>
  </si>
  <si>
    <t>I13570</t>
  </si>
  <si>
    <t>Placa advertência 470 x 340mm, metálica ( perigo de morte )</t>
  </si>
  <si>
    <t>JCA-98966113 CRUZETA DE CONCRETO LEVE, COMP. 2000 MM SECAO, 90 X 90 MM, TIPO NORMAL (UN)</t>
  </si>
  <si>
    <t>00034519</t>
  </si>
  <si>
    <t>CRUZETA DE CONCRETO LEVE, COMP. 2000 MM SECAO, 90 X 90 MM</t>
  </si>
  <si>
    <t xml:space="preserve">Observações: Composição criada com base na composição SINAPI 92994 fazendo-se a substituição dos insumos pelo SINAPI e/ou cotação de preços.
</t>
  </si>
  <si>
    <t>UFSB-67117653 TAPETE DE BORRACHA 100X50CM - HOMOLOGADO E COM CERTIFICADO PARA NR-10 NA ISOLAÇÃO DA SUBESTAÇÃO (pç)</t>
  </si>
  <si>
    <t>CFCA-18697532</t>
  </si>
  <si>
    <t>TAPETE DE BORRACHA - HOMOLOGADO E COM CERTIFICADO PARA NR-10</t>
  </si>
  <si>
    <t xml:space="preserve">Observações: Composição criada com base no ORSE 12844 fazendo-se as substituições de M.O. pelas do SINAPI. Para materiais foram usados insumos SINAPI (quando existentes) ou cotações quando necessário.
</t>
  </si>
  <si>
    <t>UFSB-71729485 ISOLADOR PEDASTAL 15KV (un)</t>
  </si>
  <si>
    <t>CFCA-67361591</t>
  </si>
  <si>
    <t>Observações: Composição criada com base no ORSE 07380 fazendo-se as substituições de M.O. pelas do SINAPI. Para materiais foram usados insumos SINAPI (quando existentes) ou cotações quando necessário.</t>
  </si>
  <si>
    <t>UFSB-71698507 FORNECIMENTO E INSTALAÇÃO DE PARA RAIOS TIPO POLIMÉRICO 15KV - 12ka (un)</t>
  </si>
  <si>
    <t>I10692</t>
  </si>
  <si>
    <t>Para raios tipo polimérico 15kv - 12ka</t>
  </si>
  <si>
    <t>UFSB-53263897 FORNECIMENTO DE CHAVE FUSÍVEL 15KV - 300A, RUPTURA ASSIM. 10KA (un)</t>
  </si>
  <si>
    <t>I00588</t>
  </si>
  <si>
    <t>Chave fusível 15kv- 24kv 100a 12000a</t>
  </si>
  <si>
    <t>UFSB-26193780 MUFLA TERMINAL CONTRATIL À FRIO 12/20KV (un)</t>
  </si>
  <si>
    <t>I03852</t>
  </si>
  <si>
    <t>Mufla terminal contratil à frio 12 / 20 Kv</t>
  </si>
  <si>
    <t>JCA-99255273 CAIXA INTERNA/EXTERNA DE MEDICAO PARA 1 MEDIDOR TRIFASICO, COM VISOR, EM CHAPA DE ACO 18 USG (PADRAO DA CONCESSIONARIA LOCAL) (UN)</t>
  </si>
  <si>
    <t>00001062</t>
  </si>
  <si>
    <t>Observações: Composição criada com base na composição SINAPI 102115 fazendo-se a substituição dos insumos pelo SINAPI e/ou cotação de preços.</t>
  </si>
  <si>
    <t>00041205 POSTE DE CONCRETO ARMADO DE SECAO DUPLO T, EXTENSAO DE 11,00 M, RESISTENCIA DE 1000 DAN, TIPO B-1,5 (UN)</t>
  </si>
  <si>
    <t>100613 ASSENTAMENTO DE POSTE DE CONCRETO COM COMPRIMENTO NOMINAL DE 11 M, CARGA NOMINAL DE 1000 DAN, ENGASTAMENTO BASE CONCRETADA COM 1 M DE CONCRETO E 0,7 M DE SOLO (NÃO INCLUI FORNECIMENTO). AF_04/2025 (UN)</t>
  </si>
  <si>
    <t>00000863</t>
  </si>
  <si>
    <t>CABO DE COBRE NU 35 MM2 MEIO-DURO</t>
  </si>
  <si>
    <t>94962</t>
  </si>
  <si>
    <t>CONCRETO MAGRO PARA LASTRO, TRAÇO 1:4,5:4,5 (EM MASSA SECA DE CIMENTO/ AREIA MÉDIA/ BRITA 1) - PREPARO MECÂNICO COM BETONEIRA 400 L. AF_05/2021</t>
  </si>
  <si>
    <t>91940 CAIXA RETANGULAR 4" X 2" MÉDIA (1,30 M DO PISO), PVC, INSTALADA EM PAREDE - FORNECIMENTO E INSTALAÇÃO. AF_03/2023 (UN)</t>
  </si>
  <si>
    <t>89529 JOELHO 90 GRAUS, PVC, SERIE R, ÁGUA PLUVIAL, DN 100 MM, JUNTA ELÁSTICA, FORNECIDO E INSTALADO EM RAMAL DE ENCAMINHAMENTO. AF_06/2022 (UN)</t>
  </si>
  <si>
    <t>JCA-77340311 EXTINTOR DE PÓ QUIMICO (BICABORNATO DE SÓDIO) SOBRE RODAS, CAPACIDADE 50Kg, FABRICADO EM CHAPA DE AÇO CARBONO DE ALTA RESISTÊNCIA, DECAPADAS E FOSFATIZADAS, MONTADOS EM TAMPA DE ALUMÍNIO E VÁLVULA DE LATÃO FORJADO E MANGOTE PINTADOS COM FUNDO PRIMER ESMALTE SINTÉTICO VERMELHO. CAPACIDADE EXTINTORA: 80 B:C (UN)</t>
  </si>
  <si>
    <t>UFSB-I-57923309</t>
  </si>
  <si>
    <t>Observações: Composição criada com base no SINAPI 101909 fazendo-se a troca do insumo pelo cotado.</t>
  </si>
  <si>
    <t>JCA-45422612 PLACA DE SINALIZAÇÃO DE SEGURANÇA CONTRA INCÊNDIO, FOTOLUMINESCENTE, TRIANGULAR, BASE 30 CM, EM PVC 2 MM ANTI-CHAMAS (SIMBOLOS, CORES E PICTOGRAMAS CONFORME NBR 16820) - RISCO DE INCÊNDIO (UN)</t>
  </si>
  <si>
    <t>00037560</t>
  </si>
  <si>
    <t>PLACA DE SINALIZACAO DE SEGURANCA CONTRA INCENDIO - ALERTA, TRIANGULAR, BASE DE *30* CM, EM PVC *2* MM ANTI-CHAMAS (SIMBOLOS, CORES E PICTOGRAMAS CONFORME NBR 16820)</t>
  </si>
  <si>
    <t>Observações: COPIA SINAPI - CE - 2022/02 COM DESONERAÇÃO (REF: 03/2022)31032</t>
  </si>
  <si>
    <t>JCA-02549368 PLACA DE SINALIZAÇÃO DE SEGURANÇA CONTRA INCÊNDIO, FOTOLUMINESCENTE, TRIANGULAR, BASE 30 CM, EM PVC 2 MM ANTI-CHAMAS (SIMBOLOS, CORES E PICTOGRAMAS CONFORME NBR 16820) - RISCO DE CHOQUE ELETRICO (UN)</t>
  </si>
  <si>
    <t>JCA-66705765 PLACA DE SINALIZAÇÃO DE SEGURANÇA CONTRA INCÊNDIO, FOTOLUMINESCENTE, QUADRADA, 20 X 20 CM, EM PVC 2 MM ANTI-CHAMAS (SIMBOLOS, CORES E PICTOGRAMAS CONFORME NBR 16820) - EXTINTOR SOBRE RODAS (UN)</t>
  </si>
  <si>
    <t>JCA-67498785 SINALIZAÇÃO DE SOLO PARA EQUIPAMENTOS DE COMBATE A INCENDIO COM FITA AUTO-ADESIVA - HIDRANTES OU EXTINTORES (UN)</t>
  </si>
  <si>
    <t>I12515</t>
  </si>
  <si>
    <t>Fita Auto-adesiva Fotoluminescente 5,0cm x 9m</t>
  </si>
  <si>
    <t>Observações: Composição elaborada com base no ORSE 11622</t>
  </si>
  <si>
    <t>104955 MASSA ÚNICA, EM ARGAMASSA TRAÇO 1:2:8, PREPARO MECÂNICO, APLICADA MANUALMENTE EM PAREDES INTERNAS DE AMBIENTES COM PÉ-DIREITO DUPLO E ÁREA MAIOR QUE 10M², E = 17,5MM, COM TALISCAS. AF_03/2024 (M2)</t>
  </si>
  <si>
    <t>00039586 GRUPO GERADOR DIESEL, COM CARENAGEM, POTENCIA STANDART ENTRE 140 E 150 KVA, VELOCIDADE DE 1800 RPM, FREQUENCIA DE 60 HZ (UN)</t>
  </si>
  <si>
    <t>GRUPO GERADOR DIESEL, COM CARENAGEM, POTENCIA STANDART ENTRE 140 E 150 KVA, VELOCIDADE DE 1800 RPM, FREQUENCIA DE 60 HZ</t>
  </si>
  <si>
    <t>UFSB-76733477 FORNECIMENTO DE TRANSFORMADOR TRIFÁSICO DE 750 KVA, 380/220 V, ISOLADO À SECO (INCLUSO TRANSPORTE) (UN)</t>
  </si>
  <si>
    <t>UFSB-I-74023058</t>
  </si>
  <si>
    <t>TRANSFORMADOR A SECO DE 750 kVA, 380/220 V, 60 Hz</t>
  </si>
  <si>
    <t>UFSB-31356017</t>
  </si>
  <si>
    <t>TRANSPORTE DE TRANSFORMADOR, 750 KVA - REF. CAJAMAR-SP / JEQUIE-BA</t>
  </si>
  <si>
    <t>Observações: Cotação de preços realizada em Outubro de 2025 para a obra das subestações do campus Jequié</t>
  </si>
  <si>
    <t>UFSB-28271478 CONJUNTO DE PAINEIS BLINDADOS DE MÉDIA TENSÃO 13,8 KV CONTENDO 1 MÓDULO DE MEDIÇÃO; 1 MÓDULO DE PROTEÇÃO INCLUINDO RELÉ E DISJUNTOR DE MÉDIA TENSÃO; 1 MÓDULO DE TRANSPOSIÇÃO DE CABOS E 3 MÓDULOS DE SECCIONAMENTO - FORNECIMENTO (INCLUSIVE TRANSPORTE) (UN)</t>
  </si>
  <si>
    <t>UFSB-I-52852375</t>
  </si>
  <si>
    <t>CONJUNTO DE PAINEIS BLINDADOS DE MÉDIA TENSÃO 13,8 KV CONTENDO 1 MÓDULO DE MEDIÇÃO; 1 MÓDULO DE PROTEÇÃO INCLUINDO RELÉ E DISJUNTOR DE MÉDIA TENSÃO; 1 MÓDULO DE TRANSPOSIÇÃO DE CABOS E 3 MÓDULOS DE SECCIONAMENTO</t>
  </si>
  <si>
    <t>UFSB-I-59789942</t>
  </si>
  <si>
    <t>CUSTO DE FRETE PARA UM PAINEL DE MÉDIA TENSÃO COM 6 COLUNAS</t>
  </si>
  <si>
    <t>Observações: Composição referente ao fornecimento dos painéis de média tensão para a obra do Campus de Jequie - Jequie/Ba</t>
  </si>
  <si>
    <t>UFSB-14851786 SERVIÇOS DE INSTALAÇÃO DE GRUPO GERADOR DIESEL, COM CARENAGEM, POTENCIA STANDART ATÉ 150 KVA (UN)</t>
  </si>
  <si>
    <t>100307</t>
  </si>
  <si>
    <t>MONTADOR DE ELETROELETRÔNICOS COM ENCARGOS COMPLEMENTARES</t>
  </si>
  <si>
    <t>Observações: Composição de instalação de gerador com base no SEINFRA C3663 com uso dos insumos SINAPI</t>
  </si>
  <si>
    <t>UFSB-09072339 SERVIÇOS DE INSTALAÇÃO DE TRANSFORMADOR DE DISTRIBUIÇÃO, 750 KVA, TRIFÁSICO, 60 HZ, CLASSE 15 KV, A SECO - INCLUSIVE ACESSÓRIOS (UN)</t>
  </si>
  <si>
    <t>00000868</t>
  </si>
  <si>
    <t>CABO DE COBRE NU 25 MM2 MEIO-DURO</t>
  </si>
  <si>
    <t>00000402</t>
  </si>
  <si>
    <t>GANCHO OLHAL EM ACO GALVANIZADO, ESPESSURA 16MM, ABERTURA 21MM</t>
  </si>
  <si>
    <t>00004276</t>
  </si>
  <si>
    <t>PARA-RAIOS DE DISTRIBUICAO, TENSAO NOMINAL 15 KV, CORRENTE NOMINAL DE DESCARGA 5 KA</t>
  </si>
  <si>
    <t>00012362</t>
  </si>
  <si>
    <t>PORCA OLHAL EM ACO GALVANIZADO, ESPESSURA 16MM, ABERTURA 21MM</t>
  </si>
  <si>
    <t>101547</t>
  </si>
  <si>
    <t>ISOLADOR, TIPO DISCO, PARA TENSÃO 15 KV - FORNECIMENTO E INSTALAÇÃO. AF_07/2020</t>
  </si>
  <si>
    <t>98463</t>
  </si>
  <si>
    <t>SUPORTE ISOLADOR PARA FIXAÇÃO DA CORDOALHA DE COBRE EM ALVENARIA OU CONCRETO - FORNECIMENTO E INSTALAÇÃO. AF_08/2023</t>
  </si>
  <si>
    <t>Observações: Composição elaborada com base no ORSE 00311 (montagem de acessórios) e 11907 (montagem) com a utilização dos insumos SINAPI</t>
  </si>
  <si>
    <t>JCA-89075846 SERVIÇOS DE INSTALAÇÃO DE CONJUNTO DE PAINEIS BLINDADOS DE MÉDIA TENSÃO 13,8 KV CONTENDO 1 MÓDULO DE MEDIÇÃO; 1 MÓDULO DE PROTEÇÃO INCLUINDO RELÉ E DISJUNTOR DE MÉDIA TENSÃO; 1 MÓDULO DE TRANSPOSIÇÃO DE CABOS E 3 MÓDULOS DE SECCIONAMENTO (CJ)</t>
  </si>
  <si>
    <t>Observações: Composição criada com base no CPTM 02.03.03.100.03 com uso dos insumos do SINAPI</t>
  </si>
  <si>
    <t>87887 CHAPISCO APLICADO NO TETO OU EM ESTRUTURA, COM DESEMPENADEIRA DENTADA. ARGAMASSA INDUSTRIALIZADA COM PREPARO EM MISTURADOR 300 KG. AF_10/2022 (M2)</t>
  </si>
  <si>
    <t>87396</t>
  </si>
  <si>
    <t>ARGAMASSA INDUSTRIALIZADA PARA CHAPISCO COLANTE, PREPARO COM MISTURADOR DE EIXO HORIZONTAL DE 300 KG. AF_08/2019</t>
  </si>
  <si>
    <t>90408 MASSA ÚNICA, EM ARGAMASSA TRAÇO 1:2:8, PREPARO MECÂNICO, APLICADA MANUALMENTE EM TETO, E = 10MM, COM TALISCAS. AF_03/2024 (M2)</t>
  </si>
  <si>
    <t>104639 PINTURA LÁTEX ACRÍLICA ECONÔMICA, APLICAÇÃO MANUAL EM TETO, DUAS DEMÃOS. AF_04/2023 (M2)</t>
  </si>
  <si>
    <t>00035693</t>
  </si>
  <si>
    <t>TINTA LATEX ACRILICA ECONOMICA, COR BRANCA</t>
  </si>
  <si>
    <t>101749 PISO CIMENTADO, TRAÇO 1:3 (CIMENTO E AREIA), ACABAMENTO LISO, ESPESSURA 4,0 CM, PREPARO MECÂNICO DA ARGAMASSA. AF_09/2020 (M2)</t>
  </si>
  <si>
    <t>87298</t>
  </si>
  <si>
    <t>ARGAMASSA TRAÇO 1:3 (EM VOLUME DE CIMENTO E AREIA MÉDIA ÚMIDA) PARA CONTRAPISO, PREPARO MECÂNICO COM BETONEIRA 400 L. AF_08/2019</t>
  </si>
  <si>
    <t>97598 SENSOR DE PRESENÇA SEM FOTOCÉLULA, FIXAÇÃO EM TETO - FORNECIMENTO E INSTALAÇÃO. AF_09/2024 (UN)</t>
  </si>
  <si>
    <t>00039395</t>
  </si>
  <si>
    <t>SENSOR DE PRESENCA BIVOLT DE TETO SEM FOTOCELULA PARA QUALQUER TIPO DE LAMPADA POTENCIA MAXIMA *900* W, USO INTERNO</t>
  </si>
  <si>
    <t>91992 TOMADA ALTA DE EMBUTIR (1 MÓDULO), 2P+T 10 A, INCLUINDO SUPORTE E PLACA - FORNECIMENTO E INSTALAÇÃO. AF_03/2023 (UN)</t>
  </si>
  <si>
    <t>91996 TOMADA MÉDIA DE EMBUTIR (1 MÓDULO), 2P+T 10 A, INCLUINDO SUPORTE E PLACA - FORNECIMENTO E INSTALAÇÃO. AF_03/2023 (UN)</t>
  </si>
  <si>
    <t>91953 INTERRUPTOR SIMPLES (1 MÓDULO), 10A/250V, INCLUINDO SUPORTE E PLACA - FORNECIMENTO E INSTALAÇÃO. AF_03/2023 (UN)</t>
  </si>
  <si>
    <t>91952</t>
  </si>
  <si>
    <t>INTERRUPTOR SIMPLES (1 MÓDULO), 10A/250V, SEM SUPORTE E SEM PLACA - FORNECIMENTO E INSTALAÇÃO. AF_03/2023</t>
  </si>
  <si>
    <t>89849 TUBO PVC, SERIE NORMAL, ESGOTO PREDIAL, DN 150 MM, FORNECIDO E INSTALADO EM SUBCOLETOR AÉREO DE ESGOTO SANITÁRIO. AF_08/2022 (M)</t>
  </si>
  <si>
    <t>104084 CAP, PVC OCRE, JUNTA ELÁSTICA, DN 150 MM, PARA COLETOR PREDIAL DE ESGOTO. AF_06/2022 (UN)</t>
  </si>
  <si>
    <t>00042685</t>
  </si>
  <si>
    <t>CAP, PVC, JE, OCRE, DN 150 MM (CONEXAO PARA TUBO COLETOR DE ESGOTO)</t>
  </si>
  <si>
    <t>89796 TE, PVC, SERIE NORMAL, ESGOTO PREDIAL, DN 100 X 100 MM, JUNTA ELÁSTICA, FORNECIDO E INSTALADO EM RAMAL DE DESCARGA OU RAMAL DE ESGOTO SANITÁRIO. AF_08/2022 (UN)</t>
  </si>
  <si>
    <t>00007091</t>
  </si>
  <si>
    <t>TE SANITARIO, PVC, DN 100 X 100 MM, SERIE NORMAL, PARA ESGOTO PREDIAL</t>
  </si>
  <si>
    <t>98058 FILTRO ANAERÓBIO CIRCULAR, EM CONCRETO PRÉ-MOLDADO, DIÂMETRO INTERNO = 1,10 M, ALTURA INTERNA = 1,50 M, VOLUME ÚTIL: 1140,4 L (PARA 5 CONTRIBUINTES). AF_12/2020 (UN)</t>
  </si>
  <si>
    <t>00012551</t>
  </si>
  <si>
    <t>ANEL EM CONCRETO ARMADO, LISO, PARA POCOS DE VISITA, POCOS DE INSPECAO, FOSSAS SEPTICAS E SUMIDOUROS, SEM FUNDO, DIAMETRO INTERNO DE 1,20 M E ALTURA DE 0,50 M</t>
  </si>
  <si>
    <t>97739</t>
  </si>
  <si>
    <t>PEÇA CIRCULAR PRÉ-MOLDADA, VOLUME DE CONCRETO DE 30 A 100 LITROS, TAXA DE AÇO APROXIMADA DE 30KG/M³. AF_03/2024</t>
  </si>
  <si>
    <t>90696 TUBO DE PVC PARA REDE COLETORA DE ESGOTO DE PAREDE MACIÇA, DN 200 MM, JUNTA ELÁSTICA - FORNECIMENTO E ASSENTAMENTO. AF_01/2021 (M)</t>
  </si>
  <si>
    <t>00041930</t>
  </si>
  <si>
    <t>TUBO COLETOR DE ESGOTO PVC, JEI, DN 200 MM (NBR 7362)</t>
  </si>
  <si>
    <t>90695 TUBO DE PVC PARA REDE COLETORA DE ESGOTO DE PAREDE MACIÇA, DN 150 MM, JUNTA ELÁSTICA - FORNECIMENTO E ASSENTAMENTO. AF_01/2021 (M)</t>
  </si>
  <si>
    <t>00041936</t>
  </si>
  <si>
    <t>TUBO COLETOR DE ESGOTO, PVC, JEI, DN 150 MM (NBR 7362)</t>
  </si>
  <si>
    <t>104177 TÊ, PVC, SERIE R, ÁGUA PLUVIAL, DN 150 X 150 MM, JUNTA ELÁSTICA, FORNECIDO E INSTALADO EM RAMAL DE ENCAMINHAMENTO. AF_06/2022 (UN)</t>
  </si>
  <si>
    <t>00020181</t>
  </si>
  <si>
    <t>TE, PVC, SERIE R, 150 X 150 MM, PARA ESGOTO PREDIAL</t>
  </si>
  <si>
    <t>104179 CAP, PVC, SERIE R, ÁGUA PLUVIAL, DN 150 MM, JUNTA ELÁSTICA, FORNECIDO E INSTALADO EM RAMAL DE ENCAMINHAMENTO. AF_06/2022 (UN)</t>
  </si>
  <si>
    <t>00020089</t>
  </si>
  <si>
    <t>CAP PVC, SERIE R, DN 150 MM, PARA ESGOTO PREDIAL</t>
  </si>
  <si>
    <t>98051 CHAMINÉ CIRCULAR PARA POÇO DE VISITA PARA ESGOTO, EM ALVENARIA COM TIJOLOS CERÂMICOS MACIÇOS, DIÂMETRO INTERNO = 0,6 M. AF_12/2020 (M)</t>
  </si>
  <si>
    <t>98115 TAMPA CIRCULAR PARA ESGOTO E DRENAGEM, EM CONCRETO PRÉ-MOLDADO, DIÂMETRO INTERNO = 0,60 M E ALTURA = 0,10 M. AF_12/2020 (UN)</t>
  </si>
  <si>
    <t>86921 TANQUE DE LOUÇA BRANCA COM COLUNA, 30L OU EQUIVALENTE, INCLUSO SIFÃO FLEXÍVEL EM PVC, VÁLVULA PLÁSTICA E TORNEIRA DE PLÁSTICO - FORNECIMENTO E INSTALAÇÃO. AF_01/2020 (UN)</t>
  </si>
  <si>
    <t>86916</t>
  </si>
  <si>
    <t>TORNEIRA PLÁSTICA 3/4" PARA TANQUE - FORNECIMENTO E INSTALAÇÃO. AF_01/2020</t>
  </si>
  <si>
    <t>86879</t>
  </si>
  <si>
    <t>VÁLVULA EM PLÁSTICO 1" PARA PIA, TANQUE OU LAVATÓRIO, COM OU SEM LADRÃO - FORNECIMENTO E INSTALAÇÃO. AF_01/2020</t>
  </si>
  <si>
    <t>86914 TORNEIRA CROMADA 1/2" OU 3/4" PARA TANQUE, PADRÃO MÉDIO - FORNECIMENTO E INSTALAÇÃO. AF_01/2020 (UN)</t>
  </si>
  <si>
    <t>00013417</t>
  </si>
  <si>
    <t>TORNEIRA METALICA CROMADA CANO CURTO, SEM BICO, SEM AREJADOR, DE PAREDE, PARA TANQUE E USO GERAL, 1/2" OU 3/4"</t>
  </si>
  <si>
    <t>JCA-23652117 PLACA DE SINALIZAÇÃO DE SEGURANÇA CONTRA INCÊNDIO, FOTOLUMINESCENTE, QUADRADA, 20 X 20 CM, EM PVC 2 MM ANTI-CHAMAS (SIMBOLOS, CORES E PICTOGRAMAS CONFORME NBR 16820) - PROIBIDO PRODUZIR CHAMA (UN)</t>
  </si>
  <si>
    <t>87557 EMBOÇO, EM ARGAMASSA INDUSTRIALIZADA, PREPARO MECÂNICO, APLICADO COM EQUIPAMENTO DE MISTURA E PROJEÇÃO DE ARGAMASSA EM PAREDES INTERNAS, E = 10MM, COM TALISCAS. AF_03/2024 (M2)</t>
  </si>
  <si>
    <t>87265 REVESTIMENTO CERÂMICO PARA PAREDES INTERNAS COM PLACAS TIPO ESMALTADA DE DIMENSÕES 20X20 CM APLICADAS NA ALTURA INTEIRA DAS PAREDES. AF_02/2023_PE (M2)</t>
  </si>
  <si>
    <t>00000536</t>
  </si>
  <si>
    <t>REVESTIMENTO PARA PAREDE, EM CERAMICA ESMALTADA, FORMATO MENOR OU IGUAL A 2025 CM2</t>
  </si>
  <si>
    <t>104642 PINTURA LÁTEX ACRÍLICA STANDARD, APLICAÇÃO MANUAL EM PAREDES, DUAS DEMÃOS. AF_04/2023 (M2)</t>
  </si>
  <si>
    <t>87250 REVESTIMENTO CERÂMICO PARA PISO COM PLACAS TIPO ESMALTADA DE DIMENSÕES 45X45 CM APLICADA EM AMBIENTES DE ÁREA ENTRE 5 M2 E 10 M2. AF_02/2023_PE (M2)</t>
  </si>
  <si>
    <t>00001287</t>
  </si>
  <si>
    <t>PISO EM CERAMICA ESMALTADA, COR LISA, PEI MAIOR OU IGUAL A 4, FORMATO MENOR OU IGUAL A 2025 CM2</t>
  </si>
  <si>
    <t>99818 LIMPEZA DE BACIA SANITÁRIA, BIDÊ OU MICTÓRIO EM LOUÇA, INCLUSIVE METAIS CORRESPONDENTES. AF_04/2019 (UN)</t>
  </si>
  <si>
    <t>00044330</t>
  </si>
  <si>
    <t>DESINFETANTE PRONTO USO</t>
  </si>
  <si>
    <t>00044329</t>
  </si>
  <si>
    <t>DETERGENTE NEUTRO USO GERAL, CONCENTRADO</t>
  </si>
  <si>
    <t>99819 LIMPEZA DE BANCADA DE PEDRA (MÁRMORE OU GRANITO). AF_04/2019 (M2)</t>
  </si>
  <si>
    <t>99826 LIMPEZA DE FORRO REMOVÍVEL COM PANO ÚMIDO. AF_04/2019 (M2)</t>
  </si>
  <si>
    <t>99821 LIMPEZA DE JANELA DE VIDRO COM CAIXILHO EM AÇO/ALUMÍNIO/PVC. AF_04/2019 (M2)</t>
  </si>
  <si>
    <t>00044331</t>
  </si>
  <si>
    <t>LIMPA VIDROS COM PULVERIZADOR</t>
  </si>
  <si>
    <t>99817 LIMPEZA DE LAVATÓRIO DE LOUÇA COM BANCADA DE PEDRA, INCLUSIVE METAIS CORRESPONDENTES. AF_04/2019 (UN)</t>
  </si>
  <si>
    <t>99813 LIMPEZA DE MÁRMORE/GRANITO EM PAREDE UTILIZANDO DETERGENTE NEUTRO E ESCOVAÇÃO MANUAL. AF_04/2019 (M2)</t>
  </si>
  <si>
    <t>99803 LIMPEZA DE PISO CERÂMICO OU PORCELANATO COM PANO ÚMIDO. AF_04/2019 (M2)</t>
  </si>
  <si>
    <t>99814 LIMPEZA DE SUPERFÍCIE COM JATO DE ALTA PRESSÃO. AF_04/2019 (M2)</t>
  </si>
  <si>
    <t>99833</t>
  </si>
  <si>
    <t>LAVADORA DE ALTA PRESSAO (LAVA-JATO) PARA AGUA FRIA, PRESSAO DE OPERACAO ENTRE 1400 E 1900 LIB/POL2, VAZAO MAXIMA ENTRE 400 E 700 L/H - CHP DIURNO. AF_05/2023</t>
  </si>
  <si>
    <t>99822 LIMPEZA DE PORTA DE MADEIRA. AF_04/2019 (M2)</t>
  </si>
  <si>
    <t>99824 LIMPEZA DE PORTA EM AÇO/ALUMÍNIO. AF_04/2019 (M2)</t>
  </si>
  <si>
    <t>99806 LIMPEZA DE REVESTIMENTO CERÂMICO EM PAREDE COM PANO ÚMIDO AF_04/2019 (M2)</t>
  </si>
  <si>
    <t>99816 LIMPEZA DE TANQUE OU LAVATÓRIO DE LOUÇA ISOLADO, INCLUSIVE METAIS CORRESPONDENTES. AF_04/2019 (UN)</t>
  </si>
  <si>
    <t>S06408 *Caixa de passagem em alvenaria de tijolos macicos esp 12cm, dim. int. 0,40x0,40x0,60m, sem tampa (un)</t>
  </si>
  <si>
    <t>S03317</t>
  </si>
  <si>
    <t>Reboco especial de parede 2cm com argamassa traço t1 - 1:3 (cimento / areia)</t>
  </si>
  <si>
    <t>97097 ACABAMENTO POLIDO PARA PISO DE CONCRETO ARMADO OU LAJE SOBRE SOLO DE ALTA RESISTÊNCIA. AF_09/2021 (M2)</t>
  </si>
  <si>
    <t>95282</t>
  </si>
  <si>
    <t>DESEMPENADEIRA DE CONCRETO, PESO DE 78 KG, 4 PÁS, MOTOR A GASOLINA, POTÊNCIA 5,5 HP - CHP DIURNO. AF_05/2023</t>
  </si>
  <si>
    <t>00043146</t>
  </si>
  <si>
    <t>ENDURECEDOR MINERAL DE BASE CIMENTICIA PARA PISO DE CONCRETO</t>
  </si>
  <si>
    <t>88238 AJUDANTE DE ARMADOR COM ENCARGOS COMPLEMENTARES (H)</t>
  </si>
  <si>
    <t>00043489</t>
  </si>
  <si>
    <t>EPI - FAMILIA PEDREIRO - HORISTA (ENCARGOS COMPLEMENTARES - COLETADO CAIXA)</t>
  </si>
  <si>
    <t>00043465</t>
  </si>
  <si>
    <t>FERRAMENTAS - FAMILIA PEDREIRO - HORISTA (ENCARGOS COMPLEMENTARES - COLETADO CAIXA)</t>
  </si>
  <si>
    <t>00006114</t>
  </si>
  <si>
    <t>AJUDANTE DE ARMADOR (HORISTA)</t>
  </si>
  <si>
    <t>95308</t>
  </si>
  <si>
    <t>CURSO DE CAPACITAÇÃO PARA AJUDANTE DE ARMADOR (ENCARGOS COMPLEMENTARES) - HORISTA</t>
  </si>
  <si>
    <t>88239 AJUDANTE DE CARPINTEIRO COM ENCARGOS COMPLEMENTARES (H)</t>
  </si>
  <si>
    <t>00043483</t>
  </si>
  <si>
    <t>EPI - FAMILIA CARPINTEIRO DE FORMAS - HORISTA (ENCARGOS COMPLEMENTARES - COLETADO CAIXA)</t>
  </si>
  <si>
    <t>00043459</t>
  </si>
  <si>
    <t>FERRAMENTAS - FAMILIA CARPINTEIRO DE FORMAS - HORISTA (ENCARGOS COMPLEMENTARES - COLETADO CAIXA)</t>
  </si>
  <si>
    <t>00006117</t>
  </si>
  <si>
    <t>CARPINTEIRO AUXILIAR (HORISTA)</t>
  </si>
  <si>
    <t>95309</t>
  </si>
  <si>
    <t>CURSO DE CAPACITAÇÃO PARA AJUDANTE DE CARPINTEIRO (ENCARGOS COMPLEMENTARES) - HORISTA</t>
  </si>
  <si>
    <t>88240 AJUDANTE DE ESTRUTURA METÁLICA COM ENCARGOS COMPLEMENTARES (H)</t>
  </si>
  <si>
    <t>00043488</t>
  </si>
  <si>
    <t>EPI - FAMILIA OPERADOR ESCAVADEIRA - HORISTA (ENCARGOS COMPLEMENTARES - COLETADO CAIXA)</t>
  </si>
  <si>
    <t>00043464</t>
  </si>
  <si>
    <t>FERRAMENTAS - FAMILIA OPERADOR ESCAVADEIRA - HORISTA (ENCARGOS COMPLEMENTARES - COLETADO CAIXA)</t>
  </si>
  <si>
    <t>00044499</t>
  </si>
  <si>
    <t>AJUDANTE DE ESTRUTURAS METALICAS (HORISTA)</t>
  </si>
  <si>
    <t>95310</t>
  </si>
  <si>
    <t>CURSO DE CAPACITAÇÃO PARA AJUDANTE DE ESTRUTURA METÁLICA (ENCARGOS COMPLEMENTARES) - HORISTA</t>
  </si>
  <si>
    <t>88243 AJUDANTE ESPECIALIZADO COM ENCARGOS COMPLEMENTARES (H)</t>
  </si>
  <si>
    <t>00000242</t>
  </si>
  <si>
    <t>AJUDANTE ESPECIALIZADO (HORISTA)</t>
  </si>
  <si>
    <t>95313</t>
  </si>
  <si>
    <t>CURSO DE CAPACITAÇÃO PARA AJUDANTE ESPECIALIZADO (ENCARGOS COMPLEMENTARES) - HORISTA</t>
  </si>
  <si>
    <t>101165 ALVENARIA DE EMBASAMENTO COM BLOCO ESTRUTURAL DE CONCRETO, DE 14X19X29CM E ARGAMASSA DE ASSENTAMENTO COM PREPARO EM BETONEIRA. AF_05/2020 (M3)</t>
  </si>
  <si>
    <t>00034566</t>
  </si>
  <si>
    <t>BLOCO DE CONCRETO ESTRUTURAL 14 X 19 X 29 CM, FBK 6 MPA (NBR 6136)</t>
  </si>
  <si>
    <t>103328 ALVENARIA DE VEDAÇÃO DE BLOCOS CERÂMICOS FURADOS NA HORIZONTAL DE 9X19X19 CM (ESPESSURA 9 CM) E ARGAMASSA DE ASSENTAMENTO COM PREPARO EM BETONEIRA. AF_12/2021 (M2)</t>
  </si>
  <si>
    <t>00007271</t>
  </si>
  <si>
    <t>BLOCO CERAMICO / TIJOLO VAZADO PARA ALVENARIA DE VEDACAO, 8 FUROS NA HORIZONTAL DE 9 X 19 X 19 CM (L X A X C)</t>
  </si>
  <si>
    <t>102201 APLICAÇÃO MASSA ACRÍLICA PARA MADEIRA, PARA PINTURA COM TINTA DE ACABAMENTO (PIGMENTADA). AF_01/2021 (M2)</t>
  </si>
  <si>
    <t>00043652</t>
  </si>
  <si>
    <t>MASSA PARA MADEIRA - INTERIOR E EXTERIOR</t>
  </si>
  <si>
    <t>87396 ARGAMASSA INDUSTRIALIZADA PARA CHAPISCO COLANTE, PREPARO COM MISTURADOR DE EIXO HORIZONTAL DE 300 KG. AF_08/2019 (M3)</t>
  </si>
  <si>
    <t>88392</t>
  </si>
  <si>
    <t>MISTURADOR DE ARGAMASSA, EIXO HORIZONTAL, CAPACIDADE DE MISTURA 300 KG, MOTOR ELÉTRICO POTÊNCIA 5 CV - CHI DIURNO. AF_05/2023</t>
  </si>
  <si>
    <t>88386</t>
  </si>
  <si>
    <t>MISTURADOR DE ARGAMASSA, EIXO HORIZONTAL, CAPACIDADE DE MISTURA 300 KG, MOTOR ELÉTRICO POTÊNCIA 5 CV - CHP DIURNO. AF_05/2023</t>
  </si>
  <si>
    <t>00037553</t>
  </si>
  <si>
    <t>ARGAMASSA INDUSTRIALIZADA PARA CHAPISCO COLANTE</t>
  </si>
  <si>
    <t>88377</t>
  </si>
  <si>
    <t>OPERADOR DE BETONEIRA ESTACIONÁRIA/MISTURADOR COM ENCARGOS COMPLEMENTARES</t>
  </si>
  <si>
    <t>87393 ARGAMASSA INDUSTRIALIZADA PARA CHAPISCO ROLADO, PREPARO COM MISTURADOR DE EIXO HORIZONTAL DE 300 KG. AF_08/2019 (M3)</t>
  </si>
  <si>
    <t>00037552</t>
  </si>
  <si>
    <t>ARGAMASSA INDUSTRIALIZADA PARA CHAPISCO ROLADO</t>
  </si>
  <si>
    <t>87407 ARGAMASSA INDUSTRIALIZADA PARA REVESTIMENTOS, MISTURA E PROJEÇÃO DE 1,5 M³/H DE ARGAMASSA. AF_08/2019 (M3)</t>
  </si>
  <si>
    <t>88430</t>
  </si>
  <si>
    <t>PROJETOR DE ARGAMASSA, CAPACIDADE DE PROJEÇÃO 1,5 M3/H, ALCANCE DE 30 ATÉ 60 M, MOTOR ELÉTRICO POTÊNCIA 7,5 HP - CHI DIURNO. AF_06/2014</t>
  </si>
  <si>
    <t>88418</t>
  </si>
  <si>
    <t>PROJETOR DE ARGAMASSA, CAPACIDADE DE PROJEÇÃO 1,5 M3/H, ALCANCE DE 30 ATÉ 60 M, MOTOR ELÉTRICO POTÊNCIA 7,5 HP - CHP DIURNO. AF_06/2014</t>
  </si>
  <si>
    <t>00000371</t>
  </si>
  <si>
    <t>ARGAMASSA INDUSTRIALIZADA MULTIUSO, PARA REVESTIMENTO INTERNO E EXTERNO E ASSENTAMENTO DE BLOCOS DIVERSOS</t>
  </si>
  <si>
    <t>88627 ARGAMASSA TRAÇO 1:0,5:4,5 (EM VOLUME DE CIMENTO, CAL E AREIA MÉDIA ÚMIDA) PARA ASSENTAMENTO DE ALVENARIA, PREPARO MANUAL. AF_08/2019 (M3)</t>
  </si>
  <si>
    <t>00001106</t>
  </si>
  <si>
    <t>CAL HIDRATADA CH-I PARA ARGAMASSAS</t>
  </si>
  <si>
    <t>87367 ARGAMASSA TRAÇO 1:1:6 (EM VOLUME DE CIMENTO, CAL E AREIA MÉDIA ÚMIDA) PARA EMBOÇO/MASSA ÚNICA/ASSENTAMENTO DE ALVENARIA DE VEDAÇÃO, PREPARO MANUAL. AF_08/2019 (M3)</t>
  </si>
  <si>
    <t>87286 ARGAMASSA TRAÇO 1:1:6 (EM VOLUME DE CIMENTO, CAL E AREIA MÉDIA ÚMIDA) PARA EMBOÇO/MASSA ÚNICA/ASSENTAMENTO DE ALVENARIA DE VEDAÇÃO, PREPARO MECÂNICO COM BETONEIRA 400 L. AF_08/2019 (M3)</t>
  </si>
  <si>
    <t>88831</t>
  </si>
  <si>
    <t>BETONEIRA CAPACIDADE NOMINAL DE 400 L, CAPACIDADE DE MISTURA 280 L, MOTOR ELÉTRICO TRIFÁSICO POTÊNCIA DE 2 CV, SEM CARREGADOR - CHI DIURNO. AF_05/2023</t>
  </si>
  <si>
    <t>88830</t>
  </si>
  <si>
    <t>BETONEIRA CAPACIDADE NOMINAL DE 400 L, CAPACIDADE DE MISTURA 280 L, MOTOR ELÉTRICO TRIFÁSICO POTÊNCIA DE 2 CV, SEM CARREGADOR - CHP DIURNO. AF_05/2023</t>
  </si>
  <si>
    <t>87369 ARGAMASSA TRAÇO 1:2:8 (EM VOLUME DE CIMENTO, CAL E AREIA MÉDIA ÚMIDA) PARA EMBOÇO/MASSA ÚNICA/ASSENTAMENTO DE ALVENARIA DE VEDAÇÃO, PREPARO MANUAL. AF_08/2019 (M3)</t>
  </si>
  <si>
    <t>87292 ARGAMASSA TRAÇO 1:2:8 (EM VOLUME DE CIMENTO, CAL E AREIA MÉDIA ÚMIDA) PARA EMBOÇO/MASSA ÚNICA/ASSENTAMENTO DE ALVENARIA DE VEDAÇÃO, PREPARO MECÂNICO COM BETONEIRA 400 L. AF_08/2019 (M3)</t>
  </si>
  <si>
    <t>88715 ARGAMASSA TRAÇO 1:2:9 (EM VOLUME DE CIMENTO, CAL E AREIA MÉDIA ÚMIDA) PARA EMBOÇO/MASSA ÚNICA/ASSENTAMENTO DE ALVENARIA DE VEDAÇÃO, PREPARO MECÂNICO COM BETONEIRA 400 L. AF_08/2019 (M3)</t>
  </si>
  <si>
    <t>87294 ARGAMASSA TRAÇO 1:2:9 (EM VOLUME DE CIMENTO, CAL E AREIA MÉDIA ÚMIDA) PARA EMBOÇO/MASSA ÚNICA/ASSENTAMENTO DE ALVENARIA DE VEDAÇÃO, PREPARO MECÂNICO COM BETONEIRA 600 L. AF_08/2019 (M3)</t>
  </si>
  <si>
    <t>87313 ARGAMASSA TRAÇO 1:3 (EM VOLUME DE CIMENTO E AREIA GROSSA ÚMIDA) PARA CHAPISCO CONVENCIONAL, PREPARO MECÂNICO COM BETONEIRA 400 L. AF_08/2019 (M3)</t>
  </si>
  <si>
    <t>00000367</t>
  </si>
  <si>
    <t>AREIA GROSSA - POSTO JAZIDA/FORNECEDOR (RETIRADO NA JAZIDA, SEM TRANSPORTE)</t>
  </si>
  <si>
    <t>100475 ARGAMASSA TRAÇO 1:3 (EM VOLUME DE CIMENTO E AREIA MÉDIA ÚMIDA) COM ADIÇÃO DE IMPERMEABILIZANTE, PREPARO MECÂNICO COM BETONEIRA 400 L. AF_08/2019 (M3)</t>
  </si>
  <si>
    <t>00000123</t>
  </si>
  <si>
    <t>ADITIVO IMPERMEABILIZANTE DE PEGA NORMAL PARA ARGAMASSAS E CONCRETOS SEM ARMACAO, LIQUIDO E ISENTO DE CLORETOS</t>
  </si>
  <si>
    <t>87298 ARGAMASSA TRAÇO 1:3 (EM VOLUME DE CIMENTO E AREIA MÉDIA ÚMIDA) PARA CONTRAPISO, PREPARO MECÂNICO COM BETONEIRA 400 L. AF_08/2019 (M3)</t>
  </si>
  <si>
    <t>88629 ARGAMASSA TRAÇO 1:3 (EM VOLUME DE CIMENTO E AREIA MÉDIA ÚMIDA), PREPARO MANUAL. AF_08/2019 (M3)</t>
  </si>
  <si>
    <t>88628 ARGAMASSA TRAÇO 1:3 (EM VOLUME DE CIMENTO E AREIA MÉDIA ÚMIDA), PREPARO MECÂNICO COM BETONEIRA 400 L. AF_08/2019 (M3)</t>
  </si>
  <si>
    <t>100489 ARGAMASSA TRAÇO 1:3 (EM VOLUME DE CIMENTO E AREIA MÉDIA ÚMIDA), PREPARO MECÂNICO COM BETONEIRA 600 L. AF_08/2019 (M3)</t>
  </si>
  <si>
    <t>87316 ARGAMASSA TRAÇO 1:4 (EM VOLUME DE CIMENTO E AREIA GROSSA ÚMIDA) PARA CHAPISCO CONVENCIONAL, PREPARO MECÂNICO COM BETONEIRA 400 L. AF_08/2019 (M3)</t>
  </si>
  <si>
    <t>100492 ARGAMASSA TRAÇO 1:4 (EM VOLUME DE CIMENTO E AREIA MÉDIA ÚMIDA) COM ADIÇÃO DE IMPERMEABILIZANTE, PREPARO MECÂNICO COM BETONEIRA 600 L. AF_08/2019 (M3)</t>
  </si>
  <si>
    <t>88631 ARGAMASSA TRAÇO 1:4 (EM VOLUME DE CIMENTO E AREIA MÉDIA ÚMIDA), PREPARO MANUAL. AF_08/2019 (M3)</t>
  </si>
  <si>
    <t>100490 ARGAMASSA TRAÇO 1:4 (EM VOLUME DE CIMENTO E AREIA MÉDIA ÚMIDA), PREPARO MECÂNICO COM BETONEIRA 600 L. AF_08/2019 (M3)</t>
  </si>
  <si>
    <t>87283 ARGAMASSA TRAÇO 1:6 (EM VOLUME DE CIMENTO E AREIA MÉDIA ÚMIDA) COM ADIÇÃO DE PLASTIFICANTE PARA EMBOÇO/MASSA ÚNICA/ASSENTAMENTO DE ALVENARIA DE VEDAÇÃO, PREPARO MECÂNICO COM BETONEIRA 400 L. AF_08/2019 (M3)</t>
  </si>
  <si>
    <t>00043617</t>
  </si>
  <si>
    <t>ADITIVO PLASTIFICANTE E ESTABILIZADOR PARA ARGAMASSAS DE ASSENTAMENTO E REBOCO, LIQUIDO E ISENTO DE CLORETOS</t>
  </si>
  <si>
    <t>88245 ARMADOR COM ENCARGOS COMPLEMENTARES (H)</t>
  </si>
  <si>
    <t>00000378</t>
  </si>
  <si>
    <t>ARMADOR (HORISTA)</t>
  </si>
  <si>
    <t>95314</t>
  </si>
  <si>
    <t>CURSO DE CAPACITAÇÃO PARA ARMADOR (ENCARGOS COMPLEMENTARES) - HORISTA</t>
  </si>
  <si>
    <t>89998 ARMAÇÃO DE CINTA DE ALVENARIA ESTRUTURAL; DIÂMETRO DE 10,0 MM. AF_09/2021 (KG)</t>
  </si>
  <si>
    <t>95946 ARMAÇÃO DE ESCADA, DE UMA ESTRUTURA CONVENCIONAL DE CONCRETO ARMADO UTILIZANDO AÇO CA-50 DE 10,0 MM - MONTAGEM. AF_11/2020 (KG)</t>
  </si>
  <si>
    <t>95943 ARMAÇÃO DE ESCADA, DE UMA ESTRUTURA CONVENCIONAL DE CONCRETO ARMADO UTILIZANDO AÇO CA-60 DE 5,0 MM - MONTAGEM. AF_11/2020 (KG)</t>
  </si>
  <si>
    <t>92917 ARMAÇÃO DE ESTRUTURAS DIVERSAS DE CONCRETO ARMADO, EXCETO VIGAS, PILARES, LAJES E FUNDAÇÕES, UTILIZANDO AÇO CA-50 DE 8,0 MM - MONTAGEM. AF_06/2022 (KG)</t>
  </si>
  <si>
    <t>92915 ARMAÇÃO DE ESTRUTURAS DIVERSAS DE CONCRETO ARMADO, EXCETO VIGAS, PILARES, LAJES E FUNDAÇÕES, UTILIZANDO AÇO CA-60 DE 5,0 MM - MONTAGEM. AF_06/2022 (KG)</t>
  </si>
  <si>
    <t>92767 ARMAÇÃO DE LAJE DE ESTRUTURA CONVENCIONAL DE CONCRETO ARMADO UTILIZANDO AÇO CA-60 DE 4,2 MM - MONTAGEM. AF_06/2022 (KG)</t>
  </si>
  <si>
    <t>92799</t>
  </si>
  <si>
    <t>CORTE E DOBRA DE AÇO CA-60, DIÂMETRO DE 4,2 MM. AF_06/2022</t>
  </si>
  <si>
    <t>97089 ARMAÇÃO PARA EXECUÇÃO DE RADIER, PISO DE CONCRETO OU LAJE SOBRE SOLO, COM USO DE TELA Q-113. AF_09/2021 (KG)</t>
  </si>
  <si>
    <t>00039507</t>
  </si>
  <si>
    <t>TELA DE ACO SOLDADA NERVURADA, CA-60, Q-113, (1,8 KG/M2), DIAMETRO DO FIO = 3,8 MM, LARGURA = 2,45 M, ESPACAMENTO DA MALHA = 10 X 10 CM</t>
  </si>
  <si>
    <t>00042407</t>
  </si>
  <si>
    <t>TRELICA NERVURADA (ESPACADOR), ALTURA = 120,0 MM, DIAMETRO DOS BANZOS INFERIORES E SUPERIOR = 6,0 MM, DIAMETRO DA DIAGONAL = 4,2 MM</t>
  </si>
  <si>
    <t>97090 ARMAÇÃO PARA EXECUÇÃO DE RADIER, PISO DE CONCRETO OU LAJE SOBRE SOLO, COM USO DE TELA Q-138. AF_09/2021 (KG)</t>
  </si>
  <si>
    <t>00007155</t>
  </si>
  <si>
    <t>TELA DE ACO SOLDADA NERVURADA, CA-60, Q-138, (2,20 KG/M2), DIAMETRO DO FIO = 4,2 MM, LARGURA = 2,45 M, ESPACAMENTO DA MALHA = 10 X 10 CM</t>
  </si>
  <si>
    <t>97092 ARMAÇÃO PARA EXECUÇÃO DE RADIER, PISO DE CONCRETO OU LAJE SOBRE SOLO, COM USO DE TELA Q-196. AF_09/2021 (KG)</t>
  </si>
  <si>
    <t>89996 ARMAÇÃO VERTICAL DE ALVENARIA ESTRUTURAL; DIÂMETRO DE 10,0 MM. AF_09/2021 (KG)</t>
  </si>
  <si>
    <t>88246 ASSENTADOR DE TUBOS COM ENCARGOS COMPLEMENTARES (H)</t>
  </si>
  <si>
    <t>00040331</t>
  </si>
  <si>
    <t>ASSENTADOR DE MANILHAS (HORISTA)</t>
  </si>
  <si>
    <t>95315</t>
  </si>
  <si>
    <t>CURSO DE CAPACITAÇÃO PARA ASSENTADOR DE TUBOS (ENCARGOS COMPLEMENTARES) - HORISTA</t>
  </si>
  <si>
    <t>100579 ASSENTAMENTO DE POSTE DE CONCRETO COM COMPRIMENTO NOMINAL DE 10 M, CARGA NOMINAL MENOR OU IGUAL A 1000 DAN, ENGASTAMENTO SIMPLES COM 1,6 M DE SOLO (NÃO INCLUI FORNECIMENTO). AF_04/2025 (UN)</t>
  </si>
  <si>
    <t>88247 AUXILIAR DE ELETRICISTA COM ENCARGOS COMPLEMENTARES (H)</t>
  </si>
  <si>
    <t>00043484</t>
  </si>
  <si>
    <t>EPI - FAMILIA ELETRICISTA - HORISTA (ENCARGOS COMPLEMENTARES - COLETADO CAIXA)</t>
  </si>
  <si>
    <t>00043460</t>
  </si>
  <si>
    <t>FERRAMENTAS - FAMILIA ELETRICISTA - HORISTA (ENCARGOS COMPLEMENTARES - COLETADO CAIXA)</t>
  </si>
  <si>
    <t>00000247</t>
  </si>
  <si>
    <t>AJUDANTE DE ELETRICISTA (HORISTA)</t>
  </si>
  <si>
    <t>95316</t>
  </si>
  <si>
    <t>CURSO DE CAPACITAÇÃO PARA AUXILIAR DE ELETRICISTA (ENCARGOS COMPLEMENTARES) - HORISTA</t>
  </si>
  <si>
    <t>88248 AUXILIAR DE ENCANADOR OU BOMBEIRO HIDRÁULICO COM ENCARGOS COMPLEMENTARES (H)</t>
  </si>
  <si>
    <t>00043485</t>
  </si>
  <si>
    <t>EPI - FAMILIA ENCANADOR - HORISTA (ENCARGOS COMPLEMENTARES - COLETADO CAIXA)</t>
  </si>
  <si>
    <t>00043461</t>
  </si>
  <si>
    <t>FERRAMENTAS - FAMILIA ENCANADOR - HORISTA (ENCARGOS COMPLEMENTARES - COLETADO CAIXA)</t>
  </si>
  <si>
    <t>00000246</t>
  </si>
  <si>
    <t>AUXILIAR DE ENCANADOR OU BOMBEIRO HIDRAULICO (HORISTA)</t>
  </si>
  <si>
    <t>95317</t>
  </si>
  <si>
    <t>CURSO DE CAPACITAÇÃO PARA AUXILIAR DE ENCANADOR OU BOMBEIRO HIDRÁULICO (ENCARGOS COMPLEMENTARES) - HORISTA</t>
  </si>
  <si>
    <t>88250 AUXILIAR DE MECÂNICO COM ENCARGOS COMPLEMENTARES (H)</t>
  </si>
  <si>
    <t>00000251</t>
  </si>
  <si>
    <t>AUXILIAR DE MECANICO (HORISTA)</t>
  </si>
  <si>
    <t>95319</t>
  </si>
  <si>
    <t>CURSO DE CAPACITAÇÃO PARA AUXILIAR DE MECÂNICO (ENCARGOS COMPLEMENTARES) - HORISTA</t>
  </si>
  <si>
    <t>88251 AUXILIAR DE SERRALHEIRO COM ENCARGOS COMPLEMENTARES (H)</t>
  </si>
  <si>
    <t>00000252</t>
  </si>
  <si>
    <t>AJUDANTE DE SERRALHEIRO (HORISTA)</t>
  </si>
  <si>
    <t>95320</t>
  </si>
  <si>
    <t>CURSO DE CAPACITAÇÃO PARA AUXILIAR DE SERRALHEIRO (ENCARGOS COMPLEMENTARES) - HORISTA</t>
  </si>
  <si>
    <t>88256 AZULEJISTA OU LADRILHEIRO COM ENCARGOS COMPLEMENTARES (H)</t>
  </si>
  <si>
    <t>00004760</t>
  </si>
  <si>
    <t>AZULEJISTA OU LADRILHEIRO (HORISTA)</t>
  </si>
  <si>
    <t>95324</t>
  </si>
  <si>
    <t>CURSO DE CAPACITAÇÃO PARA AZULEJISTA OU LADRILHEIRO (ENCARGOS COMPLEMENTARES) - HORISTA</t>
  </si>
  <si>
    <t>S00160 Alvenaria bloco concreto vedação 9x19x39cm, e= 0,09m, com argamassa traço t5 - 1:2:8 (cimento/cal/areia), junta de 1,0cm - Rev.06 (m2)</t>
  </si>
  <si>
    <t>00000650</t>
  </si>
  <si>
    <t>BLOCO DE VEDACAO DE CONCRETO, 9 X 19 X 39 CM (CLASSE C - NBR 6136)</t>
  </si>
  <si>
    <t>S03308</t>
  </si>
  <si>
    <t>Argamassa em volume - cimento, cal e areia traço t-5 (1:2:8) - 1 saco cimento 50 kg / 2 sacos cal 20 kg / 8 padiolas de areia dim 0.35 x 0.45 x 0.13 m - Confecção mecânica e transporte</t>
  </si>
  <si>
    <t>S00155 Alvenaria tijolo cerâmico maciço (5x9x19), esp = 0,09m (singela), com argamassa traço t5 - 1:2:8 (cimento / cal / areia) c/ junta de 2,0cm - R1 (m2)</t>
  </si>
  <si>
    <t>I02212</t>
  </si>
  <si>
    <t>Tijolo cerâmico maciço 5 x 9 x 19cm</t>
  </si>
  <si>
    <t>S00157 Alvenaria tijolo cerâmico maciço (5x9x19), esp = 0,19m (dobrada), com argamassa traço t5 - 1:2:8 (cimento / cal / areia) c/ junta de 2,0cm - R1 (m2)</t>
  </si>
  <si>
    <t>S01903 Argamassa cimento e areia traço t-1 (1:3) - 1 saco cimento 50kg / 3 padiolas areia dim. 0.35 x 0.45 x 0.23 m - Confecção mecânica e transporte (m3)</t>
  </si>
  <si>
    <t>S01906 Argamassa cimento e areia traço t-4 (1:5) - 1 saco cimento 50kg / 5 padiolas areia dim. 0,35z0,45x0,23m - Confecção mecânica e transporte (m3)</t>
  </si>
  <si>
    <t>S03308 Argamassa em volume - cimento, cal e areia traço t-5 (1:2:8) - 1 saco cimento 50 kg / 2 sacos cal 20 kg / 8 padiolas de areia dim 0.35 x 0.45 x 0.13 m - Confecção mecânica e transporte (m3)</t>
  </si>
  <si>
    <t>S00140 Aço CA - 50 Ø 6,3 a 12,5mm, inclusive corte, dobragem, montagem e colocacao de ferragens nas formas, para superestruturas e fundações - R1 (kg)</t>
  </si>
  <si>
    <t>00039315</t>
  </si>
  <si>
    <t>ESPACADOR / DISTANCIADOR TIPO GARRA DUPLA, EM PLASTICO, COBRIMENTO *20* MM, PARA FERRAGENS DE LAJES E FUNDO DE VIGAS</t>
  </si>
  <si>
    <t>86934 BANCADA DE MÁRMORE SINTÉTICO 120 X 60CM, COM CUBA INTEGRADA, INCLUSO SIFÃO TIPO FLEXÍVEL EM PVC, VÁLVULA EM PLÁSTICO CROMADO TIPO AMERICANA E TORNEIRA CROMADA LONGA, DE PAREDE, PADRÃO POPULAR - FORNECIMENTO E INSTALAÇÃO. AF_01/2020 (UN)</t>
  </si>
  <si>
    <t>86894</t>
  </si>
  <si>
    <t>BANCADA DE MÁRMORE SINTÉTICO, DE 120 X 60CM, COM CUBA INTEGRADA - FORNECIMENTO E INSTALAÇÃO. AF_01/2020</t>
  </si>
  <si>
    <t>86911</t>
  </si>
  <si>
    <t>TORNEIRA CROMADA LONGA, DE PAREDE, 1/2" OU 3/4", PARA PIA DE COZINHA, PADRÃO POPULAR - FORNECIMENTO E INSTALAÇÃO. AF_01/2020</t>
  </si>
  <si>
    <t>86880</t>
  </si>
  <si>
    <t>VÁLVULA EM PLÁSTICO CROMADO TIPO AMERICANA 3.1/2" X 1.1/2" SEM ADAPTADOR PARA PIA - FORNECIMENTO E INSTALAÇÃO. AF_01/2020</t>
  </si>
  <si>
    <t>86894 BANCADA DE MÁRMORE SINTÉTICO, DE 120 X 60CM, COM CUBA INTEGRADA - FORNECIMENTO E INSTALAÇÃO. AF_01/2020 (UN)</t>
  </si>
  <si>
    <t>00000541</t>
  </si>
  <si>
    <t>BANCADA DE MARMORE SINTETICO COM UMA CUBA, 120 X *60* CM</t>
  </si>
  <si>
    <t>88831 BETONEIRA CAPACIDADE NOMINAL DE 400 L, CAPACIDADE DE MISTURA 280 L, MOTOR ELÉTRICO TRIFÁSICO POTÊNCIA DE 2 CV, SEM CARREGADOR - CHI DIURNO. AF_05/2023 (CHI)</t>
  </si>
  <si>
    <t>88826</t>
  </si>
  <si>
    <t>BETONEIRA CAPACIDADE NOMINAL DE 400 L, CAPACIDADE DE MISTURA 280 L, MOTOR ELÉTRICO TRIFÁSICO POTÊNCIA DE 2 CV, SEM CARREGADOR - DEPRECIAÇÃO. AF_05/2023</t>
  </si>
  <si>
    <t>88827</t>
  </si>
  <si>
    <t>BETONEIRA CAPACIDADE NOMINAL DE 400 L, CAPACIDADE DE MISTURA 280 L, MOTOR ELÉTRICO TRIFÁSICO POTÊNCIA DE 2 CV, SEM CARREGADOR - JUROS. AF_05/2023</t>
  </si>
  <si>
    <t>88830 BETONEIRA CAPACIDADE NOMINAL DE 400 L, CAPACIDADE DE MISTURA 280 L, MOTOR ELÉTRICO TRIFÁSICO POTÊNCIA DE 2 CV, SEM CARREGADOR - CHP DIURNO. AF_05/2023 (CHP)</t>
  </si>
  <si>
    <t>88828</t>
  </si>
  <si>
    <t>BETONEIRA CAPACIDADE NOMINAL DE 400 L, CAPACIDADE DE MISTURA 280 L, MOTOR ELÉTRICO TRIFÁSICO POTÊNCIA DE 2 CV, SEM CARREGADOR - MANUTENÇÃO. AF_05/2023</t>
  </si>
  <si>
    <t>88829</t>
  </si>
  <si>
    <t>BETONEIRA CAPACIDADE NOMINAL DE 400 L, CAPACIDADE DE MISTURA 280 L, MOTOR ELÉTRICO TRIFÁSICO POTÊNCIA DE 2 CV, SEM CARREGADOR - MATERIAIS NA OPERAÇÃO. AF_05/2023</t>
  </si>
  <si>
    <t>88826 BETONEIRA CAPACIDADE NOMINAL DE 400 L, CAPACIDADE DE MISTURA 280 L, MOTOR ELÉTRICO TRIFÁSICO POTÊNCIA DE 2 CV, SEM CARREGADOR - DEPRECIAÇÃO. AF_05/2023 (H)</t>
  </si>
  <si>
    <t>00010535</t>
  </si>
  <si>
    <t>BETONEIRA, CAPACIDADE NOMINAL 400 L, CAPACIDADE DE MISTURA 280 L, MOTOR ELETRICO TRIFASICO 220/380 V, POTENCIA 2 CV, SEM CARREGADOR</t>
  </si>
  <si>
    <t>88827 BETONEIRA CAPACIDADE NOMINAL DE 400 L, CAPACIDADE DE MISTURA 280 L, MOTOR ELÉTRICO TRIFÁSICO POTÊNCIA DE 2 CV, SEM CARREGADOR - JUROS. AF_05/2023 (H)</t>
  </si>
  <si>
    <t>88828 BETONEIRA CAPACIDADE NOMINAL DE 400 L, CAPACIDADE DE MISTURA 280 L, MOTOR ELÉTRICO TRIFÁSICO POTÊNCIA DE 2 CV, SEM CARREGADOR - MANUTENÇÃO. AF_05/2023 (H)</t>
  </si>
  <si>
    <t>88829 BETONEIRA CAPACIDADE NOMINAL DE 400 L, CAPACIDADE DE MISTURA 280 L, MOTOR ELÉTRICO TRIFÁSICO POTÊNCIA DE 2 CV, SEM CARREGADOR - MATERIAIS NA OPERAÇÃO. AF_05/2023 (H)</t>
  </si>
  <si>
    <t>Especiais</t>
  </si>
  <si>
    <t>00002705</t>
  </si>
  <si>
    <t>ENERGIA ELETRICA ATE 2000 KWH INDUSTRIAL, SEM DEMANDA</t>
  </si>
  <si>
    <t>KWH</t>
  </si>
  <si>
    <t>TOTAL Especiais:</t>
  </si>
  <si>
    <t>89226 BETONEIRA CAPACIDADE NOMINAL DE 600 L, CAPACIDADE DE MISTURA 360 L, MOTOR ELÉTRICO TRIFÁSICO POTÊNCIA DE 4 CV, SEM CARREGADOR - CHI DIURNO. AF_05/2023 (CHI)</t>
  </si>
  <si>
    <t>89221</t>
  </si>
  <si>
    <t>BETONEIRA CAPACIDADE NOMINAL DE 600 L, CAPACIDADE DE MISTURA 360 L, MOTOR ELÉTRICO TRIFÁSICO POTÊNCIA DE 4 CV, SEM CARREGADOR - DEPRECIAÇÃO. AF_05/2023</t>
  </si>
  <si>
    <t>89222</t>
  </si>
  <si>
    <t>BETONEIRA CAPACIDADE NOMINAL DE 600 L, CAPACIDADE DE MISTURA 360 L, MOTOR ELÉTRICO TRIFÁSICO POTÊNCIA DE 4 CV, SEM CARREGADOR - JUROS. AF_05/2023</t>
  </si>
  <si>
    <t>89225 BETONEIRA CAPACIDADE NOMINAL DE 600 L, CAPACIDADE DE MISTURA 360 L, MOTOR ELÉTRICO TRIFÁSICO POTÊNCIA DE 4 CV, SEM CARREGADOR - CHP DIURNO. AF_05/2023 (CHP)</t>
  </si>
  <si>
    <t>89223</t>
  </si>
  <si>
    <t>BETONEIRA CAPACIDADE NOMINAL DE 600 L, CAPACIDADE DE MISTURA 360 L, MOTOR ELÉTRICO TRIFÁSICO POTÊNCIA DE 4 CV, SEM CARREGADOR - MANUTENÇÃO. AF_05/2023</t>
  </si>
  <si>
    <t>89224</t>
  </si>
  <si>
    <t>BETONEIRA CAPACIDADE NOMINAL DE 600 L, CAPACIDADE DE MISTURA 360 L, MOTOR ELÉTRICO TRIFÁSICO POTÊNCIA DE 4 CV, SEM CARREGADOR - MATERIAIS NA OPERAÇÃO. AF_05/2023</t>
  </si>
  <si>
    <t>89221 BETONEIRA CAPACIDADE NOMINAL DE 600 L, CAPACIDADE DE MISTURA 360 L, MOTOR ELÉTRICO TRIFÁSICO POTÊNCIA DE 4 CV, SEM CARREGADOR - DEPRECIAÇÃO. AF_05/2023 (H)</t>
  </si>
  <si>
    <t>00036397</t>
  </si>
  <si>
    <t>BETONEIRA, CAPACIDADE NOMINAL 600 L, CAPACIDADE DE MISTURA 360 L, MOTOR ELETRICO TRIFASICO 220/380V, POTENCIA 4CV, SEM CARREGADOR</t>
  </si>
  <si>
    <t>89222 BETONEIRA CAPACIDADE NOMINAL DE 600 L, CAPACIDADE DE MISTURA 360 L, MOTOR ELÉTRICO TRIFÁSICO POTÊNCIA DE 4 CV, SEM CARREGADOR - JUROS. AF_05/2023 (H)</t>
  </si>
  <si>
    <t>89223 BETONEIRA CAPACIDADE NOMINAL DE 600 L, CAPACIDADE DE MISTURA 360 L, MOTOR ELÉTRICO TRIFÁSICO POTÊNCIA DE 4 CV, SEM CARREGADOR - MANUTENÇÃO. AF_05/2023 (H)</t>
  </si>
  <si>
    <t>89224 BETONEIRA CAPACIDADE NOMINAL DE 600 L, CAPACIDADE DE MISTURA 360 L, MOTOR ELÉTRICO TRIFÁSICO POTÊNCIA DE 4 CV, SEM CARREGADOR - MATERIAIS NA OPERAÇÃO. AF_05/2023 (H)</t>
  </si>
  <si>
    <t>91924 CABO DE COBRE FLEXÍVEL ISOLADO, 1,5 MM², ANTI-CHAMA 450/750 V, PARA CIRCUITOS TERMINAIS - FORNECIMENTO E INSTALAÇÃO. AF_03/2023 (M)</t>
  </si>
  <si>
    <t>00001013</t>
  </si>
  <si>
    <t>CABO DE COBRE, FLEXIVEL, CLASSE 4 OU 5, ISOLACAO EM PVC/A, ANTICHAMA BWF-B, 1 CONDUTOR, 450/750 V, SECAO NOMINAL 1,5 MM2</t>
  </si>
  <si>
    <t>98283 CABO TELEFÔNICO CCI-50 4 PARES, SEM BLINDAGEM, INSTALADO EM DISTRIBUIÇÃO DE EDIFICAÇÃO RESIDENCIAL - FORNECIMENTO E INSTALAÇÃO. AF_08/2025 (M)</t>
  </si>
  <si>
    <t>00011904</t>
  </si>
  <si>
    <t>CABO TELEFONICO CCI 50, 4 PARES, USO INTERNO, SEM BLINDAGEM</t>
  </si>
  <si>
    <t>98102 CAIXA DE GORDURA SIMPLES, CIRCULAR, EM CONCRETO PRÉ-MOLDADO, DIÂMETRO INTERNO = 0,4 M, ALTURA INTERNA = 0,4 M. AF_12/2020 (UN)</t>
  </si>
  <si>
    <t>00011881</t>
  </si>
  <si>
    <t>CAIXA DE GORDURA CILINDRICA EM CONCRETO SIMPLES, PRE-MOLDADA, COM DIAMETRO DE 40 CM E ALTURA DE 45 CM, COM TAMPA</t>
  </si>
  <si>
    <t>100556 CAIXA DE PASSAGEM PARA TELEFONE 15X15X10CM (SOBREPOR) - FORNECIMENTO E INSTALAÇÃO. AF_08/2025 (UN)</t>
  </si>
  <si>
    <t>97886 CAIXA ENTERRADA ELÉTRICA RETANGULAR, EM ALVENARIA COM TIJOLOS CERÂMICOS MACIÇOS, FUNDO COM BRITA, DIMENSÕES INTERNAS: 0,3X0,3X0,3 M. AF_12/2020 (UN)</t>
  </si>
  <si>
    <t>97906 CAIXA ENTERRADA HIDRÁULICA RETANGULAR, EM ALVENARIA COM BLOCOS DE CONCRETO, DIMENSÕES INTERNAS: 0,6X0,6X0,6 M PARA REDE DE ESGOTO. AF_12/2020 (UN)</t>
  </si>
  <si>
    <t>91937 CAIXA OCTOGONAL 3" X 3", PVC, INSTALADA EM LAJE - FORNECIMENTO E INSTALAÇÃO. AF_03/2023 (UN)</t>
  </si>
  <si>
    <t>00001871</t>
  </si>
  <si>
    <t>CAIXA OCTOGONAL DE FUNDO MOVEL, EM PVC, DE 3" X 3", PARA ELETRODUTO FLEXIVEL CORRUGADO</t>
  </si>
  <si>
    <t>89482 CAIXA SIFONADA, PVC, DN 100 X 100 X 50 MM, FORNECIDA E INSTALADA EM RAMAIS DE ENCAMINHAMENTO DE ÁGUA PLUVIAL. AF_06/2022 (UN)</t>
  </si>
  <si>
    <t>00005103</t>
  </si>
  <si>
    <t>CAIXA SIFONADA PVC, 100 X 100 X 50 MM, COM GRELHA REDONDA, BRANCA</t>
  </si>
  <si>
    <t>100674 CAIXILHO FIXO DE ALUMÍNIO PARA VIDRO (VIDRO INCLUSO), BATENTE/ REQUADRO DE 4 A 14 CM, SEM GUARNIÇÃO/ ALIZAR, FIXAÇÃO COM PARAFUSOS, VEDAÇÃO COM SILICONE, EXCLUSIVE CONTRAMARCO - FORNECIMENTO E INSTALAÇÃO. AF_11/2024 (M2)</t>
  </si>
  <si>
    <t>00000599</t>
  </si>
  <si>
    <t>JANELA FIXA, EM ALUMINIO PERFIL 20, 60 X 80 CM (A X L), BATENTE/REQUADRO DE 3 A 14 CM, COM VIDRO 4 MM, SEM GUARNICAO/ALIZAR, ACABAMENTO ALUM BRANCO OU BRILHANTE</t>
  </si>
  <si>
    <t>00004377</t>
  </si>
  <si>
    <t>PARAFUSO DE ACO ZINCADO COM ROSCA SOBERBA, CABECA CHATA E FENDA SIMPLES, DIAMETRO 4,2 MM, COMPRIMENTO * 32 * MM</t>
  </si>
  <si>
    <t>00039961</t>
  </si>
  <si>
    <t>SILICONE ACETICO USO GERAL INCOLOR 280 G</t>
  </si>
  <si>
    <t>88260 CALCETEIRO COM ENCARGOS COMPLEMENTARES (H)</t>
  </si>
  <si>
    <t>00004759</t>
  </si>
  <si>
    <t>CALCETEIRO / RASTELEIRO (HORISTA)</t>
  </si>
  <si>
    <t>95328</t>
  </si>
  <si>
    <t>CURSO DE CAPACITAÇÃO PARA CALCETEIRO (ENCARGOS COMPLEMENTARES) - HORISTA</t>
  </si>
  <si>
    <t>91387 CAMINHÃO BASCULANTE 10 M3, TRUCADO CABINE SIMPLES, PESO BRUTO TOTAL 23.000 KG, CARGA ÚTIL MÁXIMA 15.935 KG, DISTÂNCIA ENTRE EIXOS 4,80 M, POTÊNCIA 230 CV INCLUSIVE CAÇAMBA METÁLICA - CHI DIURNO. AF_06/2014 (CHI)</t>
  </si>
  <si>
    <t>88281</t>
  </si>
  <si>
    <t>MOTORISTA DE BASCULANTE COM ENCARGOS COMPLEMENTARES</t>
  </si>
  <si>
    <t>91380</t>
  </si>
  <si>
    <t>CAMINHÃO BASCULANTE 10 M3, TRUCADO CABINE SIMPLES, PESO BRUTO TOTAL 23.000 KG, CARGA ÚTIL MÁXIMA 15.935 KG, DISTÂNCIA ENTRE EIXOS 4,80 M, POTÊNCIA 230 CV INCLUSIVE CAÇAMBA METÁLICA - DEPRECIAÇÃO. AF_06/2014</t>
  </si>
  <si>
    <t>91382</t>
  </si>
  <si>
    <t>CAMINHÃO BASCULANTE 10 M3, TRUCADO CABINE SIMPLES, PESO BRUTO TOTAL 23.000 KG, CARGA ÚTIL MÁXIMA 15.935 KG, DISTÂNCIA ENTRE EIXOS 4,80 M, POTÊNCIA 230 CV INCLUSIVE CAÇAMBA METÁLICA - IMPOSTOS E SEGUROS. AF_06/2014</t>
  </si>
  <si>
    <t>91381</t>
  </si>
  <si>
    <t>CAMINHÃO BASCULANTE 10 M3, TRUCADO CABINE SIMPLES, PESO BRUTO TOTAL 23.000 KG, CARGA ÚTIL MÁXIMA 15.935 KG, DISTÂNCIA ENTRE EIXOS 4,80 M, POTÊNCIA 230 CV INCLUSIVE CAÇAMBA METÁLICA - JUROS. AF_06/2014</t>
  </si>
  <si>
    <t>91386 CAMINHÃO BASCULANTE 10 M3, TRUCADO CABINE SIMPLES, PESO BRUTO TOTAL 23.000 KG, CARGA ÚTIL MÁXIMA 15.935 KG, DISTÂNCIA ENTRE EIXOS 4,80 M, POTÊNCIA 230 CV INCLUSIVE CAÇAMBA METÁLICA - CHP DIURNO. AF_06/2014 (CHP)</t>
  </si>
  <si>
    <t>91383</t>
  </si>
  <si>
    <t>CAMINHÃO BASCULANTE 10 M3, TRUCADO CABINE SIMPLES, PESO BRUTO TOTAL 23.000 KG, CARGA ÚTIL MÁXIMA 15.935 KG, DISTÂNCIA ENTRE EIXOS 4,80 M, POTÊNCIA 230 CV INCLUSIVE CAÇAMBA METÁLICA - MANUTENÇÃO. AF_06/2014</t>
  </si>
  <si>
    <t>91384</t>
  </si>
  <si>
    <t>CAMINHÃO BASCULANTE 10 M3, TRUCADO CABINE SIMPLES, PESO BRUTO TOTAL 23.000 KG, CARGA ÚTIL MÁXIMA 15.935 KG, DISTÂNCIA ENTRE EIXOS 4,80 M, POTÊNCIA 230 CV INCLUSIVE CAÇAMBA METÁLICA - MATERIAIS NA OPERAÇÃO. AF_06/2014</t>
  </si>
  <si>
    <t>91380 CAMINHÃO BASCULANTE 10 M3, TRUCADO CABINE SIMPLES, PESO BRUTO TOTAL 23.000 KG, CARGA ÚTIL MÁXIMA 15.935 KG, DISTÂNCIA ENTRE EIXOS 4,80 M, POTÊNCIA 230 CV INCLUSIVE CAÇAMBA METÁLICA - DEPRECIAÇÃO. AF_06/2014 (H)</t>
  </si>
  <si>
    <t>00037734</t>
  </si>
  <si>
    <t>CACAMBA METALICA BASCULANTE COM CAPACIDADE DE 10 M3 (INCLUI MONTAGEM, NAO INCLUI CAMINHAO)</t>
  </si>
  <si>
    <t>00037758</t>
  </si>
  <si>
    <t>CAMINHAO TRUCADO, PESO BRUTO TOTAL 23000 KG, CARGA UTIL MAXIMA 15285 KG, DISTANCIA ENTRE EIXOS 4,80 M, POTENCIA 326 CV (INCLUI CABINE E CHASSI, NAO INCLUI CARROCERIA)</t>
  </si>
  <si>
    <t>91382 CAMINHÃO BASCULANTE 10 M3, TRUCADO CABINE SIMPLES, PESO BRUTO TOTAL 23.000 KG, CARGA ÚTIL MÁXIMA 15.935 KG, DISTÂNCIA ENTRE EIXOS 4,80 M, POTÊNCIA 230 CV INCLUSIVE CAÇAMBA METÁLICA - IMPOSTOS E SEGUROS. AF_06/2014 (H)</t>
  </si>
  <si>
    <t>91381 CAMINHÃO BASCULANTE 10 M3, TRUCADO CABINE SIMPLES, PESO BRUTO TOTAL 23.000 KG, CARGA ÚTIL MÁXIMA 15.935 KG, DISTÂNCIA ENTRE EIXOS 4,80 M, POTÊNCIA 230 CV INCLUSIVE CAÇAMBA METÁLICA - JUROS. AF_06/2014 (H)</t>
  </si>
  <si>
    <t>91383 CAMINHÃO BASCULANTE 10 M3, TRUCADO CABINE SIMPLES, PESO BRUTO TOTAL 23.000 KG, CARGA ÚTIL MÁXIMA 15.935 KG, DISTÂNCIA ENTRE EIXOS 4,80 M, POTÊNCIA 230 CV INCLUSIVE CAÇAMBA METÁLICA - MANUTENÇÃO. AF_06/2014 (H)</t>
  </si>
  <si>
    <t>91384 CAMINHÃO BASCULANTE 10 M3, TRUCADO CABINE SIMPLES, PESO BRUTO TOTAL 23.000 KG, CARGA ÚTIL MÁXIMA 15.935 KG, DISTÂNCIA ENTRE EIXOS 4,80 M, POTÊNCIA 230 CV INCLUSIVE CAÇAMBA METÁLICA - MATERIAIS NA OPERAÇÃO. AF_06/2014 (H)</t>
  </si>
  <si>
    <t>00004221</t>
  </si>
  <si>
    <t>OLEO DIESEL COMBUSTIVEL COMUM METROPOLITANO S-10 OU S-500</t>
  </si>
  <si>
    <t>89877 CAMINHÃO BASCULANTE 14 M3, COM CAVALO MECÂNICO DE CAPACIDADE MÁXIMA DE TRAÇÃO COMBINADO DE 36000 KG, POTÊNCIA 286 CV, INCLUSIVE SEMIREBOQUE COM CAÇAMBA METÁLICA - CHI DIURNO. AF_12/2014 (CHI)</t>
  </si>
  <si>
    <t>89870</t>
  </si>
  <si>
    <t>CAMINHÃO BASCULANTE 14 M3, COM CAVALO MECÂNICO DE CAPACIDADE MÁXIMA DE TRAÇÃO COMBINADO DE 36000 KG, POTÊNCIA 286 CV, INCLUSIVE SEMIREBOQUE COM CAÇAMBA METÁLICA - DEPRECIAÇÃO. AF_12/2014</t>
  </si>
  <si>
    <t>89872</t>
  </si>
  <si>
    <t>CAMINHÃO BASCULANTE 14 M3, COM CAVALO MECÂNICO DE CAPACIDADE MÁXIMA DE TRAÇÃO COMBINADO DE 36000 KG, POTÊNCIA 286 CV, INCLUSIVE SEMIREBOQUE COM CAÇAMBA METÁLICA - IMPOSTOS E SEGUROS. AF_12/2014</t>
  </si>
  <si>
    <t>89871</t>
  </si>
  <si>
    <t>CAMINHÃO BASCULANTE 14 M3, COM CAVALO MECÂNICO DE CAPACIDADE MÁXIMA DE TRAÇÃO COMBINADO DE 36000 KG, POTÊNCIA 286 CV, INCLUSIVE SEMIREBOQUE COM CAÇAMBA METÁLICA - JUROS. AF_12/2014</t>
  </si>
  <si>
    <t>89876 CAMINHÃO BASCULANTE 14 M3, COM CAVALO MECÂNICO DE CAPACIDADE MÁXIMA DE TRAÇÃO COMBINADO DE 36000 KG, POTÊNCIA 286 CV, INCLUSIVE SEMIREBOQUE COM CAÇAMBA METÁLICA - CHP DIURNO. AF_12/2014 (CHP)</t>
  </si>
  <si>
    <t>89873</t>
  </si>
  <si>
    <t>CAMINHÃO BASCULANTE 14 M3, COM CAVALO MECÂNICO DE CAPACIDADE MÁXIMA DE TRAÇÃO COMBINADO DE 36000 KG, POTÊNCIA 286 CV, INCLUSIVE SEMIREBOQUE COM CAÇAMBA METÁLICA - MANUTENÇÃO. AF_12/2014</t>
  </si>
  <si>
    <t>89874</t>
  </si>
  <si>
    <t>CAMINHÃO BASCULANTE 14 M3, COM CAVALO MECÂNICO DE CAPACIDADE MÁXIMA DE TRAÇÃO COMBINADO DE 36000 KG, POTÊNCIA 286 CV, INCLUSIVE SEMIREBOQUE COM CAÇAMBA METÁLICA - MATERIAIS NA OPERAÇÃO. AF_12/2014</t>
  </si>
  <si>
    <t>89870 CAMINHÃO BASCULANTE 14 M3, COM CAVALO MECÂNICO DE CAPACIDADE MÁXIMA DE TRAÇÃO COMBINADO DE 36000 KG, POTÊNCIA 286 CV, INCLUSIVE SEMIREBOQUE COM CAÇAMBA METÁLICA - DEPRECIAÇÃO. AF_12/2014 (H)</t>
  </si>
  <si>
    <t>00037762</t>
  </si>
  <si>
    <t>CAVALO MECANICO TRACAO 4X2, PESO BRUTO TOTAL 16000 KG, CAPACIDADE MAXIMA DE TRACAO *36000* KG, DISTANCIA ENTRE EIXOS *3,56* M, POTENCIA *286* CV (INCLUI CABINE E CHASSI, NAO INCLUI SEMIRREBOQUE)</t>
  </si>
  <si>
    <t>00037743</t>
  </si>
  <si>
    <t>SEMIRREBOQUE COM DOIS EIXOS EM TANDEM TIPO BASCULANTE COM CACAMBA METALICA 14 M3 (INCLUI MONTAGEM, NAO INCLUI CAVALO MECANICO)</t>
  </si>
  <si>
    <t>89872 CAMINHÃO BASCULANTE 14 M3, COM CAVALO MECÂNICO DE CAPACIDADE MÁXIMA DE TRAÇÃO COMBINADO DE 36000 KG, POTÊNCIA 286 CV, INCLUSIVE SEMIREBOQUE COM CAÇAMBA METÁLICA - IMPOSTOS E SEGUROS. AF_12/2014 (H)</t>
  </si>
  <si>
    <t>89871 CAMINHÃO BASCULANTE 14 M3, COM CAVALO MECÂNICO DE CAPACIDADE MÁXIMA DE TRAÇÃO COMBINADO DE 36000 KG, POTÊNCIA 286 CV, INCLUSIVE SEMIREBOQUE COM CAÇAMBA METÁLICA - JUROS. AF_12/2014 (H)</t>
  </si>
  <si>
    <t>89873 CAMINHÃO BASCULANTE 14 M3, COM CAVALO MECÂNICO DE CAPACIDADE MÁXIMA DE TRAÇÃO COMBINADO DE 36000 KG, POTÊNCIA 286 CV, INCLUSIVE SEMIREBOQUE COM CAÇAMBA METÁLICA - MANUTENÇÃO. AF_12/2014 (H)</t>
  </si>
  <si>
    <t>89874 CAMINHÃO BASCULANTE 14 M3, COM CAVALO MECÂNICO DE CAPACIDADE MÁXIMA DE TRAÇÃO COMBINADO DE 36000 KG, POTÊNCIA 286 CV, INCLUSIVE SEMIREBOQUE COM CAÇAMBA METÁLICA - MATERIAIS NA OPERAÇÃO. AF_12/2014 (H)</t>
  </si>
  <si>
    <t>5903 CAMINHÃO PIPA 10.000 L TRUCADO, PESO BRUTO TOTAL 23.000 KG, CARGA ÚTIL MÁXIMA 15.935 KG, DISTÂNCIA ENTRE EIXOS 4,8 M, POTÊNCIA 230 CV, INCLUSIVE TANQUE DE AÇO PARA TRANSPORTE DE ÁGUA - CHI DIURNO. AF_06/2014 (CHI)</t>
  </si>
  <si>
    <t>88282</t>
  </si>
  <si>
    <t>MOTORISTA DE CAMINHÃO COM ENCARGOS COMPLEMENTARES</t>
  </si>
  <si>
    <t>91396</t>
  </si>
  <si>
    <t>CAMINHÃO PIPA 10.000 L TRUCADO, PESO BRUTO TOTAL 23.000 KG, CARGA ÚTIL MÁXIMA 15.935 KG, DISTÂNCIA ENTRE EIXOS 4,8 M, POTÊNCIA 230 CV, INCLUSIVE TANQUE DE AÇO PARA TRANSPORTE DE ÁGUA - DEPRECIAÇÃO. AF_06/2014</t>
  </si>
  <si>
    <t>91398</t>
  </si>
  <si>
    <t>CAMINHÃO PIPA 10.000 L TRUCADO, PESO BRUTO TOTAL 23.000 KG, CARGA ÚTIL MÁXIMA 15.935 KG, DISTÂNCIA ENTRE EIXOS 4,8 M, POTÊNCIA 230 CV, INCLUSIVE TANQUE DE AÇO PARA TRANSPORTE DE ÁGUA - IMPOSTOS E SEGUROS. AF_06/2014</t>
  </si>
  <si>
    <t>91397</t>
  </si>
  <si>
    <t>CAMINHÃO PIPA 10.000 L TRUCADO, PESO BRUTO TOTAL 23.000 KG, CARGA ÚTIL MÁXIMA 15.935 KG, DISTÂNCIA ENTRE EIXOS 4,8 M, POTÊNCIA 230 CV, INCLUSIVE TANQUE DE AÇO PARA TRANSPORTE DE ÁGUA - JUROS. AF_06/2014</t>
  </si>
  <si>
    <t>5901 CAMINHÃO PIPA 10.000 L TRUCADO, PESO BRUTO TOTAL 23.000 KG, CARGA ÚTIL MÁXIMA 15.935 KG, DISTÂNCIA ENTRE EIXOS 4,8 M, POTÊNCIA 230 CV, INCLUSIVE TANQUE DE AÇO PARA TRANSPORTE DE ÁGUA - CHP DIURNO. AF_06/2014 (CHP)</t>
  </si>
  <si>
    <t>5763</t>
  </si>
  <si>
    <t>CAMINHÃO PIPA 10.000 L TRUCADO, PESO BRUTO TOTAL 23.000 KG, CARGA ÚTIL MÁXIMA 15.935 KG, DISTÂNCIA ENTRE EIXOS 4,8 M, POTÊNCIA 230 CV, INCLUSIVE TANQUE DE AÇO PARA TRANSPORTE DE ÁGUA - MANUTENÇÃO. AF_06/2014</t>
  </si>
  <si>
    <t>53831</t>
  </si>
  <si>
    <t>CAMINHÃO PIPA 10.000 L TRUCADO, PESO BRUTO TOTAL 23.000 KG, CARGA ÚTIL MÁXIMA 15.935 KG, DISTÂNCIA ENTRE EIXOS 4,8 M, POTÊNCIA 230 CV, INCLUSIVE TANQUE DE AÇO PARA TRANSPORTE DE ÁGUA - MATERIAIS NA OPERAÇÃO. AF_06/2014</t>
  </si>
  <si>
    <t>91396 CAMINHÃO PIPA 10.000 L TRUCADO, PESO BRUTO TOTAL 23.000 KG, CARGA ÚTIL MÁXIMA 15.935 KG, DISTÂNCIA ENTRE EIXOS 4,8 M, POTÊNCIA 230 CV, INCLUSIVE TANQUE DE AÇO PARA TRANSPORTE DE ÁGUA - DEPRECIAÇÃO. AF_06/2014 (H)</t>
  </si>
  <si>
    <t>00037736</t>
  </si>
  <si>
    <t>TANQUE DE ACO CARBONO NAO REVESTIDO, PARA TRANSPORTE DE AGUA COM CAPACIDADE DE 10 M3, COM BOMBA CENTRIFUGA POR TOMADA DE FORCA, VAZAO MAXIMA *75* M3/H (INCLUI MONTAGEM, NAO INCLUI CAMINHAO)</t>
  </si>
  <si>
    <t>91398 CAMINHÃO PIPA 10.000 L TRUCADO, PESO BRUTO TOTAL 23.000 KG, CARGA ÚTIL MÁXIMA 15.935 KG, DISTÂNCIA ENTRE EIXOS 4,8 M, POTÊNCIA 230 CV, INCLUSIVE TANQUE DE AÇO PARA TRANSPORTE DE ÁGUA - IMPOSTOS E SEGUROS. AF_06/2014 (H)</t>
  </si>
  <si>
    <t>91397 CAMINHÃO PIPA 10.000 L TRUCADO, PESO BRUTO TOTAL 23.000 KG, CARGA ÚTIL MÁXIMA 15.935 KG, DISTÂNCIA ENTRE EIXOS 4,8 M, POTÊNCIA 230 CV, INCLUSIVE TANQUE DE AÇO PARA TRANSPORTE DE ÁGUA - JUROS. AF_06/2014 (H)</t>
  </si>
  <si>
    <t>5763 CAMINHÃO PIPA 10.000 L TRUCADO, PESO BRUTO TOTAL 23.000 KG, CARGA ÚTIL MÁXIMA 15.935 KG, DISTÂNCIA ENTRE EIXOS 4,8 M, POTÊNCIA 230 CV, INCLUSIVE TANQUE DE AÇO PARA TRANSPORTE DE ÁGUA - MANUTENÇÃO. AF_06/2014 (H)</t>
  </si>
  <si>
    <t>53831 CAMINHÃO PIPA 10.000 L TRUCADO, PESO BRUTO TOTAL 23.000 KG, CARGA ÚTIL MÁXIMA 15.935 KG, DISTÂNCIA ENTRE EIXOS 4,8 M, POTÊNCIA 230 CV, INCLUSIVE TANQUE DE AÇO PARA TRANSPORTE DE ÁGUA - MATERIAIS NA OPERAÇÃO. AF_06/2014 (H)</t>
  </si>
  <si>
    <t>5826 CAMINHÃO TOCO, PBT 16.000 KG, CARGA ÚTIL MÁX. 10.685 KG, DIST. ENTRE EIXOS 4,8 M, POTÊNCIA 189 CV, INCLUSIVE CARROCERIA FIXA ABERTA DE MADEIRA P/ TRANSPORTE GERAL DE CARGA SECA, DIMEN. APROX. 2,5 X 7,00 X 0,50 M - CHI DIURNO. AF_06/2014 (CHI)</t>
  </si>
  <si>
    <t>89264</t>
  </si>
  <si>
    <t>CAMINHÃO TOCO, PBT 16.000 KG, CARGA ÚTIL MÁX. 10.685 KG, DIST. ENTRE EIXOS 4,8 M, POTÊNCIA 189 CV, INCLUSIVE CARROCERIA FIXA ABERTA DE MADEIRA P/ TRANSPORTE GERAL DE CARGA SECA, DIMEN. APROX. 2,5 X 7,00 X 0,50 M - DEPRECIAÇÃO. AF_06/2014</t>
  </si>
  <si>
    <t>89266</t>
  </si>
  <si>
    <t>CAMINHÃO TOCO, PBT 16.000 KG, CARGA ÚTIL MÁX. 10.685 KG, DIST. ENTRE EIXOS 4,8 M, POTÊNCIA 189 CV, INCLUSIVE CARROCERIA FIXA ABERTA DE MADEIRA P/ TRANSPORTE GERAL DE CARGA SECA, DIMEN. APROX. 2,5 X 7,00 X 0,50 M - IMPOSTOS E SEGUROS. AF_06/2014</t>
  </si>
  <si>
    <t>89265</t>
  </si>
  <si>
    <t>CAMINHÃO TOCO, PBT 16.000 KG, CARGA ÚTIL MÁX. 10.685 KG, DIST. ENTRE EIXOS 4,8 M, POTÊNCIA 189 CV, INCLUSIVE CARROCERIA FIXA ABERTA DE MADEIRA P/ TRANSPORTE GERAL DE CARGA SECA, DIMEN. APROX. 2,5 X 7,00 X 0,50 M - JUROS. AF_06/2014</t>
  </si>
  <si>
    <t>5824 CAMINHÃO TOCO, PBT 16.000 KG, CARGA ÚTIL MÁX. 10.685 KG, DIST. ENTRE EIXOS 4,8 M, POTÊNCIA 189 CV, INCLUSIVE CARROCERIA FIXA ABERTA DE MADEIRA P/ TRANSPORTE GERAL DE CARGA SECA, DIMEN. APROX. 2,5 X 7,00 X 0,50 M - CHP DIURNO. AF_06/2014 (CHP)</t>
  </si>
  <si>
    <t>5705</t>
  </si>
  <si>
    <t>CAMINHÃO TOCO, PBT 16.000 KG, CARGA ÚTIL MÁX. 10.685 KG, DIST. ENTRE EIXOS 4,8 M, POTÊNCIA 189 CV, INCLUSIVE CARROCERIA FIXA ABERTA DE MADEIRA P/ TRANSPORTE GERAL DE CARGA SECA, DIMEN. APROX. 2,5 X 7,00 X 0,50 M - MANUTENÇÃO. AF_06/2014</t>
  </si>
  <si>
    <t>53797</t>
  </si>
  <si>
    <t>CAMINHÃO TOCO, PBT 16.000 KG, CARGA ÚTIL MÁX. 10.685 KG, DIST. ENTRE EIXOS 4,8 M, POTÊNCIA 189 CV, INCLUSIVE CARROCERIA FIXA ABERTA DE MADEIRA P/ TRANSPORTE GERAL DE CARGA SECA, DIMEN. APROX. 2,5 X 7,00 X 0,50 M - MATERIAIS NA OPERAÇÃO. AF_06/2014</t>
  </si>
  <si>
    <t>89264 CAMINHÃO TOCO, PBT 16.000 KG, CARGA ÚTIL MÁX. 10.685 KG, DIST. ENTRE EIXOS 4,8 M, POTÊNCIA 189 CV, INCLUSIVE CARROCERIA FIXA ABERTA DE MADEIRA P/ TRANSPORTE GERAL DE CARGA SECA, DIMEN. APROX. 2,5 X 7,00 X 0,50 M - DEPRECIAÇÃO. AF_06/2014 (H)</t>
  </si>
  <si>
    <t>00037752</t>
  </si>
  <si>
    <t>CAMINHAO TOCO, PESO BRUTO TOTAL 16000 KG, CARGA UTIL MAXIMA 11030 KG, DISTANCIA ENTRE EIXOS 5,41 M, POTENCIA 185 CV (INCLUI CABINE E CHASSI, NAO INCLUI CARROCERIA)</t>
  </si>
  <si>
    <t>00037731</t>
  </si>
  <si>
    <t>CARROCERIA FIXA ABERTA DE MADEIRA PARA TRANSPORTE GERAL DE CARGA SECA DIMENSOES APROXIMADAS 2,5 X 7,00 X 0,50 M (INCLUI MONTAGEM, NAO INCLUI CAMINHAO)</t>
  </si>
  <si>
    <t>89266 CAMINHÃO TOCO, PBT 16.000 KG, CARGA ÚTIL MÁX. 10.685 KG, DIST. ENTRE EIXOS 4,8 M, POTÊNCIA 189 CV, INCLUSIVE CARROCERIA FIXA ABERTA DE MADEIRA P/ TRANSPORTE GERAL DE CARGA SECA, DIMEN. APROX. 2,5 X 7,00 X 0,50 M - IMPOSTOS E SEGUROS. AF_06/2014 (H)</t>
  </si>
  <si>
    <t>89265 CAMINHÃO TOCO, PBT 16.000 KG, CARGA ÚTIL MÁX. 10.685 KG, DIST. ENTRE EIXOS 4,8 M, POTÊNCIA 189 CV, INCLUSIVE CARROCERIA FIXA ABERTA DE MADEIRA P/ TRANSPORTE GERAL DE CARGA SECA, DIMEN. APROX. 2,5 X 7,00 X 0,50 M - JUROS. AF_06/2014 (H)</t>
  </si>
  <si>
    <t>5705 CAMINHÃO TOCO, PBT 16.000 KG, CARGA ÚTIL MÁX. 10.685 KG, DIST. ENTRE EIXOS 4,8 M, POTÊNCIA 189 CV, INCLUSIVE CARROCERIA FIXA ABERTA DE MADEIRA P/ TRANSPORTE GERAL DE CARGA SECA, DIMEN. APROX. 2,5 X 7,00 X 0,50 M - MANUTENÇÃO. AF_06/2014 (H)</t>
  </si>
  <si>
    <t>53797 CAMINHÃO TOCO, PBT 16.000 KG, CARGA ÚTIL MÁX. 10.685 KG, DIST. ENTRE EIXOS 4,8 M, POTÊNCIA 189 CV, INCLUSIVE CARROCERIA FIXA ABERTA DE MADEIRA P/ TRANSPORTE GERAL DE CARGA SECA, DIMEN. APROX. 2,5 X 7,00 X 0,50 M - MATERIAIS NA OPERAÇÃO. AF_06/2014 (H)</t>
  </si>
  <si>
    <t>88261 CARPINTEIRO DE ESQUADRIAS COM ENCARGOS COMPLEMENTARES (H)</t>
  </si>
  <si>
    <t>00001214</t>
  </si>
  <si>
    <t>CARPINTEIRO DE ESQUADRIAS (HORISTA)</t>
  </si>
  <si>
    <t>95329</t>
  </si>
  <si>
    <t>CURSO DE CAPACITAÇÃO PARA CARPINTEIRO DE ESQUADRIA (ENCARGOS COMPLEMENTARES) - HORISTA</t>
  </si>
  <si>
    <t>88262 CARPINTEIRO DE FORMAS COM ENCARGOS COMPLEMENTARES (H)</t>
  </si>
  <si>
    <t>00001213</t>
  </si>
  <si>
    <t>CARPINTEIRO DE FORMAS PARA CONCRETO (HORISTA)</t>
  </si>
  <si>
    <t>95330</t>
  </si>
  <si>
    <t>CURSO DE CAPACITAÇÃO PARA CARPINTEIRO DE FÔRMAS (ENCARGOS COMPLEMENTARES) - HORISTA</t>
  </si>
  <si>
    <t>87903 CHAPISCO APLICADO EM ALVENARIA (COM PRESENÇA DE VÃOS) E ESTRUTURAS DE CONCRETO DE FACHADA, COM ROLO PARA TEXTURA ACRÍLICA. ARGAMASSA INDUSTRIALIZADA COM PREPARO EM MISTURADOR 300 KG. AF_10/2022 (M2)</t>
  </si>
  <si>
    <t>87393</t>
  </si>
  <si>
    <t>ARGAMASSA INDUSTRIALIZADA PARA CHAPISCO ROLADO, PREPARO COM MISTURADOR DE EIXO HORIZONTAL DE 300 KG. AF_08/2019</t>
  </si>
  <si>
    <t>87892 CHAPISCO APLICADO EM ALVENARIA (SEM PRESENÇA DE VÃOS) E ESTRUTURAS DE CONCRETO DE FACHADA, COM ROLO PARA TEXTURA ACRÍLICA. ARGAMASSA INDUSTRIALIZADA COM PREPARO EM MISTURADOR 300 KG. AF_10/2022 (M2)</t>
  </si>
  <si>
    <t>87885 CHAPISCO APLICADO NO TETO OU EM ALVENARIA E ESTRUTURA, COM ROLO PARA TEXTURA ACRÍLICA. ARGAMASSA INDUSTRIALIZADA COM PREPARO EM MISTURADOR 300 KG. AF_10/2022 (M2)</t>
  </si>
  <si>
    <t>90466 CHUMBAMENTO LINEAR EM ALVENARIA PARA RAMAIS/DISTRIBUIÇÃO DE INSTALAÇÕES HIDRÁULICAS COM DIÂMETROS MENORES OU IGUAIS A 40 MM. AF_09/2023 (M)</t>
  </si>
  <si>
    <t>100860 CHUVEIRO ELÉTRICO COMUM CORPO PLÁSTICO, TIPO DUCHA - FORNECIMENTO E INSTALAÇÃO. AF_01/2020 (UN)</t>
  </si>
  <si>
    <t>00001368</t>
  </si>
  <si>
    <t>CHUVEIRO COMUM EM PLASTICO BRANCO, COM CANO, 3 TEMPERATURAS, 5500 W (110/220 V)</t>
  </si>
  <si>
    <t>93205 CINTA DE AMARRAÇÃO DE ALVENARIA MOLDADA IN LOCO COM UTILIZAÇÃO DE BLOCOS CANALETA, ESPESSURA DE *20* CM. AF_03/2024 (M)</t>
  </si>
  <si>
    <t>89994</t>
  </si>
  <si>
    <t>GRAUTEAMENTO DE CINTA INTERMEDIÁRIA OU DE CONTRAVERGA EM ALVENARIA ESTRUTURAL. AF_09/2021</t>
  </si>
  <si>
    <t>91534 COMPACTADOR DE SOLOS DE PERCUSSÃO (SOQUETE) COM MOTOR A GASOLINA 4 TEMPOS, POTÊNCIA 4 CV - CHI DIURNO. AF_08/2015 (CHI)</t>
  </si>
  <si>
    <t>88297</t>
  </si>
  <si>
    <t>OPERADOR DE MÁQUINAS E EQUIPAMENTOS COM ENCARGOS COMPLEMENTARES</t>
  </si>
  <si>
    <t>91529</t>
  </si>
  <si>
    <t>COMPACTADOR DE SOLOS DE PERCUSSÃO (SOQUETE) COM MOTOR A GASOLINA 4 TEMPOS, POTÊNCIA 4 CV - DEPRECIAÇÃO. AF_08/2015</t>
  </si>
  <si>
    <t>91530</t>
  </si>
  <si>
    <t>COMPACTADOR DE SOLOS DE PERCUSSÃO (SOQUETE) COM MOTOR A GASOLINA 4 TEMPOS, POTÊNCIA 4 CV - JUROS. AF_08/2015</t>
  </si>
  <si>
    <t>91533 COMPACTADOR DE SOLOS DE PERCUSSÃO (SOQUETE) COM MOTOR A GASOLINA 4 TEMPOS, POTÊNCIA 4 CV - CHP DIURNO. AF_08/2015 (CHP)</t>
  </si>
  <si>
    <t>91531</t>
  </si>
  <si>
    <t>COMPACTADOR DE SOLOS DE PERCUSSÃO (SOQUETE) COM MOTOR A GASOLINA 4 TEMPOS, POTÊNCIA 4 CV - MANUTENÇÃO. AF_08/2015</t>
  </si>
  <si>
    <t>91532</t>
  </si>
  <si>
    <t>COMPACTADOR DE SOLOS DE PERCUSSÃO (SOQUETE) COM MOTOR A GASOLINA 4 TEMPOS, POTÊNCIA 4 CV - MATERIAIS NA OPERAÇÃO. AF_08/2015</t>
  </si>
  <si>
    <t>91529 COMPACTADOR DE SOLOS DE PERCUSSÃO (SOQUETE) COM MOTOR A GASOLINA 4 TEMPOS, POTÊNCIA 4 CV - DEPRECIAÇÃO. AF_08/2015 (H)</t>
  </si>
  <si>
    <t>00013458</t>
  </si>
  <si>
    <t>COMPACTADOR DE SOLOS DE PERCURSAO (SOQUETE) COM MOTOR A GASOLINA 4 TEMPOS DE 4 HP (4 CV)</t>
  </si>
  <si>
    <t>91530 COMPACTADOR DE SOLOS DE PERCUSSÃO (SOQUETE) COM MOTOR A GASOLINA 4 TEMPOS, POTÊNCIA 4 CV - JUROS. AF_08/2015 (H)</t>
  </si>
  <si>
    <t>91531 COMPACTADOR DE SOLOS DE PERCUSSÃO (SOQUETE) COM MOTOR A GASOLINA 4 TEMPOS, POTÊNCIA 4 CV - MANUTENÇÃO. AF_08/2015 (H)</t>
  </si>
  <si>
    <t>91532 COMPACTADOR DE SOLOS DE PERCUSSÃO (SOQUETE) COM MOTOR A GASOLINA 4 TEMPOS, POTÊNCIA 4 CV - MATERIAIS NA OPERAÇÃO. AF_08/2015 (H)</t>
  </si>
  <si>
    <t>00004222</t>
  </si>
  <si>
    <t>GASOLINA COMUM</t>
  </si>
  <si>
    <t>95265 COMPACTADOR DE SOLOS DE PERCUSÃO (SOQUETE) COM MOTOR A GASOLINA, POTÊNCIA 3 CV - CHI DIURNO. AF_09/2016 (CHI)</t>
  </si>
  <si>
    <t>95260</t>
  </si>
  <si>
    <t>COMPACTADOR DE SOLOS DE PERCUSÃO (SOQUETE) COM MOTOR A GASOLINA, POTÊNCIA 3 CV - DEPRECIAÇÃO. AF_09/2016</t>
  </si>
  <si>
    <t>95261</t>
  </si>
  <si>
    <t>COMPACTADOR DE SOLOS DE PERCUSÃO (SOQUETE) COM MOTOR A GASOLINA, POTÊNCIA 3 CV - JUROS. AF_09/2016</t>
  </si>
  <si>
    <t>95264 COMPACTADOR DE SOLOS DE PERCUSÃO (SOQUETE) COM MOTOR A GASOLINA, POTÊNCIA 3 CV - CHP DIURNO. AF_09/2016 (CHP)</t>
  </si>
  <si>
    <t>95262</t>
  </si>
  <si>
    <t>COMPACTADOR DE SOLOS DE PERCUSÃO (SOQUETE) COM MOTOR A GASOLINA, POTÊNCIA 3 CV - MANUTENÇÃO. AF_09/2016</t>
  </si>
  <si>
    <t>95263</t>
  </si>
  <si>
    <t>COMPACTADOR DE SOLOS DE PERCUSÃO (SOQUETE) COM MOTOR A GASOLINA, POTÊNCIA 3 CV - MATERIAIS NA OPERAÇÃO. AF_09/2016</t>
  </si>
  <si>
    <t>95260 COMPACTADOR DE SOLOS DE PERCUSÃO (SOQUETE) COM MOTOR A GASOLINA, POTÊNCIA 3 CV - DEPRECIAÇÃO. AF_09/2016 (H)</t>
  </si>
  <si>
    <t>00011281</t>
  </si>
  <si>
    <t>COMPACTADOR DE SOLO A PERCUSSAO (SOQUETE), A GASOLINA 4 TEMPOS, PESO 55 A 65 KG, FORCA DE IMPACTO 1.000 A 1.500 KGF, FREQ. 600 A 700 GOLPES P/ MINUTO, VELOCIDADE TRABALHO DE 10 A 15 M/MIN, POT. DE 2,00 A 3,00 HP</t>
  </si>
  <si>
    <t>95261 COMPACTADOR DE SOLOS DE PERCUSÃO (SOQUETE) COM MOTOR A GASOLINA, POTÊNCIA 3 CV - JUROS. AF_09/2016 (H)</t>
  </si>
  <si>
    <t>95262 COMPACTADOR DE SOLOS DE PERCUSÃO (SOQUETE) COM MOTOR A GASOLINA, POTÊNCIA 3 CV - MANUTENÇÃO. AF_09/2016 (H)</t>
  </si>
  <si>
    <t>95263 COMPACTADOR DE SOLOS DE PERCUSÃO (SOQUETE) COM MOTOR A GASOLINA, POTÊNCIA 3 CV - MATERIAIS NA OPERAÇÃO. AF_09/2016 (H)</t>
  </si>
  <si>
    <t>97083 COMPACTAÇÃO MECÂNICA DE SOLO PARA EXECUÇÃO DE RADIER, PISO DE CONCRETO OU LAJE SOBRE SOLO, COM COMPACTADOR DE SOLOS A PERCUSSÃO. AF_09/2021 (M2)</t>
  </si>
  <si>
    <t>95265</t>
  </si>
  <si>
    <t>COMPACTADOR DE SOLOS DE PERCUSÃO (SOQUETE) COM MOTOR A GASOLINA, POTÊNCIA 3 CV - CHI DIURNO. AF_09/2016</t>
  </si>
  <si>
    <t>95264</t>
  </si>
  <si>
    <t>COMPACTADOR DE SOLOS DE PERCUSÃO (SOQUETE) COM MOTOR A GASOLINA, POTÊNCIA 3 CV - CHP DIURNO. AF_09/2016</t>
  </si>
  <si>
    <t>103672 CONCRETAGEM DE PILARES, FCK = 25 MPA, COM USO DE BOMBA - LANÇAMENTO, ADENSAMENTO E ACABAMENTO. AF_02/2022_PS (M3)</t>
  </si>
  <si>
    <t>00001527</t>
  </si>
  <si>
    <t>CONCRETO USINADO BOMBEAVEL, CLASSE DE RESISTENCIA C25, BRITA 0 E 1, SLUMP = 100 +/- 20 MM, COM BOMBEAMENTO (DISPONIBILIZACAO DE BOMBA), SEM O LANCAMENTO (NBR 8953)</t>
  </si>
  <si>
    <t>103675 CONCRETAGEM DE VIGAS E LAJES, FCK=25 MPA, PARA LAJES MACIÇAS OU NERVURADAS COM USO DE BOMBA - LANÇAMENTO, ADENSAMENTO E ACABAMENTO. AF_02/2022_PS (M3)</t>
  </si>
  <si>
    <t>103674 CONCRETAGEM DE VIGAS E LAJES, FCK=25 MPA, PARA LAJES PREMOLDADAS COM USO DE BOMBA - LANÇAMENTO, ADENSAMENTO E ACABAMENTO. AF_02/2022_PS (M3)</t>
  </si>
  <si>
    <t>94964 CONCRETO FCK = 20MPA, TRAÇO 1:2,7:3 (EM MASSA SECA DE CIMENTO/ AREIA MÉDIA/ BRITA 1) - PREPARO MECÂNICO COM BETONEIRA 400 L. AF_05/2021 (M3)</t>
  </si>
  <si>
    <t>94970 CONCRETO FCK = 20MPA, TRAÇO 1:2,7:3 (EM MASSA SECA DE CIMENTO/ AREIA MÉDIA/ BRITA 1) - PREPARO MECÂNICO COM BETONEIRA 600 L. AF_05/2021 (M3)</t>
  </si>
  <si>
    <t>94971 CONCRETO FCK = 25MPA, TRAÇO 1:2,3:2,7 (EM MASSA SECA DE CIMENTO/ AREIA MÉDIA/ BRITA 1) - PREPARO MECÂNICO COM BETONEIRA 600 L. AF_05/2021 (M3)</t>
  </si>
  <si>
    <t>94972 CONCRETO FCK = 30MPA, TRAÇO 1:2,1:2,5 (EM MASSA SECA DE CIMENTO/ AREIA MÉDIA/ BRITA 1) - PREPARO MECÂNICO COM BETONEIRA 600 L. AF_05/2021 (M3)</t>
  </si>
  <si>
    <t>94974 CONCRETO MAGRO PARA LASTRO, TRAÇO 1:4,5:4,5 (EM MASSA SECA DE CIMENTO/ AREIA MÉDIA/ BRITA 1) - PREPARO MANUAL. AF_05/2021 (M3)</t>
  </si>
  <si>
    <t>94962 CONCRETO MAGRO PARA LASTRO, TRAÇO 1:4,5:4,5 (EM MASSA SECA DE CIMENTO/ AREIA MÉDIA/ BRITA 1) - PREPARO MECÂNICO COM BETONEIRA 400 L. AF_05/2021 (M3)</t>
  </si>
  <si>
    <t>94968 CONCRETO MAGRO PARA LASTRO, TRAÇO 1:4,5:4,5 (EM MASSA SECA DE CIMENTO/ AREIA MÉDIA/ BRITA 1) - PREPARO MECÂNICO COM BETONEIRA 600 L. AF_05/2021 (M3)</t>
  </si>
  <si>
    <t>95801 CONDULETE DE ALUMÍNIO, TIPO X, PARA ELETRODUTO DE AÇO GALVANIZADO DN 20 MM (3/4''), APARENTE - FORNECIMENTO E INSTALAÇÃO. AF_10/2022 (UN)</t>
  </si>
  <si>
    <t>00002580</t>
  </si>
  <si>
    <t>CONDULETE DE ALUMINIO TIPO X, PARA ELETRODUTO ROSCAVEL DE 3/4", COM TAMPA CEGA</t>
  </si>
  <si>
    <t>95805 CONDULETE DE PVC, TIPO B, PARA ELETRODUTO DE PVC SOLDÁVEL DN 25 MM (3/4''), APARENTE - FORNECIMENTO E INSTALAÇÃO. AF_10/2022 (UN)</t>
  </si>
  <si>
    <t>00012010</t>
  </si>
  <si>
    <t>CONDULETE EM PVC, TIPO "B", SEM TAMPA, DE 1/2" OU 3/4"</t>
  </si>
  <si>
    <t>91285 CORTADORA DE PISO COM MOTOR 4 TEMPOS A GASOLINA, POTÊNCIA DE 13 HP, COM DISCO DE CORTE DIAMANTADO SEGMENTADO PARA CONCRETO, DIÂMETRO DE 350 MM, FURO DE 1" (14 X 1") - CHI DIURNO. AF_08/2015 (CHI)</t>
  </si>
  <si>
    <t>91279</t>
  </si>
  <si>
    <t>CORTADORA DE PISO COM MOTOR 4 TEMPOS A GASOLINA, POTÊNCIA DE 13 HP, COM DISCO DE CORTE DIAMANTADO SEGMENTADO PARA CONCRETO, DIÂMETRO DE 350 MM, FURO DE 1" (14 X 1") - DEPRECIAÇÃO. AF_08/2015</t>
  </si>
  <si>
    <t>91280</t>
  </si>
  <si>
    <t>CORTADORA DE PISO COM MOTOR 4 TEMPOS A GASOLINA, POTÊNCIA DE 13 HP, COM DISCO DE CORTE DIAMANTADO SEGMENTADO PARA CONCRETO, DIÂMETRO DE 350 MM, FURO DE 1" (14 X 1") - JUROS. AF_08/2015</t>
  </si>
  <si>
    <t>91283 CORTADORA DE PISO COM MOTOR 4 TEMPOS A GASOLINA, POTÊNCIA DE 13 HP, COM DISCO DE CORTE DIAMANTADO SEGMENTADO PARA CONCRETO, DIÂMETRO DE 350 MM, FURO DE 1" (14 X 1") - CHP DIURNO. AF_08/2015 (CHP)</t>
  </si>
  <si>
    <t>91281</t>
  </si>
  <si>
    <t>CORTADORA DE PISO COM MOTOR 4 TEMPOS A GASOLINA, POTÊNCIA DE 13 HP, COM DISCO DE CORTE DIAMANTADO SEGMENTADO PARA CONCRETO, DIÂMETRO DE 350 MM, FURO DE 1" (14 X 1") - MANUTENÇÃO. AF_08/2015</t>
  </si>
  <si>
    <t>91282</t>
  </si>
  <si>
    <t>CORTADORA DE PISO COM MOTOR 4 TEMPOS A GASOLINA, POTÊNCIA DE 13 HP, COM DISCO DE CORTE DIAMANTADO SEGMENTADO PARA CONCRETO, DIÂMETRO DE 350 MM, FURO DE 1" (14 X 1") - MATERIAIS NA OPERAÇÃO. AF_08/2015</t>
  </si>
  <si>
    <t>91279 CORTADORA DE PISO COM MOTOR 4 TEMPOS A GASOLINA, POTÊNCIA DE 13 HP, COM DISCO DE CORTE DIAMANTADO SEGMENTADO PARA CONCRETO, DIÂMETRO DE 350 MM, FURO DE 1" (14 X 1") - DEPRECIAÇÃO. AF_08/2015 (H)</t>
  </si>
  <si>
    <t>00011280</t>
  </si>
  <si>
    <t>CORTADEIRA DE PISO DE CONCRETO E ASFALTO, PARA DISCO PADRAO DE DIAMETRO 350 MM (14") OU 450 MM (18"), MOTOR A GASOLINA, POTENCIA 13 HP, SEM DISCO</t>
  </si>
  <si>
    <t>00013887</t>
  </si>
  <si>
    <t>DISCO DE CORTE DIAMANTADO SEGMENTADO PARA CONCRETO/ASFALTO, DIAMETRO DE *350* MM, FURO DE 25,40 MM</t>
  </si>
  <si>
    <t>91280 CORTADORA DE PISO COM MOTOR 4 TEMPOS A GASOLINA, POTÊNCIA DE 13 HP, COM DISCO DE CORTE DIAMANTADO SEGMENTADO PARA CONCRETO, DIÂMETRO DE 350 MM, FURO DE 1" (14 X 1") - JUROS. AF_08/2015 (H)</t>
  </si>
  <si>
    <t>91281 CORTADORA DE PISO COM MOTOR 4 TEMPOS A GASOLINA, POTÊNCIA DE 13 HP, COM DISCO DE CORTE DIAMANTADO SEGMENTADO PARA CONCRETO, DIÂMETRO DE 350 MM, FURO DE 1" (14 X 1") - MANUTENÇÃO. AF_08/2015 (H)</t>
  </si>
  <si>
    <t>91282 CORTADORA DE PISO COM MOTOR 4 TEMPOS A GASOLINA, POTÊNCIA DE 13 HP, COM DISCO DE CORTE DIAMANTADO SEGMENTADO PARA CONCRETO, DIÂMETRO DE 350 MM, FURO DE 1" (14 X 1") - MATERIAIS NA OPERAÇÃO. AF_08/2015 (H)</t>
  </si>
  <si>
    <t>92803 CORTE E DOBRA DE AÇO CA-50, DIÂMETRO DE 10,0 MM. AF_06/2022 (KG)</t>
  </si>
  <si>
    <t>92804 CORTE E DOBRA DE AÇO CA-50, DIÂMETRO DE 12,5 MM. AF_06/2022 (KG)</t>
  </si>
  <si>
    <t>92805 CORTE E DOBRA DE AÇO CA-50, DIÂMETRO DE 16,0 MM. AF_06/2022 (KG)</t>
  </si>
  <si>
    <t>92806 CORTE E DOBRA DE AÇO CA-50, DIÂMETRO DE 20,0 MM. AF_06/2022 (KG)</t>
  </si>
  <si>
    <t>00043056</t>
  </si>
  <si>
    <t>ACO CA-50, 20,0 MM OU 25,0 MM, VERGALHAO</t>
  </si>
  <si>
    <t>92801 CORTE E DOBRA DE AÇO CA-50, DIÂMETRO DE 6,3 MM. AF_06/2022 (KG)</t>
  </si>
  <si>
    <t>00000032</t>
  </si>
  <si>
    <t>ACO CA-50, 6,3 MM, VERGALHAO</t>
  </si>
  <si>
    <t>92802 CORTE E DOBRA DE AÇO CA-50, DIÂMETRO DE 8,0 MM. AF_06/2022 (KG)</t>
  </si>
  <si>
    <t>92799 CORTE E DOBRA DE AÇO CA-60, DIÂMETRO DE 4,2 MM. AF_06/2022 (KG)</t>
  </si>
  <si>
    <t>92800 CORTE E DOBRA DE AÇO CA-60, DIÂMETRO DE 5,0 MM. AF_06/2022 (KG)</t>
  </si>
  <si>
    <t>86901 CUBA DE EMBUTIR OVAL EM LOUÇA BRANCA, 35 X 50CM OU EQUIVALENTE - FORNECIMENTO E INSTALAÇÃO. AF_01/2020 (UN)</t>
  </si>
  <si>
    <t>00020269</t>
  </si>
  <si>
    <t>LAVATORIO / CUBA DE EMBUTIR, OVAL, DE LOUCA BRANCA, SEM LADRAO, DIMENSOES *50 X 35* CM (L X C)</t>
  </si>
  <si>
    <t>86937 CUBA DE EMBUTIR OVAL EM LOUÇA BRANCA, 35 X 50CM OU EQUIVALENTE, INCLUSO VÁLVULA EM METAL CROMADO E SIFÃO FLEXÍVEL EM PVC - FORNECIMENTO E INSTALAÇÃO. AF_01/2020 (UN)</t>
  </si>
  <si>
    <t>86901</t>
  </si>
  <si>
    <t>CUBA DE EMBUTIR OVAL EM LOUÇA BRANCA, 35 X 50CM OU EQUIVALENTE - FORNECIMENTO E INSTALAÇÃO. AF_01/2020</t>
  </si>
  <si>
    <t>86877</t>
  </si>
  <si>
    <t>VÁLVULA EM METAL CROMADO 1.1/2" X 1.1/2" PARA TANQUE OU LAVATÓRIO, COM OU SEM LADRÃO - FORNECIMENTO E INSTALAÇÃO. AF_01/2020</t>
  </si>
  <si>
    <t>100852 CUBA DE EMBUTIR RETANGULAR DE AÇO INOXIDÁVEL, 56 X 33 X 12 CM - FORNECIMENTO E INSTALAÇÃO. AF_01/2020 (UN)</t>
  </si>
  <si>
    <t>00001747</t>
  </si>
  <si>
    <t>CUBA ACO INOX (AISI 304) DE EMBUTIR COM VALVULA DE 3 1/2", DE *56 X 33 X 12* CM</t>
  </si>
  <si>
    <t>95308 CURSO DE CAPACITAÇÃO PARA AJUDANTE DE ARMADOR (ENCARGOS COMPLEMENTARES) - HORISTA (H)</t>
  </si>
  <si>
    <t>95309 CURSO DE CAPACITAÇÃO PARA AJUDANTE DE CARPINTEIRO (ENCARGOS COMPLEMENTARES) - HORISTA (H)</t>
  </si>
  <si>
    <t>95310 CURSO DE CAPACITAÇÃO PARA AJUDANTE DE ESTRUTURA METÁLICA (ENCARGOS COMPLEMENTARES) - HORISTA (H)</t>
  </si>
  <si>
    <t>95313 CURSO DE CAPACITAÇÃO PARA AJUDANTE ESPECIALIZADO (ENCARGOS COMPLEMENTARES) - HORISTA (H)</t>
  </si>
  <si>
    <t>95413 CURSO DE CAPACITAÇÃO PARA ALMOXARIFE (ENCARGOS COMPLEMENTARES) - MENSALISTA (MES)</t>
  </si>
  <si>
    <t>95314 CURSO DE CAPACITAÇÃO PARA ARMADOR (ENCARGOS COMPLEMENTARES) - HORISTA (H)</t>
  </si>
  <si>
    <t>95315 CURSO DE CAPACITAÇÃO PARA ASSENTADOR DE TUBOS (ENCARGOS COMPLEMENTARES) - HORISTA (H)</t>
  </si>
  <si>
    <t>95316 CURSO DE CAPACITAÇÃO PARA AUXILIAR DE ELETRICISTA (ENCARGOS COMPLEMENTARES) - HORISTA (H)</t>
  </si>
  <si>
    <t>95317 CURSO DE CAPACITAÇÃO PARA AUXILIAR DE ENCANADOR OU BOMBEIRO HIDRÁULICO (ENCARGOS COMPLEMENTARES) - HORISTA (H)</t>
  </si>
  <si>
    <t>95319 CURSO DE CAPACITAÇÃO PARA AUXILIAR DE MECÂNICO (ENCARGOS COMPLEMENTARES) - HORISTA (H)</t>
  </si>
  <si>
    <t>95320 CURSO DE CAPACITAÇÃO PARA AUXILIAR DE SERRALHEIRO (ENCARGOS COMPLEMENTARES) - HORISTA (H)</t>
  </si>
  <si>
    <t>95324 CURSO DE CAPACITAÇÃO PARA AZULEJISTA OU LADRILHEIRO (ENCARGOS COMPLEMENTARES) - HORISTA (H)</t>
  </si>
  <si>
    <t>95328 CURSO DE CAPACITAÇÃO PARA CALCETEIRO (ENCARGOS COMPLEMENTARES) - HORISTA (H)</t>
  </si>
  <si>
    <t>95329 CURSO DE CAPACITAÇÃO PARA CARPINTEIRO DE ESQUADRIA (ENCARGOS COMPLEMENTARES) - HORISTA (H)</t>
  </si>
  <si>
    <t>95330 CURSO DE CAPACITAÇÃO PARA CARPINTEIRO DE FÔRMAS (ENCARGOS COMPLEMENTARES) - HORISTA (H)</t>
  </si>
  <si>
    <t>95332 CURSO DE CAPACITAÇÃO PARA ELETRICISTA (ENCARGOS COMPLEMENTARES) - HORISTA (H)</t>
  </si>
  <si>
    <t>00002436</t>
  </si>
  <si>
    <t>ELETRICISTA (HORISTA)</t>
  </si>
  <si>
    <t>95335 CURSO DE CAPACITAÇÃO PARA ENCANADOR OU BOMBEIRO HIDRÁULICO (ENCARGOS COMPLEMENTARES) - HORISTA (H)</t>
  </si>
  <si>
    <t>00002696</t>
  </si>
  <si>
    <t>ENCANADOR OU BOMBEIRO HIDRAULICO (HORISTA)</t>
  </si>
  <si>
    <t>95401 CURSO DE CAPACITAÇÃO PARA ENCARREGADO GERAL (ENCARGOS COMPLEMENTARES) - HORISTA (H)</t>
  </si>
  <si>
    <t>00004083</t>
  </si>
  <si>
    <t>ENCARREGADO GERAL DE OBRAS (HORISTA)</t>
  </si>
  <si>
    <t>95422 CURSO DE CAPACITAÇÃO PARA ENCARREGADO GERAL DE OBRAS (ENCARGOS COMPLEMENTARES) - MENSALISTA (MES)</t>
  </si>
  <si>
    <t>95403 CURSO DE CAPACITAÇÃO PARA ENGENHEIRO CIVIL DE OBRA PLENO (ENCARGOS COMPLEMENTARES) - HORISTA (H)</t>
  </si>
  <si>
    <t>95417 CURSO DE CAPACITAÇÃO PARA ENGENHEIRO CIVIL DE OBRA PLENO (ENCARGOS COMPLEMENTARES) - MENSALISTA (MES)</t>
  </si>
  <si>
    <t>95418 CURSO DE CAPACITAÇÃO PARA ENGENHEIRO CIVIL DE OBRA SÊNIOR (ENCARGOS COMPLEMENTARES) - MENSALISTA (MES)</t>
  </si>
  <si>
    <t>95337 CURSO DE CAPACITAÇÃO PARA GESSEIRO (ENCARGOS COMPLEMENTARES) - HORISTA (H)</t>
  </si>
  <si>
    <t>00012872</t>
  </si>
  <si>
    <t>GESSEIRO (HORISTA)</t>
  </si>
  <si>
    <t>95338 CURSO DE CAPACITAÇÃO PARA IMPERMEABILIZADOR (ENCARGOS COMPLEMENTARES) - HORISTA (H)</t>
  </si>
  <si>
    <t>00012873</t>
  </si>
  <si>
    <t>IMPERMEABILIZADOR (HORISTA)</t>
  </si>
  <si>
    <t>95390 CURSO DE CAPACITAÇÃO PARA JARDINEIRO (ENCARGOS COMPLEMENTARES) - HORISTA (H)</t>
  </si>
  <si>
    <t>00044503</t>
  </si>
  <si>
    <t>JARDINEIRO (HORISTA)</t>
  </si>
  <si>
    <t>95341 CURSO DE CAPACITAÇÃO PARA MARMORISTA/GRANITEIRO (ENCARGOS COMPLEMENTARES) - HORISTA (H)</t>
  </si>
  <si>
    <t>00004755</t>
  </si>
  <si>
    <t>MARMORISTA / GRANITEIRO (HORISTA)</t>
  </si>
  <si>
    <t>100298 CURSO DE CAPACITAÇÃO PARA MECÂNICO DE REFRIGERAÇÃO (ENCARGOS COMPLEMENTARES) - HORISTA (H)</t>
  </si>
  <si>
    <t>00034794</t>
  </si>
  <si>
    <t>MECANICO DE REFRIGERACAO (HORISTA)</t>
  </si>
  <si>
    <t>95423 CURSO DE CAPACITAÇÃO PARA MESTRE DE OBRAS (ENCARGOS COMPLEMENTARES) - MENSALISTA (MES)</t>
  </si>
  <si>
    <t>100295 CURSO DE CAPACITAÇÃO PARA MONTADOR DE ELETROELETRONICOS (ENCARGOS COMPLEMENTARES) - HORISTA (H)</t>
  </si>
  <si>
    <t>00034761</t>
  </si>
  <si>
    <t>MONTADOR DE ELETROELETRONICOS (HORISTA)</t>
  </si>
  <si>
    <t>95344 CURSO DE CAPACITAÇÃO PARA MONTADOR DE ESTRUTURA METÁLICA (ENCARGOS COMPLEMENTARES) - HORISTA (H)</t>
  </si>
  <si>
    <t>00044497</t>
  </si>
  <si>
    <t>MONTADOR DE ESTRUTURAS METALICAS HORISTA</t>
  </si>
  <si>
    <t>95345 CURSO DE CAPACITAÇÃO PARA MONTADOR ELETROMECÂNICO (ENCARGOS COMPLEMENTARES) - HORISTA (H)</t>
  </si>
  <si>
    <t>00002437</t>
  </si>
  <si>
    <t>MONTADOR DE MAQUINAS (HORISTA)</t>
  </si>
  <si>
    <t>95346 CURSO DE CAPACITAÇÃO PARA MOTORISTA DE BASCULANTE (ENCARGOS COMPLEMENTARES) - HORISTA (H)</t>
  </si>
  <si>
    <t>00020020</t>
  </si>
  <si>
    <t>MOTORISTA DE CAMINHAO-BASCULANTE (HORISTA)</t>
  </si>
  <si>
    <t>95347 CURSO DE CAPACITAÇÃO PARA MOTORISTA DE CAMINHÃO (ENCARGOS COMPLEMENTARES) - HORISTA (H)</t>
  </si>
  <si>
    <t>00004093</t>
  </si>
  <si>
    <t>MOTORISTA DE CAMINHAO (HORISTA)</t>
  </si>
  <si>
    <t>95351 CURSO DE CAPACITAÇÃO PARA MOTORISTA OPERADOR DE MUNCK (ENCARGOS COMPLEMENTARES) - HORISTA (H)</t>
  </si>
  <si>
    <t>00004096</t>
  </si>
  <si>
    <t>MOTORISTA OPERADOR DE CAMINHAO COM MUNCK (HORISTA)</t>
  </si>
  <si>
    <t>95389 CURSO DE CAPACITAÇÃO PARA OPERADOR DE BETONEIRA ESTACIONÁRIA/MISTURADOR (ENCARGOS COMPLEMENTARES) - HORISTA (H)</t>
  </si>
  <si>
    <t>00037666</t>
  </si>
  <si>
    <t>OPERADOR DE BETONEIRA ESTACIONARIA / MISTURADOR (HORISTA)</t>
  </si>
  <si>
    <t>95356 CURSO DE CAPACITAÇÃO PARA OPERADOR DE DEMARCADORA DE FAIXAS (ENCARGOS COMPLEMENTARES) - HORISTA (H)</t>
  </si>
  <si>
    <t>00044501</t>
  </si>
  <si>
    <t>OPERADOR DE DEMARCADORA DE FAIXAS DE TRAFEGO (HORISTA)</t>
  </si>
  <si>
    <t>95357 CURSO DE CAPACITAÇÃO PARA OPERADOR DE ESCAVADEIRA (ENCARGOS COMPLEMENTARES) - HORISTA (H)</t>
  </si>
  <si>
    <t>00004234</t>
  </si>
  <si>
    <t>OPERADOR DE ESCAVADEIRA (HORISTA)</t>
  </si>
  <si>
    <t>95358 CURSO DE CAPACITAÇÃO PARA OPERADOR DE GUINCHO (ENCARGOS COMPLEMENTARES) - HORISTA (H)</t>
  </si>
  <si>
    <t>00004253</t>
  </si>
  <si>
    <t>OPERADOR DE GUINCHO OU GUINCHEIRO (HORISTA)</t>
  </si>
  <si>
    <t>95359 CURSO DE CAPACITAÇÃO PARA OPERADOR DE GUINDASTE (ENCARGOS COMPLEMENTARES) - HORISTA (H)</t>
  </si>
  <si>
    <t>00004254</t>
  </si>
  <si>
    <t>OPERADOR DE GUINDASTE (HORISTA)</t>
  </si>
  <si>
    <t>95363 CURSO DE CAPACITAÇÃO PARA OPERADOR DE MOTONIVELADORA (ENCARGOS COMPLEMENTARES) - HORISTA (H)</t>
  </si>
  <si>
    <t>00004239</t>
  </si>
  <si>
    <t>OPERADOR DE MOTONIVELADORA (HORISTA)</t>
  </si>
  <si>
    <t>95360 CURSO DE CAPACITAÇÃO PARA OPERADOR DE MÁQUINAS E EQUIPAMENTOS (ENCARGOS COMPLEMENTARES) - HORISTA (H)</t>
  </si>
  <si>
    <t>00004230</t>
  </si>
  <si>
    <t>OPERADOR DE MAQUINAS E TRATORES DIVERSOS - TERRAPLANAGEM (HORISTA)</t>
  </si>
  <si>
    <t>95364 CURSO DE CAPACITAÇÃO PARA OPERADOR DE PÁ CARREGADEIRA (ENCARGOS COMPLEMENTARES) - HORISTA (H)</t>
  </si>
  <si>
    <t>00004248</t>
  </si>
  <si>
    <t>OPERADOR DE PA CARREGADEIRA (HORISTA)</t>
  </si>
  <si>
    <t>95366 CURSO DE CAPACITAÇÃO PARA OPERADOR DE ROLO COMPACTADOR (ENCARGOS COMPLEMENTARES) - HORISTA (H)</t>
  </si>
  <si>
    <t>00004238</t>
  </si>
  <si>
    <t>OPERADOR DE ROLO COMPACTADOR (HORISTA)</t>
  </si>
  <si>
    <t>95367 CURSO DE CAPACITAÇÃO PARA OPERADOR DE USINA DE ASFALTO, DE SOLOS OU DE CONCRETO (ENCARGOS COMPLEMENTARES) - HORISTA (H)</t>
  </si>
  <si>
    <t>00004233</t>
  </si>
  <si>
    <t>OPERADOR DE USINA DE ASFALTO, DE SOLOS OU DE CONCRETO (HORISTA)</t>
  </si>
  <si>
    <t>95368 CURSO DE CAPACITAÇÃO PARA OPERADOR JATO DE AREIA OU JATISTA (ENCARGOS COMPLEMENTARES) - HORISTA (H)</t>
  </si>
  <si>
    <t>00004251</t>
  </si>
  <si>
    <t>OPERADOR DE JATO ABRASIVO OU JATISTA (HORISTA)</t>
  </si>
  <si>
    <t>95371 CURSO DE CAPACITAÇÃO PARA PEDREIRO (ENCARGOS COMPLEMENTARES) - HORISTA (H)</t>
  </si>
  <si>
    <t>00004750</t>
  </si>
  <si>
    <t>PEDREIRO (HORISTA)</t>
  </si>
  <si>
    <t>95372 CURSO DE CAPACITAÇÃO PARA PINTOR (ENCARGOS COMPLEMENTARES) - HORISTA (H)</t>
  </si>
  <si>
    <t>00004783</t>
  </si>
  <si>
    <t>PINTOR (HORISTA)</t>
  </si>
  <si>
    <t>95377 CURSO DE CAPACITAÇÃO PARA SERRALHEIRO (ENCARGOS COMPLEMENTARES) - HORISTA (H)</t>
  </si>
  <si>
    <t>00006110</t>
  </si>
  <si>
    <t>SERRALHEIRO (HORISTA)</t>
  </si>
  <si>
    <t>95378 CURSO DE CAPACITAÇÃO PARA SERVENTE (ENCARGOS COMPLEMENTARES) - HORISTA (H)</t>
  </si>
  <si>
    <t>00006111</t>
  </si>
  <si>
    <t>SERVENTE DE OBRAS (HORISTA)</t>
  </si>
  <si>
    <t>95379 CURSO DE CAPACITAÇÃO PARA SOLDADOR (ENCARGOS COMPLEMENTARES) - HORISTA (H)</t>
  </si>
  <si>
    <t>00006160</t>
  </si>
  <si>
    <t>SOLDADOR (HORISTA)</t>
  </si>
  <si>
    <t>100536 CURSO DE CAPACITAÇÃO PARA TECNICO DE EDIFICACOES (ENCARGOS COMPLEMENTARES) - MENSALISTA (MES)</t>
  </si>
  <si>
    <t>95385 CURSO DE CAPACITAÇÃO PARA TELHADISTA (ENCARGOS COMPLEMENTARES) - HORISTA (H)</t>
  </si>
  <si>
    <t>00012869</t>
  </si>
  <si>
    <t>TELHADOR / TELHADISTA (HORISTA)</t>
  </si>
  <si>
    <t>95386 CURSO DE CAPACITAÇÃO PARA TRATORISTA (ENCARGOS COMPLEMENTARES) - HORISTA (H)</t>
  </si>
  <si>
    <t>100315 CURSO DE CAPACITAÇÃO PARA TÉCNICO EM SEGURANÇA DO TRABALHO (ENCARGOS COMPLEMENTARES) - MENSALISTA (MES)</t>
  </si>
  <si>
    <t>95387 CURSO DE CAPACITAÇÃO PARA VIDRACEIRO (ENCARGOS COMPLEMENTARES) - HORISTA (H)</t>
  </si>
  <si>
    <t>00010489</t>
  </si>
  <si>
    <t>VIDRACEIRO (HORISTA)</t>
  </si>
  <si>
    <t>100288 CURSO DE CAPACITAÇÃO PARA VIGIA DIURNO (ENCARGOS COMPLEMENTARES) - HORISTA (H)</t>
  </si>
  <si>
    <t>101372 CURSO DE CAPACITAÇÃO PARA VIGIA DIURNO (ENCARGOS COMPLEMENTARES) - MENSALISTA (MES)</t>
  </si>
  <si>
    <t>89748 CURVA CURTA 90 GRAUS, PVC, SERIE NORMAL, ESGOTO PREDIAL, DN 100 MM, JUNTA ELÁSTICA, FORNECIDO E INSTALADO EM RAMAL DE DESCARGA OU RAMAL DE ESGOTO SANITÁRIO. AF_08/2022 (UN)</t>
  </si>
  <si>
    <t>00001966</t>
  </si>
  <si>
    <t>CURVA PVC CURTA 90 GRAUS, DN 100 MM, PARA ESGOTO PREDIAL</t>
  </si>
  <si>
    <t>S03310 Chapisco em parede com argamassa traço t1 - 1:3 (cimento / areia) - Revisado 08/2015 (m2)</t>
  </si>
  <si>
    <t>S00124 Concreto simples fabricado na obra, fck=13,5 mpa (b1/b2), sem lançamento e adensamento (m3)</t>
  </si>
  <si>
    <t>S00095 Concreto simples fabricado na obra, fck=13,5 mpa, lançado e adensado (m3)</t>
  </si>
  <si>
    <t>S00124</t>
  </si>
  <si>
    <t>Concreto simples fabricado na obra, fck=13,5 mpa (b1/b2), sem lançamento e adensamento</t>
  </si>
  <si>
    <t>S07692</t>
  </si>
  <si>
    <t>Lançamento de concreto simples fabricado na obra, inclusive adensamento e acabamento em peças da superestrutura</t>
  </si>
  <si>
    <t>S00126 Concreto simples fabricado na obra, fck=15 mpa, lançado e adensado (m3)</t>
  </si>
  <si>
    <t>S00125</t>
  </si>
  <si>
    <t>Concreto simples fck= 15 MPA (b1/b2), fabricado na obra, sem lançamento e adensamento</t>
  </si>
  <si>
    <t>S00125 Concreto simples fck= 15 MPA (b1/b2), fabricado na obra, sem lançamento e adensamento (m3)</t>
  </si>
  <si>
    <t>S00096 Concreto simples usinado fck=15mpa, bombeado, lançado e adensado em superestrura (m3)</t>
  </si>
  <si>
    <t>I00634</t>
  </si>
  <si>
    <t>Concreto usinado bombeavel b0-b1 fck=15mpa</t>
  </si>
  <si>
    <t>S00128</t>
  </si>
  <si>
    <t>Lançamento de concreto usinado, bombeado, em peças armadas da superestrutura, inclusive colocação, adensamento e acabamento</t>
  </si>
  <si>
    <t>00044535</t>
  </si>
  <si>
    <t>SERVICO DE BOMBEAMENTO DE CONCRETO COM CONSUMO MINIMO DE 40 M3, (DISPONIBILIZACAO DE BOMBA), SEM O LANCAMENTO</t>
  </si>
  <si>
    <t>S00127 Concreto simples usinado fck=21mpa, bombeado, lançado e adensado em superestrutura (m3)</t>
  </si>
  <si>
    <t>95282 DESEMPENADEIRA DE CONCRETO, PESO DE 78 KG, 4 PÁS, MOTOR A GASOLINA, POTÊNCIA 5,5 HP - CHP DIURNO. AF_05/2023 (CHP)</t>
  </si>
  <si>
    <t>95278</t>
  </si>
  <si>
    <t>DESEMPENADEIRA DE CONCRETO, PESO DE 78 KG, 4 PÁS, MOTOR A GASOLINA, POTÊNCIA 5,5 HP - DEPRECIAÇÃO. AF_05/2023</t>
  </si>
  <si>
    <t>95279</t>
  </si>
  <si>
    <t>DESEMPENADEIRA DE CONCRETO, PESO DE 78 KG, 4 PÁS, MOTOR A GASOLINA, POTÊNCIA 5,5 HP - JUROS. AF_05/2023</t>
  </si>
  <si>
    <t>95280</t>
  </si>
  <si>
    <t>DESEMPENADEIRA DE CONCRETO, PESO DE 78 KG, 4 PÁS, MOTOR A GASOLINA, POTÊNCIA 5,5 HP - MANUTENÇÃO. AF_05/2023</t>
  </si>
  <si>
    <t>95281</t>
  </si>
  <si>
    <t>DESEMPENADEIRA DE CONCRETO, PESO DE 78 KG, 4 PÁS, MOTOR A GASOLINA, POTÊNCIA 5,5 HP MATERIAIS NA OPERAÇÃO. AF_05/2023</t>
  </si>
  <si>
    <t>95278 DESEMPENADEIRA DE CONCRETO, PESO DE 78 KG, 4 PÁS, MOTOR A GASOLINA, POTÊNCIA 5,5 HP - DEPRECIAÇÃO. AF_05/2023 (H)</t>
  </si>
  <si>
    <t>00010658</t>
  </si>
  <si>
    <t>ALISADORA DE CONCRETO COM MOTOR A GASOLINA DE 5,5 HP, PESO COM MOTOR DE 78 KG, 4 PAS</t>
  </si>
  <si>
    <t>95279 DESEMPENADEIRA DE CONCRETO, PESO DE 78 KG, 4 PÁS, MOTOR A GASOLINA, POTÊNCIA 5,5 HP - JUROS. AF_05/2023 (H)</t>
  </si>
  <si>
    <t>95280 DESEMPENADEIRA DE CONCRETO, PESO DE 78 KG, 4 PÁS, MOTOR A GASOLINA, POTÊNCIA 5,5 HP - MANUTENÇÃO. AF_05/2023 (H)</t>
  </si>
  <si>
    <t>95281 DESEMPENADEIRA DE CONCRETO, PESO DE 78 KG, 4 PÁS, MOTOR A GASOLINA, POTÊNCIA 5,5 HP MATERIAIS NA OPERAÇÃO. AF_05/2023 (H)</t>
  </si>
  <si>
    <t>101891 DISJUNTOR MONOPOLAR TIPO NEMA, CORRENTE NOMINAL DE 35 ATÉ 50A - FORNECIMENTO E INSTALAÇÃO. AF_07/2025 (UN)</t>
  </si>
  <si>
    <t>00002386</t>
  </si>
  <si>
    <t>DISJUNTOR TIPO NEMA, MONOPOLAR 35 ATE 50 A, TENSAO MAXIMA DE 240 V</t>
  </si>
  <si>
    <t>88264 ELETRICISTA COM ENCARGOS COMPLEMENTARES (H)</t>
  </si>
  <si>
    <t>95332</t>
  </si>
  <si>
    <t>CURSO DE CAPACITAÇÃO PARA ELETRICISTA (ENCARGOS COMPLEMENTARES) - HORISTA</t>
  </si>
  <si>
    <t>91831 ELETRODUTO FLEXÍVEL CORRUGADO, PVC, DN 20 MM (1/2"), PARA CIRCUITOS TERMINAIS, INSTALADO EM FORRO - FORNECIMENTO E INSTALAÇÃO. AF_03/2023 (M)</t>
  </si>
  <si>
    <t>00002689</t>
  </si>
  <si>
    <t>ELETRODUTO PVC FLEXIVEL CORRUGADO, COR AMARELA, DE 20 MM</t>
  </si>
  <si>
    <t>91852 ELETRODUTO FLEXÍVEL CORRUGADO, PVC, DN 20 MM (1/2"), PARA CIRCUITOS TERMINAIS, INSTALADO EM PAREDE - FORNECIMENTO E INSTALAÇÃO. AF_03/2023 (M)</t>
  </si>
  <si>
    <t>91834 ELETRODUTO FLEXÍVEL CORRUGADO, PVC, DN 25 MM (3/4"), PARA CIRCUITOS TERMINAIS, INSTALADO EM FORRO - FORNECIMENTO E INSTALAÇÃO. AF_03/2023 (M)</t>
  </si>
  <si>
    <t>00002688</t>
  </si>
  <si>
    <t>ELETRODUTO PVC FLEXIVEL CORRUGADO, COR AMARELA, DE 25 MM</t>
  </si>
  <si>
    <t>91854 ELETRODUTO FLEXÍVEL CORRUGADO, PVC, DN 25 MM (3/4"), PARA CIRCUITOS TERMINAIS, INSTALADO EM PAREDE - FORNECIMENTO E INSTALAÇÃO. AF_03/2023 (M)</t>
  </si>
  <si>
    <t>91862 ELETRODUTO RÍGIDO ROSCÁVEL, PVC, DN 20 MM (1/2"), PARA CIRCUITOS TERMINAIS, INSTALADO EM FORRO - FORNECIMENTO E INSTALAÇÃO. AF_03/2023 (M)</t>
  </si>
  <si>
    <t>00002673</t>
  </si>
  <si>
    <t>ELETRODUTO DE PVC RIGIDO ROSCAVEL DE 1/2", SEM LUVA</t>
  </si>
  <si>
    <t>91870 ELETRODUTO RÍGIDO ROSCÁVEL, PVC, DN 20 MM (1/2"), PARA CIRCUITOS TERMINAIS, INSTALADO EM PAREDE - FORNECIMENTO E INSTALAÇÃO. AF_03/2023 (M)</t>
  </si>
  <si>
    <t>87794 EMBOÇO OU MASSA ÚNICA EM ARGAMASSA TRAÇO 1:2:8, PREPARO MANUAL, APLICADA MANUALMENTE EM PANOS CEGOS DE FACHADA (SEM PRESENÇA DE VÃOS), ESPESSURA DE 25 MM. AF_09/2022 (M2)</t>
  </si>
  <si>
    <t>88267 ENCANADOR OU BOMBEIRO HIDRÁULICO COM ENCARGOS COMPLEMENTARES (H)</t>
  </si>
  <si>
    <t>95335</t>
  </si>
  <si>
    <t>CURSO DE CAPACITAÇÃO PARA ENCANADOR OU BOMBEIRO HIDRÁULICO (ENCARGOS COMPLEMENTARES) - HORISTA</t>
  </si>
  <si>
    <t>90776 ENCARREGADO GERAL COM ENCARGOS COMPLEMENTARES (H)</t>
  </si>
  <si>
    <t>00043487</t>
  </si>
  <si>
    <t>EPI - FAMILIA ENCARREGADO GERAL - HORISTA (ENCARGOS COMPLEMENTARES - COLETADO CAIXA)</t>
  </si>
  <si>
    <t>00043463</t>
  </si>
  <si>
    <t>FERRAMENTAS - FAMILIA ENCARREGADO GERAL - HORISTA (ENCARGOS COMPLEMENTARES - COLETADO CAIXA)</t>
  </si>
  <si>
    <t>95401</t>
  </si>
  <si>
    <t>CURSO DE CAPACITAÇÃO PARA ENCARREGADO GERAL (ENCARGOS COMPLEMENTARES) - HORISTA</t>
  </si>
  <si>
    <t>86887 ENGATE FLEXÍVEL EM INOX, 1/2 X 40CM - FORNECIMENTO E INSTALAÇÃO. AF_01/2020 (UN)</t>
  </si>
  <si>
    <t>00011684</t>
  </si>
  <si>
    <t>ENGATE / RABICHO FLEXIVEL INOX 1/2" X 40 CM</t>
  </si>
  <si>
    <t>86884 ENGATE FLEXÍVEL EM PLÁSTICO BRANCO, 1/2" X 30CM - FORNECIMENTO E INSTALAÇÃO. AF_01/2020 (UN)</t>
  </si>
  <si>
    <t>00006141</t>
  </si>
  <si>
    <t>ENGATE/RABICHO FLEXIVEL PLASTICO (PVC OU ABS) BRANCO 1/2" X 30 CM</t>
  </si>
  <si>
    <t>5632 ESCAVADEIRA HIDRÁULICA SOBRE ESTEIRAS, CAÇAMBA 0,80 M3, PESO OPERACIONAL 17 T, POTENCIA BRUTA 111 HP - CHI DIURNO. AF_06/2014 (CHI)</t>
  </si>
  <si>
    <t>88294</t>
  </si>
  <si>
    <t>OPERADOR DE ESCAVADEIRA COM ENCARGOS COMPLEMENTARES</t>
  </si>
  <si>
    <t>5627</t>
  </si>
  <si>
    <t>ESCAVADEIRA HIDRÁULICA SOBRE ESTEIRAS, CAÇAMBA 0,80 M3, PESO OPERACIONAL 17 T, POTENCIA BRUTA 111 HP - DEPRECIAÇÃO. AF_06/2014</t>
  </si>
  <si>
    <t>5628</t>
  </si>
  <si>
    <t>ESCAVADEIRA HIDRÁULICA SOBRE ESTEIRAS, CAÇAMBA 0,80 M3, PESO OPERACIONAL 17 T, POTENCIA BRUTA 111 HP - JUROS. AF_06/2014</t>
  </si>
  <si>
    <t>5631 ESCAVADEIRA HIDRÁULICA SOBRE ESTEIRAS, CAÇAMBA 0,80 M3, PESO OPERACIONAL 17 T, POTENCIA BRUTA 111 HP - CHP DIURNO. AF_06/2014 (CHP)</t>
  </si>
  <si>
    <t>5629</t>
  </si>
  <si>
    <t>ESCAVADEIRA HIDRÁULICA SOBRE ESTEIRAS, CAÇAMBA 0,80 M3, PESO OPERACIONAL 17 T, POTENCIA BRUTA 111 HP - MANUTENÇÃO. AF_06/2014</t>
  </si>
  <si>
    <t>5630</t>
  </si>
  <si>
    <t>ESCAVADEIRA HIDRÁULICA SOBRE ESTEIRAS, CAÇAMBA 0,80 M3, PESO OPERACIONAL 17 T, POTENCIA BRUTA 111 HP - MATERIAIS NA OPERAÇÃO. AF_06/2014</t>
  </si>
  <si>
    <t>5627 ESCAVADEIRA HIDRÁULICA SOBRE ESTEIRAS, CAÇAMBA 0,80 M3, PESO OPERACIONAL 17 T, POTENCIA BRUTA 111 HP - DEPRECIAÇÃO. AF_06/2014 (H)</t>
  </si>
  <si>
    <t>00010685</t>
  </si>
  <si>
    <t>ESCAVADEIRA HIDRAULICA SOBRE ESTEIRAS, CACAMBA 0,80M3, PESO OPERACIONAL 17T, POTENCIA BRUTA 111HP</t>
  </si>
  <si>
    <t>5628 ESCAVADEIRA HIDRÁULICA SOBRE ESTEIRAS, CAÇAMBA 0,80 M3, PESO OPERACIONAL 17 T, POTENCIA BRUTA 111 HP - JUROS. AF_06/2014 (H)</t>
  </si>
  <si>
    <t>5629 ESCAVADEIRA HIDRÁULICA SOBRE ESTEIRAS, CAÇAMBA 0,80 M3, PESO OPERACIONAL 17 T, POTENCIA BRUTA 111 HP - MANUTENÇÃO. AF_06/2014 (H)</t>
  </si>
  <si>
    <t>5630 ESCAVADEIRA HIDRÁULICA SOBRE ESTEIRAS, CAÇAMBA 0,80 M3, PESO OPERACIONAL 17 T, POTENCIA BRUTA 111 HP - MATERIAIS NA OPERAÇÃO. AF_06/2014 (H)</t>
  </si>
  <si>
    <t>88908 ESCAVADEIRA HIDRÁULICA SOBRE ESTEIRAS, CAÇAMBA 1,20 M3, PESO OPERACIONAL 21 T, POTÊNCIA BRUTA 155 HP - CHI DIURNO. AF_06/2014 (CHI)</t>
  </si>
  <si>
    <t>88900</t>
  </si>
  <si>
    <t>ESCAVADEIRA HIDRÁULICA SOBRE ESTEIRAS, CAÇAMBA 1,20 M3, PESO OPERACIONAL 21 T, POTÊNCIA BRUTA 155 HP - DEPRECIAÇÃO. AF_06/2014</t>
  </si>
  <si>
    <t>88902</t>
  </si>
  <si>
    <t>ESCAVADEIRA HIDRÁULICA SOBRE ESTEIRAS, CAÇAMBA 1,20 M3, PESO OPERACIONAL 21 T, POTÊNCIA BRUTA 155 HP - JUROS. AF_06/2014</t>
  </si>
  <si>
    <t>88907 ESCAVADEIRA HIDRÁULICA SOBRE ESTEIRAS, CAÇAMBA 1,20 M3, PESO OPERACIONAL 21 T, POTÊNCIA BRUTA 155 HP - CHP DIURNO. AF_06/2014 (CHP)</t>
  </si>
  <si>
    <t>88903</t>
  </si>
  <si>
    <t>ESCAVADEIRA HIDRÁULICA SOBRE ESTEIRAS, CAÇAMBA 1,20 M3, PESO OPERACIONAL 21 T, POTÊNCIA BRUTA 155 HP - MANUTENÇÃO. AF_06/2014</t>
  </si>
  <si>
    <t>88904</t>
  </si>
  <si>
    <t>ESCAVADEIRA HIDRÁULICA SOBRE ESTEIRAS, CAÇAMBA 1,20 M3, PESO OPERACIONAL 21 T, POTÊNCIA BRUTA 155 HP - MATERIAIS NA OPERAÇÃO. AF_06/2014</t>
  </si>
  <si>
    <t>88900 ESCAVADEIRA HIDRÁULICA SOBRE ESTEIRAS, CAÇAMBA 1,20 M3, PESO OPERACIONAL 21 T, POTÊNCIA BRUTA 155 HP - DEPRECIAÇÃO. AF_06/2014 (H)</t>
  </si>
  <si>
    <t>00014525</t>
  </si>
  <si>
    <t>ESCAVADEIRA HIDRAULICA SOBRE ESTEIRAS COM CACAMBA DE 1,20 M3, PESO OPERACIONAL 21 T, POTENCIA BRUTA 155 HP</t>
  </si>
  <si>
    <t>88902 ESCAVADEIRA HIDRÁULICA SOBRE ESTEIRAS, CAÇAMBA 1,20 M3, PESO OPERACIONAL 21 T, POTÊNCIA BRUTA 155 HP - JUROS. AF_06/2014 (H)</t>
  </si>
  <si>
    <t>88903 ESCAVADEIRA HIDRÁULICA SOBRE ESTEIRAS, CAÇAMBA 1,20 M3, PESO OPERACIONAL 21 T, POTÊNCIA BRUTA 155 HP - MANUTENÇÃO. AF_06/2014 (H)</t>
  </si>
  <si>
    <t>88904 ESCAVADEIRA HIDRÁULICA SOBRE ESTEIRAS, CAÇAMBA 1,20 M3, PESO OPERACIONAL 21 T, POTÊNCIA BRUTA 155 HP - MATERIAIS NA OPERAÇÃO. AF_06/2014 (H)</t>
  </si>
  <si>
    <t>93358 ESCAVAÇÃO MANUAL DE VALA. AF_09/2024 (M3)</t>
  </si>
  <si>
    <t>97082 ESCAVAÇÃO MANUAL DE VIGA DE BORDA PARA RADIER. AF_09/2021 (M3)</t>
  </si>
  <si>
    <t>97101 EXECUÇÃO DE RADIER, ESPESSURA DE 10 CM, FCK = 30 MPA, COM USO DE FORMAS EM MADEIRA SERRADA. AF_09/2021 (M2)</t>
  </si>
  <si>
    <t>97089</t>
  </si>
  <si>
    <t>ARMAÇÃO PARA EXECUÇÃO DE RADIER, PISO DE CONCRETO OU LAJE SOBRE SOLO, COM USO DE TELA Q-113. AF_09/2021</t>
  </si>
  <si>
    <t>97082</t>
  </si>
  <si>
    <t>ESCAVAÇÃO MANUAL DE VIGA DE BORDA PARA RADIER. AF_09/2021</t>
  </si>
  <si>
    <t>S02497 Escavação manual de vala ou cava em material de 1ª categoria, profundidade até 1,50m (m3)</t>
  </si>
  <si>
    <t>92273 FABRICAÇÃO DE ESCORAS DO TIPO PONTALETE, EM MADEIRA, PARA PÉ-DIREITO SIMPLES. AF_09/2020 (M)</t>
  </si>
  <si>
    <t>101971 FABRICAÇÃO DE FÔRMA PARA ESCADAS, COM 2 LANCES EM "U" E LAJE PLANA, EM CHAPA DE MADEIRA COMPENSADA RESINADA, E= 17 MM. AF_11/2020 (M2)</t>
  </si>
  <si>
    <t>92267 FABRICAÇÃO DE FÔRMA PARA LAJES, EM CHAPA DE MADEIRA COMPENSADA RESINADA, E = 17 MM. AF_09/2020 (M2)</t>
  </si>
  <si>
    <t>92264 FABRICAÇÃO DE FÔRMA PARA PILARES E ESTRUTURAS SIMILARES, EM CHAPA DE MADEIRA COMPENSADA PLASTIFICADA, E = 18 MM. AF_09/2020 (M2)</t>
  </si>
  <si>
    <t>00001345</t>
  </si>
  <si>
    <t>CHAPA/PAINEL DE MADEIRA COMPENSADA PLASTIFICADA (MADEIRITE PLASTIFICADO) PARA FORMA DE CONCRETO, DE 2200 X 1100 MM, E = *17* MM</t>
  </si>
  <si>
    <t>92263 FABRICAÇÃO DE FÔRMA PARA PILARES E ESTRUTURAS SIMILARES, EM CHAPA DE MADEIRA COMPENSADA RESINADA, E = 17 MM. AF_09/2020 (M2)</t>
  </si>
  <si>
    <t>92270 FABRICAÇÃO DE FÔRMA PARA VIGAS, COM MADEIRA SERRADA, E = 25 MM. AF_09/2020 (M2)</t>
  </si>
  <si>
    <t>00006189</t>
  </si>
  <si>
    <t>TABUA NAO APARELHADA *2,5 X 30* CM, EM MACARANDUBA/MASSARANDUBA, ANGELIM OU EQUIVALENTE DA REGIAO - BRUTA</t>
  </si>
  <si>
    <t>92265 FABRICAÇÃO DE FÔRMA PARA VIGAS, EM CHAPA DE MADEIRA COMPENSADA RESINADA, E = 17 MM. AF_09/2020 (M2)</t>
  </si>
  <si>
    <t>91305 FECHADURA DE EMBUTIR PARA PORTA DE BANHEIRO, COMPLETA, ACABAMENTO PADRÃO POPULAR, INCLUSO EXECUÇÃO DE FURO - FORNECIMENTO E INSTALAÇÃO. AF_12/2019 (UN)</t>
  </si>
  <si>
    <t>91170 FIXAÇÃO DE TUBOS HORIZONTAIS DE PVC ÁGUA, PVC ESGOTO, PVC ÁGUA PLUVIAL, CPVC, PPR, COBRE OU AÇO, DIÂMETROS MENORES OU IGUAIS A 40 MM, COM ABRAÇADEIRA METÁLICA RÍGIDA TIPO U PERFIL 1 1/4", FIXADA EM PERFILADO EM LAJE. AF_09/2023_PS (M)</t>
  </si>
  <si>
    <t>00000392</t>
  </si>
  <si>
    <t>ABRACADEIRA EM ACO PARA AMARRACAO DE ELETRODUTOS, TIPO D, COM 1/2" E PARAFUSO DE FIXACAO</t>
  </si>
  <si>
    <t>91173 FIXAÇÃO DE TUBOS VERTICAIS DE PVC ÁGUA, PVC ESGOTO, PVC ÁGUA PLUVIAL, CPVC, PPR, COBRE OU AÇO, DIÂMETROS MENORES OU IGUAIS A 40 MM, COM ABRAÇADEIRA METÁLICA RÍGIDA TIPO U PERFIL 1 1/4", FIXADA EM PERFILADO EM PAREDE. AF_09/2023_PS (M)</t>
  </si>
  <si>
    <t>S11640 Forma plana para estruturas, em compensado plastificado de 10mm, 02 usos, inclusive escoramento - Revisada 07.2015 (m2)</t>
  </si>
  <si>
    <t>00001346</t>
  </si>
  <si>
    <t>CHAPA/PAINEL DE MADEIRA COMPENSADA PLASTIFICADA (MADEIRITE PLASTIFICADO) PARA FORMA DE CONCRETO, DE 2200 X 1100 MM, E = 10 MM</t>
  </si>
  <si>
    <t>I01569</t>
  </si>
  <si>
    <t>Madeira mista serrada (barrote) 6 x 6cm - 0,0036 m3/m (angelim, louro)</t>
  </si>
  <si>
    <t>S00115 Forma plana para estruturas, em compensado resinado de 12mm, 02 usos, inclusive escoramento - Rev 02_04/2022 (m2)</t>
  </si>
  <si>
    <t>I00630</t>
  </si>
  <si>
    <t>Compensado resinado 12mm - Madeirit ou similar</t>
  </si>
  <si>
    <t>S00080 Forma plana para fundações, em compensado resinado 12mm, 02 usos (m2)</t>
  </si>
  <si>
    <t>00005067</t>
  </si>
  <si>
    <t>PREGO DE ACO POLIDO COM CABECA 16 X 24 (2 1/4 X 12)</t>
  </si>
  <si>
    <t>S02952 Fornecimento de relé fotoelétrico indiv. 5a/127v, c/ base móvel (un)</t>
  </si>
  <si>
    <t>I01970</t>
  </si>
  <si>
    <t>Relé fotoelétrico individual 5a / 127v, c/ base móvel</t>
  </si>
  <si>
    <t>S02975 Fornecimento e implantação de relé foto-elétrico em poste (un)</t>
  </si>
  <si>
    <t>S02952</t>
  </si>
  <si>
    <t>Fornecimento de relé fotoelétrico indiv. 5a/127v, c/ base móvel</t>
  </si>
  <si>
    <t>S03000</t>
  </si>
  <si>
    <t>Mão-de-obra para implantação de relé foto-elétrico em poste s/ fornecimento</t>
  </si>
  <si>
    <t>88269 GESSEIRO COM ENCARGOS COMPLEMENTARES (H)</t>
  </si>
  <si>
    <t>95337</t>
  </si>
  <si>
    <t>CURSO DE CAPACITAÇÃO PARA GESSEIRO (ENCARGOS COMPLEMENTARES) - HORISTA</t>
  </si>
  <si>
    <t>90279 GRAUTE FGK=20 MPA; TRAÇO 1:0,04:1,8:2,1 (EM MASSA SECA DE CIMENTO/ CAL/ AREIA GROSSA/ BRITA 0) - PREPARO MECÂNICO COM BETONEIRA 400 L. AF_09/2021 (M3)</t>
  </si>
  <si>
    <t>89994 GRAUTEAMENTO DE CINTA INTERMEDIÁRIA OU DE CONTRAVERGA EM ALVENARIA ESTRUTURAL. AF_09/2021 (M3)</t>
  </si>
  <si>
    <t>90279</t>
  </si>
  <si>
    <t>GRAUTE FGK=20 MPA; TRAÇO 1:0,04:1,8:2,1 (EM MASSA SECA DE CIMENTO/ CAL/ AREIA GROSSA/ BRITA 0) - PREPARO MECÂNICO COM BETONEIRA 400 L. AF_09/2021</t>
  </si>
  <si>
    <t>89995 GRAUTEAMENTO DE CINTA SUPERIOR OU DE VERGA EM ALVENARIA ESTRUTURAL. AF_09/2021 (M3)</t>
  </si>
  <si>
    <t>89993 GRAUTEAMENTO VERTICAL EM ALVENARIA ESTRUTURAL. AF_09/2021 (M3)</t>
  </si>
  <si>
    <t>93428 GRUPO GERADOR ESTACIONÁRIO, POTÊNCIA 150 KVA, MOTOR A DIESEL- CHI DIURNO. AF_03/2016 (CHI)</t>
  </si>
  <si>
    <t>93423</t>
  </si>
  <si>
    <t>GRUPO GERADOR ESTACIONÁRIO, POTÊNCIA 150 KVA, MOTOR A DIESEL- DEPRECIAÇÃO. AF_03/2016</t>
  </si>
  <si>
    <t>93424</t>
  </si>
  <si>
    <t>GRUPO GERADOR ESTACIONÁRIO, POTÊNCIA 150 KVA, MOTOR A DIESEL- JUROS. AF_03/2016</t>
  </si>
  <si>
    <t>93427 GRUPO GERADOR ESTACIONÁRIO, POTÊNCIA 150 KVA, MOTOR A DIESEL- CHP DIURNO. AF_03/2016 (CHP)</t>
  </si>
  <si>
    <t>93425</t>
  </si>
  <si>
    <t>GRUPO GERADOR ESTACIONÁRIO, POTÊNCIA 150 KVA, MOTOR A DIESEL- MANUTENÇÃO. AF_03/2016</t>
  </si>
  <si>
    <t>93426</t>
  </si>
  <si>
    <t>GRUPO GERADOR ESTACIONÁRIO, POTÊNCIA 150 KVA, MOTOR A DIESEL- MATERIAIS NA OPERAÇÃO. AF_03/2016</t>
  </si>
  <si>
    <t>93423 GRUPO GERADOR ESTACIONÁRIO, POTÊNCIA 150 KVA, MOTOR A DIESEL- DEPRECIAÇÃO. AF_03/2016 (H)</t>
  </si>
  <si>
    <t>00036501</t>
  </si>
  <si>
    <t>GRUPO GERADOR ESTACIONARIO, POTENCIA 150 KVA, MOTOR DIESEL</t>
  </si>
  <si>
    <t>93424 GRUPO GERADOR ESTACIONÁRIO, POTÊNCIA 150 KVA, MOTOR A DIESEL- JUROS. AF_03/2016 (H)</t>
  </si>
  <si>
    <t>93425 GRUPO GERADOR ESTACIONÁRIO, POTÊNCIA 150 KVA, MOTOR A DIESEL- MANUTENÇÃO. AF_03/2016 (H)</t>
  </si>
  <si>
    <t>93426 GRUPO GERADOR ESTACIONÁRIO, POTÊNCIA 150 KVA, MOTOR A DIESEL- MATERIAIS NA OPERAÇÃO. AF_03/2016 (H)</t>
  </si>
  <si>
    <t>93282 GUINCHO ELÉTRICO DE COLUNA, CAPACIDADE 400 KG, COM MOTO FREIO, MOTOR TRIFÁSICO DE 1,25 CV - CHI DIURNO. AF_03/2016 (CHI)</t>
  </si>
  <si>
    <t>88295</t>
  </si>
  <si>
    <t>OPERADOR DE GUINCHO COM ENCARGOS COMPLEMENTARES</t>
  </si>
  <si>
    <t>93277</t>
  </si>
  <si>
    <t>GUINCHO ELÉTRICO DE COLUNA, CAPACIDADE 400 KG, COM MOTO FREIO, MOTOR TRIFÁSICO DE 1,25 CV - DEPRECIAÇÃO. AF_03/2016</t>
  </si>
  <si>
    <t>93278</t>
  </si>
  <si>
    <t>GUINCHO ELÉTRICO DE COLUNA, CAPACIDADE 400 KG, COM MOTO FREIO, MOTOR TRIFÁSICO DE 1,25 CV - JUROS. AF_03/2016</t>
  </si>
  <si>
    <t>93281 GUINCHO ELÉTRICO DE COLUNA, CAPACIDADE 400 KG, COM MOTO FREIO, MOTOR TRIFÁSICO DE 1,25 CV - CHP DIURNO. AF_03/2016 (CHP)</t>
  </si>
  <si>
    <t>93279</t>
  </si>
  <si>
    <t>GUINCHO ELÉTRICO DE COLUNA, CAPACIDADE 400 KG, COM MOTO FREIO, MOTOR TRIFÁSICO DE 1,25 CV - MANUTENÇÃO. AF_03/2016</t>
  </si>
  <si>
    <t>93280</t>
  </si>
  <si>
    <t>GUINCHO ELÉTRICO DE COLUNA, CAPACIDADE 400 KG, COM MOTO FREIO, MOTOR TRIFÁSICO DE 1,25 CV - MATERIAIS NA OPERAÇÃO. AF_03/2016</t>
  </si>
  <si>
    <t>93277 GUINCHO ELÉTRICO DE COLUNA, CAPACIDADE 400 KG, COM MOTO FREIO, MOTOR TRIFÁSICO DE 1,25 CV - DEPRECIAÇÃO. AF_03/2016 (H)</t>
  </si>
  <si>
    <t>00036487</t>
  </si>
  <si>
    <t>GUINCHO ELETRICO DE COLUNA, CAPACIDADE 400 KG, COM MOTO FREIO, MOTOR TRIFASICO DE 1,25 CV</t>
  </si>
  <si>
    <t>93278 GUINCHO ELÉTRICO DE COLUNA, CAPACIDADE 400 KG, COM MOTO FREIO, MOTOR TRIFÁSICO DE 1,25 CV - JUROS. AF_03/2016 (H)</t>
  </si>
  <si>
    <t>93279 GUINCHO ELÉTRICO DE COLUNA, CAPACIDADE 400 KG, COM MOTO FREIO, MOTOR TRIFÁSICO DE 1,25 CV - MANUTENÇÃO. AF_03/2016 (H)</t>
  </si>
  <si>
    <t>93280 GUINCHO ELÉTRICO DE COLUNA, CAPACIDADE 400 KG, COM MOTO FREIO, MOTOR TRIFÁSICO DE 1,25 CV - MATERIAIS NA OPERAÇÃO. AF_03/2016 (H)</t>
  </si>
  <si>
    <t>93288 GUINDASTE HIDRÁULICO AUTOPROPELIDO, COM LANÇA TELESCÓPICA 40 M, CAPACIDADE MÁXIMA 60 T, POTÊNCIA 260 KW - CHI DIURNO. AF_03/2016 (CHI)</t>
  </si>
  <si>
    <t>88296</t>
  </si>
  <si>
    <t>OPERADOR DE GUINDASTE COM ENCARGOS COMPLEMENTARES</t>
  </si>
  <si>
    <t>93283</t>
  </si>
  <si>
    <t>GUINDASTE HIDRÁULICO AUTOPROPELIDO, COM LANÇA TELESCÓPICA 40 M, CAPACIDADE MÁXIMA 60 T, POTÊNCIA 260 KW - DEPRECIAÇÃO. AF_03/2016</t>
  </si>
  <si>
    <t>93296</t>
  </si>
  <si>
    <t>GUINDASTE HIDRÁULICO AUTOPROPELIDO, COM LANÇA TELESCÓPICA 40 M, CAPACIDADE MÁXIMA 60 T, POTÊNCIA 260 KW - IMPOSTOS E SEGUROS. AF_03/2016</t>
  </si>
  <si>
    <t>93284</t>
  </si>
  <si>
    <t>GUINDASTE HIDRÁULICO AUTOPROPELIDO, COM LANÇA TELESCÓPICA 40 M, CAPACIDADE MÁXIMA 60 T, POTÊNCIA 260 KW - JUROS. AF_03/2016</t>
  </si>
  <si>
    <t>93287 GUINDASTE HIDRÁULICO AUTOPROPELIDO, COM LANÇA TELESCÓPICA 40 M, CAPACIDADE MÁXIMA 60 T, POTÊNCIA 260 KW - CHP DIURNO. AF_03/2016 (CHP)</t>
  </si>
  <si>
    <t>93285</t>
  </si>
  <si>
    <t>GUINDASTE HIDRÁULICO AUTOPROPELIDO, COM LANÇA TELESCÓPICA 40 M, CAPACIDADE MÁXIMA 60 T, POTÊNCIA 260 KW - MANUTENÇÃO. AF_03/2016</t>
  </si>
  <si>
    <t>93286</t>
  </si>
  <si>
    <t>GUINDASTE HIDRÁULICO AUTOPROPELIDO, COM LANÇA TELESCÓPICA 40 M, CAPACIDADE MÁXIMA 60 T, POTÊNCIA 260 KW - MATERIAIS NA OPERAÇÃO. AF_03/2016</t>
  </si>
  <si>
    <t>93283 GUINDASTE HIDRÁULICO AUTOPROPELIDO, COM LANÇA TELESCÓPICA 40 M, CAPACIDADE MÁXIMA 60 T, POTÊNCIA 260 KW - DEPRECIAÇÃO. AF_03/2016 (H)</t>
  </si>
  <si>
    <t>00044474</t>
  </si>
  <si>
    <t>GUINDASTE HIDRAULICO AUTOPROPELIDO, COM LANCA TELESCOPICA 40 M, CAPACIDADE MAXIMA 60 T, POTENCIA 260 KW, TRACAO 6 X 6</t>
  </si>
  <si>
    <t>93296 GUINDASTE HIDRÁULICO AUTOPROPELIDO, COM LANÇA TELESCÓPICA 40 M, CAPACIDADE MÁXIMA 60 T, POTÊNCIA 260 KW - IMPOSTOS E SEGUROS. AF_03/2016 (H)</t>
  </si>
  <si>
    <t>93284 GUINDASTE HIDRÁULICO AUTOPROPELIDO, COM LANÇA TELESCÓPICA 40 M, CAPACIDADE MÁXIMA 60 T, POTÊNCIA 260 KW - JUROS. AF_03/2016 (H)</t>
  </si>
  <si>
    <t>93285 GUINDASTE HIDRÁULICO AUTOPROPELIDO, COM LANÇA TELESCÓPICA 40 M, CAPACIDADE MÁXIMA 60 T, POTÊNCIA 260 KW - MANUTENÇÃO. AF_03/2016 (H)</t>
  </si>
  <si>
    <t>93286 GUINDASTE HIDRÁULICO AUTOPROPELIDO, COM LANÇA TELESCÓPICA 40 M, CAPACIDADE MÁXIMA 60 T, POTÊNCIA 260 KW - MATERIAIS NA OPERAÇÃO. AF_03/2016 (H)</t>
  </si>
  <si>
    <t>5930 GUINDAUTO HIDRÁULICO, CAPACIDADE MÁXIMA DE CARGA 6200 KG, MOMENTO MÁXIMO DE CARGA 11,7 TM, ALCANCE MÁXIMO HORIZONTAL 9,70 M, INCLUSIVE CAMINHÃO TOCO PBT 16.000 KG, POTÊNCIA DE 189 CV - CHI DIURNO. AF_06/2014 (CHI)</t>
  </si>
  <si>
    <t>88286</t>
  </si>
  <si>
    <t>MOTORISTA OPERADOR DE MUNCK COM ENCARGOS COMPLEMENTARES</t>
  </si>
  <si>
    <t>89259</t>
  </si>
  <si>
    <t>GUINDAUTO HIDRÁULICO, CAPACIDADE MÁXIMA DE CARGA 6200 KG, MOMENTO MÁXIMO DE CARGA 11,7 TM, ALCANCE MÁXIMO HORIZONTAL 9,70 M, INCLUSIVE CAMINHÃO TOCO PBT 16.000 KG, POTÊNCIA DE 189 CV - DEPRECIAÇÃO. AF_06/2014</t>
  </si>
  <si>
    <t>91466</t>
  </si>
  <si>
    <t>GUINDAUTO HIDRÁULICO, CAPACIDADE MÁXIMA DE CARGA 6200 KG, MOMENTO MÁXIMO DE CARGA 11,7 TM, ALCANCE MÁXIMO HORIZONTAL 9,70 M, INCLUSIVE CAMINHÃO TOCO PBT 16.000 KG, POTÊNCIA DE 189 CV - IMPOSTOS E SEGUROS. AF_08/2015</t>
  </si>
  <si>
    <t>89260</t>
  </si>
  <si>
    <t>GUINDAUTO HIDRÁULICO, CAPACIDADE MÁXIMA DE CARGA 6200 KG, MOMENTO MÁXIMO DE CARGA 11,7 TM, ALCANCE MÁXIMO HORIZONTAL 9,70 M, INCLUSIVE CAMINHÃO TOCO PBT 16.000 KG, POTÊNCIA DE 189 CV - JUROS. AF_06/2014</t>
  </si>
  <si>
    <t>5928 GUINDAUTO HIDRÁULICO, CAPACIDADE MÁXIMA DE CARGA 6200 KG, MOMENTO MÁXIMO DE CARGA 11,7 TM, ALCANCE MÁXIMO HORIZONTAL 9,70 M, INCLUSIVE CAMINHÃO TOCO PBT 16.000 KG, POTÊNCIA DE 189 CV - CHP DIURNO. AF_06/2014 (CHP)</t>
  </si>
  <si>
    <t>89262</t>
  </si>
  <si>
    <t>GUINDAUTO HIDRÁULICO, CAPACIDADE MÁXIMA DE CARGA 6200 KG, MOMENTO MÁXIMO DE CARGA 11,7 TM, ALCANCE MÁXIMO HORIZONTAL 9,70 M, INCLUSIVE CAMINHÃO TOCO PBT 16.000 KG, POTÊNCIA DE 189 CV - MANUTENÇÃO. AF_06/2014</t>
  </si>
  <si>
    <t>91467</t>
  </si>
  <si>
    <t>GUINDAUTO HIDRÁULICO, CAPACIDADE MÁXIMA DE CARGA 6200 KG, MOMENTO MÁXIMO DE CARGA 11,7 TM, ALCANCE MÁXIMO HORIZONTAL 9,70 M, INCLUSIVE CAMINHÃO TOCO PBT 16.000 KG, POTÊNCIA DE 189 CV - MATERIAIS NA OPERAÇÃO. AF_08/2015</t>
  </si>
  <si>
    <t>89259 GUINDAUTO HIDRÁULICO, CAPACIDADE MÁXIMA DE CARGA 6200 KG, MOMENTO MÁXIMO DE CARGA 11,7 TM, ALCANCE MÁXIMO HORIZONTAL 9,70 M, INCLUSIVE CAMINHÃO TOCO PBT 16.000 KG, POTÊNCIA DE 189 CV - DEPRECIAÇÃO. AF_06/2014 (H)</t>
  </si>
  <si>
    <t>00003363</t>
  </si>
  <si>
    <t>GUINDAUTO HIDRAULICO, CAPACIDADE MAXIMA DE CARGA 6200 KG, MOMENTO MAXIMO DE CARGA 11,7 TM, ALCANCE MAXIMO HORIZONTAL 9,70 M, PARA MONTAGEM SOBRE CHASSI DE CAMINHAO PBT MINIMO 13000 KG (INCLUI MONTAGEM, NAO INCLUI CAMINHAO)</t>
  </si>
  <si>
    <t>91466 GUINDAUTO HIDRÁULICO, CAPACIDADE MÁXIMA DE CARGA 6200 KG, MOMENTO MÁXIMO DE CARGA 11,7 TM, ALCANCE MÁXIMO HORIZONTAL 9,70 M, INCLUSIVE CAMINHÃO TOCO PBT 16.000 KG, POTÊNCIA DE 189 CV - IMPOSTOS E SEGUROS. AF_08/2015 (H)</t>
  </si>
  <si>
    <t>89260 GUINDAUTO HIDRÁULICO, CAPACIDADE MÁXIMA DE CARGA 6200 KG, MOMENTO MÁXIMO DE CARGA 11,7 TM, ALCANCE MÁXIMO HORIZONTAL 9,70 M, INCLUSIVE CAMINHÃO TOCO PBT 16.000 KG, POTÊNCIA DE 189 CV - JUROS. AF_06/2014 (H)</t>
  </si>
  <si>
    <t>89262 GUINDAUTO HIDRÁULICO, CAPACIDADE MÁXIMA DE CARGA 6200 KG, MOMENTO MÁXIMO DE CARGA 11,7 TM, ALCANCE MÁXIMO HORIZONTAL 9,70 M, INCLUSIVE CAMINHÃO TOCO PBT 16.000 KG, POTÊNCIA DE 189 CV - MANUTENÇÃO. AF_06/2014 (H)</t>
  </si>
  <si>
    <t>91467 GUINDAUTO HIDRÁULICO, CAPACIDADE MÁXIMA DE CARGA 6200 KG, MOMENTO MÁXIMO DE CARGA 11,7 TM, ALCANCE MÁXIMO HORIZONTAL 9,70 M, INCLUSIVE CAMINHÃO TOCO PBT 16.000 KG, POTÊNCIA DE 189 CV - MATERIAIS NA OPERAÇÃO. AF_08/2015 (H)</t>
  </si>
  <si>
    <t>S02827 Grelha pré-moldada em concreto para boca-de-lobo 0,45 x 1,10m (un)</t>
  </si>
  <si>
    <t>I01075</t>
  </si>
  <si>
    <t>Grelha pré-moldada em concreto para boca de lobo 0,45 x1,10m</t>
  </si>
  <si>
    <t>88270 IMPERMEABILIZADOR COM ENCARGOS COMPLEMENTARES (H)</t>
  </si>
  <si>
    <t>95338</t>
  </si>
  <si>
    <t>CURSO DE CAPACITAÇÃO PARA IMPERMEABILIZADOR (ENCARGOS COMPLEMENTARES) - HORISTA</t>
  </si>
  <si>
    <t>91955 INTERRUPTOR PARALELO (1 MÓDULO), 10A/250V, INCLUINDO SUPORTE E PLACA - FORNECIMENTO E INSTALAÇÃO. AF_03/2023 (UN)</t>
  </si>
  <si>
    <t>91954</t>
  </si>
  <si>
    <t>INTERRUPTOR PARALELO (1 MÓDULO), 10A/250V, SEM SUPORTE E SEM PLACA - FORNECIMENTO E INSTALAÇÃO. AF_03/2023</t>
  </si>
  <si>
    <t>91954 INTERRUPTOR PARALELO (1 MÓDULO), 10A/250V, SEM SUPORTE E SEM PLACA - FORNECIMENTO E INSTALAÇÃO. AF_03/2023 (UN)</t>
  </si>
  <si>
    <t>00038113</t>
  </si>
  <si>
    <t>INTERRUPTOR PARALELO 10A, 250V (APENAS MODULO)</t>
  </si>
  <si>
    <t>92023 INTERRUPTOR SIMPLES (1 MÓDULO) COM 1 TOMADA DE EMBUTIR 2P+T 10 A, INCLUINDO SUPORTE E PLACA - FORNECIMENTO E INSTALAÇÃO. AF_03/2023 (UN)</t>
  </si>
  <si>
    <t>92022</t>
  </si>
  <si>
    <t>INTERRUPTOR SIMPLES (1 MÓDULO) COM 1 TOMADA DE EMBUTIR 2P+T 10 A, SEM SUPORTE E SEM PLACA - FORNECIMENTO E INSTALAÇÃO. AF_03/2023</t>
  </si>
  <si>
    <t>92022 INTERRUPTOR SIMPLES (1 MÓDULO) COM 1 TOMADA DE EMBUTIR 2P+T 10 A, SEM SUPORTE E SEM PLACA - FORNECIMENTO E INSTALAÇÃO. AF_03/2023 (UN)</t>
  </si>
  <si>
    <t>00038112</t>
  </si>
  <si>
    <t>INTERRUPTOR SIMPLES 10A, 250V (APENAS MODULO)</t>
  </si>
  <si>
    <t>00038101</t>
  </si>
  <si>
    <t>TOMADA 2P+T 10A, 250V (APENAS MODULO)</t>
  </si>
  <si>
    <t>92025 INTERRUPTOR SIMPLES (1 MÓDULO) COM 2 TOMADAS DE EMBUTIR 2P+T 10 A, INCLUINDO SUPORTE E PLACA - FORNECIMENTO E INSTALAÇÃO. AF_03/2023 (UN)</t>
  </si>
  <si>
    <t>92024</t>
  </si>
  <si>
    <t>INTERRUPTOR SIMPLES (1 MÓDULO) COM 2 TOMADAS DE EMBUTIR 2P+T 10 A, SEM SUPORTE E SEM PLACA - FORNECIMENTO E INSTALAÇÃO. AF_03/2023</t>
  </si>
  <si>
    <t>92024 INTERRUPTOR SIMPLES (1 MÓDULO) COM 2 TOMADAS DE EMBUTIR 2P+T 10 A, SEM SUPORTE E SEM PLACA - FORNECIMENTO E INSTALAÇÃO. AF_03/2023 (UN)</t>
  </si>
  <si>
    <t>91952 INTERRUPTOR SIMPLES (1 MÓDULO), 10A/250V, SEM SUPORTE E SEM PLACA - FORNECIMENTO E INSTALAÇÃO. AF_03/2023 (UN)</t>
  </si>
  <si>
    <t>91959 INTERRUPTOR SIMPLES (2 MÓDULOS), 10A/250V, INCLUINDO SUPORTE E PLACA - FORNECIMENTO E INSTALAÇÃO. AF_03/2023 (UN)</t>
  </si>
  <si>
    <t>91958</t>
  </si>
  <si>
    <t>INTERRUPTOR SIMPLES (2 MÓDULOS), 10A/250V, SEM SUPORTE E SEM PLACA - FORNECIMENTO E INSTALAÇÃO. AF_03/2023</t>
  </si>
  <si>
    <t>91958 INTERRUPTOR SIMPLES (2 MÓDULOS), 10A/250V, SEM SUPORTE E SEM PLACA - FORNECIMENTO E INSTALAÇÃO. AF_03/2023 (UN)</t>
  </si>
  <si>
    <t>91967 INTERRUPTOR SIMPLES (3 MÓDULOS), 10A/250V, INCLUINDO SUPORTE E PLACA - FORNECIMENTO E INSTALAÇÃO. AF_03/2023 (UN)</t>
  </si>
  <si>
    <t>91966</t>
  </si>
  <si>
    <t>INTERRUPTOR SIMPLES (3 MÓDULOS), 10A/250V, SEM SUPORTE E SEM PLACA - FORNECIMENTO E INSTALAÇÃO. AF_03/2023</t>
  </si>
  <si>
    <t>91966 INTERRUPTOR SIMPLES (3 MÓDULOS), 10A/250V, SEM SUPORTE E SEM PLACA - FORNECIMENTO E INSTALAÇÃO. AF_03/2023 (UN)</t>
  </si>
  <si>
    <t>101547 ISOLADOR, TIPO DISCO, PARA TENSÃO 15 KV - FORNECIMENTO E INSTALAÇÃO. AF_07/2020 (UN)</t>
  </si>
  <si>
    <t>00003405</t>
  </si>
  <si>
    <t>ISOLADOR DE PORCELANA SUSPENSO, DISCO TIPO GARFO OLHAL, DIAMETRO DE 152 MM, PARA TENSAO DE *15* KV</t>
  </si>
  <si>
    <t>94559 JANELA DE AÇO TIPO BASCULANTE, PARA VIDROS (VIDROS NÃO INCLUSOS), BATENTE/ REQUADRO INCLUSO (6,5 A 14 CM), DIMENSÕES 60X60 CM, COM COM PINTURA ANTICORROSIVA, SEM ACABAMENTO, COM FERRAGENS, FIXAÇÃO COM ARGAMASSA, EXCLUSIVE CONTRAMARCO - FORNECIMENTO E INSTALAÇÃO. AF_11/2024 (M2)</t>
  </si>
  <si>
    <t>00011190</t>
  </si>
  <si>
    <t>JANELA BASCULANTE, ACO, COM BATENTE/REQUADRO, 60 X 60 CM (SEM VIDROS)</t>
  </si>
  <si>
    <t>100665 JANELA DE MADEIRA CEDRINHO/ ANGELIM COMERCIAL/ CURUPIXA/ CUMARU OU EQUIVALENTE, CAIXA DO BATENTE/ MARCO 10 CM, COM DUAS FOLHAS DE ABRIR TIPO VENEZIANAS E 2 FOLHAS GUILHOTINAS PARA VIDRO (VIDROS NÃO INCLUSOS), COM GUARNIÇÃO/ ALIZAR E FERRAGENS, FIXAÇÃO COM PARAFUSOS E ESPUMA EXPANSIVA, EXCLUSIVE CONTRAMARCO - FORNECIMENTO E INSTALAÇÃO. AF_11/2024 (M2)</t>
  </si>
  <si>
    <t>00038124</t>
  </si>
  <si>
    <t>ESPUMA EXPANSIVA DE POLIURETANO, APLICACAO MANUAL - 500 ML</t>
  </si>
  <si>
    <t>00020017</t>
  </si>
  <si>
    <t>GUARNICAO / ALIZAR / VISTA LISA EM MADEIRA MACICA, PARA PORTA, E = *1* CM, L = *5* CM, CEDRINHO / ANGELIM COMERCIAL / TAURI/ CURUPIXA / PEROBA / CUMARU OU EQUIVALENTE DA REGIAO</t>
  </si>
  <si>
    <t>00003421</t>
  </si>
  <si>
    <t>JANELA EM MADEIRA CEDRINHO/ ANGELIM COMERCIAL/ CURUPIXA/ CUMARU OU EQUIVALENTE DA REGIAO, CAIXA DO BATENTE/MARCO *10* CM, 2 FOLHAS DE ABRIR TIPO VENEZIANA E 2 FOLHAS GUILHOTINA PARA VIDRO, COM GUARNICAO/ALIZAR, COM FERRAGENS (SEM VIDRO E SEM ACABAMENTO)</t>
  </si>
  <si>
    <t>88441 JARDINEIRO COM ENCARGOS COMPLEMENTARES (H)</t>
  </si>
  <si>
    <t>95390</t>
  </si>
  <si>
    <t>CURSO DE CAPACITAÇÃO PARA JARDINEIRO (ENCARGOS COMPLEMENTARES) - HORISTA</t>
  </si>
  <si>
    <t>100716 JATEAMENTO ABRASIVO COM GRANALHA DE AÇO EM PERFIL METÁLICO EM FÁBRICA. AF_01/2020 (M2)</t>
  </si>
  <si>
    <t>93409</t>
  </si>
  <si>
    <t>MÁQUINA JATO DE PRESSAO PORTÁTIL, CAMARA DE 1 SAIDA, CAPACIDADE 280 L, DIAMETRO 670 MM, BICO DE JATO CURTO VENTURI DE 5/16", MANGUEIRA DE 1" COM COMPRESSOR DE AR REBOCÁVEL 189 PCM E MOTOR DIESEL 63 CV - CHI DIURNO. AF_05/2023</t>
  </si>
  <si>
    <t>93408</t>
  </si>
  <si>
    <t>MÁQUINA JATO DE PRESSAO PORTÁTIL, CAMARA DE 1 SAIDA, CAPACIDADE 280 L, DIAMETRO 670 MM, BICO DE JATO CURTO VENTURI DE 5/16", MANGUEIRA DE 1" COM COMPRESSOR DE AR REBOCÁVEL 189 PCM E MOTOR DIESEL 63 CV - CHP DIURNO. AF_05/2023</t>
  </si>
  <si>
    <t>00036785</t>
  </si>
  <si>
    <t>GRANALHA DE ACO, ANGULAR (GRIT), PARA JATEAMENTO, PENEIRA 1,41 A 1,19 MM (SAE G16)</t>
  </si>
  <si>
    <t>SC25K</t>
  </si>
  <si>
    <t>88306</t>
  </si>
  <si>
    <t>OPERADOR JATO DE AREIA OU JATISTA COM ENCARGOS COMPLEMENTARES</t>
  </si>
  <si>
    <t>96624 LASTRO COM MATERIAL GRANULAR (PEDRA BRITADA N.2), APLICADO EM PISOS OU LAJES SOBRE SOLO, ESPESSURA DE *10 CM*. AF_01/2024 (M3)</t>
  </si>
  <si>
    <t>95240 LASTRO DE CONCRETO MAGRO, APLICADO EM PISOS, LAJES SOBRE SOLO OU RADIERS, ESPESSURA DE 3 CM. AF_01/2024 (M2)</t>
  </si>
  <si>
    <t>95241 LASTRO DE CONCRETO MAGRO, APLICADO EM PISOS, LAJES SOBRE SOLO OU RADIERS, ESPESSURA DE 5 CM. AF_01/2024 (M2)</t>
  </si>
  <si>
    <t>99833 LAVADORA DE ALTA PRESSAO (LAVA-JATO) PARA AGUA FRIA, PRESSAO DE OPERACAO ENTRE 1400 E 1900 LIB/POL2, VAZAO MAXIMA ENTRE 400 E 700 L/H - CHP DIURNO. AF_05/2023 (CHP)</t>
  </si>
  <si>
    <t>99829</t>
  </si>
  <si>
    <t>LAVADORA DE ALTA PRESSAO (LAVA-JATO) PARA AGUA FRIA, PRESSAO DE OPERACAO ENTRE 1400 E 1900 LIB/POL2, VAZAO MAXIMA ENTRE 400 E 700 L/H - DEPRECIAÇÃO. AF_05/2023</t>
  </si>
  <si>
    <t>99830</t>
  </si>
  <si>
    <t>LAVADORA DE ALTA PRESSAO (LAVA-JATO) PARA AGUA FRIA, PRESSAO DE OPERACAO ENTRE 1400 E 1900 LIB/POL2, VAZAO MAXIMA ENTRE 400 E 700 L/H - JUROS. AF_05/2023</t>
  </si>
  <si>
    <t>99831</t>
  </si>
  <si>
    <t>LAVADORA DE ALTA PRESSAO (LAVA-JATO) PARA AGUA FRIA, PRESSAO DE OPERACAO ENTRE 1400 E 1900 LIB/POL2, VAZAO MAXIMA ENTRE 400 E 700 L/H - MANUTENÇÃO. AF_05/2023</t>
  </si>
  <si>
    <t>99832</t>
  </si>
  <si>
    <t>LAVADORA DE ALTA PRESSAO (LAVA-JATO) PARA AGUA FRIA, PRESSAO DE OPERACAO ENTRE 1400 E 1900 LIB/POL2, VAZAO MAXIMA ENTRE 400 E 700 L/H - MATERIAIS NA OPERAÇÃO. AF_05/2023</t>
  </si>
  <si>
    <t>99829 LAVADORA DE ALTA PRESSAO (LAVA-JATO) PARA AGUA FRIA, PRESSAO DE OPERACAO ENTRE 1400 E 1900 LIB/POL2, VAZAO MAXIMA ENTRE 400 E 700 L/H - DEPRECIAÇÃO. AF_05/2023 (H)</t>
  </si>
  <si>
    <t>00000746</t>
  </si>
  <si>
    <t>LAVADORA DE ALTA PRESSAO (LAVA - JATO) PARA AGUA FRIA, PRESSAO DE OPERACAO ENTRE 1400 E 1900 LIB/POL2, VAZAO MAXIMA ENTRE 400 E 700 L/H, POTENCIA DE OPERACAO ENTRE 2,50 E 3,00 CV</t>
  </si>
  <si>
    <t>99830 LAVADORA DE ALTA PRESSAO (LAVA-JATO) PARA AGUA FRIA, PRESSAO DE OPERACAO ENTRE 1400 E 1900 LIB/POL2, VAZAO MAXIMA ENTRE 400 E 700 L/H - JUROS. AF_05/2023 (H)</t>
  </si>
  <si>
    <t>99831 LAVADORA DE ALTA PRESSAO (LAVA-JATO) PARA AGUA FRIA, PRESSAO DE OPERACAO ENTRE 1400 E 1900 LIB/POL2, VAZAO MAXIMA ENTRE 400 E 700 L/H - MANUTENÇÃO. AF_05/2023 (H)</t>
  </si>
  <si>
    <t>99832 LAVADORA DE ALTA PRESSAO (LAVA-JATO) PARA AGUA FRIA, PRESSAO DE OPERACAO ENTRE 1400 E 1900 LIB/POL2, VAZAO MAXIMA ENTRE 400 E 700 L/H - MATERIAIS NA OPERAÇÃO. AF_05/2023 (H)</t>
  </si>
  <si>
    <t>86943 LAVATÓRIO LOUÇA BRANCA SUSPENSO, 29,5 X 39CM OU EQUIVALENTE, PADRÃO POPULAR, INCLUSO SIFÃO FLEXÍVEL EM PVC, VÁLVULA E ENGATE FLEXÍVEL 30CM EM PLÁSTICO E TORNEIRA CROMADA DE MESA, PADRÃO POPULAR - FORNECIMENTO E INSTALAÇÃO. AF_01/2020 (UN)</t>
  </si>
  <si>
    <t>86884</t>
  </si>
  <si>
    <t>ENGATE FLEXÍVEL EM PLÁSTICO BRANCO, 1/2" X 30CM - FORNECIMENTO E INSTALAÇÃO. AF_01/2020</t>
  </si>
  <si>
    <t>86906</t>
  </si>
  <si>
    <t>TORNEIRA CROMADA DE MESA, 1/2" OU 3/4", PARA LAVATÓRIO, PADRÃO POPULAR - FORNECIMENTO E INSTALAÇÃO. AF_01/2020</t>
  </si>
  <si>
    <t>S07692 Lançamento de concreto simples fabricado na obra, inclusive adensamento e acabamento em peças da superestrutura (m3)</t>
  </si>
  <si>
    <t>S00128 Lançamento de concreto usinado, bombeado, em peças armadas da superestrutura, inclusive colocação, adensamento e acabamento (m3)</t>
  </si>
  <si>
    <t>100903 LÂMPADA TUBULAR LED DE 18/20 W, COM SOQUETE, BASE G13 - FORNECIMENTO E INSTALAÇÃO. AF_09/2024_PS (UN)</t>
  </si>
  <si>
    <t>00039387</t>
  </si>
  <si>
    <t>LAMPADA LED TUBULAR BIVOLT 18/20 W, BASE G13</t>
  </si>
  <si>
    <t>00012295</t>
  </si>
  <si>
    <t>SOQUETE DE BAQUELITE BASE E27, PARA LAMPADAS</t>
  </si>
  <si>
    <t>88274 MARMORISTA/GRANITEIRO COM ENCARGOS COMPLEMENTARES (H)</t>
  </si>
  <si>
    <t>95341</t>
  </si>
  <si>
    <t>CURSO DE CAPACITAÇÃO PARA MARMORISTA/GRANITEIRO (ENCARGOS COMPLEMENTARES) - HORISTA</t>
  </si>
  <si>
    <t>87548 MASSA ÚNICA, EM ARGAMASSA TRAÇO 1:2:8, PREPARO MANUAL, APLICADA MANUALMENTE EM PAREDES INTERNAS DE AMBIENTES COM ÁREA ENTRE 5M² E 10M², E = 10MM, COM TALISCAS. AF_03/2024 (M2)</t>
  </si>
  <si>
    <t>100308 MECÂNICO DE REFRIGERAÇÃO COM ENCARGOS COMPLEMENTARES (H)</t>
  </si>
  <si>
    <t>100298</t>
  </si>
  <si>
    <t>CURSO DE CAPACITAÇÃO PARA MECÂNICO DE REFRIGERAÇÃO (ENCARGOS COMPLEMENTARES) - HORISTA</t>
  </si>
  <si>
    <t>90693 MINICARREGADEIRA SOBRE RODAS, POTÊNCIA LÍQUIDA DE 47 HP, CAPACIDADE NOMINAL DE OPERAÇÃO DE 646 KG - CHI DIURNO. AF_06/2015 (CHI)</t>
  </si>
  <si>
    <t>88301</t>
  </si>
  <si>
    <t>OPERADOR DE PÁ CARREGADEIRA COM ENCARGOS COMPLEMENTARES</t>
  </si>
  <si>
    <t>90688</t>
  </si>
  <si>
    <t>MINICARREGADEIRA SOBRE RODAS, POTÊNCIA LÍQUIDA DE 47 HP, CAPACIDADE NOMINAL DE OPERAÇÃO DE 646 KG - DEPRECIAÇÃO. AF_06/2015</t>
  </si>
  <si>
    <t>90689</t>
  </si>
  <si>
    <t>MINICARREGADEIRA SOBRE RODAS, POTÊNCIA LÍQUIDA DE 47 HP, CAPACIDADE NOMINAL DE OPERAÇÃO DE 646 KG - JUROS. AF_06/2015</t>
  </si>
  <si>
    <t>90692 MINICARREGADEIRA SOBRE RODAS, POTÊNCIA LÍQUIDA DE 47 HP, CAPACIDADE NOMINAL DE OPERAÇÃO DE 646 KG - CHP DIURNO. AF_06/2015 (CHP)</t>
  </si>
  <si>
    <t>90690</t>
  </si>
  <si>
    <t>MINICARREGADEIRA SOBRE RODAS, POTÊNCIA LÍQUIDA DE 47 HP, CAPACIDADE NOMINAL DE OPERAÇÃO DE 646 KG - MANUTENÇÃO. AF_06/2015</t>
  </si>
  <si>
    <t>90691</t>
  </si>
  <si>
    <t>MINICARREGADEIRA SOBRE RODAS, POTÊNCIA LÍQUIDA DE 47 HP, CAPACIDADE NOMINAL DE OPERAÇÃO DE 646 KG - MATERIAIS NA OPERAÇÃO. AF_06/2015</t>
  </si>
  <si>
    <t>90688 MINICARREGADEIRA SOBRE RODAS, POTÊNCIA LÍQUIDA DE 47 HP, CAPACIDADE NOMINAL DE OPERAÇÃO DE 646 KG - DEPRECIAÇÃO. AF_06/2015 (H)</t>
  </si>
  <si>
    <t>00037514</t>
  </si>
  <si>
    <t>MINICARREGADEIRA SOBRE RODAS, POTENCIA LIQUIDA DE *47* HP, CAPACIDADE NOMINAL DE OPERACAO DE *646* KG</t>
  </si>
  <si>
    <t>90689 MINICARREGADEIRA SOBRE RODAS, POTÊNCIA LÍQUIDA DE 47 HP, CAPACIDADE NOMINAL DE OPERAÇÃO DE 646 KG - JUROS. AF_06/2015 (H)</t>
  </si>
  <si>
    <t>90690 MINICARREGADEIRA SOBRE RODAS, POTÊNCIA LÍQUIDA DE 47 HP, CAPACIDADE NOMINAL DE OPERAÇÃO DE 646 KG - MANUTENÇÃO. AF_06/2015 (H)</t>
  </si>
  <si>
    <t>90691 MINICARREGADEIRA SOBRE RODAS, POTÊNCIA LÍQUIDA DE 47 HP, CAPACIDADE NOMINAL DE OPERAÇÃO DE 646 KG - MATERIAIS NA OPERAÇÃO. AF_06/2015 (H)</t>
  </si>
  <si>
    <t>88392 MISTURADOR DE ARGAMASSA, EIXO HORIZONTAL, CAPACIDADE DE MISTURA 300 KG, MOTOR ELÉTRICO POTÊNCIA 5 CV - CHI DIURNO. AF_05/2023 (CHI)</t>
  </si>
  <si>
    <t>88387</t>
  </si>
  <si>
    <t>MISTURADOR DE ARGAMASSA, EIXO HORIZONTAL, CAPACIDADE DE MISTURA 300 KG, MOTOR ELÉTRICO POTÊNCIA 5 CV - DEPRECIAÇÃO. AF_05/2023</t>
  </si>
  <si>
    <t>88389</t>
  </si>
  <si>
    <t>MISTURADOR DE ARGAMASSA, EIXO HORIZONTAL, CAPACIDADE DE MISTURA 300 KG, MOTOR ELÉTRICO POTÊNCIA 5 CV - JUROS. AF_05/2023</t>
  </si>
  <si>
    <t>88386 MISTURADOR DE ARGAMASSA, EIXO HORIZONTAL, CAPACIDADE DE MISTURA 300 KG, MOTOR ELÉTRICO POTÊNCIA 5 CV - CHP DIURNO. AF_05/2023 (CHP)</t>
  </si>
  <si>
    <t>88390</t>
  </si>
  <si>
    <t>MISTURADOR DE ARGAMASSA, EIXO HORIZONTAL, CAPACIDADE DE MISTURA 300 KG, MOTOR ELÉTRICO POTÊNCIA 5 CV - MANUTENÇÃO. AF_05/2023</t>
  </si>
  <si>
    <t>88391</t>
  </si>
  <si>
    <t>MISTURADOR DE ARGAMASSA, EIXO HORIZONTAL, CAPACIDADE DE MISTURA 300 KG, MOTOR ELÉTRICO POTÊNCIA 5 CV - MATERIAIS NA OPERAÇÃO. AF_05/2023</t>
  </si>
  <si>
    <t>88387 MISTURADOR DE ARGAMASSA, EIXO HORIZONTAL, CAPACIDADE DE MISTURA 300 KG, MOTOR ELÉTRICO POTÊNCIA 5 CV - DEPRECIAÇÃO. AF_05/2023 (H)</t>
  </si>
  <si>
    <t>00037544</t>
  </si>
  <si>
    <t>MISTURADOR DE ARGAMASSA, EIXO HORIZONTAL, CAPACIDADE DE MISTURA 300 KG, MOTOR ELETRICO TRIFASICO 220/380 V, POTENCIA 5 CV</t>
  </si>
  <si>
    <t>88389 MISTURADOR DE ARGAMASSA, EIXO HORIZONTAL, CAPACIDADE DE MISTURA 300 KG, MOTOR ELÉTRICO POTÊNCIA 5 CV - JUROS. AF_05/2023 (H)</t>
  </si>
  <si>
    <t>88390 MISTURADOR DE ARGAMASSA, EIXO HORIZONTAL, CAPACIDADE DE MISTURA 300 KG, MOTOR ELÉTRICO POTÊNCIA 5 CV - MANUTENÇÃO. AF_05/2023 (H)</t>
  </si>
  <si>
    <t>88391 MISTURADOR DE ARGAMASSA, EIXO HORIZONTAL, CAPACIDADE DE MISTURA 300 KG, MOTOR ELÉTRICO POTÊNCIA 5 CV - MATERIAIS NA OPERAÇÃO. AF_05/2023 (H)</t>
  </si>
  <si>
    <t>100307 MONTADOR DE ELETROELETRÔNICOS COM ENCARGOS COMPLEMENTARES (H)</t>
  </si>
  <si>
    <t>100295</t>
  </si>
  <si>
    <t>CURSO DE CAPACITAÇÃO PARA MONTADOR DE ELETROELETRONICOS (ENCARGOS COMPLEMENTARES) - HORISTA</t>
  </si>
  <si>
    <t>88278 MONTADOR DE ESTRUTURAS METÁLICAS COM ENCARGOS COMPLEMENTARES (H)</t>
  </si>
  <si>
    <t>95344</t>
  </si>
  <si>
    <t>CURSO DE CAPACITAÇÃO PARA MONTADOR DE ESTRUTURA METÁLICA (ENCARGOS COMPLEMENTARES) - HORISTA</t>
  </si>
  <si>
    <t>88279 MONTADOR ELETROMECÂNICO COM ENCARGOS COMPLEMENTARES (H)</t>
  </si>
  <si>
    <t>95345</t>
  </si>
  <si>
    <t>CURSO DE CAPACITAÇÃO PARA MONTADOR ELETROMECÂNICO (ENCARGOS COMPLEMENTARES) - HORISTA</t>
  </si>
  <si>
    <t>101980 MONTAGEM E DESMONTAGEM DE FÔRMA PARA ESCADAS, COM 2 LANCES EM "U" E LAJE PLANA, EM CHAPA DE MADEIRA COMPENSADA RESINADA, 4 UTILIZAÇÕES. AF_11/2020 (M2)</t>
  </si>
  <si>
    <t>101971</t>
  </si>
  <si>
    <t>FABRICAÇÃO DE FÔRMA PARA ESCADAS, COM 2 LANCES EM "U" E LAJE PLANA, EM CHAPA DE MADEIRA COMPENSADA RESINADA, E= 17 MM. AF_11/2020</t>
  </si>
  <si>
    <t>5934 MOTONIVELADORA POTÊNCIA BÁSICA LÍQUIDA (PRIMEIRA MARCHA) 125 HP, PESO BRUTO 13032 KG, LARGURA DA LÂMINA DE 3,7 M - CHI DIURNO. AF_06/2014 (CHI)</t>
  </si>
  <si>
    <t>88300</t>
  </si>
  <si>
    <t>OPERADOR DE MOTONIVELADORA COM ENCARGOS COMPLEMENTARES</t>
  </si>
  <si>
    <t>89228</t>
  </si>
  <si>
    <t>MOTONIVELADORA POTÊNCIA BÁSICA LÍQUIDA (PRIMEIRA MARCHA) 125 HP, PESO BRUTO 13032 KG, LARGURA DA LÂMINA DE 3,7 M - DEPRECIAÇÃO. AF_06/2014</t>
  </si>
  <si>
    <t>89229</t>
  </si>
  <si>
    <t>MOTONIVELADORA POTÊNCIA BÁSICA LÍQUIDA (PRIMEIRA MARCHA) 125 HP, PESO BRUTO 13032 KG, LARGURA DA LÂMINA DE 3,7 M - JUROS. AF_06/2014</t>
  </si>
  <si>
    <t>5932 MOTONIVELADORA POTÊNCIA BÁSICA LÍQUIDA (PRIMEIRA MARCHA) 125 HP, PESO BRUTO 13032 KG, LARGURA DA LÂMINA DE 3,7 M - CHP DIURNO. AF_06/2014 (CHP)</t>
  </si>
  <si>
    <t>5779</t>
  </si>
  <si>
    <t>MOTONIVELADORA POTÊNCIA BÁSICA LÍQUIDA (PRIMEIRA MARCHA) 125 HP, PESO BRUTO 13032 KG, LARGURA DA LÂMINA DE 3,7 M - MANUTENÇÃO. AF_06/2014</t>
  </si>
  <si>
    <t>53849</t>
  </si>
  <si>
    <t>MOTONIVELADORA POTÊNCIA BÁSICA LÍQUIDA (PRIMEIRA MARCHA) 125 HP, PESO BRUTO 13032 KG, LARGURA DA LÂMINA DE 3,7 M - MATERIAIS NA OPERAÇÃO. AF_06/2014</t>
  </si>
  <si>
    <t>89228 MOTONIVELADORA POTÊNCIA BÁSICA LÍQUIDA (PRIMEIRA MARCHA) 125 HP, PESO BRUTO 13032 KG, LARGURA DA LÂMINA DE 3,7 M - DEPRECIAÇÃO. AF_06/2014 (H)</t>
  </si>
  <si>
    <t>00004090</t>
  </si>
  <si>
    <t>MOTONIVELADORA POTENCIA BASICA LIQUIDA (PRIMEIRA MARCHA) 125 HP, PESO BRUTO 13843 KG, LARGURA DA LAMINA DE 3,7 M</t>
  </si>
  <si>
    <t>89229 MOTONIVELADORA POTÊNCIA BÁSICA LÍQUIDA (PRIMEIRA MARCHA) 125 HP, PESO BRUTO 13032 KG, LARGURA DA LÂMINA DE 3,7 M - JUROS. AF_06/2014 (H)</t>
  </si>
  <si>
    <t>5779 MOTONIVELADORA POTÊNCIA BÁSICA LÍQUIDA (PRIMEIRA MARCHA) 125 HP, PESO BRUTO 13032 KG, LARGURA DA LÂMINA DE 3,7 M - MANUTENÇÃO. AF_06/2014 (H)</t>
  </si>
  <si>
    <t>53849 MOTONIVELADORA POTÊNCIA BÁSICA LÍQUIDA (PRIMEIRA MARCHA) 125 HP, PESO BRUTO 13032 KG, LARGURA DA LÂMINA DE 3,7 M - MATERIAIS NA OPERAÇÃO. AF_06/2014 (H)</t>
  </si>
  <si>
    <t>88281 MOTORISTA DE BASCULANTE COM ENCARGOS COMPLEMENTARES (H)</t>
  </si>
  <si>
    <t>95346</t>
  </si>
  <si>
    <t>CURSO DE CAPACITAÇÃO PARA MOTORISTA DE BASCULANTE (ENCARGOS COMPLEMENTARES) - HORISTA</t>
  </si>
  <si>
    <t>88282 MOTORISTA DE CAMINHÃO COM ENCARGOS COMPLEMENTARES (H)</t>
  </si>
  <si>
    <t>95347</t>
  </si>
  <si>
    <t>CURSO DE CAPACITAÇÃO PARA MOTORISTA DE CAMINHÃO (ENCARGOS COMPLEMENTARES) - HORISTA</t>
  </si>
  <si>
    <t>88286 MOTORISTA OPERADOR DE MUNCK COM ENCARGOS COMPLEMENTARES (H)</t>
  </si>
  <si>
    <t>95351</t>
  </si>
  <si>
    <t>CURSO DE CAPACITAÇÃO PARA MOTORISTA OPERADOR DE MUNCK (ENCARGOS COMPLEMENTARES) - HORISTA</t>
  </si>
  <si>
    <t>96159 MÁQUINA DEMARCADORA DE FAIXA DE TRÁFEGO À FRIO, AUTOPROPELIDA, POTÊNCIA 38 HP - CHI DIURNO. AF_07/2016 (CHI)</t>
  </si>
  <si>
    <t>88293</t>
  </si>
  <si>
    <t>OPERADOR DE DEMARCADORA DE FAIXAS COM ENCARGOS COMPLEMENTARES</t>
  </si>
  <si>
    <t>95129</t>
  </si>
  <si>
    <t>MÁQUINA DEMARCADORA DE FAIXA DE TRÁFEGO À FRIO, AUTOPROPELIDA, POTÊNCIA 38 HP - DEPRECIAÇÃO. AF_07/2016</t>
  </si>
  <si>
    <t>95130</t>
  </si>
  <si>
    <t>MÁQUINA DEMARCADORA DE FAIXA DE TRÁFEGO À FRIO, AUTOPROPELIDA, POTÊNCIA 38 HP - JUROS. AF_07/2016</t>
  </si>
  <si>
    <t>95133 MÁQUINA DEMARCADORA DE FAIXA DE TRÁFEGO À FRIO, AUTOPROPELIDA, POTÊNCIA 38 HP - CHP DIURNO. AF_07/2016 (CHP)</t>
  </si>
  <si>
    <t>95131</t>
  </si>
  <si>
    <t>MÁQUINA DEMARCADORA DE FAIXA DE TRÁFEGO À FRIO, AUTOPROPELIDA, POTÊNCIA 38 HP - MANUTENÇÃO. AF_07/2016</t>
  </si>
  <si>
    <t>95132</t>
  </si>
  <si>
    <t>MÁQUINA DEMARCADORA DE FAIXA DE TRÁFEGO À FRIO, AUTOPROPELIDA, POTÊNCIA 38 HP - MATERIAIS NA OPERAÇÃO. AF_07/2016</t>
  </si>
  <si>
    <t>95129 MÁQUINA DEMARCADORA DE FAIXA DE TRÁFEGO À FRIO, AUTOPROPELIDA, POTÊNCIA 38 HP - DEPRECIAÇÃO. AF_07/2016 (H)</t>
  </si>
  <si>
    <t>00040637</t>
  </si>
  <si>
    <t>MAQUINA DEMARCADORA DE FAIXA DE TRAFEGO A FRIO, AUTOPROPELIDA, MOTOR DIESEL 38 HP</t>
  </si>
  <si>
    <t>95130 MÁQUINA DEMARCADORA DE FAIXA DE TRÁFEGO À FRIO, AUTOPROPELIDA, POTÊNCIA 38 HP - JUROS. AF_07/2016 (H)</t>
  </si>
  <si>
    <t>95131 MÁQUINA DEMARCADORA DE FAIXA DE TRÁFEGO À FRIO, AUTOPROPELIDA, POTÊNCIA 38 HP - MANUTENÇÃO. AF_07/2016 (H)</t>
  </si>
  <si>
    <t>95132 MÁQUINA DEMARCADORA DE FAIXA DE TRÁFEGO À FRIO, AUTOPROPELIDA, POTÊNCIA 38 HP - MATERIAIS NA OPERAÇÃO. AF_07/2016 (H)</t>
  </si>
  <si>
    <t>93409 MÁQUINA JATO DE PRESSAO PORTÁTIL, CAMARA DE 1 SAIDA, CAPACIDADE 280 L, DIAMETRO 670 MM, BICO DE JATO CURTO VENTURI DE 5/16", MANGUEIRA DE 1" COM COMPRESSOR DE AR REBOCÁVEL 189 PCM E MOTOR DIESEL 63 CV - CHI DIURNO. AF_05/2023 (CHI)</t>
  </si>
  <si>
    <t>93404</t>
  </si>
  <si>
    <t>MÁQUINA JATO DE PRESSAO PORTÁTIL, CAMARA DE 1 SAIDA, CAPACIDADE 280 L, DIAMETRO 670 MM, BICO DE JATO CURTO VENTURI DE 5/16", MANGUEIRA DE 1" COM COMPRESSOR DE AR REBOCÁVEL 189 PCM E MOTOR DIESEL 63 CV - DEPRECIAÇÃO. AF_05/2023</t>
  </si>
  <si>
    <t>93405</t>
  </si>
  <si>
    <t>MÁQUINA JATO DE PRESSAO PORTÁTIL, CAMARA DE 1 SAIDA, CAPACIDADE 280 L, DIAMETRO 670 MM, BICO DE JATO CURTO VENTURI DE 5/16", MANGUEIRA DE 1" COM COMPRESSOR DE AR REBOCÁVEL 189 PCM E MOTOR DIESEL 63 CV - JUROS. AF_05/2023</t>
  </si>
  <si>
    <t>93408 MÁQUINA JATO DE PRESSAO PORTÁTIL, CAMARA DE 1 SAIDA, CAPACIDADE 280 L, DIAMETRO 670 MM, BICO DE JATO CURTO VENTURI DE 5/16", MANGUEIRA DE 1" COM COMPRESSOR DE AR REBOCÁVEL 189 PCM E MOTOR DIESEL 63 CV - CHP DIURNO. AF_05/2023 (CHP)</t>
  </si>
  <si>
    <t>93406</t>
  </si>
  <si>
    <t>MÁQUINA JATO DE PRESSAO PORTÁTIL, CAMARA DE 1 SAIDA, CAPACIDADE 280 L, DIAMETRO 670 MM, BICO DE JATO CURTO VENTURI DE 5/16", MANGUEIRA DE 1" COM COMPRESSOR DE AR REBOCÁVEL 189 PCM E MOTOR DIESEL 63 CV - MANUTENÇÃO. AF_05/2023</t>
  </si>
  <si>
    <t>93407</t>
  </si>
  <si>
    <t>MÁQUINA JATO DE PRESSAO PORTÁTIL, CAMARA DE 1 SAIDA, CAPACIDADE 280 L, DIAMETRO 670 MM, BICO DE JATO CURTO VENTURI DE 5/16", MANGUEIRA DE 1" COM COMPRESSOR DE AR REBOCÁVEL 189 PCM E MOTOR DIESEL 63 CV - MATERIAIS NA OPERAÇÃO. AF_05/2023</t>
  </si>
  <si>
    <t>93404 MÁQUINA JATO DE PRESSAO PORTÁTIL, CAMARA DE 1 SAIDA, CAPACIDADE 280 L, DIAMETRO 670 MM, BICO DE JATO CURTO VENTURI DE 5/16", MANGUEIRA DE 1" COM COMPRESSOR DE AR REBOCÁVEL 189 PCM E MOTOR DIESEL 63 CV - DEPRECIAÇÃO. AF_05/2023 (H)</t>
  </si>
  <si>
    <t>00036522</t>
  </si>
  <si>
    <t>COMPRESSOR DE AR REBOCAVEL, VAZAO 189 PCM, PRESSAO EFETIVA DE TRABALHO 102 PSI, MOTOR DIESEL, POTENCIA 63 CV</t>
  </si>
  <si>
    <t>00039813</t>
  </si>
  <si>
    <t>MAQUINA TIPO VASO/TANQUE/JATO DE PRESSAO PORTATIL P/ JATEAMENTO, CONTROLE AUTOMATICO E REMOTO, CAMARA DE 1 SAIDA, 280 L, DIAM. *670* MM, BICO JATO CURTO VENTURI 5/16", MANGUEIRA 1" DE 10 M, COMPLETA (VALVULAS POP UP E DOSADORA, FUNDO CONICO ETC)</t>
  </si>
  <si>
    <t>93405 MÁQUINA JATO DE PRESSAO PORTÁTIL, CAMARA DE 1 SAIDA, CAPACIDADE 280 L, DIAMETRO 670 MM, BICO DE JATO CURTO VENTURI DE 5/16", MANGUEIRA DE 1" COM COMPRESSOR DE AR REBOCÁVEL 189 PCM E MOTOR DIESEL 63 CV - JUROS. AF_05/2023 (H)</t>
  </si>
  <si>
    <t>93406 MÁQUINA JATO DE PRESSAO PORTÁTIL, CAMARA DE 1 SAIDA, CAPACIDADE 280 L, DIAMETRO 670 MM, BICO DE JATO CURTO VENTURI DE 5/16", MANGUEIRA DE 1" COM COMPRESSOR DE AR REBOCÁVEL 189 PCM E MOTOR DIESEL 63 CV - MANUTENÇÃO. AF_05/2023 (H)</t>
  </si>
  <si>
    <t>93407 MÁQUINA JATO DE PRESSAO PORTÁTIL, CAMARA DE 1 SAIDA, CAPACIDADE 280 L, DIAMETRO 670 MM, BICO DE JATO CURTO VENTURI DE 5/16", MANGUEIRA DE 1" COM COMPRESSOR DE AR REBOCÁVEL 189 PCM E MOTOR DIESEL 63 CV - MATERIAIS NA OPERAÇÃO. AF_05/2023 (H)</t>
  </si>
  <si>
    <t>S03000 Mão-de-obra para implantação de relé foto-elétrico em poste s/ fornecimento (un)</t>
  </si>
  <si>
    <t>I00055</t>
  </si>
  <si>
    <t>Unidade de Serviço padrao Energisa</t>
  </si>
  <si>
    <t>us</t>
  </si>
  <si>
    <t>88377 OPERADOR DE BETONEIRA ESTACIONÁRIA/MISTURADOR COM ENCARGOS COMPLEMENTARES (H)</t>
  </si>
  <si>
    <t>95389</t>
  </si>
  <si>
    <t>CURSO DE CAPACITAÇÃO PARA OPERADOR DE BETONEIRA ESTACIONÁRIA/MISTURADOR (ENCARGOS COMPLEMENTARES) - HORISTA</t>
  </si>
  <si>
    <t>88293 OPERADOR DE DEMARCADORA DE FAIXAS COM ENCARGOS COMPLEMENTARES (H)</t>
  </si>
  <si>
    <t>95356</t>
  </si>
  <si>
    <t>CURSO DE CAPACITAÇÃO PARA OPERADOR DE DEMARCADORA DE FAIXAS (ENCARGOS COMPLEMENTARES) - HORISTA</t>
  </si>
  <si>
    <t>88294 OPERADOR DE ESCAVADEIRA COM ENCARGOS COMPLEMENTARES (H)</t>
  </si>
  <si>
    <t>95357</t>
  </si>
  <si>
    <t>CURSO DE CAPACITAÇÃO PARA OPERADOR DE ESCAVADEIRA (ENCARGOS COMPLEMENTARES) - HORISTA</t>
  </si>
  <si>
    <t>88295 OPERADOR DE GUINCHO COM ENCARGOS COMPLEMENTARES (H)</t>
  </si>
  <si>
    <t>95358</t>
  </si>
  <si>
    <t>CURSO DE CAPACITAÇÃO PARA OPERADOR DE GUINCHO (ENCARGOS COMPLEMENTARES) - HORISTA</t>
  </si>
  <si>
    <t>88296 OPERADOR DE GUINDASTE COM ENCARGOS COMPLEMENTARES (H)</t>
  </si>
  <si>
    <t>95359</t>
  </si>
  <si>
    <t>CURSO DE CAPACITAÇÃO PARA OPERADOR DE GUINDASTE (ENCARGOS COMPLEMENTARES) - HORISTA</t>
  </si>
  <si>
    <t>88300 OPERADOR DE MOTONIVELADORA COM ENCARGOS COMPLEMENTARES (H)</t>
  </si>
  <si>
    <t>95363</t>
  </si>
  <si>
    <t>CURSO DE CAPACITAÇÃO PARA OPERADOR DE MOTONIVELADORA (ENCARGOS COMPLEMENTARES) - HORISTA</t>
  </si>
  <si>
    <t>88297 OPERADOR DE MÁQUINAS E EQUIPAMENTOS COM ENCARGOS COMPLEMENTARES (H)</t>
  </si>
  <si>
    <t>95360</t>
  </si>
  <si>
    <t>CURSO DE CAPACITAÇÃO PARA OPERADOR DE MÁQUINAS E EQUIPAMENTOS (ENCARGOS COMPLEMENTARES) - HORISTA</t>
  </si>
  <si>
    <t>88301 OPERADOR DE PÁ CARREGADEIRA COM ENCARGOS COMPLEMENTARES (H)</t>
  </si>
  <si>
    <t>95364</t>
  </si>
  <si>
    <t>CURSO DE CAPACITAÇÃO PARA OPERADOR DE PÁ CARREGADEIRA (ENCARGOS COMPLEMENTARES) - HORISTA</t>
  </si>
  <si>
    <t>88303 OPERADOR DE ROLO COMPACTADOR COM ENCARGOS COMPLEMENTARES (H)</t>
  </si>
  <si>
    <t>95366</t>
  </si>
  <si>
    <t>CURSO DE CAPACITAÇÃO PARA OPERADOR DE ROLO COMPACTADOR (ENCARGOS COMPLEMENTARES) - HORISTA</t>
  </si>
  <si>
    <t>88304 OPERADOR DE USINA DE ASFALTO, DE SOLOS OU DE CONCRETO COM ENCARGOS COMPLEMENTARES (H)</t>
  </si>
  <si>
    <t>95367</t>
  </si>
  <si>
    <t>CURSO DE CAPACITAÇÃO PARA OPERADOR DE USINA DE ASFALTO, DE SOLOS OU DE CONCRETO (ENCARGOS COMPLEMENTARES) - HORISTA</t>
  </si>
  <si>
    <t>88306 OPERADOR JATO DE AREIA OU JATISTA COM ENCARGOS COMPLEMENTARES (H)</t>
  </si>
  <si>
    <t>95368</t>
  </si>
  <si>
    <t>CURSO DE CAPACITAÇÃO PARA OPERADOR JATO DE AREIA OU JATISTA (ENCARGOS COMPLEMENTARES) - HORISTA</t>
  </si>
  <si>
    <t>98449 PAREDE DE MADEIRA COMPENSADA PARA CONSTRUÇÃO TEMPORÁRIA EM CHAPA DUPLA, EXTERNA, SEM VÃO. AF_03/2024 (M2)</t>
  </si>
  <si>
    <t>00043681</t>
  </si>
  <si>
    <t>CHAPA/PAINEL DE MADEIRA COMPENSADA RESINADA (MADEIRITE RESINADO ROSA) PARA FORMA DE CONCRETO, DE 2200 X 1100 MM, E = 8 A 12 MM</t>
  </si>
  <si>
    <t>98445 PAREDE DE MADEIRA COMPENSADA PARA CONSTRUÇÃO TEMPORÁRIA EM CHAPA SIMPLES, EXTERNA, COM ÁREA LÍQUIDA MAIOR OU IGUAL A 6 M², COM VÃO. AF_03/2024 (M2)</t>
  </si>
  <si>
    <t>98446 PAREDE DE MADEIRA COMPENSADA PARA CONSTRUÇÃO TEMPORÁRIA EM CHAPA SIMPLES, EXTERNA, COM ÁREA LÍQUIDA MENOR QUE 6 M², COM VÃO. AF_03/2024 (M2)</t>
  </si>
  <si>
    <t>98441 PAREDE DE MADEIRA COMPENSADA PARA CONSTRUÇÃO TEMPORÁRIA EM CHAPA SIMPLES, EXTERNA, SEM VÃO. AF_03/2024 (M2)</t>
  </si>
  <si>
    <t>88309 PEDREIRO COM ENCARGOS COMPLEMENTARES (H)</t>
  </si>
  <si>
    <t>95371</t>
  </si>
  <si>
    <t>CURSO DE CAPACITAÇÃO PARA PEDREIRO (ENCARGOS COMPLEMENTARES) - HORISTA</t>
  </si>
  <si>
    <t>97740 PEÇA CIRCULAR PRÉ-MOLDADA, VOLUME DE CONCRETO ACIMA DE 100 LITROS, TAXA DE AÇO APROXIMADA DE 30KG/M³. AF_03/2024 (M3)</t>
  </si>
  <si>
    <t>94972</t>
  </si>
  <si>
    <t>CONCRETO FCK = 30MPA, TRAÇO 1:2,1:2,5 (EM MASSA SECA DE CIMENTO/ AREIA MÉDIA/ BRITA 1) - PREPARO MECÂNICO COM BETONEIRA 600 L. AF_05/2021</t>
  </si>
  <si>
    <t>97738 PEÇA CIRCULAR PRÉ-MOLDADA, VOLUME DE CONCRETO DE 10 A 30 LITROS, TAXA DE FIBRA DE POLIPROPILENO APROXIMADA DE 6 KG/M³. AF_03/2024_PS (M3)</t>
  </si>
  <si>
    <t>00043677</t>
  </si>
  <si>
    <t>CHAPA/PAINEL DE MADEIRA COMPENSADA RESINADA (MADEIRITE RESINADO ROSA) PARA FORMA DE CONCRETO, DE 2200 X 1100 MM, E = 20 MM</t>
  </si>
  <si>
    <t>00039014</t>
  </si>
  <si>
    <t>FIBRA DE ACO PARA REFORCO DO CONCRETO, SOLTA, TIPO A-I, FATOR DE FORMA *50* L / D, COMPRIMENTO DE *30* MM E RESISTENCIA A TRACAO DO ACO MAIOR 1000 MPA</t>
  </si>
  <si>
    <t>94971</t>
  </si>
  <si>
    <t>CONCRETO FCK = 25MPA, TRAÇO 1:2,3:2,7 (EM MASSA SECA DE CIMENTO/ AREIA MÉDIA/ BRITA 1) - PREPARO MECÂNICO COM BETONEIRA 600 L. AF_05/2021</t>
  </si>
  <si>
    <t>97739 PEÇA CIRCULAR PRÉ-MOLDADA, VOLUME DE CONCRETO DE 30 A 100 LITROS, TAXA DE AÇO APROXIMADA DE 30KG/M³. AF_03/2024 (M3)</t>
  </si>
  <si>
    <t>97736 PEÇA RETANGULAR PRÉ-MOLDADA, VOLUME DE CONCRETO ACIMA DE 100 LITROS, TAXA DE AÇO APROXIMADA DE 30KG/M³. AF_03/2024 (M3)</t>
  </si>
  <si>
    <t>97734 PEÇA RETANGULAR PRÉ-MOLDADA, VOLUME DE CONCRETO DE 10 A 30 LITROS, TAXA DE AÇO APROXIMADA DE 30KG/M³. AF_03/2024 (M3)</t>
  </si>
  <si>
    <t>97735 PEÇA RETANGULAR PRÉ-MOLDADA, VOLUME DE CONCRETO DE 30 A 100 LITROS, TAXA DE AÇO APROXIMADA DE 30KG/M³. AF_03/2024 (M3)</t>
  </si>
  <si>
    <t>88310 PINTOR COM ENCARGOS COMPLEMENTARES (H)</t>
  </si>
  <si>
    <t>00043490</t>
  </si>
  <si>
    <t>EPI - FAMILIA PINTOR - HORISTA (ENCARGOS COMPLEMENTARES - COLETADO CAIXA)</t>
  </si>
  <si>
    <t>00043466</t>
  </si>
  <si>
    <t>FERRAMENTAS - FAMILIA PINTOR - HORISTA (ENCARGOS COMPLEMENTARES - COLETADO CAIXA)</t>
  </si>
  <si>
    <t>95372</t>
  </si>
  <si>
    <t>CURSO DE CAPACITAÇÃO PARA PINTOR (ENCARGOS COMPLEMENTARES) - HORISTA</t>
  </si>
  <si>
    <t>100719 PINTURA COM TINTA ALQUÍDICA DE FUNDO (TIPO ZARCÃO) PULVERIZADA SOBRE PERFIL METÁLICO EXECUTADO EM FÁBRICA (POR DEMÃO). AF_01/2020_PE (M2)</t>
  </si>
  <si>
    <t>102234 PINTURA IMUNIZANTE PARA MADEIRA, 2 DEMÃOS. AF_01/2021 (M2)</t>
  </si>
  <si>
    <t>00007340</t>
  </si>
  <si>
    <t>IMUNIZANTE PARA MADEIRA, INCOLOR</t>
  </si>
  <si>
    <t>102209 PINTURA TINTA DE ACABAMENTO (PIGMENTADA) ESMALTE SINTÉTICO ACETINADO EM MADEIRA, 1 DEMÃO. AF_01/2021 (M2)</t>
  </si>
  <si>
    <t>00007311</t>
  </si>
  <si>
    <t>TINTA ESMALTE SINTETICO PREMIUM ACETINADO</t>
  </si>
  <si>
    <t>102219 PINTURA TINTA DE ACABAMENTO (PIGMENTADA) ESMALTE SINTÉTICO ACETINADO EM MADEIRA, 2 DEMÃOS. AF_01/2021 (M2)</t>
  </si>
  <si>
    <t>98679 PISO CIMENTADO, TRAÇO 1:3 (CIMENTO E AREIA), ACABAMENTO LISO, ESPESSURA 2,0 CM, PREPARO MECÂNICO DA ARGAMASSA. AF_09/2020 (M2)</t>
  </si>
  <si>
    <t>91278 PLACA VIBRATÓRIA REVERSÍVEL COM MOTOR 4 TEMPOS A GASOLINA, FORÇA CENTRÍFUGA DE 25 KN (2500 KGF), POTÊNCIA 5,5 CV - CHI DIURNO. AF_08/2015 (CHI)</t>
  </si>
  <si>
    <t>91273</t>
  </si>
  <si>
    <t>PLACA VIBRATÓRIA REVERSÍVEL COM MOTOR 4 TEMPOS A GASOLINA, FORÇA CENTRÍFUGA DE 25 KN (2500 KGF), POTÊNCIA 5,5 CV - DEPRECIAÇÃO. AF_08/2015</t>
  </si>
  <si>
    <t>91274</t>
  </si>
  <si>
    <t>PLACA VIBRATÓRIA REVERSÍVEL COM MOTOR 4 TEMPOS A GASOLINA, FORÇA CENTRÍFUGA DE 25 KN (2500 KGF), POTÊNCIA 5,5 CV - JUROS. AF_08/2015</t>
  </si>
  <si>
    <t>91277 PLACA VIBRATÓRIA REVERSÍVEL COM MOTOR 4 TEMPOS A GASOLINA, FORÇA CENTRÍFUGA DE 25 KN (2500 KGF), POTÊNCIA 5,5 CV - CHP DIURNO. AF_08/2015 (CHP)</t>
  </si>
  <si>
    <t>91275</t>
  </si>
  <si>
    <t>PLACA VIBRATÓRIA REVERSÍVEL COM MOTOR 4 TEMPOS A GASOLINA, FORÇA CENTRÍFUGA DE 25 KN (2500 KGF), POTÊNCIA 5,5 CV - MANUTENÇÃO. AF_08/2015</t>
  </si>
  <si>
    <t>91276</t>
  </si>
  <si>
    <t>PLACA VIBRATÓRIA REVERSÍVEL COM MOTOR 4 TEMPOS A GASOLINA, FORÇA CENTRÍFUGA DE 25 KN (2500 KGF), POTÊNCIA 5,5 CV - MATERIAIS NA OPERAÇÃO. AF_08/2015</t>
  </si>
  <si>
    <t>91273 PLACA VIBRATÓRIA REVERSÍVEL COM MOTOR 4 TEMPOS A GASOLINA, FORÇA CENTRÍFUGA DE 25 KN (2500 KGF), POTÊNCIA 5,5 CV - DEPRECIAÇÃO. AF_08/2015 (H)</t>
  </si>
  <si>
    <t>00001442</t>
  </si>
  <si>
    <t>COMPACTADOR DE SOLO TIPO PLACA VIBRATORIA REVERSIVEL, A GASOLINA 4 TEMPOS, PESO 125 A 150 KG, FORCA CENTRIF. 2500 A 2800 KGF, LARG. TRABALHO 400 A 450 MM, FREQ. VIBRACAO 4300 A 4500 RPM, VELOC. TRABALHO 15 A 20 M/MIN, POT. 5,5 A 6,0 HP</t>
  </si>
  <si>
    <t>91274 PLACA VIBRATÓRIA REVERSÍVEL COM MOTOR 4 TEMPOS A GASOLINA, FORÇA CENTRÍFUGA DE 25 KN (2500 KGF), POTÊNCIA 5,5 CV - JUROS. AF_08/2015 (H)</t>
  </si>
  <si>
    <t>91275 PLACA VIBRATÓRIA REVERSÍVEL COM MOTOR 4 TEMPOS A GASOLINA, FORÇA CENTRÍFUGA DE 25 KN (2500 KGF), POTÊNCIA 5,5 CV - MANUTENÇÃO. AF_08/2015 (H)</t>
  </si>
  <si>
    <t>91276 PLACA VIBRATÓRIA REVERSÍVEL COM MOTOR 4 TEMPOS A GASOLINA, FORÇA CENTRÍFUGA DE 25 KN (2500 KGF), POTÊNCIA 5,5 CV - MATERIAIS NA OPERAÇÃO. AF_08/2015 (H)</t>
  </si>
  <si>
    <t>95277 POLIDORA DE PISO (POLITRIZ), PESO DE 100KG, DIÂMETRO 450 MM, MOTOR ELÉTRICO, POTÊNCIA 4 HP - CHI DIURNO. AF_05/2023 (CHI)</t>
  </si>
  <si>
    <t>95272</t>
  </si>
  <si>
    <t>POLIDORA DE PISO (POLITRIZ), PESO DE 100KG, DIÂMETRO 450 MM, MOTOR ELÉTRICO, POTÊNCIA 4 HP - DEPRECIAÇÃO. AF_05/2023</t>
  </si>
  <si>
    <t>95273</t>
  </si>
  <si>
    <t>POLIDORA DE PISO (POLITRIZ), PESO DE 100KG, DIÂMETRO 450 MM, MOTOR ELÉTRICO, POTÊNCIA 4 HP - JUROS. AF_05/2023</t>
  </si>
  <si>
    <t>95276 POLIDORA DE PISO (POLITRIZ), PESO DE 100KG, DIÂMETRO 450 MM, MOTOR ELÉTRICO, POTÊNCIA 4 HP - CHP DIURNO. AF_05/2023 (CHP)</t>
  </si>
  <si>
    <t>95274</t>
  </si>
  <si>
    <t>POLIDORA DE PISO (POLITRIZ), PESO DE 100KG, DIÂMETRO 450 MM, MOTOR ELÉTRICO, POTÊNCIA 4 HP - MANUTENÇÃO. AF_05/2023</t>
  </si>
  <si>
    <t>95275</t>
  </si>
  <si>
    <t>POLIDORA DE PISO (POLITRIZ), PESO DE 100KG, DIÂMETRO 450 MM, MOTOR ELÉTRICO, POTÊNCIA 4 HP - MATERIAIS NA OPERAÇÃO. AF_05/2023</t>
  </si>
  <si>
    <t>95272 POLIDORA DE PISO (POLITRIZ), PESO DE 100KG, DIÂMETRO 450 MM, MOTOR ELÉTRICO, POTÊNCIA 4 HP - DEPRECIAÇÃO. AF_05/2023 (H)</t>
  </si>
  <si>
    <t>00013954</t>
  </si>
  <si>
    <t>POLIDORA DE PISO (POLITRIZ) ELETRICA, MOTOR MONOFASICO DE 4 HP, PESO DE 100 KG, DIAMETRO DO TRABALHO DE 450 MM</t>
  </si>
  <si>
    <t>95273 POLIDORA DE PISO (POLITRIZ), PESO DE 100KG, DIÂMETRO 450 MM, MOTOR ELÉTRICO, POTÊNCIA 4 HP - JUROS. AF_05/2023 (H)</t>
  </si>
  <si>
    <t>95274 POLIDORA DE PISO (POLITRIZ), PESO DE 100KG, DIÂMETRO 450 MM, MOTOR ELÉTRICO, POTÊNCIA 4 HP - MANUTENÇÃO. AF_05/2023 (H)</t>
  </si>
  <si>
    <t>95275 POLIDORA DE PISO (POLITRIZ), PESO DE 100KG, DIÂMETRO 450 MM, MOTOR ELÉTRICO, POTÊNCIA 4 HP - MATERIAIS NA OPERAÇÃO. AF_05/2023 (H)</t>
  </si>
  <si>
    <t>90820 PORTA DE MADEIRA PARA PINTURA, SEMI-OCA (LEVE OU MÉDIA), 60X210CM, ESPESSURA DE 3,5CM, INCLUSO DOBRADIÇAS - FORNECIMENTO E INSTALAÇÃO. AF_12/2019 (UN)</t>
  </si>
  <si>
    <t>00010553</t>
  </si>
  <si>
    <t>PORTA DE MADEIRA, FOLHA MEDIA (NBR 15930) DE 600 X 2100 MM, DE 35 MM A 40 MM DE ESPESSURA, NUCLEO SEMI-SOLIDO (SARRAFEADO), CAPA LISA EM HDF, ACABAMENTO EM PRIMER PARA PINTURA</t>
  </si>
  <si>
    <t>90822 PORTA DE MADEIRA PARA PINTURA, SEMI-OCA (LEVE OU MÉDIA), 80X210CM, ESPESSURA DE 3,5CM, INCLUSO DOBRADIÇAS - FORNECIMENTO E INSTALAÇÃO. AF_12/2019 (UN)</t>
  </si>
  <si>
    <t>00010555</t>
  </si>
  <si>
    <t>PORTA DE MADEIRA, FOLHA MEDIA (NBR 15930) DE 800 X 2100 MM, DE 35 MM A 40 MM DE ESPESSURA, NUCLEO SEMI-SOLIDO (SARRAFEADO), CAPA LISA EM HDF, ACABAMENTO EM PRIMER PARA PINTURA</t>
  </si>
  <si>
    <t>91341 PORTA EM ALUMÍNIO DE ABRIR TIPO VENEZIANA COM GUARNIÇÃO, FIXAÇÃO COM PARAFUSOS - FORNECIMENTO E INSTALAÇÃO. AF_12/2019 (M2)</t>
  </si>
  <si>
    <t>101625 PREPARO DE FUNDO DE VALA COM LARGURA MAIOR OU IGUAL A 1,5 M E MENOR QUE 2,5 M, COM CAMADA DE AREIA, LANÇAMENTO MECANIZADO. AF_08/2020 (M3)</t>
  </si>
  <si>
    <t>91534</t>
  </si>
  <si>
    <t>COMPACTADOR DE SOLOS DE PERCUSSÃO (SOQUETE) COM MOTOR A GASOLINA 4 TEMPOS, POTÊNCIA 4 CV - CHI DIURNO. AF_08/2015</t>
  </si>
  <si>
    <t>101624 PREPARO DE FUNDO DE VALA COM LARGURA MAIOR OU IGUAL A 1,5 M E MENOR QUE 2,5 M, COM CAMADA DE BRITA, LANÇAMENTO MECANIZADO. AF_08/2020 (M3)</t>
  </si>
  <si>
    <t>101616 PREPARO DE FUNDO DE VALA COM LARGURA MENOR QUE 1,5 M (ACERTO DO SOLO NATURAL). AF_08/2020 (M2)</t>
  </si>
  <si>
    <t>101618 PREPARO DE FUNDO DE VALA COM LARGURA MENOR QUE 1,5 M, COM CAMADA DE AREIA, LANÇAMENTO MANUAL. AF_08/2020 (M3)</t>
  </si>
  <si>
    <t>101619 PREPARO DE FUNDO DE VALA COM LARGURA MENOR QUE 1,5 M, COM CAMADA DE BRITA, LANÇAMENTO MANUAL. AF_08/2020 (M3)</t>
  </si>
  <si>
    <t>101623 PREPARO DE FUNDO DE VALA COM LARGURA MENOR QUE 1,5 M, COM CAMADA DE BRITA, LANÇAMENTO MECANIZADO. AF_08/2020 (M3)</t>
  </si>
  <si>
    <t>88430 PROJETOR DE ARGAMASSA, CAPACIDADE DE PROJEÇÃO 1,5 M3/H, ALCANCE DE 30 ATÉ 60 M, MOTOR ELÉTRICO POTÊNCIA 7,5 HP - CHI DIURNO. AF_06/2014 (CHI)</t>
  </si>
  <si>
    <t>88419</t>
  </si>
  <si>
    <t>PROJETOR DE ARGAMASSA, CAPACIDADE DE PROJEÇÃO 1,5 M3/H, ALCANCE DE 30 ATÉ 60 M, MOTOR ELÉTRICO POTÊNCIA 7,5 HP - DEPRECIAÇÃO. AF_06/2014</t>
  </si>
  <si>
    <t>88422</t>
  </si>
  <si>
    <t>PROJETOR DE ARGAMASSA, CAPACIDADE DE PROJEÇÃO 1,5 M3/H, ALCANCE DE 30 ATÉ 60 M, MOTOR ELÉTRICO POTÊNCIA 7,5 HP - JUROS. AF_06/2014</t>
  </si>
  <si>
    <t>88418 PROJETOR DE ARGAMASSA, CAPACIDADE DE PROJEÇÃO 1,5 M3/H, ALCANCE DE 30 ATÉ 60 M, MOTOR ELÉTRICO POTÊNCIA 7,5 HP - CHP DIURNO. AF_06/2014 (CHP)</t>
  </si>
  <si>
    <t>88425</t>
  </si>
  <si>
    <t>PROJETOR DE ARGAMASSA, CAPACIDADE DE PROJEÇÃO 1,5 M3/H, ALCANCE DE 30 ATÉ 60 M, MOTOR ELÉTRICO POTÊNCIA 7,5 HP - MANUTENÇÃO. AF_06/2014</t>
  </si>
  <si>
    <t>88427</t>
  </si>
  <si>
    <t>PROJETOR DE ARGAMASSA, CAPACIDADE DE PROJEÇÃO 1,5 M3/H, ALCANCE DE 30 ATÉ 60 M, MOTOR ELÉTRICO POTÊNCIA 7,5 HP - MATERIAIS NA OPERAÇÃO. AF_06/2014</t>
  </si>
  <si>
    <t>88419 PROJETOR DE ARGAMASSA, CAPACIDADE DE PROJEÇÃO 1,5 M3/H, ALCANCE DE 30 ATÉ 60 M, MOTOR ELÉTRICO POTÊNCIA 7,5 HP - DEPRECIAÇÃO. AF_06/2014 (H)</t>
  </si>
  <si>
    <t>00037540</t>
  </si>
  <si>
    <t>PROJETOR DE ARGAMASSA, CAPACIDADE DE PROJECAO 1,5 M3/H, ALCANCE DA PROJECAO 30 ATE 60 M, MOTOR ELETRICO TRIFASICO</t>
  </si>
  <si>
    <t>88422 PROJETOR DE ARGAMASSA, CAPACIDADE DE PROJEÇÃO 1,5 M3/H, ALCANCE DE 30 ATÉ 60 M, MOTOR ELÉTRICO POTÊNCIA 7,5 HP - JUROS. AF_06/2014 (H)</t>
  </si>
  <si>
    <t>88425 PROJETOR DE ARGAMASSA, CAPACIDADE DE PROJEÇÃO 1,5 M3/H, ALCANCE DE 30 ATÉ 60 M, MOTOR ELÉTRICO POTÊNCIA 7,5 HP - MANUTENÇÃO. AF_06/2014 (H)</t>
  </si>
  <si>
    <t>88427 PROJETOR DE ARGAMASSA, CAPACIDADE DE PROJEÇÃO 1,5 M3/H, ALCANCE DE 30 ATÉ 60 M, MOTOR ELÉTRICO POTÊNCIA 7,5 HP - MATERIAIS NA OPERAÇÃO. AF_06/2014 (H)</t>
  </si>
  <si>
    <t>5942 PÁ CARREGADEIRA SOBRE RODAS, POTÊNCIA LÍQUIDA 128 HP, CAPACIDADE DA CAÇAMBA 1,7 A 2,8 M3, PESO OPERACIONAL 11632 KG - CHI DIURNO. AF_06/2014 (CHI)</t>
  </si>
  <si>
    <t>89128</t>
  </si>
  <si>
    <t>PÁ CARREGADEIRA SOBRE RODAS, POTÊNCIA LÍQUIDA 128 HP, CAPACIDADE DA CAÇAMBA 1,7 A 2,8 M3, PESO OPERACIONAL 11632 KG - DEPRECIAÇÃO. AF_06/2014</t>
  </si>
  <si>
    <t>89129</t>
  </si>
  <si>
    <t>PÁ CARREGADEIRA SOBRE RODAS, POTÊNCIA LÍQUIDA 128 HP, CAPACIDADE DA CAÇAMBA 1,7 A 2,8 M3, PESO OPERACIONAL 11632 KG - JUROS. AF_06/2014</t>
  </si>
  <si>
    <t>5940 PÁ CARREGADEIRA SOBRE RODAS, POTÊNCIA LÍQUIDA 128 HP, CAPACIDADE DA CAÇAMBA 1,7 A 2,8 M3, PESO OPERACIONAL 11632 KG - CHP DIURNO. AF_06/2014 (CHP)</t>
  </si>
  <si>
    <t>53857</t>
  </si>
  <si>
    <t>PÁ CARREGADEIRA SOBRE RODAS, POTÊNCIA LÍQUIDA 128 HP, CAPACIDADE DA CAÇAMBA 1,7 A 2,8 M3, PESO OPERACIONAL 11632 KG - MANUTENÇÃO. AF_06/2014</t>
  </si>
  <si>
    <t>53858</t>
  </si>
  <si>
    <t>PÁ CARREGADEIRA SOBRE RODAS, POTÊNCIA LÍQUIDA 128 HP, CAPACIDADE DA CAÇAMBA 1,7 A 2,8 M3, PESO OPERACIONAL 11632 KG - MATERIAIS NA OPERAÇÃO. AF_06/2014</t>
  </si>
  <si>
    <t>89128 PÁ CARREGADEIRA SOBRE RODAS, POTÊNCIA LÍQUIDA 128 HP, CAPACIDADE DA CAÇAMBA 1,7 A 2,8 M3, PESO OPERACIONAL 11632 KG - DEPRECIAÇÃO. AF_06/2014 (H)</t>
  </si>
  <si>
    <t>00004262</t>
  </si>
  <si>
    <t>PA CARREGADEIRA SOBRE RODAS, POTENCIA LIQUIDA 128 HP, CAPACIDADE DA CACAMBA DE 1,7 A 2,8 M3, PESO OPERACIONAL MAXIMO DE 11632 KG</t>
  </si>
  <si>
    <t>89129 PÁ CARREGADEIRA SOBRE RODAS, POTÊNCIA LÍQUIDA 128 HP, CAPACIDADE DA CAÇAMBA 1,7 A 2,8 M3, PESO OPERACIONAL 11632 KG - JUROS. AF_06/2014 (H)</t>
  </si>
  <si>
    <t>53857 PÁ CARREGADEIRA SOBRE RODAS, POTÊNCIA LÍQUIDA 128 HP, CAPACIDADE DA CAÇAMBA 1,7 A 2,8 M3, PESO OPERACIONAL 11632 KG - MANUTENÇÃO. AF_06/2014 (H)</t>
  </si>
  <si>
    <t>53858 PÁ CARREGADEIRA SOBRE RODAS, POTÊNCIA LÍQUIDA 128 HP, CAPACIDADE DA CAÇAMBA 1,7 A 2,8 M3, PESO OPERACIONAL 11632 KG - MATERIAIS NA OPERAÇÃO. AF_06/2014 (H)</t>
  </si>
  <si>
    <t>101875 QUADRO DE DISTRIBUIÇÃO DE ENERGIA EM CHAPA DE AÇO GALVANIZADO, DE EMBUTIR, COM BARRAMENTO TRIFÁSICO, PARA 12 DISJUNTORES DIN 100A - FORNECIMENTO E INSTALAÇÃO. AF_07/2025 (UN)</t>
  </si>
  <si>
    <t>00013393</t>
  </si>
  <si>
    <t>QUADRO DE DISTRIBUICAO COM BARRAMENTO TRIFASICO, DE EMBUTIR, EM CHAPA DE ACO GALVANIZADO, PARA 12 DISJUNTORES DIN, 100 A</t>
  </si>
  <si>
    <t>87367</t>
  </si>
  <si>
    <t>ARGAMASSA TRAÇO 1:1:6 (EM VOLUME DE CIMENTO, CAL E AREIA MÉDIA ÚMIDA) PARA EMBOÇO/MASSA ÚNICA/ASSENTAMENTO DE ALVENARIA DE VEDAÇÃO, PREPARO MANUAL. AF_08/2019</t>
  </si>
  <si>
    <t>101876 QUADRO DE DISTRIBUIÇÃO DE ENERGIA EM PVC, DE EMBUTIR, SEM BARRAMENTO, PARA 6 DISJUNTORES - FORNECIMENTO E INSTALAÇÃO. AF_07/2025 (UN)</t>
  </si>
  <si>
    <t>00039795</t>
  </si>
  <si>
    <t>QUADRO DE DISTRIBUICAO, SEM BARRAMENTO, EM PVC, DE EMBUTIR, PARA 6 DISJUNTORES NEMA OU 8 DISJUNTORES DIN</t>
  </si>
  <si>
    <t>90456 QUEBRA EM ALVENARIA PARA INSTALAÇÃO DE CAIXA DE TOMADA (4X4 OU 4X2). AF_09/2023 (UN)</t>
  </si>
  <si>
    <t>90457 QUEBRA EM ALVENARIA PARA INSTALAÇÃO DE QUADRO DISTRIBUIÇÃO PEQUENO (19X25 CM). AF_09/2023 (UN)</t>
  </si>
  <si>
    <t>89709 RALO SIFONADO, PVC, DN 100 X 40 MM, JUNTA SOLDÁVEL, FORNECIDO E INSTALADO EM RAMAL DE DESCARGA OU EM RAMAL DE ESGOTO SANITÁRIO. AF_08/2022 (UN)</t>
  </si>
  <si>
    <t>00011741</t>
  </si>
  <si>
    <t>RALO SIFONADO CILINDRICO, PVC, 100 X 40 MM, COM GRELHA REDONDA BRANCA</t>
  </si>
  <si>
    <t>90447 RASGO LINEAR MANUAL EM ALVENARIA, PARA ELETRODUTOS, DIÂMETROS MENORES OU IGUAIS A 40 MM. AF_09/2023 (M)</t>
  </si>
  <si>
    <t>90443 RASGO LINEAR MANUAL EM ALVENARIA, PARA RAMAIS/ DISTRIBUIÇÃO DE INSTALAÇÕES HIDRÁULICAS, DIÂMETROS MENORES OU IGUAIS A 40 MM. AF_09/2023 (M)</t>
  </si>
  <si>
    <t>5679 RETROESCAVADEIRA SOBRE RODAS COM CARREGADEIRA, TRAÇÃO 4X4, POTÊNCIA LÍQ. 88 HP, CAÇAMBA CARREG. CAP. MÍN. 1 M3, CAÇAMBA RETRO CAP. 0,26 M3, PESO OPERACIONAL MÍN. 6.674 KG, PROFUNDIDADE ESCAVAÇÃO MÁX. 4,37 M - CHI DIURNO. AF_06/2014 (CHI)</t>
  </si>
  <si>
    <t>88857</t>
  </si>
  <si>
    <t>RETROESCAVADEIRA SOBRE RODAS COM CARREGADEIRA, TRAÇÃO 4X4, POTÊNCIA LÍQ. 88 HP, CAÇAMBA CARREG. CAP. MÍN. 1 M3, CAÇAMBA RETRO CAP. 0,26 M3, PESO OPERACIONAL MÍN. 6.674 KG, PROFUNDIDADE ESCAVAÇÃO MÁX. 4,37 M - DEPRECIAÇÃO. AF_06/2014</t>
  </si>
  <si>
    <t>88858</t>
  </si>
  <si>
    <t>RETROESCAVADEIRA SOBRE RODAS COM CARREGADEIRA, TRAÇÃO 4X4, POTÊNCIA LÍQ. 88 HP, CAÇAMBA CARREG. CAP. MÍN. 1 M3, CAÇAMBA RETRO CAP. 0,26 M3, PESO OPERACIONAL MÍN. 6.674 KG, PROFUNDIDADE ESCAVAÇÃO MÁX. 4,37 M - JUROS. AF_06/2014</t>
  </si>
  <si>
    <t>5678 RETROESCAVADEIRA SOBRE RODAS COM CARREGADEIRA, TRAÇÃO 4X4, POTÊNCIA LÍQ. 88 HP, CAÇAMBA CARREG. CAP. MÍN. 1 M3, CAÇAMBA RETRO CAP. 0,26 M3, PESO OPERACIONAL MÍN. 6.674 KG, PROFUNDIDADE ESCAVAÇÃO MÁX. 4,37 M - CHP DIURNO. AF_06/2014 (CHP)</t>
  </si>
  <si>
    <t>5664</t>
  </si>
  <si>
    <t>RETROESCAVADEIRA SOBRE RODAS COM CARREGADEIRA, TRAÇÃO 4X4, POTÊNCIA LÍQ. 88 HP, CAÇAMBA CARREG. CAP. MÍN. 1 M3, CAÇAMBA RETRO CAP. 0,26 M3, PESO OPERACIONAL MÍN. 6.674 KG, PROFUNDIDADE ESCAVAÇÃO MÁX. 4,37 M - MANUTENÇÃO. AF_06/2014</t>
  </si>
  <si>
    <t>53786</t>
  </si>
  <si>
    <t>RETROESCAVADEIRA SOBRE RODAS COM CARREGADEIRA, TRAÇÃO 4X4, POTÊNCIA LÍQ. 88 HP, CAÇAMBA CARREG. CAP. MÍN. 1 M3, CAÇAMBA RETRO CAP. 0,26 M3, PESO OPERACIONAL MÍN. 6.674 KG, PROFUNDIDADE ESCAVAÇÃO MÁX. 4,37 M - MATERIAIS NA OPERAÇÃO. AF_06/2014</t>
  </si>
  <si>
    <t>88857 RETROESCAVADEIRA SOBRE RODAS COM CARREGADEIRA, TRAÇÃO 4X4, POTÊNCIA LÍQ. 88 HP, CAÇAMBA CARREG. CAP. MÍN. 1 M3, CAÇAMBA RETRO CAP. 0,26 M3, PESO OPERACIONAL MÍN. 6.674 KG, PROFUNDIDADE ESCAVAÇÃO MÁX. 4,37 M - DEPRECIAÇÃO. AF_06/2014 (H)</t>
  </si>
  <si>
    <t>00036531</t>
  </si>
  <si>
    <t>RETROESCAVADEIRA SOBRE RODAS COM CARREGADEIRA, TRACAO 4 X 4, POTENCIA LIQUIDA 88 HP, PESO OPERACIONAL MINIMO DE 6674 KG, CAPACIDADE DA CARREGADEIRA DE 1,00 M3 E DA RETROESCAVADEIRA MINIMA DE 0,26 M3, PROFUNDIDADE DE ESCAVACAO MAXIMA DE 4,37 M</t>
  </si>
  <si>
    <t>88858 RETROESCAVADEIRA SOBRE RODAS COM CARREGADEIRA, TRAÇÃO 4X4, POTÊNCIA LÍQ. 88 HP, CAÇAMBA CARREG. CAP. MÍN. 1 M3, CAÇAMBA RETRO CAP. 0,26 M3, PESO OPERACIONAL MÍN. 6.674 KG, PROFUNDIDADE ESCAVAÇÃO MÁX. 4,37 M - JUROS. AF_06/2014 (H)</t>
  </si>
  <si>
    <t>5664 RETROESCAVADEIRA SOBRE RODAS COM CARREGADEIRA, TRAÇÃO 4X4, POTÊNCIA LÍQ. 88 HP, CAÇAMBA CARREG. CAP. MÍN. 1 M3, CAÇAMBA RETRO CAP. 0,26 M3, PESO OPERACIONAL MÍN. 6.674 KG, PROFUNDIDADE ESCAVAÇÃO MÁX. 4,37 M - MANUTENÇÃO. AF_06/2014 (H)</t>
  </si>
  <si>
    <t>53786 RETROESCAVADEIRA SOBRE RODAS COM CARREGADEIRA, TRAÇÃO 4X4, POTÊNCIA LÍQ. 88 HP, CAÇAMBA CARREG. CAP. MÍN. 1 M3, CAÇAMBA RETRO CAP. 0,26 M3, PESO OPERACIONAL MÍN. 6.674 KG, PROFUNDIDADE ESCAVAÇÃO MÁX. 4,37 M - MATERIAIS NA OPERAÇÃO. AF_06/2014 (H)</t>
  </si>
  <si>
    <t>96464 ROLO COMPACTADOR DE PNEUS, ESTÁTICO, PRESSÃO VARIÁVEL, POTÊNCIA 110 HP, PESO SEM/COM LASTRO 10,8/27 T, LARGURA DE ROLAGEM 2,30 M - CHI DIURNO. AF_06/2017 (CHI)</t>
  </si>
  <si>
    <t>88303</t>
  </si>
  <si>
    <t>OPERADOR DE ROLO COMPACTADOR COM ENCARGOS COMPLEMENTARES</t>
  </si>
  <si>
    <t>96460</t>
  </si>
  <si>
    <t>ROLO COMPACTADOR DE PNEUS, ESTÁTICO, PRESSÃO VARIÁVEL, POTÊNCIA 110 HP, PESO SEM/COM LASTRO 10,8/27 T, LARGURA DE ROLAGEM 2,30 M - DEPRECIAÇÃO. AF_06/2017</t>
  </si>
  <si>
    <t>96459</t>
  </si>
  <si>
    <t>ROLO COMPACTADOR DE PNEUS, ESTÁTICO, PRESSÃO VARIÁVEL, POTÊNCIA 110 HP, PESO SEM/COM LASTRO 10,8/27 T, LARGURA DE ROLAGEM 2,30 M - JUROS. AF_06/2017</t>
  </si>
  <si>
    <t>96463 ROLO COMPACTADOR DE PNEUS, ESTÁTICO, PRESSÃO VARIÁVEL, POTÊNCIA 110 HP, PESO SEM/COM LASTRO 10,8/27 T, LARGURA DE ROLAGEM 2,30 M - CHP DIURNO. AF_06/2017 (CHP)</t>
  </si>
  <si>
    <t>96458</t>
  </si>
  <si>
    <t>ROLO COMPACTADOR DE PNEUS, ESTÁTICO, PRESSÃO VARIÁVEL, POTÊNCIA 110 HP, PESO SEM/COM LASTRO 10,8/27 T, LARGURA DE ROLAGEM 2,30 M - MANUTENÇÃO. AF_06/2017</t>
  </si>
  <si>
    <t>96457</t>
  </si>
  <si>
    <t>ROLO COMPACTADOR DE PNEUS, ESTÁTICO, PRESSÃO VARIÁVEL, POTÊNCIA 110 HP, PESO SEM/COM LASTRO 10,8/27 T, LARGURA DE ROLAGEM 2,30 M - MATERIAIS NA OPERAÇÃO. AF_06/2017</t>
  </si>
  <si>
    <t>96460 ROLO COMPACTADOR DE PNEUS, ESTÁTICO, PRESSÃO VARIÁVEL, POTÊNCIA 110 HP, PESO SEM/COM LASTRO 10,8/27 T, LARGURA DE ROLAGEM 2,30 M - DEPRECIAÇÃO. AF_06/2017 (H)</t>
  </si>
  <si>
    <t>00014511</t>
  </si>
  <si>
    <t>ROLO COMPACTADOR DE PNEUS, ESTATICO, PRESSAO VARIAVEL, POTENCIA 110 HP, PESO SEM/COM LASTRO 10,8/27 T, LARGURA DE ROLAGEM 2,30 M</t>
  </si>
  <si>
    <t>96459 ROLO COMPACTADOR DE PNEUS, ESTÁTICO, PRESSÃO VARIÁVEL, POTÊNCIA 110 HP, PESO SEM/COM LASTRO 10,8/27 T, LARGURA DE ROLAGEM 2,30 M - JUROS. AF_06/2017 (H)</t>
  </si>
  <si>
    <t>96458 ROLO COMPACTADOR DE PNEUS, ESTÁTICO, PRESSÃO VARIÁVEL, POTÊNCIA 110 HP, PESO SEM/COM LASTRO 10,8/27 T, LARGURA DE ROLAGEM 2,30 M - MANUTENÇÃO. AF_06/2017 (H)</t>
  </si>
  <si>
    <t>96457 ROLO COMPACTADOR DE PNEUS, ESTÁTICO, PRESSÃO VARIÁVEL, POTÊNCIA 110 HP, PESO SEM/COM LASTRO 10,8/27 T, LARGURA DE ROLAGEM 2,30 M - MATERIAIS NA OPERAÇÃO. AF_06/2017 (H)</t>
  </si>
  <si>
    <t>5685 ROLO COMPACTADOR VIBRATÓRIO DE UM CILINDRO AÇO LISO, POTÊNCIA 80 HP, PESO OPERACIONAL MÁXIMO 8,1 T, IMPACTO DINÂMICO 16,15 / 9,5 T, LARGURA DE TRABALHO 1,68 M - CHI DIURNO. AF_06/2014 (CHI)</t>
  </si>
  <si>
    <t>89210</t>
  </si>
  <si>
    <t>ROLO COMPACTADOR VIBRATÓRIO DE UM CILINDRO AÇO LISO, POTÊNCIA 80 HP, PESO OPERACIONAL MÁXIMO 8,1 T, IMPACTO DINÂMICO 16,15 / 9,5 T, LARGURA DE TRABALHO 1,68 M - DEPRECIAÇÃO. AF_06/2014</t>
  </si>
  <si>
    <t>89211</t>
  </si>
  <si>
    <t>ROLO COMPACTADOR VIBRATÓRIO DE UM CILINDRO AÇO LISO, POTÊNCIA 80 HP, PESO OPERACIONAL MÁXIMO 8,1 T, IMPACTO DINÂMICO 16,15 / 9,5 T, LARGURA DE TRABALHO 1,68 M - JUROS. AF_06/2014</t>
  </si>
  <si>
    <t>5684 ROLO COMPACTADOR VIBRATÓRIO DE UM CILINDRO AÇO LISO, POTÊNCIA 80 HP, PESO OPERACIONAL MÁXIMO 8,1 T, IMPACTO DINÂMICO 16,15 / 9,5 T, LARGURA DE TRABALHO 1,68 M - CHP DIURNO. AF_06/2014 (CHP)</t>
  </si>
  <si>
    <t>5674</t>
  </si>
  <si>
    <t>ROLO COMPACTADOR VIBRATÓRIO DE UM CILINDRO AÇO LISO, POTÊNCIA 80 HP, PESO OPERACIONAL MÁXIMO 8,1 T, IMPACTO DINÂMICO 16,15 / 9,5 T, LARGURA DE TRABALHO 1,68 M - MANUTENÇÃO. AF_06/2014</t>
  </si>
  <si>
    <t>53788</t>
  </si>
  <si>
    <t>ROLO COMPACTADOR VIBRATÓRIO DE UM CILINDRO AÇO LISO, POTÊNCIA 80 HP, PESO OPERACIONAL MÁXIMO 8,1 T, IMPACTO DINÂMICO 16,15 / 9,5 T, LARGURA DE TRABALHO 1,68 M - MATERIAIS NA OPERAÇÃO. AF_06/2014</t>
  </si>
  <si>
    <t>89210 ROLO COMPACTADOR VIBRATÓRIO DE UM CILINDRO AÇO LISO, POTÊNCIA 80 HP, PESO OPERACIONAL MÁXIMO 8,1 T, IMPACTO DINÂMICO 16,15 / 9,5 T, LARGURA DE TRABALHO 1,68 M - DEPRECIAÇÃO. AF_06/2014 (H)</t>
  </si>
  <si>
    <t>00010646</t>
  </si>
  <si>
    <t>ROLO COMPACTADOR VIBRATORIO DE UM CILINDRO, ACO LISO, POTENCIA 80 HP, PESO OPERACIONAL MAXIMO 8,1 T, IMPACTO DINAMICO 16,15/9,5 T, LARGURA TRABALHO 1,68 M</t>
  </si>
  <si>
    <t>89211 ROLO COMPACTADOR VIBRATÓRIO DE UM CILINDRO AÇO LISO, POTÊNCIA 80 HP, PESO OPERACIONAL MÁXIMO 8,1 T, IMPACTO DINÂMICO 16,15 / 9,5 T, LARGURA DE TRABALHO 1,68 M - JUROS. AF_06/2014 (H)</t>
  </si>
  <si>
    <t>5674 ROLO COMPACTADOR VIBRATÓRIO DE UM CILINDRO AÇO LISO, POTÊNCIA 80 HP, PESO OPERACIONAL MÁXIMO 8,1 T, IMPACTO DINÂMICO 16,15 / 9,5 T, LARGURA DE TRABALHO 1,68 M - MANUTENÇÃO. AF_06/2014 (H)</t>
  </si>
  <si>
    <t>53788 ROLO COMPACTADOR VIBRATÓRIO DE UM CILINDRO AÇO LISO, POTÊNCIA 80 HP, PESO OPERACIONAL MÁXIMO 8,1 T, IMPACTO DINÂMICO 16,15 / 9,5 T, LARGURA DE TRABALHO 1,68 M - MATERIAIS NA OPERAÇÃO. AF_06/2014 (H)</t>
  </si>
  <si>
    <t>S00072 Reaterro manual de valas, com compactação utilizando sêpo, sem controle do grau de compactação (m3)</t>
  </si>
  <si>
    <t>S03317 Reboco especial de parede 2cm com argamassa traço t1 - 1:3 (cimento / areia) (m2)</t>
  </si>
  <si>
    <t>S01908 Reboco ou emboço externo, de parede, com argamassa traço t5 - 1:2:8 (cimento / cal / areia), espessura 2,0 cm (m2)</t>
  </si>
  <si>
    <t>91693 SERRA CIRCULAR DE BANCADA COM MOTOR ELÉTRICO POTÊNCIA DE 5HP, COM COIFA PARA DISCO 10" - CHI DIURNO. AF_08/2015 (CHI)</t>
  </si>
  <si>
    <t>91688</t>
  </si>
  <si>
    <t>SERRA CIRCULAR DE BANCADA COM MOTOR ELÉTRICO POTÊNCIA DE 5HP, COM COIFA PARA DISCO 10" - DEPRECIAÇÃO. AF_08/2015</t>
  </si>
  <si>
    <t>91689</t>
  </si>
  <si>
    <t>SERRA CIRCULAR DE BANCADA COM MOTOR ELÉTRICO POTÊNCIA DE 5HP, COM COIFA PARA DISCO 10" - JUROS. AF_08/2015</t>
  </si>
  <si>
    <t>91692 SERRA CIRCULAR DE BANCADA COM MOTOR ELÉTRICO POTÊNCIA DE 5HP, COM COIFA PARA DISCO 10" - CHP DIURNO. AF_08/2015 (CHP)</t>
  </si>
  <si>
    <t>91690</t>
  </si>
  <si>
    <t>SERRA CIRCULAR DE BANCADA COM MOTOR ELÉTRICO POTÊNCIA DE 5HP, COM COIFA PARA DISCO 10" - MANUTENÇÃO. AF_08/2015</t>
  </si>
  <si>
    <t>91691</t>
  </si>
  <si>
    <t>SERRA CIRCULAR DE BANCADA COM MOTOR ELÉTRICO POTÊNCIA DE 5HP, COM COIFA PARA DISCO 10" - MATERIAIS NA OPERAÇÃO. AF_08/2015</t>
  </si>
  <si>
    <t>91688 SERRA CIRCULAR DE BANCADA COM MOTOR ELÉTRICO POTÊNCIA DE 5HP, COM COIFA PARA DISCO 10" - DEPRECIAÇÃO. AF_08/2015 (H)</t>
  </si>
  <si>
    <t>00014618</t>
  </si>
  <si>
    <t>SERRA CIRCULAR DE BANCADA COM MOTOR ELETRICO, POTENCIA DE *1600* W, PARA DISCO DE DIAMETRO DE 10" (250 MM)</t>
  </si>
  <si>
    <t>91689 SERRA CIRCULAR DE BANCADA COM MOTOR ELÉTRICO POTÊNCIA DE 5HP, COM COIFA PARA DISCO 10" - JUROS. AF_08/2015 (H)</t>
  </si>
  <si>
    <t>91690 SERRA CIRCULAR DE BANCADA COM MOTOR ELÉTRICO POTÊNCIA DE 5HP, COM COIFA PARA DISCO 10" - MANUTENÇÃO. AF_08/2015 (H)</t>
  </si>
  <si>
    <t>91691 SERRA CIRCULAR DE BANCADA COM MOTOR ELÉTRICO POTÊNCIA DE 5HP, COM COIFA PARA DISCO 10" - MATERIAIS NA OPERAÇÃO. AF_08/2015 (H)</t>
  </si>
  <si>
    <t>88315 SERRALHEIRO COM ENCARGOS COMPLEMENTARES (H)</t>
  </si>
  <si>
    <t>95377</t>
  </si>
  <si>
    <t>CURSO DE CAPACITAÇÃO PARA SERRALHEIRO (ENCARGOS COMPLEMENTARES) - HORISTA</t>
  </si>
  <si>
    <t>88316 SERVENTE COM ENCARGOS COMPLEMENTARES (H)</t>
  </si>
  <si>
    <t>95378</t>
  </si>
  <si>
    <t>CURSO DE CAPACITAÇÃO PARA SERVENTE (ENCARGOS COMPLEMENTARES) - HORISTA</t>
  </si>
  <si>
    <t>86883 SIFÃO DO TIPO FLEXÍVEL EM PVC 1 X 1.1/2 - FORNECIMENTO E INSTALAÇÃO. AF_01/2020 (UN)</t>
  </si>
  <si>
    <t>00044945</t>
  </si>
  <si>
    <t>SIFAO / TUBO SINFONADO EXTENSIVEL/SANFONADO, UNIVERSAL/ SIMPLES, ENTRE *50 A 70* CM, DE PLASTICO BRANCO</t>
  </si>
  <si>
    <t>98746 SOLDA DE TOPO EM CHAPA/PERFIL/TUBO DE AÇO CHANFRADO, ESPESSURA=1/4''. AF_06/2018 (M)</t>
  </si>
  <si>
    <t>00010998</t>
  </si>
  <si>
    <t>ELETRODO REVESTIDO AWS - E-6010, DIAMETRO IGUAL A 4,00 MM</t>
  </si>
  <si>
    <t>88317 SOLDADOR COM ENCARGOS COMPLEMENTARES (H)</t>
  </si>
  <si>
    <t>00043492</t>
  </si>
  <si>
    <t>EPI - FAMILIA SOLDADOR - HORISTA (ENCARGOS COMPLEMENTARES - COLETADO CAIXA)</t>
  </si>
  <si>
    <t>00043468</t>
  </si>
  <si>
    <t>FERRAMENTAS - FAMILIA SOLDADOR - HORISTA (ENCARGOS COMPLEMENTARES - COLETADO CAIXA)</t>
  </si>
  <si>
    <t>95379</t>
  </si>
  <si>
    <t>CURSO DE CAPACITAÇÃO PARA SOLDADOR (ENCARGOS COMPLEMENTARES) - HORISTA</t>
  </si>
  <si>
    <t>98463 SUPORTE ISOLADOR PARA FIXAÇÃO DA CORDOALHA DE COBRE EM ALVENARIA OU CONCRETO - FORNECIMENTO E INSTALAÇÃO. AF_08/2023 (UN)</t>
  </si>
  <si>
    <t>96560 SUPORTE PARA DUTO EM CHAPA GALVANIZADA BITOLA 24, EM PERFILADO COM COMPRIMENTO DE 55 CM FIXADO EM LAJE, POR METRO DE DUTO FIXADO. AF_09/2023 (M2)</t>
  </si>
  <si>
    <t>00039029</t>
  </si>
  <si>
    <t>PERFILADO PERFURADO DUPLO 38 X 76 MM, CHAPA 22</t>
  </si>
  <si>
    <t>91945 SUPORTE PARAFUSADO COM PLACA DE ENCAIXE 4" X 2" ALTO (2,00 M DO PISO) PARA PONTO ELÉTRICO - FORNECIMENTO E INSTALAÇÃO. AF_03/2023 (UN)</t>
  </si>
  <si>
    <t>00038094</t>
  </si>
  <si>
    <t>ESPELHO / PLACA DE 3 POSTOS 4" X 2", PARA INSTALACAO DE TOMADAS E INTERRUPTORES</t>
  </si>
  <si>
    <t>00038099</t>
  </si>
  <si>
    <t>SUPORTE DE FIXACAO PARA ESPELHO / PLACA 4" X 2", PARA 3 MODULOS, PARA INSTALACAO DE TOMADAS E INTERRUPTORES (SOMENTE SUPORTE)</t>
  </si>
  <si>
    <t>91947 SUPORTE PARAFUSADO COM PLACA DE ENCAIXE 4" X 2" BAIXO (0,30 M DO PISO) PARA PONTO ELÉTRICO - FORNECIMENTO E INSTALAÇÃO. AF_03/2023 (UN)</t>
  </si>
  <si>
    <t>91946 SUPORTE PARAFUSADO COM PLACA DE ENCAIXE 4" X 2" MÉDIO (1,30 M DO PISO) PARA PONTO ELÉTRICO - FORNECIMENTO E INSTALAÇÃO. AF_03/2023 (UN)</t>
  </si>
  <si>
    <t>88323 TELHADISTA COM ENCARGOS COMPLEMENTARES (H)</t>
  </si>
  <si>
    <t>95385</t>
  </si>
  <si>
    <t>CURSO DE CAPACITAÇÃO PARA TELHADISTA (ENCARGOS COMPLEMENTARES) - HORISTA</t>
  </si>
  <si>
    <t>94210 TELHAMENTO COM TELHA ONDULADA DE FIBROCIMENTO E = 6 MM, COM RECOBRIMENTO LATERAL DE 1 1/4 DE ONDA PARA TELHADO COM INCLINAÇÃO MÁXIMA DE 10°, COM ATÉ 2 ÁGUAS, INCLUSO IÇAMENTO. AF_07/2019 (M2)</t>
  </si>
  <si>
    <t>00001607</t>
  </si>
  <si>
    <t>CONJUNTO ARRUELAS DE VEDACAO 5/16" PARA TELHA FIBROCIMENTO (UMA ARRUELA METALICA E UMA ARRUELA PVC - CONICAS)</t>
  </si>
  <si>
    <t>00004302</t>
  </si>
  <si>
    <t>PARAFUSO ZINCADO ROSCA SOBERBA, CABECA SEXTAVADA, 5/16" X 250 MM, PARA FIXACAO DE TELHA EM MADEIRA</t>
  </si>
  <si>
    <t>00007194</t>
  </si>
  <si>
    <t>TELHA DE FIBROCIMENTO ONDULADA E = 6 MM, DE 2,44 X 1,10 M (SEM AMIANTO)</t>
  </si>
  <si>
    <t>91990 TOMADA ALTA DE EMBUTIR (1 MÓDULO), 2P+T 10 A, SEM SUPORTE E SEM PLACA - FORNECIMENTO E INSTALAÇÃO. AF_03/2023 (UN)</t>
  </si>
  <si>
    <t>92000 TOMADA BAIXA DE EMBUTIR (1 MÓDULO), 2P+T 10 A, INCLUINDO SUPORTE E PLACA - FORNECIMENTO E INSTALAÇÃO. AF_03/2023 (UN)</t>
  </si>
  <si>
    <t>91998 TOMADA BAIXA DE EMBUTIR (1 MÓDULO), 2P+T 10 A, SEM SUPORTE E SEM PLACA - FORNECIMENTO E INSTALAÇÃO. AF_03/2023 (UN)</t>
  </si>
  <si>
    <t>92001 TOMADA BAIXA DE EMBUTIR (1 MÓDULO), 2P+T 20 A, INCLUINDO SUPORTE E PLACA - FORNECIMENTO E INSTALAÇÃO. AF_03/2023 (UN)</t>
  </si>
  <si>
    <t>91999</t>
  </si>
  <si>
    <t>TOMADA BAIXA DE EMBUTIR (1 MÓDULO), 2P+T 20 A, SEM SUPORTE E SEM PLACA - FORNECIMENTO E INSTALAÇÃO. AF_03/2023</t>
  </si>
  <si>
    <t>91999 TOMADA BAIXA DE EMBUTIR (1 MÓDULO), 2P+T 20 A, SEM SUPORTE E SEM PLACA - FORNECIMENTO E INSTALAÇÃO. AF_03/2023 (UN)</t>
  </si>
  <si>
    <t>00038102</t>
  </si>
  <si>
    <t>TOMADA 2P+T 20A, 250V (APENAS MODULO)</t>
  </si>
  <si>
    <t>92008 TOMADA BAIXA DE EMBUTIR (2 MÓDULOS), 2P+T 10 A, INCLUINDO SUPORTE E PLACA - FORNECIMENTO E INSTALAÇÃO. AF_03/2023 (UN)</t>
  </si>
  <si>
    <t>92006</t>
  </si>
  <si>
    <t>TOMADA BAIXA DE EMBUTIR (2 MÓDULOS), 2P+T 10 A, SEM SUPORTE E SEM PLACA - FORNECIMENTO E INSTALAÇÃO. AF_03/2023</t>
  </si>
  <si>
    <t>92006 TOMADA BAIXA DE EMBUTIR (2 MÓDULOS), 2P+T 10 A, SEM SUPORTE E SEM PLACA - FORNECIMENTO E INSTALAÇÃO. AF_03/2023 (UN)</t>
  </si>
  <si>
    <t>91994 TOMADA MÉDIA DE EMBUTIR (1 MÓDULO), 2P+T 10 A, SEM SUPORTE E SEM PLACA - FORNECIMENTO E INSTALAÇÃO. AF_03/2023 (UN)</t>
  </si>
  <si>
    <t>86906 TORNEIRA CROMADA DE MESA, 1/2" OU 3/4", PARA LAVATÓRIO, PADRÃO POPULAR - FORNECIMENTO E INSTALAÇÃO. AF_01/2020 (UN)</t>
  </si>
  <si>
    <t>00013415</t>
  </si>
  <si>
    <t>TORNEIRA DE MESA/BANCADA, PARA LAVATORIO, FIXA, METALICA CROMADA, PADRAO POPULAR, 1/2" OU 3/4"</t>
  </si>
  <si>
    <t>86911 TORNEIRA CROMADA LONGA, DE PAREDE, 1/2" OU 3/4", PARA PIA DE COZINHA, PADRÃO POPULAR - FORNECIMENTO E INSTALAÇÃO. AF_01/2020 (UN)</t>
  </si>
  <si>
    <t>00013416</t>
  </si>
  <si>
    <t>TORNEIRA METALICA CROMADA, RETA, DE PAREDE, PARA COZINHA, SEM BICO, SEM AREJADOR, PADRAO POPULAR, 1/2" OU 3/4"</t>
  </si>
  <si>
    <t>86916 TORNEIRA PLÁSTICA 3/4" PARA TANQUE - FORNECIMENTO E INSTALAÇÃO. AF_01/2020 (UN)</t>
  </si>
  <si>
    <t>00011831</t>
  </si>
  <si>
    <t>TORNEIRA PLASTICA PARA TANQUE 1/2" OU 3/4" COM BICO PARA MANGUEIRA</t>
  </si>
  <si>
    <t>92543 TRAMA DE MADEIRA COMPOSTA POR TERÇAS PARA TELHADOS DE ATÉ 2 ÁGUAS PARA TELHA ONDULADA DE FIBROCIMENTO, METÁLICA, PLÁSTICA OU TERMOACÚSTICA, INCLUSO TRANSPORTE VERTICAL. AF_07/2019 (M2)</t>
  </si>
  <si>
    <t>00040568</t>
  </si>
  <si>
    <t>PREGO DE ACO POLIDO COM CABECA 22 X 48 (4 1/4 X 5)</t>
  </si>
  <si>
    <t>00004425</t>
  </si>
  <si>
    <t>VIGA NAO APARELHADA *6 X 12* CM, EM MACARANDUBA/MASSARANDUBA, ANGELIM OU EQUIVALENTE DA REGIAO - BRUTA</t>
  </si>
  <si>
    <t>100948 TRANSPORTE COM CAMINHÃO CARROCERIA 9T, EM VIA URBANA PAVIMENTADA, ADICIONAL PARA DMT EXCEDENTE A 30 KM (UNIDADE: TXKM). AF_07/2020 (TXKM)</t>
  </si>
  <si>
    <t>5826</t>
  </si>
  <si>
    <t>CAMINHÃO TOCO, PBT 16.000 KG, CARGA ÚTIL MÁX. 10.685 KG, DIST. ENTRE EIXOS 4,8 M, POTÊNCIA 189 CV, INCLUSIVE CARROCERIA FIXA ABERTA DE MADEIRA P/ TRANSPORTE GERAL DE CARGA SECA, DIMEN. APROX. 2,5 X 7,00 X 0,50 M - CHI DIURNO. AF_06/2014</t>
  </si>
  <si>
    <t>5824</t>
  </si>
  <si>
    <t>CAMINHÃO TOCO, PBT 16.000 KG, CARGA ÚTIL MÁX. 10.685 KG, DIST. ENTRE EIXOS 4,8 M, POTÊNCIA 189 CV, INCLUSIVE CARROCERIA FIXA ABERTA DE MADEIRA P/ TRANSPORTE GERAL DE CARGA SECA, DIMEN. APROX. 2,5 X 7,00 X 0,50 M - CHP DIURNO. AF_06/2014</t>
  </si>
  <si>
    <t>100947 TRANSPORTE COM CAMINHÃO CARROCERIA 9T, EM VIA URBANA PAVIMENTADA, DMT ATÉ 30KM (UNIDADE: TXKM). AF_07/2020 (TXKM)</t>
  </si>
  <si>
    <t>UFSB-03824462 TRANSPORTE DE PAINEL SOLAR - REF. CAJAMAR-SP / JEQUIE-BA (UN)</t>
  </si>
  <si>
    <t>100948</t>
  </si>
  <si>
    <t>TRANSPORTE COM CAMINHÃO CARROCERIA 9T, EM VIA URBANA PAVIMENTADA, ADICIONAL PARA DMT EXCEDENTE A 30 KM (UNIDADE: TXKM). AF_07/2020</t>
  </si>
  <si>
    <t>TXKM</t>
  </si>
  <si>
    <t>100947</t>
  </si>
  <si>
    <t>TRANSPORTE COM CAMINHÃO CARROCERIA 9T, EM VIA URBANA PAVIMENTADA, DMT ATÉ 30KM (UNIDADE: TXKM). AF_07/2020</t>
  </si>
  <si>
    <t>Observações: Preço considera o transporte do equipamento para o campus da UFSB em Jequie - 1599,00 Km
ref.: Cajamar/SP
Peso estimado do equipamento: 0,03T</t>
  </si>
  <si>
    <t>UFSB-31356017 TRANSPORTE DE TRANSFORMADOR, 750 KVA - REF. CAJAMAR-SP / JEQUIE-BA (UN)</t>
  </si>
  <si>
    <t>Observações: Preço considera o transporte do equipamento para o campus da UFSB em Jequie - 1599,00 Km
ref.: Cajamar/SP
Peso estimado do equipamento: 1,5T</t>
  </si>
  <si>
    <t>100251 TRANSPORTE HORIZONTAL MANUAL, DE TUBO DE AÇO CARBONO LEVE OU MÉDIO, PRETO OU GALVANIZADO, COM DIÂMETRO MAIOR QUE 32 MM E MENOR OU IGUAL A 65 MM (UNIDADE: MXKM). AF_07/2019 (MXKM)</t>
  </si>
  <si>
    <t>89031 TRATOR DE ESTEIRAS, POTÊNCIA 100 HP, PESO OPERACIONAL 9,4 T, COM LÂMINA 2,19 M3 - CHI DIURNO. AF_06/2014 (CHI)</t>
  </si>
  <si>
    <t>88324</t>
  </si>
  <si>
    <t>TRATORISTA COM ENCARGOS COMPLEMENTARES</t>
  </si>
  <si>
    <t>89029</t>
  </si>
  <si>
    <t>TRATOR DE ESTEIRAS, POTÊNCIA 100 HP, PESO OPERACIONAL 9,4 T, COM LÂMINA 2,19 M3 - DEPRECIAÇÃO. AF_06/2014</t>
  </si>
  <si>
    <t>89030</t>
  </si>
  <si>
    <t>TRATOR DE ESTEIRAS, POTÊNCIA 100 HP, PESO OPERACIONAL 9,4 T, COM LÂMINA 2,19 M3 - JUROS. AF_06/2014</t>
  </si>
  <si>
    <t>89032 TRATOR DE ESTEIRAS, POTÊNCIA 100 HP, PESO OPERACIONAL 9,4 T, COM LÂMINA 2,19 M3 - CHP DIURNO. AF_06/2014 (CHP)</t>
  </si>
  <si>
    <t>5724</t>
  </si>
  <si>
    <t>TRATOR DE ESTEIRAS, POTÊNCIA 100 HP, PESO OPERACIONAL 9,4 T, COM LÂMINA 2,19 M3 - MANUTENÇÃO. AF_06/2014</t>
  </si>
  <si>
    <t>53817</t>
  </si>
  <si>
    <t>TRATOR DE ESTEIRAS, POTÊNCIA 100 HP, PESO OPERACIONAL 9,4 T, COM LÂMINA 2,19 M3 - MATERIAIS NA OPERAÇÃO. AF_06/2014</t>
  </si>
  <si>
    <t>89029 TRATOR DE ESTEIRAS, POTÊNCIA 100 HP, PESO OPERACIONAL 9,4 T, COM LÂMINA 2,19 M3 - DEPRECIAÇÃO. AF_06/2014 (H)</t>
  </si>
  <si>
    <t>00007622</t>
  </si>
  <si>
    <t>TRATOR DE ESTEIRAS, POTENCIA DE 100 HP, PESO OPERACIONAL DE 9,4 T, COM LAMINA COM CAPACIDADE DE 2,19 M3</t>
  </si>
  <si>
    <t>89030 TRATOR DE ESTEIRAS, POTÊNCIA 100 HP, PESO OPERACIONAL 9,4 T, COM LÂMINA 2,19 M3 - JUROS. AF_06/2014 (H)</t>
  </si>
  <si>
    <t>5724 TRATOR DE ESTEIRAS, POTÊNCIA 100 HP, PESO OPERACIONAL 9,4 T, COM LÂMINA 2,19 M3 - MANUTENÇÃO. AF_06/2014 (H)</t>
  </si>
  <si>
    <t>53817 TRATOR DE ESTEIRAS, POTÊNCIA 100 HP, PESO OPERACIONAL 9,4 T, COM LÂMINA 2,19 M3 - MATERIAIS NA OPERAÇÃO. AF_06/2014 (H)</t>
  </si>
  <si>
    <t>5849 TRATOR DE ESTEIRAS, POTÊNCIA 170 HP, PESO OPERACIONAL 19 T, CAÇAMBA 5,2 M3 - CHI DIURNO. AF_06/2014 (CHI)</t>
  </si>
  <si>
    <t>89017</t>
  </si>
  <si>
    <t>TRATOR DE ESTEIRAS, POTÊNCIA 170 HP, PESO OPERACIONAL 19 T, CAÇAMBA 5,2 M3 - DEPRECIAÇÃO. AF_06/2014</t>
  </si>
  <si>
    <t>89018</t>
  </si>
  <si>
    <t>TRATOR DE ESTEIRAS, POTÊNCIA 170 HP, PESO OPERACIONAL 19 T, CAÇAMBA 5,2 M3 - JUROS. AF_06/2014</t>
  </si>
  <si>
    <t>5847 TRATOR DE ESTEIRAS, POTÊNCIA 170 HP, PESO OPERACIONAL 19 T, CAÇAMBA 5,2 M3 - CHP DIURNO. AF_06/2014 (CHP)</t>
  </si>
  <si>
    <t>53806</t>
  </si>
  <si>
    <t>TRATOR DE ESTEIRAS, POTÊNCIA 170 HP, PESO OPERACIONAL 19 T, CAÇAMBA 5,2 M3 - MANUTENÇÃO. AF_06/2014</t>
  </si>
  <si>
    <t>5718</t>
  </si>
  <si>
    <t>TRATOR DE ESTEIRAS, POTÊNCIA 170 HP, PESO OPERACIONAL 19 T, CAÇAMBA 5,2 M3 - MATERIAIS NA OPERAÇÃO. AF_06/2014</t>
  </si>
  <si>
    <t>89017 TRATOR DE ESTEIRAS, POTÊNCIA 170 HP, PESO OPERACIONAL 19 T, CAÇAMBA 5,2 M3 - DEPRECIAÇÃO. AF_06/2014 (H)</t>
  </si>
  <si>
    <t>00007625</t>
  </si>
  <si>
    <t>TRATOR DE ESTEIRAS, POTENCIA DE 170 HP, PESO OPERACIONAL DE 19 T, COM LAMINA COM CAPACIDADE DE 5,2 M3</t>
  </si>
  <si>
    <t>89018 TRATOR DE ESTEIRAS, POTÊNCIA 170 HP, PESO OPERACIONAL 19 T, CAÇAMBA 5,2 M3 - JUROS. AF_06/2014 (H)</t>
  </si>
  <si>
    <t>53806 TRATOR DE ESTEIRAS, POTÊNCIA 170 HP, PESO OPERACIONAL 19 T, CAÇAMBA 5,2 M3 - MANUTENÇÃO. AF_06/2014 (H)</t>
  </si>
  <si>
    <t>5718 TRATOR DE ESTEIRAS, POTÊNCIA 170 HP, PESO OPERACIONAL 19 T, CAÇAMBA 5,2 M3 - MATERIAIS NA OPERAÇÃO. AF_06/2014 (H)</t>
  </si>
  <si>
    <t>88324 TRATORISTA COM ENCARGOS COMPLEMENTARES (H)</t>
  </si>
  <si>
    <t>95386</t>
  </si>
  <si>
    <t>CURSO DE CAPACITAÇÃO PARA TRATORISTA (ENCARGOS COMPLEMENTARES) - HORISTA</t>
  </si>
  <si>
    <t>95122 USINA MISTURADORA DE SOLOS, CAPACIDADE DE 200 A 500 TON/H, POTENCIA 75KW - CHI DIURNO. AF_07/2016 (CHI)</t>
  </si>
  <si>
    <t>88304</t>
  </si>
  <si>
    <t>OPERADOR DE USINA DE ASFALTO, DE SOLOS OU DE CONCRETO COM ENCARGOS COMPLEMENTARES</t>
  </si>
  <si>
    <t>95118</t>
  </si>
  <si>
    <t>USINA MISTURADORA DE SOLOS, CAPACIDADE DE 200 A 500 TON/H, POTENCIA 75KW - DEPRECIAÇÃO. AF_07/2016</t>
  </si>
  <si>
    <t>95119</t>
  </si>
  <si>
    <t>USINA MISTURADORA DE SOLOS, CAPACIDADE DE 200 A 500 TON/H, POTENCIA 75KW - JUROS. AF_07/2016</t>
  </si>
  <si>
    <t>95121 USINA MISTURADORA DE SOLOS, CAPACIDADE DE 200 A 500 TON/H, POTENCIA 75KW - CHP DIURNO. AF_07/2016 (CHP)</t>
  </si>
  <si>
    <t>5707</t>
  </si>
  <si>
    <t>USINA MISTURADORA DE SOLOS, CAPACIDADE DE 200 A 500 TON/H, POTENCIA 75KW - MANUTENÇÃO. AF_07/2016</t>
  </si>
  <si>
    <t>95120</t>
  </si>
  <si>
    <t>USINA MISTURADORA DE SOLOS, CAPACIDADE DE 200 A 500 TON/H, POTENCIA 75KW - MATERIAIS NA OPERAÇÃO. AF_07/2016</t>
  </si>
  <si>
    <t>95118 USINA MISTURADORA DE SOLOS, CAPACIDADE DE 200 A 500 TON/H, POTENCIA 75KW - DEPRECIAÇÃO. AF_07/2016 (H)</t>
  </si>
  <si>
    <t>00009921</t>
  </si>
  <si>
    <t>USINA MISTURADORA DE SOLOS, DOSADORES TRIPLOS, CALHA VIBRATORIA CAPACIDADE DE 200 A 500 T/H, POTENCIA DE 75 KW</t>
  </si>
  <si>
    <t>95119 USINA MISTURADORA DE SOLOS, CAPACIDADE DE 200 A 500 TON/H, POTENCIA 75KW - JUROS. AF_07/2016 (H)</t>
  </si>
  <si>
    <t>5707 USINA MISTURADORA DE SOLOS, CAPACIDADE DE 200 A 500 TON/H, POTENCIA 75KW - MANUTENÇÃO. AF_07/2016 (H)</t>
  </si>
  <si>
    <t>95120 USINA MISTURADORA DE SOLOS, CAPACIDADE DE 200 A 500 TON/H, POTENCIA 75KW - MATERIAIS NA OPERAÇÃO. AF_07/2016 (H)</t>
  </si>
  <si>
    <t>105523 USINAGEM DE SOLO JAZIDA MELHORADO COM CIMENTO 2%. AF_09/2025 (M3)</t>
  </si>
  <si>
    <t>93428</t>
  </si>
  <si>
    <t>GRUPO GERADOR ESTACIONÁRIO, POTÊNCIA 150 KVA, MOTOR A DIESEL- CHI DIURNO. AF_03/2016</t>
  </si>
  <si>
    <t>93427</t>
  </si>
  <si>
    <t>GRUPO GERADOR ESTACIONÁRIO, POTÊNCIA 150 KVA, MOTOR A DIESEL- CHP DIURNO. AF_03/2016</t>
  </si>
  <si>
    <t>5942</t>
  </si>
  <si>
    <t>PÁ CARREGADEIRA SOBRE RODAS, POTÊNCIA LÍQUIDA 128 HP, CAPACIDADE DA CAÇAMBA 1,7 A 2,8 M3, PESO OPERACIONAL 11632 KG - CHI DIURNO. AF_06/2014</t>
  </si>
  <si>
    <t>5940</t>
  </si>
  <si>
    <t>PÁ CARREGADEIRA SOBRE RODAS, POTÊNCIA LÍQUIDA 128 HP, CAPACIDADE DA CAÇAMBA 1,7 A 2,8 M3, PESO OPERACIONAL 11632 KG - CHP DIURNO. AF_06/2014</t>
  </si>
  <si>
    <t>95122</t>
  </si>
  <si>
    <t>USINA MISTURADORA DE SOLOS, CAPACIDADE DE 200 A 500 TON/H, POTENCIA 75KW - CHI DIURNO. AF_07/2016</t>
  </si>
  <si>
    <t>95121</t>
  </si>
  <si>
    <t>USINA MISTURADORA DE SOLOS, CAPACIDADE DE 200 A 500 TON/H, POTENCIA 75KW - CHP DIURNO. AF_07/2016</t>
  </si>
  <si>
    <t>90776</t>
  </si>
  <si>
    <t>ENCARREGADO GERAL COM ENCARGOS COMPLEMENTARES</t>
  </si>
  <si>
    <t>86888 VASO SANITÁRIO SIFONADO COM CAIXA ACOPLADA LOUÇA BRANCA - FORNECIMENTO E INSTALAÇÃO. AF_01/2020 (UN)</t>
  </si>
  <si>
    <t>00006138</t>
  </si>
  <si>
    <t>ANEL DE VEDACAO, PVC FLEXIVEL, 100 MM, PARA SAIDA DE BACIA / VASO SANITARIO</t>
  </si>
  <si>
    <t>00010422</t>
  </si>
  <si>
    <t>BACIA SANITARIA (VASO) COM CAIXA ACOPLADA, SIFAO APARENTE, DE LOUCA BRANCA (SEM ASSENTO)</t>
  </si>
  <si>
    <t>00004384</t>
  </si>
  <si>
    <t>PARAFUSO NIQUELADO COM ACABAMENTO CROMADO PARA FIXAR PECA SANITARIA, INCLUI PORCA CEGA, ARRUELA E BUCHA DE NYLON TAMANHO S-10</t>
  </si>
  <si>
    <t>90587 VIBRADOR DE IMERSÃO, DIÂMETRO DE PONTEIRA 45MM, MOTOR ELÉTRICO TRIFÁSICO POTÊNCIA DE 2 CV - CHI DIURNO. AF_06/2015 (CHI)</t>
  </si>
  <si>
    <t>90582</t>
  </si>
  <si>
    <t>VIBRADOR DE IMERSÃO, DIÂMETRO DE PONTEIRA 45MM, MOTOR ELÉTRICO TRIFÁSICO POTÊNCIA DE 2 CV - DEPRECIAÇÃO. AF_06/2015</t>
  </si>
  <si>
    <t>90583</t>
  </si>
  <si>
    <t>VIBRADOR DE IMERSÃO, DIÂMETRO DE PONTEIRA 45MM, MOTOR ELÉTRICO TRIFÁSICO POTÊNCIA DE 2 CV - JUROS. AF_06/2015</t>
  </si>
  <si>
    <t>90586 VIBRADOR DE IMERSÃO, DIÂMETRO DE PONTEIRA 45MM, MOTOR ELÉTRICO TRIFÁSICO POTÊNCIA DE 2 CV - CHP DIURNO. AF_06/2015 (CHP)</t>
  </si>
  <si>
    <t>90584</t>
  </si>
  <si>
    <t>VIBRADOR DE IMERSÃO, DIÂMETRO DE PONTEIRA 45MM, MOTOR ELÉTRICO TRIFÁSICO POTÊNCIA DE 2 CV - MANUTENÇÃO. AF_06/2015</t>
  </si>
  <si>
    <t>90585</t>
  </si>
  <si>
    <t>VIBRADOR DE IMERSÃO, DIÂMETRO DE PONTEIRA 45MM, MOTOR ELÉTRICO TRIFÁSICO POTÊNCIA DE 2 CV - MATERIAIS NA OPERAÇÃO. AF_06/2015</t>
  </si>
  <si>
    <t>90582 VIBRADOR DE IMERSÃO, DIÂMETRO DE PONTEIRA 45MM, MOTOR ELÉTRICO TRIFÁSICO POTÊNCIA DE 2 CV - DEPRECIAÇÃO. AF_06/2015 (H)</t>
  </si>
  <si>
    <t>00013896</t>
  </si>
  <si>
    <t>VIBRADOR DE IMERSAO, DIAMETRO DA PONTEIRA DE *45* MM, COM MOTOR ELETRICO TRIFASICO DE 2 HP (2 CV)</t>
  </si>
  <si>
    <t>90583 VIBRADOR DE IMERSÃO, DIÂMETRO DE PONTEIRA 45MM, MOTOR ELÉTRICO TRIFÁSICO POTÊNCIA DE 2 CV - JUROS. AF_06/2015 (H)</t>
  </si>
  <si>
    <t>90584 VIBRADOR DE IMERSÃO, DIÂMETRO DE PONTEIRA 45MM, MOTOR ELÉTRICO TRIFÁSICO POTÊNCIA DE 2 CV - MANUTENÇÃO. AF_06/2015 (H)</t>
  </si>
  <si>
    <t>90585 VIBRADOR DE IMERSÃO, DIÂMETRO DE PONTEIRA 45MM, MOTOR ELÉTRICO TRIFÁSICO POTÊNCIA DE 2 CV - MATERIAIS NA OPERAÇÃO. AF_06/2015 (H)</t>
  </si>
  <si>
    <t>88325 VIDRACEIRO COM ENCARGOS COMPLEMENTARES (H)</t>
  </si>
  <si>
    <t>95387</t>
  </si>
  <si>
    <t>CURSO DE CAPACITAÇÃO PARA VIDRACEIRO (ENCARGOS COMPLEMENTARES) - HORISTA</t>
  </si>
  <si>
    <t>86877 VÁLVULA EM METAL CROMADO 1.1/2" X 1.1/2" PARA TANQUE OU LAVATÓRIO, COM OU SEM LADRÃO - FORNECIMENTO E INSTALAÇÃO. AF_01/2020 (UN)</t>
  </si>
  <si>
    <t>00037588</t>
  </si>
  <si>
    <t>VALVULA DE ESCOAMENTO PARA TANQUE, EM METAL CROMADO, 1.1/2", SEM LADRAO, COM TAMPAO PLASTICO</t>
  </si>
  <si>
    <t>86879 VÁLVULA EM PLÁSTICO 1" PARA PIA, TANQUE OU LAVATÓRIO, COM OU SEM LADRÃO - FORNECIMENTO E INSTALAÇÃO. AF_01/2020 (UN)</t>
  </si>
  <si>
    <t>00006153</t>
  </si>
  <si>
    <t>VALVULA EM PLASTICO BRANCO PARA TANQUE OU LAVATORIO 1", SEM UNHO E SEM LADRAO</t>
  </si>
  <si>
    <t>86880 VÁLVULA EM PLÁSTICO CROMADO TIPO AMERICANA 3.1/2" X 1.1/2" SEM ADAPTADOR PARA PIA - FORNECIMENTO E INSTALAÇÃO. AF_01/2020 (UN)</t>
  </si>
  <si>
    <t>00006155</t>
  </si>
  <si>
    <t>VALVULA EM PLASTICO CROMADO TIPO AMERICANA PARA PIA DE COZINHA 3.1/2" X 1.1/2", SEM ADAPTADOR</t>
  </si>
  <si>
    <t xml:space="preserve">
</t>
  </si>
  <si>
    <t>TIPO</t>
  </si>
  <si>
    <t>UNIDADE</t>
  </si>
  <si>
    <t>PREÇO TOTAL</t>
  </si>
  <si>
    <t>%</t>
  </si>
  <si>
    <t>ACUMUL. %</t>
  </si>
  <si>
    <t>CL</t>
  </si>
  <si>
    <t>Composições</t>
  </si>
  <si>
    <t>CONJUNTO DE PAINEIS BLINDADOS DE MÉDIA TENSÃO 13,8 KV CONTENDO 1 MÓDULO DE MEDIÇÃO; 1 MÓDULO DE PROTEÇÃO INCLUINDO RELÉ E DISJUNTOR DE MÉDIA TENSÃO; 1 MÓDULO DE TRANSPOSIÇÃO DE CABOS E 3 MÓDULOS DE SECCIONAMENTO - FORNECIMENTO (INCLUSIVE TRANSPORTE)</t>
  </si>
  <si>
    <t>CAIXA DE VENTILAÇÃO COM FILTRO G4+M5, 125MM - FORNECIMENTO</t>
  </si>
  <si>
    <t>MÓDULO FOTOVOLTAICO REF TOPBiHiKu6 CS6.2-66TB-610 DE 610 Wp</t>
  </si>
  <si>
    <t>FORNECIMENTO DE TRANSFORMADOR TRIFÁSICO DE 750 KVA, 380/220 V, ISOLADO À SECO (INCLUSO TRANSPORTE)</t>
  </si>
  <si>
    <t>Porta em alumínio de abrir tipo veneziana com guarnição, fixação com parafusos - fornecimento e instalação. af_12/2019</t>
  </si>
  <si>
    <t>FORNECIMENTO DE EXAUSTOR CENTRÍFUGO VAZÃO 552 M3/H, PRESSÃO 32 MMCA, PRESSÃO SONORA MÁX.: 44Db REF. MAXX 150 DA SICFLUX OU EQUIVALENTE</t>
  </si>
  <si>
    <t>INVERSOR SOLIS 50K-S5-GC - FORNECIMENTO</t>
  </si>
  <si>
    <t>FORNECIMENTO DE EXAUSTOR CENTRÍFUGO VAZÃO 345 M3/H, PRESSÃO 36 MMCA, PRESSÃO SONORA MÁX.: 42Db REF. MAXX 125 DA SICFLUX OU EQUIVALENTE</t>
  </si>
  <si>
    <t>FORNECIMENTO DE NOBREAK MONOFÁSICO COM MÓDULO DE BATERIA EMBUTIDO, 6KVA, 220V IN, 220V OUT.</t>
  </si>
  <si>
    <t>Outros:</t>
  </si>
  <si>
    <t>Valor total do Orçamento:</t>
  </si>
  <si>
    <t>UNXMES</t>
  </si>
  <si>
    <t>Cavalo mecânico com semirreboque com capacidade de 20 t - 276 kW (PRODUTIVO)</t>
  </si>
  <si>
    <t>SICRO</t>
  </si>
  <si>
    <t>Caminhão demarcador de faixas com sistema de pintura a frio - 28 kW/129 kW (PRODUTIVO)</t>
  </si>
  <si>
    <t>Guindaste móvel sobre pneus com 2 eixos com capacidade máxima de 55 t - 186 kW (PRODUTIVO)</t>
  </si>
  <si>
    <t>SC25KG</t>
  </si>
  <si>
    <t>Caminhão basculante com caçamba estanque com capacidade de 14 m³ - 210 kW (PRODUTIVO)</t>
  </si>
  <si>
    <t>Caminhão basculante com capacidade de 10 m³ - 210 kW (PRODUTIVO)</t>
  </si>
  <si>
    <t>Caminhão guindauto com cesto aéreo simples e capacidade de elevação de 5,7 t e carroceria de 8,5 t - 136 kW (PRODUTIVO)</t>
  </si>
  <si>
    <t>Caminhão tanque com capacidade de 8.000 l - 136 kW (PRODUTIVO)</t>
  </si>
  <si>
    <t>Veículo leve picape 4 x 4 com capacidade de 1,10 t - 147 kW (PRODUTIVO)</t>
  </si>
  <si>
    <t>Veículo tipo van furgão com capacidade de 1,38 t - 100 kW (PRODUTIVO)</t>
  </si>
  <si>
    <t>Veículo leve - 53 kW (sem motorista) (PRODUTIVO)</t>
  </si>
  <si>
    <t>Guindaste móvel sobre pneus com 2 eixos com capacidade máxima de 55 t - 186 kW (IMPRODUTIVO)</t>
  </si>
  <si>
    <t>Caminhão demarcador de faixas com sistema de pintura a frio - 28 kW/129 kW (IMPRODUTIVO)</t>
  </si>
  <si>
    <t>Caminhão guindauto com cesto aéreo simples e capacidade de elevação de 5,7 t e carroceria de 8,5 t - 136 kW (IMPRODUTIVO)</t>
  </si>
  <si>
    <t>Caminhão basculante com caçamba estanque com capacidade de 14 m³ - 210 kW (IMPRODUTIVO)</t>
  </si>
  <si>
    <t>Caminhão basculante com capacidade de 10 m³ - 210 kW (IMPRODUTIVO)</t>
  </si>
  <si>
    <t>Caminhão tanque com capacidade de 8.000 l - 136 kW (IMPRODUTIVO)</t>
  </si>
  <si>
    <t>Veículo leve picape 4 x 4 com capacidade de 1,10 t - 147 kW (IMPRODUTIVO)</t>
  </si>
  <si>
    <t>Veículo tipo van furgão com capacidade de 1,38 t - 100 kW (IMPRODUTIVO)</t>
  </si>
  <si>
    <t>Veículo leve - 53 kW (sem motorista) (IMPRODUTIVO)</t>
  </si>
  <si>
    <t>Cavalo mecânico com semirreboque com capacidade de 20 t - 276 kW (IMPRODUTIVO)</t>
  </si>
  <si>
    <t>VALOR (R$)</t>
  </si>
  <si>
    <t>MÊS 1</t>
  </si>
  <si>
    <t>MÊS 2</t>
  </si>
  <si>
    <t>MÊS 3</t>
  </si>
  <si>
    <t>MÊS 4</t>
  </si>
  <si>
    <t>MÊS 5</t>
  </si>
  <si>
    <t>MÊS 6</t>
  </si>
  <si>
    <t>MÊS 7</t>
  </si>
  <si>
    <t>MÊS 8</t>
  </si>
  <si>
    <t>MÊS 9</t>
  </si>
  <si>
    <t>MÊS 10</t>
  </si>
  <si>
    <t>MÊS 11</t>
  </si>
  <si>
    <t>MÊS 12</t>
  </si>
  <si>
    <t>MÊS 13</t>
  </si>
  <si>
    <t>MÊS 14</t>
  </si>
  <si>
    <t>MÊS 15</t>
  </si>
  <si>
    <t>MÊS 16</t>
  </si>
  <si>
    <t>MÊS 17</t>
  </si>
  <si>
    <t>MÊS 18</t>
  </si>
  <si>
    <t>MÊS 19</t>
  </si>
  <si>
    <t>MÊS 20</t>
  </si>
  <si>
    <t>MÊS 21</t>
  </si>
  <si>
    <t>MÊS 22</t>
  </si>
  <si>
    <t>MÊS 23</t>
  </si>
  <si>
    <t>MÊS 24</t>
  </si>
  <si>
    <t>MÊS 25</t>
  </si>
  <si>
    <t>MÊS 26</t>
  </si>
  <si>
    <t>MÊS 27</t>
  </si>
  <si>
    <t>MÊS 28</t>
  </si>
  <si>
    <t>MÊS 29</t>
  </si>
  <si>
    <t>MÊS 30</t>
  </si>
  <si>
    <t>MÊS 31</t>
  </si>
  <si>
    <t>MÊS 32</t>
  </si>
  <si>
    <t>Total parcela</t>
  </si>
  <si>
    <t>COD</t>
  </si>
  <si>
    <t>B</t>
  </si>
  <si>
    <t>BENEFICIO</t>
  </si>
  <si>
    <t>B1</t>
  </si>
  <si>
    <t>Lucro</t>
  </si>
  <si>
    <t>A</t>
  </si>
  <si>
    <t>DESPESAS FINANCEIRAS</t>
  </si>
  <si>
    <t>A4</t>
  </si>
  <si>
    <t>Administração Central</t>
  </si>
  <si>
    <t>A1</t>
  </si>
  <si>
    <t xml:space="preserve">Seguro e Garantia </t>
  </si>
  <si>
    <t>A2</t>
  </si>
  <si>
    <t>Riscos e Imprevistos</t>
  </si>
  <si>
    <t>A3</t>
  </si>
  <si>
    <t>Despesas Financeiras</t>
  </si>
  <si>
    <t>C</t>
  </si>
  <si>
    <t>IMPOSTOS</t>
  </si>
  <si>
    <t>C1</t>
  </si>
  <si>
    <t>PIS / PASEP</t>
  </si>
  <si>
    <t>C2</t>
  </si>
  <si>
    <t>COFINS</t>
  </si>
  <si>
    <t>C3</t>
  </si>
  <si>
    <t>ISS (LEI Nº 2.168, DE 28 DE SETEMBRO DE 2021 - JEQUIE)</t>
  </si>
  <si>
    <t>BDI = 24,20%</t>
  </si>
  <si>
    <t>BDI = 15,58%</t>
  </si>
  <si>
    <t>HORISTA %</t>
  </si>
  <si>
    <t>MENSALISTA %</t>
  </si>
  <si>
    <t>GRUPO A</t>
  </si>
  <si>
    <t xml:space="preserve">INSS </t>
  </si>
  <si>
    <t xml:space="preserve">SESI </t>
  </si>
  <si>
    <t xml:space="preserve">SENAI </t>
  </si>
  <si>
    <t xml:space="preserve">INCRA </t>
  </si>
  <si>
    <t>A5</t>
  </si>
  <si>
    <t xml:space="preserve">SEBRAE </t>
  </si>
  <si>
    <t>A6</t>
  </si>
  <si>
    <t xml:space="preserve">Salário Educação </t>
  </si>
  <si>
    <t>A7</t>
  </si>
  <si>
    <t xml:space="preserve">Seguro Contra Acidentes de Trabalho </t>
  </si>
  <si>
    <t>A8</t>
  </si>
  <si>
    <t xml:space="preserve">FGTS </t>
  </si>
  <si>
    <t>A9</t>
  </si>
  <si>
    <t xml:space="preserve">SECONCI </t>
  </si>
  <si>
    <t>GRUPO B</t>
  </si>
  <si>
    <t xml:space="preserve">Repouso Semanal Remunerado </t>
  </si>
  <si>
    <t>B2</t>
  </si>
  <si>
    <t xml:space="preserve">Feriados </t>
  </si>
  <si>
    <t>B3</t>
  </si>
  <si>
    <t xml:space="preserve">Auxílio - Enfermidade </t>
  </si>
  <si>
    <t>B4</t>
  </si>
  <si>
    <t xml:space="preserve">13º Salário </t>
  </si>
  <si>
    <t>B5</t>
  </si>
  <si>
    <t xml:space="preserve">Licença Paternidade </t>
  </si>
  <si>
    <t>B6</t>
  </si>
  <si>
    <t xml:space="preserve">Faltas Justificadas </t>
  </si>
  <si>
    <t>B7</t>
  </si>
  <si>
    <t xml:space="preserve">Dias de Chuvas </t>
  </si>
  <si>
    <t>B8</t>
  </si>
  <si>
    <t xml:space="preserve">Auxílio Acidente de Trabalho </t>
  </si>
  <si>
    <t>B9</t>
  </si>
  <si>
    <t xml:space="preserve">Férias Gozadas </t>
  </si>
  <si>
    <t>B10</t>
  </si>
  <si>
    <t xml:space="preserve">Salário Maternidade </t>
  </si>
  <si>
    <t>GRUPO C</t>
  </si>
  <si>
    <t xml:space="preserve">Aviso Prévio Indenizado </t>
  </si>
  <si>
    <t xml:space="preserve">Aviso Prévio Trabalhado </t>
  </si>
  <si>
    <t xml:space="preserve">Férias Indenizadas </t>
  </si>
  <si>
    <t>C4</t>
  </si>
  <si>
    <t xml:space="preserve">Depósito Rescisão Sem Justa Causa </t>
  </si>
  <si>
    <t>C5</t>
  </si>
  <si>
    <t xml:space="preserve">Indenização Adicional </t>
  </si>
  <si>
    <t>D</t>
  </si>
  <si>
    <t>GRUPO D</t>
  </si>
  <si>
    <t>D1</t>
  </si>
  <si>
    <t xml:space="preserve">Reincidência de Grupo A sobre Grupo B </t>
  </si>
  <si>
    <t>D2</t>
  </si>
  <si>
    <t xml:space="preserve">Reincidência de Grupo A sobre Aviso Prévio Trabalhado e Reincidência do FGTS sobre Aviso Prévio Indenizado </t>
  </si>
  <si>
    <t>A + B + C + D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</si>
</sst>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164" formatCode="#,##0.00000000"/>
    <numFmt numFmtId="165" formatCode="#,##0.0000"/>
    <numFmt numFmtId="166" formatCode="#,##0.0000000000000"/>
    <numFmt numFmtId="167" formatCode="#,##0.0000000000000000"/>
    <numFmt numFmtId="168" formatCode="#,##0.000000000000"/>
    <numFmt numFmtId="169" formatCode="#,##0.00000000000000"/>
    <numFmt numFmtId="170" formatCode="#,##0.00000000000"/>
    <numFmt numFmtId="171" formatCode="#,##0.0000000000000000000"/>
    <numFmt numFmtId="172" formatCode="#,##0.000000000000000"/>
    <numFmt numFmtId="173" formatCode="#,##0.00000000000000000"/>
    <numFmt numFmtId="174" formatCode="#,##0.000000000000000000000"/>
    <numFmt numFmtId="175" formatCode="#,##0.00000"/>
    <numFmt numFmtId="176" formatCode="#,##0.000"/>
    <numFmt numFmtId="177" formatCode="#,##0.00000000000000000000"/>
    <numFmt numFmtId="178" formatCode="#,##0.00%"/>
    <numFmt numFmtId="179" formatCode="###,###,##0.00"/>
  </numFmts>
  <fonts count="14" x14ac:knownFonts="1">
    <font>
      <sz val="11"/>
      <color theme="1"/>
      <name val="Aptos Narrow"/>
      <family val="2"/>
      <scheme val="minor"/>
    </font>
    <font>
      <b/>
      <sz val="6"/>
      <color rgb="FF000000"/>
      <name val="Arial"/>
      <family val="2"/>
    </font>
    <font>
      <sz val="6"/>
      <color rgb="FF000000"/>
      <name val="Arial"/>
      <family val="2"/>
    </font>
    <font>
      <b/>
      <sz val="5"/>
      <color rgb="FF000000"/>
      <name val="Arial"/>
      <family val="2"/>
    </font>
    <font>
      <b/>
      <sz val="7"/>
      <color rgb="FF000000"/>
      <name val="Arial"/>
      <family val="2"/>
    </font>
    <font>
      <sz val="9"/>
      <color rgb="FF000000"/>
      <name val="SansSerif"/>
      <family val="2"/>
    </font>
    <font>
      <b/>
      <sz val="5"/>
      <color rgb="FF000000"/>
      <name val="SansSerif"/>
      <family val="2"/>
    </font>
    <font>
      <sz val="6"/>
      <color rgb="FF000000"/>
      <name val="SansSerif"/>
      <family val="2"/>
    </font>
    <font>
      <sz val="5"/>
      <color rgb="FF000000"/>
      <name val="Arial"/>
      <family val="2"/>
    </font>
    <font>
      <sz val="5.5"/>
      <color rgb="FF000000"/>
      <name val="SansSerif"/>
      <family val="2"/>
    </font>
    <font>
      <sz val="7"/>
      <color rgb="FF000000"/>
      <name val="Arial"/>
      <family val="2"/>
    </font>
    <font>
      <sz val="7"/>
      <color rgb="FF000000"/>
      <name val="SansSerif"/>
      <family val="2"/>
    </font>
    <font>
      <b/>
      <sz val="9"/>
      <color rgb="FF000000"/>
      <name val="Arial"/>
      <family val="2"/>
    </font>
    <font>
      <sz val="11"/>
      <color theme="1"/>
      <name val="Aptos Narrow"/>
      <family val="2"/>
      <scheme val="minor"/>
    </font>
  </fonts>
  <fills count="78">
    <fill>
      <patternFill patternType="none"/>
    </fill>
    <fill>
      <patternFill patternType="gray125"/>
    </fill>
    <fill>
      <patternFill patternType="none"/>
    </fill>
    <fill>
      <patternFill patternType="solid">
        <fgColor rgb="FFCCCCCC"/>
      </patternFill>
    </fill>
    <fill>
      <patternFill patternType="none"/>
    </fill>
    <fill>
      <patternFill patternType="none"/>
    </fill>
    <fill>
      <patternFill patternType="none"/>
    </fill>
    <fill>
      <patternFill patternType="none"/>
    </fill>
    <fill>
      <patternFill patternType="none"/>
    </fill>
    <fill>
      <patternFill patternType="none"/>
    </fill>
    <fill>
      <patternFill patternType="none"/>
    </fill>
    <fill>
      <patternFill patternType="none"/>
    </fill>
    <fill>
      <patternFill patternType="solid">
        <fgColor rgb="FFFFFFFF"/>
      </patternFill>
    </fill>
    <fill>
      <patternFill patternType="none"/>
    </fill>
    <fill>
      <patternFill patternType="none"/>
    </fill>
    <fill>
      <patternFill patternType="none"/>
    </fill>
    <fill>
      <patternFill patternType="none"/>
    </fill>
    <fill>
      <patternFill patternType="none"/>
    </fill>
    <fill>
      <patternFill patternType="solid">
        <fgColor rgb="FFCCCCCC"/>
      </patternFill>
    </fill>
    <fill>
      <patternFill patternType="solid">
        <fgColor rgb="FFCCCCCC"/>
      </patternFill>
    </fill>
    <fill>
      <patternFill patternType="none"/>
    </fill>
    <fill>
      <patternFill patternType="none"/>
    </fill>
    <fill>
      <patternFill patternType="none"/>
    </fill>
    <fill>
      <patternFill patternType="none"/>
    </fill>
    <fill>
      <patternFill patternType="none"/>
    </fill>
    <fill>
      <patternFill patternType="none"/>
    </fill>
    <fill>
      <patternFill patternType="none"/>
    </fill>
    <fill>
      <patternFill patternType="none"/>
    </fill>
    <fill>
      <patternFill patternType="solid">
        <fgColor rgb="FFCCCCCC"/>
      </patternFill>
    </fill>
    <fill>
      <patternFill patternType="solid">
        <fgColor rgb="FFCCCCCC"/>
      </patternFill>
    </fill>
    <fill>
      <patternFill patternType="none"/>
    </fill>
    <fill>
      <patternFill patternType="none"/>
    </fill>
    <fill>
      <patternFill patternType="none"/>
    </fill>
    <fill>
      <patternFill patternType="none"/>
    </fill>
    <fill>
      <patternFill patternType="none"/>
    </fill>
    <fill>
      <patternFill patternType="none"/>
    </fill>
    <fill>
      <patternFill patternType="solid">
        <fgColor rgb="FFC0C0C0"/>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none"/>
    </fill>
    <fill>
      <patternFill patternType="solid">
        <fgColor rgb="FFFFFFFF"/>
      </patternFill>
    </fill>
    <fill>
      <patternFill patternType="solid">
        <fgColor rgb="FFDFDFDF"/>
      </patternFill>
    </fill>
    <fill>
      <patternFill patternType="solid">
        <fgColor rgb="FFDFDFDF"/>
      </patternFill>
    </fill>
    <fill>
      <patternFill patternType="none"/>
    </fill>
    <fill>
      <patternFill patternType="none"/>
    </fill>
    <fill>
      <patternFill patternType="none"/>
    </fill>
    <fill>
      <patternFill patternType="none"/>
    </fill>
    <fill>
      <patternFill patternType="none"/>
    </fill>
    <fill>
      <patternFill patternType="solid">
        <fgColor rgb="FFDFDFDF"/>
      </patternFill>
    </fill>
    <fill>
      <patternFill patternType="none"/>
    </fill>
    <fill>
      <patternFill patternType="none"/>
    </fill>
    <fill>
      <patternFill patternType="none"/>
    </fill>
    <fill>
      <patternFill patternType="none"/>
    </fill>
    <fill>
      <patternFill patternType="none"/>
    </fill>
    <fill>
      <patternFill patternType="none"/>
    </fill>
    <fill>
      <patternFill patternType="none"/>
    </fill>
    <fill>
      <patternFill patternType="solid">
        <fgColor rgb="FFDFDFDF"/>
      </patternFill>
    </fill>
    <fill>
      <patternFill patternType="solid">
        <fgColor rgb="FFDFDFDF"/>
      </patternFill>
    </fill>
    <fill>
      <patternFill patternType="solid">
        <fgColor rgb="FFDFDFDF"/>
      </patternFill>
    </fill>
    <fill>
      <patternFill patternType="solid">
        <fgColor rgb="FFDFDFDF"/>
      </patternFill>
    </fill>
    <fill>
      <patternFill patternType="solid">
        <fgColor rgb="FFDFDFDF"/>
      </patternFill>
    </fill>
    <fill>
      <patternFill patternType="solid">
        <fgColor rgb="FFDFDFDF"/>
      </patternFill>
    </fill>
    <fill>
      <patternFill patternType="none"/>
    </fill>
    <fill>
      <patternFill patternType="none"/>
    </fill>
    <fill>
      <patternFill patternType="none"/>
    </fill>
    <fill>
      <patternFill patternType="none"/>
    </fill>
    <fill>
      <patternFill patternType="none"/>
    </fill>
    <fill>
      <patternFill patternType="none"/>
    </fill>
    <fill>
      <patternFill patternType="none"/>
    </fill>
    <fill>
      <patternFill patternType="none"/>
    </fill>
    <fill>
      <patternFill patternType="none"/>
    </fill>
    <fill>
      <patternFill patternType="none"/>
    </fill>
    <fill>
      <patternFill patternType="none"/>
    </fill>
    <fill>
      <patternFill patternType="none"/>
    </fill>
    <fill>
      <patternFill patternType="none"/>
    </fill>
  </fills>
  <borders count="12">
    <border>
      <left/>
      <right/>
      <top/>
      <bottom/>
      <diagonal/>
    </border>
    <border>
      <left/>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diagonal/>
    </border>
    <border>
      <left style="thin">
        <color rgb="FF000000"/>
      </left>
      <right style="thin">
        <color rgb="FF000000"/>
      </right>
      <top style="thin">
        <color rgb="FF000000"/>
      </top>
      <bottom/>
      <diagonal/>
    </border>
    <border>
      <left/>
      <right style="thin">
        <color rgb="FF000000"/>
      </right>
      <top style="thin">
        <color rgb="FF000000"/>
      </top>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right/>
      <top style="thin">
        <color rgb="FF000000"/>
      </top>
      <bottom/>
      <diagonal/>
    </border>
    <border>
      <left/>
      <right style="thin">
        <color rgb="FF000000"/>
      </right>
      <top style="thin">
        <color rgb="FF000000"/>
      </top>
      <bottom style="thin">
        <color rgb="FF000000"/>
      </bottom>
      <diagonal/>
    </border>
    <border>
      <left/>
      <right/>
      <top/>
      <bottom style="thin">
        <color rgb="FF000000"/>
      </bottom>
      <diagonal/>
    </border>
  </borders>
  <cellStyleXfs count="2">
    <xf numFmtId="0" fontId="0" fillId="0" borderId="0"/>
    <xf numFmtId="0" fontId="13" fillId="77" borderId="1"/>
  </cellStyleXfs>
  <cellXfs count="113">
    <xf numFmtId="0" fontId="0" fillId="0" borderId="0" xfId="0"/>
    <xf numFmtId="0" fontId="0" fillId="2" borderId="1" xfId="0" applyFill="1" applyBorder="1" applyAlignment="1" applyProtection="1">
      <alignment wrapText="1"/>
      <protection locked="0"/>
    </xf>
    <xf numFmtId="0" fontId="1" fillId="3" borderId="2" xfId="0" applyFont="1" applyFill="1" applyBorder="1" applyAlignment="1">
      <alignment horizontal="center" vertical="center" wrapText="1"/>
    </xf>
    <xf numFmtId="0" fontId="1" fillId="4" borderId="2" xfId="0" applyFont="1" applyFill="1" applyBorder="1" applyAlignment="1">
      <alignment horizontal="left" vertical="center" wrapText="1"/>
    </xf>
    <xf numFmtId="4" fontId="1" fillId="5" borderId="2" xfId="0" applyNumberFormat="1" applyFont="1" applyFill="1" applyBorder="1" applyAlignment="1">
      <alignment horizontal="right" vertical="center" wrapText="1"/>
    </xf>
    <xf numFmtId="0" fontId="2" fillId="6" borderId="2" xfId="0" applyFont="1" applyFill="1" applyBorder="1" applyAlignment="1">
      <alignment horizontal="left" vertical="center" wrapText="1"/>
    </xf>
    <xf numFmtId="0" fontId="2" fillId="7" borderId="2" xfId="0" applyFont="1" applyFill="1" applyBorder="1" applyAlignment="1">
      <alignment horizontal="center" vertical="center" wrapText="1"/>
    </xf>
    <xf numFmtId="4" fontId="2" fillId="8" borderId="2" xfId="0" applyNumberFormat="1" applyFont="1" applyFill="1" applyBorder="1" applyAlignment="1">
      <alignment horizontal="right" vertical="center" wrapText="1"/>
    </xf>
    <xf numFmtId="0" fontId="0" fillId="9" borderId="0" xfId="0" applyFill="1" applyAlignment="1" applyProtection="1">
      <alignment wrapText="1"/>
      <protection locked="0"/>
    </xf>
    <xf numFmtId="0" fontId="1" fillId="13" borderId="1" xfId="0" applyFont="1" applyFill="1" applyBorder="1" applyAlignment="1">
      <alignment horizontal="left" vertical="center" wrapText="1"/>
    </xf>
    <xf numFmtId="4" fontId="1" fillId="14" borderId="1" xfId="0" applyNumberFormat="1" applyFont="1" applyFill="1" applyBorder="1" applyAlignment="1">
      <alignment horizontal="right" vertical="center" wrapText="1"/>
    </xf>
    <xf numFmtId="0" fontId="3" fillId="15" borderId="1" xfId="0" applyFont="1" applyFill="1" applyBorder="1" applyAlignment="1">
      <alignment horizontal="right" vertical="center" wrapText="1"/>
    </xf>
    <xf numFmtId="0" fontId="3" fillId="19" borderId="2" xfId="0" applyFont="1" applyFill="1" applyBorder="1" applyAlignment="1">
      <alignment horizontal="center" vertical="center" wrapText="1"/>
    </xf>
    <xf numFmtId="0" fontId="7" fillId="20" borderId="2" xfId="0" applyFont="1" applyFill="1" applyBorder="1" applyAlignment="1">
      <alignment horizontal="center" vertical="top" wrapText="1"/>
    </xf>
    <xf numFmtId="0" fontId="7" fillId="21" borderId="2" xfId="0" applyFont="1" applyFill="1" applyBorder="1" applyAlignment="1">
      <alignment horizontal="justify" vertical="top" wrapText="1"/>
    </xf>
    <xf numFmtId="164" fontId="7" fillId="22" borderId="2" xfId="0" applyNumberFormat="1" applyFont="1" applyFill="1" applyBorder="1" applyAlignment="1">
      <alignment horizontal="right" vertical="top" wrapText="1"/>
    </xf>
    <xf numFmtId="4" fontId="7" fillId="23" borderId="2" xfId="0" applyNumberFormat="1" applyFont="1" applyFill="1" applyBorder="1" applyAlignment="1">
      <alignment horizontal="right" vertical="top" wrapText="1"/>
    </xf>
    <xf numFmtId="4" fontId="6" fillId="25" borderId="2" xfId="0" applyNumberFormat="1" applyFont="1" applyFill="1" applyBorder="1" applyAlignment="1">
      <alignment horizontal="right" vertical="top" wrapText="1"/>
    </xf>
    <xf numFmtId="165" fontId="2" fillId="31" borderId="2" xfId="0" applyNumberFormat="1" applyFont="1" applyFill="1" applyBorder="1" applyAlignment="1">
      <alignment horizontal="center" vertical="center" wrapText="1"/>
    </xf>
    <xf numFmtId="165" fontId="2" fillId="32" borderId="2" xfId="0" applyNumberFormat="1" applyFont="1" applyFill="1" applyBorder="1" applyAlignment="1">
      <alignment horizontal="right" vertical="center" wrapText="1"/>
    </xf>
    <xf numFmtId="165" fontId="1" fillId="33" borderId="2" xfId="0" applyNumberFormat="1" applyFont="1" applyFill="1" applyBorder="1" applyAlignment="1">
      <alignment horizontal="right" vertical="center" wrapText="1"/>
    </xf>
    <xf numFmtId="0" fontId="2" fillId="34" borderId="2" xfId="0" applyFont="1" applyFill="1" applyBorder="1" applyAlignment="1">
      <alignment horizontal="right" vertical="center" wrapText="1"/>
    </xf>
    <xf numFmtId="164" fontId="9" fillId="35" borderId="2" xfId="0" applyNumberFormat="1" applyFont="1" applyFill="1" applyBorder="1" applyAlignment="1">
      <alignment horizontal="right" vertical="top" wrapText="1"/>
    </xf>
    <xf numFmtId="0" fontId="1" fillId="36" borderId="2" xfId="0" applyFont="1" applyFill="1" applyBorder="1" applyAlignment="1">
      <alignment horizontal="center" vertical="center" wrapText="1"/>
    </xf>
    <xf numFmtId="0" fontId="1" fillId="37" borderId="2" xfId="0" applyFont="1" applyFill="1" applyBorder="1" applyAlignment="1">
      <alignment horizontal="left" vertical="center" wrapText="1"/>
    </xf>
    <xf numFmtId="0" fontId="2" fillId="38" borderId="1" xfId="0" applyFont="1" applyFill="1" applyBorder="1" applyAlignment="1">
      <alignment horizontal="center" vertical="top" wrapText="1"/>
    </xf>
    <xf numFmtId="0" fontId="2" fillId="39" borderId="1" xfId="0" applyFont="1" applyFill="1" applyBorder="1" applyAlignment="1">
      <alignment horizontal="left" vertical="top" wrapText="1"/>
    </xf>
    <xf numFmtId="4" fontId="2" fillId="40" borderId="1" xfId="0" applyNumberFormat="1" applyFont="1" applyFill="1" applyBorder="1" applyAlignment="1">
      <alignment horizontal="right" vertical="top" wrapText="1"/>
    </xf>
    <xf numFmtId="4" fontId="2" fillId="41" borderId="1" xfId="0" applyNumberFormat="1" applyFont="1" applyFill="1" applyBorder="1" applyAlignment="1">
      <alignment horizontal="center" vertical="top" wrapText="1"/>
    </xf>
    <xf numFmtId="0" fontId="5" fillId="44" borderId="2" xfId="0" applyFont="1" applyFill="1" applyBorder="1" applyAlignment="1">
      <alignment horizontal="center" vertical="center" wrapText="1"/>
    </xf>
    <xf numFmtId="0" fontId="11" fillId="45" borderId="2" xfId="0" applyFont="1" applyFill="1" applyBorder="1" applyAlignment="1">
      <alignment horizontal="center" vertical="center" wrapText="1"/>
    </xf>
    <xf numFmtId="178" fontId="8" fillId="49" borderId="4" xfId="0" applyNumberFormat="1" applyFont="1" applyFill="1" applyBorder="1" applyAlignment="1">
      <alignment horizontal="right" vertical="center" wrapText="1"/>
    </xf>
    <xf numFmtId="178" fontId="3" fillId="50" borderId="4" xfId="0" applyNumberFormat="1" applyFont="1" applyFill="1" applyBorder="1" applyAlignment="1">
      <alignment horizontal="right" vertical="center" wrapText="1"/>
    </xf>
    <xf numFmtId="4" fontId="10" fillId="51" borderId="2" xfId="0" applyNumberFormat="1" applyFont="1" applyFill="1" applyBorder="1" applyAlignment="1">
      <alignment horizontal="right" vertical="center" wrapText="1"/>
    </xf>
    <xf numFmtId="4" fontId="4" fillId="52" borderId="2" xfId="0" applyNumberFormat="1" applyFont="1" applyFill="1" applyBorder="1" applyAlignment="1">
      <alignment horizontal="right" vertical="center" wrapText="1"/>
    </xf>
    <xf numFmtId="0" fontId="0" fillId="53" borderId="3" xfId="0" applyFill="1" applyBorder="1" applyAlignment="1" applyProtection="1">
      <alignment wrapText="1"/>
      <protection locked="0"/>
    </xf>
    <xf numFmtId="0" fontId="0" fillId="54" borderId="5" xfId="0" applyFill="1" applyBorder="1" applyAlignment="1" applyProtection="1">
      <alignment wrapText="1"/>
      <protection locked="0"/>
    </xf>
    <xf numFmtId="0" fontId="0" fillId="55" borderId="4" xfId="0" applyFill="1" applyBorder="1" applyAlignment="1" applyProtection="1">
      <alignment wrapText="1"/>
      <protection locked="0"/>
    </xf>
    <xf numFmtId="0" fontId="0" fillId="56" borderId="6" xfId="0" applyFill="1" applyBorder="1" applyAlignment="1" applyProtection="1">
      <alignment wrapText="1"/>
      <protection locked="0"/>
    </xf>
    <xf numFmtId="0" fontId="0" fillId="57" borderId="7" xfId="0" applyFill="1" applyBorder="1" applyAlignment="1" applyProtection="1">
      <alignment wrapText="1"/>
      <protection locked="0"/>
    </xf>
    <xf numFmtId="0" fontId="0" fillId="58" borderId="8" xfId="0" applyFill="1" applyBorder="1" applyAlignment="1" applyProtection="1">
      <alignment wrapText="1"/>
      <protection locked="0"/>
    </xf>
    <xf numFmtId="0" fontId="0" fillId="59" borderId="3" xfId="0" applyFill="1" applyBorder="1" applyAlignment="1" applyProtection="1">
      <alignment wrapText="1"/>
      <protection locked="0"/>
    </xf>
    <xf numFmtId="0" fontId="0" fillId="60" borderId="9" xfId="0" applyFill="1" applyBorder="1" applyAlignment="1" applyProtection="1">
      <alignment wrapText="1"/>
      <protection locked="0"/>
    </xf>
    <xf numFmtId="4" fontId="10" fillId="62" borderId="4" xfId="0" applyNumberFormat="1" applyFont="1" applyFill="1" applyBorder="1" applyAlignment="1">
      <alignment horizontal="right" vertical="center" wrapText="1"/>
    </xf>
    <xf numFmtId="0" fontId="0" fillId="63" borderId="6" xfId="0" applyFill="1" applyBorder="1" applyAlignment="1" applyProtection="1">
      <alignment wrapText="1"/>
      <protection locked="0"/>
    </xf>
    <xf numFmtId="0" fontId="0" fillId="64" borderId="11" xfId="0" applyFill="1" applyBorder="1" applyAlignment="1" applyProtection="1">
      <alignment wrapText="1"/>
      <protection locked="0"/>
    </xf>
    <xf numFmtId="0" fontId="4" fillId="65" borderId="2" xfId="0" applyFont="1" applyFill="1" applyBorder="1" applyAlignment="1">
      <alignment horizontal="center" vertical="center" wrapText="1"/>
    </xf>
    <xf numFmtId="0" fontId="4" fillId="66" borderId="2" xfId="0" applyFont="1" applyFill="1" applyBorder="1" applyAlignment="1">
      <alignment horizontal="center" vertical="top" wrapText="1"/>
    </xf>
    <xf numFmtId="0" fontId="4" fillId="67" borderId="2" xfId="0" applyFont="1" applyFill="1" applyBorder="1" applyAlignment="1">
      <alignment horizontal="left" vertical="top" wrapText="1"/>
    </xf>
    <xf numFmtId="0" fontId="10" fillId="68" borderId="2" xfId="0" applyFont="1" applyFill="1" applyBorder="1" applyAlignment="1">
      <alignment horizontal="center" vertical="top" wrapText="1"/>
    </xf>
    <xf numFmtId="0" fontId="10" fillId="69" borderId="2" xfId="0" applyFont="1" applyFill="1" applyBorder="1" applyAlignment="1">
      <alignment horizontal="left" vertical="top" wrapText="1"/>
    </xf>
    <xf numFmtId="4" fontId="10" fillId="70" borderId="2" xfId="0" applyNumberFormat="1" applyFont="1" applyFill="1" applyBorder="1" applyAlignment="1">
      <alignment horizontal="right" vertical="top" wrapText="1"/>
    </xf>
    <xf numFmtId="0" fontId="4" fillId="71" borderId="2" xfId="0" applyFont="1" applyFill="1" applyBorder="1" applyAlignment="1">
      <alignment horizontal="right" vertical="center" wrapText="1"/>
    </xf>
    <xf numFmtId="4" fontId="4" fillId="72" borderId="2" xfId="0" applyNumberFormat="1" applyFont="1" applyFill="1" applyBorder="1" applyAlignment="1">
      <alignment horizontal="right" vertical="top" wrapText="1"/>
    </xf>
    <xf numFmtId="0" fontId="12" fillId="76" borderId="1" xfId="0" applyFont="1" applyFill="1" applyBorder="1" applyAlignment="1">
      <alignment horizontal="right" vertical="center" wrapText="1"/>
    </xf>
    <xf numFmtId="0" fontId="0" fillId="2" borderId="1" xfId="0" applyFill="1" applyBorder="1" applyAlignment="1" applyProtection="1">
      <alignment wrapText="1"/>
      <protection locked="0"/>
    </xf>
    <xf numFmtId="0" fontId="1" fillId="3" borderId="2" xfId="0" applyFont="1" applyFill="1" applyBorder="1" applyAlignment="1">
      <alignment horizontal="center" vertical="center" wrapText="1"/>
    </xf>
    <xf numFmtId="0" fontId="1" fillId="4" borderId="2" xfId="0" applyFont="1" applyFill="1" applyBorder="1" applyAlignment="1">
      <alignment horizontal="left" vertical="center" wrapText="1"/>
    </xf>
    <xf numFmtId="0" fontId="3" fillId="10" borderId="2" xfId="0" applyFont="1" applyFill="1" applyBorder="1" applyAlignment="1">
      <alignment horizontal="right" vertical="center" wrapText="1"/>
    </xf>
    <xf numFmtId="0" fontId="4" fillId="11" borderId="1" xfId="0" applyFont="1" applyFill="1" applyBorder="1" applyAlignment="1">
      <alignment horizontal="right" vertical="center" wrapText="1"/>
    </xf>
    <xf numFmtId="0" fontId="0" fillId="12" borderId="1" xfId="0" applyFill="1" applyBorder="1" applyAlignment="1" applyProtection="1">
      <alignment wrapText="1"/>
      <protection locked="0"/>
    </xf>
    <xf numFmtId="0" fontId="1" fillId="13" borderId="1" xfId="0" applyFont="1" applyFill="1" applyBorder="1" applyAlignment="1">
      <alignment horizontal="left" vertical="center" wrapText="1"/>
    </xf>
    <xf numFmtId="0" fontId="5" fillId="16" borderId="1" xfId="0" applyFont="1" applyFill="1" applyBorder="1" applyAlignment="1">
      <alignment horizontal="left" vertical="top" wrapText="1"/>
    </xf>
    <xf numFmtId="0" fontId="4" fillId="17" borderId="2" xfId="0" applyFont="1" applyFill="1" applyBorder="1" applyAlignment="1">
      <alignment horizontal="left" vertical="center" wrapText="1"/>
    </xf>
    <xf numFmtId="0" fontId="6" fillId="18" borderId="2" xfId="0" applyFont="1" applyFill="1" applyBorder="1" applyAlignment="1">
      <alignment horizontal="left" vertical="center" wrapText="1"/>
    </xf>
    <xf numFmtId="0" fontId="3" fillId="19" borderId="2" xfId="0" applyFont="1" applyFill="1" applyBorder="1" applyAlignment="1">
      <alignment horizontal="center" vertical="center" wrapText="1"/>
    </xf>
    <xf numFmtId="0" fontId="7" fillId="20" borderId="2" xfId="0" applyFont="1" applyFill="1" applyBorder="1" applyAlignment="1">
      <alignment horizontal="center" vertical="top" wrapText="1"/>
    </xf>
    <xf numFmtId="0" fontId="6" fillId="24" borderId="2" xfId="0" applyFont="1" applyFill="1" applyBorder="1" applyAlignment="1">
      <alignment horizontal="right" vertical="top" wrapText="1"/>
    </xf>
    <xf numFmtId="0" fontId="1" fillId="26" borderId="2" xfId="0" applyFont="1" applyFill="1" applyBorder="1" applyAlignment="1">
      <alignment horizontal="right" vertical="center" wrapText="1"/>
    </xf>
    <xf numFmtId="0" fontId="8" fillId="27" borderId="1" xfId="0" applyFont="1" applyFill="1" applyBorder="1" applyAlignment="1">
      <alignment horizontal="left" vertical="top" wrapText="1"/>
    </xf>
    <xf numFmtId="0" fontId="1" fillId="28" borderId="3" xfId="0" applyFont="1" applyFill="1" applyBorder="1" applyAlignment="1">
      <alignment horizontal="left" vertical="center" wrapText="1"/>
    </xf>
    <xf numFmtId="0" fontId="3" fillId="29" borderId="4" xfId="0" applyFont="1" applyFill="1" applyBorder="1" applyAlignment="1">
      <alignment horizontal="center" vertical="center" wrapText="1"/>
    </xf>
    <xf numFmtId="164" fontId="2" fillId="30" borderId="2" xfId="0" applyNumberFormat="1" applyFont="1" applyFill="1" applyBorder="1" applyAlignment="1">
      <alignment horizontal="center" vertical="center" wrapText="1"/>
    </xf>
    <xf numFmtId="4" fontId="10" fillId="42" borderId="1" xfId="0" applyNumberFormat="1" applyFont="1" applyFill="1" applyBorder="1" applyAlignment="1">
      <alignment horizontal="right" vertical="center" wrapText="1"/>
    </xf>
    <xf numFmtId="0" fontId="5" fillId="44" borderId="2" xfId="0" applyFont="1" applyFill="1" applyBorder="1" applyAlignment="1">
      <alignment horizontal="center" vertical="center" wrapText="1"/>
    </xf>
    <xf numFmtId="0" fontId="11" fillId="46" borderId="2" xfId="0" applyFont="1" applyFill="1" applyBorder="1" applyAlignment="1">
      <alignment horizontal="left" vertical="center" wrapText="1"/>
    </xf>
    <xf numFmtId="0" fontId="10" fillId="47" borderId="2" xfId="0" applyFont="1" applyFill="1" applyBorder="1" applyAlignment="1">
      <alignment horizontal="left" vertical="center" wrapText="1"/>
    </xf>
    <xf numFmtId="4" fontId="10" fillId="48" borderId="2" xfId="0" applyNumberFormat="1" applyFont="1" applyFill="1" applyBorder="1" applyAlignment="1">
      <alignment horizontal="right" vertical="center" wrapText="1"/>
    </xf>
    <xf numFmtId="178" fontId="8" fillId="49" borderId="4" xfId="0" applyNumberFormat="1" applyFont="1" applyFill="1" applyBorder="1" applyAlignment="1">
      <alignment horizontal="right" vertical="center" wrapText="1"/>
    </xf>
    <xf numFmtId="4" fontId="10" fillId="51" borderId="2" xfId="0" applyNumberFormat="1" applyFont="1" applyFill="1" applyBorder="1" applyAlignment="1">
      <alignment horizontal="right" vertical="center" wrapText="1"/>
    </xf>
    <xf numFmtId="4" fontId="7" fillId="61" borderId="10" xfId="0" applyNumberFormat="1" applyFont="1" applyFill="1" applyBorder="1" applyAlignment="1">
      <alignment horizontal="right" vertical="center" wrapText="1"/>
    </xf>
    <xf numFmtId="4" fontId="10" fillId="62" borderId="4" xfId="0" applyNumberFormat="1" applyFont="1" applyFill="1" applyBorder="1" applyAlignment="1">
      <alignment horizontal="right" vertical="center" wrapText="1"/>
    </xf>
    <xf numFmtId="0" fontId="12" fillId="73" borderId="1" xfId="0" applyFont="1" applyFill="1" applyBorder="1" applyAlignment="1">
      <alignment horizontal="left" vertical="center" wrapText="1"/>
    </xf>
    <xf numFmtId="0" fontId="1" fillId="74" borderId="2" xfId="0" applyFont="1" applyFill="1" applyBorder="1" applyAlignment="1">
      <alignment horizontal="center" vertical="center" wrapText="1"/>
    </xf>
    <xf numFmtId="179" fontId="10" fillId="75" borderId="2" xfId="0" applyNumberFormat="1" applyFont="1" applyFill="1" applyBorder="1" applyAlignment="1">
      <alignment horizontal="right" vertical="top" wrapText="1"/>
    </xf>
    <xf numFmtId="4" fontId="10" fillId="70" borderId="2" xfId="0" applyNumberFormat="1" applyFont="1" applyFill="1" applyBorder="1" applyAlignment="1">
      <alignment horizontal="right" vertical="top" wrapText="1"/>
    </xf>
    <xf numFmtId="4" fontId="4" fillId="72" borderId="2" xfId="0" applyNumberFormat="1" applyFont="1" applyFill="1" applyBorder="1" applyAlignment="1">
      <alignment horizontal="right" vertical="top" wrapText="1"/>
    </xf>
    <xf numFmtId="4" fontId="12" fillId="77" borderId="1" xfId="0" applyNumberFormat="1" applyFont="1" applyFill="1" applyBorder="1" applyAlignment="1">
      <alignment horizontal="right" vertical="center" wrapText="1"/>
    </xf>
    <xf numFmtId="0" fontId="13" fillId="77" borderId="1" xfId="1" applyAlignment="1" applyProtection="1">
      <alignment wrapText="1"/>
      <protection locked="0"/>
    </xf>
    <xf numFmtId="0" fontId="13" fillId="77" borderId="1" xfId="1"/>
    <xf numFmtId="0" fontId="13" fillId="77" borderId="1" xfId="1" applyAlignment="1" applyProtection="1">
      <alignment wrapText="1"/>
      <protection locked="0"/>
    </xf>
    <xf numFmtId="0" fontId="4" fillId="77" borderId="1" xfId="1" applyFont="1" applyAlignment="1">
      <alignment horizontal="right" vertical="center" wrapText="1"/>
    </xf>
    <xf numFmtId="0" fontId="1" fillId="37" borderId="2" xfId="1" applyFont="1" applyFill="1" applyBorder="1" applyAlignment="1">
      <alignment horizontal="center" vertical="center" wrapText="1"/>
    </xf>
    <xf numFmtId="0" fontId="1" fillId="37" borderId="2" xfId="1" applyFont="1" applyFill="1" applyBorder="1" applyAlignment="1">
      <alignment horizontal="left" vertical="center" wrapText="1"/>
    </xf>
    <xf numFmtId="0" fontId="2" fillId="43" borderId="1" xfId="1" applyFont="1" applyFill="1" applyAlignment="1">
      <alignment horizontal="center" vertical="top" wrapText="1"/>
    </xf>
    <xf numFmtId="0" fontId="2" fillId="43" borderId="1" xfId="1" applyFont="1" applyFill="1" applyAlignment="1">
      <alignment horizontal="left" vertical="top" wrapText="1"/>
    </xf>
    <xf numFmtId="4" fontId="2" fillId="43" borderId="1" xfId="1" applyNumberFormat="1" applyFont="1" applyFill="1" applyAlignment="1">
      <alignment horizontal="right" vertical="top" wrapText="1"/>
    </xf>
    <xf numFmtId="4" fontId="2" fillId="43" borderId="1" xfId="1" applyNumberFormat="1" applyFont="1" applyFill="1" applyAlignment="1">
      <alignment horizontal="center" vertical="top" wrapText="1"/>
    </xf>
    <xf numFmtId="166" fontId="2" fillId="43" borderId="1" xfId="1" applyNumberFormat="1" applyFont="1" applyFill="1" applyAlignment="1">
      <alignment horizontal="right" vertical="top" wrapText="1"/>
    </xf>
    <xf numFmtId="167" fontId="2" fillId="43" borderId="1" xfId="1" applyNumberFormat="1" applyFont="1" applyFill="1" applyAlignment="1">
      <alignment horizontal="right" vertical="top" wrapText="1"/>
    </xf>
    <xf numFmtId="168" fontId="2" fillId="43" borderId="1" xfId="1" applyNumberFormat="1" applyFont="1" applyFill="1" applyAlignment="1">
      <alignment horizontal="right" vertical="top" wrapText="1"/>
    </xf>
    <xf numFmtId="169" fontId="2" fillId="43" borderId="1" xfId="1" applyNumberFormat="1" applyFont="1" applyFill="1" applyAlignment="1">
      <alignment horizontal="right" vertical="top" wrapText="1"/>
    </xf>
    <xf numFmtId="170" fontId="2" fillId="43" borderId="1" xfId="1" applyNumberFormat="1" applyFont="1" applyFill="1" applyAlignment="1">
      <alignment horizontal="right" vertical="top" wrapText="1"/>
    </xf>
    <xf numFmtId="171" fontId="2" fillId="43" borderId="1" xfId="1" applyNumberFormat="1" applyFont="1" applyFill="1" applyAlignment="1">
      <alignment horizontal="right" vertical="top" wrapText="1"/>
    </xf>
    <xf numFmtId="172" fontId="2" fillId="43" borderId="1" xfId="1" applyNumberFormat="1" applyFont="1" applyFill="1" applyAlignment="1">
      <alignment horizontal="right" vertical="top" wrapText="1"/>
    </xf>
    <xf numFmtId="173" fontId="2" fillId="43" borderId="1" xfId="1" applyNumberFormat="1" applyFont="1" applyFill="1" applyAlignment="1">
      <alignment horizontal="right" vertical="top" wrapText="1"/>
    </xf>
    <xf numFmtId="174" fontId="2" fillId="43" borderId="1" xfId="1" applyNumberFormat="1" applyFont="1" applyFill="1" applyAlignment="1">
      <alignment horizontal="right" vertical="top" wrapText="1"/>
    </xf>
    <xf numFmtId="175" fontId="2" fillId="43" borderId="1" xfId="1" applyNumberFormat="1" applyFont="1" applyFill="1" applyAlignment="1">
      <alignment horizontal="right" vertical="top" wrapText="1"/>
    </xf>
    <xf numFmtId="176" fontId="2" fillId="43" borderId="1" xfId="1" applyNumberFormat="1" applyFont="1" applyFill="1" applyAlignment="1">
      <alignment horizontal="right" vertical="top" wrapText="1"/>
    </xf>
    <xf numFmtId="177" fontId="2" fillId="43" borderId="1" xfId="1" applyNumberFormat="1" applyFont="1" applyFill="1" applyAlignment="1">
      <alignment horizontal="right" vertical="top" wrapText="1"/>
    </xf>
    <xf numFmtId="165" fontId="2" fillId="43" borderId="1" xfId="1" applyNumberFormat="1" applyFont="1" applyFill="1" applyAlignment="1">
      <alignment horizontal="right" vertical="top" wrapText="1"/>
    </xf>
    <xf numFmtId="164" fontId="2" fillId="43" borderId="1" xfId="1" applyNumberFormat="1" applyFont="1" applyFill="1" applyAlignment="1">
      <alignment horizontal="right" vertical="top" wrapText="1"/>
    </xf>
    <xf numFmtId="4" fontId="10" fillId="77" borderId="1" xfId="1" applyNumberFormat="1" applyFont="1" applyAlignment="1">
      <alignment horizontal="right" vertical="center" wrapText="1"/>
    </xf>
  </cellXfs>
  <cellStyles count="2">
    <cellStyle name="Normal" xfId="0" builtinId="0"/>
    <cellStyle name="Normal 2" xfId="1" xr:uid="{2B77676A-8098-4D30-83DD-1DA68D2B7EDE}"/>
  </cellStyles>
  <dxfs count="1">
    <dxf>
      <font>
        <color theme="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2.jpg"/></Relationships>
</file>

<file path=xl/drawings/_rels/drawing3.xml.rels><?xml version="1.0" encoding="UTF-8" standalone="yes"?>
<Relationships xmlns="http://schemas.openxmlformats.org/package/2006/relationships"><Relationship Id="rId1" Type="http://schemas.openxmlformats.org/officeDocument/2006/relationships/image" Target="../media/image3.jpg"/></Relationships>
</file>

<file path=xl/drawings/_rels/drawing4.xml.rels><?xml version="1.0" encoding="UTF-8" standalone="yes"?>
<Relationships xmlns="http://schemas.openxmlformats.org/package/2006/relationships"><Relationship Id="rId1" Type="http://schemas.openxmlformats.org/officeDocument/2006/relationships/image" Target="../media/image4.jpg"/></Relationships>
</file>

<file path=xl/drawings/_rels/drawing5.xml.rels><?xml version="1.0" encoding="UTF-8" standalone="yes"?>
<Relationships xmlns="http://schemas.openxmlformats.org/package/2006/relationships"><Relationship Id="rId1" Type="http://schemas.openxmlformats.org/officeDocument/2006/relationships/image" Target="../media/image5.jpg"/></Relationships>
</file>

<file path=xl/drawings/_rels/drawing6.xml.rels><?xml version="1.0" encoding="UTF-8" standalone="yes"?>
<Relationships xmlns="http://schemas.openxmlformats.org/package/2006/relationships"><Relationship Id="rId1" Type="http://schemas.openxmlformats.org/officeDocument/2006/relationships/image" Target="../media/image6.jpg"/></Relationships>
</file>

<file path=xl/drawings/_rels/drawing7.xml.rels><?xml version="1.0" encoding="UTF-8" standalone="yes"?>
<Relationships xmlns="http://schemas.openxmlformats.org/package/2006/relationships"><Relationship Id="rId1" Type="http://schemas.openxmlformats.org/officeDocument/2006/relationships/image" Target="../media/image7.jpg"/></Relationships>
</file>

<file path=xl/drawings/_rels/drawing8.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8.jpg"/></Relationships>
</file>

<file path=xl/drawings/_rels/drawing9.xml.rels><?xml version="1.0" encoding="UTF-8" standalone="yes"?>
<Relationships xmlns="http://schemas.openxmlformats.org/package/2006/relationships"><Relationship Id="rId1" Type="http://schemas.openxmlformats.org/officeDocument/2006/relationships/image" Target="../media/image10.jpg"/></Relationships>
</file>

<file path=xl/drawings/drawing1.xml><?xml version="1.0" encoding="utf-8"?>
<xdr:wsDr xmlns:xdr="http://schemas.openxmlformats.org/drawingml/2006/spreadsheetDrawing" xmlns:a="http://schemas.openxmlformats.org/drawingml/2006/main">
  <xdr:twoCellAnchor editAs="oneCell">
    <xdr:from>
      <xdr:col>0</xdr:col>
      <xdr:colOff>24849</xdr:colOff>
      <xdr:row>0</xdr:row>
      <xdr:rowOff>16564</xdr:rowOff>
    </xdr:from>
    <xdr:to>
      <xdr:col>9</xdr:col>
      <xdr:colOff>811697</xdr:colOff>
      <xdr:row>0</xdr:row>
      <xdr:rowOff>2170043</xdr:rowOff>
    </xdr:to>
    <xdr:pic>
      <xdr:nvPicPr>
        <xdr:cNvPr id="2011007249" name="Picture">
          <a:extLst>
            <a:ext uri="{FF2B5EF4-FFF2-40B4-BE49-F238E27FC236}">
              <a16:creationId xmlns:a16="http://schemas.microsoft.com/office/drawing/2014/main" id="{00000000-0008-0000-0000-00001189DD77}"/>
            </a:ext>
          </a:extLst>
        </xdr:cNvPr>
        <xdr:cNvPicPr/>
      </xdr:nvPicPr>
      <xdr:blipFill>
        <a:blip xmlns:r="http://schemas.openxmlformats.org/officeDocument/2006/relationships" r:embed="rId1"/>
        <a:srcRect/>
        <a:stretch>
          <a:fillRect/>
        </a:stretch>
      </xdr:blipFill>
      <xdr:spPr>
        <a:xfrm>
          <a:off x="24849" y="16564"/>
          <a:ext cx="11049000" cy="215347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7327</xdr:colOff>
      <xdr:row>0</xdr:row>
      <xdr:rowOff>0</xdr:rowOff>
    </xdr:from>
    <xdr:to>
      <xdr:col>5</xdr:col>
      <xdr:colOff>0</xdr:colOff>
      <xdr:row>2</xdr:row>
      <xdr:rowOff>1003789</xdr:rowOff>
    </xdr:to>
    <xdr:pic>
      <xdr:nvPicPr>
        <xdr:cNvPr id="722178989" name="Picture">
          <a:extLst>
            <a:ext uri="{FF2B5EF4-FFF2-40B4-BE49-F238E27FC236}">
              <a16:creationId xmlns:a16="http://schemas.microsoft.com/office/drawing/2014/main" id="{00000000-0008-0000-0100-0000AD930B2B}"/>
            </a:ext>
          </a:extLst>
        </xdr:cNvPr>
        <xdr:cNvPicPr/>
      </xdr:nvPicPr>
      <xdr:blipFill>
        <a:blip xmlns:r="http://schemas.openxmlformats.org/officeDocument/2006/relationships" r:embed="rId1"/>
        <a:srcRect/>
        <a:stretch>
          <a:fillRect/>
        </a:stretch>
      </xdr:blipFill>
      <xdr:spPr>
        <a:xfrm>
          <a:off x="7327" y="0"/>
          <a:ext cx="7678615" cy="183173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14655</xdr:colOff>
      <xdr:row>0</xdr:row>
      <xdr:rowOff>14655</xdr:rowOff>
    </xdr:from>
    <xdr:to>
      <xdr:col>8</xdr:col>
      <xdr:colOff>820617</xdr:colOff>
      <xdr:row>1</xdr:row>
      <xdr:rowOff>7328</xdr:rowOff>
    </xdr:to>
    <xdr:pic>
      <xdr:nvPicPr>
        <xdr:cNvPr id="747435229" name="Picture">
          <a:extLst>
            <a:ext uri="{FF2B5EF4-FFF2-40B4-BE49-F238E27FC236}">
              <a16:creationId xmlns:a16="http://schemas.microsoft.com/office/drawing/2014/main" id="{00000000-0008-0000-0200-0000DDF48C2C}"/>
            </a:ext>
          </a:extLst>
        </xdr:cNvPr>
        <xdr:cNvPicPr/>
      </xdr:nvPicPr>
      <xdr:blipFill>
        <a:blip xmlns:r="http://schemas.openxmlformats.org/officeDocument/2006/relationships" r:embed="rId1"/>
        <a:srcRect/>
        <a:stretch>
          <a:fillRect/>
        </a:stretch>
      </xdr:blipFill>
      <xdr:spPr>
        <a:xfrm>
          <a:off x="14655" y="14655"/>
          <a:ext cx="7634654" cy="183905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19051</xdr:colOff>
      <xdr:row>0</xdr:row>
      <xdr:rowOff>0</xdr:rowOff>
    </xdr:from>
    <xdr:to>
      <xdr:col>7</xdr:col>
      <xdr:colOff>819151</xdr:colOff>
      <xdr:row>1</xdr:row>
      <xdr:rowOff>66674</xdr:rowOff>
    </xdr:to>
    <xdr:pic>
      <xdr:nvPicPr>
        <xdr:cNvPr id="1975859684" name="Picture">
          <a:extLst>
            <a:ext uri="{FF2B5EF4-FFF2-40B4-BE49-F238E27FC236}">
              <a16:creationId xmlns:a16="http://schemas.microsoft.com/office/drawing/2014/main" id="{00000000-0008-0000-0300-0000E439C575}"/>
            </a:ext>
          </a:extLst>
        </xdr:cNvPr>
        <xdr:cNvPicPr/>
      </xdr:nvPicPr>
      <xdr:blipFill>
        <a:blip xmlns:r="http://schemas.openxmlformats.org/officeDocument/2006/relationships" r:embed="rId1"/>
        <a:srcRect/>
        <a:stretch>
          <a:fillRect/>
        </a:stretch>
      </xdr:blipFill>
      <xdr:spPr>
        <a:xfrm>
          <a:off x="19051" y="0"/>
          <a:ext cx="7639050" cy="191452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16566</xdr:colOff>
      <xdr:row>0</xdr:row>
      <xdr:rowOff>16567</xdr:rowOff>
    </xdr:from>
    <xdr:to>
      <xdr:col>10</xdr:col>
      <xdr:colOff>306457</xdr:colOff>
      <xdr:row>0</xdr:row>
      <xdr:rowOff>2161763</xdr:rowOff>
    </xdr:to>
    <xdr:pic>
      <xdr:nvPicPr>
        <xdr:cNvPr id="185672875" name="Picture">
          <a:extLst>
            <a:ext uri="{FF2B5EF4-FFF2-40B4-BE49-F238E27FC236}">
              <a16:creationId xmlns:a16="http://schemas.microsoft.com/office/drawing/2014/main" id="{00000000-0008-0000-0400-0000AB24110B}"/>
            </a:ext>
          </a:extLst>
        </xdr:cNvPr>
        <xdr:cNvPicPr/>
      </xdr:nvPicPr>
      <xdr:blipFill>
        <a:blip xmlns:r="http://schemas.openxmlformats.org/officeDocument/2006/relationships" r:embed="rId1"/>
        <a:srcRect/>
        <a:stretch>
          <a:fillRect/>
        </a:stretch>
      </xdr:blipFill>
      <xdr:spPr>
        <a:xfrm>
          <a:off x="16566" y="16567"/>
          <a:ext cx="11065565" cy="214519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238125</xdr:colOff>
      <xdr:row>0</xdr:row>
      <xdr:rowOff>2143125</xdr:rowOff>
    </xdr:to>
    <xdr:pic>
      <xdr:nvPicPr>
        <xdr:cNvPr id="2" name="Picture">
          <a:extLst>
            <a:ext uri="{FF2B5EF4-FFF2-40B4-BE49-F238E27FC236}">
              <a16:creationId xmlns:a16="http://schemas.microsoft.com/office/drawing/2014/main" id="{5C6BC198-173A-487F-BA57-E9F723D3D120}"/>
            </a:ext>
          </a:extLst>
        </xdr:cNvPr>
        <xdr:cNvPicPr/>
      </xdr:nvPicPr>
      <xdr:blipFill>
        <a:blip xmlns:r="http://schemas.openxmlformats.org/officeDocument/2006/relationships" r:embed="rId1"/>
        <a:srcRect/>
        <a:stretch>
          <a:fillRect/>
        </a:stretch>
      </xdr:blipFill>
      <xdr:spPr>
        <a:xfrm>
          <a:off x="0" y="0"/>
          <a:ext cx="8877300" cy="214312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8283</xdr:colOff>
      <xdr:row>0</xdr:row>
      <xdr:rowOff>24849</xdr:rowOff>
    </xdr:from>
    <xdr:to>
      <xdr:col>8</xdr:col>
      <xdr:colOff>99391</xdr:colOff>
      <xdr:row>1</xdr:row>
      <xdr:rowOff>1</xdr:rowOff>
    </xdr:to>
    <xdr:pic>
      <xdr:nvPicPr>
        <xdr:cNvPr id="1361762839" name="Picture">
          <a:extLst>
            <a:ext uri="{FF2B5EF4-FFF2-40B4-BE49-F238E27FC236}">
              <a16:creationId xmlns:a16="http://schemas.microsoft.com/office/drawing/2014/main" id="{00000000-0008-0000-0600-000017DA2A51}"/>
            </a:ext>
          </a:extLst>
        </xdr:cNvPr>
        <xdr:cNvPicPr/>
      </xdr:nvPicPr>
      <xdr:blipFill>
        <a:blip xmlns:r="http://schemas.openxmlformats.org/officeDocument/2006/relationships" r:embed="rId1"/>
        <a:srcRect/>
        <a:stretch>
          <a:fillRect/>
        </a:stretch>
      </xdr:blipFill>
      <xdr:spPr>
        <a:xfrm>
          <a:off x="8283" y="24849"/>
          <a:ext cx="7760804" cy="1822174"/>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7328</xdr:colOff>
      <xdr:row>0</xdr:row>
      <xdr:rowOff>7327</xdr:rowOff>
    </xdr:from>
    <xdr:to>
      <xdr:col>2</xdr:col>
      <xdr:colOff>1040424</xdr:colOff>
      <xdr:row>1</xdr:row>
      <xdr:rowOff>21980</xdr:rowOff>
    </xdr:to>
    <xdr:pic>
      <xdr:nvPicPr>
        <xdr:cNvPr id="1716544174" name="Picture">
          <a:extLst>
            <a:ext uri="{FF2B5EF4-FFF2-40B4-BE49-F238E27FC236}">
              <a16:creationId xmlns:a16="http://schemas.microsoft.com/office/drawing/2014/main" id="{00000000-0008-0000-0700-0000AE625066}"/>
            </a:ext>
          </a:extLst>
        </xdr:cNvPr>
        <xdr:cNvPicPr/>
      </xdr:nvPicPr>
      <xdr:blipFill>
        <a:blip xmlns:r="http://schemas.openxmlformats.org/officeDocument/2006/relationships" r:embed="rId1"/>
        <a:srcRect/>
        <a:stretch>
          <a:fillRect/>
        </a:stretch>
      </xdr:blipFill>
      <xdr:spPr>
        <a:xfrm>
          <a:off x="7328" y="7327"/>
          <a:ext cx="6462346" cy="1861038"/>
        </a:xfrm>
        <a:prstGeom prst="rect">
          <a:avLst/>
        </a:prstGeom>
      </xdr:spPr>
    </xdr:pic>
    <xdr:clientData/>
  </xdr:twoCellAnchor>
  <xdr:twoCellAnchor editAs="oneCell">
    <xdr:from>
      <xdr:col>1</xdr:col>
      <xdr:colOff>0</xdr:colOff>
      <xdr:row>24</xdr:row>
      <xdr:rowOff>0</xdr:rowOff>
    </xdr:from>
    <xdr:to>
      <xdr:col>2</xdr:col>
      <xdr:colOff>190500</xdr:colOff>
      <xdr:row>25</xdr:row>
      <xdr:rowOff>0</xdr:rowOff>
    </xdr:to>
    <xdr:pic>
      <xdr:nvPicPr>
        <xdr:cNvPr id="1820299187" name="Picture">
          <a:extLst>
            <a:ext uri="{FF2B5EF4-FFF2-40B4-BE49-F238E27FC236}">
              <a16:creationId xmlns:a16="http://schemas.microsoft.com/office/drawing/2014/main" id="{00000000-0008-0000-0700-0000B38F7F6C}"/>
            </a:ext>
          </a:extLst>
        </xdr:cNvPr>
        <xdr:cNvPicPr/>
      </xdr:nvPicPr>
      <xdr:blipFill>
        <a:blip xmlns:r="http://schemas.openxmlformats.org/officeDocument/2006/relationships" r:embed="rId2"/>
        <a:srcRect/>
        <a:stretch>
          <a:fillRect r="6666"/>
        </a:stretch>
      </xdr:blipFill>
      <xdr:spPr>
        <a:xfrm>
          <a:off x="0" y="0"/>
          <a:ext cx="0" cy="0"/>
        </a:xfrm>
        <a:prstGeom prst="rect">
          <a:avLst/>
        </a:prstGeom>
      </xdr:spPr>
    </xdr:pic>
    <xdr:clientData/>
  </xdr:twoCellAnchor>
  <xdr:twoCellAnchor editAs="oneCell">
    <xdr:from>
      <xdr:col>1</xdr:col>
      <xdr:colOff>0</xdr:colOff>
      <xdr:row>47</xdr:row>
      <xdr:rowOff>0</xdr:rowOff>
    </xdr:from>
    <xdr:to>
      <xdr:col>2</xdr:col>
      <xdr:colOff>190500</xdr:colOff>
      <xdr:row>48</xdr:row>
      <xdr:rowOff>0</xdr:rowOff>
    </xdr:to>
    <xdr:pic>
      <xdr:nvPicPr>
        <xdr:cNvPr id="493183017" name="Picture">
          <a:extLst>
            <a:ext uri="{FF2B5EF4-FFF2-40B4-BE49-F238E27FC236}">
              <a16:creationId xmlns:a16="http://schemas.microsoft.com/office/drawing/2014/main" id="{00000000-0008-0000-0700-00002960651D}"/>
            </a:ext>
          </a:extLst>
        </xdr:cNvPr>
        <xdr:cNvPicPr/>
      </xdr:nvPicPr>
      <xdr:blipFill>
        <a:blip xmlns:r="http://schemas.openxmlformats.org/officeDocument/2006/relationships" r:embed="rId2"/>
        <a:srcRect/>
        <a:stretch>
          <a:fillRect r="6666"/>
        </a:stretch>
      </xdr:blipFill>
      <xdr:spPr>
        <a:xfrm>
          <a:off x="0" y="0"/>
          <a:ext cx="0" cy="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13138</xdr:colOff>
      <xdr:row>0</xdr:row>
      <xdr:rowOff>13139</xdr:rowOff>
    </xdr:from>
    <xdr:to>
      <xdr:col>5</xdr:col>
      <xdr:colOff>243052</xdr:colOff>
      <xdr:row>0</xdr:row>
      <xdr:rowOff>1780191</xdr:rowOff>
    </xdr:to>
    <xdr:pic>
      <xdr:nvPicPr>
        <xdr:cNvPr id="175681480" name="Picture">
          <a:extLst>
            <a:ext uri="{FF2B5EF4-FFF2-40B4-BE49-F238E27FC236}">
              <a16:creationId xmlns:a16="http://schemas.microsoft.com/office/drawing/2014/main" id="{00000000-0008-0000-0800-0000C8AF780A}"/>
            </a:ext>
          </a:extLst>
        </xdr:cNvPr>
        <xdr:cNvPicPr/>
      </xdr:nvPicPr>
      <xdr:blipFill>
        <a:blip xmlns:r="http://schemas.openxmlformats.org/officeDocument/2006/relationships" r:embed="rId1"/>
        <a:srcRect/>
        <a:stretch>
          <a:fillRect/>
        </a:stretch>
      </xdr:blipFill>
      <xdr:spPr>
        <a:xfrm>
          <a:off x="13138" y="13139"/>
          <a:ext cx="6693776" cy="1767052"/>
        </a:xfrm>
        <a:prstGeom prst="rect">
          <a:avLst/>
        </a:prstGeom>
      </xdr:spPr>
    </xdr:pic>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outlinePr summaryBelow="0"/>
  </sheetPr>
  <dimension ref="A1:J1991"/>
  <sheetViews>
    <sheetView tabSelected="1" view="pageBreakPreview" topLeftCell="A1972" zoomScale="115" zoomScaleNormal="100" zoomScaleSheetLayoutView="115" workbookViewId="0">
      <selection activeCell="B1711" sqref="B1711:H1711"/>
    </sheetView>
  </sheetViews>
  <sheetFormatPr defaultRowHeight="15" x14ac:dyDescent="0.25"/>
  <cols>
    <col min="1" max="1" width="9.28515625" customWidth="1"/>
    <col min="2" max="2" width="13.42578125" customWidth="1"/>
    <col min="3" max="3" width="59.7109375" bestFit="1"/>
    <col min="4" max="4" width="12.42578125" customWidth="1"/>
    <col min="5" max="5" width="9.28515625" customWidth="1"/>
    <col min="6" max="10" width="12.42578125" customWidth="1"/>
  </cols>
  <sheetData>
    <row r="1" spans="1:10" ht="171" customHeight="1" x14ac:dyDescent="0.25">
      <c r="A1" s="55"/>
      <c r="B1" s="55"/>
      <c r="C1" s="55"/>
      <c r="D1" s="55"/>
      <c r="E1" s="55"/>
      <c r="F1" s="55"/>
      <c r="G1" s="55"/>
      <c r="H1" s="55"/>
      <c r="I1" s="55"/>
      <c r="J1" s="55"/>
    </row>
    <row r="2" spans="1:10" ht="12" customHeight="1" x14ac:dyDescent="0.25">
      <c r="A2" s="56" t="s">
        <v>0</v>
      </c>
      <c r="B2" s="56" t="s">
        <v>1</v>
      </c>
      <c r="C2" s="56" t="s">
        <v>2</v>
      </c>
      <c r="D2" s="56" t="s">
        <v>3</v>
      </c>
      <c r="E2" s="56" t="s">
        <v>4</v>
      </c>
      <c r="F2" s="56" t="s">
        <v>5</v>
      </c>
      <c r="G2" s="56" t="s">
        <v>6</v>
      </c>
      <c r="H2" s="56"/>
      <c r="I2" s="56" t="s">
        <v>7</v>
      </c>
      <c r="J2" s="56"/>
    </row>
    <row r="3" spans="1:10" ht="9.9499999999999993" customHeight="1" x14ac:dyDescent="0.25">
      <c r="A3" s="56"/>
      <c r="B3" s="56"/>
      <c r="C3" s="56"/>
      <c r="D3" s="56"/>
      <c r="E3" s="56"/>
      <c r="F3" s="56"/>
      <c r="G3" s="2" t="s">
        <v>8</v>
      </c>
      <c r="H3" s="2" t="s">
        <v>9</v>
      </c>
      <c r="I3" s="2" t="s">
        <v>8</v>
      </c>
      <c r="J3" s="2" t="s">
        <v>9</v>
      </c>
    </row>
    <row r="4" spans="1:10" ht="20.100000000000001" customHeight="1" x14ac:dyDescent="0.25">
      <c r="A4" s="3" t="s">
        <v>10</v>
      </c>
      <c r="B4" s="57" t="s">
        <v>11</v>
      </c>
      <c r="C4" s="57"/>
      <c r="D4" s="57"/>
      <c r="E4" s="57"/>
      <c r="F4" s="57"/>
      <c r="G4" s="57">
        <f>ROUND(F5*G5,2)+ROUND(F9*G9,2)+ROUND(F15*G15,2)</f>
        <v>0</v>
      </c>
      <c r="H4" s="57"/>
      <c r="I4" s="4">
        <f>ROUND(I5+I9+I15,2)</f>
        <v>2889146.57</v>
      </c>
      <c r="J4" s="4">
        <f>ROUND(J5+J9+J15,2)</f>
        <v>3588316</v>
      </c>
    </row>
    <row r="5" spans="1:10" ht="20.100000000000001" customHeight="1" x14ac:dyDescent="0.25">
      <c r="A5" s="3" t="s">
        <v>12</v>
      </c>
      <c r="B5" s="57" t="s">
        <v>13</v>
      </c>
      <c r="C5" s="57"/>
      <c r="D5" s="57"/>
      <c r="E5" s="57"/>
      <c r="F5" s="57"/>
      <c r="G5" s="57">
        <f>ROUND(F6*G6,2)+ROUND(F7*G7,2)+ROUND(F8*G8,2)</f>
        <v>1292765.8500000001</v>
      </c>
      <c r="H5" s="57"/>
      <c r="I5" s="4">
        <f>ROUND(SUM(I6:I8),2)</f>
        <v>1292765.8500000001</v>
      </c>
      <c r="J5" s="4">
        <f>ROUND(SUM(J6:J8),2)</f>
        <v>1605618.46</v>
      </c>
    </row>
    <row r="6" spans="1:10" ht="16.5" x14ac:dyDescent="0.25">
      <c r="A6" s="5" t="s">
        <v>14</v>
      </c>
      <c r="B6" s="6" t="s">
        <v>15</v>
      </c>
      <c r="C6" s="5" t="s">
        <v>16</v>
      </c>
      <c r="D6" s="6" t="s">
        <v>17</v>
      </c>
      <c r="E6" s="6" t="s">
        <v>18</v>
      </c>
      <c r="F6" s="7">
        <v>15</v>
      </c>
      <c r="G6" s="7">
        <v>26004.59</v>
      </c>
      <c r="H6" s="7">
        <f>ROUND(G6*ROUND(1+(24.2/100),4),2)</f>
        <v>32297.7</v>
      </c>
      <c r="I6" s="7">
        <f>ROUND(ROUND(F6,2)*ROUND(G6,2),2)</f>
        <v>390068.85</v>
      </c>
      <c r="J6" s="7">
        <f>ROUND(ROUND(F6,2)*ROUND(H6,2),2)</f>
        <v>484465.5</v>
      </c>
    </row>
    <row r="7" spans="1:10" x14ac:dyDescent="0.25">
      <c r="A7" s="5" t="s">
        <v>19</v>
      </c>
      <c r="B7" s="6" t="s">
        <v>20</v>
      </c>
      <c r="C7" s="5" t="s">
        <v>21</v>
      </c>
      <c r="D7" s="6" t="s">
        <v>17</v>
      </c>
      <c r="E7" s="6" t="s">
        <v>18</v>
      </c>
      <c r="F7" s="7">
        <v>32</v>
      </c>
      <c r="G7" s="7">
        <v>23566.25</v>
      </c>
      <c r="H7" s="7">
        <f>ROUND(G7*ROUND(1+(24.2/100),4),2)</f>
        <v>29269.279999999999</v>
      </c>
      <c r="I7" s="7">
        <f>ROUND(ROUND(F7,2)*ROUND(G7,2),2)</f>
        <v>754120</v>
      </c>
      <c r="J7" s="7">
        <f>ROUND(ROUND(F7,2)*ROUND(H7,2),2)</f>
        <v>936616.95999999996</v>
      </c>
    </row>
    <row r="8" spans="1:10" ht="16.5" x14ac:dyDescent="0.25">
      <c r="A8" s="5" t="s">
        <v>22</v>
      </c>
      <c r="B8" s="6" t="s">
        <v>23</v>
      </c>
      <c r="C8" s="5" t="s">
        <v>24</v>
      </c>
      <c r="D8" s="6" t="s">
        <v>17</v>
      </c>
      <c r="E8" s="6" t="s">
        <v>25</v>
      </c>
      <c r="F8" s="7">
        <v>1100</v>
      </c>
      <c r="G8" s="7">
        <v>135.07</v>
      </c>
      <c r="H8" s="7">
        <f>ROUND(G8*ROUND(1+(24.2/100),4),2)</f>
        <v>167.76</v>
      </c>
      <c r="I8" s="7">
        <f>ROUND(ROUND(F8,2)*ROUND(G8,2),2)</f>
        <v>148577</v>
      </c>
      <c r="J8" s="7">
        <f>ROUND(ROUND(F8,2)*ROUND(H8,2),2)</f>
        <v>184536</v>
      </c>
    </row>
    <row r="9" spans="1:10" ht="20.100000000000001" customHeight="1" x14ac:dyDescent="0.25">
      <c r="A9" s="3" t="s">
        <v>26</v>
      </c>
      <c r="B9" s="57" t="s">
        <v>27</v>
      </c>
      <c r="C9" s="57"/>
      <c r="D9" s="57"/>
      <c r="E9" s="57"/>
      <c r="F9" s="57"/>
      <c r="G9" s="57">
        <f>ROUND(F10*G10,2)+ROUND(F11*G11,2)+ROUND(F12*G12,2)+ROUND(F13*G13,2)+ROUND(F14*G14,2)</f>
        <v>1132538.7</v>
      </c>
      <c r="H9" s="57"/>
      <c r="I9" s="4">
        <f>ROUND(SUM(I10:I14),2)</f>
        <v>1132538.7</v>
      </c>
      <c r="J9" s="4">
        <f>ROUND(SUM(J10:J14),2)</f>
        <v>1406613</v>
      </c>
    </row>
    <row r="10" spans="1:10" x14ac:dyDescent="0.25">
      <c r="A10" s="5" t="s">
        <v>28</v>
      </c>
      <c r="B10" s="6" t="s">
        <v>29</v>
      </c>
      <c r="C10" s="5" t="s">
        <v>30</v>
      </c>
      <c r="D10" s="6" t="s">
        <v>17</v>
      </c>
      <c r="E10" s="6" t="s">
        <v>18</v>
      </c>
      <c r="F10" s="7">
        <v>30</v>
      </c>
      <c r="G10" s="7">
        <v>9750.18</v>
      </c>
      <c r="H10" s="7">
        <f>ROUND(G10*ROUND(1+(24.2/100),4),2)</f>
        <v>12109.72</v>
      </c>
      <c r="I10" s="7">
        <f>ROUND(ROUND(F10,2)*ROUND(G10,2),2)</f>
        <v>292505.40000000002</v>
      </c>
      <c r="J10" s="7">
        <f>ROUND(ROUND(F10,2)*ROUND(H10,2),2)</f>
        <v>363291.6</v>
      </c>
    </row>
    <row r="11" spans="1:10" x14ac:dyDescent="0.25">
      <c r="A11" s="5" t="s">
        <v>31</v>
      </c>
      <c r="B11" s="6" t="s">
        <v>32</v>
      </c>
      <c r="C11" s="5" t="s">
        <v>33</v>
      </c>
      <c r="D11" s="6" t="s">
        <v>17</v>
      </c>
      <c r="E11" s="6" t="s">
        <v>18</v>
      </c>
      <c r="F11" s="7">
        <v>30</v>
      </c>
      <c r="G11" s="7">
        <v>7155.34</v>
      </c>
      <c r="H11" s="7">
        <f>ROUND(G11*ROUND(1+(24.2/100),4),2)</f>
        <v>8886.93</v>
      </c>
      <c r="I11" s="7">
        <f>ROUND(ROUND(F11,2)*ROUND(G11,2),2)</f>
        <v>214660.2</v>
      </c>
      <c r="J11" s="7">
        <f>ROUND(ROUND(F11,2)*ROUND(H11,2),2)</f>
        <v>266607.90000000002</v>
      </c>
    </row>
    <row r="12" spans="1:10" ht="16.5" x14ac:dyDescent="0.25">
      <c r="A12" s="5" t="s">
        <v>34</v>
      </c>
      <c r="B12" s="6" t="s">
        <v>32</v>
      </c>
      <c r="C12" s="5" t="s">
        <v>35</v>
      </c>
      <c r="D12" s="6" t="s">
        <v>17</v>
      </c>
      <c r="E12" s="6" t="s">
        <v>18</v>
      </c>
      <c r="F12" s="7">
        <v>30</v>
      </c>
      <c r="G12" s="7">
        <v>7155.34</v>
      </c>
      <c r="H12" s="7">
        <f>ROUND(G12*ROUND(1+(24.2/100),4),2)</f>
        <v>8886.93</v>
      </c>
      <c r="I12" s="7">
        <f>ROUND(ROUND(F12,2)*ROUND(G12,2),2)</f>
        <v>214660.2</v>
      </c>
      <c r="J12" s="7">
        <f>ROUND(ROUND(F12,2)*ROUND(H12,2),2)</f>
        <v>266607.90000000002</v>
      </c>
    </row>
    <row r="13" spans="1:10" x14ac:dyDescent="0.25">
      <c r="A13" s="5" t="s">
        <v>36</v>
      </c>
      <c r="B13" s="6" t="s">
        <v>37</v>
      </c>
      <c r="C13" s="5" t="s">
        <v>38</v>
      </c>
      <c r="D13" s="6" t="s">
        <v>17</v>
      </c>
      <c r="E13" s="6" t="s">
        <v>18</v>
      </c>
      <c r="F13" s="7">
        <v>30</v>
      </c>
      <c r="G13" s="7">
        <v>8072.47</v>
      </c>
      <c r="H13" s="7">
        <f>ROUND(G13*ROUND(1+(24.2/100),4),2)</f>
        <v>10026.01</v>
      </c>
      <c r="I13" s="7">
        <f>ROUND(ROUND(F13,2)*ROUND(G13,2),2)</f>
        <v>242174.1</v>
      </c>
      <c r="J13" s="7">
        <f>ROUND(ROUND(F13,2)*ROUND(H13,2),2)</f>
        <v>300780.3</v>
      </c>
    </row>
    <row r="14" spans="1:10" x14ac:dyDescent="0.25">
      <c r="A14" s="5" t="s">
        <v>39</v>
      </c>
      <c r="B14" s="6" t="s">
        <v>40</v>
      </c>
      <c r="C14" s="5" t="s">
        <v>41</v>
      </c>
      <c r="D14" s="6" t="s">
        <v>17</v>
      </c>
      <c r="E14" s="6" t="s">
        <v>18</v>
      </c>
      <c r="F14" s="7">
        <v>30</v>
      </c>
      <c r="G14" s="7">
        <v>5617.96</v>
      </c>
      <c r="H14" s="7">
        <f>ROUND(G14*ROUND(1+(24.2/100),4),2)</f>
        <v>6977.51</v>
      </c>
      <c r="I14" s="7">
        <f>ROUND(ROUND(F14,2)*ROUND(G14,2),2)</f>
        <v>168538.8</v>
      </c>
      <c r="J14" s="7">
        <f>ROUND(ROUND(F14,2)*ROUND(H14,2),2)</f>
        <v>209325.3</v>
      </c>
    </row>
    <row r="15" spans="1:10" ht="20.100000000000001" customHeight="1" x14ac:dyDescent="0.25">
      <c r="A15" s="3" t="s">
        <v>42</v>
      </c>
      <c r="B15" s="57" t="s">
        <v>43</v>
      </c>
      <c r="C15" s="57"/>
      <c r="D15" s="57"/>
      <c r="E15" s="57"/>
      <c r="F15" s="57"/>
      <c r="G15" s="57">
        <f>ROUND(F16*G16,2)+ROUND(F17*G17,2)+ROUND(F18*G18,2)</f>
        <v>463842.02</v>
      </c>
      <c r="H15" s="57"/>
      <c r="I15" s="4">
        <f>ROUND(SUM(I16:I18),2)</f>
        <v>463842.02</v>
      </c>
      <c r="J15" s="4">
        <f>ROUND(SUM(J16:J18),2)</f>
        <v>576084.54</v>
      </c>
    </row>
    <row r="16" spans="1:10" x14ac:dyDescent="0.25">
      <c r="A16" s="5" t="s">
        <v>44</v>
      </c>
      <c r="B16" s="6" t="s">
        <v>45</v>
      </c>
      <c r="C16" s="5" t="s">
        <v>46</v>
      </c>
      <c r="D16" s="6" t="s">
        <v>17</v>
      </c>
      <c r="E16" s="6" t="s">
        <v>18</v>
      </c>
      <c r="F16" s="7">
        <v>32</v>
      </c>
      <c r="G16" s="7">
        <v>5768.01</v>
      </c>
      <c r="H16" s="7">
        <f>ROUND(G16*ROUND(1+(24.2/100),4),2)</f>
        <v>7163.87</v>
      </c>
      <c r="I16" s="7">
        <f>ROUND(ROUND(F16,2)*ROUND(G16,2),2)</f>
        <v>184576.32</v>
      </c>
      <c r="J16" s="7">
        <f>ROUND(ROUND(F16,2)*ROUND(H16,2),2)</f>
        <v>229243.84</v>
      </c>
    </row>
    <row r="17" spans="1:10" x14ac:dyDescent="0.25">
      <c r="A17" s="5" t="s">
        <v>47</v>
      </c>
      <c r="B17" s="6" t="s">
        <v>48</v>
      </c>
      <c r="C17" s="5" t="s">
        <v>49</v>
      </c>
      <c r="D17" s="6" t="s">
        <v>17</v>
      </c>
      <c r="E17" s="6" t="s">
        <v>25</v>
      </c>
      <c r="F17" s="7">
        <v>4624</v>
      </c>
      <c r="G17" s="7">
        <v>24.8</v>
      </c>
      <c r="H17" s="7">
        <f>ROUND(G17*ROUND(1+(24.2/100),4),2)</f>
        <v>30.8</v>
      </c>
      <c r="I17" s="7">
        <f>ROUND(ROUND(F17,2)*ROUND(G17,2),2)</f>
        <v>114675.2</v>
      </c>
      <c r="J17" s="7">
        <f>ROUND(ROUND(F17,2)*ROUND(H17,2),2)</f>
        <v>142419.20000000001</v>
      </c>
    </row>
    <row r="18" spans="1:10" ht="16.5" x14ac:dyDescent="0.25">
      <c r="A18" s="5" t="s">
        <v>50</v>
      </c>
      <c r="B18" s="6" t="s">
        <v>51</v>
      </c>
      <c r="C18" s="5" t="s">
        <v>52</v>
      </c>
      <c r="D18" s="6" t="s">
        <v>53</v>
      </c>
      <c r="E18" s="6" t="s">
        <v>18</v>
      </c>
      <c r="F18" s="7">
        <v>30</v>
      </c>
      <c r="G18" s="7">
        <v>5486.35</v>
      </c>
      <c r="H18" s="7">
        <f>ROUND(G18*ROUND(1+(24.2/100),4),2)</f>
        <v>6814.05</v>
      </c>
      <c r="I18" s="7">
        <f>ROUND(ROUND(F18,2)*ROUND(G18,2),2)</f>
        <v>164590.5</v>
      </c>
      <c r="J18" s="7">
        <f>ROUND(ROUND(F18,2)*ROUND(H18,2),2)</f>
        <v>204421.5</v>
      </c>
    </row>
    <row r="19" spans="1:10" ht="20.100000000000001" customHeight="1" x14ac:dyDescent="0.25">
      <c r="A19" s="3" t="s">
        <v>54</v>
      </c>
      <c r="B19" s="57" t="s">
        <v>55</v>
      </c>
      <c r="C19" s="57"/>
      <c r="D19" s="57"/>
      <c r="E19" s="57"/>
      <c r="F19" s="57"/>
      <c r="G19" s="57">
        <f>ROUND(F20*G20,2)+ROUND(F23*G23,2)</f>
        <v>0</v>
      </c>
      <c r="H19" s="57"/>
      <c r="I19" s="4">
        <f>ROUND(I20+I23,2)</f>
        <v>827017.33</v>
      </c>
      <c r="J19" s="4">
        <f>ROUND(J20+J23,2)</f>
        <v>1027157.65</v>
      </c>
    </row>
    <row r="20" spans="1:10" ht="20.100000000000001" customHeight="1" x14ac:dyDescent="0.25">
      <c r="A20" s="3" t="s">
        <v>56</v>
      </c>
      <c r="B20" s="57" t="s">
        <v>57</v>
      </c>
      <c r="C20" s="57"/>
      <c r="D20" s="57"/>
      <c r="E20" s="57"/>
      <c r="F20" s="57"/>
      <c r="G20" s="57">
        <f>ROUND(F21*G21,2)+ROUND(F22*G22,2)</f>
        <v>47903.740000000005</v>
      </c>
      <c r="H20" s="57"/>
      <c r="I20" s="4">
        <f>ROUND(SUM(I21:I22),2)</f>
        <v>47903.74</v>
      </c>
      <c r="J20" s="4">
        <f>ROUND(SUM(J21:J22),2)</f>
        <v>59496.44</v>
      </c>
    </row>
    <row r="21" spans="1:10" ht="16.5" x14ac:dyDescent="0.25">
      <c r="A21" s="5" t="s">
        <v>58</v>
      </c>
      <c r="B21" s="6" t="s">
        <v>59</v>
      </c>
      <c r="C21" s="5" t="s">
        <v>60</v>
      </c>
      <c r="D21" s="6" t="s">
        <v>53</v>
      </c>
      <c r="E21" s="6" t="s">
        <v>61</v>
      </c>
      <c r="F21" s="7">
        <v>4</v>
      </c>
      <c r="G21" s="7">
        <v>1337.36</v>
      </c>
      <c r="H21" s="7">
        <f>ROUND(G21*ROUND(1+(24.2/100),4),2)</f>
        <v>1661</v>
      </c>
      <c r="I21" s="7">
        <f>ROUND(ROUND(F21,2)*ROUND(G21,2),2)</f>
        <v>5349.44</v>
      </c>
      <c r="J21" s="7">
        <f>ROUND(ROUND(F21,2)*ROUND(H21,2),2)</f>
        <v>6644</v>
      </c>
    </row>
    <row r="22" spans="1:10" ht="16.5" x14ac:dyDescent="0.25">
      <c r="A22" s="5" t="s">
        <v>62</v>
      </c>
      <c r="B22" s="6" t="s">
        <v>63</v>
      </c>
      <c r="C22" s="5" t="s">
        <v>64</v>
      </c>
      <c r="D22" s="6" t="s">
        <v>53</v>
      </c>
      <c r="E22" s="6" t="s">
        <v>61</v>
      </c>
      <c r="F22" s="7">
        <v>1</v>
      </c>
      <c r="G22" s="7">
        <v>42554.3</v>
      </c>
      <c r="H22" s="7">
        <f>ROUND(G22*ROUND(1+(24.2/100),4),2)</f>
        <v>52852.44</v>
      </c>
      <c r="I22" s="7">
        <f>ROUND(ROUND(F22,2)*ROUND(G22,2),2)</f>
        <v>42554.3</v>
      </c>
      <c r="J22" s="7">
        <f>ROUND(ROUND(F22,2)*ROUND(H22,2),2)</f>
        <v>52852.44</v>
      </c>
    </row>
    <row r="23" spans="1:10" ht="20.100000000000001" customHeight="1" x14ac:dyDescent="0.25">
      <c r="A23" s="3" t="s">
        <v>65</v>
      </c>
      <c r="B23" s="57" t="s">
        <v>66</v>
      </c>
      <c r="C23" s="57"/>
      <c r="D23" s="57"/>
      <c r="E23" s="57"/>
      <c r="F23" s="57"/>
      <c r="G23" s="57">
        <f>ROUND(F24*G24,2)+ROUND(F28*G28,2)+ROUND(F39*G39,2)</f>
        <v>0</v>
      </c>
      <c r="H23" s="57"/>
      <c r="I23" s="4">
        <f>ROUND(I24+I28+I39,2)</f>
        <v>779113.59</v>
      </c>
      <c r="J23" s="4">
        <f>ROUND(J24+J28+J39,2)</f>
        <v>967661.21</v>
      </c>
    </row>
    <row r="24" spans="1:10" ht="20.100000000000001" customHeight="1" x14ac:dyDescent="0.25">
      <c r="A24" s="3" t="s">
        <v>67</v>
      </c>
      <c r="B24" s="57" t="s">
        <v>68</v>
      </c>
      <c r="C24" s="57"/>
      <c r="D24" s="57"/>
      <c r="E24" s="57"/>
      <c r="F24" s="57"/>
      <c r="G24" s="57">
        <f>ROUND(F25*G25,2)+ROUND(F26*G26,2)+ROUND(F27*G27,2)</f>
        <v>4343.1500000000005</v>
      </c>
      <c r="H24" s="57"/>
      <c r="I24" s="4">
        <f>ROUND(SUM(I25:I27),2)</f>
        <v>4343.1499999999996</v>
      </c>
      <c r="J24" s="4">
        <f>ROUND(SUM(J25:J27),2)</f>
        <v>5396.16</v>
      </c>
    </row>
    <row r="25" spans="1:10" ht="16.5" x14ac:dyDescent="0.25">
      <c r="A25" s="5" t="s">
        <v>69</v>
      </c>
      <c r="B25" s="6" t="s">
        <v>70</v>
      </c>
      <c r="C25" s="5" t="s">
        <v>71</v>
      </c>
      <c r="D25" s="6" t="s">
        <v>17</v>
      </c>
      <c r="E25" s="6" t="s">
        <v>72</v>
      </c>
      <c r="F25" s="7">
        <v>1398.6</v>
      </c>
      <c r="G25" s="7">
        <v>0.71</v>
      </c>
      <c r="H25" s="7">
        <f>ROUND(G25*ROUND(1+(24.2/100),4),2)</f>
        <v>0.88</v>
      </c>
      <c r="I25" s="7">
        <f>ROUND(ROUND(F25,2)*ROUND(G25,2),2)</f>
        <v>993.01</v>
      </c>
      <c r="J25" s="7">
        <f>ROUND(ROUND(F25,2)*ROUND(H25,2),2)</f>
        <v>1230.77</v>
      </c>
    </row>
    <row r="26" spans="1:10" ht="24.75" x14ac:dyDescent="0.25">
      <c r="A26" s="5" t="s">
        <v>73</v>
      </c>
      <c r="B26" s="6" t="s">
        <v>74</v>
      </c>
      <c r="C26" s="5" t="s">
        <v>75</v>
      </c>
      <c r="D26" s="6" t="s">
        <v>17</v>
      </c>
      <c r="E26" s="6" t="s">
        <v>76</v>
      </c>
      <c r="F26" s="7">
        <v>209.79</v>
      </c>
      <c r="G26" s="7">
        <v>6.81</v>
      </c>
      <c r="H26" s="7">
        <f>ROUND(G26*ROUND(1+(24.2/100),4),2)</f>
        <v>8.4600000000000009</v>
      </c>
      <c r="I26" s="7">
        <f>ROUND(ROUND(F26,2)*ROUND(G26,2),2)</f>
        <v>1428.67</v>
      </c>
      <c r="J26" s="7">
        <f>ROUND(ROUND(F26,2)*ROUND(H26,2),2)</f>
        <v>1774.82</v>
      </c>
    </row>
    <row r="27" spans="1:10" ht="16.5" x14ac:dyDescent="0.25">
      <c r="A27" s="5" t="s">
        <v>77</v>
      </c>
      <c r="B27" s="6" t="s">
        <v>78</v>
      </c>
      <c r="C27" s="5" t="s">
        <v>79</v>
      </c>
      <c r="D27" s="6" t="s">
        <v>17</v>
      </c>
      <c r="E27" s="6" t="s">
        <v>80</v>
      </c>
      <c r="F27" s="7">
        <v>902.1</v>
      </c>
      <c r="G27" s="7">
        <v>2.13</v>
      </c>
      <c r="H27" s="7">
        <f>ROUND(G27*ROUND(1+(24.2/100),4),2)</f>
        <v>2.65</v>
      </c>
      <c r="I27" s="7">
        <f>ROUND(ROUND(F27,2)*ROUND(G27,2),2)</f>
        <v>1921.47</v>
      </c>
      <c r="J27" s="7">
        <f>ROUND(ROUND(F27,2)*ROUND(H27,2),2)</f>
        <v>2390.5700000000002</v>
      </c>
    </row>
    <row r="28" spans="1:10" ht="20.100000000000001" customHeight="1" x14ac:dyDescent="0.25">
      <c r="A28" s="3" t="s">
        <v>81</v>
      </c>
      <c r="B28" s="57" t="s">
        <v>82</v>
      </c>
      <c r="C28" s="57"/>
      <c r="D28" s="57"/>
      <c r="E28" s="57"/>
      <c r="F28" s="57"/>
      <c r="G28" s="57">
        <f>ROUND(F29*G29,2)+ROUND(F30*G30,2)+ROUND(F31*G31,2)+ROUND(F32*G32,2)+ROUND(F33*G33,2)+ROUND(F34*G34,2)+ROUND(F35*G35,2)+ROUND(F36*G36,2)+ROUND(F37*G37,2)+ROUND(F38*G38,2)</f>
        <v>65546.02</v>
      </c>
      <c r="H28" s="57"/>
      <c r="I28" s="4">
        <f>ROUND(SUM(I29:I38),2)</f>
        <v>65546.02</v>
      </c>
      <c r="J28" s="4">
        <f>ROUND(SUM(J29:J38),2)</f>
        <v>81407.820000000007</v>
      </c>
    </row>
    <row r="29" spans="1:10" ht="16.5" x14ac:dyDescent="0.25">
      <c r="A29" s="5" t="s">
        <v>83</v>
      </c>
      <c r="B29" s="6" t="s">
        <v>84</v>
      </c>
      <c r="C29" s="5" t="s">
        <v>85</v>
      </c>
      <c r="D29" s="6" t="s">
        <v>17</v>
      </c>
      <c r="E29" s="6" t="s">
        <v>72</v>
      </c>
      <c r="F29" s="7">
        <v>8</v>
      </c>
      <c r="G29" s="7">
        <v>416.42</v>
      </c>
      <c r="H29" s="7">
        <f t="shared" ref="H29:H38" si="0">ROUND(G29*ROUND(1+(24.2/100),4),2)</f>
        <v>517.19000000000005</v>
      </c>
      <c r="I29" s="7">
        <f t="shared" ref="I29:I38" si="1">ROUND(ROUND(F29,2)*ROUND(G29,2),2)</f>
        <v>3331.36</v>
      </c>
      <c r="J29" s="7">
        <f t="shared" ref="J29:J38" si="2">ROUND(ROUND(F29,2)*ROUND(H29,2),2)</f>
        <v>4137.5200000000004</v>
      </c>
    </row>
    <row r="30" spans="1:10" ht="16.5" x14ac:dyDescent="0.25">
      <c r="A30" s="5" t="s">
        <v>86</v>
      </c>
      <c r="B30" s="6" t="s">
        <v>87</v>
      </c>
      <c r="C30" s="5" t="s">
        <v>88</v>
      </c>
      <c r="D30" s="6" t="s">
        <v>17</v>
      </c>
      <c r="E30" s="6" t="s">
        <v>61</v>
      </c>
      <c r="F30" s="7">
        <v>4</v>
      </c>
      <c r="G30" s="7">
        <v>137.99</v>
      </c>
      <c r="H30" s="7">
        <f t="shared" si="0"/>
        <v>171.38</v>
      </c>
      <c r="I30" s="7">
        <f t="shared" si="1"/>
        <v>551.96</v>
      </c>
      <c r="J30" s="7">
        <f t="shared" si="2"/>
        <v>685.52</v>
      </c>
    </row>
    <row r="31" spans="1:10" ht="16.5" x14ac:dyDescent="0.25">
      <c r="A31" s="5" t="s">
        <v>89</v>
      </c>
      <c r="B31" s="6" t="s">
        <v>90</v>
      </c>
      <c r="C31" s="5" t="s">
        <v>91</v>
      </c>
      <c r="D31" s="6" t="s">
        <v>17</v>
      </c>
      <c r="E31" s="6" t="s">
        <v>18</v>
      </c>
      <c r="F31" s="7">
        <v>2</v>
      </c>
      <c r="G31" s="7">
        <v>1933.5</v>
      </c>
      <c r="H31" s="7">
        <f t="shared" si="0"/>
        <v>2401.41</v>
      </c>
      <c r="I31" s="7">
        <f t="shared" si="1"/>
        <v>3867</v>
      </c>
      <c r="J31" s="7">
        <f t="shared" si="2"/>
        <v>4802.82</v>
      </c>
    </row>
    <row r="32" spans="1:10" ht="24.75" x14ac:dyDescent="0.25">
      <c r="A32" s="5" t="s">
        <v>92</v>
      </c>
      <c r="B32" s="6" t="s">
        <v>93</v>
      </c>
      <c r="C32" s="5" t="s">
        <v>94</v>
      </c>
      <c r="D32" s="6" t="s">
        <v>17</v>
      </c>
      <c r="E32" s="6" t="s">
        <v>18</v>
      </c>
      <c r="F32" s="7">
        <v>2</v>
      </c>
      <c r="G32" s="7">
        <v>1510.54</v>
      </c>
      <c r="H32" s="7">
        <f t="shared" si="0"/>
        <v>1876.09</v>
      </c>
      <c r="I32" s="7">
        <f t="shared" si="1"/>
        <v>3021.08</v>
      </c>
      <c r="J32" s="7">
        <f t="shared" si="2"/>
        <v>3752.18</v>
      </c>
    </row>
    <row r="33" spans="1:10" ht="24.75" x14ac:dyDescent="0.25">
      <c r="A33" s="5" t="s">
        <v>95</v>
      </c>
      <c r="B33" s="6" t="s">
        <v>93</v>
      </c>
      <c r="C33" s="5" t="s">
        <v>96</v>
      </c>
      <c r="D33" s="6" t="s">
        <v>17</v>
      </c>
      <c r="E33" s="6" t="s">
        <v>18</v>
      </c>
      <c r="F33" s="7">
        <v>2</v>
      </c>
      <c r="G33" s="7">
        <v>1510.54</v>
      </c>
      <c r="H33" s="7">
        <f t="shared" si="0"/>
        <v>1876.09</v>
      </c>
      <c r="I33" s="7">
        <f t="shared" si="1"/>
        <v>3021.08</v>
      </c>
      <c r="J33" s="7">
        <f t="shared" si="2"/>
        <v>3752.18</v>
      </c>
    </row>
    <row r="34" spans="1:10" ht="16.5" x14ac:dyDescent="0.25">
      <c r="A34" s="5" t="s">
        <v>97</v>
      </c>
      <c r="B34" s="6" t="s">
        <v>98</v>
      </c>
      <c r="C34" s="5" t="s">
        <v>99</v>
      </c>
      <c r="D34" s="6" t="s">
        <v>17</v>
      </c>
      <c r="E34" s="6" t="s">
        <v>18</v>
      </c>
      <c r="F34" s="7">
        <v>2</v>
      </c>
      <c r="G34" s="7">
        <v>2416.87</v>
      </c>
      <c r="H34" s="7">
        <f t="shared" si="0"/>
        <v>3001.75</v>
      </c>
      <c r="I34" s="7">
        <f t="shared" si="1"/>
        <v>4833.74</v>
      </c>
      <c r="J34" s="7">
        <f t="shared" si="2"/>
        <v>6003.5</v>
      </c>
    </row>
    <row r="35" spans="1:10" ht="16.5" x14ac:dyDescent="0.25">
      <c r="A35" s="5" t="s">
        <v>100</v>
      </c>
      <c r="B35" s="6" t="s">
        <v>101</v>
      </c>
      <c r="C35" s="5" t="s">
        <v>102</v>
      </c>
      <c r="D35" s="6" t="s">
        <v>17</v>
      </c>
      <c r="E35" s="6" t="s">
        <v>61</v>
      </c>
      <c r="F35" s="7">
        <v>2</v>
      </c>
      <c r="G35" s="7">
        <v>6564.53</v>
      </c>
      <c r="H35" s="7">
        <f t="shared" si="0"/>
        <v>8153.15</v>
      </c>
      <c r="I35" s="7">
        <f t="shared" si="1"/>
        <v>13129.06</v>
      </c>
      <c r="J35" s="7">
        <f t="shared" si="2"/>
        <v>16306.3</v>
      </c>
    </row>
    <row r="36" spans="1:10" x14ac:dyDescent="0.25">
      <c r="A36" s="5" t="s">
        <v>103</v>
      </c>
      <c r="B36" s="6" t="s">
        <v>104</v>
      </c>
      <c r="C36" s="5" t="s">
        <v>105</v>
      </c>
      <c r="D36" s="6" t="s">
        <v>17</v>
      </c>
      <c r="E36" s="6" t="s">
        <v>61</v>
      </c>
      <c r="F36" s="7">
        <v>2</v>
      </c>
      <c r="G36" s="7">
        <v>438.56</v>
      </c>
      <c r="H36" s="7">
        <f t="shared" si="0"/>
        <v>544.69000000000005</v>
      </c>
      <c r="I36" s="7">
        <f t="shared" si="1"/>
        <v>877.12</v>
      </c>
      <c r="J36" s="7">
        <f t="shared" si="2"/>
        <v>1089.3800000000001</v>
      </c>
    </row>
    <row r="37" spans="1:10" x14ac:dyDescent="0.25">
      <c r="A37" s="5" t="s">
        <v>106</v>
      </c>
      <c r="B37" s="6" t="s">
        <v>107</v>
      </c>
      <c r="C37" s="5" t="s">
        <v>108</v>
      </c>
      <c r="D37" s="6" t="s">
        <v>17</v>
      </c>
      <c r="E37" s="6" t="s">
        <v>72</v>
      </c>
      <c r="F37" s="7">
        <v>322.52</v>
      </c>
      <c r="G37" s="7">
        <v>92.69</v>
      </c>
      <c r="H37" s="7">
        <f t="shared" si="0"/>
        <v>115.12</v>
      </c>
      <c r="I37" s="7">
        <f t="shared" si="1"/>
        <v>29894.38</v>
      </c>
      <c r="J37" s="7">
        <f t="shared" si="2"/>
        <v>37128.5</v>
      </c>
    </row>
    <row r="38" spans="1:10" x14ac:dyDescent="0.25">
      <c r="A38" s="5" t="s">
        <v>109</v>
      </c>
      <c r="B38" s="6" t="s">
        <v>110</v>
      </c>
      <c r="C38" s="5" t="s">
        <v>111</v>
      </c>
      <c r="D38" s="6" t="s">
        <v>17</v>
      </c>
      <c r="E38" s="6" t="s">
        <v>72</v>
      </c>
      <c r="F38" s="7">
        <v>6.6</v>
      </c>
      <c r="G38" s="7">
        <v>457.46</v>
      </c>
      <c r="H38" s="7">
        <f t="shared" si="0"/>
        <v>568.16999999999996</v>
      </c>
      <c r="I38" s="7">
        <f t="shared" si="1"/>
        <v>3019.24</v>
      </c>
      <c r="J38" s="7">
        <f t="shared" si="2"/>
        <v>3749.92</v>
      </c>
    </row>
    <row r="39" spans="1:10" ht="20.100000000000001" customHeight="1" x14ac:dyDescent="0.25">
      <c r="A39" s="3" t="s">
        <v>112</v>
      </c>
      <c r="B39" s="57" t="s">
        <v>113</v>
      </c>
      <c r="C39" s="57"/>
      <c r="D39" s="57"/>
      <c r="E39" s="57"/>
      <c r="F39" s="57"/>
      <c r="G39" s="57">
        <f>ROUND(F40*G40,2)+ROUND(F41*G41,2)+ROUND(F42*G42,2)+ROUND(F43*G43,2)+ROUND(F44*G44,2)+ROUND(F45*G45,2)+ROUND(F46*G46,2)+ROUND(F47*G47,2)+ROUND(F48*G48,2)+ROUND(F49*G49,2)+ROUND(F50*G50,2)+ROUND(F51*G51,2)+ROUND(F52*G52,2)</f>
        <v>709224.41999999993</v>
      </c>
      <c r="H39" s="57"/>
      <c r="I39" s="4">
        <f>ROUND(SUM(I40:I52),2)</f>
        <v>709224.42</v>
      </c>
      <c r="J39" s="4">
        <f>ROUND(SUM(J40:J52),2)</f>
        <v>880857.23</v>
      </c>
    </row>
    <row r="40" spans="1:10" ht="16.5" x14ac:dyDescent="0.25">
      <c r="A40" s="5" t="s">
        <v>114</v>
      </c>
      <c r="B40" s="6" t="s">
        <v>115</v>
      </c>
      <c r="C40" s="5" t="s">
        <v>116</v>
      </c>
      <c r="D40" s="6" t="s">
        <v>53</v>
      </c>
      <c r="E40" s="6" t="s">
        <v>72</v>
      </c>
      <c r="F40" s="7">
        <v>54</v>
      </c>
      <c r="G40" s="7">
        <v>1166.95</v>
      </c>
      <c r="H40" s="7">
        <f t="shared" ref="H40:H52" si="3">ROUND(G40*ROUND(1+(24.2/100),4),2)</f>
        <v>1449.35</v>
      </c>
      <c r="I40" s="7">
        <f t="shared" ref="I40:I52" si="4">ROUND(ROUND(F40,2)*ROUND(G40,2),2)</f>
        <v>63015.3</v>
      </c>
      <c r="J40" s="7">
        <f t="shared" ref="J40:J52" si="5">ROUND(ROUND(F40,2)*ROUND(H40,2),2)</f>
        <v>78264.899999999994</v>
      </c>
    </row>
    <row r="41" spans="1:10" ht="16.5" x14ac:dyDescent="0.25">
      <c r="A41" s="5" t="s">
        <v>117</v>
      </c>
      <c r="B41" s="6" t="s">
        <v>115</v>
      </c>
      <c r="C41" s="5" t="s">
        <v>118</v>
      </c>
      <c r="D41" s="6" t="s">
        <v>53</v>
      </c>
      <c r="E41" s="6" t="s">
        <v>72</v>
      </c>
      <c r="F41" s="7">
        <v>54</v>
      </c>
      <c r="G41" s="7">
        <v>1166.95</v>
      </c>
      <c r="H41" s="7">
        <f t="shared" si="3"/>
        <v>1449.35</v>
      </c>
      <c r="I41" s="7">
        <f t="shared" si="4"/>
        <v>63015.3</v>
      </c>
      <c r="J41" s="7">
        <f t="shared" si="5"/>
        <v>78264.899999999994</v>
      </c>
    </row>
    <row r="42" spans="1:10" ht="16.5" x14ac:dyDescent="0.25">
      <c r="A42" s="5" t="s">
        <v>119</v>
      </c>
      <c r="B42" s="6" t="s">
        <v>120</v>
      </c>
      <c r="C42" s="5" t="s">
        <v>121</v>
      </c>
      <c r="D42" s="6" t="s">
        <v>53</v>
      </c>
      <c r="E42" s="6" t="s">
        <v>72</v>
      </c>
      <c r="F42" s="7">
        <v>28</v>
      </c>
      <c r="G42" s="7">
        <v>601.57000000000005</v>
      </c>
      <c r="H42" s="7">
        <f t="shared" si="3"/>
        <v>747.15</v>
      </c>
      <c r="I42" s="7">
        <f t="shared" si="4"/>
        <v>16843.96</v>
      </c>
      <c r="J42" s="7">
        <f t="shared" si="5"/>
        <v>20920.2</v>
      </c>
    </row>
    <row r="43" spans="1:10" ht="16.5" x14ac:dyDescent="0.25">
      <c r="A43" s="5" t="s">
        <v>122</v>
      </c>
      <c r="B43" s="6" t="s">
        <v>123</v>
      </c>
      <c r="C43" s="5" t="s">
        <v>124</v>
      </c>
      <c r="D43" s="6" t="s">
        <v>53</v>
      </c>
      <c r="E43" s="6" t="s">
        <v>72</v>
      </c>
      <c r="F43" s="7">
        <v>144</v>
      </c>
      <c r="G43" s="7">
        <v>993.62</v>
      </c>
      <c r="H43" s="7">
        <f t="shared" si="3"/>
        <v>1234.08</v>
      </c>
      <c r="I43" s="7">
        <f t="shared" si="4"/>
        <v>143081.28</v>
      </c>
      <c r="J43" s="7">
        <f t="shared" si="5"/>
        <v>177707.51999999999</v>
      </c>
    </row>
    <row r="44" spans="1:10" ht="16.5" x14ac:dyDescent="0.25">
      <c r="A44" s="5" t="s">
        <v>125</v>
      </c>
      <c r="B44" s="6" t="s">
        <v>126</v>
      </c>
      <c r="C44" s="5" t="s">
        <v>127</v>
      </c>
      <c r="D44" s="6" t="s">
        <v>53</v>
      </c>
      <c r="E44" s="6" t="s">
        <v>72</v>
      </c>
      <c r="F44" s="7">
        <v>180</v>
      </c>
      <c r="G44" s="7">
        <v>953.87</v>
      </c>
      <c r="H44" s="7">
        <f t="shared" si="3"/>
        <v>1184.71</v>
      </c>
      <c r="I44" s="7">
        <f t="shared" si="4"/>
        <v>171696.6</v>
      </c>
      <c r="J44" s="7">
        <f t="shared" si="5"/>
        <v>213247.8</v>
      </c>
    </row>
    <row r="45" spans="1:10" ht="16.5" x14ac:dyDescent="0.25">
      <c r="A45" s="5" t="s">
        <v>128</v>
      </c>
      <c r="B45" s="6" t="s">
        <v>129</v>
      </c>
      <c r="C45" s="5" t="s">
        <v>130</v>
      </c>
      <c r="D45" s="6" t="s">
        <v>53</v>
      </c>
      <c r="E45" s="6" t="s">
        <v>72</v>
      </c>
      <c r="F45" s="7">
        <v>135</v>
      </c>
      <c r="G45" s="7">
        <v>1169.52</v>
      </c>
      <c r="H45" s="7">
        <f t="shared" si="3"/>
        <v>1452.54</v>
      </c>
      <c r="I45" s="7">
        <f t="shared" si="4"/>
        <v>157885.20000000001</v>
      </c>
      <c r="J45" s="7">
        <f t="shared" si="5"/>
        <v>196092.9</v>
      </c>
    </row>
    <row r="46" spans="1:10" ht="24.75" x14ac:dyDescent="0.25">
      <c r="A46" s="5" t="s">
        <v>131</v>
      </c>
      <c r="B46" s="6" t="s">
        <v>132</v>
      </c>
      <c r="C46" s="5" t="s">
        <v>133</v>
      </c>
      <c r="D46" s="6" t="s">
        <v>53</v>
      </c>
      <c r="E46" s="6" t="s">
        <v>61</v>
      </c>
      <c r="F46" s="7">
        <v>1</v>
      </c>
      <c r="G46" s="7">
        <v>10513.52</v>
      </c>
      <c r="H46" s="7">
        <f t="shared" si="3"/>
        <v>13057.79</v>
      </c>
      <c r="I46" s="7">
        <f t="shared" si="4"/>
        <v>10513.52</v>
      </c>
      <c r="J46" s="7">
        <f t="shared" si="5"/>
        <v>13057.79</v>
      </c>
    </row>
    <row r="47" spans="1:10" ht="24.75" x14ac:dyDescent="0.25">
      <c r="A47" s="5" t="s">
        <v>134</v>
      </c>
      <c r="B47" s="6" t="s">
        <v>135</v>
      </c>
      <c r="C47" s="5" t="s">
        <v>136</v>
      </c>
      <c r="D47" s="6" t="s">
        <v>53</v>
      </c>
      <c r="E47" s="6" t="s">
        <v>61</v>
      </c>
      <c r="F47" s="7">
        <v>1</v>
      </c>
      <c r="G47" s="7">
        <v>8534.7999999999993</v>
      </c>
      <c r="H47" s="7">
        <f t="shared" si="3"/>
        <v>10600.22</v>
      </c>
      <c r="I47" s="7">
        <f t="shared" si="4"/>
        <v>8534.7999999999993</v>
      </c>
      <c r="J47" s="7">
        <f t="shared" si="5"/>
        <v>10600.22</v>
      </c>
    </row>
    <row r="48" spans="1:10" ht="16.5" x14ac:dyDescent="0.25">
      <c r="A48" s="5" t="s">
        <v>137</v>
      </c>
      <c r="B48" s="6" t="s">
        <v>138</v>
      </c>
      <c r="C48" s="5" t="s">
        <v>139</v>
      </c>
      <c r="D48" s="6" t="s">
        <v>17</v>
      </c>
      <c r="E48" s="6" t="s">
        <v>72</v>
      </c>
      <c r="F48" s="7">
        <v>5</v>
      </c>
      <c r="G48" s="7">
        <v>204.16</v>
      </c>
      <c r="H48" s="7">
        <f t="shared" si="3"/>
        <v>253.57</v>
      </c>
      <c r="I48" s="7">
        <f t="shared" si="4"/>
        <v>1020.8</v>
      </c>
      <c r="J48" s="7">
        <f t="shared" si="5"/>
        <v>1267.8499999999999</v>
      </c>
    </row>
    <row r="49" spans="1:10" ht="16.5" x14ac:dyDescent="0.25">
      <c r="A49" s="5" t="s">
        <v>140</v>
      </c>
      <c r="B49" s="6" t="s">
        <v>141</v>
      </c>
      <c r="C49" s="5" t="s">
        <v>142</v>
      </c>
      <c r="D49" s="6" t="s">
        <v>53</v>
      </c>
      <c r="E49" s="6" t="s">
        <v>72</v>
      </c>
      <c r="F49" s="7">
        <v>30</v>
      </c>
      <c r="G49" s="7">
        <v>244.2</v>
      </c>
      <c r="H49" s="7">
        <f t="shared" si="3"/>
        <v>303.3</v>
      </c>
      <c r="I49" s="7">
        <f t="shared" si="4"/>
        <v>7326</v>
      </c>
      <c r="J49" s="7">
        <f t="shared" si="5"/>
        <v>9099</v>
      </c>
    </row>
    <row r="50" spans="1:10" ht="16.5" x14ac:dyDescent="0.25">
      <c r="A50" s="5" t="s">
        <v>143</v>
      </c>
      <c r="B50" s="6" t="s">
        <v>144</v>
      </c>
      <c r="C50" s="5" t="s">
        <v>145</v>
      </c>
      <c r="D50" s="6" t="s">
        <v>53</v>
      </c>
      <c r="E50" s="6" t="s">
        <v>72</v>
      </c>
      <c r="F50" s="7">
        <v>18</v>
      </c>
      <c r="G50" s="7">
        <v>434.4</v>
      </c>
      <c r="H50" s="7">
        <f t="shared" si="3"/>
        <v>539.52</v>
      </c>
      <c r="I50" s="7">
        <f t="shared" si="4"/>
        <v>7819.2</v>
      </c>
      <c r="J50" s="7">
        <f t="shared" si="5"/>
        <v>9711.36</v>
      </c>
    </row>
    <row r="51" spans="1:10" ht="16.5" x14ac:dyDescent="0.25">
      <c r="A51" s="5" t="s">
        <v>146</v>
      </c>
      <c r="B51" s="6" t="s">
        <v>147</v>
      </c>
      <c r="C51" s="5" t="s">
        <v>148</v>
      </c>
      <c r="D51" s="6" t="s">
        <v>17</v>
      </c>
      <c r="E51" s="6" t="s">
        <v>61</v>
      </c>
      <c r="F51" s="7">
        <v>1</v>
      </c>
      <c r="G51" s="7">
        <v>11902.5</v>
      </c>
      <c r="H51" s="7">
        <f t="shared" si="3"/>
        <v>14782.91</v>
      </c>
      <c r="I51" s="7">
        <f t="shared" si="4"/>
        <v>11902.5</v>
      </c>
      <c r="J51" s="7">
        <f t="shared" si="5"/>
        <v>14782.91</v>
      </c>
    </row>
    <row r="52" spans="1:10" ht="16.5" x14ac:dyDescent="0.25">
      <c r="A52" s="5" t="s">
        <v>149</v>
      </c>
      <c r="B52" s="6" t="s">
        <v>150</v>
      </c>
      <c r="C52" s="5" t="s">
        <v>151</v>
      </c>
      <c r="D52" s="6" t="s">
        <v>17</v>
      </c>
      <c r="E52" s="6" t="s">
        <v>61</v>
      </c>
      <c r="F52" s="7">
        <v>3</v>
      </c>
      <c r="G52" s="7">
        <v>15523.32</v>
      </c>
      <c r="H52" s="7">
        <f t="shared" si="3"/>
        <v>19279.96</v>
      </c>
      <c r="I52" s="7">
        <f t="shared" si="4"/>
        <v>46569.96</v>
      </c>
      <c r="J52" s="7">
        <f t="shared" si="5"/>
        <v>57839.88</v>
      </c>
    </row>
    <row r="53" spans="1:10" ht="20.100000000000001" customHeight="1" x14ac:dyDescent="0.25">
      <c r="A53" s="3" t="s">
        <v>152</v>
      </c>
      <c r="B53" s="57" t="s">
        <v>153</v>
      </c>
      <c r="C53" s="57"/>
      <c r="D53" s="57"/>
      <c r="E53" s="57"/>
      <c r="F53" s="57"/>
      <c r="G53" s="57">
        <f>ROUND(F54*G54,2)+ROUND(F64*G64,2)+ROUND(F70*G70,2)+ROUND(F74*G74,2)+ROUND(F122*G122,2)+ROUND(F136*G136,2)+ROUND(F214*G214,2)+ROUND(F218*G218,2)+ROUND(F223*G223,2)+ROUND(F242*G242,2)+ROUND(F260*G260,2)+ROUND(F279*G279,2)</f>
        <v>0</v>
      </c>
      <c r="H53" s="57"/>
      <c r="I53" s="4">
        <f>ROUND(I54+I64+I70+I74+I122+I136+I214+I218+I223+I242+I260+I279,2)</f>
        <v>3720264.14</v>
      </c>
      <c r="J53" s="4">
        <f>ROUND(J54+J64+J70+J74+J122+J136+J214+J218+J223+J242+J260+J279,2)</f>
        <v>4621211.7699999996</v>
      </c>
    </row>
    <row r="54" spans="1:10" ht="20.100000000000001" customHeight="1" x14ac:dyDescent="0.25">
      <c r="A54" s="3" t="s">
        <v>154</v>
      </c>
      <c r="B54" s="57" t="s">
        <v>155</v>
      </c>
      <c r="C54" s="57"/>
      <c r="D54" s="57"/>
      <c r="E54" s="57"/>
      <c r="F54" s="57"/>
      <c r="G54" s="57">
        <f>ROUND(F55*G55,2)+ROUND(F59*G59,2)</f>
        <v>0</v>
      </c>
      <c r="H54" s="57"/>
      <c r="I54" s="4">
        <f>ROUND(I55+I59,2)</f>
        <v>1001147.44</v>
      </c>
      <c r="J54" s="4">
        <f>ROUND(J55+J59,2)</f>
        <v>1244027.6100000001</v>
      </c>
    </row>
    <row r="55" spans="1:10" ht="20.100000000000001" customHeight="1" x14ac:dyDescent="0.25">
      <c r="A55" s="3" t="s">
        <v>156</v>
      </c>
      <c r="B55" s="57" t="s">
        <v>157</v>
      </c>
      <c r="C55" s="57"/>
      <c r="D55" s="57"/>
      <c r="E55" s="57"/>
      <c r="F55" s="57"/>
      <c r="G55" s="57">
        <f>ROUND(F56*G56,2)+ROUND(F57*G57,2)+ROUND(F58*G58,2)</f>
        <v>101643.05</v>
      </c>
      <c r="H55" s="57"/>
      <c r="I55" s="4">
        <f>ROUND(SUM(I56:I58),2)</f>
        <v>101643.05</v>
      </c>
      <c r="J55" s="4">
        <f>ROUND(SUM(J56:J58),2)</f>
        <v>126340.59</v>
      </c>
    </row>
    <row r="56" spans="1:10" ht="16.5" x14ac:dyDescent="0.25">
      <c r="A56" s="5" t="s">
        <v>158</v>
      </c>
      <c r="B56" s="6" t="s">
        <v>159</v>
      </c>
      <c r="C56" s="5" t="s">
        <v>160</v>
      </c>
      <c r="D56" s="6" t="s">
        <v>17</v>
      </c>
      <c r="E56" s="6" t="s">
        <v>76</v>
      </c>
      <c r="F56" s="7">
        <v>4739.1000000000004</v>
      </c>
      <c r="G56" s="7">
        <v>4.84</v>
      </c>
      <c r="H56" s="7">
        <f>ROUND(G56*ROUND(1+(24.2/100),4),2)</f>
        <v>6.01</v>
      </c>
      <c r="I56" s="7">
        <f>ROUND(ROUND(F56,2)*ROUND(G56,2),2)</f>
        <v>22937.24</v>
      </c>
      <c r="J56" s="7">
        <f>ROUND(ROUND(F56,2)*ROUND(H56,2),2)</f>
        <v>28481.99</v>
      </c>
    </row>
    <row r="57" spans="1:10" ht="24.75" x14ac:dyDescent="0.25">
      <c r="A57" s="5" t="s">
        <v>161</v>
      </c>
      <c r="B57" s="6" t="s">
        <v>74</v>
      </c>
      <c r="C57" s="5" t="s">
        <v>75</v>
      </c>
      <c r="D57" s="6" t="s">
        <v>17</v>
      </c>
      <c r="E57" s="6" t="s">
        <v>76</v>
      </c>
      <c r="F57" s="7">
        <v>4928.66</v>
      </c>
      <c r="G57" s="7">
        <v>6.81</v>
      </c>
      <c r="H57" s="7">
        <f>ROUND(G57*ROUND(1+(24.2/100),4),2)</f>
        <v>8.4600000000000009</v>
      </c>
      <c r="I57" s="7">
        <f>ROUND(ROUND(F57,2)*ROUND(G57,2),2)</f>
        <v>33564.17</v>
      </c>
      <c r="J57" s="7">
        <f>ROUND(ROUND(F57,2)*ROUND(H57,2),2)</f>
        <v>41696.46</v>
      </c>
    </row>
    <row r="58" spans="1:10" ht="16.5" x14ac:dyDescent="0.25">
      <c r="A58" s="5" t="s">
        <v>162</v>
      </c>
      <c r="B58" s="6" t="s">
        <v>78</v>
      </c>
      <c r="C58" s="5" t="s">
        <v>79</v>
      </c>
      <c r="D58" s="6" t="s">
        <v>17</v>
      </c>
      <c r="E58" s="6" t="s">
        <v>80</v>
      </c>
      <c r="F58" s="7">
        <v>21193.26</v>
      </c>
      <c r="G58" s="7">
        <v>2.13</v>
      </c>
      <c r="H58" s="7">
        <f>ROUND(G58*ROUND(1+(24.2/100),4),2)</f>
        <v>2.65</v>
      </c>
      <c r="I58" s="7">
        <f>ROUND(ROUND(F58,2)*ROUND(G58,2),2)</f>
        <v>45141.64</v>
      </c>
      <c r="J58" s="7">
        <f>ROUND(ROUND(F58,2)*ROUND(H58,2),2)</f>
        <v>56162.14</v>
      </c>
    </row>
    <row r="59" spans="1:10" ht="20.100000000000001" customHeight="1" x14ac:dyDescent="0.25">
      <c r="A59" s="3" t="s">
        <v>163</v>
      </c>
      <c r="B59" s="57" t="s">
        <v>164</v>
      </c>
      <c r="C59" s="57"/>
      <c r="D59" s="57"/>
      <c r="E59" s="57"/>
      <c r="F59" s="57"/>
      <c r="G59" s="57">
        <f>ROUND(F60*G60,2)+ROUND(F61*G61,2)+ROUND(F62*G62,2)+ROUND(F63*G63,2)</f>
        <v>899504.39</v>
      </c>
      <c r="H59" s="57"/>
      <c r="I59" s="4">
        <f>ROUND(SUM(I60:I63),2)</f>
        <v>899504.39</v>
      </c>
      <c r="J59" s="4">
        <f>ROUND(SUM(J60:J63),2)</f>
        <v>1117687.02</v>
      </c>
    </row>
    <row r="60" spans="1:10" ht="24.75" x14ac:dyDescent="0.25">
      <c r="A60" s="5" t="s">
        <v>165</v>
      </c>
      <c r="B60" s="6" t="s">
        <v>166</v>
      </c>
      <c r="C60" s="5" t="s">
        <v>167</v>
      </c>
      <c r="D60" s="6" t="s">
        <v>17</v>
      </c>
      <c r="E60" s="6" t="s">
        <v>76</v>
      </c>
      <c r="F60" s="7">
        <v>8681.98</v>
      </c>
      <c r="G60" s="7">
        <v>8.86</v>
      </c>
      <c r="H60" s="7">
        <f>ROUND(G60*ROUND(1+(24.2/100),4),2)</f>
        <v>11</v>
      </c>
      <c r="I60" s="7">
        <f>ROUND(ROUND(F60,2)*ROUND(G60,2),2)</f>
        <v>76922.34</v>
      </c>
      <c r="J60" s="7">
        <f>ROUND(ROUND(F60,2)*ROUND(H60,2),2)</f>
        <v>95501.78</v>
      </c>
    </row>
    <row r="61" spans="1:10" x14ac:dyDescent="0.25">
      <c r="A61" s="5" t="s">
        <v>168</v>
      </c>
      <c r="B61" s="6" t="s">
        <v>169</v>
      </c>
      <c r="C61" s="5" t="s">
        <v>170</v>
      </c>
      <c r="D61" s="6" t="s">
        <v>17</v>
      </c>
      <c r="E61" s="6" t="s">
        <v>76</v>
      </c>
      <c r="F61" s="7">
        <v>7734.16</v>
      </c>
      <c r="G61" s="7">
        <v>69.94</v>
      </c>
      <c r="H61" s="7">
        <f>ROUND(G61*ROUND(1+(24.2/100),4),2)</f>
        <v>86.87</v>
      </c>
      <c r="I61" s="7">
        <f>ROUND(ROUND(F61,2)*ROUND(G61,2),2)</f>
        <v>540927.15</v>
      </c>
      <c r="J61" s="7">
        <f>ROUND(ROUND(F61,2)*ROUND(H61,2),2)</f>
        <v>671866.48</v>
      </c>
    </row>
    <row r="62" spans="1:10" ht="24.75" x14ac:dyDescent="0.25">
      <c r="A62" s="5" t="s">
        <v>171</v>
      </c>
      <c r="B62" s="6" t="s">
        <v>74</v>
      </c>
      <c r="C62" s="5" t="s">
        <v>75</v>
      </c>
      <c r="D62" s="6" t="s">
        <v>17</v>
      </c>
      <c r="E62" s="6" t="s">
        <v>76</v>
      </c>
      <c r="F62" s="7">
        <v>7734.16</v>
      </c>
      <c r="G62" s="7">
        <v>6.81</v>
      </c>
      <c r="H62" s="7">
        <f>ROUND(G62*ROUND(1+(24.2/100),4),2)</f>
        <v>8.4600000000000009</v>
      </c>
      <c r="I62" s="7">
        <f>ROUND(ROUND(F62,2)*ROUND(G62,2),2)</f>
        <v>52669.63</v>
      </c>
      <c r="J62" s="7">
        <f>ROUND(ROUND(F62,2)*ROUND(H62,2),2)</f>
        <v>65430.99</v>
      </c>
    </row>
    <row r="63" spans="1:10" ht="16.5" x14ac:dyDescent="0.25">
      <c r="A63" s="5" t="s">
        <v>172</v>
      </c>
      <c r="B63" s="6" t="s">
        <v>78</v>
      </c>
      <c r="C63" s="5" t="s">
        <v>79</v>
      </c>
      <c r="D63" s="6" t="s">
        <v>17</v>
      </c>
      <c r="E63" s="6" t="s">
        <v>80</v>
      </c>
      <c r="F63" s="7">
        <v>107504.82</v>
      </c>
      <c r="G63" s="7">
        <v>2.13</v>
      </c>
      <c r="H63" s="7">
        <f>ROUND(G63*ROUND(1+(24.2/100),4),2)</f>
        <v>2.65</v>
      </c>
      <c r="I63" s="7">
        <f>ROUND(ROUND(F63,2)*ROUND(G63,2),2)</f>
        <v>228985.27</v>
      </c>
      <c r="J63" s="7">
        <f>ROUND(ROUND(F63,2)*ROUND(H63,2),2)</f>
        <v>284887.77</v>
      </c>
    </row>
    <row r="64" spans="1:10" ht="20.100000000000001" customHeight="1" x14ac:dyDescent="0.25">
      <c r="A64" s="3" t="s">
        <v>173</v>
      </c>
      <c r="B64" s="57" t="s">
        <v>174</v>
      </c>
      <c r="C64" s="57"/>
      <c r="D64" s="57"/>
      <c r="E64" s="57"/>
      <c r="F64" s="57"/>
      <c r="G64" s="57">
        <f>ROUND(F65*G65,2)+ROUND(F66*G66,2)+ROUND(F67*G67,2)+ROUND(F68*G68,2)+ROUND(F69*G69,2)</f>
        <v>204258.61</v>
      </c>
      <c r="H64" s="57"/>
      <c r="I64" s="4">
        <f>ROUND(SUM(I65:I69),2)</f>
        <v>204258.61</v>
      </c>
      <c r="J64" s="4">
        <f>ROUND(SUM(J65:J69),2)</f>
        <v>253684.72</v>
      </c>
    </row>
    <row r="65" spans="1:10" ht="16.5" x14ac:dyDescent="0.25">
      <c r="A65" s="5" t="s">
        <v>175</v>
      </c>
      <c r="B65" s="6" t="s">
        <v>176</v>
      </c>
      <c r="C65" s="5" t="s">
        <v>177</v>
      </c>
      <c r="D65" s="6" t="s">
        <v>17</v>
      </c>
      <c r="E65" s="6" t="s">
        <v>178</v>
      </c>
      <c r="F65" s="7">
        <v>286.64999999999998</v>
      </c>
      <c r="G65" s="7">
        <v>162.34</v>
      </c>
      <c r="H65" s="7">
        <f>ROUND(G65*ROUND(1+(24.2/100),4),2)</f>
        <v>201.63</v>
      </c>
      <c r="I65" s="7">
        <f>ROUND(ROUND(F65,2)*ROUND(G65,2),2)</f>
        <v>46534.76</v>
      </c>
      <c r="J65" s="7">
        <f>ROUND(ROUND(F65,2)*ROUND(H65,2),2)</f>
        <v>57797.24</v>
      </c>
    </row>
    <row r="66" spans="1:10" ht="24.75" x14ac:dyDescent="0.25">
      <c r="A66" s="5" t="s">
        <v>179</v>
      </c>
      <c r="B66" s="6" t="s">
        <v>180</v>
      </c>
      <c r="C66" s="5" t="s">
        <v>181</v>
      </c>
      <c r="D66" s="6" t="s">
        <v>17</v>
      </c>
      <c r="E66" s="6" t="s">
        <v>178</v>
      </c>
      <c r="F66" s="7">
        <v>1766.7</v>
      </c>
      <c r="G66" s="7">
        <v>48.98</v>
      </c>
      <c r="H66" s="7">
        <f>ROUND(G66*ROUND(1+(24.2/100),4),2)</f>
        <v>60.83</v>
      </c>
      <c r="I66" s="7">
        <f>ROUND(ROUND(F66,2)*ROUND(G66,2),2)</f>
        <v>86532.97</v>
      </c>
      <c r="J66" s="7">
        <f>ROUND(ROUND(F66,2)*ROUND(H66,2),2)</f>
        <v>107468.36</v>
      </c>
    </row>
    <row r="67" spans="1:10" ht="16.5" x14ac:dyDescent="0.25">
      <c r="A67" s="5" t="s">
        <v>182</v>
      </c>
      <c r="B67" s="6" t="s">
        <v>183</v>
      </c>
      <c r="C67" s="5" t="s">
        <v>184</v>
      </c>
      <c r="D67" s="6" t="s">
        <v>17</v>
      </c>
      <c r="E67" s="6" t="s">
        <v>72</v>
      </c>
      <c r="F67" s="7">
        <v>279.64</v>
      </c>
      <c r="G67" s="7">
        <v>133.18</v>
      </c>
      <c r="H67" s="7">
        <f>ROUND(G67*ROUND(1+(24.2/100),4),2)</f>
        <v>165.41</v>
      </c>
      <c r="I67" s="7">
        <f>ROUND(ROUND(F67,2)*ROUND(G67,2),2)</f>
        <v>37242.46</v>
      </c>
      <c r="J67" s="7">
        <f>ROUND(ROUND(F67,2)*ROUND(H67,2),2)</f>
        <v>46255.25</v>
      </c>
    </row>
    <row r="68" spans="1:10" ht="16.5" x14ac:dyDescent="0.25">
      <c r="A68" s="5" t="s">
        <v>185</v>
      </c>
      <c r="B68" s="6" t="s">
        <v>186</v>
      </c>
      <c r="C68" s="5" t="s">
        <v>187</v>
      </c>
      <c r="D68" s="6" t="s">
        <v>188</v>
      </c>
      <c r="E68" s="6" t="s">
        <v>189</v>
      </c>
      <c r="F68" s="7">
        <v>40.75</v>
      </c>
      <c r="G68" s="7">
        <v>628.42999999999995</v>
      </c>
      <c r="H68" s="7">
        <f>ROUND(G68*ROUND(1+(24.2/100),4),2)</f>
        <v>780.51</v>
      </c>
      <c r="I68" s="7">
        <f>ROUND(ROUND(F68,2)*ROUND(G68,2),2)</f>
        <v>25608.52</v>
      </c>
      <c r="J68" s="7">
        <f>ROUND(ROUND(F68,2)*ROUND(H68,2),2)</f>
        <v>31805.78</v>
      </c>
    </row>
    <row r="69" spans="1:10" ht="16.5" x14ac:dyDescent="0.25">
      <c r="A69" s="5" t="s">
        <v>190</v>
      </c>
      <c r="B69" s="6" t="s">
        <v>191</v>
      </c>
      <c r="C69" s="5" t="s">
        <v>192</v>
      </c>
      <c r="D69" s="6" t="s">
        <v>188</v>
      </c>
      <c r="E69" s="6" t="s">
        <v>193</v>
      </c>
      <c r="F69" s="7">
        <v>43.58</v>
      </c>
      <c r="G69" s="7">
        <v>191.37</v>
      </c>
      <c r="H69" s="7">
        <f>ROUND(G69*ROUND(1+(24.2/100),4),2)</f>
        <v>237.68</v>
      </c>
      <c r="I69" s="7">
        <f>ROUND(ROUND(F69,2)*ROUND(G69,2),2)</f>
        <v>8339.9</v>
      </c>
      <c r="J69" s="7">
        <f>ROUND(ROUND(F69,2)*ROUND(H69,2),2)</f>
        <v>10358.09</v>
      </c>
    </row>
    <row r="70" spans="1:10" ht="20.100000000000001" customHeight="1" x14ac:dyDescent="0.25">
      <c r="A70" s="3" t="s">
        <v>194</v>
      </c>
      <c r="B70" s="57" t="s">
        <v>195</v>
      </c>
      <c r="C70" s="57"/>
      <c r="D70" s="57"/>
      <c r="E70" s="57"/>
      <c r="F70" s="57"/>
      <c r="G70" s="57">
        <f>ROUND(F71*G71,2)+ROUND(F72*G72,2)+ROUND(F73*G73,2)</f>
        <v>40897.880000000005</v>
      </c>
      <c r="H70" s="57"/>
      <c r="I70" s="4">
        <f>ROUND(SUM(I71:I73),2)</f>
        <v>40897.879999999997</v>
      </c>
      <c r="J70" s="4">
        <f>ROUND(SUM(J71:J73),2)</f>
        <v>50795.11</v>
      </c>
    </row>
    <row r="71" spans="1:10" ht="24.75" x14ac:dyDescent="0.25">
      <c r="A71" s="5" t="s">
        <v>196</v>
      </c>
      <c r="B71" s="6" t="s">
        <v>197</v>
      </c>
      <c r="C71" s="5" t="s">
        <v>198</v>
      </c>
      <c r="D71" s="6" t="s">
        <v>53</v>
      </c>
      <c r="E71" s="6" t="s">
        <v>72</v>
      </c>
      <c r="F71" s="7">
        <v>15.75</v>
      </c>
      <c r="G71" s="7">
        <v>871.9</v>
      </c>
      <c r="H71" s="7">
        <f>ROUND(G71*ROUND(1+(24.2/100),4),2)</f>
        <v>1082.9000000000001</v>
      </c>
      <c r="I71" s="7">
        <f>ROUND(ROUND(F71,2)*ROUND(G71,2),2)</f>
        <v>13732.43</v>
      </c>
      <c r="J71" s="7">
        <f>ROUND(ROUND(F71,2)*ROUND(H71,2),2)</f>
        <v>17055.68</v>
      </c>
    </row>
    <row r="72" spans="1:10" ht="16.5" x14ac:dyDescent="0.25">
      <c r="A72" s="5" t="s">
        <v>199</v>
      </c>
      <c r="B72" s="6" t="s">
        <v>200</v>
      </c>
      <c r="C72" s="5" t="s">
        <v>201</v>
      </c>
      <c r="D72" s="6" t="s">
        <v>188</v>
      </c>
      <c r="E72" s="6" t="s">
        <v>193</v>
      </c>
      <c r="F72" s="7">
        <v>3.89</v>
      </c>
      <c r="G72" s="7">
        <v>821.95</v>
      </c>
      <c r="H72" s="7">
        <f>ROUND(G72*ROUND(1+(24.2/100),4),2)</f>
        <v>1020.86</v>
      </c>
      <c r="I72" s="7">
        <f>ROUND(ROUND(F72,2)*ROUND(G72,2),2)</f>
        <v>3197.39</v>
      </c>
      <c r="J72" s="7">
        <f>ROUND(ROUND(F72,2)*ROUND(H72,2),2)</f>
        <v>3971.15</v>
      </c>
    </row>
    <row r="73" spans="1:10" ht="16.5" x14ac:dyDescent="0.25">
      <c r="A73" s="5" t="s">
        <v>202</v>
      </c>
      <c r="B73" s="6" t="s">
        <v>200</v>
      </c>
      <c r="C73" s="5" t="s">
        <v>201</v>
      </c>
      <c r="D73" s="6" t="s">
        <v>188</v>
      </c>
      <c r="E73" s="6" t="s">
        <v>193</v>
      </c>
      <c r="F73" s="7">
        <v>29.16</v>
      </c>
      <c r="G73" s="7">
        <v>821.95</v>
      </c>
      <c r="H73" s="7">
        <f>ROUND(G73*ROUND(1+(24.2/100),4),2)</f>
        <v>1020.86</v>
      </c>
      <c r="I73" s="7">
        <f>ROUND(ROUND(F73,2)*ROUND(G73,2),2)</f>
        <v>23968.06</v>
      </c>
      <c r="J73" s="7">
        <f>ROUND(ROUND(F73,2)*ROUND(H73,2),2)</f>
        <v>29768.28</v>
      </c>
    </row>
    <row r="74" spans="1:10" ht="20.100000000000001" customHeight="1" x14ac:dyDescent="0.25">
      <c r="A74" s="3" t="s">
        <v>203</v>
      </c>
      <c r="B74" s="57" t="s">
        <v>204</v>
      </c>
      <c r="C74" s="57"/>
      <c r="D74" s="57"/>
      <c r="E74" s="57"/>
      <c r="F74" s="57"/>
      <c r="G74" s="57">
        <f>ROUND(F75*G75,2)+ROUND(F78*G78,2)+ROUND(F95*G95,2)+ROUND(F98*G98,2)+ROUND(F102*G102,2)+ROUND(F105*G105,2)</f>
        <v>0</v>
      </c>
      <c r="H74" s="57"/>
      <c r="I74" s="4">
        <f>ROUND(I75+I78+I95+I98+I102+I105,2)</f>
        <v>387881.56</v>
      </c>
      <c r="J74" s="4">
        <f>ROUND(J75+J78+J95+J98+J102+J105,2)</f>
        <v>481747.16</v>
      </c>
    </row>
    <row r="75" spans="1:10" ht="20.100000000000001" customHeight="1" x14ac:dyDescent="0.25">
      <c r="A75" s="3" t="s">
        <v>205</v>
      </c>
      <c r="B75" s="57" t="s">
        <v>157</v>
      </c>
      <c r="C75" s="57"/>
      <c r="D75" s="57"/>
      <c r="E75" s="57"/>
      <c r="F75" s="57"/>
      <c r="G75" s="57">
        <f>ROUND(F76*G76,2)+ROUND(F77*G77,2)</f>
        <v>9931.68</v>
      </c>
      <c r="H75" s="57"/>
      <c r="I75" s="4">
        <f>ROUND(SUM(I76:I77),2)</f>
        <v>9931.68</v>
      </c>
      <c r="J75" s="4">
        <f>ROUND(SUM(J76:J77),2)</f>
        <v>12333.9</v>
      </c>
    </row>
    <row r="76" spans="1:10" ht="24.75" x14ac:dyDescent="0.25">
      <c r="A76" s="5" t="s">
        <v>206</v>
      </c>
      <c r="B76" s="6" t="s">
        <v>207</v>
      </c>
      <c r="C76" s="5" t="s">
        <v>208</v>
      </c>
      <c r="D76" s="6" t="s">
        <v>17</v>
      </c>
      <c r="E76" s="6" t="s">
        <v>76</v>
      </c>
      <c r="F76" s="7">
        <v>185.5</v>
      </c>
      <c r="G76" s="7">
        <v>21.71</v>
      </c>
      <c r="H76" s="7">
        <f>ROUND(G76*ROUND(1+(24.2/100),4),2)</f>
        <v>26.96</v>
      </c>
      <c r="I76" s="7">
        <f>ROUND(ROUND(F76,2)*ROUND(G76,2),2)</f>
        <v>4027.21</v>
      </c>
      <c r="J76" s="7">
        <f>ROUND(ROUND(F76,2)*ROUND(H76,2),2)</f>
        <v>5001.08</v>
      </c>
    </row>
    <row r="77" spans="1:10" ht="16.5" x14ac:dyDescent="0.25">
      <c r="A77" s="5" t="s">
        <v>209</v>
      </c>
      <c r="B77" s="6" t="s">
        <v>210</v>
      </c>
      <c r="C77" s="5" t="s">
        <v>211</v>
      </c>
      <c r="D77" s="6" t="s">
        <v>17</v>
      </c>
      <c r="E77" s="6" t="s">
        <v>76</v>
      </c>
      <c r="F77" s="7">
        <v>185.5</v>
      </c>
      <c r="G77" s="7">
        <v>31.83</v>
      </c>
      <c r="H77" s="7">
        <f>ROUND(G77*ROUND(1+(24.2/100),4),2)</f>
        <v>39.53</v>
      </c>
      <c r="I77" s="7">
        <f>ROUND(ROUND(F77,2)*ROUND(G77,2),2)</f>
        <v>5904.47</v>
      </c>
      <c r="J77" s="7">
        <f>ROUND(ROUND(F77,2)*ROUND(H77,2),2)</f>
        <v>7332.82</v>
      </c>
    </row>
    <row r="78" spans="1:10" ht="20.100000000000001" customHeight="1" x14ac:dyDescent="0.25">
      <c r="A78" s="3" t="s">
        <v>212</v>
      </c>
      <c r="B78" s="57" t="s">
        <v>213</v>
      </c>
      <c r="C78" s="57"/>
      <c r="D78" s="57"/>
      <c r="E78" s="57"/>
      <c r="F78" s="57"/>
      <c r="G78" s="57">
        <f>ROUND(F79*G79,2)+ROUND(F80*G80,2)+ROUND(F81*G81,2)+ROUND(F82*G82,2)+ROUND(F83*G83,2)+ROUND(F84*G84,2)+ROUND(F85*G85,2)+ROUND(F86*G86,2)+ROUND(F87*G87,2)+ROUND(F88*G88,2)+ROUND(F89*G89,2)+ROUND(F90*G90,2)+ROUND(F91*G91,2)+ROUND(F92*G92,2)+ROUND(F93*G93,2)+ROUND(F94*G94,2)</f>
        <v>18967.18</v>
      </c>
      <c r="H78" s="57"/>
      <c r="I78" s="4">
        <f>ROUND(SUM(I79:I94),2)</f>
        <v>18967.18</v>
      </c>
      <c r="J78" s="4">
        <f>ROUND(SUM(J79:J94),2)</f>
        <v>23557.23</v>
      </c>
    </row>
    <row r="79" spans="1:10" ht="16.5" x14ac:dyDescent="0.25">
      <c r="A79" s="5" t="s">
        <v>214</v>
      </c>
      <c r="B79" s="6" t="s">
        <v>215</v>
      </c>
      <c r="C79" s="5" t="s">
        <v>216</v>
      </c>
      <c r="D79" s="6" t="s">
        <v>17</v>
      </c>
      <c r="E79" s="6" t="s">
        <v>178</v>
      </c>
      <c r="F79" s="7">
        <v>274.61</v>
      </c>
      <c r="G79" s="7">
        <v>10.47</v>
      </c>
      <c r="H79" s="7">
        <f t="shared" ref="H79:H94" si="6">ROUND(G79*ROUND(1+(24.2/100),4),2)</f>
        <v>13</v>
      </c>
      <c r="I79" s="7">
        <f t="shared" ref="I79:I94" si="7">ROUND(ROUND(F79,2)*ROUND(G79,2),2)</f>
        <v>2875.17</v>
      </c>
      <c r="J79" s="7">
        <f t="shared" ref="J79:J94" si="8">ROUND(ROUND(F79,2)*ROUND(H79,2),2)</f>
        <v>3569.93</v>
      </c>
    </row>
    <row r="80" spans="1:10" ht="16.5" x14ac:dyDescent="0.25">
      <c r="A80" s="5" t="s">
        <v>217</v>
      </c>
      <c r="B80" s="6" t="s">
        <v>218</v>
      </c>
      <c r="C80" s="5" t="s">
        <v>219</v>
      </c>
      <c r="D80" s="6" t="s">
        <v>17</v>
      </c>
      <c r="E80" s="6" t="s">
        <v>178</v>
      </c>
      <c r="F80" s="7">
        <v>115.25</v>
      </c>
      <c r="G80" s="7">
        <v>12.69</v>
      </c>
      <c r="H80" s="7">
        <f t="shared" si="6"/>
        <v>15.76</v>
      </c>
      <c r="I80" s="7">
        <f t="shared" si="7"/>
        <v>1462.52</v>
      </c>
      <c r="J80" s="7">
        <f t="shared" si="8"/>
        <v>1816.34</v>
      </c>
    </row>
    <row r="81" spans="1:10" ht="16.5" x14ac:dyDescent="0.25">
      <c r="A81" s="5" t="s">
        <v>220</v>
      </c>
      <c r="B81" s="6" t="s">
        <v>221</v>
      </c>
      <c r="C81" s="5" t="s">
        <v>222</v>
      </c>
      <c r="D81" s="6" t="s">
        <v>17</v>
      </c>
      <c r="E81" s="6" t="s">
        <v>178</v>
      </c>
      <c r="F81" s="7">
        <v>35</v>
      </c>
      <c r="G81" s="7">
        <v>24.05</v>
      </c>
      <c r="H81" s="7">
        <f t="shared" si="6"/>
        <v>29.87</v>
      </c>
      <c r="I81" s="7">
        <f t="shared" si="7"/>
        <v>841.75</v>
      </c>
      <c r="J81" s="7">
        <f t="shared" si="8"/>
        <v>1045.45</v>
      </c>
    </row>
    <row r="82" spans="1:10" ht="16.5" x14ac:dyDescent="0.25">
      <c r="A82" s="5" t="s">
        <v>223</v>
      </c>
      <c r="B82" s="6" t="s">
        <v>224</v>
      </c>
      <c r="C82" s="5" t="s">
        <v>225</v>
      </c>
      <c r="D82" s="6" t="s">
        <v>17</v>
      </c>
      <c r="E82" s="6" t="s">
        <v>178</v>
      </c>
      <c r="F82" s="7">
        <v>15.56</v>
      </c>
      <c r="G82" s="7">
        <v>10.029999999999999</v>
      </c>
      <c r="H82" s="7">
        <f t="shared" si="6"/>
        <v>12.46</v>
      </c>
      <c r="I82" s="7">
        <f t="shared" si="7"/>
        <v>156.07</v>
      </c>
      <c r="J82" s="7">
        <f t="shared" si="8"/>
        <v>193.88</v>
      </c>
    </row>
    <row r="83" spans="1:10" ht="16.5" x14ac:dyDescent="0.25">
      <c r="A83" s="5" t="s">
        <v>226</v>
      </c>
      <c r="B83" s="6" t="s">
        <v>227</v>
      </c>
      <c r="C83" s="5" t="s">
        <v>228</v>
      </c>
      <c r="D83" s="6" t="s">
        <v>17</v>
      </c>
      <c r="E83" s="6" t="s">
        <v>178</v>
      </c>
      <c r="F83" s="7">
        <v>243.96</v>
      </c>
      <c r="G83" s="7">
        <v>13.7</v>
      </c>
      <c r="H83" s="7">
        <f t="shared" si="6"/>
        <v>17.02</v>
      </c>
      <c r="I83" s="7">
        <f t="shared" si="7"/>
        <v>3342.25</v>
      </c>
      <c r="J83" s="7">
        <f t="shared" si="8"/>
        <v>4152.2</v>
      </c>
    </row>
    <row r="84" spans="1:10" ht="16.5" x14ac:dyDescent="0.25">
      <c r="A84" s="5" t="s">
        <v>229</v>
      </c>
      <c r="B84" s="6" t="s">
        <v>230</v>
      </c>
      <c r="C84" s="5" t="s">
        <v>231</v>
      </c>
      <c r="D84" s="6" t="s">
        <v>17</v>
      </c>
      <c r="E84" s="6" t="s">
        <v>178</v>
      </c>
      <c r="F84" s="7">
        <v>68.52</v>
      </c>
      <c r="G84" s="7">
        <v>17.29</v>
      </c>
      <c r="H84" s="7">
        <f t="shared" si="6"/>
        <v>21.47</v>
      </c>
      <c r="I84" s="7">
        <f t="shared" si="7"/>
        <v>1184.71</v>
      </c>
      <c r="J84" s="7">
        <f t="shared" si="8"/>
        <v>1471.12</v>
      </c>
    </row>
    <row r="85" spans="1:10" ht="16.5" x14ac:dyDescent="0.25">
      <c r="A85" s="5" t="s">
        <v>232</v>
      </c>
      <c r="B85" s="6" t="s">
        <v>233</v>
      </c>
      <c r="C85" s="5" t="s">
        <v>234</v>
      </c>
      <c r="D85" s="6" t="s">
        <v>17</v>
      </c>
      <c r="E85" s="6" t="s">
        <v>178</v>
      </c>
      <c r="F85" s="7">
        <v>90.62</v>
      </c>
      <c r="G85" s="7">
        <v>17.559999999999999</v>
      </c>
      <c r="H85" s="7">
        <f t="shared" si="6"/>
        <v>21.81</v>
      </c>
      <c r="I85" s="7">
        <f t="shared" si="7"/>
        <v>1591.29</v>
      </c>
      <c r="J85" s="7">
        <f t="shared" si="8"/>
        <v>1976.42</v>
      </c>
    </row>
    <row r="86" spans="1:10" ht="16.5" x14ac:dyDescent="0.25">
      <c r="A86" s="5" t="s">
        <v>235</v>
      </c>
      <c r="B86" s="6" t="s">
        <v>236</v>
      </c>
      <c r="C86" s="5" t="s">
        <v>237</v>
      </c>
      <c r="D86" s="6" t="s">
        <v>17</v>
      </c>
      <c r="E86" s="6" t="s">
        <v>178</v>
      </c>
      <c r="F86" s="7">
        <v>71.75</v>
      </c>
      <c r="G86" s="7">
        <v>25.46</v>
      </c>
      <c r="H86" s="7">
        <f t="shared" si="6"/>
        <v>31.62</v>
      </c>
      <c r="I86" s="7">
        <f t="shared" si="7"/>
        <v>1826.76</v>
      </c>
      <c r="J86" s="7">
        <f t="shared" si="8"/>
        <v>2268.7399999999998</v>
      </c>
    </row>
    <row r="87" spans="1:10" ht="16.5" x14ac:dyDescent="0.25">
      <c r="A87" s="5" t="s">
        <v>238</v>
      </c>
      <c r="B87" s="6" t="s">
        <v>239</v>
      </c>
      <c r="C87" s="5" t="s">
        <v>240</v>
      </c>
      <c r="D87" s="6" t="s">
        <v>17</v>
      </c>
      <c r="E87" s="6" t="s">
        <v>178</v>
      </c>
      <c r="F87" s="7">
        <v>16.36</v>
      </c>
      <c r="G87" s="7">
        <v>64</v>
      </c>
      <c r="H87" s="7">
        <f t="shared" si="6"/>
        <v>79.489999999999995</v>
      </c>
      <c r="I87" s="7">
        <f t="shared" si="7"/>
        <v>1047.04</v>
      </c>
      <c r="J87" s="7">
        <f t="shared" si="8"/>
        <v>1300.46</v>
      </c>
    </row>
    <row r="88" spans="1:10" ht="16.5" x14ac:dyDescent="0.25">
      <c r="A88" s="5" t="s">
        <v>241</v>
      </c>
      <c r="B88" s="6" t="s">
        <v>242</v>
      </c>
      <c r="C88" s="5" t="s">
        <v>243</v>
      </c>
      <c r="D88" s="6" t="s">
        <v>17</v>
      </c>
      <c r="E88" s="6" t="s">
        <v>61</v>
      </c>
      <c r="F88" s="7">
        <v>1</v>
      </c>
      <c r="G88" s="7">
        <v>23.16</v>
      </c>
      <c r="H88" s="7">
        <f t="shared" si="6"/>
        <v>28.76</v>
      </c>
      <c r="I88" s="7">
        <f t="shared" si="7"/>
        <v>23.16</v>
      </c>
      <c r="J88" s="7">
        <f t="shared" si="8"/>
        <v>28.76</v>
      </c>
    </row>
    <row r="89" spans="1:10" ht="16.5" x14ac:dyDescent="0.25">
      <c r="A89" s="5" t="s">
        <v>244</v>
      </c>
      <c r="B89" s="6" t="s">
        <v>245</v>
      </c>
      <c r="C89" s="5" t="s">
        <v>246</v>
      </c>
      <c r="D89" s="6" t="s">
        <v>17</v>
      </c>
      <c r="E89" s="6" t="s">
        <v>61</v>
      </c>
      <c r="F89" s="7">
        <v>11</v>
      </c>
      <c r="G89" s="7">
        <v>7.46</v>
      </c>
      <c r="H89" s="7">
        <f t="shared" si="6"/>
        <v>9.27</v>
      </c>
      <c r="I89" s="7">
        <f t="shared" si="7"/>
        <v>82.06</v>
      </c>
      <c r="J89" s="7">
        <f t="shared" si="8"/>
        <v>101.97</v>
      </c>
    </row>
    <row r="90" spans="1:10" ht="16.5" x14ac:dyDescent="0.25">
      <c r="A90" s="5" t="s">
        <v>247</v>
      </c>
      <c r="B90" s="6" t="s">
        <v>248</v>
      </c>
      <c r="C90" s="5" t="s">
        <v>249</v>
      </c>
      <c r="D90" s="6" t="s">
        <v>17</v>
      </c>
      <c r="E90" s="6" t="s">
        <v>61</v>
      </c>
      <c r="F90" s="7">
        <v>163</v>
      </c>
      <c r="G90" s="7">
        <v>9.24</v>
      </c>
      <c r="H90" s="7">
        <f t="shared" si="6"/>
        <v>11.48</v>
      </c>
      <c r="I90" s="7">
        <f t="shared" si="7"/>
        <v>1506.12</v>
      </c>
      <c r="J90" s="7">
        <f t="shared" si="8"/>
        <v>1871.24</v>
      </c>
    </row>
    <row r="91" spans="1:10" ht="16.5" x14ac:dyDescent="0.25">
      <c r="A91" s="5" t="s">
        <v>250</v>
      </c>
      <c r="B91" s="6" t="s">
        <v>251</v>
      </c>
      <c r="C91" s="5" t="s">
        <v>252</v>
      </c>
      <c r="D91" s="6" t="s">
        <v>17</v>
      </c>
      <c r="E91" s="6" t="s">
        <v>61</v>
      </c>
      <c r="F91" s="7">
        <v>46</v>
      </c>
      <c r="G91" s="7">
        <v>11.59</v>
      </c>
      <c r="H91" s="7">
        <f t="shared" si="6"/>
        <v>14.39</v>
      </c>
      <c r="I91" s="7">
        <f t="shared" si="7"/>
        <v>533.14</v>
      </c>
      <c r="J91" s="7">
        <f t="shared" si="8"/>
        <v>661.94</v>
      </c>
    </row>
    <row r="92" spans="1:10" ht="16.5" x14ac:dyDescent="0.25">
      <c r="A92" s="5" t="s">
        <v>253</v>
      </c>
      <c r="B92" s="6" t="s">
        <v>254</v>
      </c>
      <c r="C92" s="5" t="s">
        <v>255</v>
      </c>
      <c r="D92" s="6" t="s">
        <v>17</v>
      </c>
      <c r="E92" s="6" t="s">
        <v>61</v>
      </c>
      <c r="F92" s="7">
        <v>61</v>
      </c>
      <c r="G92" s="7">
        <v>16.45</v>
      </c>
      <c r="H92" s="7">
        <f t="shared" si="6"/>
        <v>20.43</v>
      </c>
      <c r="I92" s="7">
        <f t="shared" si="7"/>
        <v>1003.45</v>
      </c>
      <c r="J92" s="7">
        <f t="shared" si="8"/>
        <v>1246.23</v>
      </c>
    </row>
    <row r="93" spans="1:10" ht="16.5" x14ac:dyDescent="0.25">
      <c r="A93" s="5" t="s">
        <v>256</v>
      </c>
      <c r="B93" s="6" t="s">
        <v>257</v>
      </c>
      <c r="C93" s="5" t="s">
        <v>258</v>
      </c>
      <c r="D93" s="6" t="s">
        <v>17</v>
      </c>
      <c r="E93" s="6" t="s">
        <v>61</v>
      </c>
      <c r="F93" s="7">
        <v>48</v>
      </c>
      <c r="G93" s="7">
        <v>19.850000000000001</v>
      </c>
      <c r="H93" s="7">
        <f t="shared" si="6"/>
        <v>24.65</v>
      </c>
      <c r="I93" s="7">
        <f t="shared" si="7"/>
        <v>952.8</v>
      </c>
      <c r="J93" s="7">
        <f t="shared" si="8"/>
        <v>1183.2</v>
      </c>
    </row>
    <row r="94" spans="1:10" ht="16.5" x14ac:dyDescent="0.25">
      <c r="A94" s="5" t="s">
        <v>259</v>
      </c>
      <c r="B94" s="6" t="s">
        <v>260</v>
      </c>
      <c r="C94" s="5" t="s">
        <v>261</v>
      </c>
      <c r="D94" s="6" t="s">
        <v>17</v>
      </c>
      <c r="E94" s="6" t="s">
        <v>61</v>
      </c>
      <c r="F94" s="7">
        <v>11</v>
      </c>
      <c r="G94" s="7">
        <v>48.99</v>
      </c>
      <c r="H94" s="7">
        <f t="shared" si="6"/>
        <v>60.85</v>
      </c>
      <c r="I94" s="7">
        <f t="shared" si="7"/>
        <v>538.89</v>
      </c>
      <c r="J94" s="7">
        <f t="shared" si="8"/>
        <v>669.35</v>
      </c>
    </row>
    <row r="95" spans="1:10" ht="20.100000000000001" customHeight="1" x14ac:dyDescent="0.25">
      <c r="A95" s="3" t="s">
        <v>262</v>
      </c>
      <c r="B95" s="57" t="s">
        <v>263</v>
      </c>
      <c r="C95" s="57"/>
      <c r="D95" s="57"/>
      <c r="E95" s="57"/>
      <c r="F95" s="57"/>
      <c r="G95" s="57">
        <f>ROUND(F96*G96,2)+ROUND(F97*G97,2)</f>
        <v>1141.2</v>
      </c>
      <c r="H95" s="57"/>
      <c r="I95" s="4">
        <f>ROUND(SUM(I96:I97),2)</f>
        <v>1141.2</v>
      </c>
      <c r="J95" s="4">
        <f>ROUND(SUM(J96:J97),2)</f>
        <v>1416.9</v>
      </c>
    </row>
    <row r="96" spans="1:10" ht="16.5" x14ac:dyDescent="0.25">
      <c r="A96" s="5" t="s">
        <v>264</v>
      </c>
      <c r="B96" s="6" t="s">
        <v>265</v>
      </c>
      <c r="C96" s="5" t="s">
        <v>266</v>
      </c>
      <c r="D96" s="6" t="s">
        <v>17</v>
      </c>
      <c r="E96" s="6" t="s">
        <v>178</v>
      </c>
      <c r="F96" s="7">
        <v>45</v>
      </c>
      <c r="G96" s="7">
        <v>4.72</v>
      </c>
      <c r="H96" s="7">
        <f>ROUND(G96*ROUND(1+(24.2/100),4),2)</f>
        <v>5.86</v>
      </c>
      <c r="I96" s="7">
        <f>ROUND(ROUND(F96,2)*ROUND(G96,2),2)</f>
        <v>212.4</v>
      </c>
      <c r="J96" s="7">
        <f>ROUND(ROUND(F96,2)*ROUND(H96,2),2)</f>
        <v>263.7</v>
      </c>
    </row>
    <row r="97" spans="1:10" ht="16.5" x14ac:dyDescent="0.25">
      <c r="A97" s="5" t="s">
        <v>267</v>
      </c>
      <c r="B97" s="6" t="s">
        <v>268</v>
      </c>
      <c r="C97" s="5" t="s">
        <v>269</v>
      </c>
      <c r="D97" s="6" t="s">
        <v>17</v>
      </c>
      <c r="E97" s="6" t="s">
        <v>178</v>
      </c>
      <c r="F97" s="7">
        <v>120</v>
      </c>
      <c r="G97" s="7">
        <v>7.74</v>
      </c>
      <c r="H97" s="7">
        <f>ROUND(G97*ROUND(1+(24.2/100),4),2)</f>
        <v>9.61</v>
      </c>
      <c r="I97" s="7">
        <f>ROUND(ROUND(F97,2)*ROUND(G97,2),2)</f>
        <v>928.8</v>
      </c>
      <c r="J97" s="7">
        <f>ROUND(ROUND(F97,2)*ROUND(H97,2),2)</f>
        <v>1153.2</v>
      </c>
    </row>
    <row r="98" spans="1:10" ht="20.100000000000001" customHeight="1" x14ac:dyDescent="0.25">
      <c r="A98" s="3" t="s">
        <v>270</v>
      </c>
      <c r="B98" s="57" t="s">
        <v>271</v>
      </c>
      <c r="C98" s="57"/>
      <c r="D98" s="57"/>
      <c r="E98" s="57"/>
      <c r="F98" s="57"/>
      <c r="G98" s="57">
        <f>ROUND(F99*G99,2)+ROUND(F100*G100,2)+ROUND(F101*G101,2)</f>
        <v>16381.89</v>
      </c>
      <c r="H98" s="57"/>
      <c r="I98" s="4">
        <f>ROUND(SUM(I99:I101),2)</f>
        <v>16381.89</v>
      </c>
      <c r="J98" s="4">
        <f>ROUND(SUM(J99:J101),2)</f>
        <v>20346.39</v>
      </c>
    </row>
    <row r="99" spans="1:10" ht="16.5" x14ac:dyDescent="0.25">
      <c r="A99" s="5" t="s">
        <v>272</v>
      </c>
      <c r="B99" s="6" t="s">
        <v>273</v>
      </c>
      <c r="C99" s="5" t="s">
        <v>274</v>
      </c>
      <c r="D99" s="6" t="s">
        <v>17</v>
      </c>
      <c r="E99" s="6" t="s">
        <v>61</v>
      </c>
      <c r="F99" s="7">
        <v>44</v>
      </c>
      <c r="G99" s="7">
        <v>293.95999999999998</v>
      </c>
      <c r="H99" s="7">
        <f>ROUND(G99*ROUND(1+(24.2/100),4),2)</f>
        <v>365.1</v>
      </c>
      <c r="I99" s="7">
        <f>ROUND(ROUND(F99,2)*ROUND(G99,2),2)</f>
        <v>12934.24</v>
      </c>
      <c r="J99" s="7">
        <f>ROUND(ROUND(F99,2)*ROUND(H99,2),2)</f>
        <v>16064.4</v>
      </c>
    </row>
    <row r="100" spans="1:10" ht="16.5" x14ac:dyDescent="0.25">
      <c r="A100" s="5" t="s">
        <v>275</v>
      </c>
      <c r="B100" s="6" t="s">
        <v>276</v>
      </c>
      <c r="C100" s="5" t="s">
        <v>277</v>
      </c>
      <c r="D100" s="6" t="s">
        <v>17</v>
      </c>
      <c r="E100" s="6" t="s">
        <v>61</v>
      </c>
      <c r="F100" s="7">
        <v>3</v>
      </c>
      <c r="G100" s="7">
        <v>566.53</v>
      </c>
      <c r="H100" s="7">
        <f>ROUND(G100*ROUND(1+(24.2/100),4),2)</f>
        <v>703.63</v>
      </c>
      <c r="I100" s="7">
        <f>ROUND(ROUND(F100,2)*ROUND(G100,2),2)</f>
        <v>1699.59</v>
      </c>
      <c r="J100" s="7">
        <f>ROUND(ROUND(F100,2)*ROUND(H100,2),2)</f>
        <v>2110.89</v>
      </c>
    </row>
    <row r="101" spans="1:10" ht="16.5" x14ac:dyDescent="0.25">
      <c r="A101" s="5" t="s">
        <v>278</v>
      </c>
      <c r="B101" s="6" t="s">
        <v>279</v>
      </c>
      <c r="C101" s="5" t="s">
        <v>280</v>
      </c>
      <c r="D101" s="6" t="s">
        <v>17</v>
      </c>
      <c r="E101" s="6" t="s">
        <v>61</v>
      </c>
      <c r="F101" s="7">
        <v>2</v>
      </c>
      <c r="G101" s="7">
        <v>874.03</v>
      </c>
      <c r="H101" s="7">
        <f>ROUND(G101*ROUND(1+(24.2/100),4),2)</f>
        <v>1085.55</v>
      </c>
      <c r="I101" s="7">
        <f>ROUND(ROUND(F101,2)*ROUND(G101,2),2)</f>
        <v>1748.06</v>
      </c>
      <c r="J101" s="7">
        <f>ROUND(ROUND(F101,2)*ROUND(H101,2),2)</f>
        <v>2171.1</v>
      </c>
    </row>
    <row r="102" spans="1:10" ht="20.100000000000001" customHeight="1" x14ac:dyDescent="0.25">
      <c r="A102" s="3" t="s">
        <v>281</v>
      </c>
      <c r="B102" s="57" t="s">
        <v>282</v>
      </c>
      <c r="C102" s="57"/>
      <c r="D102" s="57"/>
      <c r="E102" s="57"/>
      <c r="F102" s="57"/>
      <c r="G102" s="57">
        <f>ROUND(F103*G103,2)+ROUND(F104*G104,2)</f>
        <v>338120.78</v>
      </c>
      <c r="H102" s="57"/>
      <c r="I102" s="4">
        <f>ROUND(SUM(I103:I104),2)</f>
        <v>338120.78</v>
      </c>
      <c r="J102" s="4">
        <f>ROUND(SUM(J103:J104),2)</f>
        <v>419945.95</v>
      </c>
    </row>
    <row r="103" spans="1:10" ht="33" x14ac:dyDescent="0.25">
      <c r="A103" s="5" t="s">
        <v>283</v>
      </c>
      <c r="B103" s="6" t="s">
        <v>284</v>
      </c>
      <c r="C103" s="5" t="s">
        <v>285</v>
      </c>
      <c r="D103" s="6" t="s">
        <v>53</v>
      </c>
      <c r="E103" s="6" t="s">
        <v>286</v>
      </c>
      <c r="F103" s="7">
        <v>7</v>
      </c>
      <c r="G103" s="7">
        <v>7490.54</v>
      </c>
      <c r="H103" s="7">
        <f>ROUND(G103*ROUND(1+(24.2/100),4),2)</f>
        <v>9303.25</v>
      </c>
      <c r="I103" s="7">
        <f>ROUND(ROUND(F103,2)*ROUND(G103,2),2)</f>
        <v>52433.78</v>
      </c>
      <c r="J103" s="7">
        <f>ROUND(ROUND(F103,2)*ROUND(H103,2),2)</f>
        <v>65122.75</v>
      </c>
    </row>
    <row r="104" spans="1:10" ht="33" x14ac:dyDescent="0.25">
      <c r="A104" s="5" t="s">
        <v>287</v>
      </c>
      <c r="B104" s="6" t="s">
        <v>288</v>
      </c>
      <c r="C104" s="5" t="s">
        <v>289</v>
      </c>
      <c r="D104" s="6" t="s">
        <v>53</v>
      </c>
      <c r="E104" s="6" t="s">
        <v>286</v>
      </c>
      <c r="F104" s="7">
        <v>30</v>
      </c>
      <c r="G104" s="7">
        <v>9522.9</v>
      </c>
      <c r="H104" s="7">
        <f>ROUND(G104*ROUND(1+(24.2/100),4),2)</f>
        <v>11827.44</v>
      </c>
      <c r="I104" s="7">
        <f>ROUND(ROUND(F104,2)*ROUND(G104,2),2)</f>
        <v>285687</v>
      </c>
      <c r="J104" s="7">
        <f>ROUND(ROUND(F104,2)*ROUND(H104,2),2)</f>
        <v>354823.2</v>
      </c>
    </row>
    <row r="105" spans="1:10" ht="20.100000000000001" customHeight="1" x14ac:dyDescent="0.25">
      <c r="A105" s="3" t="s">
        <v>290</v>
      </c>
      <c r="B105" s="57" t="s">
        <v>291</v>
      </c>
      <c r="C105" s="57"/>
      <c r="D105" s="57"/>
      <c r="E105" s="57"/>
      <c r="F105" s="57"/>
      <c r="G105" s="57">
        <f>ROUND(F106*G106,2)+ROUND(F114*G114,2)</f>
        <v>0</v>
      </c>
      <c r="H105" s="57"/>
      <c r="I105" s="4">
        <f>ROUND(I106+I114,2)</f>
        <v>3338.83</v>
      </c>
      <c r="J105" s="4">
        <f>ROUND(J106+J114,2)</f>
        <v>4146.79</v>
      </c>
    </row>
    <row r="106" spans="1:10" ht="20.100000000000001" customHeight="1" x14ac:dyDescent="0.25">
      <c r="A106" s="3" t="s">
        <v>292</v>
      </c>
      <c r="B106" s="57" t="s">
        <v>293</v>
      </c>
      <c r="C106" s="57"/>
      <c r="D106" s="57"/>
      <c r="E106" s="57"/>
      <c r="F106" s="57"/>
      <c r="G106" s="57">
        <f>ROUND(F107*G107,2)+ROUND(F108*G108,2)+ROUND(F109*G109,2)+ROUND(F110*G110,2)+ROUND(F111*G111,2)+ROUND(F112*G112,2)+ROUND(F113*G113,2)</f>
        <v>1595.4699999999998</v>
      </c>
      <c r="H106" s="57"/>
      <c r="I106" s="4">
        <f>ROUND(SUM(I107:I113),2)</f>
        <v>1595.47</v>
      </c>
      <c r="J106" s="4">
        <f>ROUND(SUM(J107:J113),2)</f>
        <v>1981.56</v>
      </c>
    </row>
    <row r="107" spans="1:10" ht="16.5" x14ac:dyDescent="0.25">
      <c r="A107" s="5" t="s">
        <v>294</v>
      </c>
      <c r="B107" s="6" t="s">
        <v>295</v>
      </c>
      <c r="C107" s="5" t="s">
        <v>296</v>
      </c>
      <c r="D107" s="6" t="s">
        <v>53</v>
      </c>
      <c r="E107" s="6" t="s">
        <v>61</v>
      </c>
      <c r="F107" s="7">
        <v>1</v>
      </c>
      <c r="G107" s="7">
        <v>610.79999999999995</v>
      </c>
      <c r="H107" s="7">
        <f t="shared" ref="H107:H113" si="9">ROUND(G107*ROUND(1+(24.2/100),4),2)</f>
        <v>758.61</v>
      </c>
      <c r="I107" s="7">
        <f t="shared" ref="I107:I113" si="10">ROUND(ROUND(F107,2)*ROUND(G107,2),2)</f>
        <v>610.79999999999995</v>
      </c>
      <c r="J107" s="7">
        <f t="shared" ref="J107:J113" si="11">ROUND(ROUND(F107,2)*ROUND(H107,2),2)</f>
        <v>758.61</v>
      </c>
    </row>
    <row r="108" spans="1:10" ht="16.5" x14ac:dyDescent="0.25">
      <c r="A108" s="5" t="s">
        <v>297</v>
      </c>
      <c r="B108" s="6" t="s">
        <v>298</v>
      </c>
      <c r="C108" s="5" t="s">
        <v>299</v>
      </c>
      <c r="D108" s="6" t="s">
        <v>53</v>
      </c>
      <c r="E108" s="6" t="s">
        <v>61</v>
      </c>
      <c r="F108" s="7">
        <v>1</v>
      </c>
      <c r="G108" s="7">
        <v>201.41</v>
      </c>
      <c r="H108" s="7">
        <f t="shared" si="9"/>
        <v>250.15</v>
      </c>
      <c r="I108" s="7">
        <f t="shared" si="10"/>
        <v>201.41</v>
      </c>
      <c r="J108" s="7">
        <f t="shared" si="11"/>
        <v>250.15</v>
      </c>
    </row>
    <row r="109" spans="1:10" ht="16.5" x14ac:dyDescent="0.25">
      <c r="A109" s="5" t="s">
        <v>300</v>
      </c>
      <c r="B109" s="6" t="s">
        <v>301</v>
      </c>
      <c r="C109" s="5" t="s">
        <v>302</v>
      </c>
      <c r="D109" s="6" t="s">
        <v>17</v>
      </c>
      <c r="E109" s="6" t="s">
        <v>61</v>
      </c>
      <c r="F109" s="7">
        <v>2</v>
      </c>
      <c r="G109" s="7">
        <v>68.239999999999995</v>
      </c>
      <c r="H109" s="7">
        <f t="shared" si="9"/>
        <v>84.75</v>
      </c>
      <c r="I109" s="7">
        <f t="shared" si="10"/>
        <v>136.47999999999999</v>
      </c>
      <c r="J109" s="7">
        <f t="shared" si="11"/>
        <v>169.5</v>
      </c>
    </row>
    <row r="110" spans="1:10" ht="16.5" x14ac:dyDescent="0.25">
      <c r="A110" s="5" t="s">
        <v>303</v>
      </c>
      <c r="B110" s="6" t="s">
        <v>304</v>
      </c>
      <c r="C110" s="5" t="s">
        <v>305</v>
      </c>
      <c r="D110" s="6" t="s">
        <v>17</v>
      </c>
      <c r="E110" s="6" t="s">
        <v>61</v>
      </c>
      <c r="F110" s="7">
        <v>1</v>
      </c>
      <c r="G110" s="7">
        <v>11.41</v>
      </c>
      <c r="H110" s="7">
        <f t="shared" si="9"/>
        <v>14.17</v>
      </c>
      <c r="I110" s="7">
        <f t="shared" si="10"/>
        <v>11.41</v>
      </c>
      <c r="J110" s="7">
        <f t="shared" si="11"/>
        <v>14.17</v>
      </c>
    </row>
    <row r="111" spans="1:10" ht="16.5" x14ac:dyDescent="0.25">
      <c r="A111" s="5" t="s">
        <v>306</v>
      </c>
      <c r="B111" s="6" t="s">
        <v>307</v>
      </c>
      <c r="C111" s="5" t="s">
        <v>308</v>
      </c>
      <c r="D111" s="6" t="s">
        <v>17</v>
      </c>
      <c r="E111" s="6" t="s">
        <v>61</v>
      </c>
      <c r="F111" s="7">
        <v>1</v>
      </c>
      <c r="G111" s="7">
        <v>78.849999999999994</v>
      </c>
      <c r="H111" s="7">
        <f t="shared" si="9"/>
        <v>97.93</v>
      </c>
      <c r="I111" s="7">
        <f t="shared" si="10"/>
        <v>78.849999999999994</v>
      </c>
      <c r="J111" s="7">
        <f t="shared" si="11"/>
        <v>97.93</v>
      </c>
    </row>
    <row r="112" spans="1:10" ht="16.5" x14ac:dyDescent="0.25">
      <c r="A112" s="5" t="s">
        <v>309</v>
      </c>
      <c r="B112" s="6" t="s">
        <v>310</v>
      </c>
      <c r="C112" s="5" t="s">
        <v>311</v>
      </c>
      <c r="D112" s="6" t="s">
        <v>17</v>
      </c>
      <c r="E112" s="6" t="s">
        <v>61</v>
      </c>
      <c r="F112" s="7">
        <v>4</v>
      </c>
      <c r="G112" s="7">
        <v>13.37</v>
      </c>
      <c r="H112" s="7">
        <f t="shared" si="9"/>
        <v>16.61</v>
      </c>
      <c r="I112" s="7">
        <f t="shared" si="10"/>
        <v>53.48</v>
      </c>
      <c r="J112" s="7">
        <f t="shared" si="11"/>
        <v>66.44</v>
      </c>
    </row>
    <row r="113" spans="1:10" ht="16.5" x14ac:dyDescent="0.25">
      <c r="A113" s="5" t="s">
        <v>312</v>
      </c>
      <c r="B113" s="6" t="s">
        <v>313</v>
      </c>
      <c r="C113" s="5" t="s">
        <v>314</v>
      </c>
      <c r="D113" s="6" t="s">
        <v>53</v>
      </c>
      <c r="E113" s="6" t="s">
        <v>61</v>
      </c>
      <c r="F113" s="7">
        <v>4</v>
      </c>
      <c r="G113" s="7">
        <v>125.76</v>
      </c>
      <c r="H113" s="7">
        <f t="shared" si="9"/>
        <v>156.19</v>
      </c>
      <c r="I113" s="7">
        <f t="shared" si="10"/>
        <v>503.04</v>
      </c>
      <c r="J113" s="7">
        <f t="shared" si="11"/>
        <v>624.76</v>
      </c>
    </row>
    <row r="114" spans="1:10" ht="20.100000000000001" customHeight="1" x14ac:dyDescent="0.25">
      <c r="A114" s="3" t="s">
        <v>315</v>
      </c>
      <c r="B114" s="57" t="s">
        <v>316</v>
      </c>
      <c r="C114" s="57"/>
      <c r="D114" s="57"/>
      <c r="E114" s="57"/>
      <c r="F114" s="57"/>
      <c r="G114" s="57">
        <f>ROUND(F115*G115,2)+ROUND(F116*G116,2)+ROUND(F117*G117,2)+ROUND(F118*G118,2)+ROUND(F119*G119,2)+ROUND(F120*G120,2)+ROUND(F121*G121,2)</f>
        <v>1743.3600000000001</v>
      </c>
      <c r="H114" s="57"/>
      <c r="I114" s="4">
        <f>ROUND(SUM(I115:I121),2)</f>
        <v>1743.36</v>
      </c>
      <c r="J114" s="4">
        <f>ROUND(SUM(J115:J121),2)</f>
        <v>2165.23</v>
      </c>
    </row>
    <row r="115" spans="1:10" ht="16.5" x14ac:dyDescent="0.25">
      <c r="A115" s="5" t="s">
        <v>317</v>
      </c>
      <c r="B115" s="6" t="s">
        <v>295</v>
      </c>
      <c r="C115" s="5" t="s">
        <v>296</v>
      </c>
      <c r="D115" s="6" t="s">
        <v>53</v>
      </c>
      <c r="E115" s="6" t="s">
        <v>61</v>
      </c>
      <c r="F115" s="7">
        <v>1</v>
      </c>
      <c r="G115" s="7">
        <v>610.79999999999995</v>
      </c>
      <c r="H115" s="7">
        <f t="shared" ref="H115:H121" si="12">ROUND(G115*ROUND(1+(24.2/100),4),2)</f>
        <v>758.61</v>
      </c>
      <c r="I115" s="7">
        <f t="shared" ref="I115:I121" si="13">ROUND(ROUND(F115,2)*ROUND(G115,2),2)</f>
        <v>610.79999999999995</v>
      </c>
      <c r="J115" s="7">
        <f t="shared" ref="J115:J121" si="14">ROUND(ROUND(F115,2)*ROUND(H115,2),2)</f>
        <v>758.61</v>
      </c>
    </row>
    <row r="116" spans="1:10" ht="16.5" x14ac:dyDescent="0.25">
      <c r="A116" s="5" t="s">
        <v>318</v>
      </c>
      <c r="B116" s="6" t="s">
        <v>301</v>
      </c>
      <c r="C116" s="5" t="s">
        <v>302</v>
      </c>
      <c r="D116" s="6" t="s">
        <v>17</v>
      </c>
      <c r="E116" s="6" t="s">
        <v>61</v>
      </c>
      <c r="F116" s="7">
        <v>4</v>
      </c>
      <c r="G116" s="7">
        <v>68.239999999999995</v>
      </c>
      <c r="H116" s="7">
        <f t="shared" si="12"/>
        <v>84.75</v>
      </c>
      <c r="I116" s="7">
        <f t="shared" si="13"/>
        <v>272.95999999999998</v>
      </c>
      <c r="J116" s="7">
        <f t="shared" si="14"/>
        <v>339</v>
      </c>
    </row>
    <row r="117" spans="1:10" ht="16.5" x14ac:dyDescent="0.25">
      <c r="A117" s="5" t="s">
        <v>319</v>
      </c>
      <c r="B117" s="6" t="s">
        <v>304</v>
      </c>
      <c r="C117" s="5" t="s">
        <v>305</v>
      </c>
      <c r="D117" s="6" t="s">
        <v>17</v>
      </c>
      <c r="E117" s="6" t="s">
        <v>61</v>
      </c>
      <c r="F117" s="7">
        <v>2</v>
      </c>
      <c r="G117" s="7">
        <v>11.41</v>
      </c>
      <c r="H117" s="7">
        <f t="shared" si="12"/>
        <v>14.17</v>
      </c>
      <c r="I117" s="7">
        <f t="shared" si="13"/>
        <v>22.82</v>
      </c>
      <c r="J117" s="7">
        <f t="shared" si="14"/>
        <v>28.34</v>
      </c>
    </row>
    <row r="118" spans="1:10" ht="16.5" x14ac:dyDescent="0.25">
      <c r="A118" s="5" t="s">
        <v>320</v>
      </c>
      <c r="B118" s="6" t="s">
        <v>313</v>
      </c>
      <c r="C118" s="5" t="s">
        <v>314</v>
      </c>
      <c r="D118" s="6" t="s">
        <v>53</v>
      </c>
      <c r="E118" s="6" t="s">
        <v>61</v>
      </c>
      <c r="F118" s="7">
        <v>4</v>
      </c>
      <c r="G118" s="7">
        <v>125.76</v>
      </c>
      <c r="H118" s="7">
        <f t="shared" si="12"/>
        <v>156.19</v>
      </c>
      <c r="I118" s="7">
        <f t="shared" si="13"/>
        <v>503.04</v>
      </c>
      <c r="J118" s="7">
        <f t="shared" si="14"/>
        <v>624.76</v>
      </c>
    </row>
    <row r="119" spans="1:10" ht="16.5" x14ac:dyDescent="0.25">
      <c r="A119" s="5" t="s">
        <v>321</v>
      </c>
      <c r="B119" s="6" t="s">
        <v>310</v>
      </c>
      <c r="C119" s="5" t="s">
        <v>311</v>
      </c>
      <c r="D119" s="6" t="s">
        <v>17</v>
      </c>
      <c r="E119" s="6" t="s">
        <v>61</v>
      </c>
      <c r="F119" s="7">
        <v>4</v>
      </c>
      <c r="G119" s="7">
        <v>13.37</v>
      </c>
      <c r="H119" s="7">
        <f t="shared" si="12"/>
        <v>16.61</v>
      </c>
      <c r="I119" s="7">
        <f t="shared" si="13"/>
        <v>53.48</v>
      </c>
      <c r="J119" s="7">
        <f t="shared" si="14"/>
        <v>66.44</v>
      </c>
    </row>
    <row r="120" spans="1:10" ht="16.5" x14ac:dyDescent="0.25">
      <c r="A120" s="5" t="s">
        <v>322</v>
      </c>
      <c r="B120" s="6" t="s">
        <v>307</v>
      </c>
      <c r="C120" s="5" t="s">
        <v>308</v>
      </c>
      <c r="D120" s="6" t="s">
        <v>17</v>
      </c>
      <c r="E120" s="6" t="s">
        <v>61</v>
      </c>
      <c r="F120" s="7">
        <v>1</v>
      </c>
      <c r="G120" s="7">
        <v>78.849999999999994</v>
      </c>
      <c r="H120" s="7">
        <f t="shared" si="12"/>
        <v>97.93</v>
      </c>
      <c r="I120" s="7">
        <f t="shared" si="13"/>
        <v>78.849999999999994</v>
      </c>
      <c r="J120" s="7">
        <f t="shared" si="14"/>
        <v>97.93</v>
      </c>
    </row>
    <row r="121" spans="1:10" ht="16.5" x14ac:dyDescent="0.25">
      <c r="A121" s="5" t="s">
        <v>323</v>
      </c>
      <c r="B121" s="6" t="s">
        <v>298</v>
      </c>
      <c r="C121" s="5" t="s">
        <v>299</v>
      </c>
      <c r="D121" s="6" t="s">
        <v>53</v>
      </c>
      <c r="E121" s="6" t="s">
        <v>61</v>
      </c>
      <c r="F121" s="7">
        <v>1</v>
      </c>
      <c r="G121" s="7">
        <v>201.41</v>
      </c>
      <c r="H121" s="7">
        <f t="shared" si="12"/>
        <v>250.15</v>
      </c>
      <c r="I121" s="7">
        <f t="shared" si="13"/>
        <v>201.41</v>
      </c>
      <c r="J121" s="7">
        <f t="shared" si="14"/>
        <v>250.15</v>
      </c>
    </row>
    <row r="122" spans="1:10" ht="20.100000000000001" customHeight="1" x14ac:dyDescent="0.25">
      <c r="A122" s="3" t="s">
        <v>324</v>
      </c>
      <c r="B122" s="57" t="s">
        <v>325</v>
      </c>
      <c r="C122" s="57"/>
      <c r="D122" s="57"/>
      <c r="E122" s="57"/>
      <c r="F122" s="57"/>
      <c r="G122" s="57">
        <f>ROUND(F123*G123,2)+ROUND(F130*G130,2)+ROUND(F132*G132,2)</f>
        <v>0</v>
      </c>
      <c r="H122" s="57"/>
      <c r="I122" s="4">
        <f>ROUND(I123+I130+I132,2)</f>
        <v>8956.42</v>
      </c>
      <c r="J122" s="4">
        <f>ROUND(J123+J130+J132,2)</f>
        <v>11123.54</v>
      </c>
    </row>
    <row r="123" spans="1:10" ht="20.100000000000001" customHeight="1" x14ac:dyDescent="0.25">
      <c r="A123" s="3" t="s">
        <v>326</v>
      </c>
      <c r="B123" s="57" t="s">
        <v>213</v>
      </c>
      <c r="C123" s="57"/>
      <c r="D123" s="57"/>
      <c r="E123" s="57"/>
      <c r="F123" s="57"/>
      <c r="G123" s="57">
        <f>ROUND(F124*G124,2)+ROUND(F125*G125,2)+ROUND(F126*G126,2)+ROUND(F127*G127,2)+ROUND(F128*G128,2)+ROUND(F129*G129,2)</f>
        <v>4214.5499999999993</v>
      </c>
      <c r="H123" s="57"/>
      <c r="I123" s="4">
        <f>ROUND(SUM(I124:I129),2)</f>
        <v>4214.55</v>
      </c>
      <c r="J123" s="4">
        <f>ROUND(SUM(J124:J129),2)</f>
        <v>5234.0200000000004</v>
      </c>
    </row>
    <row r="124" spans="1:10" ht="16.5" x14ac:dyDescent="0.25">
      <c r="A124" s="5" t="s">
        <v>327</v>
      </c>
      <c r="B124" s="6" t="s">
        <v>215</v>
      </c>
      <c r="C124" s="5" t="s">
        <v>216</v>
      </c>
      <c r="D124" s="6" t="s">
        <v>17</v>
      </c>
      <c r="E124" s="6" t="s">
        <v>178</v>
      </c>
      <c r="F124" s="7">
        <v>30.02</v>
      </c>
      <c r="G124" s="7">
        <v>10.47</v>
      </c>
      <c r="H124" s="7">
        <f t="shared" ref="H124:H129" si="15">ROUND(G124*ROUND(1+(24.2/100),4),2)</f>
        <v>13</v>
      </c>
      <c r="I124" s="7">
        <f t="shared" ref="I124:I129" si="16">ROUND(ROUND(F124,2)*ROUND(G124,2),2)</f>
        <v>314.31</v>
      </c>
      <c r="J124" s="7">
        <f t="shared" ref="J124:J129" si="17">ROUND(ROUND(F124,2)*ROUND(H124,2),2)</f>
        <v>390.26</v>
      </c>
    </row>
    <row r="125" spans="1:10" ht="16.5" x14ac:dyDescent="0.25">
      <c r="A125" s="5" t="s">
        <v>328</v>
      </c>
      <c r="B125" s="6" t="s">
        <v>218</v>
      </c>
      <c r="C125" s="5" t="s">
        <v>219</v>
      </c>
      <c r="D125" s="6" t="s">
        <v>17</v>
      </c>
      <c r="E125" s="6" t="s">
        <v>178</v>
      </c>
      <c r="F125" s="7">
        <v>74.73</v>
      </c>
      <c r="G125" s="7">
        <v>12.69</v>
      </c>
      <c r="H125" s="7">
        <f t="shared" si="15"/>
        <v>15.76</v>
      </c>
      <c r="I125" s="7">
        <f t="shared" si="16"/>
        <v>948.32</v>
      </c>
      <c r="J125" s="7">
        <f t="shared" si="17"/>
        <v>1177.74</v>
      </c>
    </row>
    <row r="126" spans="1:10" ht="16.5" x14ac:dyDescent="0.25">
      <c r="A126" s="5" t="s">
        <v>329</v>
      </c>
      <c r="B126" s="6" t="s">
        <v>227</v>
      </c>
      <c r="C126" s="5" t="s">
        <v>228</v>
      </c>
      <c r="D126" s="6" t="s">
        <v>17</v>
      </c>
      <c r="E126" s="6" t="s">
        <v>178</v>
      </c>
      <c r="F126" s="7">
        <v>3.2</v>
      </c>
      <c r="G126" s="7">
        <v>13.7</v>
      </c>
      <c r="H126" s="7">
        <f t="shared" si="15"/>
        <v>17.02</v>
      </c>
      <c r="I126" s="7">
        <f t="shared" si="16"/>
        <v>43.84</v>
      </c>
      <c r="J126" s="7">
        <f t="shared" si="17"/>
        <v>54.46</v>
      </c>
    </row>
    <row r="127" spans="1:10" ht="16.5" x14ac:dyDescent="0.25">
      <c r="A127" s="5" t="s">
        <v>330</v>
      </c>
      <c r="B127" s="6" t="s">
        <v>236</v>
      </c>
      <c r="C127" s="5" t="s">
        <v>237</v>
      </c>
      <c r="D127" s="6" t="s">
        <v>17</v>
      </c>
      <c r="E127" s="6" t="s">
        <v>178</v>
      </c>
      <c r="F127" s="7">
        <v>74.150000000000006</v>
      </c>
      <c r="G127" s="7">
        <v>25.46</v>
      </c>
      <c r="H127" s="7">
        <f t="shared" si="15"/>
        <v>31.62</v>
      </c>
      <c r="I127" s="7">
        <f t="shared" si="16"/>
        <v>1887.86</v>
      </c>
      <c r="J127" s="7">
        <f t="shared" si="17"/>
        <v>2344.62</v>
      </c>
    </row>
    <row r="128" spans="1:10" ht="16.5" x14ac:dyDescent="0.25">
      <c r="A128" s="5" t="s">
        <v>331</v>
      </c>
      <c r="B128" s="6" t="s">
        <v>248</v>
      </c>
      <c r="C128" s="5" t="s">
        <v>249</v>
      </c>
      <c r="D128" s="6" t="s">
        <v>17</v>
      </c>
      <c r="E128" s="6" t="s">
        <v>61</v>
      </c>
      <c r="F128" s="7">
        <v>3</v>
      </c>
      <c r="G128" s="7">
        <v>9.24</v>
      </c>
      <c r="H128" s="7">
        <f t="shared" si="15"/>
        <v>11.48</v>
      </c>
      <c r="I128" s="7">
        <f t="shared" si="16"/>
        <v>27.72</v>
      </c>
      <c r="J128" s="7">
        <f t="shared" si="17"/>
        <v>34.44</v>
      </c>
    </row>
    <row r="129" spans="1:10" ht="16.5" x14ac:dyDescent="0.25">
      <c r="A129" s="5" t="s">
        <v>332</v>
      </c>
      <c r="B129" s="6" t="s">
        <v>257</v>
      </c>
      <c r="C129" s="5" t="s">
        <v>258</v>
      </c>
      <c r="D129" s="6" t="s">
        <v>17</v>
      </c>
      <c r="E129" s="6" t="s">
        <v>61</v>
      </c>
      <c r="F129" s="7">
        <v>50</v>
      </c>
      <c r="G129" s="7">
        <v>19.850000000000001</v>
      </c>
      <c r="H129" s="7">
        <f t="shared" si="15"/>
        <v>24.65</v>
      </c>
      <c r="I129" s="7">
        <f t="shared" si="16"/>
        <v>992.5</v>
      </c>
      <c r="J129" s="7">
        <f t="shared" si="17"/>
        <v>1232.5</v>
      </c>
    </row>
    <row r="130" spans="1:10" ht="20.100000000000001" customHeight="1" x14ac:dyDescent="0.25">
      <c r="A130" s="3" t="s">
        <v>333</v>
      </c>
      <c r="B130" s="57" t="s">
        <v>263</v>
      </c>
      <c r="C130" s="57"/>
      <c r="D130" s="57"/>
      <c r="E130" s="57"/>
      <c r="F130" s="57"/>
      <c r="G130" s="57">
        <f>ROUND(F131*G131,2)</f>
        <v>861.75</v>
      </c>
      <c r="H130" s="57"/>
      <c r="I130" s="4">
        <f>ROUND(SUM(I131:I131),2)</f>
        <v>861.75</v>
      </c>
      <c r="J130" s="4">
        <f>ROUND(SUM(J131:J131),2)</f>
        <v>1070.4000000000001</v>
      </c>
    </row>
    <row r="131" spans="1:10" ht="16.5" x14ac:dyDescent="0.25">
      <c r="A131" s="5" t="s">
        <v>334</v>
      </c>
      <c r="B131" s="6" t="s">
        <v>335</v>
      </c>
      <c r="C131" s="5" t="s">
        <v>336</v>
      </c>
      <c r="D131" s="6" t="s">
        <v>53</v>
      </c>
      <c r="E131" s="6" t="s">
        <v>178</v>
      </c>
      <c r="F131" s="7">
        <v>37.729999999999997</v>
      </c>
      <c r="G131" s="7">
        <v>22.84</v>
      </c>
      <c r="H131" s="7">
        <f>ROUND(G131*ROUND(1+(24.2/100),4),2)</f>
        <v>28.37</v>
      </c>
      <c r="I131" s="7">
        <f>ROUND(ROUND(F131,2)*ROUND(G131,2),2)</f>
        <v>861.75</v>
      </c>
      <c r="J131" s="7">
        <f>ROUND(ROUND(F131,2)*ROUND(H131,2),2)</f>
        <v>1070.4000000000001</v>
      </c>
    </row>
    <row r="132" spans="1:10" ht="20.100000000000001" customHeight="1" x14ac:dyDescent="0.25">
      <c r="A132" s="3" t="s">
        <v>337</v>
      </c>
      <c r="B132" s="57" t="s">
        <v>271</v>
      </c>
      <c r="C132" s="57"/>
      <c r="D132" s="57"/>
      <c r="E132" s="57"/>
      <c r="F132" s="57"/>
      <c r="G132" s="57">
        <f>ROUND(F133*G133,2)+ROUND(F134*G134,2)+ROUND(F135*G135,2)</f>
        <v>3880.12</v>
      </c>
      <c r="H132" s="57"/>
      <c r="I132" s="4">
        <f>ROUND(SUM(I133:I135),2)</f>
        <v>3880.12</v>
      </c>
      <c r="J132" s="4">
        <f>ROUND(SUM(J133:J135),2)</f>
        <v>4819.12</v>
      </c>
    </row>
    <row r="133" spans="1:10" ht="16.5" x14ac:dyDescent="0.25">
      <c r="A133" s="5" t="s">
        <v>338</v>
      </c>
      <c r="B133" s="6" t="s">
        <v>273</v>
      </c>
      <c r="C133" s="5" t="s">
        <v>274</v>
      </c>
      <c r="D133" s="6" t="s">
        <v>17</v>
      </c>
      <c r="E133" s="6" t="s">
        <v>61</v>
      </c>
      <c r="F133" s="7">
        <v>6</v>
      </c>
      <c r="G133" s="7">
        <v>293.95999999999998</v>
      </c>
      <c r="H133" s="7">
        <f>ROUND(G133*ROUND(1+(24.2/100),4),2)</f>
        <v>365.1</v>
      </c>
      <c r="I133" s="7">
        <f>ROUND(ROUND(F133,2)*ROUND(G133,2),2)</f>
        <v>1763.76</v>
      </c>
      <c r="J133" s="7">
        <f>ROUND(ROUND(F133,2)*ROUND(H133,2),2)</f>
        <v>2190.6</v>
      </c>
    </row>
    <row r="134" spans="1:10" ht="16.5" x14ac:dyDescent="0.25">
      <c r="A134" s="5" t="s">
        <v>339</v>
      </c>
      <c r="B134" s="6" t="s">
        <v>340</v>
      </c>
      <c r="C134" s="5" t="s">
        <v>341</v>
      </c>
      <c r="D134" s="6" t="s">
        <v>17</v>
      </c>
      <c r="E134" s="6" t="s">
        <v>61</v>
      </c>
      <c r="F134" s="7">
        <v>2</v>
      </c>
      <c r="G134" s="7">
        <v>630.78</v>
      </c>
      <c r="H134" s="7">
        <f>ROUND(G134*ROUND(1+(24.2/100),4),2)</f>
        <v>783.43</v>
      </c>
      <c r="I134" s="7">
        <f>ROUND(ROUND(F134,2)*ROUND(G134,2),2)</f>
        <v>1261.56</v>
      </c>
      <c r="J134" s="7">
        <f>ROUND(ROUND(F134,2)*ROUND(H134,2),2)</f>
        <v>1566.86</v>
      </c>
    </row>
    <row r="135" spans="1:10" ht="16.5" x14ac:dyDescent="0.25">
      <c r="A135" s="5" t="s">
        <v>342</v>
      </c>
      <c r="B135" s="6" t="s">
        <v>343</v>
      </c>
      <c r="C135" s="5" t="s">
        <v>344</v>
      </c>
      <c r="D135" s="6" t="s">
        <v>17</v>
      </c>
      <c r="E135" s="6" t="s">
        <v>61</v>
      </c>
      <c r="F135" s="7">
        <v>2</v>
      </c>
      <c r="G135" s="7">
        <v>427.4</v>
      </c>
      <c r="H135" s="7">
        <f>ROUND(G135*ROUND(1+(24.2/100),4),2)</f>
        <v>530.83000000000004</v>
      </c>
      <c r="I135" s="7">
        <f>ROUND(ROUND(F135,2)*ROUND(G135,2),2)</f>
        <v>854.8</v>
      </c>
      <c r="J135" s="7">
        <f>ROUND(ROUND(F135,2)*ROUND(H135,2),2)</f>
        <v>1061.6600000000001</v>
      </c>
    </row>
    <row r="136" spans="1:10" ht="20.100000000000001" customHeight="1" x14ac:dyDescent="0.25">
      <c r="A136" s="3" t="s">
        <v>345</v>
      </c>
      <c r="B136" s="57" t="s">
        <v>346</v>
      </c>
      <c r="C136" s="57"/>
      <c r="D136" s="57"/>
      <c r="E136" s="57"/>
      <c r="F136" s="57"/>
      <c r="G136" s="57">
        <f>ROUND(F137*G137,2)+ROUND(F175*G175,2)+ROUND(F194*G194,2)</f>
        <v>0</v>
      </c>
      <c r="H136" s="57"/>
      <c r="I136" s="4">
        <f>ROUND(I137+I175+I194,2)</f>
        <v>604188.11</v>
      </c>
      <c r="J136" s="4">
        <f>ROUND(J137+J175+J194,2)</f>
        <v>750392.94</v>
      </c>
    </row>
    <row r="137" spans="1:10" ht="20.100000000000001" customHeight="1" x14ac:dyDescent="0.25">
      <c r="A137" s="3" t="s">
        <v>347</v>
      </c>
      <c r="B137" s="57" t="s">
        <v>348</v>
      </c>
      <c r="C137" s="57"/>
      <c r="D137" s="57"/>
      <c r="E137" s="57"/>
      <c r="F137" s="57"/>
      <c r="G137" s="57">
        <f>ROUND(F138*G138,2)+ROUND(F141*G141,2)+ROUND(F147*G147,2)+ROUND(F167*G167,2)+ROUND(F171*G171,2)</f>
        <v>0</v>
      </c>
      <c r="H137" s="57"/>
      <c r="I137" s="4">
        <f>ROUND(I138+I141+I147+I167+I171,2)</f>
        <v>29380.01</v>
      </c>
      <c r="J137" s="4">
        <f>ROUND(J138+J141+J147+J167+J171,2)</f>
        <v>36489.26</v>
      </c>
    </row>
    <row r="138" spans="1:10" ht="20.100000000000001" customHeight="1" x14ac:dyDescent="0.25">
      <c r="A138" s="3" t="s">
        <v>349</v>
      </c>
      <c r="B138" s="57" t="s">
        <v>157</v>
      </c>
      <c r="C138" s="57"/>
      <c r="D138" s="57"/>
      <c r="E138" s="57"/>
      <c r="F138" s="57"/>
      <c r="G138" s="57">
        <f>ROUND(F139*G139,2)+ROUND(F140*G140,2)</f>
        <v>7802.92</v>
      </c>
      <c r="H138" s="57"/>
      <c r="I138" s="4">
        <f>ROUND(SUM(I139:I140),2)</f>
        <v>7802.92</v>
      </c>
      <c r="J138" s="4">
        <f>ROUND(SUM(J139:J140),2)</f>
        <v>9690.25</v>
      </c>
    </row>
    <row r="139" spans="1:10" ht="24.75" x14ac:dyDescent="0.25">
      <c r="A139" s="5" t="s">
        <v>350</v>
      </c>
      <c r="B139" s="6" t="s">
        <v>207</v>
      </c>
      <c r="C139" s="5" t="s">
        <v>208</v>
      </c>
      <c r="D139" s="6" t="s">
        <v>17</v>
      </c>
      <c r="E139" s="6" t="s">
        <v>76</v>
      </c>
      <c r="F139" s="7">
        <v>145.74</v>
      </c>
      <c r="G139" s="7">
        <v>21.71</v>
      </c>
      <c r="H139" s="7">
        <f>ROUND(G139*ROUND(1+(24.2/100),4),2)</f>
        <v>26.96</v>
      </c>
      <c r="I139" s="7">
        <f>ROUND(ROUND(F139,2)*ROUND(G139,2),2)</f>
        <v>3164.02</v>
      </c>
      <c r="J139" s="7">
        <f>ROUND(ROUND(F139,2)*ROUND(H139,2),2)</f>
        <v>3929.15</v>
      </c>
    </row>
    <row r="140" spans="1:10" ht="16.5" x14ac:dyDescent="0.25">
      <c r="A140" s="5" t="s">
        <v>351</v>
      </c>
      <c r="B140" s="6" t="s">
        <v>210</v>
      </c>
      <c r="C140" s="5" t="s">
        <v>211</v>
      </c>
      <c r="D140" s="6" t="s">
        <v>17</v>
      </c>
      <c r="E140" s="6" t="s">
        <v>76</v>
      </c>
      <c r="F140" s="7">
        <v>145.74</v>
      </c>
      <c r="G140" s="7">
        <v>31.83</v>
      </c>
      <c r="H140" s="7">
        <f>ROUND(G140*ROUND(1+(24.2/100),4),2)</f>
        <v>39.53</v>
      </c>
      <c r="I140" s="7">
        <f>ROUND(ROUND(F140,2)*ROUND(G140,2),2)</f>
        <v>4638.8999999999996</v>
      </c>
      <c r="J140" s="7">
        <f>ROUND(ROUND(F140,2)*ROUND(H140,2),2)</f>
        <v>5761.1</v>
      </c>
    </row>
    <row r="141" spans="1:10" ht="20.100000000000001" customHeight="1" x14ac:dyDescent="0.25">
      <c r="A141" s="3" t="s">
        <v>352</v>
      </c>
      <c r="B141" s="57" t="s">
        <v>353</v>
      </c>
      <c r="C141" s="57"/>
      <c r="D141" s="57"/>
      <c r="E141" s="57"/>
      <c r="F141" s="57"/>
      <c r="G141" s="57">
        <f>ROUND(F142*G142,2)+ROUND(F143*G143,2)+ROUND(F144*G144,2)+ROUND(F145*G145,2)+ROUND(F146*G146,2)</f>
        <v>7884.78</v>
      </c>
      <c r="H141" s="57"/>
      <c r="I141" s="4">
        <f>ROUND(SUM(I142:I146),2)</f>
        <v>7884.78</v>
      </c>
      <c r="J141" s="4">
        <f>ROUND(SUM(J142:J146),2)</f>
        <v>9793.1299999999992</v>
      </c>
    </row>
    <row r="142" spans="1:10" ht="16.5" x14ac:dyDescent="0.25">
      <c r="A142" s="5" t="s">
        <v>354</v>
      </c>
      <c r="B142" s="6" t="s">
        <v>355</v>
      </c>
      <c r="C142" s="5" t="s">
        <v>356</v>
      </c>
      <c r="D142" s="6" t="s">
        <v>17</v>
      </c>
      <c r="E142" s="6" t="s">
        <v>178</v>
      </c>
      <c r="F142" s="7">
        <v>131.97</v>
      </c>
      <c r="G142" s="7">
        <v>6.76</v>
      </c>
      <c r="H142" s="7">
        <f>ROUND(G142*ROUND(1+(24.2/100),4),2)</f>
        <v>8.4</v>
      </c>
      <c r="I142" s="7">
        <f>ROUND(ROUND(F142,2)*ROUND(G142,2),2)</f>
        <v>892.12</v>
      </c>
      <c r="J142" s="7">
        <f>ROUND(ROUND(F142,2)*ROUND(H142,2),2)</f>
        <v>1108.55</v>
      </c>
    </row>
    <row r="143" spans="1:10" ht="16.5" x14ac:dyDescent="0.25">
      <c r="A143" s="5" t="s">
        <v>357</v>
      </c>
      <c r="B143" s="6" t="s">
        <v>358</v>
      </c>
      <c r="C143" s="5" t="s">
        <v>359</v>
      </c>
      <c r="D143" s="6" t="s">
        <v>17</v>
      </c>
      <c r="E143" s="6" t="s">
        <v>178</v>
      </c>
      <c r="F143" s="7">
        <v>127.52</v>
      </c>
      <c r="G143" s="7">
        <v>12.36</v>
      </c>
      <c r="H143" s="7">
        <f>ROUND(G143*ROUND(1+(24.2/100),4),2)</f>
        <v>15.35</v>
      </c>
      <c r="I143" s="7">
        <f>ROUND(ROUND(F143,2)*ROUND(G143,2),2)</f>
        <v>1576.15</v>
      </c>
      <c r="J143" s="7">
        <f>ROUND(ROUND(F143,2)*ROUND(H143,2),2)</f>
        <v>1957.43</v>
      </c>
    </row>
    <row r="144" spans="1:10" ht="16.5" x14ac:dyDescent="0.25">
      <c r="A144" s="5" t="s">
        <v>360</v>
      </c>
      <c r="B144" s="6" t="s">
        <v>361</v>
      </c>
      <c r="C144" s="5" t="s">
        <v>362</v>
      </c>
      <c r="D144" s="6" t="s">
        <v>17</v>
      </c>
      <c r="E144" s="6" t="s">
        <v>178</v>
      </c>
      <c r="F144" s="7">
        <v>14.63</v>
      </c>
      <c r="G144" s="7">
        <v>18.61</v>
      </c>
      <c r="H144" s="7">
        <f>ROUND(G144*ROUND(1+(24.2/100),4),2)</f>
        <v>23.11</v>
      </c>
      <c r="I144" s="7">
        <f>ROUND(ROUND(F144,2)*ROUND(G144,2),2)</f>
        <v>272.26</v>
      </c>
      <c r="J144" s="7">
        <f>ROUND(ROUND(F144,2)*ROUND(H144,2),2)</f>
        <v>338.1</v>
      </c>
    </row>
    <row r="145" spans="1:10" ht="16.5" x14ac:dyDescent="0.25">
      <c r="A145" s="5" t="s">
        <v>363</v>
      </c>
      <c r="B145" s="6" t="s">
        <v>364</v>
      </c>
      <c r="C145" s="5" t="s">
        <v>365</v>
      </c>
      <c r="D145" s="6" t="s">
        <v>17</v>
      </c>
      <c r="E145" s="6" t="s">
        <v>178</v>
      </c>
      <c r="F145" s="7">
        <v>132.13999999999999</v>
      </c>
      <c r="G145" s="7">
        <v>33.93</v>
      </c>
      <c r="H145" s="7">
        <f>ROUND(G145*ROUND(1+(24.2/100),4),2)</f>
        <v>42.14</v>
      </c>
      <c r="I145" s="7">
        <f>ROUND(ROUND(F145,2)*ROUND(G145,2),2)</f>
        <v>4483.51</v>
      </c>
      <c r="J145" s="7">
        <f>ROUND(ROUND(F145,2)*ROUND(H145,2),2)</f>
        <v>5568.38</v>
      </c>
    </row>
    <row r="146" spans="1:10" ht="16.5" x14ac:dyDescent="0.25">
      <c r="A146" s="5" t="s">
        <v>366</v>
      </c>
      <c r="B146" s="6" t="s">
        <v>367</v>
      </c>
      <c r="C146" s="5" t="s">
        <v>368</v>
      </c>
      <c r="D146" s="6" t="s">
        <v>17</v>
      </c>
      <c r="E146" s="6" t="s">
        <v>178</v>
      </c>
      <c r="F146" s="7">
        <v>8.9</v>
      </c>
      <c r="G146" s="7">
        <v>74.239999999999995</v>
      </c>
      <c r="H146" s="7">
        <f>ROUND(G146*ROUND(1+(24.2/100),4),2)</f>
        <v>92.21</v>
      </c>
      <c r="I146" s="7">
        <f>ROUND(ROUND(F146,2)*ROUND(G146,2),2)</f>
        <v>660.74</v>
      </c>
      <c r="J146" s="7">
        <f>ROUND(ROUND(F146,2)*ROUND(H146,2),2)</f>
        <v>820.67</v>
      </c>
    </row>
    <row r="147" spans="1:10" ht="20.100000000000001" customHeight="1" x14ac:dyDescent="0.25">
      <c r="A147" s="3" t="s">
        <v>369</v>
      </c>
      <c r="B147" s="57" t="s">
        <v>370</v>
      </c>
      <c r="C147" s="57"/>
      <c r="D147" s="57"/>
      <c r="E147" s="57"/>
      <c r="F147" s="57"/>
      <c r="G147" s="57">
        <f>ROUND(F148*G148,2)+ROUND(F149*G149,2)+ROUND(F150*G150,2)+ROUND(F151*G151,2)+ROUND(F152*G152,2)+ROUND(F153*G153,2)+ROUND(F154*G154,2)+ROUND(F155*G155,2)+ROUND(F156*G156,2)+ROUND(F157*G157,2)+ROUND(F158*G158,2)+ROUND(F159*G159,2)+ROUND(F160*G160,2)+ROUND(F161*G161,2)+ROUND(F162*G162,2)+ROUND(F163*G163,2)+ROUND(F164*G164,2)+ROUND(F165*G165,2)+ROUND(F166*G166,2)</f>
        <v>2203.73</v>
      </c>
      <c r="H147" s="57"/>
      <c r="I147" s="4">
        <f>ROUND(SUM(I148:I166),2)</f>
        <v>2203.73</v>
      </c>
      <c r="J147" s="4">
        <f>ROUND(SUM(J148:J166),2)</f>
        <v>2737.07</v>
      </c>
    </row>
    <row r="148" spans="1:10" ht="16.5" x14ac:dyDescent="0.25">
      <c r="A148" s="5" t="s">
        <v>371</v>
      </c>
      <c r="B148" s="6" t="s">
        <v>372</v>
      </c>
      <c r="C148" s="5" t="s">
        <v>373</v>
      </c>
      <c r="D148" s="6" t="s">
        <v>17</v>
      </c>
      <c r="E148" s="6" t="s">
        <v>61</v>
      </c>
      <c r="F148" s="7">
        <v>26</v>
      </c>
      <c r="G148" s="7">
        <v>3.6</v>
      </c>
      <c r="H148" s="7">
        <f t="shared" ref="H148:H166" si="18">ROUND(G148*ROUND(1+(24.2/100),4),2)</f>
        <v>4.47</v>
      </c>
      <c r="I148" s="7">
        <f t="shared" ref="I148:I166" si="19">ROUND(ROUND(F148,2)*ROUND(G148,2),2)</f>
        <v>93.6</v>
      </c>
      <c r="J148" s="7">
        <f t="shared" ref="J148:J166" si="20">ROUND(ROUND(F148,2)*ROUND(H148,2),2)</f>
        <v>116.22</v>
      </c>
    </row>
    <row r="149" spans="1:10" ht="16.5" x14ac:dyDescent="0.25">
      <c r="A149" s="5" t="s">
        <v>374</v>
      </c>
      <c r="B149" s="6" t="s">
        <v>375</v>
      </c>
      <c r="C149" s="5" t="s">
        <v>376</v>
      </c>
      <c r="D149" s="6" t="s">
        <v>17</v>
      </c>
      <c r="E149" s="6" t="s">
        <v>61</v>
      </c>
      <c r="F149" s="7">
        <v>8</v>
      </c>
      <c r="G149" s="7">
        <v>8.33</v>
      </c>
      <c r="H149" s="7">
        <f t="shared" si="18"/>
        <v>10.35</v>
      </c>
      <c r="I149" s="7">
        <f t="shared" si="19"/>
        <v>66.64</v>
      </c>
      <c r="J149" s="7">
        <f t="shared" si="20"/>
        <v>82.8</v>
      </c>
    </row>
    <row r="150" spans="1:10" ht="16.5" x14ac:dyDescent="0.25">
      <c r="A150" s="5" t="s">
        <v>377</v>
      </c>
      <c r="B150" s="6" t="s">
        <v>378</v>
      </c>
      <c r="C150" s="5" t="s">
        <v>379</v>
      </c>
      <c r="D150" s="6" t="s">
        <v>17</v>
      </c>
      <c r="E150" s="6" t="s">
        <v>61</v>
      </c>
      <c r="F150" s="7">
        <v>2</v>
      </c>
      <c r="G150" s="7">
        <v>7.84</v>
      </c>
      <c r="H150" s="7">
        <f t="shared" si="18"/>
        <v>9.74</v>
      </c>
      <c r="I150" s="7">
        <f t="shared" si="19"/>
        <v>15.68</v>
      </c>
      <c r="J150" s="7">
        <f t="shared" si="20"/>
        <v>19.48</v>
      </c>
    </row>
    <row r="151" spans="1:10" ht="16.5" x14ac:dyDescent="0.25">
      <c r="A151" s="5" t="s">
        <v>380</v>
      </c>
      <c r="B151" s="6" t="s">
        <v>381</v>
      </c>
      <c r="C151" s="5" t="s">
        <v>382</v>
      </c>
      <c r="D151" s="6" t="s">
        <v>17</v>
      </c>
      <c r="E151" s="6" t="s">
        <v>61</v>
      </c>
      <c r="F151" s="7">
        <v>1</v>
      </c>
      <c r="G151" s="7">
        <v>11.14</v>
      </c>
      <c r="H151" s="7">
        <f t="shared" si="18"/>
        <v>13.84</v>
      </c>
      <c r="I151" s="7">
        <f t="shared" si="19"/>
        <v>11.14</v>
      </c>
      <c r="J151" s="7">
        <f t="shared" si="20"/>
        <v>13.84</v>
      </c>
    </row>
    <row r="152" spans="1:10" ht="16.5" x14ac:dyDescent="0.25">
      <c r="A152" s="5" t="s">
        <v>383</v>
      </c>
      <c r="B152" s="6" t="s">
        <v>384</v>
      </c>
      <c r="C152" s="5" t="s">
        <v>385</v>
      </c>
      <c r="D152" s="6" t="s">
        <v>17</v>
      </c>
      <c r="E152" s="6" t="s">
        <v>61</v>
      </c>
      <c r="F152" s="7">
        <v>3</v>
      </c>
      <c r="G152" s="7">
        <v>16.100000000000001</v>
      </c>
      <c r="H152" s="7">
        <f t="shared" si="18"/>
        <v>20</v>
      </c>
      <c r="I152" s="7">
        <f t="shared" si="19"/>
        <v>48.3</v>
      </c>
      <c r="J152" s="7">
        <f t="shared" si="20"/>
        <v>60</v>
      </c>
    </row>
    <row r="153" spans="1:10" x14ac:dyDescent="0.25">
      <c r="A153" s="5" t="s">
        <v>386</v>
      </c>
      <c r="B153" s="6" t="s">
        <v>387</v>
      </c>
      <c r="C153" s="5" t="s">
        <v>388</v>
      </c>
      <c r="D153" s="6" t="s">
        <v>188</v>
      </c>
      <c r="E153" s="6" t="s">
        <v>286</v>
      </c>
      <c r="F153" s="7">
        <v>4</v>
      </c>
      <c r="G153" s="7">
        <v>35.380000000000003</v>
      </c>
      <c r="H153" s="7">
        <f t="shared" si="18"/>
        <v>43.94</v>
      </c>
      <c r="I153" s="7">
        <f t="shared" si="19"/>
        <v>141.52000000000001</v>
      </c>
      <c r="J153" s="7">
        <f t="shared" si="20"/>
        <v>175.76</v>
      </c>
    </row>
    <row r="154" spans="1:10" x14ac:dyDescent="0.25">
      <c r="A154" s="5" t="s">
        <v>389</v>
      </c>
      <c r="B154" s="6" t="s">
        <v>390</v>
      </c>
      <c r="C154" s="5" t="s">
        <v>391</v>
      </c>
      <c r="D154" s="6" t="s">
        <v>188</v>
      </c>
      <c r="E154" s="6" t="s">
        <v>286</v>
      </c>
      <c r="F154" s="7">
        <v>2</v>
      </c>
      <c r="G154" s="7">
        <v>48.59</v>
      </c>
      <c r="H154" s="7">
        <f t="shared" si="18"/>
        <v>60.35</v>
      </c>
      <c r="I154" s="7">
        <f t="shared" si="19"/>
        <v>97.18</v>
      </c>
      <c r="J154" s="7">
        <f t="shared" si="20"/>
        <v>120.7</v>
      </c>
    </row>
    <row r="155" spans="1:10" ht="16.5" x14ac:dyDescent="0.25">
      <c r="A155" s="5" t="s">
        <v>392</v>
      </c>
      <c r="B155" s="6" t="s">
        <v>393</v>
      </c>
      <c r="C155" s="5" t="s">
        <v>394</v>
      </c>
      <c r="D155" s="6" t="s">
        <v>17</v>
      </c>
      <c r="E155" s="6" t="s">
        <v>61</v>
      </c>
      <c r="F155" s="7">
        <v>1</v>
      </c>
      <c r="G155" s="7">
        <v>13.51</v>
      </c>
      <c r="H155" s="7">
        <f t="shared" si="18"/>
        <v>16.78</v>
      </c>
      <c r="I155" s="7">
        <f t="shared" si="19"/>
        <v>13.51</v>
      </c>
      <c r="J155" s="7">
        <f t="shared" si="20"/>
        <v>16.78</v>
      </c>
    </row>
    <row r="156" spans="1:10" ht="16.5" x14ac:dyDescent="0.25">
      <c r="A156" s="5" t="s">
        <v>395</v>
      </c>
      <c r="B156" s="6" t="s">
        <v>396</v>
      </c>
      <c r="C156" s="5" t="s">
        <v>397</v>
      </c>
      <c r="D156" s="6" t="s">
        <v>17</v>
      </c>
      <c r="E156" s="6" t="s">
        <v>61</v>
      </c>
      <c r="F156" s="7">
        <v>23</v>
      </c>
      <c r="G156" s="7">
        <v>9.5299999999999994</v>
      </c>
      <c r="H156" s="7">
        <f t="shared" si="18"/>
        <v>11.84</v>
      </c>
      <c r="I156" s="7">
        <f t="shared" si="19"/>
        <v>219.19</v>
      </c>
      <c r="J156" s="7">
        <f t="shared" si="20"/>
        <v>272.32</v>
      </c>
    </row>
    <row r="157" spans="1:10" ht="16.5" x14ac:dyDescent="0.25">
      <c r="A157" s="5" t="s">
        <v>398</v>
      </c>
      <c r="B157" s="6" t="s">
        <v>399</v>
      </c>
      <c r="C157" s="5" t="s">
        <v>400</v>
      </c>
      <c r="D157" s="6" t="s">
        <v>17</v>
      </c>
      <c r="E157" s="6" t="s">
        <v>61</v>
      </c>
      <c r="F157" s="7">
        <v>2</v>
      </c>
      <c r="G157" s="7">
        <v>13.01</v>
      </c>
      <c r="H157" s="7">
        <f t="shared" si="18"/>
        <v>16.16</v>
      </c>
      <c r="I157" s="7">
        <f t="shared" si="19"/>
        <v>26.02</v>
      </c>
      <c r="J157" s="7">
        <f t="shared" si="20"/>
        <v>32.32</v>
      </c>
    </row>
    <row r="158" spans="1:10" ht="16.5" x14ac:dyDescent="0.25">
      <c r="A158" s="5" t="s">
        <v>401</v>
      </c>
      <c r="B158" s="6" t="s">
        <v>402</v>
      </c>
      <c r="C158" s="5" t="s">
        <v>403</v>
      </c>
      <c r="D158" s="6" t="s">
        <v>17</v>
      </c>
      <c r="E158" s="6" t="s">
        <v>61</v>
      </c>
      <c r="F158" s="7">
        <v>5</v>
      </c>
      <c r="G158" s="7">
        <v>18.399999999999999</v>
      </c>
      <c r="H158" s="7">
        <f t="shared" si="18"/>
        <v>22.85</v>
      </c>
      <c r="I158" s="7">
        <f t="shared" si="19"/>
        <v>92</v>
      </c>
      <c r="J158" s="7">
        <f t="shared" si="20"/>
        <v>114.25</v>
      </c>
    </row>
    <row r="159" spans="1:10" ht="16.5" x14ac:dyDescent="0.25">
      <c r="A159" s="5" t="s">
        <v>404</v>
      </c>
      <c r="B159" s="6" t="s">
        <v>405</v>
      </c>
      <c r="C159" s="5" t="s">
        <v>406</v>
      </c>
      <c r="D159" s="6" t="s">
        <v>17</v>
      </c>
      <c r="E159" s="6" t="s">
        <v>61</v>
      </c>
      <c r="F159" s="7">
        <v>8</v>
      </c>
      <c r="G159" s="7">
        <v>41.7</v>
      </c>
      <c r="H159" s="7">
        <f t="shared" si="18"/>
        <v>51.79</v>
      </c>
      <c r="I159" s="7">
        <f t="shared" si="19"/>
        <v>333.6</v>
      </c>
      <c r="J159" s="7">
        <f t="shared" si="20"/>
        <v>414.32</v>
      </c>
    </row>
    <row r="160" spans="1:10" ht="16.5" x14ac:dyDescent="0.25">
      <c r="A160" s="5" t="s">
        <v>407</v>
      </c>
      <c r="B160" s="6" t="s">
        <v>408</v>
      </c>
      <c r="C160" s="5" t="s">
        <v>409</v>
      </c>
      <c r="D160" s="6" t="s">
        <v>17</v>
      </c>
      <c r="E160" s="6" t="s">
        <v>61</v>
      </c>
      <c r="F160" s="7">
        <v>1</v>
      </c>
      <c r="G160" s="7">
        <v>123.12</v>
      </c>
      <c r="H160" s="7">
        <f t="shared" si="18"/>
        <v>152.91999999999999</v>
      </c>
      <c r="I160" s="7">
        <f t="shared" si="19"/>
        <v>123.12</v>
      </c>
      <c r="J160" s="7">
        <f t="shared" si="20"/>
        <v>152.91999999999999</v>
      </c>
    </row>
    <row r="161" spans="1:10" ht="16.5" x14ac:dyDescent="0.25">
      <c r="A161" s="5" t="s">
        <v>410</v>
      </c>
      <c r="B161" s="6" t="s">
        <v>411</v>
      </c>
      <c r="C161" s="5" t="s">
        <v>412</v>
      </c>
      <c r="D161" s="6" t="s">
        <v>17</v>
      </c>
      <c r="E161" s="6" t="s">
        <v>61</v>
      </c>
      <c r="F161" s="7">
        <v>9</v>
      </c>
      <c r="G161" s="7">
        <v>17.93</v>
      </c>
      <c r="H161" s="7">
        <f t="shared" si="18"/>
        <v>22.27</v>
      </c>
      <c r="I161" s="7">
        <f t="shared" si="19"/>
        <v>161.37</v>
      </c>
      <c r="J161" s="7">
        <f t="shared" si="20"/>
        <v>200.43</v>
      </c>
    </row>
    <row r="162" spans="1:10" ht="16.5" x14ac:dyDescent="0.25">
      <c r="A162" s="5" t="s">
        <v>413</v>
      </c>
      <c r="B162" s="6" t="s">
        <v>414</v>
      </c>
      <c r="C162" s="5" t="s">
        <v>415</v>
      </c>
      <c r="D162" s="6" t="s">
        <v>17</v>
      </c>
      <c r="E162" s="6" t="s">
        <v>61</v>
      </c>
      <c r="F162" s="7">
        <v>2</v>
      </c>
      <c r="G162" s="7">
        <v>133.47999999999999</v>
      </c>
      <c r="H162" s="7">
        <f t="shared" si="18"/>
        <v>165.78</v>
      </c>
      <c r="I162" s="7">
        <f t="shared" si="19"/>
        <v>266.95999999999998</v>
      </c>
      <c r="J162" s="7">
        <f t="shared" si="20"/>
        <v>331.56</v>
      </c>
    </row>
    <row r="163" spans="1:10" ht="16.5" x14ac:dyDescent="0.25">
      <c r="A163" s="5" t="s">
        <v>416</v>
      </c>
      <c r="B163" s="6" t="s">
        <v>417</v>
      </c>
      <c r="C163" s="5" t="s">
        <v>418</v>
      </c>
      <c r="D163" s="6" t="s">
        <v>17</v>
      </c>
      <c r="E163" s="6" t="s">
        <v>61</v>
      </c>
      <c r="F163" s="7">
        <v>8</v>
      </c>
      <c r="G163" s="7">
        <v>14.15</v>
      </c>
      <c r="H163" s="7">
        <f t="shared" si="18"/>
        <v>17.57</v>
      </c>
      <c r="I163" s="7">
        <f t="shared" si="19"/>
        <v>113.2</v>
      </c>
      <c r="J163" s="7">
        <f t="shared" si="20"/>
        <v>140.56</v>
      </c>
    </row>
    <row r="164" spans="1:10" ht="16.5" x14ac:dyDescent="0.25">
      <c r="A164" s="5" t="s">
        <v>419</v>
      </c>
      <c r="B164" s="6" t="s">
        <v>420</v>
      </c>
      <c r="C164" s="5" t="s">
        <v>421</v>
      </c>
      <c r="D164" s="6" t="s">
        <v>17</v>
      </c>
      <c r="E164" s="6" t="s">
        <v>61</v>
      </c>
      <c r="F164" s="7">
        <v>5</v>
      </c>
      <c r="G164" s="7">
        <v>19.399999999999999</v>
      </c>
      <c r="H164" s="7">
        <f t="shared" si="18"/>
        <v>24.09</v>
      </c>
      <c r="I164" s="7">
        <f t="shared" si="19"/>
        <v>97</v>
      </c>
      <c r="J164" s="7">
        <f t="shared" si="20"/>
        <v>120.45</v>
      </c>
    </row>
    <row r="165" spans="1:10" ht="16.5" x14ac:dyDescent="0.25">
      <c r="A165" s="5" t="s">
        <v>422</v>
      </c>
      <c r="B165" s="6" t="s">
        <v>423</v>
      </c>
      <c r="C165" s="5" t="s">
        <v>424</v>
      </c>
      <c r="D165" s="6" t="s">
        <v>17</v>
      </c>
      <c r="E165" s="6" t="s">
        <v>61</v>
      </c>
      <c r="F165" s="7">
        <v>4</v>
      </c>
      <c r="G165" s="7">
        <v>46.03</v>
      </c>
      <c r="H165" s="7">
        <f t="shared" si="18"/>
        <v>57.17</v>
      </c>
      <c r="I165" s="7">
        <f t="shared" si="19"/>
        <v>184.12</v>
      </c>
      <c r="J165" s="7">
        <f t="shared" si="20"/>
        <v>228.68</v>
      </c>
    </row>
    <row r="166" spans="1:10" ht="16.5" x14ac:dyDescent="0.25">
      <c r="A166" s="5" t="s">
        <v>425</v>
      </c>
      <c r="B166" s="6" t="s">
        <v>426</v>
      </c>
      <c r="C166" s="5" t="s">
        <v>427</v>
      </c>
      <c r="D166" s="6" t="s">
        <v>17</v>
      </c>
      <c r="E166" s="6" t="s">
        <v>61</v>
      </c>
      <c r="F166" s="7">
        <v>1</v>
      </c>
      <c r="G166" s="7">
        <v>99.58</v>
      </c>
      <c r="H166" s="7">
        <f t="shared" si="18"/>
        <v>123.68</v>
      </c>
      <c r="I166" s="7">
        <f t="shared" si="19"/>
        <v>99.58</v>
      </c>
      <c r="J166" s="7">
        <f t="shared" si="20"/>
        <v>123.68</v>
      </c>
    </row>
    <row r="167" spans="1:10" ht="20.100000000000001" customHeight="1" x14ac:dyDescent="0.25">
      <c r="A167" s="3" t="s">
        <v>428</v>
      </c>
      <c r="B167" s="57" t="s">
        <v>429</v>
      </c>
      <c r="C167" s="57"/>
      <c r="D167" s="57"/>
      <c r="E167" s="57"/>
      <c r="F167" s="57"/>
      <c r="G167" s="57">
        <f>ROUND(F168*G168,2)+ROUND(F169*G169,2)+ROUND(F170*G170,2)</f>
        <v>1921.2800000000002</v>
      </c>
      <c r="H167" s="57"/>
      <c r="I167" s="4">
        <f>ROUND(SUM(I168:I170),2)</f>
        <v>1921.28</v>
      </c>
      <c r="J167" s="4">
        <f>ROUND(SUM(J168:J170),2)</f>
        <v>2386.2600000000002</v>
      </c>
    </row>
    <row r="168" spans="1:10" ht="16.5" x14ac:dyDescent="0.25">
      <c r="A168" s="5" t="s">
        <v>430</v>
      </c>
      <c r="B168" s="6" t="s">
        <v>431</v>
      </c>
      <c r="C168" s="5" t="s">
        <v>432</v>
      </c>
      <c r="D168" s="6" t="s">
        <v>17</v>
      </c>
      <c r="E168" s="6" t="s">
        <v>61</v>
      </c>
      <c r="F168" s="7">
        <v>4</v>
      </c>
      <c r="G168" s="7">
        <v>88.59</v>
      </c>
      <c r="H168" s="7">
        <f>ROUND(G168*ROUND(1+(24.2/100),4),2)</f>
        <v>110.03</v>
      </c>
      <c r="I168" s="7">
        <f>ROUND(ROUND(F168,2)*ROUND(G168,2),2)</f>
        <v>354.36</v>
      </c>
      <c r="J168" s="7">
        <f>ROUND(ROUND(F168,2)*ROUND(H168,2),2)</f>
        <v>440.12</v>
      </c>
    </row>
    <row r="169" spans="1:10" ht="16.5" x14ac:dyDescent="0.25">
      <c r="A169" s="5" t="s">
        <v>433</v>
      </c>
      <c r="B169" s="6" t="s">
        <v>434</v>
      </c>
      <c r="C169" s="5" t="s">
        <v>435</v>
      </c>
      <c r="D169" s="6" t="s">
        <v>17</v>
      </c>
      <c r="E169" s="6" t="s">
        <v>61</v>
      </c>
      <c r="F169" s="7">
        <v>13</v>
      </c>
      <c r="G169" s="7">
        <v>42.14</v>
      </c>
      <c r="H169" s="7">
        <f>ROUND(G169*ROUND(1+(24.2/100),4),2)</f>
        <v>52.34</v>
      </c>
      <c r="I169" s="7">
        <f>ROUND(ROUND(F169,2)*ROUND(G169,2),2)</f>
        <v>547.82000000000005</v>
      </c>
      <c r="J169" s="7">
        <f>ROUND(ROUND(F169,2)*ROUND(H169,2),2)</f>
        <v>680.42</v>
      </c>
    </row>
    <row r="170" spans="1:10" x14ac:dyDescent="0.25">
      <c r="A170" s="5" t="s">
        <v>436</v>
      </c>
      <c r="B170" s="6" t="s">
        <v>437</v>
      </c>
      <c r="C170" s="5" t="s">
        <v>438</v>
      </c>
      <c r="D170" s="6" t="s">
        <v>188</v>
      </c>
      <c r="E170" s="6" t="s">
        <v>286</v>
      </c>
      <c r="F170" s="7">
        <v>2</v>
      </c>
      <c r="G170" s="7">
        <v>509.55</v>
      </c>
      <c r="H170" s="7">
        <f>ROUND(G170*ROUND(1+(24.2/100),4),2)</f>
        <v>632.86</v>
      </c>
      <c r="I170" s="7">
        <f>ROUND(ROUND(F170,2)*ROUND(G170,2),2)</f>
        <v>1019.1</v>
      </c>
      <c r="J170" s="7">
        <f>ROUND(ROUND(F170,2)*ROUND(H170,2),2)</f>
        <v>1265.72</v>
      </c>
    </row>
    <row r="171" spans="1:10" ht="20.100000000000001" customHeight="1" x14ac:dyDescent="0.25">
      <c r="A171" s="3" t="s">
        <v>439</v>
      </c>
      <c r="B171" s="57" t="s">
        <v>440</v>
      </c>
      <c r="C171" s="57"/>
      <c r="D171" s="57"/>
      <c r="E171" s="57"/>
      <c r="F171" s="57"/>
      <c r="G171" s="57">
        <f>ROUND(F172*G172,2)+ROUND(F173*G173,2)+ROUND(F174*G174,2)</f>
        <v>9567.2999999999993</v>
      </c>
      <c r="H171" s="57"/>
      <c r="I171" s="4">
        <f>ROUND(SUM(I172:I174),2)</f>
        <v>9567.2999999999993</v>
      </c>
      <c r="J171" s="4">
        <f>ROUND(SUM(J172:J174),2)</f>
        <v>11882.55</v>
      </c>
    </row>
    <row r="172" spans="1:10" ht="16.5" x14ac:dyDescent="0.25">
      <c r="A172" s="5" t="s">
        <v>441</v>
      </c>
      <c r="B172" s="6" t="s">
        <v>442</v>
      </c>
      <c r="C172" s="5" t="s">
        <v>443</v>
      </c>
      <c r="D172" s="6" t="s">
        <v>17</v>
      </c>
      <c r="E172" s="6" t="s">
        <v>61</v>
      </c>
      <c r="F172" s="7">
        <v>1</v>
      </c>
      <c r="G172" s="7">
        <v>637.82000000000005</v>
      </c>
      <c r="H172" s="7">
        <f>ROUND(G172*ROUND(1+(24.2/100),4),2)</f>
        <v>792.17</v>
      </c>
      <c r="I172" s="7">
        <f>ROUND(ROUND(F172,2)*ROUND(G172,2),2)</f>
        <v>637.82000000000005</v>
      </c>
      <c r="J172" s="7">
        <f>ROUND(ROUND(F172,2)*ROUND(H172,2),2)</f>
        <v>792.17</v>
      </c>
    </row>
    <row r="173" spans="1:10" ht="16.5" x14ac:dyDescent="0.25">
      <c r="A173" s="5" t="s">
        <v>444</v>
      </c>
      <c r="B173" s="6" t="s">
        <v>442</v>
      </c>
      <c r="C173" s="5" t="s">
        <v>443</v>
      </c>
      <c r="D173" s="6" t="s">
        <v>17</v>
      </c>
      <c r="E173" s="6" t="s">
        <v>61</v>
      </c>
      <c r="F173" s="7">
        <v>1</v>
      </c>
      <c r="G173" s="7">
        <v>637.82000000000005</v>
      </c>
      <c r="H173" s="7">
        <f>ROUND(G173*ROUND(1+(24.2/100),4),2)</f>
        <v>792.17</v>
      </c>
      <c r="I173" s="7">
        <f>ROUND(ROUND(F173,2)*ROUND(G173,2),2)</f>
        <v>637.82000000000005</v>
      </c>
      <c r="J173" s="7">
        <f>ROUND(ROUND(F173,2)*ROUND(H173,2),2)</f>
        <v>792.17</v>
      </c>
    </row>
    <row r="174" spans="1:10" ht="16.5" x14ac:dyDescent="0.25">
      <c r="A174" s="5" t="s">
        <v>445</v>
      </c>
      <c r="B174" s="6" t="s">
        <v>442</v>
      </c>
      <c r="C174" s="5" t="s">
        <v>443</v>
      </c>
      <c r="D174" s="6" t="s">
        <v>17</v>
      </c>
      <c r="E174" s="6" t="s">
        <v>61</v>
      </c>
      <c r="F174" s="7">
        <v>13</v>
      </c>
      <c r="G174" s="7">
        <v>637.82000000000005</v>
      </c>
      <c r="H174" s="7">
        <f>ROUND(G174*ROUND(1+(24.2/100),4),2)</f>
        <v>792.17</v>
      </c>
      <c r="I174" s="7">
        <f>ROUND(ROUND(F174,2)*ROUND(G174,2),2)</f>
        <v>8291.66</v>
      </c>
      <c r="J174" s="7">
        <f>ROUND(ROUND(F174,2)*ROUND(H174,2),2)</f>
        <v>10298.209999999999</v>
      </c>
    </row>
    <row r="175" spans="1:10" ht="20.100000000000001" customHeight="1" x14ac:dyDescent="0.25">
      <c r="A175" s="3" t="s">
        <v>446</v>
      </c>
      <c r="B175" s="57" t="s">
        <v>447</v>
      </c>
      <c r="C175" s="57"/>
      <c r="D175" s="57"/>
      <c r="E175" s="57"/>
      <c r="F175" s="57"/>
      <c r="G175" s="57">
        <f>ROUND(F176*G176,2)+ROUND(F183*G183,2)+ROUND(F188*G188,2)</f>
        <v>0</v>
      </c>
      <c r="H175" s="57"/>
      <c r="I175" s="4">
        <f>ROUND(I176+I183+I188,2)</f>
        <v>52326.89</v>
      </c>
      <c r="J175" s="4">
        <f>ROUND(J176+J183+J188,2)</f>
        <v>64988.95</v>
      </c>
    </row>
    <row r="176" spans="1:10" ht="20.100000000000001" customHeight="1" x14ac:dyDescent="0.25">
      <c r="A176" s="3" t="s">
        <v>448</v>
      </c>
      <c r="B176" s="57" t="s">
        <v>157</v>
      </c>
      <c r="C176" s="57"/>
      <c r="D176" s="57"/>
      <c r="E176" s="57"/>
      <c r="F176" s="57"/>
      <c r="G176" s="57">
        <f>ROUND(F177*G177,2)+ROUND(F178*G178,2)+ROUND(F179*G179,2)+ROUND(F180*G180,2)+ROUND(F181*G181,2)+ROUND(F182*G182,2)</f>
        <v>7826.7400000000007</v>
      </c>
      <c r="H176" s="57"/>
      <c r="I176" s="4">
        <f>ROUND(SUM(I177:I182),2)</f>
        <v>7826.74</v>
      </c>
      <c r="J176" s="4">
        <f>ROUND(SUM(J177:J182),2)</f>
        <v>9719.8799999999992</v>
      </c>
    </row>
    <row r="177" spans="1:10" ht="24.75" x14ac:dyDescent="0.25">
      <c r="A177" s="5" t="s">
        <v>449</v>
      </c>
      <c r="B177" s="6" t="s">
        <v>207</v>
      </c>
      <c r="C177" s="5" t="s">
        <v>208</v>
      </c>
      <c r="D177" s="6" t="s">
        <v>17</v>
      </c>
      <c r="E177" s="6" t="s">
        <v>76</v>
      </c>
      <c r="F177" s="7">
        <v>142.76</v>
      </c>
      <c r="G177" s="7">
        <v>21.71</v>
      </c>
      <c r="H177" s="7">
        <f t="shared" ref="H177:H182" si="21">ROUND(G177*ROUND(1+(24.2/100),4),2)</f>
        <v>26.96</v>
      </c>
      <c r="I177" s="7">
        <f t="shared" ref="I177:I182" si="22">ROUND(ROUND(F177,2)*ROUND(G177,2),2)</f>
        <v>3099.32</v>
      </c>
      <c r="J177" s="7">
        <f t="shared" ref="J177:J182" si="23">ROUND(ROUND(F177,2)*ROUND(H177,2),2)</f>
        <v>3848.81</v>
      </c>
    </row>
    <row r="178" spans="1:10" ht="16.5" x14ac:dyDescent="0.25">
      <c r="A178" s="5" t="s">
        <v>450</v>
      </c>
      <c r="B178" s="6" t="s">
        <v>210</v>
      </c>
      <c r="C178" s="5" t="s">
        <v>211</v>
      </c>
      <c r="D178" s="6" t="s">
        <v>17</v>
      </c>
      <c r="E178" s="6" t="s">
        <v>76</v>
      </c>
      <c r="F178" s="7">
        <v>142.76</v>
      </c>
      <c r="G178" s="7">
        <v>31.83</v>
      </c>
      <c r="H178" s="7">
        <f t="shared" si="21"/>
        <v>39.53</v>
      </c>
      <c r="I178" s="7">
        <f t="shared" si="22"/>
        <v>4544.05</v>
      </c>
      <c r="J178" s="7">
        <f t="shared" si="23"/>
        <v>5643.3</v>
      </c>
    </row>
    <row r="179" spans="1:10" ht="16.5" x14ac:dyDescent="0.25">
      <c r="A179" s="5" t="s">
        <v>451</v>
      </c>
      <c r="B179" s="6" t="s">
        <v>159</v>
      </c>
      <c r="C179" s="5" t="s">
        <v>160</v>
      </c>
      <c r="D179" s="6" t="s">
        <v>17</v>
      </c>
      <c r="E179" s="6" t="s">
        <v>76</v>
      </c>
      <c r="F179" s="7">
        <v>6.19</v>
      </c>
      <c r="G179" s="7">
        <v>4.84</v>
      </c>
      <c r="H179" s="7">
        <f t="shared" si="21"/>
        <v>6.01</v>
      </c>
      <c r="I179" s="7">
        <f t="shared" si="22"/>
        <v>29.96</v>
      </c>
      <c r="J179" s="7">
        <f t="shared" si="23"/>
        <v>37.200000000000003</v>
      </c>
    </row>
    <row r="180" spans="1:10" ht="16.5" x14ac:dyDescent="0.25">
      <c r="A180" s="5" t="s">
        <v>452</v>
      </c>
      <c r="B180" s="6" t="s">
        <v>210</v>
      </c>
      <c r="C180" s="5" t="s">
        <v>211</v>
      </c>
      <c r="D180" s="6" t="s">
        <v>17</v>
      </c>
      <c r="E180" s="6" t="s">
        <v>76</v>
      </c>
      <c r="F180" s="7">
        <v>3.44</v>
      </c>
      <c r="G180" s="7">
        <v>31.83</v>
      </c>
      <c r="H180" s="7">
        <f t="shared" si="21"/>
        <v>39.53</v>
      </c>
      <c r="I180" s="7">
        <f t="shared" si="22"/>
        <v>109.5</v>
      </c>
      <c r="J180" s="7">
        <f t="shared" si="23"/>
        <v>135.97999999999999</v>
      </c>
    </row>
    <row r="181" spans="1:10" ht="24.75" x14ac:dyDescent="0.25">
      <c r="A181" s="5" t="s">
        <v>453</v>
      </c>
      <c r="B181" s="6" t="s">
        <v>74</v>
      </c>
      <c r="C181" s="5" t="s">
        <v>75</v>
      </c>
      <c r="D181" s="6" t="s">
        <v>17</v>
      </c>
      <c r="E181" s="6" t="s">
        <v>76</v>
      </c>
      <c r="F181" s="7">
        <v>2.75</v>
      </c>
      <c r="G181" s="7">
        <v>6.81</v>
      </c>
      <c r="H181" s="7">
        <f t="shared" si="21"/>
        <v>8.4600000000000009</v>
      </c>
      <c r="I181" s="7">
        <f t="shared" si="22"/>
        <v>18.73</v>
      </c>
      <c r="J181" s="7">
        <f t="shared" si="23"/>
        <v>23.27</v>
      </c>
    </row>
    <row r="182" spans="1:10" ht="16.5" x14ac:dyDescent="0.25">
      <c r="A182" s="5" t="s">
        <v>454</v>
      </c>
      <c r="B182" s="6" t="s">
        <v>78</v>
      </c>
      <c r="C182" s="5" t="s">
        <v>79</v>
      </c>
      <c r="D182" s="6" t="s">
        <v>17</v>
      </c>
      <c r="E182" s="6" t="s">
        <v>80</v>
      </c>
      <c r="F182" s="7">
        <v>11.82</v>
      </c>
      <c r="G182" s="7">
        <v>2.13</v>
      </c>
      <c r="H182" s="7">
        <f t="shared" si="21"/>
        <v>2.65</v>
      </c>
      <c r="I182" s="7">
        <f t="shared" si="22"/>
        <v>25.18</v>
      </c>
      <c r="J182" s="7">
        <f t="shared" si="23"/>
        <v>31.32</v>
      </c>
    </row>
    <row r="183" spans="1:10" ht="20.100000000000001" customHeight="1" x14ac:dyDescent="0.25">
      <c r="A183" s="3" t="s">
        <v>455</v>
      </c>
      <c r="B183" s="57" t="s">
        <v>353</v>
      </c>
      <c r="C183" s="57"/>
      <c r="D183" s="57"/>
      <c r="E183" s="57"/>
      <c r="F183" s="57"/>
      <c r="G183" s="57">
        <f>ROUND(F184*G184,2)+ROUND(F185*G185,2)+ROUND(F186*G186,2)+ROUND(F187*G187,2)</f>
        <v>24406.81</v>
      </c>
      <c r="H183" s="57"/>
      <c r="I183" s="4">
        <f>ROUND(SUM(I184:I187),2)</f>
        <v>24406.81</v>
      </c>
      <c r="J183" s="4">
        <f>ROUND(SUM(J184:J187),2)</f>
        <v>30313.16</v>
      </c>
    </row>
    <row r="184" spans="1:10" ht="16.5" x14ac:dyDescent="0.25">
      <c r="A184" s="5" t="s">
        <v>456</v>
      </c>
      <c r="B184" s="6" t="s">
        <v>457</v>
      </c>
      <c r="C184" s="5" t="s">
        <v>458</v>
      </c>
      <c r="D184" s="6" t="s">
        <v>17</v>
      </c>
      <c r="E184" s="6" t="s">
        <v>178</v>
      </c>
      <c r="F184" s="7">
        <v>7.14</v>
      </c>
      <c r="G184" s="7">
        <v>35.049999999999997</v>
      </c>
      <c r="H184" s="7">
        <f>ROUND(G184*ROUND(1+(24.2/100),4),2)</f>
        <v>43.53</v>
      </c>
      <c r="I184" s="7">
        <f>ROUND(ROUND(F184,2)*ROUND(G184,2),2)</f>
        <v>250.26</v>
      </c>
      <c r="J184" s="7">
        <f>ROUND(ROUND(F184,2)*ROUND(H184,2),2)</f>
        <v>310.8</v>
      </c>
    </row>
    <row r="185" spans="1:10" ht="16.5" x14ac:dyDescent="0.25">
      <c r="A185" s="5" t="s">
        <v>459</v>
      </c>
      <c r="B185" s="6" t="s">
        <v>460</v>
      </c>
      <c r="C185" s="5" t="s">
        <v>461</v>
      </c>
      <c r="D185" s="6" t="s">
        <v>17</v>
      </c>
      <c r="E185" s="6" t="s">
        <v>178</v>
      </c>
      <c r="F185" s="7">
        <v>11.89</v>
      </c>
      <c r="G185" s="7">
        <v>39.409999999999997</v>
      </c>
      <c r="H185" s="7">
        <f>ROUND(G185*ROUND(1+(24.2/100),4),2)</f>
        <v>48.95</v>
      </c>
      <c r="I185" s="7">
        <f>ROUND(ROUND(F185,2)*ROUND(G185,2),2)</f>
        <v>468.58</v>
      </c>
      <c r="J185" s="7">
        <f>ROUND(ROUND(F185,2)*ROUND(H185,2),2)</f>
        <v>582.02</v>
      </c>
    </row>
    <row r="186" spans="1:10" x14ac:dyDescent="0.25">
      <c r="A186" s="5" t="s">
        <v>462</v>
      </c>
      <c r="B186" s="6" t="s">
        <v>463</v>
      </c>
      <c r="C186" s="5" t="s">
        <v>464</v>
      </c>
      <c r="D186" s="6" t="s">
        <v>188</v>
      </c>
      <c r="E186" s="6" t="s">
        <v>465</v>
      </c>
      <c r="F186" s="7">
        <v>33.76</v>
      </c>
      <c r="G186" s="7">
        <v>70.680000000000007</v>
      </c>
      <c r="H186" s="7">
        <f>ROUND(G186*ROUND(1+(24.2/100),4),2)</f>
        <v>87.78</v>
      </c>
      <c r="I186" s="7">
        <f>ROUND(ROUND(F186,2)*ROUND(G186,2),2)</f>
        <v>2386.16</v>
      </c>
      <c r="J186" s="7">
        <f>ROUND(ROUND(F186,2)*ROUND(H186,2),2)</f>
        <v>2963.45</v>
      </c>
    </row>
    <row r="187" spans="1:10" ht="16.5" x14ac:dyDescent="0.25">
      <c r="A187" s="5" t="s">
        <v>466</v>
      </c>
      <c r="B187" s="6" t="s">
        <v>467</v>
      </c>
      <c r="C187" s="5" t="s">
        <v>468</v>
      </c>
      <c r="D187" s="6" t="s">
        <v>53</v>
      </c>
      <c r="E187" s="6" t="s">
        <v>178</v>
      </c>
      <c r="F187" s="7">
        <v>159.6</v>
      </c>
      <c r="G187" s="7">
        <v>133.47</v>
      </c>
      <c r="H187" s="7">
        <f>ROUND(G187*ROUND(1+(24.2/100),4),2)</f>
        <v>165.77</v>
      </c>
      <c r="I187" s="7">
        <f>ROUND(ROUND(F187,2)*ROUND(G187,2),2)</f>
        <v>21301.81</v>
      </c>
      <c r="J187" s="7">
        <f>ROUND(ROUND(F187,2)*ROUND(H187,2),2)</f>
        <v>26456.89</v>
      </c>
    </row>
    <row r="188" spans="1:10" ht="20.100000000000001" customHeight="1" x14ac:dyDescent="0.25">
      <c r="A188" s="3" t="s">
        <v>469</v>
      </c>
      <c r="B188" s="57" t="s">
        <v>440</v>
      </c>
      <c r="C188" s="57"/>
      <c r="D188" s="57"/>
      <c r="E188" s="57"/>
      <c r="F188" s="57"/>
      <c r="G188" s="57">
        <f>ROUND(F189*G189,2)+ROUND(F190*G190,2)+ROUND(F191*G191,2)+ROUND(F192*G192,2)+ROUND(F193*G193,2)</f>
        <v>20093.34</v>
      </c>
      <c r="H188" s="57"/>
      <c r="I188" s="4">
        <f>ROUND(SUM(I189:I193),2)</f>
        <v>20093.34</v>
      </c>
      <c r="J188" s="4">
        <f>ROUND(SUM(J189:J193),2)</f>
        <v>24955.91</v>
      </c>
    </row>
    <row r="189" spans="1:10" ht="16.5" x14ac:dyDescent="0.25">
      <c r="A189" s="5" t="s">
        <v>470</v>
      </c>
      <c r="B189" s="6" t="s">
        <v>442</v>
      </c>
      <c r="C189" s="5" t="s">
        <v>443</v>
      </c>
      <c r="D189" s="6" t="s">
        <v>17</v>
      </c>
      <c r="E189" s="6" t="s">
        <v>61</v>
      </c>
      <c r="F189" s="7">
        <v>10</v>
      </c>
      <c r="G189" s="7">
        <v>637.82000000000005</v>
      </c>
      <c r="H189" s="7">
        <f>ROUND(G189*ROUND(1+(24.2/100),4),2)</f>
        <v>792.17</v>
      </c>
      <c r="I189" s="7">
        <f>ROUND(ROUND(F189,2)*ROUND(G189,2),2)</f>
        <v>6378.2</v>
      </c>
      <c r="J189" s="7">
        <f>ROUND(ROUND(F189,2)*ROUND(H189,2),2)</f>
        <v>7921.7</v>
      </c>
    </row>
    <row r="190" spans="1:10" x14ac:dyDescent="0.25">
      <c r="A190" s="5" t="s">
        <v>471</v>
      </c>
      <c r="B190" s="6" t="s">
        <v>472</v>
      </c>
      <c r="C190" s="5" t="s">
        <v>473</v>
      </c>
      <c r="D190" s="6" t="s">
        <v>188</v>
      </c>
      <c r="E190" s="6" t="s">
        <v>286</v>
      </c>
      <c r="F190" s="7">
        <v>3</v>
      </c>
      <c r="G190" s="7">
        <v>822.25</v>
      </c>
      <c r="H190" s="7">
        <f>ROUND(G190*ROUND(1+(24.2/100),4),2)</f>
        <v>1021.23</v>
      </c>
      <c r="I190" s="7">
        <f>ROUND(ROUND(F190,2)*ROUND(G190,2),2)</f>
        <v>2466.75</v>
      </c>
      <c r="J190" s="7">
        <f>ROUND(ROUND(F190,2)*ROUND(H190,2),2)</f>
        <v>3063.69</v>
      </c>
    </row>
    <row r="191" spans="1:10" ht="16.5" x14ac:dyDescent="0.25">
      <c r="A191" s="5" t="s">
        <v>474</v>
      </c>
      <c r="B191" s="6" t="s">
        <v>475</v>
      </c>
      <c r="C191" s="5" t="s">
        <v>476</v>
      </c>
      <c r="D191" s="6" t="s">
        <v>17</v>
      </c>
      <c r="E191" s="6" t="s">
        <v>61</v>
      </c>
      <c r="F191" s="7">
        <v>3</v>
      </c>
      <c r="G191" s="7">
        <v>2856.32</v>
      </c>
      <c r="H191" s="7">
        <f>ROUND(G191*ROUND(1+(24.2/100),4),2)</f>
        <v>3547.55</v>
      </c>
      <c r="I191" s="7">
        <f>ROUND(ROUND(F191,2)*ROUND(G191,2),2)</f>
        <v>8568.9599999999991</v>
      </c>
      <c r="J191" s="7">
        <f>ROUND(ROUND(F191,2)*ROUND(H191,2),2)</f>
        <v>10642.65</v>
      </c>
    </row>
    <row r="192" spans="1:10" ht="16.5" x14ac:dyDescent="0.25">
      <c r="A192" s="5" t="s">
        <v>477</v>
      </c>
      <c r="B192" s="6" t="s">
        <v>478</v>
      </c>
      <c r="C192" s="5" t="s">
        <v>479</v>
      </c>
      <c r="D192" s="6" t="s">
        <v>17</v>
      </c>
      <c r="E192" s="6" t="s">
        <v>178</v>
      </c>
      <c r="F192" s="7">
        <v>0.9</v>
      </c>
      <c r="G192" s="7">
        <v>303.38</v>
      </c>
      <c r="H192" s="7">
        <f>ROUND(G192*ROUND(1+(24.2/100),4),2)</f>
        <v>376.8</v>
      </c>
      <c r="I192" s="7">
        <f>ROUND(ROUND(F192,2)*ROUND(G192,2),2)</f>
        <v>273.04000000000002</v>
      </c>
      <c r="J192" s="7">
        <f>ROUND(ROUND(F192,2)*ROUND(H192,2),2)</f>
        <v>339.12</v>
      </c>
    </row>
    <row r="193" spans="1:10" ht="16.5" x14ac:dyDescent="0.25">
      <c r="A193" s="5" t="s">
        <v>480</v>
      </c>
      <c r="B193" s="6" t="s">
        <v>481</v>
      </c>
      <c r="C193" s="5" t="s">
        <v>482</v>
      </c>
      <c r="D193" s="6" t="s">
        <v>17</v>
      </c>
      <c r="E193" s="6" t="s">
        <v>61</v>
      </c>
      <c r="F193" s="7">
        <v>3</v>
      </c>
      <c r="G193" s="7">
        <v>802.13</v>
      </c>
      <c r="H193" s="7">
        <f>ROUND(G193*ROUND(1+(24.2/100),4),2)</f>
        <v>996.25</v>
      </c>
      <c r="I193" s="7">
        <f>ROUND(ROUND(F193,2)*ROUND(G193,2),2)</f>
        <v>2406.39</v>
      </c>
      <c r="J193" s="7">
        <f>ROUND(ROUND(F193,2)*ROUND(H193,2),2)</f>
        <v>2988.75</v>
      </c>
    </row>
    <row r="194" spans="1:10" ht="20.100000000000001" customHeight="1" x14ac:dyDescent="0.25">
      <c r="A194" s="3" t="s">
        <v>483</v>
      </c>
      <c r="B194" s="57" t="s">
        <v>484</v>
      </c>
      <c r="C194" s="57"/>
      <c r="D194" s="57"/>
      <c r="E194" s="57"/>
      <c r="F194" s="57"/>
      <c r="G194" s="57">
        <f>ROUND(F195*G195,2)+ROUND(F201*G201,2)+ROUND(F207*G207,2)</f>
        <v>0</v>
      </c>
      <c r="H194" s="57"/>
      <c r="I194" s="4">
        <f>ROUND(I195+I201+I207,2)</f>
        <v>522481.21</v>
      </c>
      <c r="J194" s="4">
        <f>ROUND(J195+J201+J207,2)</f>
        <v>648914.73</v>
      </c>
    </row>
    <row r="195" spans="1:10" ht="20.100000000000001" customHeight="1" x14ac:dyDescent="0.25">
      <c r="A195" s="3" t="s">
        <v>485</v>
      </c>
      <c r="B195" s="57" t="s">
        <v>157</v>
      </c>
      <c r="C195" s="57"/>
      <c r="D195" s="57"/>
      <c r="E195" s="57"/>
      <c r="F195" s="57"/>
      <c r="G195" s="57">
        <f>ROUND(F196*G196,2)+ROUND(F197*G197,2)+ROUND(F198*G198,2)+ROUND(F199*G199,2)+ROUND(F200*G200,2)</f>
        <v>53153.64</v>
      </c>
      <c r="H195" s="57"/>
      <c r="I195" s="4">
        <f>ROUND(SUM(I196:I200),2)</f>
        <v>53153.64</v>
      </c>
      <c r="J195" s="4">
        <f>ROUND(SUM(J196:J200),2)</f>
        <v>66014.460000000006</v>
      </c>
    </row>
    <row r="196" spans="1:10" ht="24.75" x14ac:dyDescent="0.25">
      <c r="A196" s="5" t="s">
        <v>486</v>
      </c>
      <c r="B196" s="6" t="s">
        <v>207</v>
      </c>
      <c r="C196" s="5" t="s">
        <v>208</v>
      </c>
      <c r="D196" s="6" t="s">
        <v>17</v>
      </c>
      <c r="E196" s="6" t="s">
        <v>76</v>
      </c>
      <c r="F196" s="7">
        <v>994.63</v>
      </c>
      <c r="G196" s="7">
        <v>21.71</v>
      </c>
      <c r="H196" s="7">
        <f>ROUND(G196*ROUND(1+(24.2/100),4),2)</f>
        <v>26.96</v>
      </c>
      <c r="I196" s="7">
        <f>ROUND(ROUND(F196,2)*ROUND(G196,2),2)</f>
        <v>21593.42</v>
      </c>
      <c r="J196" s="7">
        <f>ROUND(ROUND(F196,2)*ROUND(H196,2),2)</f>
        <v>26815.22</v>
      </c>
    </row>
    <row r="197" spans="1:10" ht="16.5" x14ac:dyDescent="0.25">
      <c r="A197" s="5" t="s">
        <v>487</v>
      </c>
      <c r="B197" s="6" t="s">
        <v>210</v>
      </c>
      <c r="C197" s="5" t="s">
        <v>211</v>
      </c>
      <c r="D197" s="6" t="s">
        <v>17</v>
      </c>
      <c r="E197" s="6" t="s">
        <v>76</v>
      </c>
      <c r="F197" s="7">
        <v>888.6</v>
      </c>
      <c r="G197" s="7">
        <v>31.83</v>
      </c>
      <c r="H197" s="7">
        <f>ROUND(G197*ROUND(1+(24.2/100),4),2)</f>
        <v>39.53</v>
      </c>
      <c r="I197" s="7">
        <f>ROUND(ROUND(F197,2)*ROUND(G197,2),2)</f>
        <v>28284.14</v>
      </c>
      <c r="J197" s="7">
        <f>ROUND(ROUND(F197,2)*ROUND(H197,2),2)</f>
        <v>35126.36</v>
      </c>
    </row>
    <row r="198" spans="1:10" ht="16.5" x14ac:dyDescent="0.25">
      <c r="A198" s="5" t="s">
        <v>488</v>
      </c>
      <c r="B198" s="6" t="s">
        <v>159</v>
      </c>
      <c r="C198" s="5" t="s">
        <v>160</v>
      </c>
      <c r="D198" s="6" t="s">
        <v>17</v>
      </c>
      <c r="E198" s="6" t="s">
        <v>76</v>
      </c>
      <c r="F198" s="7">
        <v>51.84</v>
      </c>
      <c r="G198" s="7">
        <v>4.84</v>
      </c>
      <c r="H198" s="7">
        <f>ROUND(G198*ROUND(1+(24.2/100),4),2)</f>
        <v>6.01</v>
      </c>
      <c r="I198" s="7">
        <f>ROUND(ROUND(F198,2)*ROUND(G198,2),2)</f>
        <v>250.91</v>
      </c>
      <c r="J198" s="7">
        <f>ROUND(ROUND(F198,2)*ROUND(H198,2),2)</f>
        <v>311.56</v>
      </c>
    </row>
    <row r="199" spans="1:10" ht="24.75" x14ac:dyDescent="0.25">
      <c r="A199" s="5" t="s">
        <v>489</v>
      </c>
      <c r="B199" s="6" t="s">
        <v>74</v>
      </c>
      <c r="C199" s="5" t="s">
        <v>75</v>
      </c>
      <c r="D199" s="6" t="s">
        <v>17</v>
      </c>
      <c r="E199" s="6" t="s">
        <v>76</v>
      </c>
      <c r="F199" s="7">
        <v>189.44</v>
      </c>
      <c r="G199" s="7">
        <v>6.81</v>
      </c>
      <c r="H199" s="7">
        <f>ROUND(G199*ROUND(1+(24.2/100),4),2)</f>
        <v>8.4600000000000009</v>
      </c>
      <c r="I199" s="7">
        <f>ROUND(ROUND(F199,2)*ROUND(G199,2),2)</f>
        <v>1290.0899999999999</v>
      </c>
      <c r="J199" s="7">
        <f>ROUND(ROUND(F199,2)*ROUND(H199,2),2)</f>
        <v>1602.66</v>
      </c>
    </row>
    <row r="200" spans="1:10" ht="16.5" x14ac:dyDescent="0.25">
      <c r="A200" s="5" t="s">
        <v>490</v>
      </c>
      <c r="B200" s="6" t="s">
        <v>78</v>
      </c>
      <c r="C200" s="5" t="s">
        <v>79</v>
      </c>
      <c r="D200" s="6" t="s">
        <v>17</v>
      </c>
      <c r="E200" s="6" t="s">
        <v>80</v>
      </c>
      <c r="F200" s="7">
        <v>814.59</v>
      </c>
      <c r="G200" s="7">
        <v>2.13</v>
      </c>
      <c r="H200" s="7">
        <f>ROUND(G200*ROUND(1+(24.2/100),4),2)</f>
        <v>2.65</v>
      </c>
      <c r="I200" s="7">
        <f>ROUND(ROUND(F200,2)*ROUND(G200,2),2)</f>
        <v>1735.08</v>
      </c>
      <c r="J200" s="7">
        <f>ROUND(ROUND(F200,2)*ROUND(H200,2),2)</f>
        <v>2158.66</v>
      </c>
    </row>
    <row r="201" spans="1:10" ht="20.100000000000001" customHeight="1" x14ac:dyDescent="0.25">
      <c r="A201" s="3" t="s">
        <v>491</v>
      </c>
      <c r="B201" s="57" t="s">
        <v>353</v>
      </c>
      <c r="C201" s="57"/>
      <c r="D201" s="57"/>
      <c r="E201" s="57"/>
      <c r="F201" s="57"/>
      <c r="G201" s="57">
        <f>ROUND(F202*G202,2)+ROUND(F203*G203,2)+ROUND(F204*G204,2)+ROUND(F205*G205,2)+ROUND(F206*G206,2)</f>
        <v>254509.03999999998</v>
      </c>
      <c r="H201" s="57"/>
      <c r="I201" s="4">
        <f>ROUND(SUM(I202:I206),2)</f>
        <v>254509.04</v>
      </c>
      <c r="J201" s="4">
        <f>ROUND(SUM(J202:J206),2)</f>
        <v>316095.82</v>
      </c>
    </row>
    <row r="202" spans="1:10" ht="16.5" x14ac:dyDescent="0.25">
      <c r="A202" s="5" t="s">
        <v>492</v>
      </c>
      <c r="B202" s="6" t="s">
        <v>493</v>
      </c>
      <c r="C202" s="5" t="s">
        <v>494</v>
      </c>
      <c r="D202" s="6" t="s">
        <v>17</v>
      </c>
      <c r="E202" s="6" t="s">
        <v>178</v>
      </c>
      <c r="F202" s="7">
        <v>564.16999999999996</v>
      </c>
      <c r="G202" s="7">
        <v>48.78</v>
      </c>
      <c r="H202" s="7">
        <f>ROUND(G202*ROUND(1+(24.2/100),4),2)</f>
        <v>60.58</v>
      </c>
      <c r="I202" s="7">
        <f>ROUND(ROUND(F202,2)*ROUND(G202,2),2)</f>
        <v>27520.21</v>
      </c>
      <c r="J202" s="7">
        <f>ROUND(ROUND(F202,2)*ROUND(H202,2),2)</f>
        <v>34177.42</v>
      </c>
    </row>
    <row r="203" spans="1:10" ht="16.5" x14ac:dyDescent="0.25">
      <c r="A203" s="5" t="s">
        <v>495</v>
      </c>
      <c r="B203" s="6" t="s">
        <v>496</v>
      </c>
      <c r="C203" s="5" t="s">
        <v>497</v>
      </c>
      <c r="D203" s="6" t="s">
        <v>17</v>
      </c>
      <c r="E203" s="6" t="s">
        <v>178</v>
      </c>
      <c r="F203" s="7">
        <v>539.67999999999995</v>
      </c>
      <c r="G203" s="7">
        <v>68.77</v>
      </c>
      <c r="H203" s="7">
        <f>ROUND(G203*ROUND(1+(24.2/100),4),2)</f>
        <v>85.41</v>
      </c>
      <c r="I203" s="7">
        <f>ROUND(ROUND(F203,2)*ROUND(G203,2),2)</f>
        <v>37113.79</v>
      </c>
      <c r="J203" s="7">
        <f>ROUND(ROUND(F203,2)*ROUND(H203,2),2)</f>
        <v>46094.07</v>
      </c>
    </row>
    <row r="204" spans="1:10" ht="16.5" x14ac:dyDescent="0.25">
      <c r="A204" s="5" t="s">
        <v>498</v>
      </c>
      <c r="B204" s="6" t="s">
        <v>499</v>
      </c>
      <c r="C204" s="5" t="s">
        <v>500</v>
      </c>
      <c r="D204" s="6" t="s">
        <v>53</v>
      </c>
      <c r="E204" s="6" t="s">
        <v>178</v>
      </c>
      <c r="F204" s="7">
        <v>99.16</v>
      </c>
      <c r="G204" s="7">
        <v>102.02</v>
      </c>
      <c r="H204" s="7">
        <f>ROUND(G204*ROUND(1+(24.2/100),4),2)</f>
        <v>126.71</v>
      </c>
      <c r="I204" s="7">
        <f>ROUND(ROUND(F204,2)*ROUND(G204,2),2)</f>
        <v>10116.299999999999</v>
      </c>
      <c r="J204" s="7">
        <f>ROUND(ROUND(F204,2)*ROUND(H204,2),2)</f>
        <v>12564.56</v>
      </c>
    </row>
    <row r="205" spans="1:10" ht="16.5" x14ac:dyDescent="0.25">
      <c r="A205" s="5" t="s">
        <v>501</v>
      </c>
      <c r="B205" s="6" t="s">
        <v>502</v>
      </c>
      <c r="C205" s="5" t="s">
        <v>503</v>
      </c>
      <c r="D205" s="6" t="s">
        <v>53</v>
      </c>
      <c r="E205" s="6" t="s">
        <v>178</v>
      </c>
      <c r="F205" s="7">
        <v>232.74</v>
      </c>
      <c r="G205" s="7">
        <v>306.58999999999997</v>
      </c>
      <c r="H205" s="7">
        <f>ROUND(G205*ROUND(1+(24.2/100),4),2)</f>
        <v>380.78</v>
      </c>
      <c r="I205" s="7">
        <f>ROUND(ROUND(F205,2)*ROUND(G205,2),2)</f>
        <v>71355.759999999995</v>
      </c>
      <c r="J205" s="7">
        <f>ROUND(ROUND(F205,2)*ROUND(H205,2),2)</f>
        <v>88622.74</v>
      </c>
    </row>
    <row r="206" spans="1:10" ht="24.75" x14ac:dyDescent="0.25">
      <c r="A206" s="5" t="s">
        <v>504</v>
      </c>
      <c r="B206" s="6" t="s">
        <v>505</v>
      </c>
      <c r="C206" s="5" t="s">
        <v>506</v>
      </c>
      <c r="D206" s="6" t="s">
        <v>17</v>
      </c>
      <c r="E206" s="6" t="s">
        <v>178</v>
      </c>
      <c r="F206" s="7">
        <v>184.5</v>
      </c>
      <c r="G206" s="7">
        <v>587.54999999999995</v>
      </c>
      <c r="H206" s="7">
        <f>ROUND(G206*ROUND(1+(24.2/100),4),2)</f>
        <v>729.74</v>
      </c>
      <c r="I206" s="7">
        <f>ROUND(ROUND(F206,2)*ROUND(G206,2),2)</f>
        <v>108402.98</v>
      </c>
      <c r="J206" s="7">
        <f>ROUND(ROUND(F206,2)*ROUND(H206,2),2)</f>
        <v>134637.03</v>
      </c>
    </row>
    <row r="207" spans="1:10" ht="20.100000000000001" customHeight="1" x14ac:dyDescent="0.25">
      <c r="A207" s="3" t="s">
        <v>507</v>
      </c>
      <c r="B207" s="57" t="s">
        <v>440</v>
      </c>
      <c r="C207" s="57"/>
      <c r="D207" s="57"/>
      <c r="E207" s="57"/>
      <c r="F207" s="57"/>
      <c r="G207" s="57">
        <f>ROUND(F208*G208,2)+ROUND(F209*G209,2)+ROUND(F210*G210,2)+ROUND(F211*G211,2)+ROUND(F212*G212,2)+ROUND(F213*G213,2)</f>
        <v>214818.52999999997</v>
      </c>
      <c r="H207" s="57"/>
      <c r="I207" s="4">
        <f>ROUND(SUM(I208:I213),2)</f>
        <v>214818.53</v>
      </c>
      <c r="J207" s="4">
        <f>ROUND(SUM(J208:J213),2)</f>
        <v>266804.45</v>
      </c>
    </row>
    <row r="208" spans="1:10" ht="16.5" x14ac:dyDescent="0.25">
      <c r="A208" s="5" t="s">
        <v>508</v>
      </c>
      <c r="B208" s="6" t="s">
        <v>509</v>
      </c>
      <c r="C208" s="5" t="s">
        <v>510</v>
      </c>
      <c r="D208" s="6" t="s">
        <v>17</v>
      </c>
      <c r="E208" s="6" t="s">
        <v>61</v>
      </c>
      <c r="F208" s="7">
        <v>13</v>
      </c>
      <c r="G208" s="7">
        <v>620.15</v>
      </c>
      <c r="H208" s="7">
        <f t="shared" ref="H208:H213" si="24">ROUND(G208*ROUND(1+(24.2/100),4),2)</f>
        <v>770.23</v>
      </c>
      <c r="I208" s="7">
        <f t="shared" ref="I208:I213" si="25">ROUND(ROUND(F208,2)*ROUND(G208,2),2)</f>
        <v>8061.95</v>
      </c>
      <c r="J208" s="7">
        <f t="shared" ref="J208:J213" si="26">ROUND(ROUND(F208,2)*ROUND(H208,2),2)</f>
        <v>10012.99</v>
      </c>
    </row>
    <row r="209" spans="1:10" x14ac:dyDescent="0.25">
      <c r="A209" s="5" t="s">
        <v>511</v>
      </c>
      <c r="B209" s="6" t="s">
        <v>512</v>
      </c>
      <c r="C209" s="5" t="s">
        <v>513</v>
      </c>
      <c r="D209" s="6" t="s">
        <v>188</v>
      </c>
      <c r="E209" s="6" t="s">
        <v>286</v>
      </c>
      <c r="F209" s="7">
        <v>79</v>
      </c>
      <c r="G209" s="7">
        <v>2028.28</v>
      </c>
      <c r="H209" s="7">
        <f t="shared" si="24"/>
        <v>2519.12</v>
      </c>
      <c r="I209" s="7">
        <f t="shared" si="25"/>
        <v>160234.12</v>
      </c>
      <c r="J209" s="7">
        <f t="shared" si="26"/>
        <v>199010.48</v>
      </c>
    </row>
    <row r="210" spans="1:10" ht="16.5" x14ac:dyDescent="0.25">
      <c r="A210" s="5" t="s">
        <v>514</v>
      </c>
      <c r="B210" s="6" t="s">
        <v>475</v>
      </c>
      <c r="C210" s="5" t="s">
        <v>476</v>
      </c>
      <c r="D210" s="6" t="s">
        <v>17</v>
      </c>
      <c r="E210" s="6" t="s">
        <v>61</v>
      </c>
      <c r="F210" s="7">
        <v>11</v>
      </c>
      <c r="G210" s="7">
        <v>2856.32</v>
      </c>
      <c r="H210" s="7">
        <f t="shared" si="24"/>
        <v>3547.55</v>
      </c>
      <c r="I210" s="7">
        <f t="shared" si="25"/>
        <v>31419.52</v>
      </c>
      <c r="J210" s="7">
        <f t="shared" si="26"/>
        <v>39023.050000000003</v>
      </c>
    </row>
    <row r="211" spans="1:10" ht="16.5" x14ac:dyDescent="0.25">
      <c r="A211" s="5" t="s">
        <v>515</v>
      </c>
      <c r="B211" s="6" t="s">
        <v>516</v>
      </c>
      <c r="C211" s="5" t="s">
        <v>517</v>
      </c>
      <c r="D211" s="6" t="s">
        <v>17</v>
      </c>
      <c r="E211" s="6" t="s">
        <v>178</v>
      </c>
      <c r="F211" s="7">
        <v>5.29</v>
      </c>
      <c r="G211" s="7">
        <v>997.8</v>
      </c>
      <c r="H211" s="7">
        <f t="shared" si="24"/>
        <v>1239.27</v>
      </c>
      <c r="I211" s="7">
        <f t="shared" si="25"/>
        <v>5278.36</v>
      </c>
      <c r="J211" s="7">
        <f t="shared" si="26"/>
        <v>6555.74</v>
      </c>
    </row>
    <row r="212" spans="1:10" ht="16.5" x14ac:dyDescent="0.25">
      <c r="A212" s="5" t="s">
        <v>518</v>
      </c>
      <c r="B212" s="6" t="s">
        <v>478</v>
      </c>
      <c r="C212" s="5" t="s">
        <v>479</v>
      </c>
      <c r="D212" s="6" t="s">
        <v>17</v>
      </c>
      <c r="E212" s="6" t="s">
        <v>178</v>
      </c>
      <c r="F212" s="7">
        <v>3.3</v>
      </c>
      <c r="G212" s="7">
        <v>303.38</v>
      </c>
      <c r="H212" s="7">
        <f t="shared" si="24"/>
        <v>376.8</v>
      </c>
      <c r="I212" s="7">
        <f t="shared" si="25"/>
        <v>1001.15</v>
      </c>
      <c r="J212" s="7">
        <f t="shared" si="26"/>
        <v>1243.44</v>
      </c>
    </row>
    <row r="213" spans="1:10" ht="16.5" x14ac:dyDescent="0.25">
      <c r="A213" s="5" t="s">
        <v>519</v>
      </c>
      <c r="B213" s="6" t="s">
        <v>481</v>
      </c>
      <c r="C213" s="5" t="s">
        <v>482</v>
      </c>
      <c r="D213" s="6" t="s">
        <v>17</v>
      </c>
      <c r="E213" s="6" t="s">
        <v>61</v>
      </c>
      <c r="F213" s="7">
        <v>11</v>
      </c>
      <c r="G213" s="7">
        <v>802.13</v>
      </c>
      <c r="H213" s="7">
        <f t="shared" si="24"/>
        <v>996.25</v>
      </c>
      <c r="I213" s="7">
        <f t="shared" si="25"/>
        <v>8823.43</v>
      </c>
      <c r="J213" s="7">
        <f t="shared" si="26"/>
        <v>10958.75</v>
      </c>
    </row>
    <row r="214" spans="1:10" ht="20.100000000000001" customHeight="1" x14ac:dyDescent="0.25">
      <c r="A214" s="3" t="s">
        <v>520</v>
      </c>
      <c r="B214" s="57" t="s">
        <v>521</v>
      </c>
      <c r="C214" s="57"/>
      <c r="D214" s="57"/>
      <c r="E214" s="57"/>
      <c r="F214" s="57"/>
      <c r="G214" s="57">
        <f>ROUND(F215*G215,2)</f>
        <v>0</v>
      </c>
      <c r="H214" s="57"/>
      <c r="I214" s="4">
        <f>ROUND(I215,2)</f>
        <v>9135.0400000000009</v>
      </c>
      <c r="J214" s="4">
        <f>ROUND(J215,2)</f>
        <v>11345.61</v>
      </c>
    </row>
    <row r="215" spans="1:10" ht="20.100000000000001" customHeight="1" x14ac:dyDescent="0.25">
      <c r="A215" s="3" t="s">
        <v>522</v>
      </c>
      <c r="B215" s="57" t="s">
        <v>523</v>
      </c>
      <c r="C215" s="57"/>
      <c r="D215" s="57"/>
      <c r="E215" s="57"/>
      <c r="F215" s="57"/>
      <c r="G215" s="57">
        <f>ROUND(F216*G216,2)+ROUND(F217*G217,2)</f>
        <v>9135.0399999999991</v>
      </c>
      <c r="H215" s="57"/>
      <c r="I215" s="4">
        <f>ROUND(SUM(I216:I217),2)</f>
        <v>9135.0400000000009</v>
      </c>
      <c r="J215" s="4">
        <f>ROUND(SUM(J216:J217),2)</f>
        <v>11345.61</v>
      </c>
    </row>
    <row r="216" spans="1:10" ht="24.75" x14ac:dyDescent="0.25">
      <c r="A216" s="5" t="s">
        <v>524</v>
      </c>
      <c r="B216" s="6" t="s">
        <v>525</v>
      </c>
      <c r="C216" s="5" t="s">
        <v>526</v>
      </c>
      <c r="D216" s="6" t="s">
        <v>17</v>
      </c>
      <c r="E216" s="6" t="s">
        <v>72</v>
      </c>
      <c r="F216" s="7">
        <v>82.7</v>
      </c>
      <c r="G216" s="7">
        <v>100.8</v>
      </c>
      <c r="H216" s="7">
        <f>ROUND(G216*ROUND(1+(24.2/100),4),2)</f>
        <v>125.19</v>
      </c>
      <c r="I216" s="7">
        <f>ROUND(ROUND(F216,2)*ROUND(G216,2),2)</f>
        <v>8336.16</v>
      </c>
      <c r="J216" s="7">
        <f>ROUND(ROUND(F216,2)*ROUND(H216,2),2)</f>
        <v>10353.209999999999</v>
      </c>
    </row>
    <row r="217" spans="1:10" ht="24.75" x14ac:dyDescent="0.25">
      <c r="A217" s="5" t="s">
        <v>527</v>
      </c>
      <c r="B217" s="6" t="s">
        <v>528</v>
      </c>
      <c r="C217" s="5" t="s">
        <v>529</v>
      </c>
      <c r="D217" s="6" t="s">
        <v>17</v>
      </c>
      <c r="E217" s="6" t="s">
        <v>72</v>
      </c>
      <c r="F217" s="7">
        <v>82.7</v>
      </c>
      <c r="G217" s="7">
        <v>9.66</v>
      </c>
      <c r="H217" s="7">
        <f>ROUND(G217*ROUND(1+(24.2/100),4),2)</f>
        <v>12</v>
      </c>
      <c r="I217" s="7">
        <f>ROUND(ROUND(F217,2)*ROUND(G217,2),2)</f>
        <v>798.88</v>
      </c>
      <c r="J217" s="7">
        <f>ROUND(ROUND(F217,2)*ROUND(H217,2),2)</f>
        <v>992.4</v>
      </c>
    </row>
    <row r="218" spans="1:10" ht="20.100000000000001" customHeight="1" x14ac:dyDescent="0.25">
      <c r="A218" s="3" t="s">
        <v>530</v>
      </c>
      <c r="B218" s="57" t="s">
        <v>531</v>
      </c>
      <c r="C218" s="57"/>
      <c r="D218" s="57"/>
      <c r="E218" s="57"/>
      <c r="F218" s="57"/>
      <c r="G218" s="57">
        <f>ROUND(F219*G219,2)+ROUND(F220*G220,2)+ROUND(F221*G221,2)+ROUND(F222*G222,2)</f>
        <v>11599.400000000001</v>
      </c>
      <c r="H218" s="57"/>
      <c r="I218" s="4">
        <f>ROUND(SUM(I219:I222),2)</f>
        <v>11599.4</v>
      </c>
      <c r="J218" s="4">
        <f>ROUND(SUM(J219:J222),2)</f>
        <v>14405.04</v>
      </c>
    </row>
    <row r="219" spans="1:10" ht="16.5" x14ac:dyDescent="0.25">
      <c r="A219" s="5" t="s">
        <v>532</v>
      </c>
      <c r="B219" s="6" t="s">
        <v>533</v>
      </c>
      <c r="C219" s="5" t="s">
        <v>534</v>
      </c>
      <c r="D219" s="6" t="s">
        <v>17</v>
      </c>
      <c r="E219" s="6" t="s">
        <v>72</v>
      </c>
      <c r="F219" s="7">
        <v>82.7</v>
      </c>
      <c r="G219" s="7">
        <v>19.54</v>
      </c>
      <c r="H219" s="7">
        <f>ROUND(G219*ROUND(1+(24.2/100),4),2)</f>
        <v>24.27</v>
      </c>
      <c r="I219" s="7">
        <f>ROUND(ROUND(F219,2)*ROUND(G219,2),2)</f>
        <v>1615.96</v>
      </c>
      <c r="J219" s="7">
        <f>ROUND(ROUND(F219,2)*ROUND(H219,2),2)</f>
        <v>2007.13</v>
      </c>
    </row>
    <row r="220" spans="1:10" x14ac:dyDescent="0.25">
      <c r="A220" s="5" t="s">
        <v>535</v>
      </c>
      <c r="B220" s="6" t="s">
        <v>536</v>
      </c>
      <c r="C220" s="5" t="s">
        <v>537</v>
      </c>
      <c r="D220" s="6" t="s">
        <v>17</v>
      </c>
      <c r="E220" s="6" t="s">
        <v>72</v>
      </c>
      <c r="F220" s="7">
        <v>82.7</v>
      </c>
      <c r="G220" s="7">
        <v>4.7</v>
      </c>
      <c r="H220" s="7">
        <f>ROUND(G220*ROUND(1+(24.2/100),4),2)</f>
        <v>5.84</v>
      </c>
      <c r="I220" s="7">
        <f>ROUND(ROUND(F220,2)*ROUND(G220,2),2)</f>
        <v>388.69</v>
      </c>
      <c r="J220" s="7">
        <f>ROUND(ROUND(F220,2)*ROUND(H220,2),2)</f>
        <v>482.97</v>
      </c>
    </row>
    <row r="221" spans="1:10" ht="16.5" x14ac:dyDescent="0.25">
      <c r="A221" s="5" t="s">
        <v>538</v>
      </c>
      <c r="B221" s="6" t="s">
        <v>539</v>
      </c>
      <c r="C221" s="5" t="s">
        <v>540</v>
      </c>
      <c r="D221" s="6" t="s">
        <v>17</v>
      </c>
      <c r="E221" s="6" t="s">
        <v>72</v>
      </c>
      <c r="F221" s="7">
        <v>82.7</v>
      </c>
      <c r="G221" s="7">
        <v>14.41</v>
      </c>
      <c r="H221" s="7">
        <f>ROUND(G221*ROUND(1+(24.2/100),4),2)</f>
        <v>17.899999999999999</v>
      </c>
      <c r="I221" s="7">
        <f>ROUND(ROUND(F221,2)*ROUND(G221,2),2)</f>
        <v>1191.71</v>
      </c>
      <c r="J221" s="7">
        <f>ROUND(ROUND(F221,2)*ROUND(H221,2),2)</f>
        <v>1480.33</v>
      </c>
    </row>
    <row r="222" spans="1:10" x14ac:dyDescent="0.25">
      <c r="A222" s="5" t="s">
        <v>541</v>
      </c>
      <c r="B222" s="6" t="s">
        <v>542</v>
      </c>
      <c r="C222" s="5" t="s">
        <v>543</v>
      </c>
      <c r="D222" s="6" t="s">
        <v>17</v>
      </c>
      <c r="E222" s="6" t="s">
        <v>72</v>
      </c>
      <c r="F222" s="7">
        <v>553.55999999999995</v>
      </c>
      <c r="G222" s="7">
        <v>15.18</v>
      </c>
      <c r="H222" s="7">
        <f>ROUND(G222*ROUND(1+(24.2/100),4),2)</f>
        <v>18.850000000000001</v>
      </c>
      <c r="I222" s="7">
        <f>ROUND(ROUND(F222,2)*ROUND(G222,2),2)</f>
        <v>8403.0400000000009</v>
      </c>
      <c r="J222" s="7">
        <f>ROUND(ROUND(F222,2)*ROUND(H222,2),2)</f>
        <v>10434.61</v>
      </c>
    </row>
    <row r="223" spans="1:10" ht="20.100000000000001" customHeight="1" x14ac:dyDescent="0.25">
      <c r="A223" s="3" t="s">
        <v>544</v>
      </c>
      <c r="B223" s="57" t="s">
        <v>545</v>
      </c>
      <c r="C223" s="57"/>
      <c r="D223" s="57"/>
      <c r="E223" s="57"/>
      <c r="F223" s="57"/>
      <c r="G223" s="57">
        <f>ROUND(F224*G224,2)+ROUND(F227*G227,2)</f>
        <v>0</v>
      </c>
      <c r="H223" s="57"/>
      <c r="I223" s="4">
        <f>ROUND(I224+I227,2)</f>
        <v>74335.259999999995</v>
      </c>
      <c r="J223" s="4">
        <f>ROUND(J224+J227,2)</f>
        <v>92317.97</v>
      </c>
    </row>
    <row r="224" spans="1:10" ht="20.100000000000001" customHeight="1" x14ac:dyDescent="0.25">
      <c r="A224" s="3" t="s">
        <v>546</v>
      </c>
      <c r="B224" s="57" t="s">
        <v>547</v>
      </c>
      <c r="C224" s="57"/>
      <c r="D224" s="57"/>
      <c r="E224" s="57"/>
      <c r="F224" s="57"/>
      <c r="G224" s="57">
        <f>ROUND(F225*G225,2)+ROUND(F226*G226,2)</f>
        <v>44532</v>
      </c>
      <c r="H224" s="57"/>
      <c r="I224" s="4">
        <f>ROUND(SUM(I225:I226),2)</f>
        <v>44532</v>
      </c>
      <c r="J224" s="4">
        <f>ROUND(SUM(J225:J226),2)</f>
        <v>55308.26</v>
      </c>
    </row>
    <row r="225" spans="1:10" x14ac:dyDescent="0.25">
      <c r="A225" s="5" t="s">
        <v>548</v>
      </c>
      <c r="B225" s="6" t="s">
        <v>549</v>
      </c>
      <c r="C225" s="5" t="s">
        <v>550</v>
      </c>
      <c r="D225" s="6" t="s">
        <v>188</v>
      </c>
      <c r="E225" s="6" t="s">
        <v>465</v>
      </c>
      <c r="F225" s="7">
        <v>106.48</v>
      </c>
      <c r="G225" s="7">
        <v>206.79</v>
      </c>
      <c r="H225" s="7">
        <f>ROUND(G225*ROUND(1+(24.2/100),4),2)</f>
        <v>256.83</v>
      </c>
      <c r="I225" s="7">
        <f>ROUND(ROUND(F225,2)*ROUND(G225,2),2)</f>
        <v>22019</v>
      </c>
      <c r="J225" s="7">
        <f>ROUND(ROUND(F225,2)*ROUND(H225,2),2)</f>
        <v>27347.26</v>
      </c>
    </row>
    <row r="226" spans="1:10" x14ac:dyDescent="0.25">
      <c r="A226" s="5" t="s">
        <v>551</v>
      </c>
      <c r="B226" s="6" t="s">
        <v>552</v>
      </c>
      <c r="C226" s="5" t="s">
        <v>553</v>
      </c>
      <c r="D226" s="6" t="s">
        <v>188</v>
      </c>
      <c r="E226" s="6" t="s">
        <v>465</v>
      </c>
      <c r="F226" s="7">
        <v>50</v>
      </c>
      <c r="G226" s="7">
        <v>450.26</v>
      </c>
      <c r="H226" s="7">
        <f>ROUND(G226*ROUND(1+(24.2/100),4),2)</f>
        <v>559.22</v>
      </c>
      <c r="I226" s="7">
        <f>ROUND(ROUND(F226,2)*ROUND(G226,2),2)</f>
        <v>22513</v>
      </c>
      <c r="J226" s="7">
        <f>ROUND(ROUND(F226,2)*ROUND(H226,2),2)</f>
        <v>27961</v>
      </c>
    </row>
    <row r="227" spans="1:10" ht="20.100000000000001" customHeight="1" x14ac:dyDescent="0.25">
      <c r="A227" s="3" t="s">
        <v>554</v>
      </c>
      <c r="B227" s="57" t="s">
        <v>555</v>
      </c>
      <c r="C227" s="57"/>
      <c r="D227" s="57"/>
      <c r="E227" s="57"/>
      <c r="F227" s="57"/>
      <c r="G227" s="57">
        <f>ROUND(F228*G228,2)+ROUND(F232*G232,2)+ROUND(F235*G235,2)+ROUND(F237*G237,2)+ROUND(F239*G239,2)</f>
        <v>0</v>
      </c>
      <c r="H227" s="57"/>
      <c r="I227" s="4">
        <f>ROUND(I228+I232+I235+I237+I239,2)</f>
        <v>29803.26</v>
      </c>
      <c r="J227" s="4">
        <f>ROUND(J228+J232+J235+J237+J239,2)</f>
        <v>37009.71</v>
      </c>
    </row>
    <row r="228" spans="1:10" ht="20.100000000000001" customHeight="1" x14ac:dyDescent="0.25">
      <c r="A228" s="3" t="s">
        <v>556</v>
      </c>
      <c r="B228" s="57" t="s">
        <v>557</v>
      </c>
      <c r="C228" s="57"/>
      <c r="D228" s="57"/>
      <c r="E228" s="57"/>
      <c r="F228" s="57"/>
      <c r="G228" s="57">
        <f>ROUND(F229*G229,2)+ROUND(F230*G230,2)+ROUND(F231*G231,2)</f>
        <v>13719.77</v>
      </c>
      <c r="H228" s="57"/>
      <c r="I228" s="4">
        <f>ROUND(SUM(I229:I231),2)</f>
        <v>13719.77</v>
      </c>
      <c r="J228" s="4">
        <f>ROUND(SUM(J229:J231),2)</f>
        <v>17034.5</v>
      </c>
    </row>
    <row r="229" spans="1:10" ht="24.75" x14ac:dyDescent="0.25">
      <c r="A229" s="5" t="s">
        <v>558</v>
      </c>
      <c r="B229" s="6" t="s">
        <v>559</v>
      </c>
      <c r="C229" s="5" t="s">
        <v>560</v>
      </c>
      <c r="D229" s="6" t="s">
        <v>17</v>
      </c>
      <c r="E229" s="6" t="s">
        <v>178</v>
      </c>
      <c r="F229" s="7">
        <v>834.31</v>
      </c>
      <c r="G229" s="7">
        <v>7.74</v>
      </c>
      <c r="H229" s="7">
        <f>ROUND(G229*ROUND(1+(24.2/100),4),2)</f>
        <v>9.61</v>
      </c>
      <c r="I229" s="7">
        <f>ROUND(ROUND(F229,2)*ROUND(G229,2),2)</f>
        <v>6457.56</v>
      </c>
      <c r="J229" s="7">
        <f>ROUND(ROUND(F229,2)*ROUND(H229,2),2)</f>
        <v>8017.72</v>
      </c>
    </row>
    <row r="230" spans="1:10" ht="24.75" x14ac:dyDescent="0.25">
      <c r="A230" s="5" t="s">
        <v>561</v>
      </c>
      <c r="B230" s="6" t="s">
        <v>559</v>
      </c>
      <c r="C230" s="5" t="s">
        <v>560</v>
      </c>
      <c r="D230" s="6" t="s">
        <v>17</v>
      </c>
      <c r="E230" s="6" t="s">
        <v>178</v>
      </c>
      <c r="F230" s="7">
        <v>818.9</v>
      </c>
      <c r="G230" s="7">
        <v>7.74</v>
      </c>
      <c r="H230" s="7">
        <f>ROUND(G230*ROUND(1+(24.2/100),4),2)</f>
        <v>9.61</v>
      </c>
      <c r="I230" s="7">
        <f>ROUND(ROUND(F230,2)*ROUND(G230,2),2)</f>
        <v>6338.29</v>
      </c>
      <c r="J230" s="7">
        <f>ROUND(ROUND(F230,2)*ROUND(H230,2),2)</f>
        <v>7869.63</v>
      </c>
    </row>
    <row r="231" spans="1:10" ht="24.75" x14ac:dyDescent="0.25">
      <c r="A231" s="5" t="s">
        <v>562</v>
      </c>
      <c r="B231" s="6" t="s">
        <v>559</v>
      </c>
      <c r="C231" s="5" t="s">
        <v>560</v>
      </c>
      <c r="D231" s="6" t="s">
        <v>17</v>
      </c>
      <c r="E231" s="6" t="s">
        <v>178</v>
      </c>
      <c r="F231" s="7">
        <v>119.37</v>
      </c>
      <c r="G231" s="7">
        <v>7.74</v>
      </c>
      <c r="H231" s="7">
        <f>ROUND(G231*ROUND(1+(24.2/100),4),2)</f>
        <v>9.61</v>
      </c>
      <c r="I231" s="7">
        <f>ROUND(ROUND(F231,2)*ROUND(G231,2),2)</f>
        <v>923.92</v>
      </c>
      <c r="J231" s="7">
        <f>ROUND(ROUND(F231,2)*ROUND(H231,2),2)</f>
        <v>1147.1500000000001</v>
      </c>
    </row>
    <row r="232" spans="1:10" ht="20.100000000000001" customHeight="1" x14ac:dyDescent="0.25">
      <c r="A232" s="3" t="s">
        <v>563</v>
      </c>
      <c r="B232" s="57" t="s">
        <v>564</v>
      </c>
      <c r="C232" s="57"/>
      <c r="D232" s="57"/>
      <c r="E232" s="57"/>
      <c r="F232" s="57"/>
      <c r="G232" s="57">
        <f>ROUND(F233*G233,2)+ROUND(F234*G234,2)</f>
        <v>5652.85</v>
      </c>
      <c r="H232" s="57"/>
      <c r="I232" s="4">
        <f>ROUND(SUM(I233:I234),2)</f>
        <v>5652.85</v>
      </c>
      <c r="J232" s="4">
        <f>ROUND(SUM(J233:J234),2)</f>
        <v>7020.7</v>
      </c>
    </row>
    <row r="233" spans="1:10" ht="16.5" x14ac:dyDescent="0.25">
      <c r="A233" s="5" t="s">
        <v>565</v>
      </c>
      <c r="B233" s="6" t="s">
        <v>566</v>
      </c>
      <c r="C233" s="5" t="s">
        <v>567</v>
      </c>
      <c r="D233" s="6" t="s">
        <v>17</v>
      </c>
      <c r="E233" s="6" t="s">
        <v>72</v>
      </c>
      <c r="F233" s="7">
        <v>47.7</v>
      </c>
      <c r="G233" s="7">
        <v>49.84</v>
      </c>
      <c r="H233" s="7">
        <f>ROUND(G233*ROUND(1+(24.2/100),4),2)</f>
        <v>61.9</v>
      </c>
      <c r="I233" s="7">
        <f>ROUND(ROUND(F233,2)*ROUND(G233,2),2)</f>
        <v>2377.37</v>
      </c>
      <c r="J233" s="7">
        <f>ROUND(ROUND(F233,2)*ROUND(H233,2),2)</f>
        <v>2952.63</v>
      </c>
    </row>
    <row r="234" spans="1:10" ht="16.5" x14ac:dyDescent="0.25">
      <c r="A234" s="5" t="s">
        <v>568</v>
      </c>
      <c r="B234" s="6" t="s">
        <v>566</v>
      </c>
      <c r="C234" s="5" t="s">
        <v>567</v>
      </c>
      <c r="D234" s="6" t="s">
        <v>17</v>
      </c>
      <c r="E234" s="6" t="s">
        <v>72</v>
      </c>
      <c r="F234" s="7">
        <v>65.72</v>
      </c>
      <c r="G234" s="7">
        <v>49.84</v>
      </c>
      <c r="H234" s="7">
        <f>ROUND(G234*ROUND(1+(24.2/100),4),2)</f>
        <v>61.9</v>
      </c>
      <c r="I234" s="7">
        <f>ROUND(ROUND(F234,2)*ROUND(G234,2),2)</f>
        <v>3275.48</v>
      </c>
      <c r="J234" s="7">
        <f>ROUND(ROUND(F234,2)*ROUND(H234,2),2)</f>
        <v>4068.07</v>
      </c>
    </row>
    <row r="235" spans="1:10" ht="20.100000000000001" customHeight="1" x14ac:dyDescent="0.25">
      <c r="A235" s="3" t="s">
        <v>569</v>
      </c>
      <c r="B235" s="57" t="s">
        <v>570</v>
      </c>
      <c r="C235" s="57"/>
      <c r="D235" s="57"/>
      <c r="E235" s="57"/>
      <c r="F235" s="57"/>
      <c r="G235" s="57">
        <f>ROUND(F236*G236,2)</f>
        <v>3921.46</v>
      </c>
      <c r="H235" s="57"/>
      <c r="I235" s="4">
        <f>ROUND(SUM(I236:I236),2)</f>
        <v>3921.46</v>
      </c>
      <c r="J235" s="4">
        <f>ROUND(SUM(J236:J236),2)</f>
        <v>4870.3100000000004</v>
      </c>
    </row>
    <row r="236" spans="1:10" ht="16.5" x14ac:dyDescent="0.25">
      <c r="A236" s="5" t="s">
        <v>571</v>
      </c>
      <c r="B236" s="6" t="s">
        <v>572</v>
      </c>
      <c r="C236" s="5" t="s">
        <v>573</v>
      </c>
      <c r="D236" s="6" t="s">
        <v>17</v>
      </c>
      <c r="E236" s="6" t="s">
        <v>72</v>
      </c>
      <c r="F236" s="7">
        <v>70.81</v>
      </c>
      <c r="G236" s="7">
        <v>55.38</v>
      </c>
      <c r="H236" s="7">
        <f>ROUND(G236*ROUND(1+(24.2/100),4),2)</f>
        <v>68.78</v>
      </c>
      <c r="I236" s="7">
        <f>ROUND(ROUND(F236,2)*ROUND(G236,2),2)</f>
        <v>3921.46</v>
      </c>
      <c r="J236" s="7">
        <f>ROUND(ROUND(F236,2)*ROUND(H236,2),2)</f>
        <v>4870.3100000000004</v>
      </c>
    </row>
    <row r="237" spans="1:10" ht="20.100000000000001" customHeight="1" x14ac:dyDescent="0.25">
      <c r="A237" s="3" t="s">
        <v>574</v>
      </c>
      <c r="B237" s="57" t="s">
        <v>575</v>
      </c>
      <c r="C237" s="57"/>
      <c r="D237" s="57"/>
      <c r="E237" s="57"/>
      <c r="F237" s="57"/>
      <c r="G237" s="57">
        <f>ROUND(F238*G238,2)</f>
        <v>877.22</v>
      </c>
      <c r="H237" s="57"/>
      <c r="I237" s="4">
        <f>ROUND(SUM(I238:I238),2)</f>
        <v>877.22</v>
      </c>
      <c r="J237" s="4">
        <f>ROUND(SUM(J238:J238),2)</f>
        <v>1089.48</v>
      </c>
    </row>
    <row r="238" spans="1:10" ht="16.5" x14ac:dyDescent="0.25">
      <c r="A238" s="5" t="s">
        <v>576</v>
      </c>
      <c r="B238" s="6" t="s">
        <v>572</v>
      </c>
      <c r="C238" s="5" t="s">
        <v>573</v>
      </c>
      <c r="D238" s="6" t="s">
        <v>17</v>
      </c>
      <c r="E238" s="6" t="s">
        <v>72</v>
      </c>
      <c r="F238" s="7">
        <v>15.84</v>
      </c>
      <c r="G238" s="7">
        <v>55.38</v>
      </c>
      <c r="H238" s="7">
        <f>ROUND(G238*ROUND(1+(24.2/100),4),2)</f>
        <v>68.78</v>
      </c>
      <c r="I238" s="7">
        <f>ROUND(ROUND(F238,2)*ROUND(G238,2),2)</f>
        <v>877.22</v>
      </c>
      <c r="J238" s="7">
        <f>ROUND(ROUND(F238,2)*ROUND(H238,2),2)</f>
        <v>1089.48</v>
      </c>
    </row>
    <row r="239" spans="1:10" ht="20.100000000000001" customHeight="1" x14ac:dyDescent="0.25">
      <c r="A239" s="3" t="s">
        <v>577</v>
      </c>
      <c r="B239" s="57" t="s">
        <v>578</v>
      </c>
      <c r="C239" s="57"/>
      <c r="D239" s="57"/>
      <c r="E239" s="57"/>
      <c r="F239" s="57"/>
      <c r="G239" s="57">
        <f>ROUND(F240*G240,2)+ROUND(F241*G241,2)</f>
        <v>5631.96</v>
      </c>
      <c r="H239" s="57"/>
      <c r="I239" s="4">
        <f>ROUND(SUM(I240:I241),2)</f>
        <v>5631.96</v>
      </c>
      <c r="J239" s="4">
        <f>ROUND(SUM(J240:J241),2)</f>
        <v>6994.72</v>
      </c>
    </row>
    <row r="240" spans="1:10" x14ac:dyDescent="0.25">
      <c r="A240" s="5" t="s">
        <v>579</v>
      </c>
      <c r="B240" s="6" t="s">
        <v>580</v>
      </c>
      <c r="C240" s="5" t="s">
        <v>581</v>
      </c>
      <c r="D240" s="6" t="s">
        <v>188</v>
      </c>
      <c r="E240" s="6" t="s">
        <v>286</v>
      </c>
      <c r="F240" s="7">
        <v>44</v>
      </c>
      <c r="G240" s="7">
        <v>87.91</v>
      </c>
      <c r="H240" s="7">
        <f>ROUND(G240*ROUND(1+(24.2/100),4),2)</f>
        <v>109.18</v>
      </c>
      <c r="I240" s="7">
        <f>ROUND(ROUND(F240,2)*ROUND(G240,2),2)</f>
        <v>3868.04</v>
      </c>
      <c r="J240" s="7">
        <f>ROUND(ROUND(F240,2)*ROUND(H240,2),2)</f>
        <v>4803.92</v>
      </c>
    </row>
    <row r="241" spans="1:10" x14ac:dyDescent="0.25">
      <c r="A241" s="5" t="s">
        <v>582</v>
      </c>
      <c r="B241" s="6" t="s">
        <v>583</v>
      </c>
      <c r="C241" s="5" t="s">
        <v>584</v>
      </c>
      <c r="D241" s="6" t="s">
        <v>188</v>
      </c>
      <c r="E241" s="6" t="s">
        <v>286</v>
      </c>
      <c r="F241" s="7">
        <v>8</v>
      </c>
      <c r="G241" s="7">
        <v>220.49</v>
      </c>
      <c r="H241" s="7">
        <f>ROUND(G241*ROUND(1+(24.2/100),4),2)</f>
        <v>273.85000000000002</v>
      </c>
      <c r="I241" s="7">
        <f>ROUND(ROUND(F241,2)*ROUND(G241,2),2)</f>
        <v>1763.92</v>
      </c>
      <c r="J241" s="7">
        <f>ROUND(ROUND(F241,2)*ROUND(H241,2),2)</f>
        <v>2190.8000000000002</v>
      </c>
    </row>
    <row r="242" spans="1:10" ht="20.100000000000001" customHeight="1" x14ac:dyDescent="0.25">
      <c r="A242" s="3" t="s">
        <v>585</v>
      </c>
      <c r="B242" s="57" t="s">
        <v>586</v>
      </c>
      <c r="C242" s="57"/>
      <c r="D242" s="57"/>
      <c r="E242" s="57"/>
      <c r="F242" s="57"/>
      <c r="G242" s="57">
        <f>ROUND(F243*G243,2)+ROUND(F247*G247,2)+ROUND(F254*G254,2)+ROUND(F256*G256,2)</f>
        <v>0</v>
      </c>
      <c r="H242" s="57"/>
      <c r="I242" s="4">
        <f>ROUND(I243+I247+I254+I256,2)</f>
        <v>333625.28999999998</v>
      </c>
      <c r="J242" s="4">
        <f>ROUND(J243+J247+J254+J256,2)</f>
        <v>414398.88</v>
      </c>
    </row>
    <row r="243" spans="1:10" ht="20.100000000000001" customHeight="1" x14ac:dyDescent="0.25">
      <c r="A243" s="3" t="s">
        <v>587</v>
      </c>
      <c r="B243" s="57" t="s">
        <v>588</v>
      </c>
      <c r="C243" s="57"/>
      <c r="D243" s="57"/>
      <c r="E243" s="57"/>
      <c r="F243" s="57"/>
      <c r="G243" s="57">
        <f>ROUND(F244*G244,2)+ROUND(F245*G245,2)+ROUND(F246*G246,2)</f>
        <v>229491.38</v>
      </c>
      <c r="H243" s="57"/>
      <c r="I243" s="4">
        <f>ROUND(SUM(I244:I246),2)</f>
        <v>229491.38</v>
      </c>
      <c r="J243" s="4">
        <f>ROUND(SUM(J244:J246),2)</f>
        <v>285065.94</v>
      </c>
    </row>
    <row r="244" spans="1:10" x14ac:dyDescent="0.25">
      <c r="A244" s="5" t="s">
        <v>589</v>
      </c>
      <c r="B244" s="6" t="s">
        <v>590</v>
      </c>
      <c r="C244" s="5" t="s">
        <v>591</v>
      </c>
      <c r="D244" s="6" t="s">
        <v>17</v>
      </c>
      <c r="E244" s="6" t="s">
        <v>72</v>
      </c>
      <c r="F244" s="7">
        <v>9852.4699999999993</v>
      </c>
      <c r="G244" s="7">
        <v>5.51</v>
      </c>
      <c r="H244" s="7">
        <f>ROUND(G244*ROUND(1+(24.2/100),4),2)</f>
        <v>6.84</v>
      </c>
      <c r="I244" s="7">
        <f>ROUND(ROUND(F244,2)*ROUND(G244,2),2)</f>
        <v>54287.11</v>
      </c>
      <c r="J244" s="7">
        <f>ROUND(ROUND(F244,2)*ROUND(H244,2),2)</f>
        <v>67390.89</v>
      </c>
    </row>
    <row r="245" spans="1:10" x14ac:dyDescent="0.25">
      <c r="A245" s="5" t="s">
        <v>592</v>
      </c>
      <c r="B245" s="6" t="s">
        <v>593</v>
      </c>
      <c r="C245" s="5" t="s">
        <v>594</v>
      </c>
      <c r="D245" s="6" t="s">
        <v>17</v>
      </c>
      <c r="E245" s="6" t="s">
        <v>72</v>
      </c>
      <c r="F245" s="7">
        <v>9854.42</v>
      </c>
      <c r="G245" s="7">
        <v>14.03</v>
      </c>
      <c r="H245" s="7">
        <f>ROUND(G245*ROUND(1+(24.2/100),4),2)</f>
        <v>17.43</v>
      </c>
      <c r="I245" s="7">
        <f>ROUND(ROUND(F245,2)*ROUND(G245,2),2)</f>
        <v>138257.51</v>
      </c>
      <c r="J245" s="7">
        <f>ROUND(ROUND(F245,2)*ROUND(H245,2),2)</f>
        <v>171762.54</v>
      </c>
    </row>
    <row r="246" spans="1:10" x14ac:dyDescent="0.25">
      <c r="A246" s="5" t="s">
        <v>595</v>
      </c>
      <c r="B246" s="6" t="s">
        <v>596</v>
      </c>
      <c r="C246" s="5" t="s">
        <v>597</v>
      </c>
      <c r="D246" s="6" t="s">
        <v>17</v>
      </c>
      <c r="E246" s="6" t="s">
        <v>72</v>
      </c>
      <c r="F246" s="7">
        <v>9852.4699999999993</v>
      </c>
      <c r="G246" s="7">
        <v>3.75</v>
      </c>
      <c r="H246" s="7">
        <f>ROUND(G246*ROUND(1+(24.2/100),4),2)</f>
        <v>4.66</v>
      </c>
      <c r="I246" s="7">
        <f>ROUND(ROUND(F246,2)*ROUND(G246,2),2)</f>
        <v>36946.76</v>
      </c>
      <c r="J246" s="7">
        <f>ROUND(ROUND(F246,2)*ROUND(H246,2),2)</f>
        <v>45912.51</v>
      </c>
    </row>
    <row r="247" spans="1:10" ht="20.100000000000001" customHeight="1" x14ac:dyDescent="0.25">
      <c r="A247" s="3" t="s">
        <v>598</v>
      </c>
      <c r="B247" s="57" t="s">
        <v>599</v>
      </c>
      <c r="C247" s="57"/>
      <c r="D247" s="57"/>
      <c r="E247" s="57"/>
      <c r="F247" s="57"/>
      <c r="G247" s="57">
        <f>ROUND(F248*G248,2)+ROUND(F249*G249,2)+ROUND(F250*G250,2)+ROUND(F251*G251,2)+ROUND(F252*G252,2)+ROUND(F253*G253,2)</f>
        <v>6041.23</v>
      </c>
      <c r="H247" s="57"/>
      <c r="I247" s="4">
        <f>ROUND(SUM(I248:I253),2)</f>
        <v>6041.23</v>
      </c>
      <c r="J247" s="4">
        <f>ROUND(SUM(J248:J253),2)</f>
        <v>7503.18</v>
      </c>
    </row>
    <row r="248" spans="1:10" ht="16.5" x14ac:dyDescent="0.25">
      <c r="A248" s="5" t="s">
        <v>600</v>
      </c>
      <c r="B248" s="6" t="s">
        <v>601</v>
      </c>
      <c r="C248" s="5" t="s">
        <v>602</v>
      </c>
      <c r="D248" s="6" t="s">
        <v>17</v>
      </c>
      <c r="E248" s="6" t="s">
        <v>61</v>
      </c>
      <c r="F248" s="7">
        <v>3</v>
      </c>
      <c r="G248" s="7">
        <v>62.16</v>
      </c>
      <c r="H248" s="7">
        <f t="shared" ref="H248:H253" si="27">ROUND(G248*ROUND(1+(24.2/100),4),2)</f>
        <v>77.2</v>
      </c>
      <c r="I248" s="7">
        <f t="shared" ref="I248:I253" si="28">ROUND(ROUND(F248,2)*ROUND(G248,2),2)</f>
        <v>186.48</v>
      </c>
      <c r="J248" s="7">
        <f t="shared" ref="J248:J253" si="29">ROUND(ROUND(F248,2)*ROUND(H248,2),2)</f>
        <v>231.6</v>
      </c>
    </row>
    <row r="249" spans="1:10" x14ac:dyDescent="0.25">
      <c r="A249" s="5" t="s">
        <v>603</v>
      </c>
      <c r="B249" s="6" t="s">
        <v>601</v>
      </c>
      <c r="C249" s="5" t="s">
        <v>604</v>
      </c>
      <c r="D249" s="6" t="s">
        <v>17</v>
      </c>
      <c r="E249" s="6" t="s">
        <v>61</v>
      </c>
      <c r="F249" s="7">
        <v>6</v>
      </c>
      <c r="G249" s="7">
        <v>62.16</v>
      </c>
      <c r="H249" s="7">
        <f t="shared" si="27"/>
        <v>77.2</v>
      </c>
      <c r="I249" s="7">
        <f t="shared" si="28"/>
        <v>372.96</v>
      </c>
      <c r="J249" s="7">
        <f t="shared" si="29"/>
        <v>463.2</v>
      </c>
    </row>
    <row r="250" spans="1:10" ht="16.5" x14ac:dyDescent="0.25">
      <c r="A250" s="5" t="s">
        <v>605</v>
      </c>
      <c r="B250" s="6" t="s">
        <v>606</v>
      </c>
      <c r="C250" s="5" t="s">
        <v>607</v>
      </c>
      <c r="D250" s="6" t="s">
        <v>17</v>
      </c>
      <c r="E250" s="6" t="s">
        <v>61</v>
      </c>
      <c r="F250" s="7">
        <v>26</v>
      </c>
      <c r="G250" s="7">
        <v>103.43</v>
      </c>
      <c r="H250" s="7">
        <f t="shared" si="27"/>
        <v>128.46</v>
      </c>
      <c r="I250" s="7">
        <f t="shared" si="28"/>
        <v>2689.18</v>
      </c>
      <c r="J250" s="7">
        <f t="shared" si="29"/>
        <v>3339.96</v>
      </c>
    </row>
    <row r="251" spans="1:10" ht="16.5" x14ac:dyDescent="0.25">
      <c r="A251" s="5" t="s">
        <v>608</v>
      </c>
      <c r="B251" s="6" t="s">
        <v>606</v>
      </c>
      <c r="C251" s="5" t="s">
        <v>609</v>
      </c>
      <c r="D251" s="6" t="s">
        <v>17</v>
      </c>
      <c r="E251" s="6" t="s">
        <v>61</v>
      </c>
      <c r="F251" s="7">
        <v>5</v>
      </c>
      <c r="G251" s="7">
        <v>103.43</v>
      </c>
      <c r="H251" s="7">
        <f t="shared" si="27"/>
        <v>128.46</v>
      </c>
      <c r="I251" s="7">
        <f t="shared" si="28"/>
        <v>517.15</v>
      </c>
      <c r="J251" s="7">
        <f t="shared" si="29"/>
        <v>642.29999999999995</v>
      </c>
    </row>
    <row r="252" spans="1:10" ht="16.5" x14ac:dyDescent="0.25">
      <c r="A252" s="5" t="s">
        <v>610</v>
      </c>
      <c r="B252" s="6" t="s">
        <v>606</v>
      </c>
      <c r="C252" s="5" t="s">
        <v>611</v>
      </c>
      <c r="D252" s="6" t="s">
        <v>17</v>
      </c>
      <c r="E252" s="6" t="s">
        <v>61</v>
      </c>
      <c r="F252" s="7">
        <v>16</v>
      </c>
      <c r="G252" s="7">
        <v>103.43</v>
      </c>
      <c r="H252" s="7">
        <f t="shared" si="27"/>
        <v>128.46</v>
      </c>
      <c r="I252" s="7">
        <f t="shared" si="28"/>
        <v>1654.88</v>
      </c>
      <c r="J252" s="7">
        <f t="shared" si="29"/>
        <v>2055.36</v>
      </c>
    </row>
    <row r="253" spans="1:10" ht="16.5" x14ac:dyDescent="0.25">
      <c r="A253" s="5" t="s">
        <v>612</v>
      </c>
      <c r="B253" s="6" t="s">
        <v>606</v>
      </c>
      <c r="C253" s="5" t="s">
        <v>613</v>
      </c>
      <c r="D253" s="6" t="s">
        <v>17</v>
      </c>
      <c r="E253" s="6" t="s">
        <v>61</v>
      </c>
      <c r="F253" s="7">
        <v>6</v>
      </c>
      <c r="G253" s="7">
        <v>103.43</v>
      </c>
      <c r="H253" s="7">
        <f t="shared" si="27"/>
        <v>128.46</v>
      </c>
      <c r="I253" s="7">
        <f t="shared" si="28"/>
        <v>620.58000000000004</v>
      </c>
      <c r="J253" s="7">
        <f t="shared" si="29"/>
        <v>770.76</v>
      </c>
    </row>
    <row r="254" spans="1:10" ht="20.100000000000001" customHeight="1" x14ac:dyDescent="0.25">
      <c r="A254" s="3" t="s">
        <v>614</v>
      </c>
      <c r="B254" s="57" t="s">
        <v>615</v>
      </c>
      <c r="C254" s="57"/>
      <c r="D254" s="57"/>
      <c r="E254" s="57"/>
      <c r="F254" s="57"/>
      <c r="G254" s="57">
        <f>ROUND(F255*G255,2)</f>
        <v>18703.22</v>
      </c>
      <c r="H254" s="57"/>
      <c r="I254" s="4">
        <f>ROUND(SUM(I255:I255),2)</f>
        <v>18703.22</v>
      </c>
      <c r="J254" s="4">
        <f>ROUND(SUM(J255:J255),2)</f>
        <v>23228.86</v>
      </c>
    </row>
    <row r="255" spans="1:10" ht="16.5" x14ac:dyDescent="0.25">
      <c r="A255" s="5" t="s">
        <v>616</v>
      </c>
      <c r="B255" s="6" t="s">
        <v>617</v>
      </c>
      <c r="C255" s="5" t="s">
        <v>618</v>
      </c>
      <c r="D255" s="6" t="s">
        <v>17</v>
      </c>
      <c r="E255" s="6" t="s">
        <v>72</v>
      </c>
      <c r="F255" s="7">
        <v>116.64</v>
      </c>
      <c r="G255" s="7">
        <v>160.35</v>
      </c>
      <c r="H255" s="7">
        <f>ROUND(G255*ROUND(1+(24.2/100),4),2)</f>
        <v>199.15</v>
      </c>
      <c r="I255" s="7">
        <f>ROUND(ROUND(F255,2)*ROUND(G255,2),2)</f>
        <v>18703.22</v>
      </c>
      <c r="J255" s="7">
        <f>ROUND(ROUND(F255,2)*ROUND(H255,2),2)</f>
        <v>23228.86</v>
      </c>
    </row>
    <row r="256" spans="1:10" ht="20.100000000000001" customHeight="1" x14ac:dyDescent="0.25">
      <c r="A256" s="3" t="s">
        <v>619</v>
      </c>
      <c r="B256" s="57" t="s">
        <v>620</v>
      </c>
      <c r="C256" s="57"/>
      <c r="D256" s="57"/>
      <c r="E256" s="57"/>
      <c r="F256" s="57"/>
      <c r="G256" s="57">
        <f>ROUND(F257*G257,2)+ROUND(F258*G258,2)+ROUND(F259*G259,2)</f>
        <v>79389.459999999992</v>
      </c>
      <c r="H256" s="57"/>
      <c r="I256" s="4">
        <f>ROUND(SUM(I257:I259),2)</f>
        <v>79389.460000000006</v>
      </c>
      <c r="J256" s="4">
        <f>ROUND(SUM(J257:J259),2)</f>
        <v>98600.9</v>
      </c>
    </row>
    <row r="257" spans="1:10" ht="16.5" x14ac:dyDescent="0.25">
      <c r="A257" s="5" t="s">
        <v>621</v>
      </c>
      <c r="B257" s="6" t="s">
        <v>183</v>
      </c>
      <c r="C257" s="5" t="s">
        <v>184</v>
      </c>
      <c r="D257" s="6" t="s">
        <v>17</v>
      </c>
      <c r="E257" s="6" t="s">
        <v>72</v>
      </c>
      <c r="F257" s="7">
        <v>184.8</v>
      </c>
      <c r="G257" s="7">
        <v>133.18</v>
      </c>
      <c r="H257" s="7">
        <f>ROUND(G257*ROUND(1+(24.2/100),4),2)</f>
        <v>165.41</v>
      </c>
      <c r="I257" s="7">
        <f>ROUND(ROUND(F257,2)*ROUND(G257,2),2)</f>
        <v>24611.66</v>
      </c>
      <c r="J257" s="7">
        <f>ROUND(ROUND(F257,2)*ROUND(H257,2),2)</f>
        <v>30567.77</v>
      </c>
    </row>
    <row r="258" spans="1:10" ht="16.5" x14ac:dyDescent="0.25">
      <c r="A258" s="5" t="s">
        <v>622</v>
      </c>
      <c r="B258" s="6" t="s">
        <v>623</v>
      </c>
      <c r="C258" s="5" t="s">
        <v>624</v>
      </c>
      <c r="D258" s="6" t="s">
        <v>17</v>
      </c>
      <c r="E258" s="6" t="s">
        <v>72</v>
      </c>
      <c r="F258" s="7">
        <v>220.45</v>
      </c>
      <c r="G258" s="7">
        <v>223.05</v>
      </c>
      <c r="H258" s="7">
        <f>ROUND(G258*ROUND(1+(24.2/100),4),2)</f>
        <v>277.02999999999997</v>
      </c>
      <c r="I258" s="7">
        <f>ROUND(ROUND(F258,2)*ROUND(G258,2),2)</f>
        <v>49171.37</v>
      </c>
      <c r="J258" s="7">
        <f>ROUND(ROUND(F258,2)*ROUND(H258,2),2)</f>
        <v>61071.26</v>
      </c>
    </row>
    <row r="259" spans="1:10" x14ac:dyDescent="0.25">
      <c r="A259" s="5" t="s">
        <v>625</v>
      </c>
      <c r="B259" s="6" t="s">
        <v>542</v>
      </c>
      <c r="C259" s="5" t="s">
        <v>543</v>
      </c>
      <c r="D259" s="6" t="s">
        <v>17</v>
      </c>
      <c r="E259" s="6" t="s">
        <v>72</v>
      </c>
      <c r="F259" s="7">
        <v>369.33</v>
      </c>
      <c r="G259" s="7">
        <v>15.18</v>
      </c>
      <c r="H259" s="7">
        <f>ROUND(G259*ROUND(1+(24.2/100),4),2)</f>
        <v>18.850000000000001</v>
      </c>
      <c r="I259" s="7">
        <f>ROUND(ROUND(F259,2)*ROUND(G259,2),2)</f>
        <v>5606.43</v>
      </c>
      <c r="J259" s="7">
        <f>ROUND(ROUND(F259,2)*ROUND(H259,2),2)</f>
        <v>6961.87</v>
      </c>
    </row>
    <row r="260" spans="1:10" ht="20.100000000000001" customHeight="1" x14ac:dyDescent="0.25">
      <c r="A260" s="3" t="s">
        <v>626</v>
      </c>
      <c r="B260" s="57" t="s">
        <v>627</v>
      </c>
      <c r="C260" s="57"/>
      <c r="D260" s="57"/>
      <c r="E260" s="57"/>
      <c r="F260" s="57"/>
      <c r="G260" s="57">
        <f>ROUND(F261*G261,2)+ROUND(F264*G264,2)+ROUND(F268*G268,2)+ROUND(F273*G273,2)</f>
        <v>0</v>
      </c>
      <c r="H260" s="57"/>
      <c r="I260" s="4">
        <f>ROUND(I261+I264+I268+I273,2)</f>
        <v>1026642.05</v>
      </c>
      <c r="J260" s="4">
        <f>ROUND(J261+J264+J268+J273,2)</f>
        <v>1275116.8799999999</v>
      </c>
    </row>
    <row r="261" spans="1:10" ht="20.100000000000001" customHeight="1" x14ac:dyDescent="0.25">
      <c r="A261" s="3" t="s">
        <v>628</v>
      </c>
      <c r="B261" s="57" t="s">
        <v>629</v>
      </c>
      <c r="C261" s="57"/>
      <c r="D261" s="57"/>
      <c r="E261" s="57"/>
      <c r="F261" s="57"/>
      <c r="G261" s="57">
        <f>ROUND(F262*G262,2)+ROUND(F263*G263,2)</f>
        <v>46997.37</v>
      </c>
      <c r="H261" s="57"/>
      <c r="I261" s="4">
        <f>ROUND(SUM(I262:I263),2)</f>
        <v>46997.37</v>
      </c>
      <c r="J261" s="4">
        <f>ROUND(SUM(J262:J263),2)</f>
        <v>58370.31</v>
      </c>
    </row>
    <row r="262" spans="1:10" ht="16.5" x14ac:dyDescent="0.25">
      <c r="A262" s="5" t="s">
        <v>630</v>
      </c>
      <c r="B262" s="6" t="s">
        <v>631</v>
      </c>
      <c r="C262" s="5" t="s">
        <v>632</v>
      </c>
      <c r="D262" s="6" t="s">
        <v>17</v>
      </c>
      <c r="E262" s="6" t="s">
        <v>72</v>
      </c>
      <c r="F262" s="7">
        <v>6461.88</v>
      </c>
      <c r="G262" s="7">
        <v>1.57</v>
      </c>
      <c r="H262" s="7">
        <f>ROUND(G262*ROUND(1+(24.2/100),4),2)</f>
        <v>1.95</v>
      </c>
      <c r="I262" s="7">
        <f>ROUND(ROUND(F262,2)*ROUND(G262,2),2)</f>
        <v>10145.15</v>
      </c>
      <c r="J262" s="7">
        <f>ROUND(ROUND(F262,2)*ROUND(H262,2),2)</f>
        <v>12600.67</v>
      </c>
    </row>
    <row r="263" spans="1:10" ht="24.75" x14ac:dyDescent="0.25">
      <c r="A263" s="5" t="s">
        <v>633</v>
      </c>
      <c r="B263" s="6" t="s">
        <v>634</v>
      </c>
      <c r="C263" s="5" t="s">
        <v>635</v>
      </c>
      <c r="D263" s="6" t="s">
        <v>17</v>
      </c>
      <c r="E263" s="6" t="s">
        <v>76</v>
      </c>
      <c r="F263" s="7">
        <v>646.19000000000005</v>
      </c>
      <c r="G263" s="7">
        <v>57.03</v>
      </c>
      <c r="H263" s="7">
        <f>ROUND(G263*ROUND(1+(24.2/100),4),2)</f>
        <v>70.83</v>
      </c>
      <c r="I263" s="7">
        <f>ROUND(ROUND(F263,2)*ROUND(G263,2),2)</f>
        <v>36852.22</v>
      </c>
      <c r="J263" s="7">
        <f>ROUND(ROUND(F263,2)*ROUND(H263,2),2)</f>
        <v>45769.64</v>
      </c>
    </row>
    <row r="264" spans="1:10" ht="20.100000000000001" customHeight="1" x14ac:dyDescent="0.25">
      <c r="A264" s="3" t="s">
        <v>636</v>
      </c>
      <c r="B264" s="57" t="s">
        <v>637</v>
      </c>
      <c r="C264" s="57"/>
      <c r="D264" s="57"/>
      <c r="E264" s="57"/>
      <c r="F264" s="57"/>
      <c r="G264" s="57">
        <f>ROUND(F265*G265,2)+ROUND(F266*G266,2)+ROUND(F267*G267,2)</f>
        <v>20655.03</v>
      </c>
      <c r="H264" s="57"/>
      <c r="I264" s="4">
        <f>ROUND(SUM(I265:I267),2)</f>
        <v>20655.03</v>
      </c>
      <c r="J264" s="4">
        <f>ROUND(SUM(J265:J267),2)</f>
        <v>25673.63</v>
      </c>
    </row>
    <row r="265" spans="1:10" ht="16.5" x14ac:dyDescent="0.25">
      <c r="A265" s="5" t="s">
        <v>638</v>
      </c>
      <c r="B265" s="6" t="s">
        <v>159</v>
      </c>
      <c r="C265" s="5" t="s">
        <v>160</v>
      </c>
      <c r="D265" s="6" t="s">
        <v>17</v>
      </c>
      <c r="E265" s="6" t="s">
        <v>76</v>
      </c>
      <c r="F265" s="7">
        <v>992.6</v>
      </c>
      <c r="G265" s="7">
        <v>4.84</v>
      </c>
      <c r="H265" s="7">
        <f>ROUND(G265*ROUND(1+(24.2/100),4),2)</f>
        <v>6.01</v>
      </c>
      <c r="I265" s="7">
        <f>ROUND(ROUND(F265,2)*ROUND(G265,2),2)</f>
        <v>4804.18</v>
      </c>
      <c r="J265" s="7">
        <f>ROUND(ROUND(F265,2)*ROUND(H265,2),2)</f>
        <v>5965.53</v>
      </c>
    </row>
    <row r="266" spans="1:10" ht="24.75" x14ac:dyDescent="0.25">
      <c r="A266" s="5" t="s">
        <v>639</v>
      </c>
      <c r="B266" s="6" t="s">
        <v>74</v>
      </c>
      <c r="C266" s="5" t="s">
        <v>75</v>
      </c>
      <c r="D266" s="6" t="s">
        <v>17</v>
      </c>
      <c r="E266" s="6" t="s">
        <v>76</v>
      </c>
      <c r="F266" s="7">
        <v>992.6</v>
      </c>
      <c r="G266" s="7">
        <v>6.81</v>
      </c>
      <c r="H266" s="7">
        <f>ROUND(G266*ROUND(1+(24.2/100),4),2)</f>
        <v>8.4600000000000009</v>
      </c>
      <c r="I266" s="7">
        <f>ROUND(ROUND(F266,2)*ROUND(G266,2),2)</f>
        <v>6759.61</v>
      </c>
      <c r="J266" s="7">
        <f>ROUND(ROUND(F266,2)*ROUND(H266,2),2)</f>
        <v>8397.4</v>
      </c>
    </row>
    <row r="267" spans="1:10" ht="16.5" x14ac:dyDescent="0.25">
      <c r="A267" s="5" t="s">
        <v>640</v>
      </c>
      <c r="B267" s="6" t="s">
        <v>78</v>
      </c>
      <c r="C267" s="5" t="s">
        <v>79</v>
      </c>
      <c r="D267" s="6" t="s">
        <v>17</v>
      </c>
      <c r="E267" s="6" t="s">
        <v>80</v>
      </c>
      <c r="F267" s="7">
        <v>4268.1899999999996</v>
      </c>
      <c r="G267" s="7">
        <v>2.13</v>
      </c>
      <c r="H267" s="7">
        <f>ROUND(G267*ROUND(1+(24.2/100),4),2)</f>
        <v>2.65</v>
      </c>
      <c r="I267" s="7">
        <f>ROUND(ROUND(F267,2)*ROUND(G267,2),2)</f>
        <v>9091.24</v>
      </c>
      <c r="J267" s="7">
        <f>ROUND(ROUND(F267,2)*ROUND(H267,2),2)</f>
        <v>11310.7</v>
      </c>
    </row>
    <row r="268" spans="1:10" ht="20.100000000000001" customHeight="1" x14ac:dyDescent="0.25">
      <c r="A268" s="3" t="s">
        <v>641</v>
      </c>
      <c r="B268" s="57" t="s">
        <v>642</v>
      </c>
      <c r="C268" s="57"/>
      <c r="D268" s="57"/>
      <c r="E268" s="57"/>
      <c r="F268" s="57"/>
      <c r="G268" s="57">
        <f>ROUND(F269*G269,2)+ROUND(F270*G270,2)+ROUND(F271*G271,2)+ROUND(F272*G272,2)</f>
        <v>147928.55000000002</v>
      </c>
      <c r="H268" s="57"/>
      <c r="I268" s="4">
        <f>ROUND(SUM(I269:I272),2)</f>
        <v>147928.54999999999</v>
      </c>
      <c r="J268" s="4">
        <f>ROUND(SUM(J269:J272),2)</f>
        <v>183730.21</v>
      </c>
    </row>
    <row r="269" spans="1:10" ht="24.75" x14ac:dyDescent="0.25">
      <c r="A269" s="5" t="s">
        <v>643</v>
      </c>
      <c r="B269" s="6" t="s">
        <v>644</v>
      </c>
      <c r="C269" s="5" t="s">
        <v>645</v>
      </c>
      <c r="D269" s="6" t="s">
        <v>17</v>
      </c>
      <c r="E269" s="6" t="s">
        <v>178</v>
      </c>
      <c r="F269" s="7">
        <v>506.53</v>
      </c>
      <c r="G269" s="7">
        <v>44.49</v>
      </c>
      <c r="H269" s="7">
        <f>ROUND(G269*ROUND(1+(24.2/100),4),2)</f>
        <v>55.26</v>
      </c>
      <c r="I269" s="7">
        <f>ROUND(ROUND(F269,2)*ROUND(G269,2),2)</f>
        <v>22535.52</v>
      </c>
      <c r="J269" s="7">
        <f>ROUND(ROUND(F269,2)*ROUND(H269,2),2)</f>
        <v>27990.85</v>
      </c>
    </row>
    <row r="270" spans="1:10" ht="24.75" x14ac:dyDescent="0.25">
      <c r="A270" s="5" t="s">
        <v>646</v>
      </c>
      <c r="B270" s="6" t="s">
        <v>647</v>
      </c>
      <c r="C270" s="5" t="s">
        <v>648</v>
      </c>
      <c r="D270" s="6" t="s">
        <v>17</v>
      </c>
      <c r="E270" s="6" t="s">
        <v>178</v>
      </c>
      <c r="F270" s="7">
        <v>1573.12</v>
      </c>
      <c r="G270" s="7">
        <v>41.23</v>
      </c>
      <c r="H270" s="7">
        <f>ROUND(G270*ROUND(1+(24.2/100),4),2)</f>
        <v>51.21</v>
      </c>
      <c r="I270" s="7">
        <f>ROUND(ROUND(F270,2)*ROUND(G270,2),2)</f>
        <v>64859.74</v>
      </c>
      <c r="J270" s="7">
        <f>ROUND(ROUND(F270,2)*ROUND(H270,2),2)</f>
        <v>80559.48</v>
      </c>
    </row>
    <row r="271" spans="1:10" ht="16.5" x14ac:dyDescent="0.25">
      <c r="A271" s="5" t="s">
        <v>649</v>
      </c>
      <c r="B271" s="6" t="s">
        <v>650</v>
      </c>
      <c r="C271" s="5" t="s">
        <v>651</v>
      </c>
      <c r="D271" s="6" t="s">
        <v>17</v>
      </c>
      <c r="E271" s="6" t="s">
        <v>178</v>
      </c>
      <c r="F271" s="7">
        <v>1178.5899999999999</v>
      </c>
      <c r="G271" s="7">
        <v>38.44</v>
      </c>
      <c r="H271" s="7">
        <f>ROUND(G271*ROUND(1+(24.2/100),4),2)</f>
        <v>47.74</v>
      </c>
      <c r="I271" s="7">
        <f>ROUND(ROUND(F271,2)*ROUND(G271,2),2)</f>
        <v>45305</v>
      </c>
      <c r="J271" s="7">
        <f>ROUND(ROUND(F271,2)*ROUND(H271,2),2)</f>
        <v>56265.89</v>
      </c>
    </row>
    <row r="272" spans="1:10" ht="16.5" x14ac:dyDescent="0.25">
      <c r="A272" s="5" t="s">
        <v>652</v>
      </c>
      <c r="B272" s="6" t="s">
        <v>653</v>
      </c>
      <c r="C272" s="5" t="s">
        <v>654</v>
      </c>
      <c r="D272" s="6" t="s">
        <v>17</v>
      </c>
      <c r="E272" s="6" t="s">
        <v>178</v>
      </c>
      <c r="F272" s="7">
        <v>330.26</v>
      </c>
      <c r="G272" s="7">
        <v>46.11</v>
      </c>
      <c r="H272" s="7">
        <f>ROUND(G272*ROUND(1+(24.2/100),4),2)</f>
        <v>57.27</v>
      </c>
      <c r="I272" s="7">
        <f>ROUND(ROUND(F272,2)*ROUND(G272,2),2)</f>
        <v>15228.29</v>
      </c>
      <c r="J272" s="7">
        <f>ROUND(ROUND(F272,2)*ROUND(H272,2),2)</f>
        <v>18913.990000000002</v>
      </c>
    </row>
    <row r="273" spans="1:10" ht="20.100000000000001" customHeight="1" x14ac:dyDescent="0.25">
      <c r="A273" s="3" t="s">
        <v>655</v>
      </c>
      <c r="B273" s="57" t="s">
        <v>656</v>
      </c>
      <c r="C273" s="57"/>
      <c r="D273" s="57"/>
      <c r="E273" s="57"/>
      <c r="F273" s="57"/>
      <c r="G273" s="57">
        <f>ROUND(F274*G274,2)+ROUND(F275*G275,2)+ROUND(F276*G276,2)+ROUND(F277*G277,2)+ROUND(F278*G278,2)</f>
        <v>811061.1</v>
      </c>
      <c r="H273" s="57"/>
      <c r="I273" s="4">
        <f>ROUND(SUM(I274:I278),2)</f>
        <v>811061.1</v>
      </c>
      <c r="J273" s="4">
        <f>ROUND(SUM(J274:J278),2)</f>
        <v>1007342.73</v>
      </c>
    </row>
    <row r="274" spans="1:10" ht="16.5" x14ac:dyDescent="0.25">
      <c r="A274" s="5" t="s">
        <v>657</v>
      </c>
      <c r="B274" s="6" t="s">
        <v>658</v>
      </c>
      <c r="C274" s="5" t="s">
        <v>659</v>
      </c>
      <c r="D274" s="6" t="s">
        <v>17</v>
      </c>
      <c r="E274" s="6" t="s">
        <v>72</v>
      </c>
      <c r="F274" s="7">
        <v>90.51</v>
      </c>
      <c r="G274" s="7">
        <v>93.09</v>
      </c>
      <c r="H274" s="7">
        <f>ROUND(G274*ROUND(1+(24.2/100),4),2)</f>
        <v>115.62</v>
      </c>
      <c r="I274" s="7">
        <f>ROUND(ROUND(F274,2)*ROUND(G274,2),2)</f>
        <v>8425.58</v>
      </c>
      <c r="J274" s="7">
        <f>ROUND(ROUND(F274,2)*ROUND(H274,2),2)</f>
        <v>10464.77</v>
      </c>
    </row>
    <row r="275" spans="1:10" ht="16.5" x14ac:dyDescent="0.25">
      <c r="A275" s="5" t="s">
        <v>660</v>
      </c>
      <c r="B275" s="6" t="s">
        <v>661</v>
      </c>
      <c r="C275" s="5" t="s">
        <v>662</v>
      </c>
      <c r="D275" s="6" t="s">
        <v>17</v>
      </c>
      <c r="E275" s="6" t="s">
        <v>72</v>
      </c>
      <c r="F275" s="7">
        <v>219.27</v>
      </c>
      <c r="G275" s="7">
        <v>78.040000000000006</v>
      </c>
      <c r="H275" s="7">
        <f>ROUND(G275*ROUND(1+(24.2/100),4),2)</f>
        <v>96.93</v>
      </c>
      <c r="I275" s="7">
        <f>ROUND(ROUND(F275,2)*ROUND(G275,2),2)</f>
        <v>17111.830000000002</v>
      </c>
      <c r="J275" s="7">
        <f>ROUND(ROUND(F275,2)*ROUND(H275,2),2)</f>
        <v>21253.84</v>
      </c>
    </row>
    <row r="276" spans="1:10" ht="16.5" x14ac:dyDescent="0.25">
      <c r="A276" s="5" t="s">
        <v>663</v>
      </c>
      <c r="B276" s="6" t="s">
        <v>658</v>
      </c>
      <c r="C276" s="5" t="s">
        <v>659</v>
      </c>
      <c r="D276" s="6" t="s">
        <v>17</v>
      </c>
      <c r="E276" s="6" t="s">
        <v>72</v>
      </c>
      <c r="F276" s="7">
        <v>2121.81</v>
      </c>
      <c r="G276" s="7">
        <v>93.09</v>
      </c>
      <c r="H276" s="7">
        <f>ROUND(G276*ROUND(1+(24.2/100),4),2)</f>
        <v>115.62</v>
      </c>
      <c r="I276" s="7">
        <f>ROUND(ROUND(F276,2)*ROUND(G276,2),2)</f>
        <v>197519.29</v>
      </c>
      <c r="J276" s="7">
        <f>ROUND(ROUND(F276,2)*ROUND(H276,2),2)</f>
        <v>245323.67</v>
      </c>
    </row>
    <row r="277" spans="1:10" ht="16.5" x14ac:dyDescent="0.25">
      <c r="A277" s="5" t="s">
        <v>664</v>
      </c>
      <c r="B277" s="6" t="s">
        <v>665</v>
      </c>
      <c r="C277" s="5" t="s">
        <v>666</v>
      </c>
      <c r="D277" s="6" t="s">
        <v>17</v>
      </c>
      <c r="E277" s="6" t="s">
        <v>72</v>
      </c>
      <c r="F277" s="7">
        <v>6461.88</v>
      </c>
      <c r="G277" s="7">
        <v>89.67</v>
      </c>
      <c r="H277" s="7">
        <f>ROUND(G277*ROUND(1+(24.2/100),4),2)</f>
        <v>111.37</v>
      </c>
      <c r="I277" s="7">
        <f>ROUND(ROUND(F277,2)*ROUND(G277,2),2)</f>
        <v>579436.78</v>
      </c>
      <c r="J277" s="7">
        <f>ROUND(ROUND(F277,2)*ROUND(H277,2),2)</f>
        <v>719659.58</v>
      </c>
    </row>
    <row r="278" spans="1:10" ht="16.5" x14ac:dyDescent="0.25">
      <c r="A278" s="5" t="s">
        <v>667</v>
      </c>
      <c r="B278" s="6" t="s">
        <v>668</v>
      </c>
      <c r="C278" s="5" t="s">
        <v>669</v>
      </c>
      <c r="D278" s="6" t="s">
        <v>17</v>
      </c>
      <c r="E278" s="6" t="s">
        <v>72</v>
      </c>
      <c r="F278" s="7">
        <v>77.36</v>
      </c>
      <c r="G278" s="7">
        <v>110.75</v>
      </c>
      <c r="H278" s="7">
        <f>ROUND(G278*ROUND(1+(24.2/100),4),2)</f>
        <v>137.55000000000001</v>
      </c>
      <c r="I278" s="7">
        <f>ROUND(ROUND(F278,2)*ROUND(G278,2),2)</f>
        <v>8567.6200000000008</v>
      </c>
      <c r="J278" s="7">
        <f>ROUND(ROUND(F278,2)*ROUND(H278,2),2)</f>
        <v>10640.87</v>
      </c>
    </row>
    <row r="279" spans="1:10" ht="20.100000000000001" customHeight="1" x14ac:dyDescent="0.25">
      <c r="A279" s="3" t="s">
        <v>670</v>
      </c>
      <c r="B279" s="57" t="s">
        <v>671</v>
      </c>
      <c r="C279" s="57"/>
      <c r="D279" s="57"/>
      <c r="E279" s="57"/>
      <c r="F279" s="57"/>
      <c r="G279" s="57">
        <f>ROUND(F280*G280,2)+ROUND(F293*G293,2)</f>
        <v>0</v>
      </c>
      <c r="H279" s="57"/>
      <c r="I279" s="4">
        <f>ROUND(I280+I293,2)</f>
        <v>17597.080000000002</v>
      </c>
      <c r="J279" s="4">
        <f>ROUND(J280+J293,2)</f>
        <v>21856.31</v>
      </c>
    </row>
    <row r="280" spans="1:10" ht="20.100000000000001" customHeight="1" x14ac:dyDescent="0.25">
      <c r="A280" s="3" t="s">
        <v>672</v>
      </c>
      <c r="B280" s="57" t="s">
        <v>673</v>
      </c>
      <c r="C280" s="57"/>
      <c r="D280" s="57"/>
      <c r="E280" s="57"/>
      <c r="F280" s="57"/>
      <c r="G280" s="57">
        <f>ROUND(F281*G281,2)+ROUND(F285*G285,2)+ROUND(F287*G287,2)+ROUND(F290*G290,2)</f>
        <v>0</v>
      </c>
      <c r="H280" s="57"/>
      <c r="I280" s="4">
        <f>ROUND(I281+I285+I287+I290,2)</f>
        <v>14286.29</v>
      </c>
      <c r="J280" s="4">
        <f>ROUND(J281+J285+J287+J290,2)</f>
        <v>17744.47</v>
      </c>
    </row>
    <row r="281" spans="1:10" ht="20.100000000000001" customHeight="1" x14ac:dyDescent="0.25">
      <c r="A281" s="3" t="s">
        <v>674</v>
      </c>
      <c r="B281" s="57" t="s">
        <v>213</v>
      </c>
      <c r="C281" s="57"/>
      <c r="D281" s="57"/>
      <c r="E281" s="57"/>
      <c r="F281" s="57"/>
      <c r="G281" s="57">
        <f>ROUND(F282*G282,2)+ROUND(F283*G283,2)+ROUND(F284*G284,2)</f>
        <v>3499.92</v>
      </c>
      <c r="H281" s="57"/>
      <c r="I281" s="4">
        <f>ROUND(SUM(I282:I284),2)</f>
        <v>3499.92</v>
      </c>
      <c r="J281" s="4">
        <f>ROUND(SUM(J282:J284),2)</f>
        <v>4347.7</v>
      </c>
    </row>
    <row r="282" spans="1:10" ht="16.5" x14ac:dyDescent="0.25">
      <c r="A282" s="5" t="s">
        <v>675</v>
      </c>
      <c r="B282" s="6" t="s">
        <v>676</v>
      </c>
      <c r="C282" s="5" t="s">
        <v>677</v>
      </c>
      <c r="D282" s="6" t="s">
        <v>17</v>
      </c>
      <c r="E282" s="6" t="s">
        <v>178</v>
      </c>
      <c r="F282" s="7">
        <v>63.72</v>
      </c>
      <c r="G282" s="7">
        <v>9.81</v>
      </c>
      <c r="H282" s="7">
        <f>ROUND(G282*ROUND(1+(24.2/100),4),2)</f>
        <v>12.18</v>
      </c>
      <c r="I282" s="7">
        <f>ROUND(ROUND(F282,2)*ROUND(G282,2),2)</f>
        <v>625.09</v>
      </c>
      <c r="J282" s="7">
        <f>ROUND(ROUND(F282,2)*ROUND(H282,2),2)</f>
        <v>776.11</v>
      </c>
    </row>
    <row r="283" spans="1:10" ht="16.5" x14ac:dyDescent="0.25">
      <c r="A283" s="5" t="s">
        <v>678</v>
      </c>
      <c r="B283" s="6" t="s">
        <v>227</v>
      </c>
      <c r="C283" s="5" t="s">
        <v>228</v>
      </c>
      <c r="D283" s="6" t="s">
        <v>17</v>
      </c>
      <c r="E283" s="6" t="s">
        <v>178</v>
      </c>
      <c r="F283" s="7">
        <v>144.41999999999999</v>
      </c>
      <c r="G283" s="7">
        <v>13.7</v>
      </c>
      <c r="H283" s="7">
        <f>ROUND(G283*ROUND(1+(24.2/100),4),2)</f>
        <v>17.02</v>
      </c>
      <c r="I283" s="7">
        <f>ROUND(ROUND(F283,2)*ROUND(G283,2),2)</f>
        <v>1978.55</v>
      </c>
      <c r="J283" s="7">
        <f>ROUND(ROUND(F283,2)*ROUND(H283,2),2)</f>
        <v>2458.0300000000002</v>
      </c>
    </row>
    <row r="284" spans="1:10" ht="16.5" x14ac:dyDescent="0.25">
      <c r="A284" s="5" t="s">
        <v>679</v>
      </c>
      <c r="B284" s="6" t="s">
        <v>248</v>
      </c>
      <c r="C284" s="5" t="s">
        <v>249</v>
      </c>
      <c r="D284" s="6" t="s">
        <v>17</v>
      </c>
      <c r="E284" s="6" t="s">
        <v>61</v>
      </c>
      <c r="F284" s="7">
        <v>97</v>
      </c>
      <c r="G284" s="7">
        <v>9.24</v>
      </c>
      <c r="H284" s="7">
        <f>ROUND(G284*ROUND(1+(24.2/100),4),2)</f>
        <v>11.48</v>
      </c>
      <c r="I284" s="7">
        <f>ROUND(ROUND(F284,2)*ROUND(G284,2),2)</f>
        <v>896.28</v>
      </c>
      <c r="J284" s="7">
        <f>ROUND(ROUND(F284,2)*ROUND(H284,2),2)</f>
        <v>1113.56</v>
      </c>
    </row>
    <row r="285" spans="1:10" ht="20.100000000000001" customHeight="1" x14ac:dyDescent="0.25">
      <c r="A285" s="3" t="s">
        <v>680</v>
      </c>
      <c r="B285" s="57" t="s">
        <v>271</v>
      </c>
      <c r="C285" s="57"/>
      <c r="D285" s="57"/>
      <c r="E285" s="57"/>
      <c r="F285" s="57"/>
      <c r="G285" s="57">
        <f>ROUND(F286*G286,2)</f>
        <v>3821.48</v>
      </c>
      <c r="H285" s="57"/>
      <c r="I285" s="4">
        <f>ROUND(SUM(I286:I286),2)</f>
        <v>3821.48</v>
      </c>
      <c r="J285" s="4">
        <f>ROUND(SUM(J286:J286),2)</f>
        <v>4746.3</v>
      </c>
    </row>
    <row r="286" spans="1:10" ht="16.5" x14ac:dyDescent="0.25">
      <c r="A286" s="5" t="s">
        <v>681</v>
      </c>
      <c r="B286" s="6" t="s">
        <v>273</v>
      </c>
      <c r="C286" s="5" t="s">
        <v>274</v>
      </c>
      <c r="D286" s="6" t="s">
        <v>17</v>
      </c>
      <c r="E286" s="6" t="s">
        <v>61</v>
      </c>
      <c r="F286" s="7">
        <v>13</v>
      </c>
      <c r="G286" s="7">
        <v>293.95999999999998</v>
      </c>
      <c r="H286" s="7">
        <f>ROUND(G286*ROUND(1+(24.2/100),4),2)</f>
        <v>365.1</v>
      </c>
      <c r="I286" s="7">
        <f>ROUND(ROUND(F286,2)*ROUND(G286,2),2)</f>
        <v>3821.48</v>
      </c>
      <c r="J286" s="7">
        <f>ROUND(ROUND(F286,2)*ROUND(H286,2),2)</f>
        <v>4746.3</v>
      </c>
    </row>
    <row r="287" spans="1:10" ht="20.100000000000001" customHeight="1" x14ac:dyDescent="0.25">
      <c r="A287" s="3" t="s">
        <v>682</v>
      </c>
      <c r="B287" s="57" t="s">
        <v>263</v>
      </c>
      <c r="C287" s="57"/>
      <c r="D287" s="57"/>
      <c r="E287" s="57"/>
      <c r="F287" s="57"/>
      <c r="G287" s="57">
        <f>ROUND(F288*G288,2)+ROUND(F289*G289,2)</f>
        <v>5311.2</v>
      </c>
      <c r="H287" s="57"/>
      <c r="I287" s="4">
        <f>ROUND(SUM(I288:I289),2)</f>
        <v>5311.2</v>
      </c>
      <c r="J287" s="4">
        <f>ROUND(SUM(J288:J289),2)</f>
        <v>6596.57</v>
      </c>
    </row>
    <row r="288" spans="1:10" ht="16.5" x14ac:dyDescent="0.25">
      <c r="A288" s="5" t="s">
        <v>683</v>
      </c>
      <c r="B288" s="6" t="s">
        <v>684</v>
      </c>
      <c r="C288" s="5" t="s">
        <v>685</v>
      </c>
      <c r="D288" s="6" t="s">
        <v>53</v>
      </c>
      <c r="E288" s="6" t="s">
        <v>178</v>
      </c>
      <c r="F288" s="7">
        <v>327.05</v>
      </c>
      <c r="G288" s="7">
        <v>7.65</v>
      </c>
      <c r="H288" s="7">
        <f>ROUND(G288*ROUND(1+(24.2/100),4),2)</f>
        <v>9.5</v>
      </c>
      <c r="I288" s="7">
        <f>ROUND(ROUND(F288,2)*ROUND(G288,2),2)</f>
        <v>2501.9299999999998</v>
      </c>
      <c r="J288" s="7">
        <f>ROUND(ROUND(F288,2)*ROUND(H288,2),2)</f>
        <v>3106.98</v>
      </c>
    </row>
    <row r="289" spans="1:10" x14ac:dyDescent="0.25">
      <c r="A289" s="5" t="s">
        <v>686</v>
      </c>
      <c r="B289" s="6" t="s">
        <v>687</v>
      </c>
      <c r="C289" s="5" t="s">
        <v>688</v>
      </c>
      <c r="D289" s="6" t="s">
        <v>188</v>
      </c>
      <c r="E289" s="6" t="s">
        <v>465</v>
      </c>
      <c r="F289" s="7">
        <v>123.92</v>
      </c>
      <c r="G289" s="7">
        <v>22.67</v>
      </c>
      <c r="H289" s="7">
        <f>ROUND(G289*ROUND(1+(24.2/100),4),2)</f>
        <v>28.16</v>
      </c>
      <c r="I289" s="7">
        <f>ROUND(ROUND(F289,2)*ROUND(G289,2),2)</f>
        <v>2809.27</v>
      </c>
      <c r="J289" s="7">
        <f>ROUND(ROUND(F289,2)*ROUND(H289,2),2)</f>
        <v>3489.59</v>
      </c>
    </row>
    <row r="290" spans="1:10" ht="20.100000000000001" customHeight="1" x14ac:dyDescent="0.25">
      <c r="A290" s="3" t="s">
        <v>689</v>
      </c>
      <c r="B290" s="57" t="s">
        <v>690</v>
      </c>
      <c r="C290" s="57"/>
      <c r="D290" s="57"/>
      <c r="E290" s="57"/>
      <c r="F290" s="57"/>
      <c r="G290" s="57">
        <f>ROUND(F291*G291,2)+ROUND(F292*G292,2)</f>
        <v>1653.69</v>
      </c>
      <c r="H290" s="57"/>
      <c r="I290" s="4">
        <f>ROUND(SUM(I291:I292),2)</f>
        <v>1653.69</v>
      </c>
      <c r="J290" s="4">
        <f>ROUND(SUM(J291:J292),2)</f>
        <v>2053.9</v>
      </c>
    </row>
    <row r="291" spans="1:10" ht="16.5" x14ac:dyDescent="0.25">
      <c r="A291" s="5" t="s">
        <v>691</v>
      </c>
      <c r="B291" s="6" t="s">
        <v>692</v>
      </c>
      <c r="C291" s="5" t="s">
        <v>693</v>
      </c>
      <c r="D291" s="6" t="s">
        <v>188</v>
      </c>
      <c r="E291" s="6" t="s">
        <v>286</v>
      </c>
      <c r="F291" s="7">
        <v>1</v>
      </c>
      <c r="G291" s="7">
        <v>1533.94</v>
      </c>
      <c r="H291" s="7">
        <f>ROUND(G291*ROUND(1+(24.2/100),4),2)</f>
        <v>1905.15</v>
      </c>
      <c r="I291" s="7">
        <f>ROUND(ROUND(F291,2)*ROUND(G291,2),2)</f>
        <v>1533.94</v>
      </c>
      <c r="J291" s="7">
        <f>ROUND(ROUND(F291,2)*ROUND(H291,2),2)</f>
        <v>1905.15</v>
      </c>
    </row>
    <row r="292" spans="1:10" ht="16.5" x14ac:dyDescent="0.25">
      <c r="A292" s="5" t="s">
        <v>694</v>
      </c>
      <c r="B292" s="6" t="s">
        <v>695</v>
      </c>
      <c r="C292" s="5" t="s">
        <v>696</v>
      </c>
      <c r="D292" s="6" t="s">
        <v>53</v>
      </c>
      <c r="E292" s="6" t="s">
        <v>61</v>
      </c>
      <c r="F292" s="7">
        <v>5</v>
      </c>
      <c r="G292" s="7">
        <v>23.95</v>
      </c>
      <c r="H292" s="7">
        <f>ROUND(G292*ROUND(1+(24.2/100),4),2)</f>
        <v>29.75</v>
      </c>
      <c r="I292" s="7">
        <f>ROUND(ROUND(F292,2)*ROUND(G292,2),2)</f>
        <v>119.75</v>
      </c>
      <c r="J292" s="7">
        <f>ROUND(ROUND(F292,2)*ROUND(H292,2),2)</f>
        <v>148.75</v>
      </c>
    </row>
    <row r="293" spans="1:10" ht="20.100000000000001" customHeight="1" x14ac:dyDescent="0.25">
      <c r="A293" s="3" t="s">
        <v>697</v>
      </c>
      <c r="B293" s="57" t="s">
        <v>698</v>
      </c>
      <c r="C293" s="57"/>
      <c r="D293" s="57"/>
      <c r="E293" s="57"/>
      <c r="F293" s="57"/>
      <c r="G293" s="57">
        <f>ROUND(F294*G294,2)+ROUND(F298*G298,2)+ROUND(F300*G300,2)</f>
        <v>0</v>
      </c>
      <c r="H293" s="57"/>
      <c r="I293" s="4">
        <f>ROUND(I294+I298+I300,2)</f>
        <v>3310.79</v>
      </c>
      <c r="J293" s="4">
        <f>ROUND(J294+J298+J300,2)</f>
        <v>4111.84</v>
      </c>
    </row>
    <row r="294" spans="1:10" ht="20.100000000000001" customHeight="1" x14ac:dyDescent="0.25">
      <c r="A294" s="3" t="s">
        <v>699</v>
      </c>
      <c r="B294" s="57" t="s">
        <v>213</v>
      </c>
      <c r="C294" s="57"/>
      <c r="D294" s="57"/>
      <c r="E294" s="57"/>
      <c r="F294" s="57"/>
      <c r="G294" s="57">
        <f>ROUND(F295*G295,2)+ROUND(F296*G296,2)+ROUND(F297*G297,2)</f>
        <v>634.91</v>
      </c>
      <c r="H294" s="57"/>
      <c r="I294" s="4">
        <f>ROUND(SUM(I295:I297),2)</f>
        <v>634.91</v>
      </c>
      <c r="J294" s="4">
        <f>ROUND(SUM(J295:J297),2)</f>
        <v>788.54</v>
      </c>
    </row>
    <row r="295" spans="1:10" ht="16.5" x14ac:dyDescent="0.25">
      <c r="A295" s="5" t="s">
        <v>700</v>
      </c>
      <c r="B295" s="6" t="s">
        <v>215</v>
      </c>
      <c r="C295" s="5" t="s">
        <v>216</v>
      </c>
      <c r="D295" s="6" t="s">
        <v>17</v>
      </c>
      <c r="E295" s="6" t="s">
        <v>178</v>
      </c>
      <c r="F295" s="7">
        <v>33.68</v>
      </c>
      <c r="G295" s="7">
        <v>10.47</v>
      </c>
      <c r="H295" s="7">
        <f>ROUND(G295*ROUND(1+(24.2/100),4),2)</f>
        <v>13</v>
      </c>
      <c r="I295" s="7">
        <f>ROUND(ROUND(F295,2)*ROUND(G295,2),2)</f>
        <v>352.63</v>
      </c>
      <c r="J295" s="7">
        <f>ROUND(ROUND(F295,2)*ROUND(H295,2),2)</f>
        <v>437.84</v>
      </c>
    </row>
    <row r="296" spans="1:10" ht="16.5" x14ac:dyDescent="0.25">
      <c r="A296" s="5" t="s">
        <v>701</v>
      </c>
      <c r="B296" s="6" t="s">
        <v>227</v>
      </c>
      <c r="C296" s="5" t="s">
        <v>228</v>
      </c>
      <c r="D296" s="6" t="s">
        <v>17</v>
      </c>
      <c r="E296" s="6" t="s">
        <v>178</v>
      </c>
      <c r="F296" s="7">
        <v>13.86</v>
      </c>
      <c r="G296" s="7">
        <v>13.7</v>
      </c>
      <c r="H296" s="7">
        <f>ROUND(G296*ROUND(1+(24.2/100),4),2)</f>
        <v>17.02</v>
      </c>
      <c r="I296" s="7">
        <f>ROUND(ROUND(F296,2)*ROUND(G296,2),2)</f>
        <v>189.88</v>
      </c>
      <c r="J296" s="7">
        <f>ROUND(ROUND(F296,2)*ROUND(H296,2),2)</f>
        <v>235.9</v>
      </c>
    </row>
    <row r="297" spans="1:10" ht="16.5" x14ac:dyDescent="0.25">
      <c r="A297" s="5" t="s">
        <v>702</v>
      </c>
      <c r="B297" s="6" t="s">
        <v>248</v>
      </c>
      <c r="C297" s="5" t="s">
        <v>249</v>
      </c>
      <c r="D297" s="6" t="s">
        <v>17</v>
      </c>
      <c r="E297" s="6" t="s">
        <v>61</v>
      </c>
      <c r="F297" s="7">
        <v>10</v>
      </c>
      <c r="G297" s="7">
        <v>9.24</v>
      </c>
      <c r="H297" s="7">
        <f>ROUND(G297*ROUND(1+(24.2/100),4),2)</f>
        <v>11.48</v>
      </c>
      <c r="I297" s="7">
        <f>ROUND(ROUND(F297,2)*ROUND(G297,2),2)</f>
        <v>92.4</v>
      </c>
      <c r="J297" s="7">
        <f>ROUND(ROUND(F297,2)*ROUND(H297,2),2)</f>
        <v>114.8</v>
      </c>
    </row>
    <row r="298" spans="1:10" ht="20.100000000000001" customHeight="1" x14ac:dyDescent="0.25">
      <c r="A298" s="3" t="s">
        <v>703</v>
      </c>
      <c r="B298" s="57" t="s">
        <v>271</v>
      </c>
      <c r="C298" s="57"/>
      <c r="D298" s="57"/>
      <c r="E298" s="57"/>
      <c r="F298" s="57"/>
      <c r="G298" s="57">
        <f>ROUND(F299*G299,2)</f>
        <v>881.88</v>
      </c>
      <c r="H298" s="57"/>
      <c r="I298" s="4">
        <f>ROUND(SUM(I299:I299),2)</f>
        <v>881.88</v>
      </c>
      <c r="J298" s="4">
        <f>ROUND(SUM(J299:J299),2)</f>
        <v>1095.3</v>
      </c>
    </row>
    <row r="299" spans="1:10" ht="16.5" x14ac:dyDescent="0.25">
      <c r="A299" s="5" t="s">
        <v>704</v>
      </c>
      <c r="B299" s="6" t="s">
        <v>273</v>
      </c>
      <c r="C299" s="5" t="s">
        <v>274</v>
      </c>
      <c r="D299" s="6" t="s">
        <v>17</v>
      </c>
      <c r="E299" s="6" t="s">
        <v>61</v>
      </c>
      <c r="F299" s="7">
        <v>3</v>
      </c>
      <c r="G299" s="7">
        <v>293.95999999999998</v>
      </c>
      <c r="H299" s="7">
        <f>ROUND(G299*ROUND(1+(24.2/100),4),2)</f>
        <v>365.1</v>
      </c>
      <c r="I299" s="7">
        <f>ROUND(ROUND(F299,2)*ROUND(G299,2),2)</f>
        <v>881.88</v>
      </c>
      <c r="J299" s="7">
        <f>ROUND(ROUND(F299,2)*ROUND(H299,2),2)</f>
        <v>1095.3</v>
      </c>
    </row>
    <row r="300" spans="1:10" ht="20.100000000000001" customHeight="1" x14ac:dyDescent="0.25">
      <c r="A300" s="3" t="s">
        <v>705</v>
      </c>
      <c r="B300" s="57" t="s">
        <v>263</v>
      </c>
      <c r="C300" s="57"/>
      <c r="D300" s="57"/>
      <c r="E300" s="57"/>
      <c r="F300" s="57"/>
      <c r="G300" s="57">
        <f>ROUND(F301*G301,2)</f>
        <v>1794</v>
      </c>
      <c r="H300" s="57"/>
      <c r="I300" s="4">
        <f>ROUND(SUM(I301:I301),2)</f>
        <v>1794</v>
      </c>
      <c r="J300" s="4">
        <f>ROUND(SUM(J301:J301),2)</f>
        <v>2228</v>
      </c>
    </row>
    <row r="301" spans="1:10" ht="33" x14ac:dyDescent="0.25">
      <c r="A301" s="5" t="s">
        <v>706</v>
      </c>
      <c r="B301" s="6" t="s">
        <v>707</v>
      </c>
      <c r="C301" s="5" t="s">
        <v>708</v>
      </c>
      <c r="D301" s="6" t="s">
        <v>53</v>
      </c>
      <c r="E301" s="6" t="s">
        <v>465</v>
      </c>
      <c r="F301" s="7">
        <v>100</v>
      </c>
      <c r="G301" s="7">
        <v>17.940000000000001</v>
      </c>
      <c r="H301" s="7">
        <f>ROUND(G301*ROUND(1+(24.2/100),4),2)</f>
        <v>22.28</v>
      </c>
      <c r="I301" s="7">
        <f>ROUND(ROUND(F301,2)*ROUND(G301,2),2)</f>
        <v>1794</v>
      </c>
      <c r="J301" s="7">
        <f>ROUND(ROUND(F301,2)*ROUND(H301,2),2)</f>
        <v>2228</v>
      </c>
    </row>
    <row r="302" spans="1:10" ht="20.100000000000001" customHeight="1" x14ac:dyDescent="0.25">
      <c r="A302" s="3" t="s">
        <v>709</v>
      </c>
      <c r="B302" s="57" t="s">
        <v>710</v>
      </c>
      <c r="C302" s="57"/>
      <c r="D302" s="57"/>
      <c r="E302" s="57"/>
      <c r="F302" s="57"/>
      <c r="G302" s="57">
        <f>ROUND(F303*G303,2)+ROUND(F321*G321,2)+ROUND(F345*G345,2)+ROUND(F348*G348,2)+ROUND(F361*G361,2)+ROUND(F367*G367,2)+ROUND(F410*G410,2)+ROUND(F436*G436,2)+ROUND(F522*G522,2)+ROUND(F526*G526,2)+ROUND(F536*G536,2)+ROUND(F542*G542,2)+ROUND(F551*G551,2)+ROUND(F555*G555,2)+ROUND(F562*G562,2)+ROUND(F566*G566,2)+ROUND(F572*G572,2)</f>
        <v>0</v>
      </c>
      <c r="H302" s="57"/>
      <c r="I302" s="4">
        <f>ROUND(I303+I321+I345+I348+I361+I367+I410+I436+I522+I526+I536+I542+I551+I555+I562+I566+I572,2)</f>
        <v>262194.03999999998</v>
      </c>
      <c r="J302" s="4">
        <f>ROUND(J303+J321+J345+J348+J361+J367+J410+J436+J522+J526+J536+J542+J551+J555+J562+J566+J572,2)</f>
        <v>325421.12</v>
      </c>
    </row>
    <row r="303" spans="1:10" ht="20.100000000000001" customHeight="1" x14ac:dyDescent="0.25">
      <c r="A303" s="3" t="s">
        <v>711</v>
      </c>
      <c r="B303" s="57" t="s">
        <v>712</v>
      </c>
      <c r="C303" s="57"/>
      <c r="D303" s="57"/>
      <c r="E303" s="57"/>
      <c r="F303" s="57"/>
      <c r="G303" s="57">
        <f>ROUND(F304*G304,2)+ROUND(F309*G309,2)+ROUND(F315*G315,2)</f>
        <v>0</v>
      </c>
      <c r="H303" s="57"/>
      <c r="I303" s="4">
        <f>ROUND(I304+I309+I315,2)</f>
        <v>30315.14</v>
      </c>
      <c r="J303" s="4">
        <f>ROUND(J304+J309+J315,2)</f>
        <v>37649.69</v>
      </c>
    </row>
    <row r="304" spans="1:10" ht="20.100000000000001" customHeight="1" x14ac:dyDescent="0.25">
      <c r="A304" s="3" t="s">
        <v>713</v>
      </c>
      <c r="B304" s="57" t="s">
        <v>157</v>
      </c>
      <c r="C304" s="57"/>
      <c r="D304" s="57"/>
      <c r="E304" s="57"/>
      <c r="F304" s="57"/>
      <c r="G304" s="57">
        <f>ROUND(F305*G305,2)+ROUND(F306*G306,2)+ROUND(F307*G307,2)+ROUND(F308*G308,2)</f>
        <v>2790.11</v>
      </c>
      <c r="H304" s="57"/>
      <c r="I304" s="4">
        <f>ROUND(SUM(I305:I308),2)</f>
        <v>2790.11</v>
      </c>
      <c r="J304" s="4">
        <f>ROUND(SUM(J305:J308),2)</f>
        <v>3465.25</v>
      </c>
    </row>
    <row r="305" spans="1:10" ht="16.5" x14ac:dyDescent="0.25">
      <c r="A305" s="5" t="s">
        <v>714</v>
      </c>
      <c r="B305" s="6" t="s">
        <v>715</v>
      </c>
      <c r="C305" s="5" t="s">
        <v>716</v>
      </c>
      <c r="D305" s="6" t="s">
        <v>17</v>
      </c>
      <c r="E305" s="6" t="s">
        <v>76</v>
      </c>
      <c r="F305" s="7">
        <v>19.02</v>
      </c>
      <c r="G305" s="7">
        <v>119.31</v>
      </c>
      <c r="H305" s="7">
        <f>ROUND(G305*ROUND(1+(24.2/100),4),2)</f>
        <v>148.18</v>
      </c>
      <c r="I305" s="7">
        <f>ROUND(ROUND(F305,2)*ROUND(G305,2),2)</f>
        <v>2269.2800000000002</v>
      </c>
      <c r="J305" s="7">
        <f>ROUND(ROUND(F305,2)*ROUND(H305,2),2)</f>
        <v>2818.38</v>
      </c>
    </row>
    <row r="306" spans="1:10" x14ac:dyDescent="0.25">
      <c r="A306" s="5" t="s">
        <v>717</v>
      </c>
      <c r="B306" s="6" t="s">
        <v>718</v>
      </c>
      <c r="C306" s="5" t="s">
        <v>719</v>
      </c>
      <c r="D306" s="6" t="s">
        <v>17</v>
      </c>
      <c r="E306" s="6" t="s">
        <v>76</v>
      </c>
      <c r="F306" s="7">
        <v>7.36</v>
      </c>
      <c r="G306" s="7">
        <v>30.57</v>
      </c>
      <c r="H306" s="7">
        <f>ROUND(G306*ROUND(1+(24.2/100),4),2)</f>
        <v>37.97</v>
      </c>
      <c r="I306" s="7">
        <f>ROUND(ROUND(F306,2)*ROUND(G306,2),2)</f>
        <v>225</v>
      </c>
      <c r="J306" s="7">
        <f>ROUND(ROUND(F306,2)*ROUND(H306,2),2)</f>
        <v>279.45999999999998</v>
      </c>
    </row>
    <row r="307" spans="1:10" ht="24.75" x14ac:dyDescent="0.25">
      <c r="A307" s="5" t="s">
        <v>720</v>
      </c>
      <c r="B307" s="6" t="s">
        <v>721</v>
      </c>
      <c r="C307" s="5" t="s">
        <v>722</v>
      </c>
      <c r="D307" s="6" t="s">
        <v>17</v>
      </c>
      <c r="E307" s="6" t="s">
        <v>76</v>
      </c>
      <c r="F307" s="7">
        <v>16.329999999999998</v>
      </c>
      <c r="G307" s="7">
        <v>7.28</v>
      </c>
      <c r="H307" s="7">
        <f>ROUND(G307*ROUND(1+(24.2/100),4),2)</f>
        <v>9.0399999999999991</v>
      </c>
      <c r="I307" s="7">
        <f>ROUND(ROUND(F307,2)*ROUND(G307,2),2)</f>
        <v>118.88</v>
      </c>
      <c r="J307" s="7">
        <f>ROUND(ROUND(F307,2)*ROUND(H307,2),2)</f>
        <v>147.62</v>
      </c>
    </row>
    <row r="308" spans="1:10" ht="16.5" x14ac:dyDescent="0.25">
      <c r="A308" s="5" t="s">
        <v>723</v>
      </c>
      <c r="B308" s="6" t="s">
        <v>724</v>
      </c>
      <c r="C308" s="5" t="s">
        <v>725</v>
      </c>
      <c r="D308" s="6" t="s">
        <v>17</v>
      </c>
      <c r="E308" s="6" t="s">
        <v>80</v>
      </c>
      <c r="F308" s="7">
        <v>70.22</v>
      </c>
      <c r="G308" s="7">
        <v>2.52</v>
      </c>
      <c r="H308" s="7">
        <f>ROUND(G308*ROUND(1+(24.2/100),4),2)</f>
        <v>3.13</v>
      </c>
      <c r="I308" s="7">
        <f>ROUND(ROUND(F308,2)*ROUND(G308,2),2)</f>
        <v>176.95</v>
      </c>
      <c r="J308" s="7">
        <f>ROUND(ROUND(F308,2)*ROUND(H308,2),2)</f>
        <v>219.79</v>
      </c>
    </row>
    <row r="309" spans="1:10" ht="20.100000000000001" customHeight="1" x14ac:dyDescent="0.25">
      <c r="A309" s="3" t="s">
        <v>726</v>
      </c>
      <c r="B309" s="57" t="s">
        <v>727</v>
      </c>
      <c r="C309" s="57"/>
      <c r="D309" s="57"/>
      <c r="E309" s="57"/>
      <c r="F309" s="57"/>
      <c r="G309" s="57">
        <f>ROUND(F310*G310,2)+ROUND(F311*G311,2)+ROUND(F312*G312,2)+ROUND(F313*G313,2)+ROUND(F314*G314,2)</f>
        <v>14374.949999999999</v>
      </c>
      <c r="H309" s="57"/>
      <c r="I309" s="4">
        <f>ROUND(SUM(I310:I314),2)</f>
        <v>14374.95</v>
      </c>
      <c r="J309" s="4">
        <f>ROUND(SUM(J310:J314),2)</f>
        <v>17852.29</v>
      </c>
    </row>
    <row r="310" spans="1:10" ht="16.5" x14ac:dyDescent="0.25">
      <c r="A310" s="5" t="s">
        <v>728</v>
      </c>
      <c r="B310" s="6" t="s">
        <v>729</v>
      </c>
      <c r="C310" s="5" t="s">
        <v>730</v>
      </c>
      <c r="D310" s="6" t="s">
        <v>17</v>
      </c>
      <c r="E310" s="6" t="s">
        <v>72</v>
      </c>
      <c r="F310" s="7">
        <v>10.84</v>
      </c>
      <c r="G310" s="7">
        <v>206.56</v>
      </c>
      <c r="H310" s="7">
        <f>ROUND(G310*ROUND(1+(24.2/100),4),2)</f>
        <v>256.55</v>
      </c>
      <c r="I310" s="7">
        <f>ROUND(ROUND(F310,2)*ROUND(G310,2),2)</f>
        <v>2239.11</v>
      </c>
      <c r="J310" s="7">
        <f>ROUND(ROUND(F310,2)*ROUND(H310,2),2)</f>
        <v>2781</v>
      </c>
    </row>
    <row r="311" spans="1:10" ht="16.5" x14ac:dyDescent="0.25">
      <c r="A311" s="5" t="s">
        <v>731</v>
      </c>
      <c r="B311" s="6" t="s">
        <v>732</v>
      </c>
      <c r="C311" s="5" t="s">
        <v>733</v>
      </c>
      <c r="D311" s="6" t="s">
        <v>17</v>
      </c>
      <c r="E311" s="6" t="s">
        <v>72</v>
      </c>
      <c r="F311" s="7">
        <v>17.5</v>
      </c>
      <c r="G311" s="7">
        <v>47.07</v>
      </c>
      <c r="H311" s="7">
        <f>ROUND(G311*ROUND(1+(24.2/100),4),2)</f>
        <v>58.46</v>
      </c>
      <c r="I311" s="7">
        <f>ROUND(ROUND(F311,2)*ROUND(G311,2),2)</f>
        <v>823.73</v>
      </c>
      <c r="J311" s="7">
        <f>ROUND(ROUND(F311,2)*ROUND(H311,2),2)</f>
        <v>1023.05</v>
      </c>
    </row>
    <row r="312" spans="1:10" ht="16.5" x14ac:dyDescent="0.25">
      <c r="A312" s="5" t="s">
        <v>734</v>
      </c>
      <c r="B312" s="6" t="s">
        <v>735</v>
      </c>
      <c r="C312" s="5" t="s">
        <v>736</v>
      </c>
      <c r="D312" s="6" t="s">
        <v>17</v>
      </c>
      <c r="E312" s="6" t="s">
        <v>76</v>
      </c>
      <c r="F312" s="7">
        <v>6.84</v>
      </c>
      <c r="G312" s="7">
        <v>873.23</v>
      </c>
      <c r="H312" s="7">
        <f>ROUND(G312*ROUND(1+(24.2/100),4),2)</f>
        <v>1084.55</v>
      </c>
      <c r="I312" s="7">
        <f>ROUND(ROUND(F312,2)*ROUND(G312,2),2)</f>
        <v>5972.89</v>
      </c>
      <c r="J312" s="7">
        <f>ROUND(ROUND(F312,2)*ROUND(H312,2),2)</f>
        <v>7418.32</v>
      </c>
    </row>
    <row r="313" spans="1:10" ht="16.5" x14ac:dyDescent="0.25">
      <c r="A313" s="5" t="s">
        <v>737</v>
      </c>
      <c r="B313" s="6" t="s">
        <v>738</v>
      </c>
      <c r="C313" s="5" t="s">
        <v>739</v>
      </c>
      <c r="D313" s="6" t="s">
        <v>17</v>
      </c>
      <c r="E313" s="6" t="s">
        <v>740</v>
      </c>
      <c r="F313" s="7">
        <v>371.3</v>
      </c>
      <c r="G313" s="7">
        <v>12.12</v>
      </c>
      <c r="H313" s="7">
        <f>ROUND(G313*ROUND(1+(24.2/100),4),2)</f>
        <v>15.05</v>
      </c>
      <c r="I313" s="7">
        <f>ROUND(ROUND(F313,2)*ROUND(G313,2),2)</f>
        <v>4500.16</v>
      </c>
      <c r="J313" s="7">
        <f>ROUND(ROUND(F313,2)*ROUND(H313,2),2)</f>
        <v>5588.07</v>
      </c>
    </row>
    <row r="314" spans="1:10" ht="16.5" x14ac:dyDescent="0.25">
      <c r="A314" s="5" t="s">
        <v>741</v>
      </c>
      <c r="B314" s="6" t="s">
        <v>742</v>
      </c>
      <c r="C314" s="5" t="s">
        <v>743</v>
      </c>
      <c r="D314" s="6" t="s">
        <v>17</v>
      </c>
      <c r="E314" s="6" t="s">
        <v>740</v>
      </c>
      <c r="F314" s="7">
        <v>82.1</v>
      </c>
      <c r="G314" s="7">
        <v>10.220000000000001</v>
      </c>
      <c r="H314" s="7">
        <f>ROUND(G314*ROUND(1+(24.2/100),4),2)</f>
        <v>12.69</v>
      </c>
      <c r="I314" s="7">
        <f>ROUND(ROUND(F314,2)*ROUND(G314,2),2)</f>
        <v>839.06</v>
      </c>
      <c r="J314" s="7">
        <f>ROUND(ROUND(F314,2)*ROUND(H314,2),2)</f>
        <v>1041.8499999999999</v>
      </c>
    </row>
    <row r="315" spans="1:10" ht="20.100000000000001" customHeight="1" x14ac:dyDescent="0.25">
      <c r="A315" s="3" t="s">
        <v>744</v>
      </c>
      <c r="B315" s="57" t="s">
        <v>745</v>
      </c>
      <c r="C315" s="57"/>
      <c r="D315" s="57"/>
      <c r="E315" s="57"/>
      <c r="F315" s="57"/>
      <c r="G315" s="57">
        <f>ROUND(F316*G316,2)+ROUND(F317*G317,2)+ROUND(F318*G318,2)+ROUND(F319*G319,2)+ROUND(F320*G320,2)</f>
        <v>13150.08</v>
      </c>
      <c r="H315" s="57"/>
      <c r="I315" s="4">
        <f>ROUND(SUM(I316:I320),2)</f>
        <v>13150.08</v>
      </c>
      <c r="J315" s="4">
        <f>ROUND(SUM(J316:J320),2)</f>
        <v>16332.15</v>
      </c>
    </row>
    <row r="316" spans="1:10" ht="16.5" x14ac:dyDescent="0.25">
      <c r="A316" s="5" t="s">
        <v>746</v>
      </c>
      <c r="B316" s="6" t="s">
        <v>747</v>
      </c>
      <c r="C316" s="5" t="s">
        <v>748</v>
      </c>
      <c r="D316" s="6" t="s">
        <v>17</v>
      </c>
      <c r="E316" s="6" t="s">
        <v>72</v>
      </c>
      <c r="F316" s="7">
        <v>64.290000000000006</v>
      </c>
      <c r="G316" s="7">
        <v>77.92</v>
      </c>
      <c r="H316" s="7">
        <f>ROUND(G316*ROUND(1+(24.2/100),4),2)</f>
        <v>96.78</v>
      </c>
      <c r="I316" s="7">
        <f>ROUND(ROUND(F316,2)*ROUND(G316,2),2)</f>
        <v>5009.4799999999996</v>
      </c>
      <c r="J316" s="7">
        <f>ROUND(ROUND(F316,2)*ROUND(H316,2),2)</f>
        <v>6221.99</v>
      </c>
    </row>
    <row r="317" spans="1:10" ht="16.5" x14ac:dyDescent="0.25">
      <c r="A317" s="5" t="s">
        <v>749</v>
      </c>
      <c r="B317" s="6" t="s">
        <v>750</v>
      </c>
      <c r="C317" s="5" t="s">
        <v>751</v>
      </c>
      <c r="D317" s="6" t="s">
        <v>17</v>
      </c>
      <c r="E317" s="6" t="s">
        <v>76</v>
      </c>
      <c r="F317" s="7">
        <v>4.82</v>
      </c>
      <c r="G317" s="7">
        <v>835.56</v>
      </c>
      <c r="H317" s="7">
        <f>ROUND(G317*ROUND(1+(24.2/100),4),2)</f>
        <v>1037.77</v>
      </c>
      <c r="I317" s="7">
        <f>ROUND(ROUND(F317,2)*ROUND(G317,2),2)</f>
        <v>4027.4</v>
      </c>
      <c r="J317" s="7">
        <f>ROUND(ROUND(F317,2)*ROUND(H317,2),2)</f>
        <v>5002.05</v>
      </c>
    </row>
    <row r="318" spans="1:10" ht="16.5" x14ac:dyDescent="0.25">
      <c r="A318" s="5" t="s">
        <v>752</v>
      </c>
      <c r="B318" s="6" t="s">
        <v>753</v>
      </c>
      <c r="C318" s="5" t="s">
        <v>754</v>
      </c>
      <c r="D318" s="6" t="s">
        <v>17</v>
      </c>
      <c r="E318" s="6" t="s">
        <v>740</v>
      </c>
      <c r="F318" s="7">
        <v>84.8</v>
      </c>
      <c r="G318" s="7">
        <v>17.05</v>
      </c>
      <c r="H318" s="7">
        <f>ROUND(G318*ROUND(1+(24.2/100),4),2)</f>
        <v>21.18</v>
      </c>
      <c r="I318" s="7">
        <f>ROUND(ROUND(F318,2)*ROUND(G318,2),2)</f>
        <v>1445.84</v>
      </c>
      <c r="J318" s="7">
        <f>ROUND(ROUND(F318,2)*ROUND(H318,2),2)</f>
        <v>1796.06</v>
      </c>
    </row>
    <row r="319" spans="1:10" ht="16.5" x14ac:dyDescent="0.25">
      <c r="A319" s="5" t="s">
        <v>755</v>
      </c>
      <c r="B319" s="6" t="s">
        <v>738</v>
      </c>
      <c r="C319" s="5" t="s">
        <v>739</v>
      </c>
      <c r="D319" s="6" t="s">
        <v>17</v>
      </c>
      <c r="E319" s="6" t="s">
        <v>740</v>
      </c>
      <c r="F319" s="7">
        <v>47.3</v>
      </c>
      <c r="G319" s="7">
        <v>12.12</v>
      </c>
      <c r="H319" s="7">
        <f>ROUND(G319*ROUND(1+(24.2/100),4),2)</f>
        <v>15.05</v>
      </c>
      <c r="I319" s="7">
        <f>ROUND(ROUND(F319,2)*ROUND(G319,2),2)</f>
        <v>573.28</v>
      </c>
      <c r="J319" s="7">
        <f>ROUND(ROUND(F319,2)*ROUND(H319,2),2)</f>
        <v>711.87</v>
      </c>
    </row>
    <row r="320" spans="1:10" ht="16.5" x14ac:dyDescent="0.25">
      <c r="A320" s="5" t="s">
        <v>756</v>
      </c>
      <c r="B320" s="6" t="s">
        <v>742</v>
      </c>
      <c r="C320" s="5" t="s">
        <v>743</v>
      </c>
      <c r="D320" s="6" t="s">
        <v>17</v>
      </c>
      <c r="E320" s="6" t="s">
        <v>740</v>
      </c>
      <c r="F320" s="7">
        <v>204.9</v>
      </c>
      <c r="G320" s="7">
        <v>10.220000000000001</v>
      </c>
      <c r="H320" s="7">
        <f>ROUND(G320*ROUND(1+(24.2/100),4),2)</f>
        <v>12.69</v>
      </c>
      <c r="I320" s="7">
        <f>ROUND(ROUND(F320,2)*ROUND(G320,2),2)</f>
        <v>2094.08</v>
      </c>
      <c r="J320" s="7">
        <f>ROUND(ROUND(F320,2)*ROUND(H320,2),2)</f>
        <v>2600.1799999999998</v>
      </c>
    </row>
    <row r="321" spans="1:10" ht="20.100000000000001" customHeight="1" x14ac:dyDescent="0.25">
      <c r="A321" s="3" t="s">
        <v>757</v>
      </c>
      <c r="B321" s="57" t="s">
        <v>758</v>
      </c>
      <c r="C321" s="57"/>
      <c r="D321" s="57"/>
      <c r="E321" s="57"/>
      <c r="F321" s="57"/>
      <c r="G321" s="57">
        <f>ROUND(F322*G322,2)+ROUND(F329*G329,2)+ROUND(F334*G334,2)+ROUND(F341*G341,2)</f>
        <v>0</v>
      </c>
      <c r="H321" s="57"/>
      <c r="I321" s="4">
        <f>ROUND(I322+I329+I334+I341,2)</f>
        <v>49703.69</v>
      </c>
      <c r="J321" s="4">
        <f>ROUND(J322+J329+J334+J341,2)</f>
        <v>61738.05</v>
      </c>
    </row>
    <row r="322" spans="1:10" ht="20.100000000000001" customHeight="1" x14ac:dyDescent="0.25">
      <c r="A322" s="3" t="s">
        <v>759</v>
      </c>
      <c r="B322" s="57" t="s">
        <v>760</v>
      </c>
      <c r="C322" s="57"/>
      <c r="D322" s="57"/>
      <c r="E322" s="57"/>
      <c r="F322" s="57"/>
      <c r="G322" s="57">
        <f>ROUND(F323*G323,2)+ROUND(F324*G324,2)+ROUND(F325*G325,2)+ROUND(F326*G326,2)+ROUND(F327*G327,2)+ROUND(F328*G328,2)</f>
        <v>39438.199999999997</v>
      </c>
      <c r="H322" s="57"/>
      <c r="I322" s="4">
        <f>ROUND(SUM(I323:I328),2)</f>
        <v>39438.199999999997</v>
      </c>
      <c r="J322" s="4">
        <f>ROUND(SUM(J323:J328),2)</f>
        <v>48987.11</v>
      </c>
    </row>
    <row r="323" spans="1:10" ht="16.5" x14ac:dyDescent="0.25">
      <c r="A323" s="5" t="s">
        <v>761</v>
      </c>
      <c r="B323" s="6" t="s">
        <v>762</v>
      </c>
      <c r="C323" s="5" t="s">
        <v>763</v>
      </c>
      <c r="D323" s="6" t="s">
        <v>17</v>
      </c>
      <c r="E323" s="6" t="s">
        <v>72</v>
      </c>
      <c r="F323" s="7">
        <v>13.28</v>
      </c>
      <c r="G323" s="7">
        <v>114.91</v>
      </c>
      <c r="H323" s="7">
        <f t="shared" ref="H323:H328" si="30">ROUND(G323*ROUND(1+(24.2/100),4),2)</f>
        <v>142.72</v>
      </c>
      <c r="I323" s="7">
        <f t="shared" ref="I323:I328" si="31">ROUND(ROUND(F323,2)*ROUND(G323,2),2)</f>
        <v>1526</v>
      </c>
      <c r="J323" s="7">
        <f t="shared" ref="J323:J328" si="32">ROUND(ROUND(F323,2)*ROUND(H323,2),2)</f>
        <v>1895.32</v>
      </c>
    </row>
    <row r="324" spans="1:10" ht="16.5" x14ac:dyDescent="0.25">
      <c r="A324" s="5" t="s">
        <v>764</v>
      </c>
      <c r="B324" s="6" t="s">
        <v>765</v>
      </c>
      <c r="C324" s="5" t="s">
        <v>766</v>
      </c>
      <c r="D324" s="6" t="s">
        <v>17</v>
      </c>
      <c r="E324" s="6" t="s">
        <v>72</v>
      </c>
      <c r="F324" s="7">
        <v>93.87</v>
      </c>
      <c r="G324" s="7">
        <v>194.04</v>
      </c>
      <c r="H324" s="7">
        <f t="shared" si="30"/>
        <v>241</v>
      </c>
      <c r="I324" s="7">
        <f t="shared" si="31"/>
        <v>18214.53</v>
      </c>
      <c r="J324" s="7">
        <f t="shared" si="32"/>
        <v>22622.67</v>
      </c>
    </row>
    <row r="325" spans="1:10" ht="16.5" x14ac:dyDescent="0.25">
      <c r="A325" s="5" t="s">
        <v>767</v>
      </c>
      <c r="B325" s="6" t="s">
        <v>768</v>
      </c>
      <c r="C325" s="5" t="s">
        <v>769</v>
      </c>
      <c r="D325" s="6" t="s">
        <v>53</v>
      </c>
      <c r="E325" s="6" t="s">
        <v>76</v>
      </c>
      <c r="F325" s="7">
        <v>12.4</v>
      </c>
      <c r="G325" s="7">
        <v>776.08</v>
      </c>
      <c r="H325" s="7">
        <f t="shared" si="30"/>
        <v>963.89</v>
      </c>
      <c r="I325" s="7">
        <f t="shared" si="31"/>
        <v>9623.39</v>
      </c>
      <c r="J325" s="7">
        <f t="shared" si="32"/>
        <v>11952.24</v>
      </c>
    </row>
    <row r="326" spans="1:10" ht="16.5" x14ac:dyDescent="0.25">
      <c r="A326" s="5" t="s">
        <v>770</v>
      </c>
      <c r="B326" s="6" t="s">
        <v>771</v>
      </c>
      <c r="C326" s="5" t="s">
        <v>772</v>
      </c>
      <c r="D326" s="6" t="s">
        <v>17</v>
      </c>
      <c r="E326" s="6" t="s">
        <v>740</v>
      </c>
      <c r="F326" s="7">
        <v>176.5</v>
      </c>
      <c r="G326" s="7">
        <v>13.99</v>
      </c>
      <c r="H326" s="7">
        <f t="shared" si="30"/>
        <v>17.38</v>
      </c>
      <c r="I326" s="7">
        <f t="shared" si="31"/>
        <v>2469.2399999999998</v>
      </c>
      <c r="J326" s="7">
        <f t="shared" si="32"/>
        <v>3067.57</v>
      </c>
    </row>
    <row r="327" spans="1:10" ht="16.5" x14ac:dyDescent="0.25">
      <c r="A327" s="5" t="s">
        <v>773</v>
      </c>
      <c r="B327" s="6" t="s">
        <v>774</v>
      </c>
      <c r="C327" s="5" t="s">
        <v>775</v>
      </c>
      <c r="D327" s="6" t="s">
        <v>17</v>
      </c>
      <c r="E327" s="6" t="s">
        <v>740</v>
      </c>
      <c r="F327" s="7">
        <v>718.6</v>
      </c>
      <c r="G327" s="7">
        <v>8.08</v>
      </c>
      <c r="H327" s="7">
        <f t="shared" si="30"/>
        <v>10.039999999999999</v>
      </c>
      <c r="I327" s="7">
        <f t="shared" si="31"/>
        <v>5806.29</v>
      </c>
      <c r="J327" s="7">
        <f t="shared" si="32"/>
        <v>7214.74</v>
      </c>
    </row>
    <row r="328" spans="1:10" ht="16.5" x14ac:dyDescent="0.25">
      <c r="A328" s="5" t="s">
        <v>776</v>
      </c>
      <c r="B328" s="6" t="s">
        <v>777</v>
      </c>
      <c r="C328" s="5" t="s">
        <v>778</v>
      </c>
      <c r="D328" s="6" t="s">
        <v>17</v>
      </c>
      <c r="E328" s="6" t="s">
        <v>740</v>
      </c>
      <c r="F328" s="7">
        <v>198.1</v>
      </c>
      <c r="G328" s="7">
        <v>9.08</v>
      </c>
      <c r="H328" s="7">
        <f t="shared" si="30"/>
        <v>11.28</v>
      </c>
      <c r="I328" s="7">
        <f t="shared" si="31"/>
        <v>1798.75</v>
      </c>
      <c r="J328" s="7">
        <f t="shared" si="32"/>
        <v>2234.5700000000002</v>
      </c>
    </row>
    <row r="329" spans="1:10" ht="20.100000000000001" customHeight="1" x14ac:dyDescent="0.25">
      <c r="A329" s="3" t="s">
        <v>779</v>
      </c>
      <c r="B329" s="57" t="s">
        <v>780</v>
      </c>
      <c r="C329" s="57"/>
      <c r="D329" s="57"/>
      <c r="E329" s="57"/>
      <c r="F329" s="57"/>
      <c r="G329" s="57">
        <f>ROUND(F330*G330,2)+ROUND(F331*G331,2)+ROUND(F332*G332,2)+ROUND(F333*G333,2)</f>
        <v>3646.9</v>
      </c>
      <c r="H329" s="57"/>
      <c r="I329" s="4">
        <f>ROUND(SUM(I330:I333),2)</f>
        <v>3646.9</v>
      </c>
      <c r="J329" s="4">
        <f>ROUND(SUM(J330:J333),2)</f>
        <v>4529.3599999999997</v>
      </c>
    </row>
    <row r="330" spans="1:10" ht="16.5" x14ac:dyDescent="0.25">
      <c r="A330" s="5" t="s">
        <v>781</v>
      </c>
      <c r="B330" s="6" t="s">
        <v>782</v>
      </c>
      <c r="C330" s="5" t="s">
        <v>783</v>
      </c>
      <c r="D330" s="6" t="s">
        <v>17</v>
      </c>
      <c r="E330" s="6" t="s">
        <v>72</v>
      </c>
      <c r="F330" s="7">
        <v>14.02</v>
      </c>
      <c r="G330" s="7">
        <v>157.94</v>
      </c>
      <c r="H330" s="7">
        <f>ROUND(G330*ROUND(1+(24.2/100),4),2)</f>
        <v>196.16</v>
      </c>
      <c r="I330" s="7">
        <f>ROUND(ROUND(F330,2)*ROUND(G330,2),2)</f>
        <v>2214.3200000000002</v>
      </c>
      <c r="J330" s="7">
        <f>ROUND(ROUND(F330,2)*ROUND(H330,2),2)</f>
        <v>2750.16</v>
      </c>
    </row>
    <row r="331" spans="1:10" ht="24.75" x14ac:dyDescent="0.25">
      <c r="A331" s="5" t="s">
        <v>784</v>
      </c>
      <c r="B331" s="6" t="s">
        <v>785</v>
      </c>
      <c r="C331" s="5" t="s">
        <v>786</v>
      </c>
      <c r="D331" s="6" t="s">
        <v>53</v>
      </c>
      <c r="E331" s="6" t="s">
        <v>76</v>
      </c>
      <c r="F331" s="7">
        <v>0.89</v>
      </c>
      <c r="G331" s="7">
        <v>777.92</v>
      </c>
      <c r="H331" s="7">
        <f>ROUND(G331*ROUND(1+(24.2/100),4),2)</f>
        <v>966.18</v>
      </c>
      <c r="I331" s="7">
        <f>ROUND(ROUND(F331,2)*ROUND(G331,2),2)</f>
        <v>692.35</v>
      </c>
      <c r="J331" s="7">
        <f>ROUND(ROUND(F331,2)*ROUND(H331,2),2)</f>
        <v>859.9</v>
      </c>
    </row>
    <row r="332" spans="1:10" ht="16.5" x14ac:dyDescent="0.25">
      <c r="A332" s="5" t="s">
        <v>787</v>
      </c>
      <c r="B332" s="6" t="s">
        <v>771</v>
      </c>
      <c r="C332" s="5" t="s">
        <v>772</v>
      </c>
      <c r="D332" s="6" t="s">
        <v>17</v>
      </c>
      <c r="E332" s="6" t="s">
        <v>740</v>
      </c>
      <c r="F332" s="7">
        <v>17.8</v>
      </c>
      <c r="G332" s="7">
        <v>13.99</v>
      </c>
      <c r="H332" s="7">
        <f>ROUND(G332*ROUND(1+(24.2/100),4),2)</f>
        <v>17.38</v>
      </c>
      <c r="I332" s="7">
        <f>ROUND(ROUND(F332,2)*ROUND(G332,2),2)</f>
        <v>249.02</v>
      </c>
      <c r="J332" s="7">
        <f>ROUND(ROUND(F332,2)*ROUND(H332,2),2)</f>
        <v>309.36</v>
      </c>
    </row>
    <row r="333" spans="1:10" ht="16.5" x14ac:dyDescent="0.25">
      <c r="A333" s="5" t="s">
        <v>788</v>
      </c>
      <c r="B333" s="6" t="s">
        <v>789</v>
      </c>
      <c r="C333" s="5" t="s">
        <v>790</v>
      </c>
      <c r="D333" s="6" t="s">
        <v>17</v>
      </c>
      <c r="E333" s="6" t="s">
        <v>740</v>
      </c>
      <c r="F333" s="7">
        <v>58.2</v>
      </c>
      <c r="G333" s="7">
        <v>8.44</v>
      </c>
      <c r="H333" s="7">
        <f>ROUND(G333*ROUND(1+(24.2/100),4),2)</f>
        <v>10.48</v>
      </c>
      <c r="I333" s="7">
        <f>ROUND(ROUND(F333,2)*ROUND(G333,2),2)</f>
        <v>491.21</v>
      </c>
      <c r="J333" s="7">
        <f>ROUND(ROUND(F333,2)*ROUND(H333,2),2)</f>
        <v>609.94000000000005</v>
      </c>
    </row>
    <row r="334" spans="1:10" ht="20.100000000000001" customHeight="1" x14ac:dyDescent="0.25">
      <c r="A334" s="3" t="s">
        <v>791</v>
      </c>
      <c r="B334" s="57" t="s">
        <v>792</v>
      </c>
      <c r="C334" s="57"/>
      <c r="D334" s="57"/>
      <c r="E334" s="57"/>
      <c r="F334" s="57"/>
      <c r="G334" s="57">
        <f>ROUND(F335*G335,2)+ROUND(F336*G336,2)+ROUND(F337*G337,2)+ROUND(F338*G338,2)+ROUND(F339*G339,2)+ROUND(F340*G340,2)</f>
        <v>3948.14</v>
      </c>
      <c r="H334" s="57"/>
      <c r="I334" s="4">
        <f>ROUND(SUM(I335:I340),2)</f>
        <v>3948.14</v>
      </c>
      <c r="J334" s="4">
        <f>ROUND(SUM(J335:J340),2)</f>
        <v>4904.46</v>
      </c>
    </row>
    <row r="335" spans="1:10" ht="16.5" x14ac:dyDescent="0.25">
      <c r="A335" s="5" t="s">
        <v>793</v>
      </c>
      <c r="B335" s="6" t="s">
        <v>794</v>
      </c>
      <c r="C335" s="5" t="s">
        <v>795</v>
      </c>
      <c r="D335" s="6" t="s">
        <v>17</v>
      </c>
      <c r="E335" s="6" t="s">
        <v>72</v>
      </c>
      <c r="F335" s="7">
        <v>17.07</v>
      </c>
      <c r="G335" s="7">
        <v>85.21</v>
      </c>
      <c r="H335" s="7">
        <f t="shared" ref="H335:H340" si="33">ROUND(G335*ROUND(1+(24.2/100),4),2)</f>
        <v>105.83</v>
      </c>
      <c r="I335" s="7">
        <f t="shared" ref="I335:I340" si="34">ROUND(ROUND(F335,2)*ROUND(G335,2),2)</f>
        <v>1454.53</v>
      </c>
      <c r="J335" s="7">
        <f t="shared" ref="J335:J340" si="35">ROUND(ROUND(F335,2)*ROUND(H335,2),2)</f>
        <v>1806.52</v>
      </c>
    </row>
    <row r="336" spans="1:10" ht="16.5" x14ac:dyDescent="0.25">
      <c r="A336" s="5" t="s">
        <v>796</v>
      </c>
      <c r="B336" s="6" t="s">
        <v>797</v>
      </c>
      <c r="C336" s="5" t="s">
        <v>798</v>
      </c>
      <c r="D336" s="6" t="s">
        <v>53</v>
      </c>
      <c r="E336" s="6" t="s">
        <v>72</v>
      </c>
      <c r="F336" s="7">
        <v>1.55</v>
      </c>
      <c r="G336" s="7">
        <v>289.08</v>
      </c>
      <c r="H336" s="7">
        <f t="shared" si="33"/>
        <v>359.04</v>
      </c>
      <c r="I336" s="7">
        <f t="shared" si="34"/>
        <v>448.07</v>
      </c>
      <c r="J336" s="7">
        <f t="shared" si="35"/>
        <v>556.51</v>
      </c>
    </row>
    <row r="337" spans="1:10" ht="16.5" x14ac:dyDescent="0.25">
      <c r="A337" s="5" t="s">
        <v>799</v>
      </c>
      <c r="B337" s="6" t="s">
        <v>800</v>
      </c>
      <c r="C337" s="5" t="s">
        <v>801</v>
      </c>
      <c r="D337" s="6" t="s">
        <v>17</v>
      </c>
      <c r="E337" s="6" t="s">
        <v>740</v>
      </c>
      <c r="F337" s="7">
        <v>9.6</v>
      </c>
      <c r="G337" s="7">
        <v>13.33</v>
      </c>
      <c r="H337" s="7">
        <f t="shared" si="33"/>
        <v>16.559999999999999</v>
      </c>
      <c r="I337" s="7">
        <f t="shared" si="34"/>
        <v>127.97</v>
      </c>
      <c r="J337" s="7">
        <f t="shared" si="35"/>
        <v>158.97999999999999</v>
      </c>
    </row>
    <row r="338" spans="1:10" ht="16.5" x14ac:dyDescent="0.25">
      <c r="A338" s="5" t="s">
        <v>802</v>
      </c>
      <c r="B338" s="6" t="s">
        <v>803</v>
      </c>
      <c r="C338" s="5" t="s">
        <v>804</v>
      </c>
      <c r="D338" s="6" t="s">
        <v>17</v>
      </c>
      <c r="E338" s="6" t="s">
        <v>740</v>
      </c>
      <c r="F338" s="7">
        <v>0.8</v>
      </c>
      <c r="G338" s="7">
        <v>12.05</v>
      </c>
      <c r="H338" s="7">
        <f t="shared" si="33"/>
        <v>14.97</v>
      </c>
      <c r="I338" s="7">
        <f t="shared" si="34"/>
        <v>9.64</v>
      </c>
      <c r="J338" s="7">
        <f t="shared" si="35"/>
        <v>11.98</v>
      </c>
    </row>
    <row r="339" spans="1:10" ht="16.5" x14ac:dyDescent="0.25">
      <c r="A339" s="5" t="s">
        <v>805</v>
      </c>
      <c r="B339" s="6" t="s">
        <v>806</v>
      </c>
      <c r="C339" s="5" t="s">
        <v>807</v>
      </c>
      <c r="D339" s="6" t="s">
        <v>17</v>
      </c>
      <c r="E339" s="6" t="s">
        <v>740</v>
      </c>
      <c r="F339" s="7">
        <v>23.4</v>
      </c>
      <c r="G339" s="7">
        <v>10.98</v>
      </c>
      <c r="H339" s="7">
        <f t="shared" si="33"/>
        <v>13.64</v>
      </c>
      <c r="I339" s="7">
        <f t="shared" si="34"/>
        <v>256.93</v>
      </c>
      <c r="J339" s="7">
        <f t="shared" si="35"/>
        <v>319.18</v>
      </c>
    </row>
    <row r="340" spans="1:10" ht="16.5" x14ac:dyDescent="0.25">
      <c r="A340" s="5" t="s">
        <v>808</v>
      </c>
      <c r="B340" s="6" t="s">
        <v>809</v>
      </c>
      <c r="C340" s="5" t="s">
        <v>810</v>
      </c>
      <c r="D340" s="6" t="s">
        <v>17</v>
      </c>
      <c r="E340" s="6" t="s">
        <v>740</v>
      </c>
      <c r="F340" s="7">
        <v>171.8</v>
      </c>
      <c r="G340" s="7">
        <v>9.61</v>
      </c>
      <c r="H340" s="7">
        <f t="shared" si="33"/>
        <v>11.94</v>
      </c>
      <c r="I340" s="7">
        <f t="shared" si="34"/>
        <v>1651</v>
      </c>
      <c r="J340" s="7">
        <f t="shared" si="35"/>
        <v>2051.29</v>
      </c>
    </row>
    <row r="341" spans="1:10" ht="20.100000000000001" customHeight="1" x14ac:dyDescent="0.25">
      <c r="A341" s="3" t="s">
        <v>811</v>
      </c>
      <c r="B341" s="57" t="s">
        <v>812</v>
      </c>
      <c r="C341" s="57"/>
      <c r="D341" s="57"/>
      <c r="E341" s="57"/>
      <c r="F341" s="57"/>
      <c r="G341" s="57">
        <f>ROUND(F342*G342,2)+ROUND(F343*G343,2)+ROUND(F344*G344,2)</f>
        <v>2670.45</v>
      </c>
      <c r="H341" s="57"/>
      <c r="I341" s="4">
        <f>ROUND(SUM(I342:I344),2)</f>
        <v>2670.45</v>
      </c>
      <c r="J341" s="4">
        <f>ROUND(SUM(J342:J344),2)</f>
        <v>3317.12</v>
      </c>
    </row>
    <row r="342" spans="1:10" ht="16.5" x14ac:dyDescent="0.25">
      <c r="A342" s="5" t="s">
        <v>813</v>
      </c>
      <c r="B342" s="6" t="s">
        <v>814</v>
      </c>
      <c r="C342" s="5" t="s">
        <v>815</v>
      </c>
      <c r="D342" s="6" t="s">
        <v>53</v>
      </c>
      <c r="E342" s="6" t="s">
        <v>76</v>
      </c>
      <c r="F342" s="7">
        <v>1.55</v>
      </c>
      <c r="G342" s="7">
        <v>777.92</v>
      </c>
      <c r="H342" s="7">
        <f>ROUND(G342*ROUND(1+(24.2/100),4),2)</f>
        <v>966.18</v>
      </c>
      <c r="I342" s="7">
        <f>ROUND(ROUND(F342,2)*ROUND(G342,2),2)</f>
        <v>1205.78</v>
      </c>
      <c r="J342" s="7">
        <f>ROUND(ROUND(F342,2)*ROUND(H342,2),2)</f>
        <v>1497.58</v>
      </c>
    </row>
    <row r="343" spans="1:10" ht="16.5" x14ac:dyDescent="0.25">
      <c r="A343" s="5" t="s">
        <v>816</v>
      </c>
      <c r="B343" s="6" t="s">
        <v>803</v>
      </c>
      <c r="C343" s="5" t="s">
        <v>804</v>
      </c>
      <c r="D343" s="6" t="s">
        <v>17</v>
      </c>
      <c r="E343" s="6" t="s">
        <v>740</v>
      </c>
      <c r="F343" s="7">
        <v>49.2</v>
      </c>
      <c r="G343" s="7">
        <v>12.05</v>
      </c>
      <c r="H343" s="7">
        <f>ROUND(G343*ROUND(1+(24.2/100),4),2)</f>
        <v>14.97</v>
      </c>
      <c r="I343" s="7">
        <f>ROUND(ROUND(F343,2)*ROUND(G343,2),2)</f>
        <v>592.86</v>
      </c>
      <c r="J343" s="7">
        <f>ROUND(ROUND(F343,2)*ROUND(H343,2),2)</f>
        <v>736.52</v>
      </c>
    </row>
    <row r="344" spans="1:10" ht="16.5" x14ac:dyDescent="0.25">
      <c r="A344" s="5" t="s">
        <v>817</v>
      </c>
      <c r="B344" s="6" t="s">
        <v>806</v>
      </c>
      <c r="C344" s="5" t="s">
        <v>807</v>
      </c>
      <c r="D344" s="6" t="s">
        <v>17</v>
      </c>
      <c r="E344" s="6" t="s">
        <v>740</v>
      </c>
      <c r="F344" s="7">
        <v>79.400000000000006</v>
      </c>
      <c r="G344" s="7">
        <v>10.98</v>
      </c>
      <c r="H344" s="7">
        <f>ROUND(G344*ROUND(1+(24.2/100),4),2)</f>
        <v>13.64</v>
      </c>
      <c r="I344" s="7">
        <f>ROUND(ROUND(F344,2)*ROUND(G344,2),2)</f>
        <v>871.81</v>
      </c>
      <c r="J344" s="7">
        <f>ROUND(ROUND(F344,2)*ROUND(H344,2),2)</f>
        <v>1083.02</v>
      </c>
    </row>
    <row r="345" spans="1:10" ht="20.100000000000001" customHeight="1" x14ac:dyDescent="0.25">
      <c r="A345" s="3" t="s">
        <v>818</v>
      </c>
      <c r="B345" s="57" t="s">
        <v>174</v>
      </c>
      <c r="C345" s="57"/>
      <c r="D345" s="57"/>
      <c r="E345" s="57"/>
      <c r="F345" s="57"/>
      <c r="G345" s="57">
        <f>ROUND(F346*G346,2)+ROUND(F347*G347,2)</f>
        <v>6174.13</v>
      </c>
      <c r="H345" s="57"/>
      <c r="I345" s="4">
        <f>ROUND(SUM(I346:I347),2)</f>
        <v>6174.13</v>
      </c>
      <c r="J345" s="4">
        <f>ROUND(SUM(J346:J347),2)</f>
        <v>7668.2</v>
      </c>
    </row>
    <row r="346" spans="1:10" ht="16.5" x14ac:dyDescent="0.25">
      <c r="A346" s="5" t="s">
        <v>819</v>
      </c>
      <c r="B346" s="6" t="s">
        <v>820</v>
      </c>
      <c r="C346" s="5" t="s">
        <v>821</v>
      </c>
      <c r="D346" s="6" t="s">
        <v>17</v>
      </c>
      <c r="E346" s="6" t="s">
        <v>72</v>
      </c>
      <c r="F346" s="7">
        <v>54.27</v>
      </c>
      <c r="G346" s="7">
        <v>104.38</v>
      </c>
      <c r="H346" s="7">
        <f>ROUND(G346*ROUND(1+(24.2/100),4),2)</f>
        <v>129.63999999999999</v>
      </c>
      <c r="I346" s="7">
        <f>ROUND(ROUND(F346,2)*ROUND(G346,2),2)</f>
        <v>5664.7</v>
      </c>
      <c r="J346" s="7">
        <f>ROUND(ROUND(F346,2)*ROUND(H346,2),2)</f>
        <v>7035.56</v>
      </c>
    </row>
    <row r="347" spans="1:10" ht="16.5" x14ac:dyDescent="0.25">
      <c r="A347" s="5" t="s">
        <v>822</v>
      </c>
      <c r="B347" s="6" t="s">
        <v>823</v>
      </c>
      <c r="C347" s="5" t="s">
        <v>824</v>
      </c>
      <c r="D347" s="6" t="s">
        <v>17</v>
      </c>
      <c r="E347" s="6" t="s">
        <v>178</v>
      </c>
      <c r="F347" s="7">
        <v>36.130000000000003</v>
      </c>
      <c r="G347" s="7">
        <v>14.1</v>
      </c>
      <c r="H347" s="7">
        <f>ROUND(G347*ROUND(1+(24.2/100),4),2)</f>
        <v>17.510000000000002</v>
      </c>
      <c r="I347" s="7">
        <f>ROUND(ROUND(F347,2)*ROUND(G347,2),2)</f>
        <v>509.43</v>
      </c>
      <c r="J347" s="7">
        <f>ROUND(ROUND(F347,2)*ROUND(H347,2),2)</f>
        <v>632.64</v>
      </c>
    </row>
    <row r="348" spans="1:10" ht="20.100000000000001" customHeight="1" x14ac:dyDescent="0.25">
      <c r="A348" s="3" t="s">
        <v>825</v>
      </c>
      <c r="B348" s="57" t="s">
        <v>195</v>
      </c>
      <c r="C348" s="57"/>
      <c r="D348" s="57"/>
      <c r="E348" s="57"/>
      <c r="F348" s="57"/>
      <c r="G348" s="57">
        <f>ROUND(F349*G349,2)+ROUND(F353*G353,2)+ROUND(F356*G356,2)</f>
        <v>0</v>
      </c>
      <c r="H348" s="57"/>
      <c r="I348" s="4">
        <f>ROUND(I349+I353+I356,2)</f>
        <v>15677.3</v>
      </c>
      <c r="J348" s="4">
        <f>ROUND(J349+J353+J356,2)</f>
        <v>19471.259999999998</v>
      </c>
    </row>
    <row r="349" spans="1:10" ht="20.100000000000001" customHeight="1" x14ac:dyDescent="0.25">
      <c r="A349" s="3" t="s">
        <v>826</v>
      </c>
      <c r="B349" s="57" t="s">
        <v>827</v>
      </c>
      <c r="C349" s="57"/>
      <c r="D349" s="57"/>
      <c r="E349" s="57"/>
      <c r="F349" s="57"/>
      <c r="G349" s="57">
        <f>ROUND(F350*G350,2)+ROUND(F351*G351,2)+ROUND(F352*G352,2)</f>
        <v>4040.12</v>
      </c>
      <c r="H349" s="57"/>
      <c r="I349" s="4">
        <f>ROUND(SUM(I350:I352),2)</f>
        <v>4040.12</v>
      </c>
      <c r="J349" s="4">
        <f>ROUND(SUM(J350:J352),2)</f>
        <v>5017.83</v>
      </c>
    </row>
    <row r="350" spans="1:10" ht="16.5" x14ac:dyDescent="0.25">
      <c r="A350" s="5" t="s">
        <v>828</v>
      </c>
      <c r="B350" s="6" t="s">
        <v>829</v>
      </c>
      <c r="C350" s="5" t="s">
        <v>830</v>
      </c>
      <c r="D350" s="6" t="s">
        <v>53</v>
      </c>
      <c r="E350" s="6" t="s">
        <v>61</v>
      </c>
      <c r="F350" s="7">
        <v>1</v>
      </c>
      <c r="G350" s="7">
        <v>1182.07</v>
      </c>
      <c r="H350" s="7">
        <f>ROUND(G350*ROUND(1+(24.2/100),4),2)</f>
        <v>1468.13</v>
      </c>
      <c r="I350" s="7">
        <f>ROUND(ROUND(F350,2)*ROUND(G350,2),2)</f>
        <v>1182.07</v>
      </c>
      <c r="J350" s="7">
        <f>ROUND(ROUND(F350,2)*ROUND(H350,2),2)</f>
        <v>1468.13</v>
      </c>
    </row>
    <row r="351" spans="1:10" ht="24.75" x14ac:dyDescent="0.25">
      <c r="A351" s="5" t="s">
        <v>831</v>
      </c>
      <c r="B351" s="6" t="s">
        <v>832</v>
      </c>
      <c r="C351" s="5" t="s">
        <v>833</v>
      </c>
      <c r="D351" s="6" t="s">
        <v>53</v>
      </c>
      <c r="E351" s="6" t="s">
        <v>61</v>
      </c>
      <c r="F351" s="7">
        <v>1</v>
      </c>
      <c r="G351" s="7">
        <v>1943.74</v>
      </c>
      <c r="H351" s="7">
        <f>ROUND(G351*ROUND(1+(24.2/100),4),2)</f>
        <v>2414.13</v>
      </c>
      <c r="I351" s="7">
        <f>ROUND(ROUND(F351,2)*ROUND(G351,2),2)</f>
        <v>1943.74</v>
      </c>
      <c r="J351" s="7">
        <f>ROUND(ROUND(F351,2)*ROUND(H351,2),2)</f>
        <v>2414.13</v>
      </c>
    </row>
    <row r="352" spans="1:10" ht="16.5" x14ac:dyDescent="0.25">
      <c r="A352" s="5" t="s">
        <v>834</v>
      </c>
      <c r="B352" s="6" t="s">
        <v>835</v>
      </c>
      <c r="C352" s="5" t="s">
        <v>836</v>
      </c>
      <c r="D352" s="6" t="s">
        <v>17</v>
      </c>
      <c r="E352" s="6" t="s">
        <v>72</v>
      </c>
      <c r="F352" s="7">
        <v>1.89</v>
      </c>
      <c r="G352" s="7">
        <v>483.76</v>
      </c>
      <c r="H352" s="7">
        <f>ROUND(G352*ROUND(1+(24.2/100),4),2)</f>
        <v>600.83000000000004</v>
      </c>
      <c r="I352" s="7">
        <f>ROUND(ROUND(F352,2)*ROUND(G352,2),2)</f>
        <v>914.31</v>
      </c>
      <c r="J352" s="7">
        <f>ROUND(ROUND(F352,2)*ROUND(H352,2),2)</f>
        <v>1135.57</v>
      </c>
    </row>
    <row r="353" spans="1:10" ht="20.100000000000001" customHeight="1" x14ac:dyDescent="0.25">
      <c r="A353" s="3" t="s">
        <v>837</v>
      </c>
      <c r="B353" s="57" t="s">
        <v>838</v>
      </c>
      <c r="C353" s="57"/>
      <c r="D353" s="57"/>
      <c r="E353" s="57"/>
      <c r="F353" s="57"/>
      <c r="G353" s="57">
        <f>ROUND(F354*G354,2)+ROUND(F355*G355,2)</f>
        <v>7270.2000000000007</v>
      </c>
      <c r="H353" s="57"/>
      <c r="I353" s="4">
        <f>ROUND(SUM(I354:I355),2)</f>
        <v>7270.2</v>
      </c>
      <c r="J353" s="4">
        <f>ROUND(SUM(J354:J355),2)</f>
        <v>9029.59</v>
      </c>
    </row>
    <row r="354" spans="1:10" ht="16.5" x14ac:dyDescent="0.25">
      <c r="A354" s="5" t="s">
        <v>839</v>
      </c>
      <c r="B354" s="6" t="s">
        <v>840</v>
      </c>
      <c r="C354" s="5" t="s">
        <v>841</v>
      </c>
      <c r="D354" s="6" t="s">
        <v>53</v>
      </c>
      <c r="E354" s="6" t="s">
        <v>72</v>
      </c>
      <c r="F354" s="7">
        <v>4.6500000000000004</v>
      </c>
      <c r="G354" s="7">
        <v>354.18</v>
      </c>
      <c r="H354" s="7">
        <f>ROUND(G354*ROUND(1+(24.2/100),4),2)</f>
        <v>439.89</v>
      </c>
      <c r="I354" s="7">
        <f>ROUND(ROUND(F354,2)*ROUND(G354,2),2)</f>
        <v>1646.94</v>
      </c>
      <c r="J354" s="7">
        <f>ROUND(ROUND(F354,2)*ROUND(H354,2),2)</f>
        <v>2045.49</v>
      </c>
    </row>
    <row r="355" spans="1:10" ht="16.5" x14ac:dyDescent="0.25">
      <c r="A355" s="5" t="s">
        <v>842</v>
      </c>
      <c r="B355" s="6" t="s">
        <v>843</v>
      </c>
      <c r="C355" s="5" t="s">
        <v>844</v>
      </c>
      <c r="D355" s="6" t="s">
        <v>53</v>
      </c>
      <c r="E355" s="6" t="s">
        <v>72</v>
      </c>
      <c r="F355" s="7">
        <v>7.96</v>
      </c>
      <c r="G355" s="7">
        <v>706.44</v>
      </c>
      <c r="H355" s="7">
        <f>ROUND(G355*ROUND(1+(24.2/100),4),2)</f>
        <v>877.4</v>
      </c>
      <c r="I355" s="7">
        <f>ROUND(ROUND(F355,2)*ROUND(G355,2),2)</f>
        <v>5623.26</v>
      </c>
      <c r="J355" s="7">
        <f>ROUND(ROUND(F355,2)*ROUND(H355,2),2)</f>
        <v>6984.1</v>
      </c>
    </row>
    <row r="356" spans="1:10" ht="20.100000000000001" customHeight="1" x14ac:dyDescent="0.25">
      <c r="A356" s="3" t="s">
        <v>845</v>
      </c>
      <c r="B356" s="57" t="s">
        <v>846</v>
      </c>
      <c r="C356" s="57"/>
      <c r="D356" s="57"/>
      <c r="E356" s="57"/>
      <c r="F356" s="57"/>
      <c r="G356" s="57">
        <f>ROUND(F357*G357,2)+ROUND(F358*G358,2)+ROUND(F359*G359,2)+ROUND(F360*G360,2)</f>
        <v>4366.9799999999996</v>
      </c>
      <c r="H356" s="57"/>
      <c r="I356" s="4">
        <f>ROUND(SUM(I357:I360),2)</f>
        <v>4366.9799999999996</v>
      </c>
      <c r="J356" s="4">
        <f>ROUND(SUM(J357:J360),2)</f>
        <v>5423.84</v>
      </c>
    </row>
    <row r="357" spans="1:10" x14ac:dyDescent="0.25">
      <c r="A357" s="5" t="s">
        <v>847</v>
      </c>
      <c r="B357" s="6" t="s">
        <v>848</v>
      </c>
      <c r="C357" s="5" t="s">
        <v>849</v>
      </c>
      <c r="D357" s="6" t="s">
        <v>17</v>
      </c>
      <c r="E357" s="6" t="s">
        <v>178</v>
      </c>
      <c r="F357" s="7">
        <v>21.58</v>
      </c>
      <c r="G357" s="7">
        <v>57.04</v>
      </c>
      <c r="H357" s="7">
        <f>ROUND(G357*ROUND(1+(24.2/100),4),2)</f>
        <v>70.84</v>
      </c>
      <c r="I357" s="7">
        <f>ROUND(ROUND(F357,2)*ROUND(G357,2),2)</f>
        <v>1230.92</v>
      </c>
      <c r="J357" s="7">
        <f>ROUND(ROUND(F357,2)*ROUND(H357,2),2)</f>
        <v>1528.73</v>
      </c>
    </row>
    <row r="358" spans="1:10" x14ac:dyDescent="0.25">
      <c r="A358" s="5" t="s">
        <v>850</v>
      </c>
      <c r="B358" s="6" t="s">
        <v>851</v>
      </c>
      <c r="C358" s="5" t="s">
        <v>852</v>
      </c>
      <c r="D358" s="6" t="s">
        <v>17</v>
      </c>
      <c r="E358" s="6" t="s">
        <v>178</v>
      </c>
      <c r="F358" s="7">
        <v>18.38</v>
      </c>
      <c r="G358" s="7">
        <v>43.75</v>
      </c>
      <c r="H358" s="7">
        <f>ROUND(G358*ROUND(1+(24.2/100),4),2)</f>
        <v>54.34</v>
      </c>
      <c r="I358" s="7">
        <f>ROUND(ROUND(F358,2)*ROUND(G358,2),2)</f>
        <v>804.13</v>
      </c>
      <c r="J358" s="7">
        <f>ROUND(ROUND(F358,2)*ROUND(H358,2),2)</f>
        <v>998.77</v>
      </c>
    </row>
    <row r="359" spans="1:10" ht="16.5" x14ac:dyDescent="0.25">
      <c r="A359" s="5" t="s">
        <v>853</v>
      </c>
      <c r="B359" s="6" t="s">
        <v>854</v>
      </c>
      <c r="C359" s="5" t="s">
        <v>855</v>
      </c>
      <c r="D359" s="6" t="s">
        <v>17</v>
      </c>
      <c r="E359" s="6" t="s">
        <v>178</v>
      </c>
      <c r="F359" s="7">
        <v>17.38</v>
      </c>
      <c r="G359" s="7">
        <v>118.41</v>
      </c>
      <c r="H359" s="7">
        <f>ROUND(G359*ROUND(1+(24.2/100),4),2)</f>
        <v>147.07</v>
      </c>
      <c r="I359" s="7">
        <f>ROUND(ROUND(F359,2)*ROUND(G359,2),2)</f>
        <v>2057.9699999999998</v>
      </c>
      <c r="J359" s="7">
        <f>ROUND(ROUND(F359,2)*ROUND(H359,2),2)</f>
        <v>2556.08</v>
      </c>
    </row>
    <row r="360" spans="1:10" x14ac:dyDescent="0.25">
      <c r="A360" s="5" t="s">
        <v>856</v>
      </c>
      <c r="B360" s="6" t="s">
        <v>857</v>
      </c>
      <c r="C360" s="5" t="s">
        <v>858</v>
      </c>
      <c r="D360" s="6" t="s">
        <v>17</v>
      </c>
      <c r="E360" s="6" t="s">
        <v>178</v>
      </c>
      <c r="F360" s="7">
        <v>2.9</v>
      </c>
      <c r="G360" s="7">
        <v>94.47</v>
      </c>
      <c r="H360" s="7">
        <f>ROUND(G360*ROUND(1+(24.2/100),4),2)</f>
        <v>117.33</v>
      </c>
      <c r="I360" s="7">
        <f>ROUND(ROUND(F360,2)*ROUND(G360,2),2)</f>
        <v>273.95999999999998</v>
      </c>
      <c r="J360" s="7">
        <f>ROUND(ROUND(F360,2)*ROUND(H360,2),2)</f>
        <v>340.26</v>
      </c>
    </row>
    <row r="361" spans="1:10" ht="20.100000000000001" customHeight="1" x14ac:dyDescent="0.25">
      <c r="A361" s="3" t="s">
        <v>859</v>
      </c>
      <c r="B361" s="57" t="s">
        <v>860</v>
      </c>
      <c r="C361" s="57"/>
      <c r="D361" s="57"/>
      <c r="E361" s="57"/>
      <c r="F361" s="57"/>
      <c r="G361" s="57">
        <f>ROUND(F362*G362,2)+ROUND(F363*G363,2)+ROUND(F364*G364,2)+ROUND(F365*G365,2)+ROUND(F366*G366,2)</f>
        <v>99107.44</v>
      </c>
      <c r="H361" s="57"/>
      <c r="I361" s="4">
        <f>ROUND(SUM(I362:I366),2)</f>
        <v>99107.44</v>
      </c>
      <c r="J361" s="4">
        <f>ROUND(SUM(J362:J366),2)</f>
        <v>123093.54</v>
      </c>
    </row>
    <row r="362" spans="1:10" ht="24.75" x14ac:dyDescent="0.25">
      <c r="A362" s="5" t="s">
        <v>861</v>
      </c>
      <c r="B362" s="6" t="s">
        <v>862</v>
      </c>
      <c r="C362" s="5" t="s">
        <v>863</v>
      </c>
      <c r="D362" s="6" t="s">
        <v>53</v>
      </c>
      <c r="E362" s="6" t="s">
        <v>740</v>
      </c>
      <c r="F362" s="7">
        <v>2813.21</v>
      </c>
      <c r="G362" s="7">
        <v>15.44</v>
      </c>
      <c r="H362" s="7">
        <f>ROUND(G362*ROUND(1+(24.2/100),4),2)</f>
        <v>19.18</v>
      </c>
      <c r="I362" s="7">
        <f>ROUND(ROUND(F362,2)*ROUND(G362,2),2)</f>
        <v>43435.96</v>
      </c>
      <c r="J362" s="7">
        <f>ROUND(ROUND(F362,2)*ROUND(H362,2),2)</f>
        <v>53957.37</v>
      </c>
    </row>
    <row r="363" spans="1:10" ht="24.75" x14ac:dyDescent="0.25">
      <c r="A363" s="5" t="s">
        <v>864</v>
      </c>
      <c r="B363" s="6" t="s">
        <v>865</v>
      </c>
      <c r="C363" s="5" t="s">
        <v>866</v>
      </c>
      <c r="D363" s="6" t="s">
        <v>17</v>
      </c>
      <c r="E363" s="6" t="s">
        <v>740</v>
      </c>
      <c r="F363" s="7">
        <v>1644.71</v>
      </c>
      <c r="G363" s="7">
        <v>10.97</v>
      </c>
      <c r="H363" s="7">
        <f>ROUND(G363*ROUND(1+(24.2/100),4),2)</f>
        <v>13.62</v>
      </c>
      <c r="I363" s="7">
        <f>ROUND(ROUND(F363,2)*ROUND(G363,2),2)</f>
        <v>18042.47</v>
      </c>
      <c r="J363" s="7">
        <f>ROUND(ROUND(F363,2)*ROUND(H363,2),2)</f>
        <v>22400.95</v>
      </c>
    </row>
    <row r="364" spans="1:10" ht="24.75" x14ac:dyDescent="0.25">
      <c r="A364" s="5" t="s">
        <v>867</v>
      </c>
      <c r="B364" s="6" t="s">
        <v>868</v>
      </c>
      <c r="C364" s="5" t="s">
        <v>869</v>
      </c>
      <c r="D364" s="6" t="s">
        <v>53</v>
      </c>
      <c r="E364" s="6" t="s">
        <v>740</v>
      </c>
      <c r="F364" s="7">
        <v>131.01</v>
      </c>
      <c r="G364" s="7">
        <v>17.22</v>
      </c>
      <c r="H364" s="7">
        <f>ROUND(G364*ROUND(1+(24.2/100),4),2)</f>
        <v>21.39</v>
      </c>
      <c r="I364" s="7">
        <f>ROUND(ROUND(F364,2)*ROUND(G364,2),2)</f>
        <v>2255.9899999999998</v>
      </c>
      <c r="J364" s="7">
        <f>ROUND(ROUND(F364,2)*ROUND(H364,2),2)</f>
        <v>2802.3</v>
      </c>
    </row>
    <row r="365" spans="1:10" ht="16.5" x14ac:dyDescent="0.25">
      <c r="A365" s="5" t="s">
        <v>870</v>
      </c>
      <c r="B365" s="6" t="s">
        <v>871</v>
      </c>
      <c r="C365" s="5" t="s">
        <v>872</v>
      </c>
      <c r="D365" s="6" t="s">
        <v>17</v>
      </c>
      <c r="E365" s="6" t="s">
        <v>72</v>
      </c>
      <c r="F365" s="7">
        <v>179.34</v>
      </c>
      <c r="G365" s="7">
        <v>174.52</v>
      </c>
      <c r="H365" s="7">
        <f>ROUND(G365*ROUND(1+(24.2/100),4),2)</f>
        <v>216.75</v>
      </c>
      <c r="I365" s="7">
        <f>ROUND(ROUND(F365,2)*ROUND(G365,2),2)</f>
        <v>31298.42</v>
      </c>
      <c r="J365" s="7">
        <f>ROUND(ROUND(F365,2)*ROUND(H365,2),2)</f>
        <v>38871.949999999997</v>
      </c>
    </row>
    <row r="366" spans="1:10" ht="16.5" x14ac:dyDescent="0.25">
      <c r="A366" s="5" t="s">
        <v>873</v>
      </c>
      <c r="B366" s="6" t="s">
        <v>874</v>
      </c>
      <c r="C366" s="5" t="s">
        <v>875</v>
      </c>
      <c r="D366" s="6" t="s">
        <v>17</v>
      </c>
      <c r="E366" s="6" t="s">
        <v>72</v>
      </c>
      <c r="F366" s="7">
        <v>358.68</v>
      </c>
      <c r="G366" s="7">
        <v>11.36</v>
      </c>
      <c r="H366" s="7">
        <f>ROUND(G366*ROUND(1+(24.2/100),4),2)</f>
        <v>14.11</v>
      </c>
      <c r="I366" s="7">
        <f>ROUND(ROUND(F366,2)*ROUND(G366,2),2)</f>
        <v>4074.6</v>
      </c>
      <c r="J366" s="7">
        <f>ROUND(ROUND(F366,2)*ROUND(H366,2),2)</f>
        <v>5060.97</v>
      </c>
    </row>
    <row r="367" spans="1:10" ht="20.100000000000001" customHeight="1" x14ac:dyDescent="0.25">
      <c r="A367" s="3" t="s">
        <v>876</v>
      </c>
      <c r="B367" s="57" t="s">
        <v>204</v>
      </c>
      <c r="C367" s="57"/>
      <c r="D367" s="57"/>
      <c r="E367" s="57"/>
      <c r="F367" s="57"/>
      <c r="G367" s="57">
        <f>ROUND(F368*G368,2)+ROUND(F387*G387,2)+ROUND(F393*G393,2)+ROUND(F395*G395,2)+ROUND(F398*G398,2)+ROUND(F402*G402,2)</f>
        <v>0</v>
      </c>
      <c r="H367" s="57"/>
      <c r="I367" s="4">
        <f>ROUND(I368+I387+I393+I395+I398+I402,2)</f>
        <v>6765.1</v>
      </c>
      <c r="J367" s="4">
        <f>ROUND(J368+J387+J393+J395+J398+J402,2)</f>
        <v>8401.7199999999993</v>
      </c>
    </row>
    <row r="368" spans="1:10" ht="20.100000000000001" customHeight="1" x14ac:dyDescent="0.25">
      <c r="A368" s="3" t="s">
        <v>877</v>
      </c>
      <c r="B368" s="57" t="s">
        <v>213</v>
      </c>
      <c r="C368" s="57"/>
      <c r="D368" s="57"/>
      <c r="E368" s="57"/>
      <c r="F368" s="57"/>
      <c r="G368" s="57">
        <f>ROUND(F369*G369,2)+ROUND(F370*G370,2)+ROUND(F371*G371,2)+ROUND(F372*G372,2)+ROUND(F373*G373,2)+ROUND(F374*G374,2)+ROUND(F375*G375,2)+ROUND(F376*G376,2)+ROUND(F377*G377,2)+ROUND(F378*G378,2)+ROUND(F379*G379,2)+ROUND(F380*G380,2)+ROUND(F381*G381,2)+ROUND(F382*G382,2)+ROUND(F383*G383,2)+ROUND(F384*G384,2)+ROUND(F385*G385,2)+ROUND(F386*G386,2)</f>
        <v>2560.3999999999996</v>
      </c>
      <c r="H368" s="57"/>
      <c r="I368" s="4">
        <f>ROUND(SUM(I369:I386),2)</f>
        <v>2560.4</v>
      </c>
      <c r="J368" s="4">
        <f>ROUND(SUM(J369:J386),2)</f>
        <v>3179.96</v>
      </c>
    </row>
    <row r="369" spans="1:10" ht="16.5" x14ac:dyDescent="0.25">
      <c r="A369" s="5" t="s">
        <v>878</v>
      </c>
      <c r="B369" s="6" t="s">
        <v>215</v>
      </c>
      <c r="C369" s="5" t="s">
        <v>216</v>
      </c>
      <c r="D369" s="6" t="s">
        <v>17</v>
      </c>
      <c r="E369" s="6" t="s">
        <v>178</v>
      </c>
      <c r="F369" s="7">
        <v>16.97</v>
      </c>
      <c r="G369" s="7">
        <v>10.47</v>
      </c>
      <c r="H369" s="7">
        <f t="shared" ref="H369:H386" si="36">ROUND(G369*ROUND(1+(24.2/100),4),2)</f>
        <v>13</v>
      </c>
      <c r="I369" s="7">
        <f t="shared" ref="I369:I386" si="37">ROUND(ROUND(F369,2)*ROUND(G369,2),2)</f>
        <v>177.68</v>
      </c>
      <c r="J369" s="7">
        <f t="shared" ref="J369:J386" si="38">ROUND(ROUND(F369,2)*ROUND(H369,2),2)</f>
        <v>220.61</v>
      </c>
    </row>
    <row r="370" spans="1:10" ht="16.5" x14ac:dyDescent="0.25">
      <c r="A370" s="5" t="s">
        <v>879</v>
      </c>
      <c r="B370" s="6" t="s">
        <v>224</v>
      </c>
      <c r="C370" s="5" t="s">
        <v>225</v>
      </c>
      <c r="D370" s="6" t="s">
        <v>17</v>
      </c>
      <c r="E370" s="6" t="s">
        <v>178</v>
      </c>
      <c r="F370" s="7">
        <v>6</v>
      </c>
      <c r="G370" s="7">
        <v>10.029999999999999</v>
      </c>
      <c r="H370" s="7">
        <f t="shared" si="36"/>
        <v>12.46</v>
      </c>
      <c r="I370" s="7">
        <f t="shared" si="37"/>
        <v>60.18</v>
      </c>
      <c r="J370" s="7">
        <f t="shared" si="38"/>
        <v>74.760000000000005</v>
      </c>
    </row>
    <row r="371" spans="1:10" ht="16.5" x14ac:dyDescent="0.25">
      <c r="A371" s="5" t="s">
        <v>880</v>
      </c>
      <c r="B371" s="6" t="s">
        <v>230</v>
      </c>
      <c r="C371" s="5" t="s">
        <v>231</v>
      </c>
      <c r="D371" s="6" t="s">
        <v>17</v>
      </c>
      <c r="E371" s="6" t="s">
        <v>178</v>
      </c>
      <c r="F371" s="7">
        <v>5.23</v>
      </c>
      <c r="G371" s="7">
        <v>17.29</v>
      </c>
      <c r="H371" s="7">
        <f t="shared" si="36"/>
        <v>21.47</v>
      </c>
      <c r="I371" s="7">
        <f t="shared" si="37"/>
        <v>90.43</v>
      </c>
      <c r="J371" s="7">
        <f t="shared" si="38"/>
        <v>112.29</v>
      </c>
    </row>
    <row r="372" spans="1:10" ht="16.5" x14ac:dyDescent="0.25">
      <c r="A372" s="5" t="s">
        <v>881</v>
      </c>
      <c r="B372" s="6" t="s">
        <v>882</v>
      </c>
      <c r="C372" s="5" t="s">
        <v>883</v>
      </c>
      <c r="D372" s="6" t="s">
        <v>17</v>
      </c>
      <c r="E372" s="6" t="s">
        <v>178</v>
      </c>
      <c r="F372" s="7">
        <v>2.76</v>
      </c>
      <c r="G372" s="7">
        <v>22.18</v>
      </c>
      <c r="H372" s="7">
        <f t="shared" si="36"/>
        <v>27.55</v>
      </c>
      <c r="I372" s="7">
        <f t="shared" si="37"/>
        <v>61.22</v>
      </c>
      <c r="J372" s="7">
        <f t="shared" si="38"/>
        <v>76.040000000000006</v>
      </c>
    </row>
    <row r="373" spans="1:10" ht="16.5" x14ac:dyDescent="0.25">
      <c r="A373" s="5" t="s">
        <v>884</v>
      </c>
      <c r="B373" s="6" t="s">
        <v>885</v>
      </c>
      <c r="C373" s="5" t="s">
        <v>886</v>
      </c>
      <c r="D373" s="6" t="s">
        <v>53</v>
      </c>
      <c r="E373" s="6" t="s">
        <v>178</v>
      </c>
      <c r="F373" s="7">
        <v>28.03</v>
      </c>
      <c r="G373" s="7">
        <v>23.49</v>
      </c>
      <c r="H373" s="7">
        <f t="shared" si="36"/>
        <v>29.17</v>
      </c>
      <c r="I373" s="7">
        <f t="shared" si="37"/>
        <v>658.42</v>
      </c>
      <c r="J373" s="7">
        <f t="shared" si="38"/>
        <v>817.64</v>
      </c>
    </row>
    <row r="374" spans="1:10" ht="16.5" x14ac:dyDescent="0.25">
      <c r="A374" s="5" t="s">
        <v>887</v>
      </c>
      <c r="B374" s="6" t="s">
        <v>888</v>
      </c>
      <c r="C374" s="5" t="s">
        <v>889</v>
      </c>
      <c r="D374" s="6" t="s">
        <v>17</v>
      </c>
      <c r="E374" s="6" t="s">
        <v>61</v>
      </c>
      <c r="F374" s="7">
        <v>2</v>
      </c>
      <c r="G374" s="7">
        <v>12.04</v>
      </c>
      <c r="H374" s="7">
        <f t="shared" si="36"/>
        <v>14.95</v>
      </c>
      <c r="I374" s="7">
        <f t="shared" si="37"/>
        <v>24.08</v>
      </c>
      <c r="J374" s="7">
        <f t="shared" si="38"/>
        <v>29.9</v>
      </c>
    </row>
    <row r="375" spans="1:10" ht="16.5" x14ac:dyDescent="0.25">
      <c r="A375" s="5" t="s">
        <v>890</v>
      </c>
      <c r="B375" s="6" t="s">
        <v>891</v>
      </c>
      <c r="C375" s="5" t="s">
        <v>892</v>
      </c>
      <c r="D375" s="6" t="s">
        <v>17</v>
      </c>
      <c r="E375" s="6" t="s">
        <v>61</v>
      </c>
      <c r="F375" s="7">
        <v>1</v>
      </c>
      <c r="G375" s="7">
        <v>19.96</v>
      </c>
      <c r="H375" s="7">
        <f t="shared" si="36"/>
        <v>24.79</v>
      </c>
      <c r="I375" s="7">
        <f t="shared" si="37"/>
        <v>19.96</v>
      </c>
      <c r="J375" s="7">
        <f t="shared" si="38"/>
        <v>24.79</v>
      </c>
    </row>
    <row r="376" spans="1:10" ht="16.5" x14ac:dyDescent="0.25">
      <c r="A376" s="5" t="s">
        <v>893</v>
      </c>
      <c r="B376" s="6" t="s">
        <v>894</v>
      </c>
      <c r="C376" s="5" t="s">
        <v>895</v>
      </c>
      <c r="D376" s="6" t="s">
        <v>17</v>
      </c>
      <c r="E376" s="6" t="s">
        <v>61</v>
      </c>
      <c r="F376" s="7">
        <v>3</v>
      </c>
      <c r="G376" s="7">
        <v>18.09</v>
      </c>
      <c r="H376" s="7">
        <f t="shared" si="36"/>
        <v>22.47</v>
      </c>
      <c r="I376" s="7">
        <f t="shared" si="37"/>
        <v>54.27</v>
      </c>
      <c r="J376" s="7">
        <f t="shared" si="38"/>
        <v>67.41</v>
      </c>
    </row>
    <row r="377" spans="1:10" ht="16.5" x14ac:dyDescent="0.25">
      <c r="A377" s="5" t="s">
        <v>896</v>
      </c>
      <c r="B377" s="6" t="s">
        <v>245</v>
      </c>
      <c r="C377" s="5" t="s">
        <v>246</v>
      </c>
      <c r="D377" s="6" t="s">
        <v>17</v>
      </c>
      <c r="E377" s="6" t="s">
        <v>61</v>
      </c>
      <c r="F377" s="7">
        <v>4</v>
      </c>
      <c r="G377" s="7">
        <v>7.46</v>
      </c>
      <c r="H377" s="7">
        <f t="shared" si="36"/>
        <v>9.27</v>
      </c>
      <c r="I377" s="7">
        <f t="shared" si="37"/>
        <v>29.84</v>
      </c>
      <c r="J377" s="7">
        <f t="shared" si="38"/>
        <v>37.08</v>
      </c>
    </row>
    <row r="378" spans="1:10" ht="16.5" x14ac:dyDescent="0.25">
      <c r="A378" s="5" t="s">
        <v>897</v>
      </c>
      <c r="B378" s="6" t="s">
        <v>251</v>
      </c>
      <c r="C378" s="5" t="s">
        <v>252</v>
      </c>
      <c r="D378" s="6" t="s">
        <v>17</v>
      </c>
      <c r="E378" s="6" t="s">
        <v>61</v>
      </c>
      <c r="F378" s="7">
        <v>4</v>
      </c>
      <c r="G378" s="7">
        <v>11.59</v>
      </c>
      <c r="H378" s="7">
        <f t="shared" si="36"/>
        <v>14.39</v>
      </c>
      <c r="I378" s="7">
        <f t="shared" si="37"/>
        <v>46.36</v>
      </c>
      <c r="J378" s="7">
        <f t="shared" si="38"/>
        <v>57.56</v>
      </c>
    </row>
    <row r="379" spans="1:10" ht="16.5" x14ac:dyDescent="0.25">
      <c r="A379" s="5" t="s">
        <v>898</v>
      </c>
      <c r="B379" s="6" t="s">
        <v>899</v>
      </c>
      <c r="C379" s="5" t="s">
        <v>900</v>
      </c>
      <c r="D379" s="6" t="s">
        <v>17</v>
      </c>
      <c r="E379" s="6" t="s">
        <v>61</v>
      </c>
      <c r="F379" s="7">
        <v>2</v>
      </c>
      <c r="G379" s="7">
        <v>16.77</v>
      </c>
      <c r="H379" s="7">
        <f t="shared" si="36"/>
        <v>20.83</v>
      </c>
      <c r="I379" s="7">
        <f t="shared" si="37"/>
        <v>33.54</v>
      </c>
      <c r="J379" s="7">
        <f t="shared" si="38"/>
        <v>41.66</v>
      </c>
    </row>
    <row r="380" spans="1:10" ht="16.5" x14ac:dyDescent="0.25">
      <c r="A380" s="5" t="s">
        <v>901</v>
      </c>
      <c r="B380" s="6" t="s">
        <v>902</v>
      </c>
      <c r="C380" s="5" t="s">
        <v>903</v>
      </c>
      <c r="D380" s="6" t="s">
        <v>17</v>
      </c>
      <c r="E380" s="6" t="s">
        <v>61</v>
      </c>
      <c r="F380" s="7">
        <v>19</v>
      </c>
      <c r="G380" s="7">
        <v>9.18</v>
      </c>
      <c r="H380" s="7">
        <f t="shared" si="36"/>
        <v>11.4</v>
      </c>
      <c r="I380" s="7">
        <f t="shared" si="37"/>
        <v>174.42</v>
      </c>
      <c r="J380" s="7">
        <f t="shared" si="38"/>
        <v>216.6</v>
      </c>
    </row>
    <row r="381" spans="1:10" ht="16.5" x14ac:dyDescent="0.25">
      <c r="A381" s="5" t="s">
        <v>904</v>
      </c>
      <c r="B381" s="6" t="s">
        <v>905</v>
      </c>
      <c r="C381" s="5" t="s">
        <v>906</v>
      </c>
      <c r="D381" s="6" t="s">
        <v>17</v>
      </c>
      <c r="E381" s="6" t="s">
        <v>61</v>
      </c>
      <c r="F381" s="7">
        <v>1</v>
      </c>
      <c r="G381" s="7">
        <v>26.33</v>
      </c>
      <c r="H381" s="7">
        <f t="shared" si="36"/>
        <v>32.700000000000003</v>
      </c>
      <c r="I381" s="7">
        <f t="shared" si="37"/>
        <v>26.33</v>
      </c>
      <c r="J381" s="7">
        <f t="shared" si="38"/>
        <v>32.700000000000003</v>
      </c>
    </row>
    <row r="382" spans="1:10" ht="16.5" x14ac:dyDescent="0.25">
      <c r="A382" s="5" t="s">
        <v>907</v>
      </c>
      <c r="B382" s="6" t="s">
        <v>908</v>
      </c>
      <c r="C382" s="5" t="s">
        <v>909</v>
      </c>
      <c r="D382" s="6" t="s">
        <v>17</v>
      </c>
      <c r="E382" s="6" t="s">
        <v>61</v>
      </c>
      <c r="F382" s="7">
        <v>3</v>
      </c>
      <c r="G382" s="7">
        <v>22.32</v>
      </c>
      <c r="H382" s="7">
        <f t="shared" si="36"/>
        <v>27.72</v>
      </c>
      <c r="I382" s="7">
        <f t="shared" si="37"/>
        <v>66.959999999999994</v>
      </c>
      <c r="J382" s="7">
        <f t="shared" si="38"/>
        <v>83.16</v>
      </c>
    </row>
    <row r="383" spans="1:10" ht="16.5" x14ac:dyDescent="0.25">
      <c r="A383" s="5" t="s">
        <v>910</v>
      </c>
      <c r="B383" s="6" t="s">
        <v>911</v>
      </c>
      <c r="C383" s="5" t="s">
        <v>912</v>
      </c>
      <c r="D383" s="6" t="s">
        <v>17</v>
      </c>
      <c r="E383" s="6" t="s">
        <v>61</v>
      </c>
      <c r="F383" s="7">
        <v>9</v>
      </c>
      <c r="G383" s="7">
        <v>29.44</v>
      </c>
      <c r="H383" s="7">
        <f t="shared" si="36"/>
        <v>36.56</v>
      </c>
      <c r="I383" s="7">
        <f t="shared" si="37"/>
        <v>264.95999999999998</v>
      </c>
      <c r="J383" s="7">
        <f t="shared" si="38"/>
        <v>329.04</v>
      </c>
    </row>
    <row r="384" spans="1:10" ht="16.5" x14ac:dyDescent="0.25">
      <c r="A384" s="5" t="s">
        <v>913</v>
      </c>
      <c r="B384" s="6" t="s">
        <v>914</v>
      </c>
      <c r="C384" s="5" t="s">
        <v>915</v>
      </c>
      <c r="D384" s="6" t="s">
        <v>17</v>
      </c>
      <c r="E384" s="6" t="s">
        <v>61</v>
      </c>
      <c r="F384" s="7">
        <v>5</v>
      </c>
      <c r="G384" s="7">
        <v>34.28</v>
      </c>
      <c r="H384" s="7">
        <f t="shared" si="36"/>
        <v>42.58</v>
      </c>
      <c r="I384" s="7">
        <f t="shared" si="37"/>
        <v>171.4</v>
      </c>
      <c r="J384" s="7">
        <f t="shared" si="38"/>
        <v>212.9</v>
      </c>
    </row>
    <row r="385" spans="1:10" ht="16.5" x14ac:dyDescent="0.25">
      <c r="A385" s="5" t="s">
        <v>916</v>
      </c>
      <c r="B385" s="6" t="s">
        <v>917</v>
      </c>
      <c r="C385" s="5" t="s">
        <v>918</v>
      </c>
      <c r="D385" s="6" t="s">
        <v>17</v>
      </c>
      <c r="E385" s="6" t="s">
        <v>61</v>
      </c>
      <c r="F385" s="7">
        <v>1</v>
      </c>
      <c r="G385" s="7">
        <v>38.54</v>
      </c>
      <c r="H385" s="7">
        <f t="shared" si="36"/>
        <v>47.87</v>
      </c>
      <c r="I385" s="7">
        <f t="shared" si="37"/>
        <v>38.54</v>
      </c>
      <c r="J385" s="7">
        <f t="shared" si="38"/>
        <v>47.87</v>
      </c>
    </row>
    <row r="386" spans="1:10" ht="24.75" x14ac:dyDescent="0.25">
      <c r="A386" s="5" t="s">
        <v>919</v>
      </c>
      <c r="B386" s="6" t="s">
        <v>920</v>
      </c>
      <c r="C386" s="5" t="s">
        <v>921</v>
      </c>
      <c r="D386" s="6" t="s">
        <v>17</v>
      </c>
      <c r="E386" s="6" t="s">
        <v>178</v>
      </c>
      <c r="F386" s="7">
        <v>42.02</v>
      </c>
      <c r="G386" s="7">
        <v>13.37</v>
      </c>
      <c r="H386" s="7">
        <f t="shared" si="36"/>
        <v>16.61</v>
      </c>
      <c r="I386" s="7">
        <f t="shared" si="37"/>
        <v>561.80999999999995</v>
      </c>
      <c r="J386" s="7">
        <f t="shared" si="38"/>
        <v>697.95</v>
      </c>
    </row>
    <row r="387" spans="1:10" ht="20.100000000000001" customHeight="1" x14ac:dyDescent="0.25">
      <c r="A387" s="3" t="s">
        <v>922</v>
      </c>
      <c r="B387" s="57" t="s">
        <v>923</v>
      </c>
      <c r="C387" s="57"/>
      <c r="D387" s="57"/>
      <c r="E387" s="57"/>
      <c r="F387" s="57"/>
      <c r="G387" s="57">
        <f>ROUND(F388*G388,2)+ROUND(F389*G389,2)+ROUND(F390*G390,2)+ROUND(F391*G391,2)+ROUND(F392*G392,2)</f>
        <v>702.36</v>
      </c>
      <c r="H387" s="57"/>
      <c r="I387" s="4">
        <f>ROUND(SUM(I388:I392),2)</f>
        <v>702.36</v>
      </c>
      <c r="J387" s="4">
        <f>ROUND(SUM(J388:J392),2)</f>
        <v>872.34</v>
      </c>
    </row>
    <row r="388" spans="1:10" ht="16.5" x14ac:dyDescent="0.25">
      <c r="A388" s="5" t="s">
        <v>924</v>
      </c>
      <c r="B388" s="6" t="s">
        <v>925</v>
      </c>
      <c r="C388" s="5" t="s">
        <v>926</v>
      </c>
      <c r="D388" s="6" t="s">
        <v>53</v>
      </c>
      <c r="E388" s="6" t="s">
        <v>61</v>
      </c>
      <c r="F388" s="7">
        <v>2</v>
      </c>
      <c r="G388" s="7">
        <v>84.04</v>
      </c>
      <c r="H388" s="7">
        <f>ROUND(G388*ROUND(1+(24.2/100),4),2)</f>
        <v>104.38</v>
      </c>
      <c r="I388" s="7">
        <f>ROUND(ROUND(F388,2)*ROUND(G388,2),2)</f>
        <v>168.08</v>
      </c>
      <c r="J388" s="7">
        <f>ROUND(ROUND(F388,2)*ROUND(H388,2),2)</f>
        <v>208.76</v>
      </c>
    </row>
    <row r="389" spans="1:10" ht="16.5" x14ac:dyDescent="0.25">
      <c r="A389" s="5" t="s">
        <v>927</v>
      </c>
      <c r="B389" s="6" t="s">
        <v>928</v>
      </c>
      <c r="C389" s="5" t="s">
        <v>929</v>
      </c>
      <c r="D389" s="6" t="s">
        <v>53</v>
      </c>
      <c r="E389" s="6" t="s">
        <v>61</v>
      </c>
      <c r="F389" s="7">
        <v>1</v>
      </c>
      <c r="G389" s="7">
        <v>93.23</v>
      </c>
      <c r="H389" s="7">
        <f>ROUND(G389*ROUND(1+(24.2/100),4),2)</f>
        <v>115.79</v>
      </c>
      <c r="I389" s="7">
        <f>ROUND(ROUND(F389,2)*ROUND(G389,2),2)</f>
        <v>93.23</v>
      </c>
      <c r="J389" s="7">
        <f>ROUND(ROUND(F389,2)*ROUND(H389,2),2)</f>
        <v>115.79</v>
      </c>
    </row>
    <row r="390" spans="1:10" ht="16.5" x14ac:dyDescent="0.25">
      <c r="A390" s="5" t="s">
        <v>930</v>
      </c>
      <c r="B390" s="6" t="s">
        <v>931</v>
      </c>
      <c r="C390" s="5" t="s">
        <v>932</v>
      </c>
      <c r="D390" s="6" t="s">
        <v>53</v>
      </c>
      <c r="E390" s="6" t="s">
        <v>61</v>
      </c>
      <c r="F390" s="7">
        <v>1</v>
      </c>
      <c r="G390" s="7">
        <v>104.36</v>
      </c>
      <c r="H390" s="7">
        <f>ROUND(G390*ROUND(1+(24.2/100),4),2)</f>
        <v>129.62</v>
      </c>
      <c r="I390" s="7">
        <f>ROUND(ROUND(F390,2)*ROUND(G390,2),2)</f>
        <v>104.36</v>
      </c>
      <c r="J390" s="7">
        <f>ROUND(ROUND(F390,2)*ROUND(H390,2),2)</f>
        <v>129.62</v>
      </c>
    </row>
    <row r="391" spans="1:10" ht="16.5" x14ac:dyDescent="0.25">
      <c r="A391" s="5" t="s">
        <v>933</v>
      </c>
      <c r="B391" s="6" t="s">
        <v>934</v>
      </c>
      <c r="C391" s="5" t="s">
        <v>935</v>
      </c>
      <c r="D391" s="6" t="s">
        <v>53</v>
      </c>
      <c r="E391" s="6" t="s">
        <v>61</v>
      </c>
      <c r="F391" s="7">
        <v>2</v>
      </c>
      <c r="G391" s="7">
        <v>102.23</v>
      </c>
      <c r="H391" s="7">
        <f>ROUND(G391*ROUND(1+(24.2/100),4),2)</f>
        <v>126.97</v>
      </c>
      <c r="I391" s="7">
        <f>ROUND(ROUND(F391,2)*ROUND(G391,2),2)</f>
        <v>204.46</v>
      </c>
      <c r="J391" s="7">
        <f>ROUND(ROUND(F391,2)*ROUND(H391,2),2)</f>
        <v>253.94</v>
      </c>
    </row>
    <row r="392" spans="1:10" ht="16.5" x14ac:dyDescent="0.25">
      <c r="A392" s="5" t="s">
        <v>936</v>
      </c>
      <c r="B392" s="6" t="s">
        <v>937</v>
      </c>
      <c r="C392" s="5" t="s">
        <v>938</v>
      </c>
      <c r="D392" s="6" t="s">
        <v>53</v>
      </c>
      <c r="E392" s="6" t="s">
        <v>61</v>
      </c>
      <c r="F392" s="7">
        <v>1</v>
      </c>
      <c r="G392" s="7">
        <v>132.22999999999999</v>
      </c>
      <c r="H392" s="7">
        <f>ROUND(G392*ROUND(1+(24.2/100),4),2)</f>
        <v>164.23</v>
      </c>
      <c r="I392" s="7">
        <f>ROUND(ROUND(F392,2)*ROUND(G392,2),2)</f>
        <v>132.22999999999999</v>
      </c>
      <c r="J392" s="7">
        <f>ROUND(ROUND(F392,2)*ROUND(H392,2),2)</f>
        <v>164.23</v>
      </c>
    </row>
    <row r="393" spans="1:10" ht="20.100000000000001" customHeight="1" x14ac:dyDescent="0.25">
      <c r="A393" s="3" t="s">
        <v>939</v>
      </c>
      <c r="B393" s="57" t="s">
        <v>263</v>
      </c>
      <c r="C393" s="57"/>
      <c r="D393" s="57"/>
      <c r="E393" s="57"/>
      <c r="F393" s="57"/>
      <c r="G393" s="57">
        <f>ROUND(F394*G394,2)</f>
        <v>1032.26</v>
      </c>
      <c r="H393" s="57"/>
      <c r="I393" s="4">
        <f>ROUND(SUM(I394:I394),2)</f>
        <v>1032.26</v>
      </c>
      <c r="J393" s="4">
        <f>ROUND(SUM(J394:J394),2)</f>
        <v>1281.58</v>
      </c>
    </row>
    <row r="394" spans="1:10" ht="16.5" x14ac:dyDescent="0.25">
      <c r="A394" s="5" t="s">
        <v>940</v>
      </c>
      <c r="B394" s="6" t="s">
        <v>265</v>
      </c>
      <c r="C394" s="5" t="s">
        <v>266</v>
      </c>
      <c r="D394" s="6" t="s">
        <v>17</v>
      </c>
      <c r="E394" s="6" t="s">
        <v>178</v>
      </c>
      <c r="F394" s="7">
        <v>218.7</v>
      </c>
      <c r="G394" s="7">
        <v>4.72</v>
      </c>
      <c r="H394" s="7">
        <f>ROUND(G394*ROUND(1+(24.2/100),4),2)</f>
        <v>5.86</v>
      </c>
      <c r="I394" s="7">
        <f>ROUND(ROUND(F394,2)*ROUND(G394,2),2)</f>
        <v>1032.26</v>
      </c>
      <c r="J394" s="7">
        <f>ROUND(ROUND(F394,2)*ROUND(H394,2),2)</f>
        <v>1281.58</v>
      </c>
    </row>
    <row r="395" spans="1:10" ht="20.100000000000001" customHeight="1" x14ac:dyDescent="0.25">
      <c r="A395" s="3" t="s">
        <v>941</v>
      </c>
      <c r="B395" s="57" t="s">
        <v>271</v>
      </c>
      <c r="C395" s="57"/>
      <c r="D395" s="57"/>
      <c r="E395" s="57"/>
      <c r="F395" s="57"/>
      <c r="G395" s="57">
        <f>ROUND(F396*G396,2)+ROUND(F397*G397,2)</f>
        <v>633.16</v>
      </c>
      <c r="H395" s="57"/>
      <c r="I395" s="4">
        <f>ROUND(SUM(I396:I397),2)</f>
        <v>633.16</v>
      </c>
      <c r="J395" s="4">
        <f>ROUND(SUM(J396:J397),2)</f>
        <v>786.39</v>
      </c>
    </row>
    <row r="396" spans="1:10" ht="16.5" x14ac:dyDescent="0.25">
      <c r="A396" s="5" t="s">
        <v>942</v>
      </c>
      <c r="B396" s="6" t="s">
        <v>273</v>
      </c>
      <c r="C396" s="5" t="s">
        <v>274</v>
      </c>
      <c r="D396" s="6" t="s">
        <v>17</v>
      </c>
      <c r="E396" s="6" t="s">
        <v>61</v>
      </c>
      <c r="F396" s="7">
        <v>2</v>
      </c>
      <c r="G396" s="7">
        <v>293.95999999999998</v>
      </c>
      <c r="H396" s="7">
        <f>ROUND(G396*ROUND(1+(24.2/100),4),2)</f>
        <v>365.1</v>
      </c>
      <c r="I396" s="7">
        <f>ROUND(ROUND(F396,2)*ROUND(G396,2),2)</f>
        <v>587.91999999999996</v>
      </c>
      <c r="J396" s="7">
        <f>ROUND(ROUND(F396,2)*ROUND(H396,2),2)</f>
        <v>730.2</v>
      </c>
    </row>
    <row r="397" spans="1:10" ht="16.5" x14ac:dyDescent="0.25">
      <c r="A397" s="5" t="s">
        <v>943</v>
      </c>
      <c r="B397" s="6" t="s">
        <v>944</v>
      </c>
      <c r="C397" s="5" t="s">
        <v>945</v>
      </c>
      <c r="D397" s="6" t="s">
        <v>17</v>
      </c>
      <c r="E397" s="6" t="s">
        <v>61</v>
      </c>
      <c r="F397" s="7">
        <v>3</v>
      </c>
      <c r="G397" s="7">
        <v>15.08</v>
      </c>
      <c r="H397" s="7">
        <f>ROUND(G397*ROUND(1+(24.2/100),4),2)</f>
        <v>18.73</v>
      </c>
      <c r="I397" s="7">
        <f>ROUND(ROUND(F397,2)*ROUND(G397,2),2)</f>
        <v>45.24</v>
      </c>
      <c r="J397" s="7">
        <f>ROUND(ROUND(F397,2)*ROUND(H397,2),2)</f>
        <v>56.19</v>
      </c>
    </row>
    <row r="398" spans="1:10" ht="20.100000000000001" customHeight="1" x14ac:dyDescent="0.25">
      <c r="A398" s="3" t="s">
        <v>946</v>
      </c>
      <c r="B398" s="57" t="s">
        <v>282</v>
      </c>
      <c r="C398" s="57"/>
      <c r="D398" s="57"/>
      <c r="E398" s="57"/>
      <c r="F398" s="57"/>
      <c r="G398" s="57">
        <f>ROUND(F399*G399,2)+ROUND(F400*G400,2)+ROUND(F401*G401,2)</f>
        <v>593.09</v>
      </c>
      <c r="H398" s="57"/>
      <c r="I398" s="4">
        <f>ROUND(SUM(I399:I401),2)</f>
        <v>593.09</v>
      </c>
      <c r="J398" s="4">
        <f>ROUND(SUM(J399:J401),2)</f>
        <v>736.62</v>
      </c>
    </row>
    <row r="399" spans="1:10" ht="33" x14ac:dyDescent="0.25">
      <c r="A399" s="5" t="s">
        <v>947</v>
      </c>
      <c r="B399" s="6" t="s">
        <v>948</v>
      </c>
      <c r="C399" s="5" t="s">
        <v>949</v>
      </c>
      <c r="D399" s="6" t="s">
        <v>53</v>
      </c>
      <c r="E399" s="6" t="s">
        <v>61</v>
      </c>
      <c r="F399" s="7">
        <v>2</v>
      </c>
      <c r="G399" s="7">
        <v>148.65</v>
      </c>
      <c r="H399" s="7">
        <f>ROUND(G399*ROUND(1+(24.2/100),4),2)</f>
        <v>184.62</v>
      </c>
      <c r="I399" s="7">
        <f>ROUND(ROUND(F399,2)*ROUND(G399,2),2)</f>
        <v>297.3</v>
      </c>
      <c r="J399" s="7">
        <f>ROUND(ROUND(F399,2)*ROUND(H399,2),2)</f>
        <v>369.24</v>
      </c>
    </row>
    <row r="400" spans="1:10" ht="16.5" x14ac:dyDescent="0.25">
      <c r="A400" s="5" t="s">
        <v>950</v>
      </c>
      <c r="B400" s="6" t="s">
        <v>951</v>
      </c>
      <c r="C400" s="5" t="s">
        <v>952</v>
      </c>
      <c r="D400" s="6" t="s">
        <v>53</v>
      </c>
      <c r="E400" s="6" t="s">
        <v>286</v>
      </c>
      <c r="F400" s="7">
        <v>1</v>
      </c>
      <c r="G400" s="7">
        <v>201.45</v>
      </c>
      <c r="H400" s="7">
        <f>ROUND(G400*ROUND(1+(24.2/100),4),2)</f>
        <v>250.2</v>
      </c>
      <c r="I400" s="7">
        <f>ROUND(ROUND(F400,2)*ROUND(G400,2),2)</f>
        <v>201.45</v>
      </c>
      <c r="J400" s="7">
        <f>ROUND(ROUND(F400,2)*ROUND(H400,2),2)</f>
        <v>250.2</v>
      </c>
    </row>
    <row r="401" spans="1:10" ht="16.5" x14ac:dyDescent="0.25">
      <c r="A401" s="5" t="s">
        <v>953</v>
      </c>
      <c r="B401" s="6" t="s">
        <v>954</v>
      </c>
      <c r="C401" s="5" t="s">
        <v>955</v>
      </c>
      <c r="D401" s="6" t="s">
        <v>53</v>
      </c>
      <c r="E401" s="6" t="s">
        <v>286</v>
      </c>
      <c r="F401" s="7">
        <v>2</v>
      </c>
      <c r="G401" s="7">
        <v>47.17</v>
      </c>
      <c r="H401" s="7">
        <f>ROUND(G401*ROUND(1+(24.2/100),4),2)</f>
        <v>58.59</v>
      </c>
      <c r="I401" s="7">
        <f>ROUND(ROUND(F401,2)*ROUND(G401,2),2)</f>
        <v>94.34</v>
      </c>
      <c r="J401" s="7">
        <f>ROUND(ROUND(F401,2)*ROUND(H401,2),2)</f>
        <v>117.18</v>
      </c>
    </row>
    <row r="402" spans="1:10" ht="20.100000000000001" customHeight="1" x14ac:dyDescent="0.25">
      <c r="A402" s="3" t="s">
        <v>956</v>
      </c>
      <c r="B402" s="57" t="s">
        <v>291</v>
      </c>
      <c r="C402" s="57"/>
      <c r="D402" s="57"/>
      <c r="E402" s="57"/>
      <c r="F402" s="57"/>
      <c r="G402" s="57">
        <f>ROUND(F403*G403,2)</f>
        <v>0</v>
      </c>
      <c r="H402" s="57"/>
      <c r="I402" s="4">
        <f>ROUND(I403,2)</f>
        <v>1243.83</v>
      </c>
      <c r="J402" s="4">
        <f>ROUND(J403,2)</f>
        <v>1544.83</v>
      </c>
    </row>
    <row r="403" spans="1:10" ht="20.100000000000001" customHeight="1" x14ac:dyDescent="0.25">
      <c r="A403" s="3" t="s">
        <v>957</v>
      </c>
      <c r="B403" s="57" t="s">
        <v>958</v>
      </c>
      <c r="C403" s="57"/>
      <c r="D403" s="57"/>
      <c r="E403" s="57"/>
      <c r="F403" s="57"/>
      <c r="G403" s="57">
        <f>ROUND(F404*G404,2)+ROUND(F405*G405,2)+ROUND(F406*G406,2)+ROUND(F407*G407,2)+ROUND(F408*G408,2)+ROUND(F409*G409,2)</f>
        <v>1243.8300000000002</v>
      </c>
      <c r="H403" s="57"/>
      <c r="I403" s="4">
        <f>ROUND(SUM(I404:I409),2)</f>
        <v>1243.83</v>
      </c>
      <c r="J403" s="4">
        <f>ROUND(SUM(J404:J409),2)</f>
        <v>1544.83</v>
      </c>
    </row>
    <row r="404" spans="1:10" ht="24.75" x14ac:dyDescent="0.25">
      <c r="A404" s="5" t="s">
        <v>959</v>
      </c>
      <c r="B404" s="6" t="s">
        <v>960</v>
      </c>
      <c r="C404" s="5" t="s">
        <v>961</v>
      </c>
      <c r="D404" s="6" t="s">
        <v>17</v>
      </c>
      <c r="E404" s="6" t="s">
        <v>61</v>
      </c>
      <c r="F404" s="7">
        <v>1</v>
      </c>
      <c r="G404" s="7">
        <v>450.7</v>
      </c>
      <c r="H404" s="7">
        <f t="shared" ref="H404:H409" si="39">ROUND(G404*ROUND(1+(24.2/100),4),2)</f>
        <v>559.77</v>
      </c>
      <c r="I404" s="7">
        <f t="shared" ref="I404:I409" si="40">ROUND(ROUND(F404,2)*ROUND(G404,2),2)</f>
        <v>450.7</v>
      </c>
      <c r="J404" s="7">
        <f t="shared" ref="J404:J409" si="41">ROUND(ROUND(F404,2)*ROUND(H404,2),2)</f>
        <v>559.77</v>
      </c>
    </row>
    <row r="405" spans="1:10" ht="16.5" x14ac:dyDescent="0.25">
      <c r="A405" s="5" t="s">
        <v>962</v>
      </c>
      <c r="B405" s="6" t="s">
        <v>304</v>
      </c>
      <c r="C405" s="5" t="s">
        <v>305</v>
      </c>
      <c r="D405" s="6" t="s">
        <v>17</v>
      </c>
      <c r="E405" s="6" t="s">
        <v>61</v>
      </c>
      <c r="F405" s="7">
        <v>5</v>
      </c>
      <c r="G405" s="7">
        <v>11.41</v>
      </c>
      <c r="H405" s="7">
        <f t="shared" si="39"/>
        <v>14.17</v>
      </c>
      <c r="I405" s="7">
        <f t="shared" si="40"/>
        <v>57.05</v>
      </c>
      <c r="J405" s="7">
        <f t="shared" si="41"/>
        <v>70.849999999999994</v>
      </c>
    </row>
    <row r="406" spans="1:10" ht="16.5" x14ac:dyDescent="0.25">
      <c r="A406" s="5" t="s">
        <v>963</v>
      </c>
      <c r="B406" s="6" t="s">
        <v>310</v>
      </c>
      <c r="C406" s="5" t="s">
        <v>311</v>
      </c>
      <c r="D406" s="6" t="s">
        <v>17</v>
      </c>
      <c r="E406" s="6" t="s">
        <v>61</v>
      </c>
      <c r="F406" s="7">
        <v>4</v>
      </c>
      <c r="G406" s="7">
        <v>13.37</v>
      </c>
      <c r="H406" s="7">
        <f t="shared" si="39"/>
        <v>16.61</v>
      </c>
      <c r="I406" s="7">
        <f t="shared" si="40"/>
        <v>53.48</v>
      </c>
      <c r="J406" s="7">
        <f t="shared" si="41"/>
        <v>66.44</v>
      </c>
    </row>
    <row r="407" spans="1:10" ht="16.5" x14ac:dyDescent="0.25">
      <c r="A407" s="5" t="s">
        <v>964</v>
      </c>
      <c r="B407" s="6" t="s">
        <v>307</v>
      </c>
      <c r="C407" s="5" t="s">
        <v>308</v>
      </c>
      <c r="D407" s="6" t="s">
        <v>17</v>
      </c>
      <c r="E407" s="6" t="s">
        <v>61</v>
      </c>
      <c r="F407" s="7">
        <v>1</v>
      </c>
      <c r="G407" s="7">
        <v>78.849999999999994</v>
      </c>
      <c r="H407" s="7">
        <f t="shared" si="39"/>
        <v>97.93</v>
      </c>
      <c r="I407" s="7">
        <f t="shared" si="40"/>
        <v>78.849999999999994</v>
      </c>
      <c r="J407" s="7">
        <f t="shared" si="41"/>
        <v>97.93</v>
      </c>
    </row>
    <row r="408" spans="1:10" ht="16.5" x14ac:dyDescent="0.25">
      <c r="A408" s="5" t="s">
        <v>965</v>
      </c>
      <c r="B408" s="6" t="s">
        <v>313</v>
      </c>
      <c r="C408" s="5" t="s">
        <v>314</v>
      </c>
      <c r="D408" s="6" t="s">
        <v>53</v>
      </c>
      <c r="E408" s="6" t="s">
        <v>61</v>
      </c>
      <c r="F408" s="7">
        <v>4</v>
      </c>
      <c r="G408" s="7">
        <v>125.76</v>
      </c>
      <c r="H408" s="7">
        <f t="shared" si="39"/>
        <v>156.19</v>
      </c>
      <c r="I408" s="7">
        <f t="shared" si="40"/>
        <v>503.04</v>
      </c>
      <c r="J408" s="7">
        <f t="shared" si="41"/>
        <v>624.76</v>
      </c>
    </row>
    <row r="409" spans="1:10" ht="16.5" x14ac:dyDescent="0.25">
      <c r="A409" s="5" t="s">
        <v>966</v>
      </c>
      <c r="B409" s="6" t="s">
        <v>967</v>
      </c>
      <c r="C409" s="5" t="s">
        <v>968</v>
      </c>
      <c r="D409" s="6" t="s">
        <v>53</v>
      </c>
      <c r="E409" s="6" t="s">
        <v>61</v>
      </c>
      <c r="F409" s="7">
        <v>1</v>
      </c>
      <c r="G409" s="7">
        <v>100.71</v>
      </c>
      <c r="H409" s="7">
        <f t="shared" si="39"/>
        <v>125.08</v>
      </c>
      <c r="I409" s="7">
        <f t="shared" si="40"/>
        <v>100.71</v>
      </c>
      <c r="J409" s="7">
        <f t="shared" si="41"/>
        <v>125.08</v>
      </c>
    </row>
    <row r="410" spans="1:10" ht="20.100000000000001" customHeight="1" x14ac:dyDescent="0.25">
      <c r="A410" s="3" t="s">
        <v>969</v>
      </c>
      <c r="B410" s="57" t="s">
        <v>325</v>
      </c>
      <c r="C410" s="57"/>
      <c r="D410" s="57"/>
      <c r="E410" s="57"/>
      <c r="F410" s="57"/>
      <c r="G410" s="57">
        <f>ROUND(F411*G411,2)+ROUND(F422*G422,2)+ROUND(F424*G424,2)+ROUND(F427*G427,2)+ROUND(F432*G432,2)</f>
        <v>0</v>
      </c>
      <c r="H410" s="57"/>
      <c r="I410" s="4">
        <f>ROUND(I411+I422+I424+I427+I432,2)</f>
        <v>4332.3500000000004</v>
      </c>
      <c r="J410" s="4">
        <f>ROUND(J411+J422+J424+J427+J432,2)</f>
        <v>5381.06</v>
      </c>
    </row>
    <row r="411" spans="1:10" ht="20.100000000000001" customHeight="1" x14ac:dyDescent="0.25">
      <c r="A411" s="3" t="s">
        <v>970</v>
      </c>
      <c r="B411" s="57" t="s">
        <v>213</v>
      </c>
      <c r="C411" s="57"/>
      <c r="D411" s="57"/>
      <c r="E411" s="57"/>
      <c r="F411" s="57"/>
      <c r="G411" s="57">
        <f>ROUND(F412*G412,2)+ROUND(F413*G413,2)+ROUND(F414*G414,2)+ROUND(F415*G415,2)+ROUND(F416*G416,2)+ROUND(F417*G417,2)+ROUND(F418*G418,2)+ROUND(F419*G419,2)+ROUND(F420*G420,2)+ROUND(F421*G421,2)</f>
        <v>1060.07</v>
      </c>
      <c r="H411" s="57"/>
      <c r="I411" s="4">
        <f>ROUND(SUM(I412:I421),2)</f>
        <v>1060.07</v>
      </c>
      <c r="J411" s="4">
        <f>ROUND(SUM(J412:J421),2)</f>
        <v>1316.81</v>
      </c>
    </row>
    <row r="412" spans="1:10" ht="16.5" x14ac:dyDescent="0.25">
      <c r="A412" s="5" t="s">
        <v>971</v>
      </c>
      <c r="B412" s="6" t="s">
        <v>215</v>
      </c>
      <c r="C412" s="5" t="s">
        <v>216</v>
      </c>
      <c r="D412" s="6" t="s">
        <v>17</v>
      </c>
      <c r="E412" s="6" t="s">
        <v>178</v>
      </c>
      <c r="F412" s="7">
        <v>14.31</v>
      </c>
      <c r="G412" s="7">
        <v>10.47</v>
      </c>
      <c r="H412" s="7">
        <f t="shared" ref="H412:H421" si="42">ROUND(G412*ROUND(1+(24.2/100),4),2)</f>
        <v>13</v>
      </c>
      <c r="I412" s="7">
        <f t="shared" ref="I412:I421" si="43">ROUND(ROUND(F412,2)*ROUND(G412,2),2)</f>
        <v>149.83000000000001</v>
      </c>
      <c r="J412" s="7">
        <f t="shared" ref="J412:J421" si="44">ROUND(ROUND(F412,2)*ROUND(H412,2),2)</f>
        <v>186.03</v>
      </c>
    </row>
    <row r="413" spans="1:10" ht="16.5" x14ac:dyDescent="0.25">
      <c r="A413" s="5" t="s">
        <v>972</v>
      </c>
      <c r="B413" s="6" t="s">
        <v>224</v>
      </c>
      <c r="C413" s="5" t="s">
        <v>225</v>
      </c>
      <c r="D413" s="6" t="s">
        <v>17</v>
      </c>
      <c r="E413" s="6" t="s">
        <v>178</v>
      </c>
      <c r="F413" s="7">
        <v>23.41</v>
      </c>
      <c r="G413" s="7">
        <v>10.029999999999999</v>
      </c>
      <c r="H413" s="7">
        <f t="shared" si="42"/>
        <v>12.46</v>
      </c>
      <c r="I413" s="7">
        <f t="shared" si="43"/>
        <v>234.8</v>
      </c>
      <c r="J413" s="7">
        <f t="shared" si="44"/>
        <v>291.69</v>
      </c>
    </row>
    <row r="414" spans="1:10" ht="16.5" x14ac:dyDescent="0.25">
      <c r="A414" s="5" t="s">
        <v>973</v>
      </c>
      <c r="B414" s="6" t="s">
        <v>974</v>
      </c>
      <c r="C414" s="5" t="s">
        <v>975</v>
      </c>
      <c r="D414" s="6" t="s">
        <v>17</v>
      </c>
      <c r="E414" s="6" t="s">
        <v>178</v>
      </c>
      <c r="F414" s="7">
        <v>1.07</v>
      </c>
      <c r="G414" s="7">
        <v>14.92</v>
      </c>
      <c r="H414" s="7">
        <f t="shared" si="42"/>
        <v>18.53</v>
      </c>
      <c r="I414" s="7">
        <f t="shared" si="43"/>
        <v>15.96</v>
      </c>
      <c r="J414" s="7">
        <f t="shared" si="44"/>
        <v>19.829999999999998</v>
      </c>
    </row>
    <row r="415" spans="1:10" ht="16.5" x14ac:dyDescent="0.25">
      <c r="A415" s="5" t="s">
        <v>976</v>
      </c>
      <c r="B415" s="6" t="s">
        <v>227</v>
      </c>
      <c r="C415" s="5" t="s">
        <v>228</v>
      </c>
      <c r="D415" s="6" t="s">
        <v>17</v>
      </c>
      <c r="E415" s="6" t="s">
        <v>178</v>
      </c>
      <c r="F415" s="7">
        <v>17</v>
      </c>
      <c r="G415" s="7">
        <v>13.7</v>
      </c>
      <c r="H415" s="7">
        <f t="shared" si="42"/>
        <v>17.02</v>
      </c>
      <c r="I415" s="7">
        <f t="shared" si="43"/>
        <v>232.9</v>
      </c>
      <c r="J415" s="7">
        <f t="shared" si="44"/>
        <v>289.33999999999997</v>
      </c>
    </row>
    <row r="416" spans="1:10" ht="16.5" x14ac:dyDescent="0.25">
      <c r="A416" s="5" t="s">
        <v>977</v>
      </c>
      <c r="B416" s="6" t="s">
        <v>891</v>
      </c>
      <c r="C416" s="5" t="s">
        <v>892</v>
      </c>
      <c r="D416" s="6" t="s">
        <v>17</v>
      </c>
      <c r="E416" s="6" t="s">
        <v>61</v>
      </c>
      <c r="F416" s="7">
        <v>5</v>
      </c>
      <c r="G416" s="7">
        <v>19.96</v>
      </c>
      <c r="H416" s="7">
        <f t="shared" si="42"/>
        <v>24.79</v>
      </c>
      <c r="I416" s="7">
        <f t="shared" si="43"/>
        <v>99.8</v>
      </c>
      <c r="J416" s="7">
        <f t="shared" si="44"/>
        <v>123.95</v>
      </c>
    </row>
    <row r="417" spans="1:10" ht="16.5" x14ac:dyDescent="0.25">
      <c r="A417" s="5" t="s">
        <v>978</v>
      </c>
      <c r="B417" s="6" t="s">
        <v>242</v>
      </c>
      <c r="C417" s="5" t="s">
        <v>243</v>
      </c>
      <c r="D417" s="6" t="s">
        <v>17</v>
      </c>
      <c r="E417" s="6" t="s">
        <v>61</v>
      </c>
      <c r="F417" s="7">
        <v>3</v>
      </c>
      <c r="G417" s="7">
        <v>23.16</v>
      </c>
      <c r="H417" s="7">
        <f t="shared" si="42"/>
        <v>28.76</v>
      </c>
      <c r="I417" s="7">
        <f t="shared" si="43"/>
        <v>69.48</v>
      </c>
      <c r="J417" s="7">
        <f t="shared" si="44"/>
        <v>86.28</v>
      </c>
    </row>
    <row r="418" spans="1:10" ht="16.5" x14ac:dyDescent="0.25">
      <c r="A418" s="5" t="s">
        <v>979</v>
      </c>
      <c r="B418" s="6" t="s">
        <v>245</v>
      </c>
      <c r="C418" s="5" t="s">
        <v>246</v>
      </c>
      <c r="D418" s="6" t="s">
        <v>17</v>
      </c>
      <c r="E418" s="6" t="s">
        <v>61</v>
      </c>
      <c r="F418" s="7">
        <v>16</v>
      </c>
      <c r="G418" s="7">
        <v>7.46</v>
      </c>
      <c r="H418" s="7">
        <f t="shared" si="42"/>
        <v>9.27</v>
      </c>
      <c r="I418" s="7">
        <f t="shared" si="43"/>
        <v>119.36</v>
      </c>
      <c r="J418" s="7">
        <f t="shared" si="44"/>
        <v>148.32</v>
      </c>
    </row>
    <row r="419" spans="1:10" ht="16.5" x14ac:dyDescent="0.25">
      <c r="A419" s="5" t="s">
        <v>980</v>
      </c>
      <c r="B419" s="6" t="s">
        <v>981</v>
      </c>
      <c r="C419" s="5" t="s">
        <v>982</v>
      </c>
      <c r="D419" s="6" t="s">
        <v>17</v>
      </c>
      <c r="E419" s="6" t="s">
        <v>61</v>
      </c>
      <c r="F419" s="7">
        <v>1</v>
      </c>
      <c r="G419" s="7">
        <v>12.75</v>
      </c>
      <c r="H419" s="7">
        <f t="shared" si="42"/>
        <v>15.84</v>
      </c>
      <c r="I419" s="7">
        <f t="shared" si="43"/>
        <v>12.75</v>
      </c>
      <c r="J419" s="7">
        <f t="shared" si="44"/>
        <v>15.84</v>
      </c>
    </row>
    <row r="420" spans="1:10" ht="16.5" x14ac:dyDescent="0.25">
      <c r="A420" s="5" t="s">
        <v>983</v>
      </c>
      <c r="B420" s="6" t="s">
        <v>248</v>
      </c>
      <c r="C420" s="5" t="s">
        <v>249</v>
      </c>
      <c r="D420" s="6" t="s">
        <v>17</v>
      </c>
      <c r="E420" s="6" t="s">
        <v>61</v>
      </c>
      <c r="F420" s="7">
        <v>12</v>
      </c>
      <c r="G420" s="7">
        <v>9.24</v>
      </c>
      <c r="H420" s="7">
        <f t="shared" si="42"/>
        <v>11.48</v>
      </c>
      <c r="I420" s="7">
        <f t="shared" si="43"/>
        <v>110.88</v>
      </c>
      <c r="J420" s="7">
        <f t="shared" si="44"/>
        <v>137.76</v>
      </c>
    </row>
    <row r="421" spans="1:10" ht="24.75" x14ac:dyDescent="0.25">
      <c r="A421" s="5" t="s">
        <v>984</v>
      </c>
      <c r="B421" s="6" t="s">
        <v>920</v>
      </c>
      <c r="C421" s="5" t="s">
        <v>921</v>
      </c>
      <c r="D421" s="6" t="s">
        <v>17</v>
      </c>
      <c r="E421" s="6" t="s">
        <v>178</v>
      </c>
      <c r="F421" s="7">
        <v>1.07</v>
      </c>
      <c r="G421" s="7">
        <v>13.37</v>
      </c>
      <c r="H421" s="7">
        <f t="shared" si="42"/>
        <v>16.61</v>
      </c>
      <c r="I421" s="7">
        <f t="shared" si="43"/>
        <v>14.31</v>
      </c>
      <c r="J421" s="7">
        <f t="shared" si="44"/>
        <v>17.77</v>
      </c>
    </row>
    <row r="422" spans="1:10" ht="20.100000000000001" customHeight="1" x14ac:dyDescent="0.25">
      <c r="A422" s="3" t="s">
        <v>985</v>
      </c>
      <c r="B422" s="57" t="s">
        <v>986</v>
      </c>
      <c r="C422" s="57"/>
      <c r="D422" s="57"/>
      <c r="E422" s="57"/>
      <c r="F422" s="57"/>
      <c r="G422" s="57">
        <f>ROUND(F423*G423,2)</f>
        <v>132.09</v>
      </c>
      <c r="H422" s="57"/>
      <c r="I422" s="4">
        <f>ROUND(SUM(I423:I423),2)</f>
        <v>132.09</v>
      </c>
      <c r="J422" s="4">
        <f>ROUND(SUM(J423:J423),2)</f>
        <v>164.06</v>
      </c>
    </row>
    <row r="423" spans="1:10" ht="16.5" x14ac:dyDescent="0.25">
      <c r="A423" s="5" t="s">
        <v>987</v>
      </c>
      <c r="B423" s="6" t="s">
        <v>988</v>
      </c>
      <c r="C423" s="5" t="s">
        <v>989</v>
      </c>
      <c r="D423" s="6" t="s">
        <v>53</v>
      </c>
      <c r="E423" s="6" t="s">
        <v>61</v>
      </c>
      <c r="F423" s="7">
        <v>1</v>
      </c>
      <c r="G423" s="7">
        <v>132.09</v>
      </c>
      <c r="H423" s="7">
        <f>ROUND(G423*ROUND(1+(24.2/100),4),2)</f>
        <v>164.06</v>
      </c>
      <c r="I423" s="7">
        <f>ROUND(ROUND(F423,2)*ROUND(G423,2),2)</f>
        <v>132.09</v>
      </c>
      <c r="J423" s="7">
        <f>ROUND(ROUND(F423,2)*ROUND(H423,2),2)</f>
        <v>164.06</v>
      </c>
    </row>
    <row r="424" spans="1:10" ht="20.100000000000001" customHeight="1" x14ac:dyDescent="0.25">
      <c r="A424" s="3" t="s">
        <v>990</v>
      </c>
      <c r="B424" s="57" t="s">
        <v>263</v>
      </c>
      <c r="C424" s="57"/>
      <c r="D424" s="57"/>
      <c r="E424" s="57"/>
      <c r="F424" s="57"/>
      <c r="G424" s="57">
        <f>ROUND(F425*G425,2)+ROUND(F426*G426,2)</f>
        <v>429.08</v>
      </c>
      <c r="H424" s="57"/>
      <c r="I424" s="4">
        <f>ROUND(SUM(I425:I426),2)</f>
        <v>429.08</v>
      </c>
      <c r="J424" s="4">
        <f>ROUND(SUM(J425:J426),2)</f>
        <v>532.92999999999995</v>
      </c>
    </row>
    <row r="425" spans="1:10" ht="16.5" x14ac:dyDescent="0.25">
      <c r="A425" s="5" t="s">
        <v>991</v>
      </c>
      <c r="B425" s="6" t="s">
        <v>684</v>
      </c>
      <c r="C425" s="5" t="s">
        <v>685</v>
      </c>
      <c r="D425" s="6" t="s">
        <v>53</v>
      </c>
      <c r="E425" s="6" t="s">
        <v>178</v>
      </c>
      <c r="F425" s="7">
        <v>20.59</v>
      </c>
      <c r="G425" s="7">
        <v>7.65</v>
      </c>
      <c r="H425" s="7">
        <f>ROUND(G425*ROUND(1+(24.2/100),4),2)</f>
        <v>9.5</v>
      </c>
      <c r="I425" s="7">
        <f>ROUND(ROUND(F425,2)*ROUND(G425,2),2)</f>
        <v>157.51</v>
      </c>
      <c r="J425" s="7">
        <f>ROUND(ROUND(F425,2)*ROUND(H425,2),2)</f>
        <v>195.61</v>
      </c>
    </row>
    <row r="426" spans="1:10" ht="16.5" x14ac:dyDescent="0.25">
      <c r="A426" s="5" t="s">
        <v>992</v>
      </c>
      <c r="B426" s="6" t="s">
        <v>335</v>
      </c>
      <c r="C426" s="5" t="s">
        <v>336</v>
      </c>
      <c r="D426" s="6" t="s">
        <v>53</v>
      </c>
      <c r="E426" s="6" t="s">
        <v>178</v>
      </c>
      <c r="F426" s="7">
        <v>11.89</v>
      </c>
      <c r="G426" s="7">
        <v>22.84</v>
      </c>
      <c r="H426" s="7">
        <f>ROUND(G426*ROUND(1+(24.2/100),4),2)</f>
        <v>28.37</v>
      </c>
      <c r="I426" s="7">
        <f>ROUND(ROUND(F426,2)*ROUND(G426,2),2)</f>
        <v>271.57</v>
      </c>
      <c r="J426" s="7">
        <f>ROUND(ROUND(F426,2)*ROUND(H426,2),2)</f>
        <v>337.32</v>
      </c>
    </row>
    <row r="427" spans="1:10" ht="20.100000000000001" customHeight="1" x14ac:dyDescent="0.25">
      <c r="A427" s="3" t="s">
        <v>993</v>
      </c>
      <c r="B427" s="57" t="s">
        <v>271</v>
      </c>
      <c r="C427" s="57"/>
      <c r="D427" s="57"/>
      <c r="E427" s="57"/>
      <c r="F427" s="57"/>
      <c r="G427" s="57">
        <f>ROUND(F428*G428,2)+ROUND(F429*G429,2)+ROUND(F430*G430,2)+ROUND(F431*G431,2)</f>
        <v>1677.4099999999999</v>
      </c>
      <c r="H427" s="57"/>
      <c r="I427" s="4">
        <f>ROUND(SUM(I428:I431),2)</f>
        <v>1677.41</v>
      </c>
      <c r="J427" s="4">
        <f>ROUND(SUM(J428:J431),2)</f>
        <v>2083.36</v>
      </c>
    </row>
    <row r="428" spans="1:10" ht="16.5" x14ac:dyDescent="0.25">
      <c r="A428" s="5" t="s">
        <v>994</v>
      </c>
      <c r="B428" s="6" t="s">
        <v>995</v>
      </c>
      <c r="C428" s="5" t="s">
        <v>996</v>
      </c>
      <c r="D428" s="6" t="s">
        <v>53</v>
      </c>
      <c r="E428" s="6" t="s">
        <v>61</v>
      </c>
      <c r="F428" s="7">
        <v>1</v>
      </c>
      <c r="G428" s="7">
        <v>149.86000000000001</v>
      </c>
      <c r="H428" s="7">
        <f>ROUND(G428*ROUND(1+(24.2/100),4),2)</f>
        <v>186.13</v>
      </c>
      <c r="I428" s="7">
        <f>ROUND(ROUND(F428,2)*ROUND(G428,2),2)</f>
        <v>149.86000000000001</v>
      </c>
      <c r="J428" s="7">
        <f>ROUND(ROUND(F428,2)*ROUND(H428,2),2)</f>
        <v>186.13</v>
      </c>
    </row>
    <row r="429" spans="1:10" ht="16.5" x14ac:dyDescent="0.25">
      <c r="A429" s="5" t="s">
        <v>997</v>
      </c>
      <c r="B429" s="6" t="s">
        <v>273</v>
      </c>
      <c r="C429" s="5" t="s">
        <v>274</v>
      </c>
      <c r="D429" s="6" t="s">
        <v>17</v>
      </c>
      <c r="E429" s="6" t="s">
        <v>61</v>
      </c>
      <c r="F429" s="7">
        <v>5</v>
      </c>
      <c r="G429" s="7">
        <v>293.95999999999998</v>
      </c>
      <c r="H429" s="7">
        <f>ROUND(G429*ROUND(1+(24.2/100),4),2)</f>
        <v>365.1</v>
      </c>
      <c r="I429" s="7">
        <f>ROUND(ROUND(F429,2)*ROUND(G429,2),2)</f>
        <v>1469.8</v>
      </c>
      <c r="J429" s="7">
        <f>ROUND(ROUND(F429,2)*ROUND(H429,2),2)</f>
        <v>1825.5</v>
      </c>
    </row>
    <row r="430" spans="1:10" ht="16.5" x14ac:dyDescent="0.25">
      <c r="A430" s="5" t="s">
        <v>998</v>
      </c>
      <c r="B430" s="6" t="s">
        <v>999</v>
      </c>
      <c r="C430" s="5" t="s">
        <v>1000</v>
      </c>
      <c r="D430" s="6" t="s">
        <v>17</v>
      </c>
      <c r="E430" s="6" t="s">
        <v>61</v>
      </c>
      <c r="F430" s="7">
        <v>1</v>
      </c>
      <c r="G430" s="7">
        <v>12.51</v>
      </c>
      <c r="H430" s="7">
        <f>ROUND(G430*ROUND(1+(24.2/100),4),2)</f>
        <v>15.54</v>
      </c>
      <c r="I430" s="7">
        <f>ROUND(ROUND(F430,2)*ROUND(G430,2),2)</f>
        <v>12.51</v>
      </c>
      <c r="J430" s="7">
        <f>ROUND(ROUND(F430,2)*ROUND(H430,2),2)</f>
        <v>15.54</v>
      </c>
    </row>
    <row r="431" spans="1:10" ht="16.5" x14ac:dyDescent="0.25">
      <c r="A431" s="5" t="s">
        <v>1001</v>
      </c>
      <c r="B431" s="6" t="s">
        <v>944</v>
      </c>
      <c r="C431" s="5" t="s">
        <v>945</v>
      </c>
      <c r="D431" s="6" t="s">
        <v>17</v>
      </c>
      <c r="E431" s="6" t="s">
        <v>61</v>
      </c>
      <c r="F431" s="7">
        <v>3</v>
      </c>
      <c r="G431" s="7">
        <v>15.08</v>
      </c>
      <c r="H431" s="7">
        <f>ROUND(G431*ROUND(1+(24.2/100),4),2)</f>
        <v>18.73</v>
      </c>
      <c r="I431" s="7">
        <f>ROUND(ROUND(F431,2)*ROUND(G431,2),2)</f>
        <v>45.24</v>
      </c>
      <c r="J431" s="7">
        <f>ROUND(ROUND(F431,2)*ROUND(H431,2),2)</f>
        <v>56.19</v>
      </c>
    </row>
    <row r="432" spans="1:10" ht="20.100000000000001" customHeight="1" x14ac:dyDescent="0.25">
      <c r="A432" s="3" t="s">
        <v>1002</v>
      </c>
      <c r="B432" s="57" t="s">
        <v>1003</v>
      </c>
      <c r="C432" s="57"/>
      <c r="D432" s="57"/>
      <c r="E432" s="57"/>
      <c r="F432" s="57"/>
      <c r="G432" s="57">
        <f>ROUND(F433*G433,2)+ROUND(F434*G434,2)+ROUND(F435*G435,2)</f>
        <v>1033.7</v>
      </c>
      <c r="H432" s="57"/>
      <c r="I432" s="4">
        <f>ROUND(SUM(I433:I435),2)</f>
        <v>1033.7</v>
      </c>
      <c r="J432" s="4">
        <f>ROUND(SUM(J433:J435),2)</f>
        <v>1283.9000000000001</v>
      </c>
    </row>
    <row r="433" spans="1:10" x14ac:dyDescent="0.25">
      <c r="A433" s="5" t="s">
        <v>1004</v>
      </c>
      <c r="B433" s="6" t="s">
        <v>1005</v>
      </c>
      <c r="C433" s="5" t="s">
        <v>1006</v>
      </c>
      <c r="D433" s="6" t="s">
        <v>188</v>
      </c>
      <c r="E433" s="6" t="s">
        <v>286</v>
      </c>
      <c r="F433" s="7">
        <v>1</v>
      </c>
      <c r="G433" s="7">
        <v>757.17</v>
      </c>
      <c r="H433" s="7">
        <f>ROUND(G433*ROUND(1+(24.2/100),4),2)</f>
        <v>940.41</v>
      </c>
      <c r="I433" s="7">
        <f>ROUND(ROUND(F433,2)*ROUND(G433,2),2)</f>
        <v>757.17</v>
      </c>
      <c r="J433" s="7">
        <f>ROUND(ROUND(F433,2)*ROUND(H433,2),2)</f>
        <v>940.41</v>
      </c>
    </row>
    <row r="434" spans="1:10" ht="16.5" x14ac:dyDescent="0.25">
      <c r="A434" s="5" t="s">
        <v>1007</v>
      </c>
      <c r="B434" s="6" t="s">
        <v>695</v>
      </c>
      <c r="C434" s="5" t="s">
        <v>696</v>
      </c>
      <c r="D434" s="6" t="s">
        <v>53</v>
      </c>
      <c r="E434" s="6" t="s">
        <v>61</v>
      </c>
      <c r="F434" s="7">
        <v>9</v>
      </c>
      <c r="G434" s="7">
        <v>23.95</v>
      </c>
      <c r="H434" s="7">
        <f>ROUND(G434*ROUND(1+(24.2/100),4),2)</f>
        <v>29.75</v>
      </c>
      <c r="I434" s="7">
        <f>ROUND(ROUND(F434,2)*ROUND(G434,2),2)</f>
        <v>215.55</v>
      </c>
      <c r="J434" s="7">
        <f>ROUND(ROUND(F434,2)*ROUND(H434,2),2)</f>
        <v>267.75</v>
      </c>
    </row>
    <row r="435" spans="1:10" ht="16.5" x14ac:dyDescent="0.25">
      <c r="A435" s="5" t="s">
        <v>1008</v>
      </c>
      <c r="B435" s="6" t="s">
        <v>1009</v>
      </c>
      <c r="C435" s="5" t="s">
        <v>1010</v>
      </c>
      <c r="D435" s="6" t="s">
        <v>53</v>
      </c>
      <c r="E435" s="6" t="s">
        <v>61</v>
      </c>
      <c r="F435" s="7">
        <v>2</v>
      </c>
      <c r="G435" s="7">
        <v>30.49</v>
      </c>
      <c r="H435" s="7">
        <f>ROUND(G435*ROUND(1+(24.2/100),4),2)</f>
        <v>37.869999999999997</v>
      </c>
      <c r="I435" s="7">
        <f>ROUND(ROUND(F435,2)*ROUND(G435,2),2)</f>
        <v>60.98</v>
      </c>
      <c r="J435" s="7">
        <f>ROUND(ROUND(F435,2)*ROUND(H435,2),2)</f>
        <v>75.739999999999995</v>
      </c>
    </row>
    <row r="436" spans="1:10" ht="20.100000000000001" customHeight="1" x14ac:dyDescent="0.25">
      <c r="A436" s="3" t="s">
        <v>1011</v>
      </c>
      <c r="B436" s="57" t="s">
        <v>346</v>
      </c>
      <c r="C436" s="57"/>
      <c r="D436" s="57"/>
      <c r="E436" s="57"/>
      <c r="F436" s="57"/>
      <c r="G436" s="57">
        <f>ROUND(F437*G437,2)+ROUND(F470*G470,2)+ROUND(F494*G494,2)+ROUND(F505*G505,2)</f>
        <v>0</v>
      </c>
      <c r="H436" s="57"/>
      <c r="I436" s="4">
        <f>ROUND(I437+I470+I494+I505,2)</f>
        <v>11301.72</v>
      </c>
      <c r="J436" s="4">
        <f>ROUND(J437+J470+J494+J505,2)</f>
        <v>14036.66</v>
      </c>
    </row>
    <row r="437" spans="1:10" ht="20.100000000000001" customHeight="1" x14ac:dyDescent="0.25">
      <c r="A437" s="3" t="s">
        <v>1012</v>
      </c>
      <c r="B437" s="57" t="s">
        <v>348</v>
      </c>
      <c r="C437" s="57"/>
      <c r="D437" s="57"/>
      <c r="E437" s="57"/>
      <c r="F437" s="57"/>
      <c r="G437" s="57">
        <f>ROUND(F438*G438,2)+ROUND(F445*G445,2)+ROUND(F464*G464,2)+ROUND(F468*G468,2)</f>
        <v>0</v>
      </c>
      <c r="H437" s="57"/>
      <c r="I437" s="4">
        <f>ROUND(I438+I445+I464+I468,2)</f>
        <v>1937.14</v>
      </c>
      <c r="J437" s="4">
        <f>ROUND(J438+J445+J464+J468,2)</f>
        <v>2405.84</v>
      </c>
    </row>
    <row r="438" spans="1:10" ht="20.100000000000001" customHeight="1" x14ac:dyDescent="0.25">
      <c r="A438" s="3" t="s">
        <v>1013</v>
      </c>
      <c r="B438" s="57" t="s">
        <v>353</v>
      </c>
      <c r="C438" s="57"/>
      <c r="D438" s="57"/>
      <c r="E438" s="57"/>
      <c r="F438" s="57"/>
      <c r="G438" s="57">
        <f>ROUND(F439*G439,2)+ROUND(F440*G440,2)+ROUND(F441*G441,2)+ROUND(F442*G442,2)+ROUND(F443*G443,2)+ROUND(F444*G444,2)</f>
        <v>435.77000000000004</v>
      </c>
      <c r="H438" s="57"/>
      <c r="I438" s="4">
        <f>ROUND(SUM(I439:I444),2)</f>
        <v>435.77</v>
      </c>
      <c r="J438" s="4">
        <f>ROUND(SUM(J439:J444),2)</f>
        <v>541.21</v>
      </c>
    </row>
    <row r="439" spans="1:10" ht="16.5" x14ac:dyDescent="0.25">
      <c r="A439" s="5" t="s">
        <v>1014</v>
      </c>
      <c r="B439" s="6" t="s">
        <v>1015</v>
      </c>
      <c r="C439" s="5" t="s">
        <v>1016</v>
      </c>
      <c r="D439" s="6" t="s">
        <v>17</v>
      </c>
      <c r="E439" s="6" t="s">
        <v>178</v>
      </c>
      <c r="F439" s="7">
        <v>3.3</v>
      </c>
      <c r="G439" s="7">
        <v>5.22</v>
      </c>
      <c r="H439" s="7">
        <f t="shared" ref="H439:H444" si="45">ROUND(G439*ROUND(1+(24.2/100),4),2)</f>
        <v>6.48</v>
      </c>
      <c r="I439" s="7">
        <f t="shared" ref="I439:I444" si="46">ROUND(ROUND(F439,2)*ROUND(G439,2),2)</f>
        <v>17.23</v>
      </c>
      <c r="J439" s="7">
        <f t="shared" ref="J439:J444" si="47">ROUND(ROUND(F439,2)*ROUND(H439,2),2)</f>
        <v>21.38</v>
      </c>
    </row>
    <row r="440" spans="1:10" ht="16.5" x14ac:dyDescent="0.25">
      <c r="A440" s="5" t="s">
        <v>1017</v>
      </c>
      <c r="B440" s="6" t="s">
        <v>1018</v>
      </c>
      <c r="C440" s="5" t="s">
        <v>1019</v>
      </c>
      <c r="D440" s="6" t="s">
        <v>17</v>
      </c>
      <c r="E440" s="6" t="s">
        <v>178</v>
      </c>
      <c r="F440" s="7">
        <v>3.99</v>
      </c>
      <c r="G440" s="7">
        <v>13.28</v>
      </c>
      <c r="H440" s="7">
        <f t="shared" si="45"/>
        <v>16.489999999999998</v>
      </c>
      <c r="I440" s="7">
        <f t="shared" si="46"/>
        <v>52.99</v>
      </c>
      <c r="J440" s="7">
        <f t="shared" si="47"/>
        <v>65.8</v>
      </c>
    </row>
    <row r="441" spans="1:10" ht="16.5" x14ac:dyDescent="0.25">
      <c r="A441" s="5" t="s">
        <v>1020</v>
      </c>
      <c r="B441" s="6" t="s">
        <v>1021</v>
      </c>
      <c r="C441" s="5" t="s">
        <v>1022</v>
      </c>
      <c r="D441" s="6" t="s">
        <v>17</v>
      </c>
      <c r="E441" s="6" t="s">
        <v>178</v>
      </c>
      <c r="F441" s="7">
        <v>7.59</v>
      </c>
      <c r="G441" s="7">
        <v>26.07</v>
      </c>
      <c r="H441" s="7">
        <f t="shared" si="45"/>
        <v>32.380000000000003</v>
      </c>
      <c r="I441" s="7">
        <f t="shared" si="46"/>
        <v>197.87</v>
      </c>
      <c r="J441" s="7">
        <f t="shared" si="47"/>
        <v>245.76</v>
      </c>
    </row>
    <row r="442" spans="1:10" ht="16.5" x14ac:dyDescent="0.25">
      <c r="A442" s="5" t="s">
        <v>1023</v>
      </c>
      <c r="B442" s="6" t="s">
        <v>355</v>
      </c>
      <c r="C442" s="5" t="s">
        <v>356</v>
      </c>
      <c r="D442" s="6" t="s">
        <v>17</v>
      </c>
      <c r="E442" s="6" t="s">
        <v>178</v>
      </c>
      <c r="F442" s="7">
        <v>3.79</v>
      </c>
      <c r="G442" s="7">
        <v>6.76</v>
      </c>
      <c r="H442" s="7">
        <f t="shared" si="45"/>
        <v>8.4</v>
      </c>
      <c r="I442" s="7">
        <f t="shared" si="46"/>
        <v>25.62</v>
      </c>
      <c r="J442" s="7">
        <f t="shared" si="47"/>
        <v>31.84</v>
      </c>
    </row>
    <row r="443" spans="1:10" ht="16.5" x14ac:dyDescent="0.25">
      <c r="A443" s="5" t="s">
        <v>1024</v>
      </c>
      <c r="B443" s="6" t="s">
        <v>1025</v>
      </c>
      <c r="C443" s="5" t="s">
        <v>1026</v>
      </c>
      <c r="D443" s="6" t="s">
        <v>17</v>
      </c>
      <c r="E443" s="6" t="s">
        <v>178</v>
      </c>
      <c r="F443" s="7">
        <v>3.33</v>
      </c>
      <c r="G443" s="7">
        <v>10.24</v>
      </c>
      <c r="H443" s="7">
        <f t="shared" si="45"/>
        <v>12.72</v>
      </c>
      <c r="I443" s="7">
        <f t="shared" si="46"/>
        <v>34.1</v>
      </c>
      <c r="J443" s="7">
        <f t="shared" si="47"/>
        <v>42.36</v>
      </c>
    </row>
    <row r="444" spans="1:10" ht="16.5" x14ac:dyDescent="0.25">
      <c r="A444" s="5" t="s">
        <v>1027</v>
      </c>
      <c r="B444" s="6" t="s">
        <v>1028</v>
      </c>
      <c r="C444" s="5" t="s">
        <v>1029</v>
      </c>
      <c r="D444" s="6" t="s">
        <v>17</v>
      </c>
      <c r="E444" s="6" t="s">
        <v>178</v>
      </c>
      <c r="F444" s="7">
        <v>5.45</v>
      </c>
      <c r="G444" s="7">
        <v>19.809999999999999</v>
      </c>
      <c r="H444" s="7">
        <f t="shared" si="45"/>
        <v>24.6</v>
      </c>
      <c r="I444" s="7">
        <f t="shared" si="46"/>
        <v>107.96</v>
      </c>
      <c r="J444" s="7">
        <f t="shared" si="47"/>
        <v>134.07</v>
      </c>
    </row>
    <row r="445" spans="1:10" ht="20.100000000000001" customHeight="1" x14ac:dyDescent="0.25">
      <c r="A445" s="3" t="s">
        <v>1030</v>
      </c>
      <c r="B445" s="57" t="s">
        <v>370</v>
      </c>
      <c r="C445" s="57"/>
      <c r="D445" s="57"/>
      <c r="E445" s="57"/>
      <c r="F445" s="57"/>
      <c r="G445" s="57">
        <f>ROUND(F446*G446,2)+ROUND(F447*G447,2)+ROUND(F448*G448,2)+ROUND(F449*G449,2)+ROUND(F450*G450,2)+ROUND(F451*G451,2)+ROUND(F452*G452,2)+ROUND(F453*G453,2)+ROUND(F454*G454,2)+ROUND(F455*G455,2)+ROUND(F456*G456,2)+ROUND(F457*G457,2)+ROUND(F458*G458,2)+ROUND(F459*G459,2)+ROUND(F460*G460,2)+ROUND(F461*G461,2)+ROUND(F462*G462,2)+ROUND(F463*G463,2)</f>
        <v>519.21999999999991</v>
      </c>
      <c r="H445" s="57"/>
      <c r="I445" s="4">
        <f>ROUND(SUM(I446:I463),2)</f>
        <v>519.22</v>
      </c>
      <c r="J445" s="4">
        <f>ROUND(SUM(J446:J463),2)</f>
        <v>644.79999999999995</v>
      </c>
    </row>
    <row r="446" spans="1:10" ht="16.5" x14ac:dyDescent="0.25">
      <c r="A446" s="5" t="s">
        <v>1031</v>
      </c>
      <c r="B446" s="6" t="s">
        <v>1032</v>
      </c>
      <c r="C446" s="5" t="s">
        <v>1033</v>
      </c>
      <c r="D446" s="6" t="s">
        <v>17</v>
      </c>
      <c r="E446" s="6" t="s">
        <v>61</v>
      </c>
      <c r="F446" s="7">
        <v>5</v>
      </c>
      <c r="G446" s="7">
        <v>16.670000000000002</v>
      </c>
      <c r="H446" s="7">
        <f t="shared" ref="H446:H463" si="48">ROUND(G446*ROUND(1+(24.2/100),4),2)</f>
        <v>20.7</v>
      </c>
      <c r="I446" s="7">
        <f t="shared" ref="I446:I463" si="49">ROUND(ROUND(F446,2)*ROUND(G446,2),2)</f>
        <v>83.35</v>
      </c>
      <c r="J446" s="7">
        <f t="shared" ref="J446:J463" si="50">ROUND(ROUND(F446,2)*ROUND(H446,2),2)</f>
        <v>103.5</v>
      </c>
    </row>
    <row r="447" spans="1:10" ht="16.5" x14ac:dyDescent="0.25">
      <c r="A447" s="5" t="s">
        <v>1034</v>
      </c>
      <c r="B447" s="6" t="s">
        <v>1035</v>
      </c>
      <c r="C447" s="5" t="s">
        <v>1036</v>
      </c>
      <c r="D447" s="6" t="s">
        <v>17</v>
      </c>
      <c r="E447" s="6" t="s">
        <v>61</v>
      </c>
      <c r="F447" s="7">
        <v>5</v>
      </c>
      <c r="G447" s="7">
        <v>10.47</v>
      </c>
      <c r="H447" s="7">
        <f t="shared" si="48"/>
        <v>13</v>
      </c>
      <c r="I447" s="7">
        <f t="shared" si="49"/>
        <v>52.35</v>
      </c>
      <c r="J447" s="7">
        <f t="shared" si="50"/>
        <v>65</v>
      </c>
    </row>
    <row r="448" spans="1:10" ht="16.5" x14ac:dyDescent="0.25">
      <c r="A448" s="5" t="s">
        <v>1037</v>
      </c>
      <c r="B448" s="6" t="s">
        <v>1038</v>
      </c>
      <c r="C448" s="5" t="s">
        <v>1039</v>
      </c>
      <c r="D448" s="6" t="s">
        <v>17</v>
      </c>
      <c r="E448" s="6" t="s">
        <v>61</v>
      </c>
      <c r="F448" s="7">
        <v>1</v>
      </c>
      <c r="G448" s="7">
        <v>20.88</v>
      </c>
      <c r="H448" s="7">
        <f t="shared" si="48"/>
        <v>25.93</v>
      </c>
      <c r="I448" s="7">
        <f t="shared" si="49"/>
        <v>20.88</v>
      </c>
      <c r="J448" s="7">
        <f t="shared" si="50"/>
        <v>25.93</v>
      </c>
    </row>
    <row r="449" spans="1:10" ht="16.5" x14ac:dyDescent="0.25">
      <c r="A449" s="5" t="s">
        <v>1040</v>
      </c>
      <c r="B449" s="6" t="s">
        <v>1041</v>
      </c>
      <c r="C449" s="5" t="s">
        <v>1042</v>
      </c>
      <c r="D449" s="6" t="s">
        <v>17</v>
      </c>
      <c r="E449" s="6" t="s">
        <v>61</v>
      </c>
      <c r="F449" s="7">
        <v>3</v>
      </c>
      <c r="G449" s="7">
        <v>8.07</v>
      </c>
      <c r="H449" s="7">
        <f t="shared" si="48"/>
        <v>10.02</v>
      </c>
      <c r="I449" s="7">
        <f t="shared" si="49"/>
        <v>24.21</v>
      </c>
      <c r="J449" s="7">
        <f t="shared" si="50"/>
        <v>30.06</v>
      </c>
    </row>
    <row r="450" spans="1:10" ht="16.5" x14ac:dyDescent="0.25">
      <c r="A450" s="5" t="s">
        <v>1043</v>
      </c>
      <c r="B450" s="6" t="s">
        <v>1044</v>
      </c>
      <c r="C450" s="5" t="s">
        <v>1045</v>
      </c>
      <c r="D450" s="6" t="s">
        <v>17</v>
      </c>
      <c r="E450" s="6" t="s">
        <v>61</v>
      </c>
      <c r="F450" s="7">
        <v>2</v>
      </c>
      <c r="G450" s="7">
        <v>5.76</v>
      </c>
      <c r="H450" s="7">
        <f t="shared" si="48"/>
        <v>7.15</v>
      </c>
      <c r="I450" s="7">
        <f t="shared" si="49"/>
        <v>11.52</v>
      </c>
      <c r="J450" s="7">
        <f t="shared" si="50"/>
        <v>14.3</v>
      </c>
    </row>
    <row r="451" spans="1:10" ht="16.5" x14ac:dyDescent="0.25">
      <c r="A451" s="5" t="s">
        <v>1046</v>
      </c>
      <c r="B451" s="6" t="s">
        <v>1047</v>
      </c>
      <c r="C451" s="5" t="s">
        <v>1048</v>
      </c>
      <c r="D451" s="6" t="s">
        <v>17</v>
      </c>
      <c r="E451" s="6" t="s">
        <v>61</v>
      </c>
      <c r="F451" s="7">
        <v>2</v>
      </c>
      <c r="G451" s="7">
        <v>8.6</v>
      </c>
      <c r="H451" s="7">
        <f t="shared" si="48"/>
        <v>10.68</v>
      </c>
      <c r="I451" s="7">
        <f t="shared" si="49"/>
        <v>17.2</v>
      </c>
      <c r="J451" s="7">
        <f t="shared" si="50"/>
        <v>21.36</v>
      </c>
    </row>
    <row r="452" spans="1:10" ht="16.5" x14ac:dyDescent="0.25">
      <c r="A452" s="5" t="s">
        <v>1049</v>
      </c>
      <c r="B452" s="6" t="s">
        <v>1050</v>
      </c>
      <c r="C452" s="5" t="s">
        <v>1051</v>
      </c>
      <c r="D452" s="6" t="s">
        <v>17</v>
      </c>
      <c r="E452" s="6" t="s">
        <v>61</v>
      </c>
      <c r="F452" s="7">
        <v>1</v>
      </c>
      <c r="G452" s="7">
        <v>19.82</v>
      </c>
      <c r="H452" s="7">
        <f t="shared" si="48"/>
        <v>24.62</v>
      </c>
      <c r="I452" s="7">
        <f t="shared" si="49"/>
        <v>19.82</v>
      </c>
      <c r="J452" s="7">
        <f t="shared" si="50"/>
        <v>24.62</v>
      </c>
    </row>
    <row r="453" spans="1:10" ht="16.5" x14ac:dyDescent="0.25">
      <c r="A453" s="5" t="s">
        <v>1052</v>
      </c>
      <c r="B453" s="6" t="s">
        <v>372</v>
      </c>
      <c r="C453" s="5" t="s">
        <v>373</v>
      </c>
      <c r="D453" s="6" t="s">
        <v>17</v>
      </c>
      <c r="E453" s="6" t="s">
        <v>61</v>
      </c>
      <c r="F453" s="7">
        <v>2</v>
      </c>
      <c r="G453" s="7">
        <v>3.6</v>
      </c>
      <c r="H453" s="7">
        <f t="shared" si="48"/>
        <v>4.47</v>
      </c>
      <c r="I453" s="7">
        <f t="shared" si="49"/>
        <v>7.2</v>
      </c>
      <c r="J453" s="7">
        <f t="shared" si="50"/>
        <v>8.94</v>
      </c>
    </row>
    <row r="454" spans="1:10" ht="16.5" x14ac:dyDescent="0.25">
      <c r="A454" s="5" t="s">
        <v>1053</v>
      </c>
      <c r="B454" s="6" t="s">
        <v>1044</v>
      </c>
      <c r="C454" s="5" t="s">
        <v>1045</v>
      </c>
      <c r="D454" s="6" t="s">
        <v>17</v>
      </c>
      <c r="E454" s="6" t="s">
        <v>61</v>
      </c>
      <c r="F454" s="7">
        <v>3</v>
      </c>
      <c r="G454" s="7">
        <v>5.76</v>
      </c>
      <c r="H454" s="7">
        <f t="shared" si="48"/>
        <v>7.15</v>
      </c>
      <c r="I454" s="7">
        <f t="shared" si="49"/>
        <v>17.28</v>
      </c>
      <c r="J454" s="7">
        <f t="shared" si="50"/>
        <v>21.45</v>
      </c>
    </row>
    <row r="455" spans="1:10" ht="16.5" x14ac:dyDescent="0.25">
      <c r="A455" s="5" t="s">
        <v>1054</v>
      </c>
      <c r="B455" s="6" t="s">
        <v>1055</v>
      </c>
      <c r="C455" s="5" t="s">
        <v>1056</v>
      </c>
      <c r="D455" s="6" t="s">
        <v>17</v>
      </c>
      <c r="E455" s="6" t="s">
        <v>61</v>
      </c>
      <c r="F455" s="7">
        <v>1</v>
      </c>
      <c r="G455" s="7">
        <v>40.57</v>
      </c>
      <c r="H455" s="7">
        <f t="shared" si="48"/>
        <v>50.39</v>
      </c>
      <c r="I455" s="7">
        <f t="shared" si="49"/>
        <v>40.57</v>
      </c>
      <c r="J455" s="7">
        <f t="shared" si="50"/>
        <v>50.39</v>
      </c>
    </row>
    <row r="456" spans="1:10" ht="16.5" x14ac:dyDescent="0.25">
      <c r="A456" s="5" t="s">
        <v>1057</v>
      </c>
      <c r="B456" s="6" t="s">
        <v>1050</v>
      </c>
      <c r="C456" s="5" t="s">
        <v>1051</v>
      </c>
      <c r="D456" s="6" t="s">
        <v>17</v>
      </c>
      <c r="E456" s="6" t="s">
        <v>61</v>
      </c>
      <c r="F456" s="7">
        <v>1</v>
      </c>
      <c r="G456" s="7">
        <v>19.82</v>
      </c>
      <c r="H456" s="7">
        <f t="shared" si="48"/>
        <v>24.62</v>
      </c>
      <c r="I456" s="7">
        <f t="shared" si="49"/>
        <v>19.82</v>
      </c>
      <c r="J456" s="7">
        <f t="shared" si="50"/>
        <v>24.62</v>
      </c>
    </row>
    <row r="457" spans="1:10" ht="16.5" x14ac:dyDescent="0.25">
      <c r="A457" s="5" t="s">
        <v>1058</v>
      </c>
      <c r="B457" s="6" t="s">
        <v>1059</v>
      </c>
      <c r="C457" s="5" t="s">
        <v>1060</v>
      </c>
      <c r="D457" s="6" t="s">
        <v>17</v>
      </c>
      <c r="E457" s="6" t="s">
        <v>61</v>
      </c>
      <c r="F457" s="7">
        <v>2</v>
      </c>
      <c r="G457" s="7">
        <v>26.1</v>
      </c>
      <c r="H457" s="7">
        <f t="shared" si="48"/>
        <v>32.42</v>
      </c>
      <c r="I457" s="7">
        <f t="shared" si="49"/>
        <v>52.2</v>
      </c>
      <c r="J457" s="7">
        <f t="shared" si="50"/>
        <v>64.84</v>
      </c>
    </row>
    <row r="458" spans="1:10" ht="16.5" x14ac:dyDescent="0.25">
      <c r="A458" s="5" t="s">
        <v>1061</v>
      </c>
      <c r="B458" s="6" t="s">
        <v>1062</v>
      </c>
      <c r="C458" s="5" t="s">
        <v>1063</v>
      </c>
      <c r="D458" s="6" t="s">
        <v>17</v>
      </c>
      <c r="E458" s="6" t="s">
        <v>61</v>
      </c>
      <c r="F458" s="7">
        <v>6</v>
      </c>
      <c r="G458" s="7">
        <v>6.59</v>
      </c>
      <c r="H458" s="7">
        <f t="shared" si="48"/>
        <v>8.18</v>
      </c>
      <c r="I458" s="7">
        <f t="shared" si="49"/>
        <v>39.54</v>
      </c>
      <c r="J458" s="7">
        <f t="shared" si="50"/>
        <v>49.08</v>
      </c>
    </row>
    <row r="459" spans="1:10" ht="16.5" x14ac:dyDescent="0.25">
      <c r="A459" s="5" t="s">
        <v>1064</v>
      </c>
      <c r="B459" s="6" t="s">
        <v>1065</v>
      </c>
      <c r="C459" s="5" t="s">
        <v>1066</v>
      </c>
      <c r="D459" s="6" t="s">
        <v>17</v>
      </c>
      <c r="E459" s="6" t="s">
        <v>61</v>
      </c>
      <c r="F459" s="7">
        <v>2</v>
      </c>
      <c r="G459" s="7">
        <v>8.6300000000000008</v>
      </c>
      <c r="H459" s="7">
        <f t="shared" si="48"/>
        <v>10.72</v>
      </c>
      <c r="I459" s="7">
        <f t="shared" si="49"/>
        <v>17.260000000000002</v>
      </c>
      <c r="J459" s="7">
        <f t="shared" si="50"/>
        <v>21.44</v>
      </c>
    </row>
    <row r="460" spans="1:10" ht="16.5" x14ac:dyDescent="0.25">
      <c r="A460" s="5" t="s">
        <v>1067</v>
      </c>
      <c r="B460" s="6" t="s">
        <v>396</v>
      </c>
      <c r="C460" s="5" t="s">
        <v>397</v>
      </c>
      <c r="D460" s="6" t="s">
        <v>17</v>
      </c>
      <c r="E460" s="6" t="s">
        <v>61</v>
      </c>
      <c r="F460" s="7">
        <v>3</v>
      </c>
      <c r="G460" s="7">
        <v>9.5299999999999994</v>
      </c>
      <c r="H460" s="7">
        <f t="shared" si="48"/>
        <v>11.84</v>
      </c>
      <c r="I460" s="7">
        <f t="shared" si="49"/>
        <v>28.59</v>
      </c>
      <c r="J460" s="7">
        <f t="shared" si="50"/>
        <v>35.520000000000003</v>
      </c>
    </row>
    <row r="461" spans="1:10" ht="16.5" x14ac:dyDescent="0.25">
      <c r="A461" s="5" t="s">
        <v>1068</v>
      </c>
      <c r="B461" s="6" t="s">
        <v>399</v>
      </c>
      <c r="C461" s="5" t="s">
        <v>400</v>
      </c>
      <c r="D461" s="6" t="s">
        <v>17</v>
      </c>
      <c r="E461" s="6" t="s">
        <v>61</v>
      </c>
      <c r="F461" s="7">
        <v>3</v>
      </c>
      <c r="G461" s="7">
        <v>13.01</v>
      </c>
      <c r="H461" s="7">
        <f t="shared" si="48"/>
        <v>16.16</v>
      </c>
      <c r="I461" s="7">
        <f t="shared" si="49"/>
        <v>39.03</v>
      </c>
      <c r="J461" s="7">
        <f t="shared" si="50"/>
        <v>48.48</v>
      </c>
    </row>
    <row r="462" spans="1:10" ht="16.5" x14ac:dyDescent="0.25">
      <c r="A462" s="5" t="s">
        <v>1069</v>
      </c>
      <c r="B462" s="6" t="s">
        <v>1041</v>
      </c>
      <c r="C462" s="5" t="s">
        <v>1042</v>
      </c>
      <c r="D462" s="6" t="s">
        <v>17</v>
      </c>
      <c r="E462" s="6" t="s">
        <v>61</v>
      </c>
      <c r="F462" s="7">
        <v>2</v>
      </c>
      <c r="G462" s="7">
        <v>8.07</v>
      </c>
      <c r="H462" s="7">
        <f t="shared" si="48"/>
        <v>10.02</v>
      </c>
      <c r="I462" s="7">
        <f t="shared" si="49"/>
        <v>16.14</v>
      </c>
      <c r="J462" s="7">
        <f t="shared" si="50"/>
        <v>20.04</v>
      </c>
    </row>
    <row r="463" spans="1:10" ht="16.5" x14ac:dyDescent="0.25">
      <c r="A463" s="5" t="s">
        <v>1070</v>
      </c>
      <c r="B463" s="6" t="s">
        <v>1071</v>
      </c>
      <c r="C463" s="5" t="s">
        <v>1072</v>
      </c>
      <c r="D463" s="6" t="s">
        <v>17</v>
      </c>
      <c r="E463" s="6" t="s">
        <v>61</v>
      </c>
      <c r="F463" s="7">
        <v>1</v>
      </c>
      <c r="G463" s="7">
        <v>12.26</v>
      </c>
      <c r="H463" s="7">
        <f t="shared" si="48"/>
        <v>15.23</v>
      </c>
      <c r="I463" s="7">
        <f t="shared" si="49"/>
        <v>12.26</v>
      </c>
      <c r="J463" s="7">
        <f t="shared" si="50"/>
        <v>15.23</v>
      </c>
    </row>
    <row r="464" spans="1:10" ht="20.100000000000001" customHeight="1" x14ac:dyDescent="0.25">
      <c r="A464" s="3" t="s">
        <v>1073</v>
      </c>
      <c r="B464" s="57" t="s">
        <v>429</v>
      </c>
      <c r="C464" s="57"/>
      <c r="D464" s="57"/>
      <c r="E464" s="57"/>
      <c r="F464" s="57"/>
      <c r="G464" s="57">
        <f>ROUND(F465*G465,2)+ROUND(F466*G466,2)+ROUND(F467*G467,2)</f>
        <v>233.57999999999998</v>
      </c>
      <c r="H464" s="57"/>
      <c r="I464" s="4">
        <f>ROUND(SUM(I465:I467),2)</f>
        <v>233.58</v>
      </c>
      <c r="J464" s="4">
        <f>ROUND(SUM(J465:J467),2)</f>
        <v>290.11</v>
      </c>
    </row>
    <row r="465" spans="1:10" ht="16.5" x14ac:dyDescent="0.25">
      <c r="A465" s="5" t="s">
        <v>1074</v>
      </c>
      <c r="B465" s="6" t="s">
        <v>434</v>
      </c>
      <c r="C465" s="5" t="s">
        <v>435</v>
      </c>
      <c r="D465" s="6" t="s">
        <v>17</v>
      </c>
      <c r="E465" s="6" t="s">
        <v>61</v>
      </c>
      <c r="F465" s="7">
        <v>1</v>
      </c>
      <c r="G465" s="7">
        <v>42.14</v>
      </c>
      <c r="H465" s="7">
        <f>ROUND(G465*ROUND(1+(24.2/100),4),2)</f>
        <v>52.34</v>
      </c>
      <c r="I465" s="7">
        <f>ROUND(ROUND(F465,2)*ROUND(G465,2),2)</f>
        <v>42.14</v>
      </c>
      <c r="J465" s="7">
        <f>ROUND(ROUND(F465,2)*ROUND(H465,2),2)</f>
        <v>52.34</v>
      </c>
    </row>
    <row r="466" spans="1:10" x14ac:dyDescent="0.25">
      <c r="A466" s="5" t="s">
        <v>1075</v>
      </c>
      <c r="B466" s="6" t="s">
        <v>1076</v>
      </c>
      <c r="C466" s="5" t="s">
        <v>1077</v>
      </c>
      <c r="D466" s="6" t="s">
        <v>17</v>
      </c>
      <c r="E466" s="6" t="s">
        <v>61</v>
      </c>
      <c r="F466" s="7">
        <v>1</v>
      </c>
      <c r="G466" s="7">
        <v>65.02</v>
      </c>
      <c r="H466" s="7">
        <f>ROUND(G466*ROUND(1+(24.2/100),4),2)</f>
        <v>80.75</v>
      </c>
      <c r="I466" s="7">
        <f>ROUND(ROUND(F466,2)*ROUND(G466,2),2)</f>
        <v>65.02</v>
      </c>
      <c r="J466" s="7">
        <f>ROUND(ROUND(F466,2)*ROUND(H466,2),2)</f>
        <v>80.75</v>
      </c>
    </row>
    <row r="467" spans="1:10" ht="16.5" x14ac:dyDescent="0.25">
      <c r="A467" s="5" t="s">
        <v>1078</v>
      </c>
      <c r="B467" s="6" t="s">
        <v>434</v>
      </c>
      <c r="C467" s="5" t="s">
        <v>435</v>
      </c>
      <c r="D467" s="6" t="s">
        <v>17</v>
      </c>
      <c r="E467" s="6" t="s">
        <v>61</v>
      </c>
      <c r="F467" s="7">
        <v>3</v>
      </c>
      <c r="G467" s="7">
        <v>42.14</v>
      </c>
      <c r="H467" s="7">
        <f>ROUND(G467*ROUND(1+(24.2/100),4),2)</f>
        <v>52.34</v>
      </c>
      <c r="I467" s="7">
        <f>ROUND(ROUND(F467,2)*ROUND(G467,2),2)</f>
        <v>126.42</v>
      </c>
      <c r="J467" s="7">
        <f>ROUND(ROUND(F467,2)*ROUND(H467,2),2)</f>
        <v>157.02000000000001</v>
      </c>
    </row>
    <row r="468" spans="1:10" ht="20.100000000000001" customHeight="1" x14ac:dyDescent="0.25">
      <c r="A468" s="3" t="s">
        <v>1079</v>
      </c>
      <c r="B468" s="57" t="s">
        <v>440</v>
      </c>
      <c r="C468" s="57"/>
      <c r="D468" s="57"/>
      <c r="E468" s="57"/>
      <c r="F468" s="57"/>
      <c r="G468" s="57">
        <f>ROUND(F469*G469,2)</f>
        <v>748.57</v>
      </c>
      <c r="H468" s="57"/>
      <c r="I468" s="4">
        <f>ROUND(SUM(I469:I469),2)</f>
        <v>748.57</v>
      </c>
      <c r="J468" s="4">
        <f>ROUND(SUM(J469:J469),2)</f>
        <v>929.72</v>
      </c>
    </row>
    <row r="469" spans="1:10" x14ac:dyDescent="0.25">
      <c r="A469" s="5" t="s">
        <v>1080</v>
      </c>
      <c r="B469" s="6" t="s">
        <v>1081</v>
      </c>
      <c r="C469" s="5" t="s">
        <v>1082</v>
      </c>
      <c r="D469" s="6" t="s">
        <v>188</v>
      </c>
      <c r="E469" s="6" t="s">
        <v>286</v>
      </c>
      <c r="F469" s="7">
        <v>1</v>
      </c>
      <c r="G469" s="7">
        <v>748.57</v>
      </c>
      <c r="H469" s="7">
        <f>ROUND(G469*ROUND(1+(24.2/100),4),2)</f>
        <v>929.72</v>
      </c>
      <c r="I469" s="7">
        <f>ROUND(ROUND(F469,2)*ROUND(G469,2),2)</f>
        <v>748.57</v>
      </c>
      <c r="J469" s="7">
        <f>ROUND(ROUND(F469,2)*ROUND(H469,2),2)</f>
        <v>929.72</v>
      </c>
    </row>
    <row r="470" spans="1:10" ht="20.100000000000001" customHeight="1" x14ac:dyDescent="0.25">
      <c r="A470" s="3" t="s">
        <v>1083</v>
      </c>
      <c r="B470" s="57" t="s">
        <v>447</v>
      </c>
      <c r="C470" s="57"/>
      <c r="D470" s="57"/>
      <c r="E470" s="57"/>
      <c r="F470" s="57"/>
      <c r="G470" s="57">
        <f>ROUND(F471*G471,2)+ROUND(F476*G476,2)+ROUND(F490*G490,2)</f>
        <v>0</v>
      </c>
      <c r="H470" s="57"/>
      <c r="I470" s="4">
        <f>ROUND(I471+I476+I490,2)</f>
        <v>2140.08</v>
      </c>
      <c r="J470" s="4">
        <f>ROUND(J471+J476+J490,2)</f>
        <v>2658.02</v>
      </c>
    </row>
    <row r="471" spans="1:10" ht="20.100000000000001" customHeight="1" x14ac:dyDescent="0.25">
      <c r="A471" s="3" t="s">
        <v>1084</v>
      </c>
      <c r="B471" s="57" t="s">
        <v>353</v>
      </c>
      <c r="C471" s="57"/>
      <c r="D471" s="57"/>
      <c r="E471" s="57"/>
      <c r="F471" s="57"/>
      <c r="G471" s="57">
        <f>ROUND(F472*G472,2)+ROUND(F473*G473,2)+ROUND(F474*G474,2)+ROUND(F475*G475,2)</f>
        <v>502.58</v>
      </c>
      <c r="H471" s="57"/>
      <c r="I471" s="4">
        <f>ROUND(SUM(I472:I475),2)</f>
        <v>502.58</v>
      </c>
      <c r="J471" s="4">
        <f>ROUND(SUM(J472:J475),2)</f>
        <v>624.26</v>
      </c>
    </row>
    <row r="472" spans="1:10" ht="16.5" x14ac:dyDescent="0.25">
      <c r="A472" s="5" t="s">
        <v>1085</v>
      </c>
      <c r="B472" s="6" t="s">
        <v>1086</v>
      </c>
      <c r="C472" s="5" t="s">
        <v>1087</v>
      </c>
      <c r="D472" s="6" t="s">
        <v>17</v>
      </c>
      <c r="E472" s="6" t="s">
        <v>178</v>
      </c>
      <c r="F472" s="7">
        <v>1.17</v>
      </c>
      <c r="G472" s="7">
        <v>22.89</v>
      </c>
      <c r="H472" s="7">
        <f>ROUND(G472*ROUND(1+(24.2/100),4),2)</f>
        <v>28.43</v>
      </c>
      <c r="I472" s="7">
        <f>ROUND(ROUND(F472,2)*ROUND(G472,2),2)</f>
        <v>26.78</v>
      </c>
      <c r="J472" s="7">
        <f>ROUND(ROUND(F472,2)*ROUND(H472,2),2)</f>
        <v>33.26</v>
      </c>
    </row>
    <row r="473" spans="1:10" ht="16.5" x14ac:dyDescent="0.25">
      <c r="A473" s="5" t="s">
        <v>1088</v>
      </c>
      <c r="B473" s="6" t="s">
        <v>1089</v>
      </c>
      <c r="C473" s="5" t="s">
        <v>1090</v>
      </c>
      <c r="D473" s="6" t="s">
        <v>17</v>
      </c>
      <c r="E473" s="6" t="s">
        <v>178</v>
      </c>
      <c r="F473" s="7">
        <v>4.5599999999999996</v>
      </c>
      <c r="G473" s="7">
        <v>28.29</v>
      </c>
      <c r="H473" s="7">
        <f>ROUND(G473*ROUND(1+(24.2/100),4),2)</f>
        <v>35.14</v>
      </c>
      <c r="I473" s="7">
        <f>ROUND(ROUND(F473,2)*ROUND(G473,2),2)</f>
        <v>129</v>
      </c>
      <c r="J473" s="7">
        <f>ROUND(ROUND(F473,2)*ROUND(H473,2),2)</f>
        <v>160.24</v>
      </c>
    </row>
    <row r="474" spans="1:10" ht="16.5" x14ac:dyDescent="0.25">
      <c r="A474" s="5" t="s">
        <v>1091</v>
      </c>
      <c r="B474" s="6" t="s">
        <v>460</v>
      </c>
      <c r="C474" s="5" t="s">
        <v>461</v>
      </c>
      <c r="D474" s="6" t="s">
        <v>17</v>
      </c>
      <c r="E474" s="6" t="s">
        <v>178</v>
      </c>
      <c r="F474" s="7">
        <v>6.04</v>
      </c>
      <c r="G474" s="7">
        <v>39.409999999999997</v>
      </c>
      <c r="H474" s="7">
        <f>ROUND(G474*ROUND(1+(24.2/100),4),2)</f>
        <v>48.95</v>
      </c>
      <c r="I474" s="7">
        <f>ROUND(ROUND(F474,2)*ROUND(G474,2),2)</f>
        <v>238.04</v>
      </c>
      <c r="J474" s="7">
        <f>ROUND(ROUND(F474,2)*ROUND(H474,2),2)</f>
        <v>295.66000000000003</v>
      </c>
    </row>
    <row r="475" spans="1:10" ht="16.5" x14ac:dyDescent="0.25">
      <c r="A475" s="5" t="s">
        <v>1092</v>
      </c>
      <c r="B475" s="6" t="s">
        <v>1093</v>
      </c>
      <c r="C475" s="5" t="s">
        <v>1094</v>
      </c>
      <c r="D475" s="6" t="s">
        <v>17</v>
      </c>
      <c r="E475" s="6" t="s">
        <v>178</v>
      </c>
      <c r="F475" s="7">
        <v>8.75</v>
      </c>
      <c r="G475" s="7">
        <v>12.43</v>
      </c>
      <c r="H475" s="7">
        <f>ROUND(G475*ROUND(1+(24.2/100),4),2)</f>
        <v>15.44</v>
      </c>
      <c r="I475" s="7">
        <f>ROUND(ROUND(F475,2)*ROUND(G475,2),2)</f>
        <v>108.76</v>
      </c>
      <c r="J475" s="7">
        <f>ROUND(ROUND(F475,2)*ROUND(H475,2),2)</f>
        <v>135.1</v>
      </c>
    </row>
    <row r="476" spans="1:10" ht="20.100000000000001" customHeight="1" x14ac:dyDescent="0.25">
      <c r="A476" s="3" t="s">
        <v>1095</v>
      </c>
      <c r="B476" s="57" t="s">
        <v>370</v>
      </c>
      <c r="C476" s="57"/>
      <c r="D476" s="57"/>
      <c r="E476" s="57"/>
      <c r="F476" s="57"/>
      <c r="G476" s="57">
        <f>ROUND(F477*G477,2)+ROUND(F478*G478,2)+ROUND(F479*G479,2)+ROUND(F480*G480,2)+ROUND(F481*G481,2)+ROUND(F482*G482,2)+ROUND(F483*G483,2)+ROUND(F484*G484,2)+ROUND(F485*G485,2)+ROUND(F486*G486,2)+ROUND(F487*G487,2)+ROUND(F488*G488,2)+ROUND(F489*G489,2)</f>
        <v>526.51</v>
      </c>
      <c r="H476" s="57"/>
      <c r="I476" s="4">
        <f>ROUND(SUM(I477:I489),2)</f>
        <v>526.51</v>
      </c>
      <c r="J476" s="4">
        <f>ROUND(SUM(J477:J489),2)</f>
        <v>653.91</v>
      </c>
    </row>
    <row r="477" spans="1:10" ht="24.75" x14ac:dyDescent="0.25">
      <c r="A477" s="5" t="s">
        <v>1096</v>
      </c>
      <c r="B477" s="6" t="s">
        <v>1097</v>
      </c>
      <c r="C477" s="5" t="s">
        <v>1098</v>
      </c>
      <c r="D477" s="6" t="s">
        <v>17</v>
      </c>
      <c r="E477" s="6" t="s">
        <v>61</v>
      </c>
      <c r="F477" s="7">
        <v>2</v>
      </c>
      <c r="G477" s="7">
        <v>16.05</v>
      </c>
      <c r="H477" s="7">
        <f t="shared" ref="H477:H489" si="51">ROUND(G477*ROUND(1+(24.2/100),4),2)</f>
        <v>19.93</v>
      </c>
      <c r="I477" s="7">
        <f t="shared" ref="I477:I489" si="52">ROUND(ROUND(F477,2)*ROUND(G477,2),2)</f>
        <v>32.1</v>
      </c>
      <c r="J477" s="7">
        <f t="shared" ref="J477:J489" si="53">ROUND(ROUND(F477,2)*ROUND(H477,2),2)</f>
        <v>39.86</v>
      </c>
    </row>
    <row r="478" spans="1:10" ht="24.75" x14ac:dyDescent="0.25">
      <c r="A478" s="5" t="s">
        <v>1099</v>
      </c>
      <c r="B478" s="6" t="s">
        <v>1100</v>
      </c>
      <c r="C478" s="5" t="s">
        <v>1101</v>
      </c>
      <c r="D478" s="6" t="s">
        <v>17</v>
      </c>
      <c r="E478" s="6" t="s">
        <v>61</v>
      </c>
      <c r="F478" s="7">
        <v>2</v>
      </c>
      <c r="G478" s="7">
        <v>10.84</v>
      </c>
      <c r="H478" s="7">
        <f t="shared" si="51"/>
        <v>13.46</v>
      </c>
      <c r="I478" s="7">
        <f t="shared" si="52"/>
        <v>21.68</v>
      </c>
      <c r="J478" s="7">
        <f t="shared" si="53"/>
        <v>26.92</v>
      </c>
    </row>
    <row r="479" spans="1:10" ht="24.75" x14ac:dyDescent="0.25">
      <c r="A479" s="5" t="s">
        <v>1102</v>
      </c>
      <c r="B479" s="6" t="s">
        <v>1103</v>
      </c>
      <c r="C479" s="5" t="s">
        <v>1104</v>
      </c>
      <c r="D479" s="6" t="s">
        <v>17</v>
      </c>
      <c r="E479" s="6" t="s">
        <v>61</v>
      </c>
      <c r="F479" s="7">
        <v>2</v>
      </c>
      <c r="G479" s="7">
        <v>15.4</v>
      </c>
      <c r="H479" s="7">
        <f t="shared" si="51"/>
        <v>19.13</v>
      </c>
      <c r="I479" s="7">
        <f t="shared" si="52"/>
        <v>30.8</v>
      </c>
      <c r="J479" s="7">
        <f t="shared" si="53"/>
        <v>38.26</v>
      </c>
    </row>
    <row r="480" spans="1:10" ht="24.75" x14ac:dyDescent="0.25">
      <c r="A480" s="5" t="s">
        <v>1105</v>
      </c>
      <c r="B480" s="6" t="s">
        <v>1106</v>
      </c>
      <c r="C480" s="5" t="s">
        <v>1107</v>
      </c>
      <c r="D480" s="6" t="s">
        <v>17</v>
      </c>
      <c r="E480" s="6" t="s">
        <v>61</v>
      </c>
      <c r="F480" s="7">
        <v>1</v>
      </c>
      <c r="G480" s="7">
        <v>27.57</v>
      </c>
      <c r="H480" s="7">
        <f t="shared" si="51"/>
        <v>34.24</v>
      </c>
      <c r="I480" s="7">
        <f t="shared" si="52"/>
        <v>27.57</v>
      </c>
      <c r="J480" s="7">
        <f t="shared" si="53"/>
        <v>34.24</v>
      </c>
    </row>
    <row r="481" spans="1:10" ht="24.75" x14ac:dyDescent="0.25">
      <c r="A481" s="5" t="s">
        <v>1108</v>
      </c>
      <c r="B481" s="6" t="s">
        <v>1109</v>
      </c>
      <c r="C481" s="5" t="s">
        <v>1110</v>
      </c>
      <c r="D481" s="6" t="s">
        <v>17</v>
      </c>
      <c r="E481" s="6" t="s">
        <v>61</v>
      </c>
      <c r="F481" s="7">
        <v>2</v>
      </c>
      <c r="G481" s="7">
        <v>41.78</v>
      </c>
      <c r="H481" s="7">
        <f t="shared" si="51"/>
        <v>51.89</v>
      </c>
      <c r="I481" s="7">
        <f t="shared" si="52"/>
        <v>83.56</v>
      </c>
      <c r="J481" s="7">
        <f t="shared" si="53"/>
        <v>103.78</v>
      </c>
    </row>
    <row r="482" spans="1:10" ht="16.5" x14ac:dyDescent="0.25">
      <c r="A482" s="5" t="s">
        <v>1111</v>
      </c>
      <c r="B482" s="6" t="s">
        <v>1112</v>
      </c>
      <c r="C482" s="5" t="s">
        <v>1113</v>
      </c>
      <c r="D482" s="6" t="s">
        <v>17</v>
      </c>
      <c r="E482" s="6" t="s">
        <v>61</v>
      </c>
      <c r="F482" s="7">
        <v>4</v>
      </c>
      <c r="G482" s="7">
        <v>9.49</v>
      </c>
      <c r="H482" s="7">
        <f t="shared" si="51"/>
        <v>11.79</v>
      </c>
      <c r="I482" s="7">
        <f t="shared" si="52"/>
        <v>37.96</v>
      </c>
      <c r="J482" s="7">
        <f t="shared" si="53"/>
        <v>47.16</v>
      </c>
    </row>
    <row r="483" spans="1:10" ht="16.5" x14ac:dyDescent="0.25">
      <c r="A483" s="5" t="s">
        <v>1114</v>
      </c>
      <c r="B483" s="6" t="s">
        <v>1115</v>
      </c>
      <c r="C483" s="5" t="s">
        <v>1116</v>
      </c>
      <c r="D483" s="6" t="s">
        <v>17</v>
      </c>
      <c r="E483" s="6" t="s">
        <v>61</v>
      </c>
      <c r="F483" s="7">
        <v>4</v>
      </c>
      <c r="G483" s="7">
        <v>17.55</v>
      </c>
      <c r="H483" s="7">
        <f t="shared" si="51"/>
        <v>21.8</v>
      </c>
      <c r="I483" s="7">
        <f t="shared" si="52"/>
        <v>70.2</v>
      </c>
      <c r="J483" s="7">
        <f t="shared" si="53"/>
        <v>87.2</v>
      </c>
    </row>
    <row r="484" spans="1:10" ht="16.5" x14ac:dyDescent="0.25">
      <c r="A484" s="5" t="s">
        <v>1117</v>
      </c>
      <c r="B484" s="6" t="s">
        <v>1118</v>
      </c>
      <c r="C484" s="5" t="s">
        <v>1119</v>
      </c>
      <c r="D484" s="6" t="s">
        <v>17</v>
      </c>
      <c r="E484" s="6" t="s">
        <v>61</v>
      </c>
      <c r="F484" s="7">
        <v>1</v>
      </c>
      <c r="G484" s="7">
        <v>39.950000000000003</v>
      </c>
      <c r="H484" s="7">
        <f t="shared" si="51"/>
        <v>49.62</v>
      </c>
      <c r="I484" s="7">
        <f t="shared" si="52"/>
        <v>39.950000000000003</v>
      </c>
      <c r="J484" s="7">
        <f t="shared" si="53"/>
        <v>49.62</v>
      </c>
    </row>
    <row r="485" spans="1:10" ht="16.5" x14ac:dyDescent="0.25">
      <c r="A485" s="5" t="s">
        <v>1120</v>
      </c>
      <c r="B485" s="6" t="s">
        <v>1121</v>
      </c>
      <c r="C485" s="5" t="s">
        <v>1122</v>
      </c>
      <c r="D485" s="6" t="s">
        <v>17</v>
      </c>
      <c r="E485" s="6" t="s">
        <v>61</v>
      </c>
      <c r="F485" s="7">
        <v>1</v>
      </c>
      <c r="G485" s="7">
        <v>24.38</v>
      </c>
      <c r="H485" s="7">
        <f t="shared" si="51"/>
        <v>30.28</v>
      </c>
      <c r="I485" s="7">
        <f t="shared" si="52"/>
        <v>24.38</v>
      </c>
      <c r="J485" s="7">
        <f t="shared" si="53"/>
        <v>30.28</v>
      </c>
    </row>
    <row r="486" spans="1:10" ht="16.5" x14ac:dyDescent="0.25">
      <c r="A486" s="5" t="s">
        <v>1123</v>
      </c>
      <c r="B486" s="6" t="s">
        <v>1124</v>
      </c>
      <c r="C486" s="5" t="s">
        <v>1125</v>
      </c>
      <c r="D486" s="6" t="s">
        <v>17</v>
      </c>
      <c r="E486" s="6" t="s">
        <v>61</v>
      </c>
      <c r="F486" s="7">
        <v>7</v>
      </c>
      <c r="G486" s="7">
        <v>9.4600000000000009</v>
      </c>
      <c r="H486" s="7">
        <f t="shared" si="51"/>
        <v>11.75</v>
      </c>
      <c r="I486" s="7">
        <f t="shared" si="52"/>
        <v>66.22</v>
      </c>
      <c r="J486" s="7">
        <f t="shared" si="53"/>
        <v>82.25</v>
      </c>
    </row>
    <row r="487" spans="1:10" ht="16.5" x14ac:dyDescent="0.25">
      <c r="A487" s="5" t="s">
        <v>1126</v>
      </c>
      <c r="B487" s="6" t="s">
        <v>1127</v>
      </c>
      <c r="C487" s="5" t="s">
        <v>1128</v>
      </c>
      <c r="D487" s="6" t="s">
        <v>17</v>
      </c>
      <c r="E487" s="6" t="s">
        <v>61</v>
      </c>
      <c r="F487" s="7">
        <v>9</v>
      </c>
      <c r="G487" s="7">
        <v>5.47</v>
      </c>
      <c r="H487" s="7">
        <f t="shared" si="51"/>
        <v>6.79</v>
      </c>
      <c r="I487" s="7">
        <f t="shared" si="52"/>
        <v>49.23</v>
      </c>
      <c r="J487" s="7">
        <f t="shared" si="53"/>
        <v>61.11</v>
      </c>
    </row>
    <row r="488" spans="1:10" ht="16.5" x14ac:dyDescent="0.25">
      <c r="A488" s="5" t="s">
        <v>1129</v>
      </c>
      <c r="B488" s="6" t="s">
        <v>1130</v>
      </c>
      <c r="C488" s="5" t="s">
        <v>1131</v>
      </c>
      <c r="D488" s="6" t="s">
        <v>17</v>
      </c>
      <c r="E488" s="6" t="s">
        <v>61</v>
      </c>
      <c r="F488" s="7">
        <v>2</v>
      </c>
      <c r="G488" s="7">
        <v>16.45</v>
      </c>
      <c r="H488" s="7">
        <f t="shared" si="51"/>
        <v>20.43</v>
      </c>
      <c r="I488" s="7">
        <f t="shared" si="52"/>
        <v>32.9</v>
      </c>
      <c r="J488" s="7">
        <f t="shared" si="53"/>
        <v>40.86</v>
      </c>
    </row>
    <row r="489" spans="1:10" ht="16.5" x14ac:dyDescent="0.25">
      <c r="A489" s="5" t="s">
        <v>1132</v>
      </c>
      <c r="B489" s="6" t="s">
        <v>1133</v>
      </c>
      <c r="C489" s="5" t="s">
        <v>1134</v>
      </c>
      <c r="D489" s="6" t="s">
        <v>17</v>
      </c>
      <c r="E489" s="6" t="s">
        <v>61</v>
      </c>
      <c r="F489" s="7">
        <v>1</v>
      </c>
      <c r="G489" s="7">
        <v>9.9600000000000009</v>
      </c>
      <c r="H489" s="7">
        <f t="shared" si="51"/>
        <v>12.37</v>
      </c>
      <c r="I489" s="7">
        <f t="shared" si="52"/>
        <v>9.9600000000000009</v>
      </c>
      <c r="J489" s="7">
        <f t="shared" si="53"/>
        <v>12.37</v>
      </c>
    </row>
    <row r="490" spans="1:10" ht="20.100000000000001" customHeight="1" x14ac:dyDescent="0.25">
      <c r="A490" s="3" t="s">
        <v>1135</v>
      </c>
      <c r="B490" s="57" t="s">
        <v>440</v>
      </c>
      <c r="C490" s="57"/>
      <c r="D490" s="57"/>
      <c r="E490" s="57"/>
      <c r="F490" s="57"/>
      <c r="G490" s="57">
        <f>ROUND(F491*G491,2)+ROUND(F492*G492,2)+ROUND(F493*G493,2)</f>
        <v>1110.99</v>
      </c>
      <c r="H490" s="57"/>
      <c r="I490" s="4">
        <f>ROUND(SUM(I491:I493),2)</f>
        <v>1110.99</v>
      </c>
      <c r="J490" s="4">
        <f>ROUND(SUM(J491:J493),2)</f>
        <v>1379.85</v>
      </c>
    </row>
    <row r="491" spans="1:10" ht="24.75" x14ac:dyDescent="0.25">
      <c r="A491" s="5" t="s">
        <v>1136</v>
      </c>
      <c r="B491" s="6" t="s">
        <v>1137</v>
      </c>
      <c r="C491" s="5" t="s">
        <v>1138</v>
      </c>
      <c r="D491" s="6" t="s">
        <v>17</v>
      </c>
      <c r="E491" s="6" t="s">
        <v>61</v>
      </c>
      <c r="F491" s="7">
        <v>2</v>
      </c>
      <c r="G491" s="7">
        <v>76.31</v>
      </c>
      <c r="H491" s="7">
        <f>ROUND(G491*ROUND(1+(24.2/100),4),2)</f>
        <v>94.78</v>
      </c>
      <c r="I491" s="7">
        <f>ROUND(ROUND(F491,2)*ROUND(G491,2),2)</f>
        <v>152.62</v>
      </c>
      <c r="J491" s="7">
        <f>ROUND(ROUND(F491,2)*ROUND(H491,2),2)</f>
        <v>189.56</v>
      </c>
    </row>
    <row r="492" spans="1:10" ht="16.5" x14ac:dyDescent="0.25">
      <c r="A492" s="5" t="s">
        <v>1139</v>
      </c>
      <c r="B492" s="6" t="s">
        <v>1140</v>
      </c>
      <c r="C492" s="5" t="s">
        <v>1141</v>
      </c>
      <c r="D492" s="6" t="s">
        <v>53</v>
      </c>
      <c r="E492" s="6" t="s">
        <v>61</v>
      </c>
      <c r="F492" s="7">
        <v>2</v>
      </c>
      <c r="G492" s="7">
        <v>68.06</v>
      </c>
      <c r="H492" s="7">
        <f>ROUND(G492*ROUND(1+(24.2/100),4),2)</f>
        <v>84.53</v>
      </c>
      <c r="I492" s="7">
        <f>ROUND(ROUND(F492,2)*ROUND(G492,2),2)</f>
        <v>136.12</v>
      </c>
      <c r="J492" s="7">
        <f>ROUND(ROUND(F492,2)*ROUND(H492,2),2)</f>
        <v>169.06</v>
      </c>
    </row>
    <row r="493" spans="1:10" x14ac:dyDescent="0.25">
      <c r="A493" s="5" t="s">
        <v>1142</v>
      </c>
      <c r="B493" s="6" t="s">
        <v>472</v>
      </c>
      <c r="C493" s="5" t="s">
        <v>473</v>
      </c>
      <c r="D493" s="6" t="s">
        <v>188</v>
      </c>
      <c r="E493" s="6" t="s">
        <v>286</v>
      </c>
      <c r="F493" s="7">
        <v>1</v>
      </c>
      <c r="G493" s="7">
        <v>822.25</v>
      </c>
      <c r="H493" s="7">
        <f>ROUND(G493*ROUND(1+(24.2/100),4),2)</f>
        <v>1021.23</v>
      </c>
      <c r="I493" s="7">
        <f>ROUND(ROUND(F493,2)*ROUND(G493,2),2)</f>
        <v>822.25</v>
      </c>
      <c r="J493" s="7">
        <f>ROUND(ROUND(F493,2)*ROUND(H493,2),2)</f>
        <v>1021.23</v>
      </c>
    </row>
    <row r="494" spans="1:10" ht="20.100000000000001" customHeight="1" x14ac:dyDescent="0.25">
      <c r="A494" s="3" t="s">
        <v>1143</v>
      </c>
      <c r="B494" s="57" t="s">
        <v>484</v>
      </c>
      <c r="C494" s="57"/>
      <c r="D494" s="57"/>
      <c r="E494" s="57"/>
      <c r="F494" s="57"/>
      <c r="G494" s="57">
        <f>ROUND(F495*G495,2)+ROUND(F498*G498,2)</f>
        <v>0</v>
      </c>
      <c r="H494" s="57"/>
      <c r="I494" s="4">
        <f>ROUND(I495+I498,2)</f>
        <v>651.62</v>
      </c>
      <c r="J494" s="4">
        <f>ROUND(J495+J498,2)</f>
        <v>809.27</v>
      </c>
    </row>
    <row r="495" spans="1:10" ht="20.100000000000001" customHeight="1" x14ac:dyDescent="0.25">
      <c r="A495" s="3" t="s">
        <v>1144</v>
      </c>
      <c r="B495" s="57" t="s">
        <v>353</v>
      </c>
      <c r="C495" s="57"/>
      <c r="D495" s="57"/>
      <c r="E495" s="57"/>
      <c r="F495" s="57"/>
      <c r="G495" s="57">
        <f>ROUND(F496*G496,2)+ROUND(F497*G497,2)</f>
        <v>386.22</v>
      </c>
      <c r="H495" s="57"/>
      <c r="I495" s="4">
        <f>ROUND(SUM(I496:I497),2)</f>
        <v>386.22</v>
      </c>
      <c r="J495" s="4">
        <f>ROUND(SUM(J496:J497),2)</f>
        <v>479.64</v>
      </c>
    </row>
    <row r="496" spans="1:10" ht="16.5" x14ac:dyDescent="0.25">
      <c r="A496" s="5" t="s">
        <v>1145</v>
      </c>
      <c r="B496" s="6" t="s">
        <v>1146</v>
      </c>
      <c r="C496" s="5" t="s">
        <v>1147</v>
      </c>
      <c r="D496" s="6" t="s">
        <v>17</v>
      </c>
      <c r="E496" s="6" t="s">
        <v>178</v>
      </c>
      <c r="F496" s="7">
        <v>3.59</v>
      </c>
      <c r="G496" s="7">
        <v>30.08</v>
      </c>
      <c r="H496" s="7">
        <f>ROUND(G496*ROUND(1+(24.2/100),4),2)</f>
        <v>37.36</v>
      </c>
      <c r="I496" s="7">
        <f>ROUND(ROUND(F496,2)*ROUND(G496,2),2)</f>
        <v>107.99</v>
      </c>
      <c r="J496" s="7">
        <f>ROUND(ROUND(F496,2)*ROUND(H496,2),2)</f>
        <v>134.12</v>
      </c>
    </row>
    <row r="497" spans="1:10" ht="16.5" x14ac:dyDescent="0.25">
      <c r="A497" s="5" t="s">
        <v>1148</v>
      </c>
      <c r="B497" s="6" t="s">
        <v>1149</v>
      </c>
      <c r="C497" s="5" t="s">
        <v>1150</v>
      </c>
      <c r="D497" s="6" t="s">
        <v>17</v>
      </c>
      <c r="E497" s="6" t="s">
        <v>178</v>
      </c>
      <c r="F497" s="7">
        <v>11.31</v>
      </c>
      <c r="G497" s="7">
        <v>24.6</v>
      </c>
      <c r="H497" s="7">
        <f>ROUND(G497*ROUND(1+(24.2/100),4),2)</f>
        <v>30.55</v>
      </c>
      <c r="I497" s="7">
        <f>ROUND(ROUND(F497,2)*ROUND(G497,2),2)</f>
        <v>278.23</v>
      </c>
      <c r="J497" s="7">
        <f>ROUND(ROUND(F497,2)*ROUND(H497,2),2)</f>
        <v>345.52</v>
      </c>
    </row>
    <row r="498" spans="1:10" ht="20.100000000000001" customHeight="1" x14ac:dyDescent="0.25">
      <c r="A498" s="3" t="s">
        <v>1151</v>
      </c>
      <c r="B498" s="57" t="s">
        <v>370</v>
      </c>
      <c r="C498" s="57"/>
      <c r="D498" s="57"/>
      <c r="E498" s="57"/>
      <c r="F498" s="57"/>
      <c r="G498" s="57">
        <f>ROUND(F499*G499,2)+ROUND(F500*G500,2)+ROUND(F501*G501,2)+ROUND(F502*G502,2)+ROUND(F503*G503,2)+ROUND(F504*G504,2)</f>
        <v>265.39999999999998</v>
      </c>
      <c r="H498" s="57"/>
      <c r="I498" s="4">
        <f>ROUND(SUM(I499:I504),2)</f>
        <v>265.39999999999998</v>
      </c>
      <c r="J498" s="4">
        <f>ROUND(SUM(J499:J504),2)</f>
        <v>329.63</v>
      </c>
    </row>
    <row r="499" spans="1:10" ht="16.5" x14ac:dyDescent="0.25">
      <c r="A499" s="5" t="s">
        <v>1152</v>
      </c>
      <c r="B499" s="6" t="s">
        <v>1153</v>
      </c>
      <c r="C499" s="5" t="s">
        <v>1154</v>
      </c>
      <c r="D499" s="6" t="s">
        <v>17</v>
      </c>
      <c r="E499" s="6" t="s">
        <v>61</v>
      </c>
      <c r="F499" s="7">
        <v>1</v>
      </c>
      <c r="G499" s="7">
        <v>12.07</v>
      </c>
      <c r="H499" s="7">
        <f t="shared" ref="H499:H504" si="54">ROUND(G499*ROUND(1+(24.2/100),4),2)</f>
        <v>14.99</v>
      </c>
      <c r="I499" s="7">
        <f t="shared" ref="I499:I504" si="55">ROUND(ROUND(F499,2)*ROUND(G499,2),2)</f>
        <v>12.07</v>
      </c>
      <c r="J499" s="7">
        <f t="shared" ref="J499:J504" si="56">ROUND(ROUND(F499,2)*ROUND(H499,2),2)</f>
        <v>14.99</v>
      </c>
    </row>
    <row r="500" spans="1:10" ht="16.5" x14ac:dyDescent="0.25">
      <c r="A500" s="5" t="s">
        <v>1155</v>
      </c>
      <c r="B500" s="6" t="s">
        <v>1156</v>
      </c>
      <c r="C500" s="5" t="s">
        <v>1157</v>
      </c>
      <c r="D500" s="6" t="s">
        <v>17</v>
      </c>
      <c r="E500" s="6" t="s">
        <v>61</v>
      </c>
      <c r="F500" s="7">
        <v>2</v>
      </c>
      <c r="G500" s="7">
        <v>43.07</v>
      </c>
      <c r="H500" s="7">
        <f t="shared" si="54"/>
        <v>53.49</v>
      </c>
      <c r="I500" s="7">
        <f t="shared" si="55"/>
        <v>86.14</v>
      </c>
      <c r="J500" s="7">
        <f t="shared" si="56"/>
        <v>106.98</v>
      </c>
    </row>
    <row r="501" spans="1:10" ht="16.5" x14ac:dyDescent="0.25">
      <c r="A501" s="5" t="s">
        <v>1158</v>
      </c>
      <c r="B501" s="6" t="s">
        <v>1159</v>
      </c>
      <c r="C501" s="5" t="s">
        <v>1160</v>
      </c>
      <c r="D501" s="6" t="s">
        <v>17</v>
      </c>
      <c r="E501" s="6" t="s">
        <v>61</v>
      </c>
      <c r="F501" s="7">
        <v>3</v>
      </c>
      <c r="G501" s="7">
        <v>10.44</v>
      </c>
      <c r="H501" s="7">
        <f t="shared" si="54"/>
        <v>12.97</v>
      </c>
      <c r="I501" s="7">
        <f t="shared" si="55"/>
        <v>31.32</v>
      </c>
      <c r="J501" s="7">
        <f t="shared" si="56"/>
        <v>38.909999999999997</v>
      </c>
    </row>
    <row r="502" spans="1:10" ht="16.5" x14ac:dyDescent="0.25">
      <c r="A502" s="5" t="s">
        <v>1161</v>
      </c>
      <c r="B502" s="6" t="s">
        <v>1162</v>
      </c>
      <c r="C502" s="5" t="s">
        <v>1163</v>
      </c>
      <c r="D502" s="6" t="s">
        <v>17</v>
      </c>
      <c r="E502" s="6" t="s">
        <v>61</v>
      </c>
      <c r="F502" s="7">
        <v>1</v>
      </c>
      <c r="G502" s="7">
        <v>42.34</v>
      </c>
      <c r="H502" s="7">
        <f t="shared" si="54"/>
        <v>52.59</v>
      </c>
      <c r="I502" s="7">
        <f t="shared" si="55"/>
        <v>42.34</v>
      </c>
      <c r="J502" s="7">
        <f t="shared" si="56"/>
        <v>52.59</v>
      </c>
    </row>
    <row r="503" spans="1:10" ht="16.5" x14ac:dyDescent="0.25">
      <c r="A503" s="5" t="s">
        <v>1164</v>
      </c>
      <c r="B503" s="6" t="s">
        <v>1165</v>
      </c>
      <c r="C503" s="5" t="s">
        <v>1166</v>
      </c>
      <c r="D503" s="6" t="s">
        <v>17</v>
      </c>
      <c r="E503" s="6" t="s">
        <v>61</v>
      </c>
      <c r="F503" s="7">
        <v>1</v>
      </c>
      <c r="G503" s="7">
        <v>36.83</v>
      </c>
      <c r="H503" s="7">
        <f t="shared" si="54"/>
        <v>45.74</v>
      </c>
      <c r="I503" s="7">
        <f t="shared" si="55"/>
        <v>36.83</v>
      </c>
      <c r="J503" s="7">
        <f t="shared" si="56"/>
        <v>45.74</v>
      </c>
    </row>
    <row r="504" spans="1:10" x14ac:dyDescent="0.25">
      <c r="A504" s="5" t="s">
        <v>1167</v>
      </c>
      <c r="B504" s="6" t="s">
        <v>1168</v>
      </c>
      <c r="C504" s="5" t="s">
        <v>1169</v>
      </c>
      <c r="D504" s="6" t="s">
        <v>188</v>
      </c>
      <c r="E504" s="6" t="s">
        <v>286</v>
      </c>
      <c r="F504" s="7">
        <v>1</v>
      </c>
      <c r="G504" s="7">
        <v>56.7</v>
      </c>
      <c r="H504" s="7">
        <f t="shared" si="54"/>
        <v>70.42</v>
      </c>
      <c r="I504" s="7">
        <f t="shared" si="55"/>
        <v>56.7</v>
      </c>
      <c r="J504" s="7">
        <f t="shared" si="56"/>
        <v>70.42</v>
      </c>
    </row>
    <row r="505" spans="1:10" ht="20.100000000000001" customHeight="1" x14ac:dyDescent="0.25">
      <c r="A505" s="3" t="s">
        <v>1170</v>
      </c>
      <c r="B505" s="57" t="s">
        <v>1171</v>
      </c>
      <c r="C505" s="57"/>
      <c r="D505" s="57"/>
      <c r="E505" s="57"/>
      <c r="F505" s="57"/>
      <c r="G505" s="57">
        <f>ROUND(F506*G506,2)+ROUND(F520*G520,2)</f>
        <v>0</v>
      </c>
      <c r="H505" s="57"/>
      <c r="I505" s="4">
        <f>ROUND(I506+I520,2)</f>
        <v>6572.88</v>
      </c>
      <c r="J505" s="4">
        <f>ROUND(J506+J520,2)</f>
        <v>8163.53</v>
      </c>
    </row>
    <row r="506" spans="1:10" ht="20.100000000000001" customHeight="1" x14ac:dyDescent="0.25">
      <c r="A506" s="3" t="s">
        <v>1172</v>
      </c>
      <c r="B506" s="57" t="s">
        <v>1173</v>
      </c>
      <c r="C506" s="57"/>
      <c r="D506" s="57"/>
      <c r="E506" s="57"/>
      <c r="F506" s="57"/>
      <c r="G506" s="57">
        <f>ROUND(F507*G507,2)+ROUND(F508*G508,2)+ROUND(F509*G509,2)+ROUND(F510*G510,2)+ROUND(F511*G511,2)+ROUND(F512*G512,2)+ROUND(F513*G513,2)+ROUND(F514*G514,2)+ROUND(F515*G515,2)+ROUND(F516*G516,2)+ROUND(F517*G517,2)+ROUND(F518*G518,2)+ROUND(F519*G519,2)</f>
        <v>4838</v>
      </c>
      <c r="H506" s="57"/>
      <c r="I506" s="4">
        <f>ROUND(SUM(I507:I519),2)</f>
        <v>4838</v>
      </c>
      <c r="J506" s="4">
        <f>ROUND(SUM(J507:J519),2)</f>
        <v>6008.81</v>
      </c>
    </row>
    <row r="507" spans="1:10" ht="16.5" x14ac:dyDescent="0.25">
      <c r="A507" s="5" t="s">
        <v>1174</v>
      </c>
      <c r="B507" s="6" t="s">
        <v>1175</v>
      </c>
      <c r="C507" s="5" t="s">
        <v>1176</v>
      </c>
      <c r="D507" s="6" t="s">
        <v>17</v>
      </c>
      <c r="E507" s="6" t="s">
        <v>61</v>
      </c>
      <c r="F507" s="7">
        <v>1</v>
      </c>
      <c r="G507" s="7">
        <v>63.29</v>
      </c>
      <c r="H507" s="7">
        <f t="shared" ref="H507:H519" si="57">ROUND(G507*ROUND(1+(24.2/100),4),2)</f>
        <v>78.61</v>
      </c>
      <c r="I507" s="7">
        <f t="shared" ref="I507:I519" si="58">ROUND(ROUND(F507,2)*ROUND(G507,2),2)</f>
        <v>63.29</v>
      </c>
      <c r="J507" s="7">
        <f t="shared" ref="J507:J519" si="59">ROUND(ROUND(F507,2)*ROUND(H507,2),2)</f>
        <v>78.61</v>
      </c>
    </row>
    <row r="508" spans="1:10" ht="16.5" x14ac:dyDescent="0.25">
      <c r="A508" s="5" t="s">
        <v>1177</v>
      </c>
      <c r="B508" s="6" t="s">
        <v>1178</v>
      </c>
      <c r="C508" s="5" t="s">
        <v>1179</v>
      </c>
      <c r="D508" s="6" t="s">
        <v>17</v>
      </c>
      <c r="E508" s="6" t="s">
        <v>61</v>
      </c>
      <c r="F508" s="7">
        <v>3</v>
      </c>
      <c r="G508" s="7">
        <v>294.33999999999997</v>
      </c>
      <c r="H508" s="7">
        <f t="shared" si="57"/>
        <v>365.57</v>
      </c>
      <c r="I508" s="7">
        <f t="shared" si="58"/>
        <v>883.02</v>
      </c>
      <c r="J508" s="7">
        <f t="shared" si="59"/>
        <v>1096.71</v>
      </c>
    </row>
    <row r="509" spans="1:10" ht="16.5" x14ac:dyDescent="0.25">
      <c r="A509" s="5" t="s">
        <v>1180</v>
      </c>
      <c r="B509" s="6" t="s">
        <v>1181</v>
      </c>
      <c r="C509" s="5" t="s">
        <v>1182</v>
      </c>
      <c r="D509" s="6" t="s">
        <v>17</v>
      </c>
      <c r="E509" s="6" t="s">
        <v>61</v>
      </c>
      <c r="F509" s="7">
        <v>1</v>
      </c>
      <c r="G509" s="7">
        <v>309.87</v>
      </c>
      <c r="H509" s="7">
        <f t="shared" si="57"/>
        <v>384.86</v>
      </c>
      <c r="I509" s="7">
        <f t="shared" si="58"/>
        <v>309.87</v>
      </c>
      <c r="J509" s="7">
        <f t="shared" si="59"/>
        <v>384.86</v>
      </c>
    </row>
    <row r="510" spans="1:10" ht="16.5" x14ac:dyDescent="0.25">
      <c r="A510" s="5" t="s">
        <v>1183</v>
      </c>
      <c r="B510" s="6" t="s">
        <v>1184</v>
      </c>
      <c r="C510" s="5" t="s">
        <v>1185</v>
      </c>
      <c r="D510" s="6" t="s">
        <v>17</v>
      </c>
      <c r="E510" s="6" t="s">
        <v>61</v>
      </c>
      <c r="F510" s="7">
        <v>2</v>
      </c>
      <c r="G510" s="7">
        <v>320.2</v>
      </c>
      <c r="H510" s="7">
        <f t="shared" si="57"/>
        <v>397.69</v>
      </c>
      <c r="I510" s="7">
        <f t="shared" si="58"/>
        <v>640.4</v>
      </c>
      <c r="J510" s="7">
        <f t="shared" si="59"/>
        <v>795.38</v>
      </c>
    </row>
    <row r="511" spans="1:10" x14ac:dyDescent="0.25">
      <c r="A511" s="5" t="s">
        <v>1186</v>
      </c>
      <c r="B511" s="6" t="s">
        <v>1081</v>
      </c>
      <c r="C511" s="5" t="s">
        <v>1082</v>
      </c>
      <c r="D511" s="6" t="s">
        <v>188</v>
      </c>
      <c r="E511" s="6" t="s">
        <v>286</v>
      </c>
      <c r="F511" s="7">
        <v>1</v>
      </c>
      <c r="G511" s="7">
        <v>748.57</v>
      </c>
      <c r="H511" s="7">
        <f t="shared" si="57"/>
        <v>929.72</v>
      </c>
      <c r="I511" s="7">
        <f t="shared" si="58"/>
        <v>748.57</v>
      </c>
      <c r="J511" s="7">
        <f t="shared" si="59"/>
        <v>929.72</v>
      </c>
    </row>
    <row r="512" spans="1:10" ht="16.5" x14ac:dyDescent="0.25">
      <c r="A512" s="5" t="s">
        <v>1187</v>
      </c>
      <c r="B512" s="6" t="s">
        <v>1188</v>
      </c>
      <c r="C512" s="5" t="s">
        <v>1189</v>
      </c>
      <c r="D512" s="6" t="s">
        <v>53</v>
      </c>
      <c r="E512" s="6" t="s">
        <v>61</v>
      </c>
      <c r="F512" s="7">
        <v>1</v>
      </c>
      <c r="G512" s="7">
        <v>317.79000000000002</v>
      </c>
      <c r="H512" s="7">
        <f t="shared" si="57"/>
        <v>394.7</v>
      </c>
      <c r="I512" s="7">
        <f t="shared" si="58"/>
        <v>317.79000000000002</v>
      </c>
      <c r="J512" s="7">
        <f t="shared" si="59"/>
        <v>394.7</v>
      </c>
    </row>
    <row r="513" spans="1:10" ht="16.5" x14ac:dyDescent="0.25">
      <c r="A513" s="5" t="s">
        <v>1190</v>
      </c>
      <c r="B513" s="6" t="s">
        <v>1191</v>
      </c>
      <c r="C513" s="5" t="s">
        <v>1192</v>
      </c>
      <c r="D513" s="6" t="s">
        <v>53</v>
      </c>
      <c r="E513" s="6" t="s">
        <v>61</v>
      </c>
      <c r="F513" s="7">
        <v>1</v>
      </c>
      <c r="G513" s="7">
        <v>472.65</v>
      </c>
      <c r="H513" s="7">
        <f t="shared" si="57"/>
        <v>587.03</v>
      </c>
      <c r="I513" s="7">
        <f t="shared" si="58"/>
        <v>472.65</v>
      </c>
      <c r="J513" s="7">
        <f t="shared" si="59"/>
        <v>587.03</v>
      </c>
    </row>
    <row r="514" spans="1:10" ht="16.5" x14ac:dyDescent="0.25">
      <c r="A514" s="5" t="s">
        <v>1193</v>
      </c>
      <c r="B514" s="6" t="s">
        <v>1194</v>
      </c>
      <c r="C514" s="5" t="s">
        <v>1195</v>
      </c>
      <c r="D514" s="6" t="s">
        <v>53</v>
      </c>
      <c r="E514" s="6" t="s">
        <v>61</v>
      </c>
      <c r="F514" s="7">
        <v>1</v>
      </c>
      <c r="G514" s="7">
        <v>65.37</v>
      </c>
      <c r="H514" s="7">
        <f t="shared" si="57"/>
        <v>81.19</v>
      </c>
      <c r="I514" s="7">
        <f t="shared" si="58"/>
        <v>65.37</v>
      </c>
      <c r="J514" s="7">
        <f t="shared" si="59"/>
        <v>81.19</v>
      </c>
    </row>
    <row r="515" spans="1:10" ht="16.5" x14ac:dyDescent="0.25">
      <c r="A515" s="5" t="s">
        <v>1196</v>
      </c>
      <c r="B515" s="6" t="s">
        <v>1197</v>
      </c>
      <c r="C515" s="5" t="s">
        <v>1198</v>
      </c>
      <c r="D515" s="6" t="s">
        <v>53</v>
      </c>
      <c r="E515" s="6" t="s">
        <v>61</v>
      </c>
      <c r="F515" s="7">
        <v>1</v>
      </c>
      <c r="G515" s="7">
        <v>65.37</v>
      </c>
      <c r="H515" s="7">
        <f t="shared" si="57"/>
        <v>81.19</v>
      </c>
      <c r="I515" s="7">
        <f t="shared" si="58"/>
        <v>65.37</v>
      </c>
      <c r="J515" s="7">
        <f t="shared" si="59"/>
        <v>81.19</v>
      </c>
    </row>
    <row r="516" spans="1:10" ht="16.5" x14ac:dyDescent="0.25">
      <c r="A516" s="5" t="s">
        <v>1199</v>
      </c>
      <c r="B516" s="6" t="s">
        <v>1200</v>
      </c>
      <c r="C516" s="5" t="s">
        <v>1201</v>
      </c>
      <c r="D516" s="6" t="s">
        <v>17</v>
      </c>
      <c r="E516" s="6" t="s">
        <v>61</v>
      </c>
      <c r="F516" s="7">
        <v>1</v>
      </c>
      <c r="G516" s="7">
        <v>162.55000000000001</v>
      </c>
      <c r="H516" s="7">
        <f t="shared" si="57"/>
        <v>201.89</v>
      </c>
      <c r="I516" s="7">
        <f t="shared" si="58"/>
        <v>162.55000000000001</v>
      </c>
      <c r="J516" s="7">
        <f t="shared" si="59"/>
        <v>201.89</v>
      </c>
    </row>
    <row r="517" spans="1:10" ht="16.5" x14ac:dyDescent="0.25">
      <c r="A517" s="5" t="s">
        <v>1202</v>
      </c>
      <c r="B517" s="6" t="s">
        <v>1203</v>
      </c>
      <c r="C517" s="5" t="s">
        <v>1204</v>
      </c>
      <c r="D517" s="6" t="s">
        <v>17</v>
      </c>
      <c r="E517" s="6" t="s">
        <v>61</v>
      </c>
      <c r="F517" s="7">
        <v>1</v>
      </c>
      <c r="G517" s="7">
        <v>578.42999999999995</v>
      </c>
      <c r="H517" s="7">
        <f t="shared" si="57"/>
        <v>718.41</v>
      </c>
      <c r="I517" s="7">
        <f t="shared" si="58"/>
        <v>578.42999999999995</v>
      </c>
      <c r="J517" s="7">
        <f t="shared" si="59"/>
        <v>718.41</v>
      </c>
    </row>
    <row r="518" spans="1:10" ht="16.5" x14ac:dyDescent="0.25">
      <c r="A518" s="5" t="s">
        <v>1205</v>
      </c>
      <c r="B518" s="6" t="s">
        <v>1206</v>
      </c>
      <c r="C518" s="5" t="s">
        <v>1207</v>
      </c>
      <c r="D518" s="6" t="s">
        <v>17</v>
      </c>
      <c r="E518" s="6" t="s">
        <v>61</v>
      </c>
      <c r="F518" s="7">
        <v>1</v>
      </c>
      <c r="G518" s="7">
        <v>155.69999999999999</v>
      </c>
      <c r="H518" s="7">
        <f t="shared" si="57"/>
        <v>193.38</v>
      </c>
      <c r="I518" s="7">
        <f t="shared" si="58"/>
        <v>155.69999999999999</v>
      </c>
      <c r="J518" s="7">
        <f t="shared" si="59"/>
        <v>193.38</v>
      </c>
    </row>
    <row r="519" spans="1:10" ht="16.5" x14ac:dyDescent="0.25">
      <c r="A519" s="5" t="s">
        <v>1208</v>
      </c>
      <c r="B519" s="6" t="s">
        <v>1209</v>
      </c>
      <c r="C519" s="5" t="s">
        <v>1210</v>
      </c>
      <c r="D519" s="6" t="s">
        <v>53</v>
      </c>
      <c r="E519" s="6" t="s">
        <v>61</v>
      </c>
      <c r="F519" s="7">
        <v>1</v>
      </c>
      <c r="G519" s="7">
        <v>374.99</v>
      </c>
      <c r="H519" s="7">
        <f t="shared" si="57"/>
        <v>465.74</v>
      </c>
      <c r="I519" s="7">
        <f t="shared" si="58"/>
        <v>374.99</v>
      </c>
      <c r="J519" s="7">
        <f t="shared" si="59"/>
        <v>465.74</v>
      </c>
    </row>
    <row r="520" spans="1:10" ht="20.100000000000001" customHeight="1" x14ac:dyDescent="0.25">
      <c r="A520" s="3" t="s">
        <v>1211</v>
      </c>
      <c r="B520" s="57" t="s">
        <v>1212</v>
      </c>
      <c r="C520" s="57"/>
      <c r="D520" s="57"/>
      <c r="E520" s="57"/>
      <c r="F520" s="57"/>
      <c r="G520" s="57">
        <f>ROUND(F521*G521,2)</f>
        <v>1734.88</v>
      </c>
      <c r="H520" s="57"/>
      <c r="I520" s="4">
        <f>ROUND(SUM(I521:I521),2)</f>
        <v>1734.88</v>
      </c>
      <c r="J520" s="4">
        <f>ROUND(SUM(J521:J521),2)</f>
        <v>2154.7199999999998</v>
      </c>
    </row>
    <row r="521" spans="1:10" ht="16.5" x14ac:dyDescent="0.25">
      <c r="A521" s="5" t="s">
        <v>1213</v>
      </c>
      <c r="B521" s="6" t="s">
        <v>1214</v>
      </c>
      <c r="C521" s="5" t="s">
        <v>1215</v>
      </c>
      <c r="D521" s="6" t="s">
        <v>53</v>
      </c>
      <c r="E521" s="6" t="s">
        <v>61</v>
      </c>
      <c r="F521" s="7">
        <v>1</v>
      </c>
      <c r="G521" s="7">
        <v>1734.88</v>
      </c>
      <c r="H521" s="7">
        <f>ROUND(G521*ROUND(1+(24.2/100),4),2)</f>
        <v>2154.7199999999998</v>
      </c>
      <c r="I521" s="7">
        <f>ROUND(ROUND(F521,2)*ROUND(G521,2),2)</f>
        <v>1734.88</v>
      </c>
      <c r="J521" s="7">
        <f>ROUND(ROUND(F521,2)*ROUND(H521,2),2)</f>
        <v>2154.7199999999998</v>
      </c>
    </row>
    <row r="522" spans="1:10" ht="20.100000000000001" customHeight="1" x14ac:dyDescent="0.25">
      <c r="A522" s="3" t="s">
        <v>1216</v>
      </c>
      <c r="B522" s="57" t="s">
        <v>1217</v>
      </c>
      <c r="C522" s="57"/>
      <c r="D522" s="57"/>
      <c r="E522" s="57"/>
      <c r="F522" s="57"/>
      <c r="G522" s="57">
        <f>ROUND(F523*G523,2)+ROUND(F524*G524,2)+ROUND(F525*G525,2)</f>
        <v>5465.47</v>
      </c>
      <c r="H522" s="57"/>
      <c r="I522" s="4">
        <f>ROUND(SUM(I523:I525),2)</f>
        <v>5465.47</v>
      </c>
      <c r="J522" s="4">
        <f>ROUND(SUM(J523:J525),2)</f>
        <v>6788.06</v>
      </c>
    </row>
    <row r="523" spans="1:10" ht="16.5" x14ac:dyDescent="0.25">
      <c r="A523" s="5" t="s">
        <v>1218</v>
      </c>
      <c r="B523" s="6" t="s">
        <v>1219</v>
      </c>
      <c r="C523" s="5" t="s">
        <v>1220</v>
      </c>
      <c r="D523" s="6" t="s">
        <v>17</v>
      </c>
      <c r="E523" s="6" t="s">
        <v>72</v>
      </c>
      <c r="F523" s="7">
        <v>5.21</v>
      </c>
      <c r="G523" s="7">
        <v>50.26</v>
      </c>
      <c r="H523" s="7">
        <f>ROUND(G523*ROUND(1+(24.2/100),4),2)</f>
        <v>62.42</v>
      </c>
      <c r="I523" s="7">
        <f>ROUND(ROUND(F523,2)*ROUND(G523,2),2)</f>
        <v>261.85000000000002</v>
      </c>
      <c r="J523" s="7">
        <f>ROUND(ROUND(F523,2)*ROUND(H523,2),2)</f>
        <v>325.20999999999998</v>
      </c>
    </row>
    <row r="524" spans="1:10" ht="16.5" x14ac:dyDescent="0.25">
      <c r="A524" s="5" t="s">
        <v>1221</v>
      </c>
      <c r="B524" s="6" t="s">
        <v>1222</v>
      </c>
      <c r="C524" s="5" t="s">
        <v>1223</v>
      </c>
      <c r="D524" s="6" t="s">
        <v>17</v>
      </c>
      <c r="E524" s="6" t="s">
        <v>72</v>
      </c>
      <c r="F524" s="7">
        <v>19.8</v>
      </c>
      <c r="G524" s="7">
        <v>226.61</v>
      </c>
      <c r="H524" s="7">
        <f>ROUND(G524*ROUND(1+(24.2/100),4),2)</f>
        <v>281.45</v>
      </c>
      <c r="I524" s="7">
        <f>ROUND(ROUND(F524,2)*ROUND(G524,2),2)</f>
        <v>4486.88</v>
      </c>
      <c r="J524" s="7">
        <f>ROUND(ROUND(F524,2)*ROUND(H524,2),2)</f>
        <v>5572.71</v>
      </c>
    </row>
    <row r="525" spans="1:10" ht="16.5" x14ac:dyDescent="0.25">
      <c r="A525" s="5" t="s">
        <v>1224</v>
      </c>
      <c r="B525" s="6" t="s">
        <v>1225</v>
      </c>
      <c r="C525" s="5" t="s">
        <v>1226</v>
      </c>
      <c r="D525" s="6" t="s">
        <v>17</v>
      </c>
      <c r="E525" s="6" t="s">
        <v>72</v>
      </c>
      <c r="F525" s="7">
        <v>16.53</v>
      </c>
      <c r="G525" s="7">
        <v>43.36</v>
      </c>
      <c r="H525" s="7">
        <f>ROUND(G525*ROUND(1+(24.2/100),4),2)</f>
        <v>53.85</v>
      </c>
      <c r="I525" s="7">
        <f>ROUND(ROUND(F525,2)*ROUND(G525,2),2)</f>
        <v>716.74</v>
      </c>
      <c r="J525" s="7">
        <f>ROUND(ROUND(F525,2)*ROUND(H525,2),2)</f>
        <v>890.14</v>
      </c>
    </row>
    <row r="526" spans="1:10" ht="20.100000000000001" customHeight="1" x14ac:dyDescent="0.25">
      <c r="A526" s="3" t="s">
        <v>1227</v>
      </c>
      <c r="B526" s="57" t="s">
        <v>1228</v>
      </c>
      <c r="C526" s="57"/>
      <c r="D526" s="57"/>
      <c r="E526" s="57"/>
      <c r="F526" s="57"/>
      <c r="G526" s="57">
        <f>ROUND(F527*G527,2)+ROUND(F530*G530,2)+ROUND(F534*G534,2)</f>
        <v>0</v>
      </c>
      <c r="H526" s="57"/>
      <c r="I526" s="4">
        <f>ROUND(I527+I530+I534,2)</f>
        <v>724.36</v>
      </c>
      <c r="J526" s="4">
        <f>ROUND(J527+J530+J534,2)</f>
        <v>899.66</v>
      </c>
    </row>
    <row r="527" spans="1:10" ht="20.100000000000001" customHeight="1" x14ac:dyDescent="0.25">
      <c r="A527" s="3" t="s">
        <v>1229</v>
      </c>
      <c r="B527" s="57" t="s">
        <v>1230</v>
      </c>
      <c r="C527" s="57"/>
      <c r="D527" s="57"/>
      <c r="E527" s="57"/>
      <c r="F527" s="57"/>
      <c r="G527" s="57">
        <f>ROUND(F528*G528,2)+ROUND(F529*G529,2)</f>
        <v>607.55999999999995</v>
      </c>
      <c r="H527" s="57"/>
      <c r="I527" s="4">
        <f>ROUND(SUM(I528:I529),2)</f>
        <v>607.55999999999995</v>
      </c>
      <c r="J527" s="4">
        <f>ROUND(SUM(J528:J529),2)</f>
        <v>754.59</v>
      </c>
    </row>
    <row r="528" spans="1:10" ht="16.5" x14ac:dyDescent="0.25">
      <c r="A528" s="5" t="s">
        <v>1231</v>
      </c>
      <c r="B528" s="6" t="s">
        <v>1232</v>
      </c>
      <c r="C528" s="5" t="s">
        <v>1233</v>
      </c>
      <c r="D528" s="6" t="s">
        <v>17</v>
      </c>
      <c r="E528" s="6" t="s">
        <v>61</v>
      </c>
      <c r="F528" s="7">
        <v>1</v>
      </c>
      <c r="G528" s="7">
        <v>285.37</v>
      </c>
      <c r="H528" s="7">
        <f>ROUND(G528*ROUND(1+(24.2/100),4),2)</f>
        <v>354.43</v>
      </c>
      <c r="I528" s="7">
        <f>ROUND(ROUND(F528,2)*ROUND(G528,2),2)</f>
        <v>285.37</v>
      </c>
      <c r="J528" s="7">
        <f>ROUND(ROUND(F528,2)*ROUND(H528,2),2)</f>
        <v>354.43</v>
      </c>
    </row>
    <row r="529" spans="1:10" ht="16.5" x14ac:dyDescent="0.25">
      <c r="A529" s="5" t="s">
        <v>1234</v>
      </c>
      <c r="B529" s="6" t="s">
        <v>1235</v>
      </c>
      <c r="C529" s="5" t="s">
        <v>1236</v>
      </c>
      <c r="D529" s="6" t="s">
        <v>17</v>
      </c>
      <c r="E529" s="6" t="s">
        <v>61</v>
      </c>
      <c r="F529" s="7">
        <v>1</v>
      </c>
      <c r="G529" s="7">
        <v>322.19</v>
      </c>
      <c r="H529" s="7">
        <f>ROUND(G529*ROUND(1+(24.2/100),4),2)</f>
        <v>400.16</v>
      </c>
      <c r="I529" s="7">
        <f>ROUND(ROUND(F529,2)*ROUND(G529,2),2)</f>
        <v>322.19</v>
      </c>
      <c r="J529" s="7">
        <f>ROUND(ROUND(F529,2)*ROUND(H529,2),2)</f>
        <v>400.16</v>
      </c>
    </row>
    <row r="530" spans="1:10" ht="20.100000000000001" customHeight="1" x14ac:dyDescent="0.25">
      <c r="A530" s="3" t="s">
        <v>1237</v>
      </c>
      <c r="B530" s="57" t="s">
        <v>1238</v>
      </c>
      <c r="C530" s="57"/>
      <c r="D530" s="57"/>
      <c r="E530" s="57"/>
      <c r="F530" s="57"/>
      <c r="G530" s="57">
        <f>ROUND(F531*G531,2)+ROUND(F532*G532,2)+ROUND(F533*G533,2)</f>
        <v>99.49</v>
      </c>
      <c r="H530" s="57"/>
      <c r="I530" s="4">
        <f>ROUND(SUM(I531:I533),2)</f>
        <v>99.49</v>
      </c>
      <c r="J530" s="4">
        <f>ROUND(SUM(J531:J533),2)</f>
        <v>123.57</v>
      </c>
    </row>
    <row r="531" spans="1:10" ht="24.75" x14ac:dyDescent="0.25">
      <c r="A531" s="5" t="s">
        <v>1239</v>
      </c>
      <c r="B531" s="6" t="s">
        <v>1240</v>
      </c>
      <c r="C531" s="5" t="s">
        <v>1241</v>
      </c>
      <c r="D531" s="6" t="s">
        <v>53</v>
      </c>
      <c r="E531" s="6" t="s">
        <v>61</v>
      </c>
      <c r="F531" s="7">
        <v>1</v>
      </c>
      <c r="G531" s="7">
        <v>32.83</v>
      </c>
      <c r="H531" s="7">
        <f>ROUND(G531*ROUND(1+(24.2/100),4),2)</f>
        <v>40.770000000000003</v>
      </c>
      <c r="I531" s="7">
        <f>ROUND(ROUND(F531,2)*ROUND(G531,2),2)</f>
        <v>32.83</v>
      </c>
      <c r="J531" s="7">
        <f>ROUND(ROUND(F531,2)*ROUND(H531,2),2)</f>
        <v>40.770000000000003</v>
      </c>
    </row>
    <row r="532" spans="1:10" ht="24.75" x14ac:dyDescent="0.25">
      <c r="A532" s="5" t="s">
        <v>1242</v>
      </c>
      <c r="B532" s="6" t="s">
        <v>1243</v>
      </c>
      <c r="C532" s="5" t="s">
        <v>1244</v>
      </c>
      <c r="D532" s="6" t="s">
        <v>53</v>
      </c>
      <c r="E532" s="6" t="s">
        <v>61</v>
      </c>
      <c r="F532" s="7">
        <v>1</v>
      </c>
      <c r="G532" s="7">
        <v>22.22</v>
      </c>
      <c r="H532" s="7">
        <f>ROUND(G532*ROUND(1+(24.2/100),4),2)</f>
        <v>27.6</v>
      </c>
      <c r="I532" s="7">
        <f>ROUND(ROUND(F532,2)*ROUND(G532,2),2)</f>
        <v>22.22</v>
      </c>
      <c r="J532" s="7">
        <f>ROUND(ROUND(F532,2)*ROUND(H532,2),2)</f>
        <v>27.6</v>
      </c>
    </row>
    <row r="533" spans="1:10" ht="24.75" x14ac:dyDescent="0.25">
      <c r="A533" s="5" t="s">
        <v>1245</v>
      </c>
      <c r="B533" s="6" t="s">
        <v>1246</v>
      </c>
      <c r="C533" s="5" t="s">
        <v>1247</v>
      </c>
      <c r="D533" s="6" t="s">
        <v>53</v>
      </c>
      <c r="E533" s="6" t="s">
        <v>61</v>
      </c>
      <c r="F533" s="7">
        <v>2</v>
      </c>
      <c r="G533" s="7">
        <v>22.22</v>
      </c>
      <c r="H533" s="7">
        <f>ROUND(G533*ROUND(1+(24.2/100),4),2)</f>
        <v>27.6</v>
      </c>
      <c r="I533" s="7">
        <f>ROUND(ROUND(F533,2)*ROUND(G533,2),2)</f>
        <v>44.44</v>
      </c>
      <c r="J533" s="7">
        <f>ROUND(ROUND(F533,2)*ROUND(H533,2),2)</f>
        <v>55.2</v>
      </c>
    </row>
    <row r="534" spans="1:10" ht="20.100000000000001" customHeight="1" x14ac:dyDescent="0.25">
      <c r="A534" s="3" t="s">
        <v>1248</v>
      </c>
      <c r="B534" s="57" t="s">
        <v>1249</v>
      </c>
      <c r="C534" s="57"/>
      <c r="D534" s="57"/>
      <c r="E534" s="57"/>
      <c r="F534" s="57"/>
      <c r="G534" s="57">
        <f>ROUND(F535*G535,2)</f>
        <v>17.309999999999999</v>
      </c>
      <c r="H534" s="57"/>
      <c r="I534" s="4">
        <f>ROUND(SUM(I535:I535),2)</f>
        <v>17.309999999999999</v>
      </c>
      <c r="J534" s="4">
        <f>ROUND(SUM(J535:J535),2)</f>
        <v>21.5</v>
      </c>
    </row>
    <row r="535" spans="1:10" ht="16.5" x14ac:dyDescent="0.25">
      <c r="A535" s="5" t="s">
        <v>1250</v>
      </c>
      <c r="B535" s="6" t="s">
        <v>1251</v>
      </c>
      <c r="C535" s="5" t="s">
        <v>1252</v>
      </c>
      <c r="D535" s="6" t="s">
        <v>17</v>
      </c>
      <c r="E535" s="6" t="s">
        <v>61</v>
      </c>
      <c r="F535" s="7">
        <v>1</v>
      </c>
      <c r="G535" s="7">
        <v>17.309999999999999</v>
      </c>
      <c r="H535" s="7">
        <f>ROUND(G535*ROUND(1+(24.2/100),4),2)</f>
        <v>21.5</v>
      </c>
      <c r="I535" s="7">
        <f>ROUND(ROUND(F535,2)*ROUND(G535,2),2)</f>
        <v>17.309999999999999</v>
      </c>
      <c r="J535" s="7">
        <f>ROUND(ROUND(F535,2)*ROUND(H535,2),2)</f>
        <v>21.5</v>
      </c>
    </row>
    <row r="536" spans="1:10" ht="20.100000000000001" customHeight="1" x14ac:dyDescent="0.25">
      <c r="A536" s="3" t="s">
        <v>1253</v>
      </c>
      <c r="B536" s="57" t="s">
        <v>521</v>
      </c>
      <c r="C536" s="57"/>
      <c r="D536" s="57"/>
      <c r="E536" s="57"/>
      <c r="F536" s="57"/>
      <c r="G536" s="57">
        <f>ROUND(F537*G537,2)</f>
        <v>0</v>
      </c>
      <c r="H536" s="57"/>
      <c r="I536" s="4">
        <f>ROUND(I537,2)</f>
        <v>5115.41</v>
      </c>
      <c r="J536" s="4">
        <f>ROUND(J537,2)</f>
        <v>6353.34</v>
      </c>
    </row>
    <row r="537" spans="1:10" ht="20.100000000000001" customHeight="1" x14ac:dyDescent="0.25">
      <c r="A537" s="3" t="s">
        <v>1254</v>
      </c>
      <c r="B537" s="57" t="s">
        <v>523</v>
      </c>
      <c r="C537" s="57"/>
      <c r="D537" s="57"/>
      <c r="E537" s="57"/>
      <c r="F537" s="57"/>
      <c r="G537" s="57">
        <f>ROUND(F538*G538,2)+ROUND(F539*G539,2)+ROUND(F540*G540,2)+ROUND(F541*G541,2)</f>
        <v>5115.41</v>
      </c>
      <c r="H537" s="57"/>
      <c r="I537" s="4">
        <f>ROUND(SUM(I538:I541),2)</f>
        <v>5115.41</v>
      </c>
      <c r="J537" s="4">
        <f>ROUND(SUM(J538:J541),2)</f>
        <v>6353.34</v>
      </c>
    </row>
    <row r="538" spans="1:10" ht="16.5" x14ac:dyDescent="0.25">
      <c r="A538" s="5" t="s">
        <v>1255</v>
      </c>
      <c r="B538" s="6" t="s">
        <v>1256</v>
      </c>
      <c r="C538" s="5" t="s">
        <v>1257</v>
      </c>
      <c r="D538" s="6" t="s">
        <v>17</v>
      </c>
      <c r="E538" s="6" t="s">
        <v>72</v>
      </c>
      <c r="F538" s="7">
        <v>56.72</v>
      </c>
      <c r="G538" s="7">
        <v>5.39</v>
      </c>
      <c r="H538" s="7">
        <f>ROUND(G538*ROUND(1+(24.2/100),4),2)</f>
        <v>6.69</v>
      </c>
      <c r="I538" s="7">
        <f>ROUND(ROUND(F538,2)*ROUND(G538,2),2)</f>
        <v>305.72000000000003</v>
      </c>
      <c r="J538" s="7">
        <f>ROUND(ROUND(F538,2)*ROUND(H538,2),2)</f>
        <v>379.46</v>
      </c>
    </row>
    <row r="539" spans="1:10" ht="24.75" x14ac:dyDescent="0.25">
      <c r="A539" s="5" t="s">
        <v>1258</v>
      </c>
      <c r="B539" s="6" t="s">
        <v>528</v>
      </c>
      <c r="C539" s="5" t="s">
        <v>529</v>
      </c>
      <c r="D539" s="6" t="s">
        <v>17</v>
      </c>
      <c r="E539" s="6" t="s">
        <v>72</v>
      </c>
      <c r="F539" s="7">
        <v>48.1</v>
      </c>
      <c r="G539" s="7">
        <v>9.66</v>
      </c>
      <c r="H539" s="7">
        <f>ROUND(G539*ROUND(1+(24.2/100),4),2)</f>
        <v>12</v>
      </c>
      <c r="I539" s="7">
        <f>ROUND(ROUND(F539,2)*ROUND(G539,2),2)</f>
        <v>464.65</v>
      </c>
      <c r="J539" s="7">
        <f>ROUND(ROUND(F539,2)*ROUND(H539,2),2)</f>
        <v>577.20000000000005</v>
      </c>
    </row>
    <row r="540" spans="1:10" ht="24.75" x14ac:dyDescent="0.25">
      <c r="A540" s="5" t="s">
        <v>1259</v>
      </c>
      <c r="B540" s="6" t="s">
        <v>1260</v>
      </c>
      <c r="C540" s="5" t="s">
        <v>1261</v>
      </c>
      <c r="D540" s="6" t="s">
        <v>17</v>
      </c>
      <c r="E540" s="6" t="s">
        <v>72</v>
      </c>
      <c r="F540" s="7">
        <v>36.33</v>
      </c>
      <c r="G540" s="7">
        <v>28.4</v>
      </c>
      <c r="H540" s="7">
        <f>ROUND(G540*ROUND(1+(24.2/100),4),2)</f>
        <v>35.270000000000003</v>
      </c>
      <c r="I540" s="7">
        <f>ROUND(ROUND(F540,2)*ROUND(G540,2),2)</f>
        <v>1031.77</v>
      </c>
      <c r="J540" s="7">
        <f>ROUND(ROUND(F540,2)*ROUND(H540,2),2)</f>
        <v>1281.3599999999999</v>
      </c>
    </row>
    <row r="541" spans="1:10" ht="24.75" x14ac:dyDescent="0.25">
      <c r="A541" s="5" t="s">
        <v>1262</v>
      </c>
      <c r="B541" s="6" t="s">
        <v>1263</v>
      </c>
      <c r="C541" s="5" t="s">
        <v>1264</v>
      </c>
      <c r="D541" s="6" t="s">
        <v>17</v>
      </c>
      <c r="E541" s="6" t="s">
        <v>72</v>
      </c>
      <c r="F541" s="7">
        <v>48.2</v>
      </c>
      <c r="G541" s="7">
        <v>68.739999999999995</v>
      </c>
      <c r="H541" s="7">
        <f>ROUND(G541*ROUND(1+(24.2/100),4),2)</f>
        <v>85.38</v>
      </c>
      <c r="I541" s="7">
        <f>ROUND(ROUND(F541,2)*ROUND(G541,2),2)</f>
        <v>3313.27</v>
      </c>
      <c r="J541" s="7">
        <f>ROUND(ROUND(F541,2)*ROUND(H541,2),2)</f>
        <v>4115.32</v>
      </c>
    </row>
    <row r="542" spans="1:10" ht="20.100000000000001" customHeight="1" x14ac:dyDescent="0.25">
      <c r="A542" s="3" t="s">
        <v>1265</v>
      </c>
      <c r="B542" s="57" t="s">
        <v>531</v>
      </c>
      <c r="C542" s="57"/>
      <c r="D542" s="57"/>
      <c r="E542" s="57"/>
      <c r="F542" s="57"/>
      <c r="G542" s="57">
        <f>ROUND(F543*G543,2)+ROUND(F547*G547,2)</f>
        <v>0</v>
      </c>
      <c r="H542" s="57"/>
      <c r="I542" s="4">
        <f>ROUND(I543+I547,2)</f>
        <v>3432.15</v>
      </c>
      <c r="J542" s="4">
        <f>ROUND(J543+J547,2)</f>
        <v>4263.09</v>
      </c>
    </row>
    <row r="543" spans="1:10" ht="20.100000000000001" customHeight="1" x14ac:dyDescent="0.25">
      <c r="A543" s="3" t="s">
        <v>1266</v>
      </c>
      <c r="B543" s="57" t="s">
        <v>1267</v>
      </c>
      <c r="C543" s="57"/>
      <c r="D543" s="57"/>
      <c r="E543" s="57"/>
      <c r="F543" s="57"/>
      <c r="G543" s="57">
        <f>ROUND(F544*G544,2)+ROUND(F545*G545,2)+ROUND(F546*G546,2)</f>
        <v>2651.1000000000004</v>
      </c>
      <c r="H543" s="57"/>
      <c r="I543" s="4">
        <f>ROUND(SUM(I544:I546),2)</f>
        <v>2651.1</v>
      </c>
      <c r="J543" s="4">
        <f>ROUND(SUM(J544:J546),2)</f>
        <v>3293.12</v>
      </c>
    </row>
    <row r="544" spans="1:10" ht="16.5" x14ac:dyDescent="0.25">
      <c r="A544" s="5" t="s">
        <v>1268</v>
      </c>
      <c r="B544" s="6" t="s">
        <v>533</v>
      </c>
      <c r="C544" s="5" t="s">
        <v>534</v>
      </c>
      <c r="D544" s="6" t="s">
        <v>17</v>
      </c>
      <c r="E544" s="6" t="s">
        <v>72</v>
      </c>
      <c r="F544" s="7">
        <v>68.599999999999994</v>
      </c>
      <c r="G544" s="7">
        <v>19.54</v>
      </c>
      <c r="H544" s="7">
        <f>ROUND(G544*ROUND(1+(24.2/100),4),2)</f>
        <v>24.27</v>
      </c>
      <c r="I544" s="7">
        <f>ROUND(ROUND(F544,2)*ROUND(G544,2),2)</f>
        <v>1340.44</v>
      </c>
      <c r="J544" s="7">
        <f>ROUND(ROUND(F544,2)*ROUND(H544,2),2)</f>
        <v>1664.92</v>
      </c>
    </row>
    <row r="545" spans="1:10" x14ac:dyDescent="0.25">
      <c r="A545" s="5" t="s">
        <v>1269</v>
      </c>
      <c r="B545" s="6" t="s">
        <v>536</v>
      </c>
      <c r="C545" s="5" t="s">
        <v>537</v>
      </c>
      <c r="D545" s="6" t="s">
        <v>17</v>
      </c>
      <c r="E545" s="6" t="s">
        <v>72</v>
      </c>
      <c r="F545" s="7">
        <v>68.599999999999994</v>
      </c>
      <c r="G545" s="7">
        <v>4.7</v>
      </c>
      <c r="H545" s="7">
        <f>ROUND(G545*ROUND(1+(24.2/100),4),2)</f>
        <v>5.84</v>
      </c>
      <c r="I545" s="7">
        <f>ROUND(ROUND(F545,2)*ROUND(G545,2),2)</f>
        <v>322.42</v>
      </c>
      <c r="J545" s="7">
        <f>ROUND(ROUND(F545,2)*ROUND(H545,2),2)</f>
        <v>400.62</v>
      </c>
    </row>
    <row r="546" spans="1:10" ht="16.5" x14ac:dyDescent="0.25">
      <c r="A546" s="5" t="s">
        <v>1270</v>
      </c>
      <c r="B546" s="6" t="s">
        <v>539</v>
      </c>
      <c r="C546" s="5" t="s">
        <v>540</v>
      </c>
      <c r="D546" s="6" t="s">
        <v>17</v>
      </c>
      <c r="E546" s="6" t="s">
        <v>72</v>
      </c>
      <c r="F546" s="7">
        <v>68.58</v>
      </c>
      <c r="G546" s="7">
        <v>14.41</v>
      </c>
      <c r="H546" s="7">
        <f>ROUND(G546*ROUND(1+(24.2/100),4),2)</f>
        <v>17.899999999999999</v>
      </c>
      <c r="I546" s="7">
        <f>ROUND(ROUND(F546,2)*ROUND(G546,2),2)</f>
        <v>988.24</v>
      </c>
      <c r="J546" s="7">
        <f>ROUND(ROUND(F546,2)*ROUND(H546,2),2)</f>
        <v>1227.58</v>
      </c>
    </row>
    <row r="547" spans="1:10" ht="20.100000000000001" customHeight="1" x14ac:dyDescent="0.25">
      <c r="A547" s="3" t="s">
        <v>1271</v>
      </c>
      <c r="B547" s="57" t="s">
        <v>1272</v>
      </c>
      <c r="C547" s="57"/>
      <c r="D547" s="57"/>
      <c r="E547" s="57"/>
      <c r="F547" s="57"/>
      <c r="G547" s="57">
        <f>ROUND(F548*G548,2)+ROUND(F549*G549,2)+ROUND(F550*G550,2)</f>
        <v>781.05000000000007</v>
      </c>
      <c r="H547" s="57"/>
      <c r="I547" s="4">
        <f>ROUND(SUM(I548:I550),2)</f>
        <v>781.05</v>
      </c>
      <c r="J547" s="4">
        <f>ROUND(SUM(J548:J550),2)</f>
        <v>969.97</v>
      </c>
    </row>
    <row r="548" spans="1:10" ht="16.5" x14ac:dyDescent="0.25">
      <c r="A548" s="5" t="s">
        <v>1273</v>
      </c>
      <c r="B548" s="6" t="s">
        <v>1274</v>
      </c>
      <c r="C548" s="5" t="s">
        <v>1275</v>
      </c>
      <c r="D548" s="6" t="s">
        <v>17</v>
      </c>
      <c r="E548" s="6" t="s">
        <v>72</v>
      </c>
      <c r="F548" s="7">
        <v>13.78</v>
      </c>
      <c r="G548" s="7">
        <v>36.04</v>
      </c>
      <c r="H548" s="7">
        <f>ROUND(G548*ROUND(1+(24.2/100),4),2)</f>
        <v>44.76</v>
      </c>
      <c r="I548" s="7">
        <f>ROUND(ROUND(F548,2)*ROUND(G548,2),2)</f>
        <v>496.63</v>
      </c>
      <c r="J548" s="7">
        <f>ROUND(ROUND(F548,2)*ROUND(H548,2),2)</f>
        <v>616.79</v>
      </c>
    </row>
    <row r="549" spans="1:10" x14ac:dyDescent="0.25">
      <c r="A549" s="5" t="s">
        <v>1276</v>
      </c>
      <c r="B549" s="6" t="s">
        <v>1277</v>
      </c>
      <c r="C549" s="5" t="s">
        <v>1278</v>
      </c>
      <c r="D549" s="6" t="s">
        <v>17</v>
      </c>
      <c r="E549" s="6" t="s">
        <v>72</v>
      </c>
      <c r="F549" s="7">
        <v>13.78</v>
      </c>
      <c r="G549" s="7">
        <v>5.83</v>
      </c>
      <c r="H549" s="7">
        <f>ROUND(G549*ROUND(1+(24.2/100),4),2)</f>
        <v>7.24</v>
      </c>
      <c r="I549" s="7">
        <f>ROUND(ROUND(F549,2)*ROUND(G549,2),2)</f>
        <v>80.34</v>
      </c>
      <c r="J549" s="7">
        <f>ROUND(ROUND(F549,2)*ROUND(H549,2),2)</f>
        <v>99.77</v>
      </c>
    </row>
    <row r="550" spans="1:10" x14ac:dyDescent="0.25">
      <c r="A550" s="5" t="s">
        <v>1279</v>
      </c>
      <c r="B550" s="6" t="s">
        <v>1280</v>
      </c>
      <c r="C550" s="5" t="s">
        <v>1281</v>
      </c>
      <c r="D550" s="6" t="s">
        <v>17</v>
      </c>
      <c r="E550" s="6" t="s">
        <v>72</v>
      </c>
      <c r="F550" s="7">
        <v>13.78</v>
      </c>
      <c r="G550" s="7">
        <v>14.81</v>
      </c>
      <c r="H550" s="7">
        <f>ROUND(G550*ROUND(1+(24.2/100),4),2)</f>
        <v>18.39</v>
      </c>
      <c r="I550" s="7">
        <f>ROUND(ROUND(F550,2)*ROUND(G550,2),2)</f>
        <v>204.08</v>
      </c>
      <c r="J550" s="7">
        <f>ROUND(ROUND(F550,2)*ROUND(H550,2),2)</f>
        <v>253.41</v>
      </c>
    </row>
    <row r="551" spans="1:10" ht="20.100000000000001" customHeight="1" x14ac:dyDescent="0.25">
      <c r="A551" s="3" t="s">
        <v>1282</v>
      </c>
      <c r="B551" s="57" t="s">
        <v>545</v>
      </c>
      <c r="C551" s="57"/>
      <c r="D551" s="57"/>
      <c r="E551" s="57"/>
      <c r="F551" s="57"/>
      <c r="G551" s="57">
        <f>ROUND(F552*G552,2)</f>
        <v>0</v>
      </c>
      <c r="H551" s="57"/>
      <c r="I551" s="4">
        <f>ROUND(I552,2)</f>
        <v>191.14</v>
      </c>
      <c r="J551" s="4">
        <f>ROUND(J552,2)</f>
        <v>237.4</v>
      </c>
    </row>
    <row r="552" spans="1:10" ht="20.100000000000001" customHeight="1" x14ac:dyDescent="0.25">
      <c r="A552" s="3" t="s">
        <v>1283</v>
      </c>
      <c r="B552" s="57" t="s">
        <v>555</v>
      </c>
      <c r="C552" s="57"/>
      <c r="D552" s="57"/>
      <c r="E552" s="57"/>
      <c r="F552" s="57"/>
      <c r="G552" s="57">
        <f>ROUND(F553*G553,2)+ROUND(F554*G554,2)</f>
        <v>191.14</v>
      </c>
      <c r="H552" s="57"/>
      <c r="I552" s="4">
        <f>ROUND(SUM(I553:I554),2)</f>
        <v>191.14</v>
      </c>
      <c r="J552" s="4">
        <f>ROUND(SUM(J553:J554),2)</f>
        <v>237.4</v>
      </c>
    </row>
    <row r="553" spans="1:10" ht="16.5" x14ac:dyDescent="0.25">
      <c r="A553" s="5" t="s">
        <v>1284</v>
      </c>
      <c r="B553" s="6" t="s">
        <v>1285</v>
      </c>
      <c r="C553" s="5" t="s">
        <v>1286</v>
      </c>
      <c r="D553" s="6" t="s">
        <v>53</v>
      </c>
      <c r="E553" s="6" t="s">
        <v>61</v>
      </c>
      <c r="F553" s="7">
        <v>1</v>
      </c>
      <c r="G553" s="7">
        <v>96.27</v>
      </c>
      <c r="H553" s="7">
        <f>ROUND(G553*ROUND(1+(24.2/100),4),2)</f>
        <v>119.57</v>
      </c>
      <c r="I553" s="7">
        <f>ROUND(ROUND(F553,2)*ROUND(G553,2),2)</f>
        <v>96.27</v>
      </c>
      <c r="J553" s="7">
        <f>ROUND(ROUND(F553,2)*ROUND(H553,2),2)</f>
        <v>119.57</v>
      </c>
    </row>
    <row r="554" spans="1:10" ht="16.5" x14ac:dyDescent="0.25">
      <c r="A554" s="5" t="s">
        <v>1287</v>
      </c>
      <c r="B554" s="6" t="s">
        <v>1288</v>
      </c>
      <c r="C554" s="5" t="s">
        <v>1289</v>
      </c>
      <c r="D554" s="6" t="s">
        <v>53</v>
      </c>
      <c r="E554" s="6" t="s">
        <v>61</v>
      </c>
      <c r="F554" s="7">
        <v>1</v>
      </c>
      <c r="G554" s="7">
        <v>94.87</v>
      </c>
      <c r="H554" s="7">
        <f>ROUND(G554*ROUND(1+(24.2/100),4),2)</f>
        <v>117.83</v>
      </c>
      <c r="I554" s="7">
        <f>ROUND(ROUND(F554,2)*ROUND(G554,2),2)</f>
        <v>94.87</v>
      </c>
      <c r="J554" s="7">
        <f>ROUND(ROUND(F554,2)*ROUND(H554,2),2)</f>
        <v>117.83</v>
      </c>
    </row>
    <row r="555" spans="1:10" ht="20.100000000000001" customHeight="1" x14ac:dyDescent="0.25">
      <c r="A555" s="3" t="s">
        <v>1290</v>
      </c>
      <c r="B555" s="57" t="s">
        <v>690</v>
      </c>
      <c r="C555" s="57"/>
      <c r="D555" s="57"/>
      <c r="E555" s="57"/>
      <c r="F555" s="57"/>
      <c r="G555" s="57">
        <f>ROUND(F556*G556,2)+ROUND(F559*G559,2)</f>
        <v>0</v>
      </c>
      <c r="H555" s="57"/>
      <c r="I555" s="4">
        <f>ROUND(I556+I559,2)</f>
        <v>2874.19</v>
      </c>
      <c r="J555" s="4">
        <f>ROUND(J556+J559,2)</f>
        <v>3338.96</v>
      </c>
    </row>
    <row r="556" spans="1:10" ht="20.100000000000001" customHeight="1" x14ac:dyDescent="0.25">
      <c r="A556" s="3" t="s">
        <v>1291</v>
      </c>
      <c r="B556" s="57" t="s">
        <v>1292</v>
      </c>
      <c r="C556" s="57"/>
      <c r="D556" s="57"/>
      <c r="E556" s="57"/>
      <c r="F556" s="57"/>
      <c r="G556" s="57">
        <f>ROUND(F557*G557,2)</f>
        <v>0</v>
      </c>
      <c r="H556" s="57"/>
      <c r="I556" s="4">
        <f>ROUND(I557,2)</f>
        <v>2677.27</v>
      </c>
      <c r="J556" s="4">
        <f>ROUND(J557,2)</f>
        <v>3094.39</v>
      </c>
    </row>
    <row r="557" spans="1:10" ht="20.100000000000001" customHeight="1" x14ac:dyDescent="0.25">
      <c r="A557" s="3" t="s">
        <v>1293</v>
      </c>
      <c r="B557" s="57" t="s">
        <v>1294</v>
      </c>
      <c r="C557" s="57"/>
      <c r="D557" s="57"/>
      <c r="E557" s="57"/>
      <c r="F557" s="57"/>
      <c r="G557" s="57">
        <f>ROUND(F558*G558,2)</f>
        <v>2677.27</v>
      </c>
      <c r="H557" s="57"/>
      <c r="I557" s="4">
        <f>ROUND(SUM(I558:I558),2)</f>
        <v>2677.27</v>
      </c>
      <c r="J557" s="4">
        <f>ROUND(SUM(J558:J558),2)</f>
        <v>3094.39</v>
      </c>
    </row>
    <row r="558" spans="1:10" ht="16.5" x14ac:dyDescent="0.25">
      <c r="A558" s="5" t="s">
        <v>1295</v>
      </c>
      <c r="B558" s="6" t="s">
        <v>1296</v>
      </c>
      <c r="C558" s="5" t="s">
        <v>1297</v>
      </c>
      <c r="D558" s="6" t="s">
        <v>17</v>
      </c>
      <c r="E558" s="6" t="s">
        <v>61</v>
      </c>
      <c r="F558" s="7">
        <v>1</v>
      </c>
      <c r="G558" s="7">
        <v>2677.27</v>
      </c>
      <c r="H558" s="7">
        <f>ROUND(G558*ROUND(1+(15.58/100),4),2)</f>
        <v>3094.39</v>
      </c>
      <c r="I558" s="7">
        <f>ROUND(ROUND(F558,2)*ROUND(G558,2),2)</f>
        <v>2677.27</v>
      </c>
      <c r="J558" s="7">
        <f>ROUND(ROUND(F558,2)*ROUND(H558,2),2)</f>
        <v>3094.39</v>
      </c>
    </row>
    <row r="559" spans="1:10" ht="20.100000000000001" customHeight="1" x14ac:dyDescent="0.25">
      <c r="A559" s="3" t="s">
        <v>1298</v>
      </c>
      <c r="B559" s="57" t="s">
        <v>1299</v>
      </c>
      <c r="C559" s="57"/>
      <c r="D559" s="57"/>
      <c r="E559" s="57"/>
      <c r="F559" s="57"/>
      <c r="G559" s="57">
        <f>ROUND(F560*G560,2)</f>
        <v>0</v>
      </c>
      <c r="H559" s="57"/>
      <c r="I559" s="4">
        <f>ROUND(I560,2)</f>
        <v>196.92</v>
      </c>
      <c r="J559" s="4">
        <f>ROUND(J560,2)</f>
        <v>244.57</v>
      </c>
    </row>
    <row r="560" spans="1:10" ht="20.100000000000001" customHeight="1" x14ac:dyDescent="0.25">
      <c r="A560" s="3" t="s">
        <v>1300</v>
      </c>
      <c r="B560" s="57" t="s">
        <v>1294</v>
      </c>
      <c r="C560" s="57"/>
      <c r="D560" s="57"/>
      <c r="E560" s="57"/>
      <c r="F560" s="57"/>
      <c r="G560" s="57">
        <f>ROUND(F561*G561,2)</f>
        <v>196.92</v>
      </c>
      <c r="H560" s="57"/>
      <c r="I560" s="4">
        <f>ROUND(SUM(I561:I561),2)</f>
        <v>196.92</v>
      </c>
      <c r="J560" s="4">
        <f>ROUND(SUM(J561:J561),2)</f>
        <v>244.57</v>
      </c>
    </row>
    <row r="561" spans="1:10" ht="16.5" x14ac:dyDescent="0.25">
      <c r="A561" s="5" t="s">
        <v>1301</v>
      </c>
      <c r="B561" s="6" t="s">
        <v>1302</v>
      </c>
      <c r="C561" s="5" t="s">
        <v>1303</v>
      </c>
      <c r="D561" s="6" t="s">
        <v>53</v>
      </c>
      <c r="E561" s="6" t="s">
        <v>61</v>
      </c>
      <c r="F561" s="7">
        <v>1</v>
      </c>
      <c r="G561" s="7">
        <v>196.92</v>
      </c>
      <c r="H561" s="7">
        <f>ROUND(G561*ROUND(1+(24.2/100),4),2)</f>
        <v>244.57</v>
      </c>
      <c r="I561" s="7">
        <f>ROUND(ROUND(F561,2)*ROUND(G561,2),2)</f>
        <v>196.92</v>
      </c>
      <c r="J561" s="7">
        <f>ROUND(ROUND(F561,2)*ROUND(H561,2),2)</f>
        <v>244.57</v>
      </c>
    </row>
    <row r="562" spans="1:10" ht="20.100000000000001" customHeight="1" x14ac:dyDescent="0.25">
      <c r="A562" s="3" t="s">
        <v>1304</v>
      </c>
      <c r="B562" s="57" t="s">
        <v>1294</v>
      </c>
      <c r="C562" s="57"/>
      <c r="D562" s="57"/>
      <c r="E562" s="57"/>
      <c r="F562" s="57"/>
      <c r="G562" s="57">
        <f>ROUND(F563*G563,2)</f>
        <v>0</v>
      </c>
      <c r="H562" s="57"/>
      <c r="I562" s="4">
        <f>ROUND(I563,2)</f>
        <v>478.46</v>
      </c>
      <c r="J562" s="4">
        <f>ROUND(J563,2)</f>
        <v>594.20000000000005</v>
      </c>
    </row>
    <row r="563" spans="1:10" ht="20.100000000000001" customHeight="1" x14ac:dyDescent="0.25">
      <c r="A563" s="3" t="s">
        <v>1305</v>
      </c>
      <c r="B563" s="57" t="s">
        <v>1306</v>
      </c>
      <c r="C563" s="57"/>
      <c r="D563" s="57"/>
      <c r="E563" s="57"/>
      <c r="F563" s="57"/>
      <c r="G563" s="57">
        <f>ROUND(F564*G564,2)+ROUND(F565*G565,2)</f>
        <v>478.46</v>
      </c>
      <c r="H563" s="57"/>
      <c r="I563" s="4">
        <f>ROUND(SUM(I564:I565),2)</f>
        <v>478.46</v>
      </c>
      <c r="J563" s="4">
        <f>ROUND(SUM(J564:J565),2)</f>
        <v>594.20000000000005</v>
      </c>
    </row>
    <row r="564" spans="1:10" ht="16.5" x14ac:dyDescent="0.25">
      <c r="A564" s="5" t="s">
        <v>1307</v>
      </c>
      <c r="B564" s="6" t="s">
        <v>1308</v>
      </c>
      <c r="C564" s="5" t="s">
        <v>1309</v>
      </c>
      <c r="D564" s="6" t="s">
        <v>17</v>
      </c>
      <c r="E564" s="6" t="s">
        <v>178</v>
      </c>
      <c r="F564" s="7">
        <v>5.14</v>
      </c>
      <c r="G564" s="7">
        <v>29.27</v>
      </c>
      <c r="H564" s="7">
        <f>ROUND(G564*ROUND(1+(24.2/100),4),2)</f>
        <v>36.35</v>
      </c>
      <c r="I564" s="7">
        <f>ROUND(ROUND(F564,2)*ROUND(G564,2),2)</f>
        <v>150.44999999999999</v>
      </c>
      <c r="J564" s="7">
        <f>ROUND(ROUND(F564,2)*ROUND(H564,2),2)</f>
        <v>186.84</v>
      </c>
    </row>
    <row r="565" spans="1:10" ht="16.5" x14ac:dyDescent="0.25">
      <c r="A565" s="5" t="s">
        <v>1310</v>
      </c>
      <c r="B565" s="6" t="s">
        <v>1311</v>
      </c>
      <c r="C565" s="5" t="s">
        <v>1312</v>
      </c>
      <c r="D565" s="6" t="s">
        <v>17</v>
      </c>
      <c r="E565" s="6" t="s">
        <v>178</v>
      </c>
      <c r="F565" s="7">
        <v>5.19</v>
      </c>
      <c r="G565" s="7">
        <v>63.2</v>
      </c>
      <c r="H565" s="7">
        <f>ROUND(G565*ROUND(1+(24.2/100),4),2)</f>
        <v>78.489999999999995</v>
      </c>
      <c r="I565" s="7">
        <f>ROUND(ROUND(F565,2)*ROUND(G565,2),2)</f>
        <v>328.01</v>
      </c>
      <c r="J565" s="7">
        <f>ROUND(ROUND(F565,2)*ROUND(H565,2),2)</f>
        <v>407.36</v>
      </c>
    </row>
    <row r="566" spans="1:10" ht="20.100000000000001" customHeight="1" x14ac:dyDescent="0.25">
      <c r="A566" s="3" t="s">
        <v>1313</v>
      </c>
      <c r="B566" s="57" t="s">
        <v>627</v>
      </c>
      <c r="C566" s="57"/>
      <c r="D566" s="57"/>
      <c r="E566" s="57"/>
      <c r="F566" s="57"/>
      <c r="G566" s="57">
        <f>ROUND(F567*G567,2)+ROUND(F568*G568,2)+ROUND(F569*G569,2)+ROUND(F570*G570,2)+ROUND(F571*G571,2)</f>
        <v>12297.659999999998</v>
      </c>
      <c r="H566" s="57"/>
      <c r="I566" s="4">
        <f>ROUND(SUM(I567:I571),2)</f>
        <v>12297.66</v>
      </c>
      <c r="J566" s="4">
        <f>ROUND(SUM(J567:J571),2)</f>
        <v>15274.02</v>
      </c>
    </row>
    <row r="567" spans="1:10" ht="16.5" x14ac:dyDescent="0.25">
      <c r="A567" s="5" t="s">
        <v>1314</v>
      </c>
      <c r="B567" s="6" t="s">
        <v>1315</v>
      </c>
      <c r="C567" s="5" t="s">
        <v>1316</v>
      </c>
      <c r="D567" s="6" t="s">
        <v>17</v>
      </c>
      <c r="E567" s="6" t="s">
        <v>72</v>
      </c>
      <c r="F567" s="7">
        <v>7.32</v>
      </c>
      <c r="G567" s="7">
        <v>128.05000000000001</v>
      </c>
      <c r="H567" s="7">
        <f>ROUND(G567*ROUND(1+(24.2/100),4),2)</f>
        <v>159.04</v>
      </c>
      <c r="I567" s="7">
        <f>ROUND(ROUND(F567,2)*ROUND(G567,2),2)</f>
        <v>937.33</v>
      </c>
      <c r="J567" s="7">
        <f>ROUND(ROUND(F567,2)*ROUND(H567,2),2)</f>
        <v>1164.17</v>
      </c>
    </row>
    <row r="568" spans="1:10" ht="16.5" x14ac:dyDescent="0.25">
      <c r="A568" s="5" t="s">
        <v>1317</v>
      </c>
      <c r="B568" s="6" t="s">
        <v>658</v>
      </c>
      <c r="C568" s="5" t="s">
        <v>659</v>
      </c>
      <c r="D568" s="6" t="s">
        <v>17</v>
      </c>
      <c r="E568" s="6" t="s">
        <v>72</v>
      </c>
      <c r="F568" s="7">
        <v>94.79</v>
      </c>
      <c r="G568" s="7">
        <v>93.09</v>
      </c>
      <c r="H568" s="7">
        <f>ROUND(G568*ROUND(1+(24.2/100),4),2)</f>
        <v>115.62</v>
      </c>
      <c r="I568" s="7">
        <f>ROUND(ROUND(F568,2)*ROUND(G568,2),2)</f>
        <v>8824</v>
      </c>
      <c r="J568" s="7">
        <f>ROUND(ROUND(F568,2)*ROUND(H568,2),2)</f>
        <v>10959.62</v>
      </c>
    </row>
    <row r="569" spans="1:10" ht="24.75" x14ac:dyDescent="0.25">
      <c r="A569" s="5" t="s">
        <v>1318</v>
      </c>
      <c r="B569" s="6" t="s">
        <v>1319</v>
      </c>
      <c r="C569" s="5" t="s">
        <v>1320</v>
      </c>
      <c r="D569" s="6" t="s">
        <v>17</v>
      </c>
      <c r="E569" s="6" t="s">
        <v>72</v>
      </c>
      <c r="F569" s="7">
        <v>6.84</v>
      </c>
      <c r="G569" s="7">
        <v>106.66</v>
      </c>
      <c r="H569" s="7">
        <f>ROUND(G569*ROUND(1+(24.2/100),4),2)</f>
        <v>132.47</v>
      </c>
      <c r="I569" s="7">
        <f>ROUND(ROUND(F569,2)*ROUND(G569,2),2)</f>
        <v>729.55</v>
      </c>
      <c r="J569" s="7">
        <f>ROUND(ROUND(F569,2)*ROUND(H569,2),2)</f>
        <v>906.09</v>
      </c>
    </row>
    <row r="570" spans="1:10" ht="24.75" x14ac:dyDescent="0.25">
      <c r="A570" s="5" t="s">
        <v>1321</v>
      </c>
      <c r="B570" s="6" t="s">
        <v>644</v>
      </c>
      <c r="C570" s="5" t="s">
        <v>645</v>
      </c>
      <c r="D570" s="6" t="s">
        <v>17</v>
      </c>
      <c r="E570" s="6" t="s">
        <v>178</v>
      </c>
      <c r="F570" s="7">
        <v>12.8</v>
      </c>
      <c r="G570" s="7">
        <v>44.49</v>
      </c>
      <c r="H570" s="7">
        <f>ROUND(G570*ROUND(1+(24.2/100),4),2)</f>
        <v>55.26</v>
      </c>
      <c r="I570" s="7">
        <f>ROUND(ROUND(F570,2)*ROUND(G570,2),2)</f>
        <v>569.47</v>
      </c>
      <c r="J570" s="7">
        <f>ROUND(ROUND(F570,2)*ROUND(H570,2),2)</f>
        <v>707.33</v>
      </c>
    </row>
    <row r="571" spans="1:10" ht="24.75" x14ac:dyDescent="0.25">
      <c r="A571" s="5" t="s">
        <v>1322</v>
      </c>
      <c r="B571" s="6" t="s">
        <v>647</v>
      </c>
      <c r="C571" s="5" t="s">
        <v>648</v>
      </c>
      <c r="D571" s="6" t="s">
        <v>17</v>
      </c>
      <c r="E571" s="6" t="s">
        <v>178</v>
      </c>
      <c r="F571" s="7">
        <v>30.01</v>
      </c>
      <c r="G571" s="7">
        <v>41.23</v>
      </c>
      <c r="H571" s="7">
        <f>ROUND(G571*ROUND(1+(24.2/100),4),2)</f>
        <v>51.21</v>
      </c>
      <c r="I571" s="7">
        <f>ROUND(ROUND(F571,2)*ROUND(G571,2),2)</f>
        <v>1237.31</v>
      </c>
      <c r="J571" s="7">
        <f>ROUND(ROUND(F571,2)*ROUND(H571,2),2)</f>
        <v>1536.81</v>
      </c>
    </row>
    <row r="572" spans="1:10" ht="20.100000000000001" customHeight="1" x14ac:dyDescent="0.25">
      <c r="A572" s="3" t="s">
        <v>1323</v>
      </c>
      <c r="B572" s="57" t="s">
        <v>671</v>
      </c>
      <c r="C572" s="57"/>
      <c r="D572" s="57"/>
      <c r="E572" s="57"/>
      <c r="F572" s="57"/>
      <c r="G572" s="57">
        <f>ROUND(F573*G573,2)+ROUND(F601*G601,2)</f>
        <v>0</v>
      </c>
      <c r="H572" s="57"/>
      <c r="I572" s="4">
        <f>ROUND(I573+I601,2)</f>
        <v>8238.33</v>
      </c>
      <c r="J572" s="4">
        <f>ROUND(J573+J601,2)</f>
        <v>10232.209999999999</v>
      </c>
    </row>
    <row r="573" spans="1:10" ht="20.100000000000001" customHeight="1" x14ac:dyDescent="0.25">
      <c r="A573" s="3" t="s">
        <v>1324</v>
      </c>
      <c r="B573" s="57" t="s">
        <v>673</v>
      </c>
      <c r="C573" s="57"/>
      <c r="D573" s="57"/>
      <c r="E573" s="57"/>
      <c r="F573" s="57"/>
      <c r="G573" s="57">
        <f>ROUND(F574*G574,2)+ROUND(F593*G593,2)+ROUND(F597*G597,2)+ROUND(F599*G599,2)</f>
        <v>0</v>
      </c>
      <c r="H573" s="57"/>
      <c r="I573" s="4">
        <f>ROUND(I574+I593+I597+I599,2)</f>
        <v>5378.56</v>
      </c>
      <c r="J573" s="4">
        <f>ROUND(J574+J593+J597+J599,2)</f>
        <v>6680.41</v>
      </c>
    </row>
    <row r="574" spans="1:10" ht="20.100000000000001" customHeight="1" x14ac:dyDescent="0.25">
      <c r="A574" s="3" t="s">
        <v>1325</v>
      </c>
      <c r="B574" s="57" t="s">
        <v>213</v>
      </c>
      <c r="C574" s="57"/>
      <c r="D574" s="57"/>
      <c r="E574" s="57"/>
      <c r="F574" s="57"/>
      <c r="G574" s="57">
        <f>ROUND(F575*G575,2)+ROUND(F576*G576,2)+ROUND(F577*G577,2)+ROUND(F578*G578,2)+ROUND(F579*G579,2)+ROUND(F580*G580,2)+ROUND(F581*G581,2)+ROUND(F582*G582,2)+ROUND(F583*G583,2)+ROUND(F584*G584,2)+ROUND(F585*G585,2)+ROUND(F586*G586,2)+ROUND(F587*G587,2)+ROUND(F588*G588,2)+ROUND(F589*G589,2)+ROUND(F590*G590,2)+ROUND(F591*G591,2)+ROUND(F592*G592,2)</f>
        <v>2559.2599999999998</v>
      </c>
      <c r="H574" s="57"/>
      <c r="I574" s="4">
        <f>ROUND(SUM(I575:I592),2)</f>
        <v>2559.2600000000002</v>
      </c>
      <c r="J574" s="4">
        <f>ROUND(SUM(J575:J592),2)</f>
        <v>3179.08</v>
      </c>
    </row>
    <row r="575" spans="1:10" ht="16.5" x14ac:dyDescent="0.25">
      <c r="A575" s="5" t="s">
        <v>1326</v>
      </c>
      <c r="B575" s="6" t="s">
        <v>676</v>
      </c>
      <c r="C575" s="5" t="s">
        <v>677</v>
      </c>
      <c r="D575" s="6" t="s">
        <v>17</v>
      </c>
      <c r="E575" s="6" t="s">
        <v>178</v>
      </c>
      <c r="F575" s="7">
        <v>13.51</v>
      </c>
      <c r="G575" s="7">
        <v>9.81</v>
      </c>
      <c r="H575" s="7">
        <f t="shared" ref="H575:H592" si="60">ROUND(G575*ROUND(1+(24.2/100),4),2)</f>
        <v>12.18</v>
      </c>
      <c r="I575" s="7">
        <f t="shared" ref="I575:I592" si="61">ROUND(ROUND(F575,2)*ROUND(G575,2),2)</f>
        <v>132.53</v>
      </c>
      <c r="J575" s="7">
        <f t="shared" ref="J575:J592" si="62">ROUND(ROUND(F575,2)*ROUND(H575,2),2)</f>
        <v>164.55</v>
      </c>
    </row>
    <row r="576" spans="1:10" ht="16.5" x14ac:dyDescent="0.25">
      <c r="A576" s="5" t="s">
        <v>1327</v>
      </c>
      <c r="B576" s="6" t="s">
        <v>224</v>
      </c>
      <c r="C576" s="5" t="s">
        <v>225</v>
      </c>
      <c r="D576" s="6" t="s">
        <v>17</v>
      </c>
      <c r="E576" s="6" t="s">
        <v>178</v>
      </c>
      <c r="F576" s="7">
        <v>7.55</v>
      </c>
      <c r="G576" s="7">
        <v>10.029999999999999</v>
      </c>
      <c r="H576" s="7">
        <f t="shared" si="60"/>
        <v>12.46</v>
      </c>
      <c r="I576" s="7">
        <f t="shared" si="61"/>
        <v>75.73</v>
      </c>
      <c r="J576" s="7">
        <f t="shared" si="62"/>
        <v>94.07</v>
      </c>
    </row>
    <row r="577" spans="1:10" ht="16.5" x14ac:dyDescent="0.25">
      <c r="A577" s="5" t="s">
        <v>1328</v>
      </c>
      <c r="B577" s="6" t="s">
        <v>974</v>
      </c>
      <c r="C577" s="5" t="s">
        <v>975</v>
      </c>
      <c r="D577" s="6" t="s">
        <v>17</v>
      </c>
      <c r="E577" s="6" t="s">
        <v>178</v>
      </c>
      <c r="F577" s="7">
        <v>5.64</v>
      </c>
      <c r="G577" s="7">
        <v>14.92</v>
      </c>
      <c r="H577" s="7">
        <f t="shared" si="60"/>
        <v>18.53</v>
      </c>
      <c r="I577" s="7">
        <f t="shared" si="61"/>
        <v>84.15</v>
      </c>
      <c r="J577" s="7">
        <f t="shared" si="62"/>
        <v>104.51</v>
      </c>
    </row>
    <row r="578" spans="1:10" ht="16.5" x14ac:dyDescent="0.25">
      <c r="A578" s="5" t="s">
        <v>1329</v>
      </c>
      <c r="B578" s="6" t="s">
        <v>227</v>
      </c>
      <c r="C578" s="5" t="s">
        <v>228</v>
      </c>
      <c r="D578" s="6" t="s">
        <v>17</v>
      </c>
      <c r="E578" s="6" t="s">
        <v>178</v>
      </c>
      <c r="F578" s="7">
        <v>34.58</v>
      </c>
      <c r="G578" s="7">
        <v>13.7</v>
      </c>
      <c r="H578" s="7">
        <f t="shared" si="60"/>
        <v>17.02</v>
      </c>
      <c r="I578" s="7">
        <f t="shared" si="61"/>
        <v>473.75</v>
      </c>
      <c r="J578" s="7">
        <f t="shared" si="62"/>
        <v>588.54999999999995</v>
      </c>
    </row>
    <row r="579" spans="1:10" ht="16.5" x14ac:dyDescent="0.25">
      <c r="A579" s="5" t="s">
        <v>1330</v>
      </c>
      <c r="B579" s="6" t="s">
        <v>1331</v>
      </c>
      <c r="C579" s="5" t="s">
        <v>1332</v>
      </c>
      <c r="D579" s="6" t="s">
        <v>17</v>
      </c>
      <c r="E579" s="6" t="s">
        <v>178</v>
      </c>
      <c r="F579" s="7">
        <v>9.9600000000000009</v>
      </c>
      <c r="G579" s="7">
        <v>18.79</v>
      </c>
      <c r="H579" s="7">
        <f t="shared" si="60"/>
        <v>23.34</v>
      </c>
      <c r="I579" s="7">
        <f t="shared" si="61"/>
        <v>187.15</v>
      </c>
      <c r="J579" s="7">
        <f t="shared" si="62"/>
        <v>232.47</v>
      </c>
    </row>
    <row r="580" spans="1:10" ht="16.5" x14ac:dyDescent="0.25">
      <c r="A580" s="5" t="s">
        <v>1333</v>
      </c>
      <c r="B580" s="6" t="s">
        <v>230</v>
      </c>
      <c r="C580" s="5" t="s">
        <v>231</v>
      </c>
      <c r="D580" s="6" t="s">
        <v>17</v>
      </c>
      <c r="E580" s="6" t="s">
        <v>178</v>
      </c>
      <c r="F580" s="7">
        <v>6.27</v>
      </c>
      <c r="G580" s="7">
        <v>17.29</v>
      </c>
      <c r="H580" s="7">
        <f t="shared" si="60"/>
        <v>21.47</v>
      </c>
      <c r="I580" s="7">
        <f t="shared" si="61"/>
        <v>108.41</v>
      </c>
      <c r="J580" s="7">
        <f t="shared" si="62"/>
        <v>134.62</v>
      </c>
    </row>
    <row r="581" spans="1:10" ht="16.5" x14ac:dyDescent="0.25">
      <c r="A581" s="5" t="s">
        <v>1334</v>
      </c>
      <c r="B581" s="6" t="s">
        <v>882</v>
      </c>
      <c r="C581" s="5" t="s">
        <v>883</v>
      </c>
      <c r="D581" s="6" t="s">
        <v>17</v>
      </c>
      <c r="E581" s="6" t="s">
        <v>178</v>
      </c>
      <c r="F581" s="7">
        <v>0.54</v>
      </c>
      <c r="G581" s="7">
        <v>22.18</v>
      </c>
      <c r="H581" s="7">
        <f t="shared" si="60"/>
        <v>27.55</v>
      </c>
      <c r="I581" s="7">
        <f t="shared" si="61"/>
        <v>11.98</v>
      </c>
      <c r="J581" s="7">
        <f t="shared" si="62"/>
        <v>14.88</v>
      </c>
    </row>
    <row r="582" spans="1:10" ht="16.5" x14ac:dyDescent="0.25">
      <c r="A582" s="5" t="s">
        <v>1335</v>
      </c>
      <c r="B582" s="6" t="s">
        <v>888</v>
      </c>
      <c r="C582" s="5" t="s">
        <v>889</v>
      </c>
      <c r="D582" s="6" t="s">
        <v>17</v>
      </c>
      <c r="E582" s="6" t="s">
        <v>61</v>
      </c>
      <c r="F582" s="7">
        <v>2</v>
      </c>
      <c r="G582" s="7">
        <v>12.04</v>
      </c>
      <c r="H582" s="7">
        <f t="shared" si="60"/>
        <v>14.95</v>
      </c>
      <c r="I582" s="7">
        <f t="shared" si="61"/>
        <v>24.08</v>
      </c>
      <c r="J582" s="7">
        <f t="shared" si="62"/>
        <v>29.9</v>
      </c>
    </row>
    <row r="583" spans="1:10" ht="16.5" x14ac:dyDescent="0.25">
      <c r="A583" s="5" t="s">
        <v>1336</v>
      </c>
      <c r="B583" s="6" t="s">
        <v>242</v>
      </c>
      <c r="C583" s="5" t="s">
        <v>243</v>
      </c>
      <c r="D583" s="6" t="s">
        <v>17</v>
      </c>
      <c r="E583" s="6" t="s">
        <v>61</v>
      </c>
      <c r="F583" s="7">
        <v>2</v>
      </c>
      <c r="G583" s="7">
        <v>23.16</v>
      </c>
      <c r="H583" s="7">
        <f t="shared" si="60"/>
        <v>28.76</v>
      </c>
      <c r="I583" s="7">
        <f t="shared" si="61"/>
        <v>46.32</v>
      </c>
      <c r="J583" s="7">
        <f t="shared" si="62"/>
        <v>57.52</v>
      </c>
    </row>
    <row r="584" spans="1:10" ht="16.5" x14ac:dyDescent="0.25">
      <c r="A584" s="5" t="s">
        <v>1337</v>
      </c>
      <c r="B584" s="6" t="s">
        <v>1338</v>
      </c>
      <c r="C584" s="5" t="s">
        <v>1339</v>
      </c>
      <c r="D584" s="6" t="s">
        <v>17</v>
      </c>
      <c r="E584" s="6" t="s">
        <v>61</v>
      </c>
      <c r="F584" s="7">
        <v>2</v>
      </c>
      <c r="G584" s="7">
        <v>15.3</v>
      </c>
      <c r="H584" s="7">
        <f t="shared" si="60"/>
        <v>19</v>
      </c>
      <c r="I584" s="7">
        <f t="shared" si="61"/>
        <v>30.6</v>
      </c>
      <c r="J584" s="7">
        <f t="shared" si="62"/>
        <v>38</v>
      </c>
    </row>
    <row r="585" spans="1:10" ht="16.5" x14ac:dyDescent="0.25">
      <c r="A585" s="5" t="s">
        <v>1340</v>
      </c>
      <c r="B585" s="6" t="s">
        <v>894</v>
      </c>
      <c r="C585" s="5" t="s">
        <v>895</v>
      </c>
      <c r="D585" s="6" t="s">
        <v>17</v>
      </c>
      <c r="E585" s="6" t="s">
        <v>61</v>
      </c>
      <c r="F585" s="7">
        <v>2</v>
      </c>
      <c r="G585" s="7">
        <v>18.09</v>
      </c>
      <c r="H585" s="7">
        <f t="shared" si="60"/>
        <v>22.47</v>
      </c>
      <c r="I585" s="7">
        <f t="shared" si="61"/>
        <v>36.18</v>
      </c>
      <c r="J585" s="7">
        <f t="shared" si="62"/>
        <v>44.94</v>
      </c>
    </row>
    <row r="586" spans="1:10" ht="16.5" x14ac:dyDescent="0.25">
      <c r="A586" s="5" t="s">
        <v>1341</v>
      </c>
      <c r="B586" s="6" t="s">
        <v>245</v>
      </c>
      <c r="C586" s="5" t="s">
        <v>246</v>
      </c>
      <c r="D586" s="6" t="s">
        <v>17</v>
      </c>
      <c r="E586" s="6" t="s">
        <v>61</v>
      </c>
      <c r="F586" s="7">
        <v>6</v>
      </c>
      <c r="G586" s="7">
        <v>7.46</v>
      </c>
      <c r="H586" s="7">
        <f t="shared" si="60"/>
        <v>9.27</v>
      </c>
      <c r="I586" s="7">
        <f t="shared" si="61"/>
        <v>44.76</v>
      </c>
      <c r="J586" s="7">
        <f t="shared" si="62"/>
        <v>55.62</v>
      </c>
    </row>
    <row r="587" spans="1:10" ht="16.5" x14ac:dyDescent="0.25">
      <c r="A587" s="5" t="s">
        <v>1342</v>
      </c>
      <c r="B587" s="6" t="s">
        <v>981</v>
      </c>
      <c r="C587" s="5" t="s">
        <v>982</v>
      </c>
      <c r="D587" s="6" t="s">
        <v>17</v>
      </c>
      <c r="E587" s="6" t="s">
        <v>61</v>
      </c>
      <c r="F587" s="7">
        <v>4</v>
      </c>
      <c r="G587" s="7">
        <v>12.75</v>
      </c>
      <c r="H587" s="7">
        <f t="shared" si="60"/>
        <v>15.84</v>
      </c>
      <c r="I587" s="7">
        <f t="shared" si="61"/>
        <v>51</v>
      </c>
      <c r="J587" s="7">
        <f t="shared" si="62"/>
        <v>63.36</v>
      </c>
    </row>
    <row r="588" spans="1:10" ht="16.5" x14ac:dyDescent="0.25">
      <c r="A588" s="5" t="s">
        <v>1343</v>
      </c>
      <c r="B588" s="6" t="s">
        <v>248</v>
      </c>
      <c r="C588" s="5" t="s">
        <v>249</v>
      </c>
      <c r="D588" s="6" t="s">
        <v>17</v>
      </c>
      <c r="E588" s="6" t="s">
        <v>61</v>
      </c>
      <c r="F588" s="7">
        <v>24</v>
      </c>
      <c r="G588" s="7">
        <v>9.24</v>
      </c>
      <c r="H588" s="7">
        <f t="shared" si="60"/>
        <v>11.48</v>
      </c>
      <c r="I588" s="7">
        <f t="shared" si="61"/>
        <v>221.76</v>
      </c>
      <c r="J588" s="7">
        <f t="shared" si="62"/>
        <v>275.52</v>
      </c>
    </row>
    <row r="589" spans="1:10" ht="16.5" x14ac:dyDescent="0.25">
      <c r="A589" s="5" t="s">
        <v>1344</v>
      </c>
      <c r="B589" s="6" t="s">
        <v>1345</v>
      </c>
      <c r="C589" s="5" t="s">
        <v>1346</v>
      </c>
      <c r="D589" s="6" t="s">
        <v>17</v>
      </c>
      <c r="E589" s="6" t="s">
        <v>61</v>
      </c>
      <c r="F589" s="7">
        <v>7</v>
      </c>
      <c r="G589" s="7">
        <v>13.32</v>
      </c>
      <c r="H589" s="7">
        <f t="shared" si="60"/>
        <v>16.54</v>
      </c>
      <c r="I589" s="7">
        <f t="shared" si="61"/>
        <v>93.24</v>
      </c>
      <c r="J589" s="7">
        <f t="shared" si="62"/>
        <v>115.78</v>
      </c>
    </row>
    <row r="590" spans="1:10" ht="16.5" x14ac:dyDescent="0.25">
      <c r="A590" s="5" t="s">
        <v>1347</v>
      </c>
      <c r="B590" s="6" t="s">
        <v>251</v>
      </c>
      <c r="C590" s="5" t="s">
        <v>252</v>
      </c>
      <c r="D590" s="6" t="s">
        <v>17</v>
      </c>
      <c r="E590" s="6" t="s">
        <v>61</v>
      </c>
      <c r="F590" s="7">
        <v>5</v>
      </c>
      <c r="G590" s="7">
        <v>11.59</v>
      </c>
      <c r="H590" s="7">
        <f t="shared" si="60"/>
        <v>14.39</v>
      </c>
      <c r="I590" s="7">
        <f t="shared" si="61"/>
        <v>57.95</v>
      </c>
      <c r="J590" s="7">
        <f t="shared" si="62"/>
        <v>71.95</v>
      </c>
    </row>
    <row r="591" spans="1:10" ht="16.5" x14ac:dyDescent="0.25">
      <c r="A591" s="5" t="s">
        <v>1348</v>
      </c>
      <c r="B591" s="6" t="s">
        <v>899</v>
      </c>
      <c r="C591" s="5" t="s">
        <v>900</v>
      </c>
      <c r="D591" s="6" t="s">
        <v>17</v>
      </c>
      <c r="E591" s="6" t="s">
        <v>61</v>
      </c>
      <c r="F591" s="7">
        <v>1</v>
      </c>
      <c r="G591" s="7">
        <v>16.77</v>
      </c>
      <c r="H591" s="7">
        <f t="shared" si="60"/>
        <v>20.83</v>
      </c>
      <c r="I591" s="7">
        <f t="shared" si="61"/>
        <v>16.77</v>
      </c>
      <c r="J591" s="7">
        <f t="shared" si="62"/>
        <v>20.83</v>
      </c>
    </row>
    <row r="592" spans="1:10" ht="24.75" x14ac:dyDescent="0.25">
      <c r="A592" s="5" t="s">
        <v>1349</v>
      </c>
      <c r="B592" s="6" t="s">
        <v>920</v>
      </c>
      <c r="C592" s="5" t="s">
        <v>921</v>
      </c>
      <c r="D592" s="6" t="s">
        <v>17</v>
      </c>
      <c r="E592" s="6" t="s">
        <v>178</v>
      </c>
      <c r="F592" s="7">
        <v>64.540000000000006</v>
      </c>
      <c r="G592" s="7">
        <v>13.37</v>
      </c>
      <c r="H592" s="7">
        <f t="shared" si="60"/>
        <v>16.61</v>
      </c>
      <c r="I592" s="7">
        <f t="shared" si="61"/>
        <v>862.9</v>
      </c>
      <c r="J592" s="7">
        <f t="shared" si="62"/>
        <v>1072.01</v>
      </c>
    </row>
    <row r="593" spans="1:10" ht="20.100000000000001" customHeight="1" x14ac:dyDescent="0.25">
      <c r="A593" s="3" t="s">
        <v>1350</v>
      </c>
      <c r="B593" s="57" t="s">
        <v>271</v>
      </c>
      <c r="C593" s="57"/>
      <c r="D593" s="57"/>
      <c r="E593" s="57"/>
      <c r="F593" s="57"/>
      <c r="G593" s="57">
        <f>ROUND(F594*G594,2)+ROUND(F595*G595,2)+ROUND(F596*G596,2)</f>
        <v>1102.68</v>
      </c>
      <c r="H593" s="57"/>
      <c r="I593" s="4">
        <f>ROUND(SUM(I594:I596),2)</f>
        <v>1102.68</v>
      </c>
      <c r="J593" s="4">
        <f>ROUND(SUM(J594:J596),2)</f>
        <v>1369.53</v>
      </c>
    </row>
    <row r="594" spans="1:10" ht="16.5" x14ac:dyDescent="0.25">
      <c r="A594" s="5" t="s">
        <v>1351</v>
      </c>
      <c r="B594" s="6" t="s">
        <v>995</v>
      </c>
      <c r="C594" s="5" t="s">
        <v>996</v>
      </c>
      <c r="D594" s="6" t="s">
        <v>53</v>
      </c>
      <c r="E594" s="6" t="s">
        <v>61</v>
      </c>
      <c r="F594" s="7">
        <v>1</v>
      </c>
      <c r="G594" s="7">
        <v>149.86000000000001</v>
      </c>
      <c r="H594" s="7">
        <f>ROUND(G594*ROUND(1+(24.2/100),4),2)</f>
        <v>186.13</v>
      </c>
      <c r="I594" s="7">
        <f>ROUND(ROUND(F594,2)*ROUND(G594,2),2)</f>
        <v>149.86000000000001</v>
      </c>
      <c r="J594" s="7">
        <f>ROUND(ROUND(F594,2)*ROUND(H594,2),2)</f>
        <v>186.13</v>
      </c>
    </row>
    <row r="595" spans="1:10" ht="16.5" x14ac:dyDescent="0.25">
      <c r="A595" s="5" t="s">
        <v>1352</v>
      </c>
      <c r="B595" s="6" t="s">
        <v>273</v>
      </c>
      <c r="C595" s="5" t="s">
        <v>274</v>
      </c>
      <c r="D595" s="6" t="s">
        <v>17</v>
      </c>
      <c r="E595" s="6" t="s">
        <v>61</v>
      </c>
      <c r="F595" s="7">
        <v>3</v>
      </c>
      <c r="G595" s="7">
        <v>293.95999999999998</v>
      </c>
      <c r="H595" s="7">
        <f>ROUND(G595*ROUND(1+(24.2/100),4),2)</f>
        <v>365.1</v>
      </c>
      <c r="I595" s="7">
        <f>ROUND(ROUND(F595,2)*ROUND(G595,2),2)</f>
        <v>881.88</v>
      </c>
      <c r="J595" s="7">
        <f>ROUND(ROUND(F595,2)*ROUND(H595,2),2)</f>
        <v>1095.3</v>
      </c>
    </row>
    <row r="596" spans="1:10" ht="16.5" x14ac:dyDescent="0.25">
      <c r="A596" s="5" t="s">
        <v>1353</v>
      </c>
      <c r="B596" s="6" t="s">
        <v>1354</v>
      </c>
      <c r="C596" s="5" t="s">
        <v>1355</v>
      </c>
      <c r="D596" s="6" t="s">
        <v>17</v>
      </c>
      <c r="E596" s="6" t="s">
        <v>61</v>
      </c>
      <c r="F596" s="7">
        <v>2</v>
      </c>
      <c r="G596" s="7">
        <v>35.47</v>
      </c>
      <c r="H596" s="7">
        <f>ROUND(G596*ROUND(1+(24.2/100),4),2)</f>
        <v>44.05</v>
      </c>
      <c r="I596" s="7">
        <f>ROUND(ROUND(F596,2)*ROUND(G596,2),2)</f>
        <v>70.94</v>
      </c>
      <c r="J596" s="7">
        <f>ROUND(ROUND(F596,2)*ROUND(H596,2),2)</f>
        <v>88.1</v>
      </c>
    </row>
    <row r="597" spans="1:10" ht="20.100000000000001" customHeight="1" x14ac:dyDescent="0.25">
      <c r="A597" s="3" t="s">
        <v>1356</v>
      </c>
      <c r="B597" s="57" t="s">
        <v>263</v>
      </c>
      <c r="C597" s="57"/>
      <c r="D597" s="57"/>
      <c r="E597" s="57"/>
      <c r="F597" s="57"/>
      <c r="G597" s="57">
        <f>ROUND(F598*G598,2)</f>
        <v>1572.92</v>
      </c>
      <c r="H597" s="57"/>
      <c r="I597" s="4">
        <f>ROUND(SUM(I598:I598),2)</f>
        <v>1572.92</v>
      </c>
      <c r="J597" s="4">
        <f>ROUND(SUM(J598:J598),2)</f>
        <v>1953.3</v>
      </c>
    </row>
    <row r="598" spans="1:10" ht="16.5" x14ac:dyDescent="0.25">
      <c r="A598" s="5" t="s">
        <v>1357</v>
      </c>
      <c r="B598" s="6" t="s">
        <v>684</v>
      </c>
      <c r="C598" s="5" t="s">
        <v>685</v>
      </c>
      <c r="D598" s="6" t="s">
        <v>53</v>
      </c>
      <c r="E598" s="6" t="s">
        <v>178</v>
      </c>
      <c r="F598" s="7">
        <v>205.61</v>
      </c>
      <c r="G598" s="7">
        <v>7.65</v>
      </c>
      <c r="H598" s="7">
        <f>ROUND(G598*ROUND(1+(24.2/100),4),2)</f>
        <v>9.5</v>
      </c>
      <c r="I598" s="7">
        <f>ROUND(ROUND(F598,2)*ROUND(G598,2),2)</f>
        <v>1572.92</v>
      </c>
      <c r="J598" s="7">
        <f>ROUND(ROUND(F598,2)*ROUND(H598,2),2)</f>
        <v>1953.3</v>
      </c>
    </row>
    <row r="599" spans="1:10" ht="20.100000000000001" customHeight="1" x14ac:dyDescent="0.25">
      <c r="A599" s="3" t="s">
        <v>1358</v>
      </c>
      <c r="B599" s="57" t="s">
        <v>690</v>
      </c>
      <c r="C599" s="57"/>
      <c r="D599" s="57"/>
      <c r="E599" s="57"/>
      <c r="F599" s="57"/>
      <c r="G599" s="57">
        <f>ROUND(F600*G600,2)</f>
        <v>143.69999999999999</v>
      </c>
      <c r="H599" s="57"/>
      <c r="I599" s="4">
        <f>ROUND(SUM(I600:I600),2)</f>
        <v>143.69999999999999</v>
      </c>
      <c r="J599" s="4">
        <f>ROUND(SUM(J600:J600),2)</f>
        <v>178.5</v>
      </c>
    </row>
    <row r="600" spans="1:10" ht="16.5" x14ac:dyDescent="0.25">
      <c r="A600" s="5" t="s">
        <v>1359</v>
      </c>
      <c r="B600" s="6" t="s">
        <v>695</v>
      </c>
      <c r="C600" s="5" t="s">
        <v>696</v>
      </c>
      <c r="D600" s="6" t="s">
        <v>53</v>
      </c>
      <c r="E600" s="6" t="s">
        <v>61</v>
      </c>
      <c r="F600" s="7">
        <v>6</v>
      </c>
      <c r="G600" s="7">
        <v>23.95</v>
      </c>
      <c r="H600" s="7">
        <f>ROUND(G600*ROUND(1+(24.2/100),4),2)</f>
        <v>29.75</v>
      </c>
      <c r="I600" s="7">
        <f>ROUND(ROUND(F600,2)*ROUND(G600,2),2)</f>
        <v>143.69999999999999</v>
      </c>
      <c r="J600" s="7">
        <f>ROUND(ROUND(F600,2)*ROUND(H600,2),2)</f>
        <v>178.5</v>
      </c>
    </row>
    <row r="601" spans="1:10" ht="20.100000000000001" customHeight="1" x14ac:dyDescent="0.25">
      <c r="A601" s="3" t="s">
        <v>1360</v>
      </c>
      <c r="B601" s="57" t="s">
        <v>698</v>
      </c>
      <c r="C601" s="57"/>
      <c r="D601" s="57"/>
      <c r="E601" s="57"/>
      <c r="F601" s="57"/>
      <c r="G601" s="57">
        <f>ROUND(F602*G602,2)+ROUND(F612*G612,2)+ROUND(F615*G615,2)+ROUND(F617*G617,2)</f>
        <v>0</v>
      </c>
      <c r="H601" s="57"/>
      <c r="I601" s="4">
        <f>ROUND(I602+I612+I615+I617,2)</f>
        <v>2859.77</v>
      </c>
      <c r="J601" s="4">
        <f>ROUND(J602+J612+J615+J617,2)</f>
        <v>3551.8</v>
      </c>
    </row>
    <row r="602" spans="1:10" ht="20.100000000000001" customHeight="1" x14ac:dyDescent="0.25">
      <c r="A602" s="3" t="s">
        <v>1361</v>
      </c>
      <c r="B602" s="57" t="s">
        <v>213</v>
      </c>
      <c r="C602" s="57"/>
      <c r="D602" s="57"/>
      <c r="E602" s="57"/>
      <c r="F602" s="57"/>
      <c r="G602" s="57">
        <f>ROUND(F603*G603,2)+ROUND(F604*G604,2)+ROUND(F605*G605,2)+ROUND(F606*G606,2)+ROUND(F607*G607,2)+ROUND(F608*G608,2)+ROUND(F609*G609,2)+ROUND(F610*G610,2)+ROUND(F611*G611,2)</f>
        <v>488.15</v>
      </c>
      <c r="H602" s="57"/>
      <c r="I602" s="4">
        <f>ROUND(SUM(I603:I611),2)</f>
        <v>488.15</v>
      </c>
      <c r="J602" s="4">
        <f>ROUND(SUM(J603:J611),2)</f>
        <v>606.29</v>
      </c>
    </row>
    <row r="603" spans="1:10" ht="16.5" x14ac:dyDescent="0.25">
      <c r="A603" s="5" t="s">
        <v>1362</v>
      </c>
      <c r="B603" s="6" t="s">
        <v>1363</v>
      </c>
      <c r="C603" s="5" t="s">
        <v>1364</v>
      </c>
      <c r="D603" s="6" t="s">
        <v>17</v>
      </c>
      <c r="E603" s="6" t="s">
        <v>178</v>
      </c>
      <c r="F603" s="7">
        <v>3.63</v>
      </c>
      <c r="G603" s="7">
        <v>18.59</v>
      </c>
      <c r="H603" s="7">
        <f t="shared" ref="H603:H611" si="63">ROUND(G603*ROUND(1+(24.2/100),4),2)</f>
        <v>23.09</v>
      </c>
      <c r="I603" s="7">
        <f t="shared" ref="I603:I611" si="64">ROUND(ROUND(F603,2)*ROUND(G603,2),2)</f>
        <v>67.48</v>
      </c>
      <c r="J603" s="7">
        <f t="shared" ref="J603:J611" si="65">ROUND(ROUND(F603,2)*ROUND(H603,2),2)</f>
        <v>83.82</v>
      </c>
    </row>
    <row r="604" spans="1:10" ht="16.5" x14ac:dyDescent="0.25">
      <c r="A604" s="5" t="s">
        <v>1365</v>
      </c>
      <c r="B604" s="6" t="s">
        <v>1366</v>
      </c>
      <c r="C604" s="5" t="s">
        <v>1367</v>
      </c>
      <c r="D604" s="6" t="s">
        <v>53</v>
      </c>
      <c r="E604" s="6" t="s">
        <v>178</v>
      </c>
      <c r="F604" s="7">
        <v>3.26</v>
      </c>
      <c r="G604" s="7">
        <v>30.53</v>
      </c>
      <c r="H604" s="7">
        <f t="shared" si="63"/>
        <v>37.92</v>
      </c>
      <c r="I604" s="7">
        <f t="shared" si="64"/>
        <v>99.53</v>
      </c>
      <c r="J604" s="7">
        <f t="shared" si="65"/>
        <v>123.62</v>
      </c>
    </row>
    <row r="605" spans="1:10" ht="16.5" x14ac:dyDescent="0.25">
      <c r="A605" s="5" t="s">
        <v>1368</v>
      </c>
      <c r="B605" s="6" t="s">
        <v>1369</v>
      </c>
      <c r="C605" s="5" t="s">
        <v>1370</v>
      </c>
      <c r="D605" s="6" t="s">
        <v>17</v>
      </c>
      <c r="E605" s="6" t="s">
        <v>61</v>
      </c>
      <c r="F605" s="7">
        <v>2</v>
      </c>
      <c r="G605" s="7">
        <v>17.920000000000002</v>
      </c>
      <c r="H605" s="7">
        <f t="shared" si="63"/>
        <v>22.26</v>
      </c>
      <c r="I605" s="7">
        <f t="shared" si="64"/>
        <v>35.840000000000003</v>
      </c>
      <c r="J605" s="7">
        <f t="shared" si="65"/>
        <v>44.52</v>
      </c>
    </row>
    <row r="606" spans="1:10" ht="16.5" x14ac:dyDescent="0.25">
      <c r="A606" s="5" t="s">
        <v>1371</v>
      </c>
      <c r="B606" s="6" t="s">
        <v>242</v>
      </c>
      <c r="C606" s="5" t="s">
        <v>243</v>
      </c>
      <c r="D606" s="6" t="s">
        <v>17</v>
      </c>
      <c r="E606" s="6" t="s">
        <v>61</v>
      </c>
      <c r="F606" s="7">
        <v>2</v>
      </c>
      <c r="G606" s="7">
        <v>23.16</v>
      </c>
      <c r="H606" s="7">
        <f t="shared" si="63"/>
        <v>28.76</v>
      </c>
      <c r="I606" s="7">
        <f t="shared" si="64"/>
        <v>46.32</v>
      </c>
      <c r="J606" s="7">
        <f t="shared" si="65"/>
        <v>57.52</v>
      </c>
    </row>
    <row r="607" spans="1:10" ht="16.5" x14ac:dyDescent="0.25">
      <c r="A607" s="5" t="s">
        <v>1372</v>
      </c>
      <c r="B607" s="6" t="s">
        <v>1373</v>
      </c>
      <c r="C607" s="5" t="s">
        <v>1374</v>
      </c>
      <c r="D607" s="6" t="s">
        <v>17</v>
      </c>
      <c r="E607" s="6" t="s">
        <v>61</v>
      </c>
      <c r="F607" s="7">
        <v>3</v>
      </c>
      <c r="G607" s="7">
        <v>14.48</v>
      </c>
      <c r="H607" s="7">
        <f t="shared" si="63"/>
        <v>17.98</v>
      </c>
      <c r="I607" s="7">
        <f t="shared" si="64"/>
        <v>43.44</v>
      </c>
      <c r="J607" s="7">
        <f t="shared" si="65"/>
        <v>53.94</v>
      </c>
    </row>
    <row r="608" spans="1:10" ht="16.5" x14ac:dyDescent="0.25">
      <c r="A608" s="5" t="s">
        <v>1375</v>
      </c>
      <c r="B608" s="6" t="s">
        <v>1376</v>
      </c>
      <c r="C608" s="5" t="s">
        <v>1377</v>
      </c>
      <c r="D608" s="6" t="s">
        <v>17</v>
      </c>
      <c r="E608" s="6" t="s">
        <v>61</v>
      </c>
      <c r="F608" s="7">
        <v>3</v>
      </c>
      <c r="G608" s="7">
        <v>10.97</v>
      </c>
      <c r="H608" s="7">
        <f t="shared" si="63"/>
        <v>13.62</v>
      </c>
      <c r="I608" s="7">
        <f t="shared" si="64"/>
        <v>32.909999999999997</v>
      </c>
      <c r="J608" s="7">
        <f t="shared" si="65"/>
        <v>40.86</v>
      </c>
    </row>
    <row r="609" spans="1:10" ht="16.5" x14ac:dyDescent="0.25">
      <c r="A609" s="5" t="s">
        <v>1378</v>
      </c>
      <c r="B609" s="6" t="s">
        <v>1379</v>
      </c>
      <c r="C609" s="5" t="s">
        <v>1380</v>
      </c>
      <c r="D609" s="6" t="s">
        <v>17</v>
      </c>
      <c r="E609" s="6" t="s">
        <v>61</v>
      </c>
      <c r="F609" s="7">
        <v>1</v>
      </c>
      <c r="G609" s="7">
        <v>32.659999999999997</v>
      </c>
      <c r="H609" s="7">
        <f t="shared" si="63"/>
        <v>40.56</v>
      </c>
      <c r="I609" s="7">
        <f t="shared" si="64"/>
        <v>32.659999999999997</v>
      </c>
      <c r="J609" s="7">
        <f t="shared" si="65"/>
        <v>40.56</v>
      </c>
    </row>
    <row r="610" spans="1:10" ht="16.5" x14ac:dyDescent="0.25">
      <c r="A610" s="5" t="s">
        <v>1381</v>
      </c>
      <c r="B610" s="6" t="s">
        <v>1382</v>
      </c>
      <c r="C610" s="5" t="s">
        <v>1383</v>
      </c>
      <c r="D610" s="6" t="s">
        <v>17</v>
      </c>
      <c r="E610" s="6" t="s">
        <v>61</v>
      </c>
      <c r="F610" s="7">
        <v>1</v>
      </c>
      <c r="G610" s="7">
        <v>37.85</v>
      </c>
      <c r="H610" s="7">
        <f t="shared" si="63"/>
        <v>47.01</v>
      </c>
      <c r="I610" s="7">
        <f t="shared" si="64"/>
        <v>37.85</v>
      </c>
      <c r="J610" s="7">
        <f t="shared" si="65"/>
        <v>47.01</v>
      </c>
    </row>
    <row r="611" spans="1:10" ht="24.75" x14ac:dyDescent="0.25">
      <c r="A611" s="5" t="s">
        <v>1384</v>
      </c>
      <c r="B611" s="6" t="s">
        <v>920</v>
      </c>
      <c r="C611" s="5" t="s">
        <v>921</v>
      </c>
      <c r="D611" s="6" t="s">
        <v>17</v>
      </c>
      <c r="E611" s="6" t="s">
        <v>178</v>
      </c>
      <c r="F611" s="7">
        <v>6.89</v>
      </c>
      <c r="G611" s="7">
        <v>13.37</v>
      </c>
      <c r="H611" s="7">
        <f t="shared" si="63"/>
        <v>16.61</v>
      </c>
      <c r="I611" s="7">
        <f t="shared" si="64"/>
        <v>92.12</v>
      </c>
      <c r="J611" s="7">
        <f t="shared" si="65"/>
        <v>114.44</v>
      </c>
    </row>
    <row r="612" spans="1:10" ht="20.100000000000001" customHeight="1" x14ac:dyDescent="0.25">
      <c r="A612" s="3" t="s">
        <v>1385</v>
      </c>
      <c r="B612" s="57" t="s">
        <v>271</v>
      </c>
      <c r="C612" s="57"/>
      <c r="D612" s="57"/>
      <c r="E612" s="57"/>
      <c r="F612" s="57"/>
      <c r="G612" s="57">
        <f>ROUND(F613*G613,2)+ROUND(F614*G614,2)</f>
        <v>38.020000000000003</v>
      </c>
      <c r="H612" s="57"/>
      <c r="I612" s="4">
        <f>ROUND(SUM(I613:I614),2)</f>
        <v>38.020000000000003</v>
      </c>
      <c r="J612" s="4">
        <f>ROUND(SUM(J613:J614),2)</f>
        <v>47.22</v>
      </c>
    </row>
    <row r="613" spans="1:10" ht="16.5" x14ac:dyDescent="0.25">
      <c r="A613" s="5" t="s">
        <v>1386</v>
      </c>
      <c r="B613" s="6" t="s">
        <v>944</v>
      </c>
      <c r="C613" s="5" t="s">
        <v>945</v>
      </c>
      <c r="D613" s="6" t="s">
        <v>17</v>
      </c>
      <c r="E613" s="6" t="s">
        <v>61</v>
      </c>
      <c r="F613" s="7">
        <v>1</v>
      </c>
      <c r="G613" s="7">
        <v>15.08</v>
      </c>
      <c r="H613" s="7">
        <f>ROUND(G613*ROUND(1+(24.2/100),4),2)</f>
        <v>18.73</v>
      </c>
      <c r="I613" s="7">
        <f>ROUND(ROUND(F613,2)*ROUND(G613,2),2)</f>
        <v>15.08</v>
      </c>
      <c r="J613" s="7">
        <f>ROUND(ROUND(F613,2)*ROUND(H613,2),2)</f>
        <v>18.73</v>
      </c>
    </row>
    <row r="614" spans="1:10" ht="16.5" x14ac:dyDescent="0.25">
      <c r="A614" s="5" t="s">
        <v>1387</v>
      </c>
      <c r="B614" s="6" t="s">
        <v>1388</v>
      </c>
      <c r="C614" s="5" t="s">
        <v>1389</v>
      </c>
      <c r="D614" s="6" t="s">
        <v>17</v>
      </c>
      <c r="E614" s="6" t="s">
        <v>61</v>
      </c>
      <c r="F614" s="7">
        <v>1</v>
      </c>
      <c r="G614" s="7">
        <v>22.94</v>
      </c>
      <c r="H614" s="7">
        <f>ROUND(G614*ROUND(1+(24.2/100),4),2)</f>
        <v>28.49</v>
      </c>
      <c r="I614" s="7">
        <f>ROUND(ROUND(F614,2)*ROUND(G614,2),2)</f>
        <v>22.94</v>
      </c>
      <c r="J614" s="7">
        <f>ROUND(ROUND(F614,2)*ROUND(H614,2),2)</f>
        <v>28.49</v>
      </c>
    </row>
    <row r="615" spans="1:10" ht="20.100000000000001" customHeight="1" x14ac:dyDescent="0.25">
      <c r="A615" s="3" t="s">
        <v>1390</v>
      </c>
      <c r="B615" s="57" t="s">
        <v>263</v>
      </c>
      <c r="C615" s="57"/>
      <c r="D615" s="57"/>
      <c r="E615" s="57"/>
      <c r="F615" s="57"/>
      <c r="G615" s="57">
        <f>ROUND(F616*G616,2)</f>
        <v>538.20000000000005</v>
      </c>
      <c r="H615" s="57"/>
      <c r="I615" s="4">
        <f>ROUND(SUM(I616:I616),2)</f>
        <v>538.20000000000005</v>
      </c>
      <c r="J615" s="4">
        <f>ROUND(SUM(J616:J616),2)</f>
        <v>668.4</v>
      </c>
    </row>
    <row r="616" spans="1:10" ht="33" x14ac:dyDescent="0.25">
      <c r="A616" s="5" t="s">
        <v>1391</v>
      </c>
      <c r="B616" s="6" t="s">
        <v>707</v>
      </c>
      <c r="C616" s="5" t="s">
        <v>708</v>
      </c>
      <c r="D616" s="6" t="s">
        <v>53</v>
      </c>
      <c r="E616" s="6" t="s">
        <v>465</v>
      </c>
      <c r="F616" s="7">
        <v>30</v>
      </c>
      <c r="G616" s="7">
        <v>17.940000000000001</v>
      </c>
      <c r="H616" s="7">
        <f>ROUND(G616*ROUND(1+(24.2/100),4),2)</f>
        <v>22.28</v>
      </c>
      <c r="I616" s="7">
        <f>ROUND(ROUND(F616,2)*ROUND(G616,2),2)</f>
        <v>538.20000000000005</v>
      </c>
      <c r="J616" s="7">
        <f>ROUND(ROUND(F616,2)*ROUND(H616,2),2)</f>
        <v>668.4</v>
      </c>
    </row>
    <row r="617" spans="1:10" ht="20.100000000000001" customHeight="1" x14ac:dyDescent="0.25">
      <c r="A617" s="3" t="s">
        <v>1392</v>
      </c>
      <c r="B617" s="57" t="s">
        <v>690</v>
      </c>
      <c r="C617" s="57"/>
      <c r="D617" s="57"/>
      <c r="E617" s="57"/>
      <c r="F617" s="57"/>
      <c r="G617" s="57">
        <f>ROUND(F618*G618,2)+ROUND(F619*G619,2)+ROUND(F620*G620,2)+ROUND(F621*G621,2)</f>
        <v>1795.4</v>
      </c>
      <c r="H617" s="57"/>
      <c r="I617" s="4">
        <f>ROUND(SUM(I618:I621),2)</f>
        <v>1795.4</v>
      </c>
      <c r="J617" s="4">
        <f>ROUND(SUM(J618:J621),2)</f>
        <v>2229.89</v>
      </c>
    </row>
    <row r="618" spans="1:10" ht="16.5" x14ac:dyDescent="0.25">
      <c r="A618" s="5" t="s">
        <v>1393</v>
      </c>
      <c r="B618" s="6" t="s">
        <v>1394</v>
      </c>
      <c r="C618" s="5" t="s">
        <v>1395</v>
      </c>
      <c r="D618" s="6" t="s">
        <v>53</v>
      </c>
      <c r="E618" s="6" t="s">
        <v>61</v>
      </c>
      <c r="F618" s="7">
        <v>1</v>
      </c>
      <c r="G618" s="7">
        <v>86.73</v>
      </c>
      <c r="H618" s="7">
        <f>ROUND(G618*ROUND(1+(24.2/100),4),2)</f>
        <v>107.72</v>
      </c>
      <c r="I618" s="7">
        <f>ROUND(ROUND(F618,2)*ROUND(G618,2),2)</f>
        <v>86.73</v>
      </c>
      <c r="J618" s="7">
        <f>ROUND(ROUND(F618,2)*ROUND(H618,2),2)</f>
        <v>107.72</v>
      </c>
    </row>
    <row r="619" spans="1:10" ht="16.5" x14ac:dyDescent="0.25">
      <c r="A619" s="5" t="s">
        <v>1396</v>
      </c>
      <c r="B619" s="6" t="s">
        <v>1397</v>
      </c>
      <c r="C619" s="5" t="s">
        <v>1398</v>
      </c>
      <c r="D619" s="6" t="s">
        <v>53</v>
      </c>
      <c r="E619" s="6" t="s">
        <v>61</v>
      </c>
      <c r="F619" s="7">
        <v>2</v>
      </c>
      <c r="G619" s="7">
        <v>201.85</v>
      </c>
      <c r="H619" s="7">
        <f>ROUND(G619*ROUND(1+(24.2/100),4),2)</f>
        <v>250.7</v>
      </c>
      <c r="I619" s="7">
        <f>ROUND(ROUND(F619,2)*ROUND(G619,2),2)</f>
        <v>403.7</v>
      </c>
      <c r="J619" s="7">
        <f>ROUND(ROUND(F619,2)*ROUND(H619,2),2)</f>
        <v>501.4</v>
      </c>
    </row>
    <row r="620" spans="1:10" ht="16.5" x14ac:dyDescent="0.25">
      <c r="A620" s="5" t="s">
        <v>1399</v>
      </c>
      <c r="B620" s="6" t="s">
        <v>1400</v>
      </c>
      <c r="C620" s="5" t="s">
        <v>1401</v>
      </c>
      <c r="D620" s="6" t="s">
        <v>53</v>
      </c>
      <c r="E620" s="6" t="s">
        <v>61</v>
      </c>
      <c r="F620" s="7">
        <v>1</v>
      </c>
      <c r="G620" s="7">
        <v>133.47</v>
      </c>
      <c r="H620" s="7">
        <f>ROUND(G620*ROUND(1+(24.2/100),4),2)</f>
        <v>165.77</v>
      </c>
      <c r="I620" s="7">
        <f>ROUND(ROUND(F620,2)*ROUND(G620,2),2)</f>
        <v>133.47</v>
      </c>
      <c r="J620" s="7">
        <f>ROUND(ROUND(F620,2)*ROUND(H620,2),2)</f>
        <v>165.77</v>
      </c>
    </row>
    <row r="621" spans="1:10" ht="16.5" x14ac:dyDescent="0.25">
      <c r="A621" s="5" t="s">
        <v>1402</v>
      </c>
      <c r="B621" s="6" t="s">
        <v>1403</v>
      </c>
      <c r="C621" s="5" t="s">
        <v>1404</v>
      </c>
      <c r="D621" s="6" t="s">
        <v>53</v>
      </c>
      <c r="E621" s="6" t="s">
        <v>61</v>
      </c>
      <c r="F621" s="7">
        <v>1</v>
      </c>
      <c r="G621" s="7">
        <v>1171.5</v>
      </c>
      <c r="H621" s="7">
        <f>ROUND(G621*ROUND(1+(24.2/100),4),2)</f>
        <v>1455</v>
      </c>
      <c r="I621" s="7">
        <f>ROUND(ROUND(F621,2)*ROUND(G621,2),2)</f>
        <v>1171.5</v>
      </c>
      <c r="J621" s="7">
        <f>ROUND(ROUND(F621,2)*ROUND(H621,2),2)</f>
        <v>1455</v>
      </c>
    </row>
    <row r="622" spans="1:10" ht="20.100000000000001" customHeight="1" x14ac:dyDescent="0.25">
      <c r="A622" s="3" t="s">
        <v>1405</v>
      </c>
      <c r="B622" s="57" t="s">
        <v>1406</v>
      </c>
      <c r="C622" s="57"/>
      <c r="D622" s="57"/>
      <c r="E622" s="57"/>
      <c r="F622" s="57"/>
      <c r="G622" s="57">
        <f>ROUND(F623*G623,2)+ROUND(F645*G645,2)+ROUND(F710*G710,2)+ROUND(F723*G723,2)+ROUND(F747*G747,2)+ROUND(F751*G751,2)+ROUND(F1057*G1057,2)+ROUND(F1103*G1103,2)+ROUND(F1284*G1284,2)+ROUND(F1290*G1290,2)+ROUND(F1348*G1348,2)+ROUND(F1361*G1361,2)+ROUND(F1364*G1364,2)+ROUND(F1372*G1372,2)+ROUND(F1388*G1388,2)+ROUND(F1390*G1390,2)+ROUND(F1425*G1425,2)+ROUND(F1428*G1428,2)+ROUND(F1443*G1443,2)+ROUND(F1455*G1455,2)+ROUND(F1544*G1544,2)</f>
        <v>0</v>
      </c>
      <c r="H622" s="57"/>
      <c r="I622" s="4">
        <f>ROUND(I623+I645+I710+I723+I747+I751+I1057+I1103+I1284+I1290+I1348+I1361+I1364+I1372+I1388+I1390+I1425+I1428+I1443+I1455+I1544,2)</f>
        <v>24361707.949999999</v>
      </c>
      <c r="J622" s="4">
        <f>ROUND(J623+J645+J710+J723+J747+J751+J1057+J1103+J1284+J1290+J1348+J1361+J1364+J1372+J1388+J1390+J1425+J1428+J1443+J1455+J1544,2)</f>
        <v>30069151.079999998</v>
      </c>
    </row>
    <row r="623" spans="1:10" ht="20.100000000000001" customHeight="1" x14ac:dyDescent="0.25">
      <c r="A623" s="3" t="s">
        <v>1407</v>
      </c>
      <c r="B623" s="57" t="s">
        <v>712</v>
      </c>
      <c r="C623" s="57"/>
      <c r="D623" s="57"/>
      <c r="E623" s="57"/>
      <c r="F623" s="57"/>
      <c r="G623" s="57">
        <f>ROUND(F624*G624,2)+ROUND(F630*G630,2)+ROUND(F636*G636,2)</f>
        <v>0</v>
      </c>
      <c r="H623" s="57"/>
      <c r="I623" s="4">
        <f>ROUND(I624+I630+I636,2)</f>
        <v>686902.57</v>
      </c>
      <c r="J623" s="4">
        <f>ROUND(J624+J630+J636,2)</f>
        <v>853106.61</v>
      </c>
    </row>
    <row r="624" spans="1:10" ht="20.100000000000001" customHeight="1" x14ac:dyDescent="0.25">
      <c r="A624" s="3" t="s">
        <v>1408</v>
      </c>
      <c r="B624" s="57" t="s">
        <v>157</v>
      </c>
      <c r="C624" s="57"/>
      <c r="D624" s="57"/>
      <c r="E624" s="57"/>
      <c r="F624" s="57"/>
      <c r="G624" s="57">
        <f>ROUND(F625*G625,2)+ROUND(F626*G626,2)+ROUND(F627*G627,2)+ROUND(F628*G628,2)+ROUND(F629*G629,2)</f>
        <v>173384.74</v>
      </c>
      <c r="H624" s="57"/>
      <c r="I624" s="4">
        <f>ROUND(SUM(I625:I629),2)</f>
        <v>173384.74</v>
      </c>
      <c r="J624" s="4">
        <f>ROUND(SUM(J625:J629),2)</f>
        <v>215342.2</v>
      </c>
    </row>
    <row r="625" spans="1:10" ht="16.5" x14ac:dyDescent="0.25">
      <c r="A625" s="5" t="s">
        <v>1409</v>
      </c>
      <c r="B625" s="6" t="s">
        <v>1410</v>
      </c>
      <c r="C625" s="5" t="s">
        <v>1411</v>
      </c>
      <c r="D625" s="6" t="s">
        <v>17</v>
      </c>
      <c r="E625" s="6" t="s">
        <v>76</v>
      </c>
      <c r="F625" s="7">
        <v>830.79</v>
      </c>
      <c r="G625" s="7">
        <v>108.56</v>
      </c>
      <c r="H625" s="7">
        <f>ROUND(G625*ROUND(1+(24.2/100),4),2)</f>
        <v>134.83000000000001</v>
      </c>
      <c r="I625" s="7">
        <f>ROUND(ROUND(F625,2)*ROUND(G625,2),2)</f>
        <v>90190.56</v>
      </c>
      <c r="J625" s="7">
        <f>ROUND(ROUND(F625,2)*ROUND(H625,2),2)</f>
        <v>112015.42</v>
      </c>
    </row>
    <row r="626" spans="1:10" ht="16.5" x14ac:dyDescent="0.25">
      <c r="A626" s="5" t="s">
        <v>1412</v>
      </c>
      <c r="B626" s="6" t="s">
        <v>715</v>
      </c>
      <c r="C626" s="5" t="s">
        <v>716</v>
      </c>
      <c r="D626" s="6" t="s">
        <v>17</v>
      </c>
      <c r="E626" s="6" t="s">
        <v>76</v>
      </c>
      <c r="F626" s="7">
        <v>402.36</v>
      </c>
      <c r="G626" s="7">
        <v>119.31</v>
      </c>
      <c r="H626" s="7">
        <f>ROUND(G626*ROUND(1+(24.2/100),4),2)</f>
        <v>148.18</v>
      </c>
      <c r="I626" s="7">
        <f>ROUND(ROUND(F626,2)*ROUND(G626,2),2)</f>
        <v>48005.57</v>
      </c>
      <c r="J626" s="7">
        <f>ROUND(ROUND(F626,2)*ROUND(H626,2),2)</f>
        <v>59621.7</v>
      </c>
    </row>
    <row r="627" spans="1:10" x14ac:dyDescent="0.25">
      <c r="A627" s="5" t="s">
        <v>1413</v>
      </c>
      <c r="B627" s="6" t="s">
        <v>718</v>
      </c>
      <c r="C627" s="5" t="s">
        <v>719</v>
      </c>
      <c r="D627" s="6" t="s">
        <v>17</v>
      </c>
      <c r="E627" s="6" t="s">
        <v>76</v>
      </c>
      <c r="F627" s="7">
        <v>751.38</v>
      </c>
      <c r="G627" s="7">
        <v>30.57</v>
      </c>
      <c r="H627" s="7">
        <f>ROUND(G627*ROUND(1+(24.2/100),4),2)</f>
        <v>37.97</v>
      </c>
      <c r="I627" s="7">
        <f>ROUND(ROUND(F627,2)*ROUND(G627,2),2)</f>
        <v>22969.69</v>
      </c>
      <c r="J627" s="7">
        <f>ROUND(ROUND(F627,2)*ROUND(H627,2),2)</f>
        <v>28529.9</v>
      </c>
    </row>
    <row r="628" spans="1:10" ht="24.75" x14ac:dyDescent="0.25">
      <c r="A628" s="5" t="s">
        <v>1414</v>
      </c>
      <c r="B628" s="6" t="s">
        <v>721</v>
      </c>
      <c r="C628" s="5" t="s">
        <v>722</v>
      </c>
      <c r="D628" s="6" t="s">
        <v>17</v>
      </c>
      <c r="E628" s="6" t="s">
        <v>76</v>
      </c>
      <c r="F628" s="7">
        <v>674.48</v>
      </c>
      <c r="G628" s="7">
        <v>7.28</v>
      </c>
      <c r="H628" s="7">
        <f>ROUND(G628*ROUND(1+(24.2/100),4),2)</f>
        <v>9.0399999999999991</v>
      </c>
      <c r="I628" s="7">
        <f>ROUND(ROUND(F628,2)*ROUND(G628,2),2)</f>
        <v>4910.21</v>
      </c>
      <c r="J628" s="7">
        <f>ROUND(ROUND(F628,2)*ROUND(H628,2),2)</f>
        <v>6097.3</v>
      </c>
    </row>
    <row r="629" spans="1:10" ht="16.5" x14ac:dyDescent="0.25">
      <c r="A629" s="5" t="s">
        <v>1415</v>
      </c>
      <c r="B629" s="6" t="s">
        <v>724</v>
      </c>
      <c r="C629" s="5" t="s">
        <v>725</v>
      </c>
      <c r="D629" s="6" t="s">
        <v>17</v>
      </c>
      <c r="E629" s="6" t="s">
        <v>80</v>
      </c>
      <c r="F629" s="7">
        <v>2900.28</v>
      </c>
      <c r="G629" s="7">
        <v>2.52</v>
      </c>
      <c r="H629" s="7">
        <f>ROUND(G629*ROUND(1+(24.2/100),4),2)</f>
        <v>3.13</v>
      </c>
      <c r="I629" s="7">
        <f>ROUND(ROUND(F629,2)*ROUND(G629,2),2)</f>
        <v>7308.71</v>
      </c>
      <c r="J629" s="7">
        <f>ROUND(ROUND(F629,2)*ROUND(H629,2),2)</f>
        <v>9077.8799999999992</v>
      </c>
    </row>
    <row r="630" spans="1:10" ht="20.100000000000001" customHeight="1" x14ac:dyDescent="0.25">
      <c r="A630" s="3" t="s">
        <v>1416</v>
      </c>
      <c r="B630" s="57" t="s">
        <v>727</v>
      </c>
      <c r="C630" s="57"/>
      <c r="D630" s="57"/>
      <c r="E630" s="57"/>
      <c r="F630" s="57"/>
      <c r="G630" s="57">
        <f>ROUND(F631*G631,2)+ROUND(F632*G632,2)+ROUND(F633*G633,2)+ROUND(F634*G634,2)+ROUND(F635*G635,2)</f>
        <v>282023.13</v>
      </c>
      <c r="H630" s="57"/>
      <c r="I630" s="4">
        <f>ROUND(SUM(I631:I635),2)</f>
        <v>282023.13</v>
      </c>
      <c r="J630" s="4">
        <f>ROUND(SUM(J631:J635),2)</f>
        <v>350251.15</v>
      </c>
    </row>
    <row r="631" spans="1:10" ht="16.5" x14ac:dyDescent="0.25">
      <c r="A631" s="5" t="s">
        <v>1417</v>
      </c>
      <c r="B631" s="6" t="s">
        <v>729</v>
      </c>
      <c r="C631" s="5" t="s">
        <v>730</v>
      </c>
      <c r="D631" s="6" t="s">
        <v>17</v>
      </c>
      <c r="E631" s="6" t="s">
        <v>72</v>
      </c>
      <c r="F631" s="7">
        <v>171.5</v>
      </c>
      <c r="G631" s="7">
        <v>206.56</v>
      </c>
      <c r="H631" s="7">
        <f>ROUND(G631*ROUND(1+(24.2/100),4),2)</f>
        <v>256.55</v>
      </c>
      <c r="I631" s="7">
        <f>ROUND(ROUND(F631,2)*ROUND(G631,2),2)</f>
        <v>35425.040000000001</v>
      </c>
      <c r="J631" s="7">
        <f>ROUND(ROUND(F631,2)*ROUND(H631,2),2)</f>
        <v>43998.33</v>
      </c>
    </row>
    <row r="632" spans="1:10" ht="16.5" x14ac:dyDescent="0.25">
      <c r="A632" s="5" t="s">
        <v>1418</v>
      </c>
      <c r="B632" s="6" t="s">
        <v>732</v>
      </c>
      <c r="C632" s="5" t="s">
        <v>733</v>
      </c>
      <c r="D632" s="6" t="s">
        <v>17</v>
      </c>
      <c r="E632" s="6" t="s">
        <v>72</v>
      </c>
      <c r="F632" s="7">
        <v>356.99</v>
      </c>
      <c r="G632" s="7">
        <v>47.07</v>
      </c>
      <c r="H632" s="7">
        <f>ROUND(G632*ROUND(1+(24.2/100),4),2)</f>
        <v>58.46</v>
      </c>
      <c r="I632" s="7">
        <f>ROUND(ROUND(F632,2)*ROUND(G632,2),2)</f>
        <v>16803.52</v>
      </c>
      <c r="J632" s="7">
        <f>ROUND(ROUND(F632,2)*ROUND(H632,2),2)</f>
        <v>20869.64</v>
      </c>
    </row>
    <row r="633" spans="1:10" ht="16.5" x14ac:dyDescent="0.25">
      <c r="A633" s="5" t="s">
        <v>1419</v>
      </c>
      <c r="B633" s="6" t="s">
        <v>735</v>
      </c>
      <c r="C633" s="5" t="s">
        <v>736</v>
      </c>
      <c r="D633" s="6" t="s">
        <v>17</v>
      </c>
      <c r="E633" s="6" t="s">
        <v>76</v>
      </c>
      <c r="F633" s="7">
        <v>168.2</v>
      </c>
      <c r="G633" s="7">
        <v>873.23</v>
      </c>
      <c r="H633" s="7">
        <f>ROUND(G633*ROUND(1+(24.2/100),4),2)</f>
        <v>1084.55</v>
      </c>
      <c r="I633" s="7">
        <f>ROUND(ROUND(F633,2)*ROUND(G633,2),2)</f>
        <v>146877.29</v>
      </c>
      <c r="J633" s="7">
        <f>ROUND(ROUND(F633,2)*ROUND(H633,2),2)</f>
        <v>182421.31</v>
      </c>
    </row>
    <row r="634" spans="1:10" ht="16.5" x14ac:dyDescent="0.25">
      <c r="A634" s="5" t="s">
        <v>1420</v>
      </c>
      <c r="B634" s="6" t="s">
        <v>738</v>
      </c>
      <c r="C634" s="5" t="s">
        <v>739</v>
      </c>
      <c r="D634" s="6" t="s">
        <v>17</v>
      </c>
      <c r="E634" s="6" t="s">
        <v>740</v>
      </c>
      <c r="F634" s="7">
        <v>6105.3</v>
      </c>
      <c r="G634" s="7">
        <v>12.12</v>
      </c>
      <c r="H634" s="7">
        <f>ROUND(G634*ROUND(1+(24.2/100),4),2)</f>
        <v>15.05</v>
      </c>
      <c r="I634" s="7">
        <f>ROUND(ROUND(F634,2)*ROUND(G634,2),2)</f>
        <v>73996.240000000005</v>
      </c>
      <c r="J634" s="7">
        <f>ROUND(ROUND(F634,2)*ROUND(H634,2),2)</f>
        <v>91884.77</v>
      </c>
    </row>
    <row r="635" spans="1:10" ht="16.5" x14ac:dyDescent="0.25">
      <c r="A635" s="5" t="s">
        <v>1421</v>
      </c>
      <c r="B635" s="6" t="s">
        <v>742</v>
      </c>
      <c r="C635" s="5" t="s">
        <v>743</v>
      </c>
      <c r="D635" s="6" t="s">
        <v>17</v>
      </c>
      <c r="E635" s="6" t="s">
        <v>740</v>
      </c>
      <c r="F635" s="7">
        <v>872.9</v>
      </c>
      <c r="G635" s="7">
        <v>10.220000000000001</v>
      </c>
      <c r="H635" s="7">
        <f>ROUND(G635*ROUND(1+(24.2/100),4),2)</f>
        <v>12.69</v>
      </c>
      <c r="I635" s="7">
        <f>ROUND(ROUND(F635,2)*ROUND(G635,2),2)</f>
        <v>8921.0400000000009</v>
      </c>
      <c r="J635" s="7">
        <f>ROUND(ROUND(F635,2)*ROUND(H635,2),2)</f>
        <v>11077.1</v>
      </c>
    </row>
    <row r="636" spans="1:10" ht="20.100000000000001" customHeight="1" x14ac:dyDescent="0.25">
      <c r="A636" s="3" t="s">
        <v>1422</v>
      </c>
      <c r="B636" s="57" t="s">
        <v>745</v>
      </c>
      <c r="C636" s="57"/>
      <c r="D636" s="57"/>
      <c r="E636" s="57"/>
      <c r="F636" s="57"/>
      <c r="G636" s="57">
        <f>ROUND(F637*G637,2)+ROUND(F638*G638,2)+ROUND(F639*G639,2)+ROUND(F640*G640,2)+ROUND(F641*G641,2)+ROUND(F642*G642,2)+ROUND(F643*G643,2)+ROUND(F644*G644,2)</f>
        <v>231494.7</v>
      </c>
      <c r="H636" s="57"/>
      <c r="I636" s="4">
        <f>ROUND(SUM(I637:I644),2)</f>
        <v>231494.7</v>
      </c>
      <c r="J636" s="4">
        <f>ROUND(SUM(J637:J644),2)</f>
        <v>287513.26</v>
      </c>
    </row>
    <row r="637" spans="1:10" ht="16.5" x14ac:dyDescent="0.25">
      <c r="A637" s="5" t="s">
        <v>1423</v>
      </c>
      <c r="B637" s="6" t="s">
        <v>747</v>
      </c>
      <c r="C637" s="5" t="s">
        <v>748</v>
      </c>
      <c r="D637" s="6" t="s">
        <v>17</v>
      </c>
      <c r="E637" s="6" t="s">
        <v>72</v>
      </c>
      <c r="F637" s="7">
        <v>444.78</v>
      </c>
      <c r="G637" s="7">
        <v>77.92</v>
      </c>
      <c r="H637" s="7">
        <f t="shared" ref="H637:H644" si="66">ROUND(G637*ROUND(1+(24.2/100),4),2)</f>
        <v>96.78</v>
      </c>
      <c r="I637" s="7">
        <f t="shared" ref="I637:I644" si="67">ROUND(ROUND(F637,2)*ROUND(G637,2),2)</f>
        <v>34657.26</v>
      </c>
      <c r="J637" s="7">
        <f t="shared" ref="J637:J644" si="68">ROUND(ROUND(F637,2)*ROUND(H637,2),2)</f>
        <v>43045.81</v>
      </c>
    </row>
    <row r="638" spans="1:10" ht="16.5" x14ac:dyDescent="0.25">
      <c r="A638" s="5" t="s">
        <v>1424</v>
      </c>
      <c r="B638" s="6" t="s">
        <v>750</v>
      </c>
      <c r="C638" s="5" t="s">
        <v>751</v>
      </c>
      <c r="D638" s="6" t="s">
        <v>17</v>
      </c>
      <c r="E638" s="6" t="s">
        <v>76</v>
      </c>
      <c r="F638" s="7">
        <v>111.43</v>
      </c>
      <c r="G638" s="7">
        <v>835.56</v>
      </c>
      <c r="H638" s="7">
        <f t="shared" si="66"/>
        <v>1037.77</v>
      </c>
      <c r="I638" s="7">
        <f t="shared" si="67"/>
        <v>93106.45</v>
      </c>
      <c r="J638" s="7">
        <f t="shared" si="68"/>
        <v>115638.71</v>
      </c>
    </row>
    <row r="639" spans="1:10" ht="16.5" x14ac:dyDescent="0.25">
      <c r="A639" s="5" t="s">
        <v>1425</v>
      </c>
      <c r="B639" s="6" t="s">
        <v>753</v>
      </c>
      <c r="C639" s="5" t="s">
        <v>754</v>
      </c>
      <c r="D639" s="6" t="s">
        <v>17</v>
      </c>
      <c r="E639" s="6" t="s">
        <v>740</v>
      </c>
      <c r="F639" s="7">
        <v>1801.6</v>
      </c>
      <c r="G639" s="7">
        <v>17.05</v>
      </c>
      <c r="H639" s="7">
        <f t="shared" si="66"/>
        <v>21.18</v>
      </c>
      <c r="I639" s="7">
        <f t="shared" si="67"/>
        <v>30717.279999999999</v>
      </c>
      <c r="J639" s="7">
        <f t="shared" si="68"/>
        <v>38157.89</v>
      </c>
    </row>
    <row r="640" spans="1:10" ht="16.5" x14ac:dyDescent="0.25">
      <c r="A640" s="5" t="s">
        <v>1426</v>
      </c>
      <c r="B640" s="6" t="s">
        <v>1427</v>
      </c>
      <c r="C640" s="5" t="s">
        <v>1428</v>
      </c>
      <c r="D640" s="6" t="s">
        <v>17</v>
      </c>
      <c r="E640" s="6" t="s">
        <v>740</v>
      </c>
      <c r="F640" s="7">
        <v>9.4</v>
      </c>
      <c r="G640" s="7">
        <v>15.29</v>
      </c>
      <c r="H640" s="7">
        <f t="shared" si="66"/>
        <v>18.989999999999998</v>
      </c>
      <c r="I640" s="7">
        <f t="shared" si="67"/>
        <v>143.72999999999999</v>
      </c>
      <c r="J640" s="7">
        <f t="shared" si="68"/>
        <v>178.51</v>
      </c>
    </row>
    <row r="641" spans="1:10" ht="16.5" x14ac:dyDescent="0.25">
      <c r="A641" s="5" t="s">
        <v>1429</v>
      </c>
      <c r="B641" s="6" t="s">
        <v>1430</v>
      </c>
      <c r="C641" s="5" t="s">
        <v>1431</v>
      </c>
      <c r="D641" s="6" t="s">
        <v>17</v>
      </c>
      <c r="E641" s="6" t="s">
        <v>740</v>
      </c>
      <c r="F641" s="7">
        <v>998.2</v>
      </c>
      <c r="G641" s="7">
        <v>13.79</v>
      </c>
      <c r="H641" s="7">
        <f t="shared" si="66"/>
        <v>17.13</v>
      </c>
      <c r="I641" s="7">
        <f t="shared" si="67"/>
        <v>13765.18</v>
      </c>
      <c r="J641" s="7">
        <f t="shared" si="68"/>
        <v>17099.169999999998</v>
      </c>
    </row>
    <row r="642" spans="1:10" ht="16.5" x14ac:dyDescent="0.25">
      <c r="A642" s="5" t="s">
        <v>1432</v>
      </c>
      <c r="B642" s="6" t="s">
        <v>738</v>
      </c>
      <c r="C642" s="5" t="s">
        <v>739</v>
      </c>
      <c r="D642" s="6" t="s">
        <v>17</v>
      </c>
      <c r="E642" s="6" t="s">
        <v>740</v>
      </c>
      <c r="F642" s="7">
        <v>2032</v>
      </c>
      <c r="G642" s="7">
        <v>12.12</v>
      </c>
      <c r="H642" s="7">
        <f t="shared" si="66"/>
        <v>15.05</v>
      </c>
      <c r="I642" s="7">
        <f t="shared" si="67"/>
        <v>24627.84</v>
      </c>
      <c r="J642" s="7">
        <f t="shared" si="68"/>
        <v>30581.599999999999</v>
      </c>
    </row>
    <row r="643" spans="1:10" ht="16.5" x14ac:dyDescent="0.25">
      <c r="A643" s="5" t="s">
        <v>1433</v>
      </c>
      <c r="B643" s="6" t="s">
        <v>742</v>
      </c>
      <c r="C643" s="5" t="s">
        <v>743</v>
      </c>
      <c r="D643" s="6" t="s">
        <v>17</v>
      </c>
      <c r="E643" s="6" t="s">
        <v>740</v>
      </c>
      <c r="F643" s="7">
        <v>1825.2</v>
      </c>
      <c r="G643" s="7">
        <v>10.220000000000001</v>
      </c>
      <c r="H643" s="7">
        <f t="shared" si="66"/>
        <v>12.69</v>
      </c>
      <c r="I643" s="7">
        <f t="shared" si="67"/>
        <v>18653.54</v>
      </c>
      <c r="J643" s="7">
        <f t="shared" si="68"/>
        <v>23161.79</v>
      </c>
    </row>
    <row r="644" spans="1:10" ht="16.5" x14ac:dyDescent="0.25">
      <c r="A644" s="5" t="s">
        <v>1434</v>
      </c>
      <c r="B644" s="6" t="s">
        <v>1435</v>
      </c>
      <c r="C644" s="5" t="s">
        <v>1436</v>
      </c>
      <c r="D644" s="6" t="s">
        <v>17</v>
      </c>
      <c r="E644" s="6" t="s">
        <v>740</v>
      </c>
      <c r="F644" s="7">
        <v>1670.9</v>
      </c>
      <c r="G644" s="7">
        <v>9.4700000000000006</v>
      </c>
      <c r="H644" s="7">
        <f t="shared" si="66"/>
        <v>11.76</v>
      </c>
      <c r="I644" s="7">
        <f t="shared" si="67"/>
        <v>15823.42</v>
      </c>
      <c r="J644" s="7">
        <f t="shared" si="68"/>
        <v>19649.78</v>
      </c>
    </row>
    <row r="645" spans="1:10" ht="20.100000000000001" customHeight="1" x14ac:dyDescent="0.25">
      <c r="A645" s="3" t="s">
        <v>1437</v>
      </c>
      <c r="B645" s="57" t="s">
        <v>758</v>
      </c>
      <c r="C645" s="57"/>
      <c r="D645" s="57"/>
      <c r="E645" s="57"/>
      <c r="F645" s="57"/>
      <c r="G645" s="57">
        <f>ROUND(F646*G646,2)+ROUND(F656*G656,2)+ROUND(F666*G666,2)+ROUND(F677*G677,2)+ROUND(F682*G682,2)+ROUND(F684*G684,2)+ROUND(F701*G701,2)</f>
        <v>0</v>
      </c>
      <c r="H645" s="57"/>
      <c r="I645" s="4">
        <f>ROUND(I646+I656+I666+I677+I682+I684+I701,2)</f>
        <v>8683530.8300000001</v>
      </c>
      <c r="J645" s="4">
        <f>ROUND(J646+J656+J666+J677+J682+J684+J701,2)</f>
        <v>10785243.189999999</v>
      </c>
    </row>
    <row r="646" spans="1:10" ht="20.100000000000001" customHeight="1" x14ac:dyDescent="0.25">
      <c r="A646" s="3" t="s">
        <v>1438</v>
      </c>
      <c r="B646" s="57" t="s">
        <v>760</v>
      </c>
      <c r="C646" s="57"/>
      <c r="D646" s="57"/>
      <c r="E646" s="57"/>
      <c r="F646" s="57"/>
      <c r="G646" s="57">
        <f>ROUND(F647*G647,2)+ROUND(F648*G648,2)+ROUND(F649*G649,2)+ROUND(F650*G650,2)+ROUND(F651*G651,2)+ROUND(F652*G652,2)+ROUND(F653*G653,2)+ROUND(F654*G654,2)+ROUND(F655*G655,2)</f>
        <v>1107912.69</v>
      </c>
      <c r="H646" s="57"/>
      <c r="I646" s="4">
        <f>ROUND(SUM(I647:I655),2)</f>
        <v>1107912.69</v>
      </c>
      <c r="J646" s="4">
        <f>ROUND(SUM(J647:J655),2)</f>
        <v>1376171.45</v>
      </c>
    </row>
    <row r="647" spans="1:10" ht="24.75" x14ac:dyDescent="0.25">
      <c r="A647" s="5" t="s">
        <v>1439</v>
      </c>
      <c r="B647" s="6" t="s">
        <v>1440</v>
      </c>
      <c r="C647" s="5" t="s">
        <v>1441</v>
      </c>
      <c r="D647" s="6" t="s">
        <v>17</v>
      </c>
      <c r="E647" s="6" t="s">
        <v>72</v>
      </c>
      <c r="F647" s="7">
        <v>14.35</v>
      </c>
      <c r="G647" s="7">
        <v>93.9</v>
      </c>
      <c r="H647" s="7">
        <f t="shared" ref="H647:H655" si="69">ROUND(G647*ROUND(1+(24.2/100),4),2)</f>
        <v>116.62</v>
      </c>
      <c r="I647" s="7">
        <f t="shared" ref="I647:I655" si="70">ROUND(ROUND(F647,2)*ROUND(G647,2),2)</f>
        <v>1347.47</v>
      </c>
      <c r="J647" s="7">
        <f t="shared" ref="J647:J655" si="71">ROUND(ROUND(F647,2)*ROUND(H647,2),2)</f>
        <v>1673.5</v>
      </c>
    </row>
    <row r="648" spans="1:10" ht="16.5" x14ac:dyDescent="0.25">
      <c r="A648" s="5" t="s">
        <v>1442</v>
      </c>
      <c r="B648" s="6" t="s">
        <v>762</v>
      </c>
      <c r="C648" s="5" t="s">
        <v>763</v>
      </c>
      <c r="D648" s="6" t="s">
        <v>17</v>
      </c>
      <c r="E648" s="6" t="s">
        <v>72</v>
      </c>
      <c r="F648" s="7">
        <v>4420.6899999999996</v>
      </c>
      <c r="G648" s="7">
        <v>114.91</v>
      </c>
      <c r="H648" s="7">
        <f t="shared" si="69"/>
        <v>142.72</v>
      </c>
      <c r="I648" s="7">
        <f t="shared" si="70"/>
        <v>507981.49</v>
      </c>
      <c r="J648" s="7">
        <f t="shared" si="71"/>
        <v>630920.88</v>
      </c>
    </row>
    <row r="649" spans="1:10" ht="16.5" x14ac:dyDescent="0.25">
      <c r="A649" s="5" t="s">
        <v>1443</v>
      </c>
      <c r="B649" s="6" t="s">
        <v>768</v>
      </c>
      <c r="C649" s="5" t="s">
        <v>769</v>
      </c>
      <c r="D649" s="6" t="s">
        <v>53</v>
      </c>
      <c r="E649" s="6" t="s">
        <v>76</v>
      </c>
      <c r="F649" s="7">
        <v>402.48</v>
      </c>
      <c r="G649" s="7">
        <v>776.08</v>
      </c>
      <c r="H649" s="7">
        <f t="shared" si="69"/>
        <v>963.89</v>
      </c>
      <c r="I649" s="7">
        <f t="shared" si="70"/>
        <v>312356.68</v>
      </c>
      <c r="J649" s="7">
        <f t="shared" si="71"/>
        <v>387946.45</v>
      </c>
    </row>
    <row r="650" spans="1:10" ht="16.5" x14ac:dyDescent="0.25">
      <c r="A650" s="5" t="s">
        <v>1444</v>
      </c>
      <c r="B650" s="6" t="s">
        <v>771</v>
      </c>
      <c r="C650" s="5" t="s">
        <v>772</v>
      </c>
      <c r="D650" s="6" t="s">
        <v>17</v>
      </c>
      <c r="E650" s="6" t="s">
        <v>740</v>
      </c>
      <c r="F650" s="7">
        <v>5425.7</v>
      </c>
      <c r="G650" s="7">
        <v>13.99</v>
      </c>
      <c r="H650" s="7">
        <f t="shared" si="69"/>
        <v>17.38</v>
      </c>
      <c r="I650" s="7">
        <f t="shared" si="70"/>
        <v>75905.539999999994</v>
      </c>
      <c r="J650" s="7">
        <f t="shared" si="71"/>
        <v>94298.67</v>
      </c>
    </row>
    <row r="651" spans="1:10" ht="16.5" x14ac:dyDescent="0.25">
      <c r="A651" s="5" t="s">
        <v>1445</v>
      </c>
      <c r="B651" s="6" t="s">
        <v>1446</v>
      </c>
      <c r="C651" s="5" t="s">
        <v>1447</v>
      </c>
      <c r="D651" s="6" t="s">
        <v>17</v>
      </c>
      <c r="E651" s="6" t="s">
        <v>740</v>
      </c>
      <c r="F651" s="7">
        <v>2526.6999999999998</v>
      </c>
      <c r="G651" s="7">
        <v>10.15</v>
      </c>
      <c r="H651" s="7">
        <f t="shared" si="69"/>
        <v>12.61</v>
      </c>
      <c r="I651" s="7">
        <f t="shared" si="70"/>
        <v>25646.01</v>
      </c>
      <c r="J651" s="7">
        <f t="shared" si="71"/>
        <v>31861.69</v>
      </c>
    </row>
    <row r="652" spans="1:10" ht="16.5" x14ac:dyDescent="0.25">
      <c r="A652" s="5" t="s">
        <v>1448</v>
      </c>
      <c r="B652" s="6" t="s">
        <v>789</v>
      </c>
      <c r="C652" s="5" t="s">
        <v>790</v>
      </c>
      <c r="D652" s="6" t="s">
        <v>17</v>
      </c>
      <c r="E652" s="6" t="s">
        <v>740</v>
      </c>
      <c r="F652" s="7">
        <v>22.1</v>
      </c>
      <c r="G652" s="7">
        <v>8.44</v>
      </c>
      <c r="H652" s="7">
        <f t="shared" si="69"/>
        <v>10.48</v>
      </c>
      <c r="I652" s="7">
        <f t="shared" si="70"/>
        <v>186.52</v>
      </c>
      <c r="J652" s="7">
        <f t="shared" si="71"/>
        <v>231.61</v>
      </c>
    </row>
    <row r="653" spans="1:10" ht="16.5" x14ac:dyDescent="0.25">
      <c r="A653" s="5" t="s">
        <v>1449</v>
      </c>
      <c r="B653" s="6" t="s">
        <v>774</v>
      </c>
      <c r="C653" s="5" t="s">
        <v>775</v>
      </c>
      <c r="D653" s="6" t="s">
        <v>17</v>
      </c>
      <c r="E653" s="6" t="s">
        <v>740</v>
      </c>
      <c r="F653" s="7">
        <v>22258.2</v>
      </c>
      <c r="G653" s="7">
        <v>8.08</v>
      </c>
      <c r="H653" s="7">
        <f t="shared" si="69"/>
        <v>10.039999999999999</v>
      </c>
      <c r="I653" s="7">
        <f t="shared" si="70"/>
        <v>179846.26</v>
      </c>
      <c r="J653" s="7">
        <f t="shared" si="71"/>
        <v>223472.33</v>
      </c>
    </row>
    <row r="654" spans="1:10" ht="16.5" x14ac:dyDescent="0.25">
      <c r="A654" s="5" t="s">
        <v>1450</v>
      </c>
      <c r="B654" s="6" t="s">
        <v>765</v>
      </c>
      <c r="C654" s="5" t="s">
        <v>766</v>
      </c>
      <c r="D654" s="6" t="s">
        <v>17</v>
      </c>
      <c r="E654" s="6" t="s">
        <v>72</v>
      </c>
      <c r="F654" s="7">
        <v>21.23</v>
      </c>
      <c r="G654" s="7">
        <v>194.04</v>
      </c>
      <c r="H654" s="7">
        <f t="shared" si="69"/>
        <v>241</v>
      </c>
      <c r="I654" s="7">
        <f t="shared" si="70"/>
        <v>4119.47</v>
      </c>
      <c r="J654" s="7">
        <f t="shared" si="71"/>
        <v>5116.43</v>
      </c>
    </row>
    <row r="655" spans="1:10" ht="16.5" x14ac:dyDescent="0.25">
      <c r="A655" s="5" t="s">
        <v>1451</v>
      </c>
      <c r="B655" s="6" t="s">
        <v>1452</v>
      </c>
      <c r="C655" s="5" t="s">
        <v>1453</v>
      </c>
      <c r="D655" s="6" t="s">
        <v>17</v>
      </c>
      <c r="E655" s="6" t="s">
        <v>72</v>
      </c>
      <c r="F655" s="7">
        <v>3.22</v>
      </c>
      <c r="G655" s="7">
        <v>162.5</v>
      </c>
      <c r="H655" s="7">
        <f t="shared" si="69"/>
        <v>201.83</v>
      </c>
      <c r="I655" s="7">
        <f t="shared" si="70"/>
        <v>523.25</v>
      </c>
      <c r="J655" s="7">
        <f t="shared" si="71"/>
        <v>649.89</v>
      </c>
    </row>
    <row r="656" spans="1:10" ht="20.100000000000001" customHeight="1" x14ac:dyDescent="0.25">
      <c r="A656" s="3" t="s">
        <v>1454</v>
      </c>
      <c r="B656" s="57" t="s">
        <v>780</v>
      </c>
      <c r="C656" s="57"/>
      <c r="D656" s="57"/>
      <c r="E656" s="57"/>
      <c r="F656" s="57"/>
      <c r="G656" s="57">
        <f>ROUND(F657*G657,2)+ROUND(F658*G658,2)+ROUND(F659*G659,2)+ROUND(F660*G660,2)+ROUND(F661*G661,2)+ROUND(F662*G662,2)+ROUND(F663*G663,2)+ROUND(F664*G664,2)+ROUND(F665*G665,2)</f>
        <v>1929866.6300000001</v>
      </c>
      <c r="H656" s="57"/>
      <c r="I656" s="4">
        <f>ROUND(SUM(I657:I665),2)</f>
        <v>1929866.63</v>
      </c>
      <c r="J656" s="4">
        <f>ROUND(SUM(J657:J665),2)</f>
        <v>2396976.33</v>
      </c>
    </row>
    <row r="657" spans="1:10" ht="16.5" x14ac:dyDescent="0.25">
      <c r="A657" s="5" t="s">
        <v>1455</v>
      </c>
      <c r="B657" s="6" t="s">
        <v>782</v>
      </c>
      <c r="C657" s="5" t="s">
        <v>783</v>
      </c>
      <c r="D657" s="6" t="s">
        <v>17</v>
      </c>
      <c r="E657" s="6" t="s">
        <v>72</v>
      </c>
      <c r="F657" s="7">
        <v>163.22</v>
      </c>
      <c r="G657" s="7">
        <v>157.94</v>
      </c>
      <c r="H657" s="7">
        <f t="shared" ref="H657:H665" si="72">ROUND(G657*ROUND(1+(24.2/100),4),2)</f>
        <v>196.16</v>
      </c>
      <c r="I657" s="7">
        <f t="shared" ref="I657:I665" si="73">ROUND(ROUND(F657,2)*ROUND(G657,2),2)</f>
        <v>25778.97</v>
      </c>
      <c r="J657" s="7">
        <f t="shared" ref="J657:J665" si="74">ROUND(ROUND(F657,2)*ROUND(H657,2),2)</f>
        <v>32017.24</v>
      </c>
    </row>
    <row r="658" spans="1:10" ht="16.5" x14ac:dyDescent="0.25">
      <c r="A658" s="5" t="s">
        <v>1456</v>
      </c>
      <c r="B658" s="6" t="s">
        <v>1457</v>
      </c>
      <c r="C658" s="5" t="s">
        <v>1458</v>
      </c>
      <c r="D658" s="6" t="s">
        <v>17</v>
      </c>
      <c r="E658" s="6" t="s">
        <v>72</v>
      </c>
      <c r="F658" s="7">
        <v>4637.51</v>
      </c>
      <c r="G658" s="7">
        <v>274.66000000000003</v>
      </c>
      <c r="H658" s="7">
        <f t="shared" si="72"/>
        <v>341.13</v>
      </c>
      <c r="I658" s="7">
        <f t="shared" si="73"/>
        <v>1273738.5</v>
      </c>
      <c r="J658" s="7">
        <f t="shared" si="74"/>
        <v>1581993.79</v>
      </c>
    </row>
    <row r="659" spans="1:10" ht="24.75" x14ac:dyDescent="0.25">
      <c r="A659" s="5" t="s">
        <v>1459</v>
      </c>
      <c r="B659" s="6" t="s">
        <v>785</v>
      </c>
      <c r="C659" s="5" t="s">
        <v>786</v>
      </c>
      <c r="D659" s="6" t="s">
        <v>53</v>
      </c>
      <c r="E659" s="6" t="s">
        <v>76</v>
      </c>
      <c r="F659" s="7">
        <v>379.89</v>
      </c>
      <c r="G659" s="7">
        <v>777.92</v>
      </c>
      <c r="H659" s="7">
        <f t="shared" si="72"/>
        <v>966.18</v>
      </c>
      <c r="I659" s="7">
        <f t="shared" si="73"/>
        <v>295524.03000000003</v>
      </c>
      <c r="J659" s="7">
        <f t="shared" si="74"/>
        <v>367042.12</v>
      </c>
    </row>
    <row r="660" spans="1:10" ht="16.5" x14ac:dyDescent="0.25">
      <c r="A660" s="5" t="s">
        <v>1460</v>
      </c>
      <c r="B660" s="6" t="s">
        <v>771</v>
      </c>
      <c r="C660" s="5" t="s">
        <v>772</v>
      </c>
      <c r="D660" s="6" t="s">
        <v>17</v>
      </c>
      <c r="E660" s="6" t="s">
        <v>740</v>
      </c>
      <c r="F660" s="7">
        <v>6393.85</v>
      </c>
      <c r="G660" s="7">
        <v>13.99</v>
      </c>
      <c r="H660" s="7">
        <f t="shared" si="72"/>
        <v>17.38</v>
      </c>
      <c r="I660" s="7">
        <f t="shared" si="73"/>
        <v>89449.96</v>
      </c>
      <c r="J660" s="7">
        <f t="shared" si="74"/>
        <v>111125.11</v>
      </c>
    </row>
    <row r="661" spans="1:10" ht="16.5" x14ac:dyDescent="0.25">
      <c r="A661" s="5" t="s">
        <v>1461</v>
      </c>
      <c r="B661" s="6" t="s">
        <v>1462</v>
      </c>
      <c r="C661" s="5" t="s">
        <v>1463</v>
      </c>
      <c r="D661" s="6" t="s">
        <v>17</v>
      </c>
      <c r="E661" s="6" t="s">
        <v>740</v>
      </c>
      <c r="F661" s="7">
        <v>110.3</v>
      </c>
      <c r="G661" s="7">
        <v>12.69</v>
      </c>
      <c r="H661" s="7">
        <f t="shared" si="72"/>
        <v>15.76</v>
      </c>
      <c r="I661" s="7">
        <f t="shared" si="73"/>
        <v>1399.71</v>
      </c>
      <c r="J661" s="7">
        <f t="shared" si="74"/>
        <v>1738.33</v>
      </c>
    </row>
    <row r="662" spans="1:10" ht="16.5" x14ac:dyDescent="0.25">
      <c r="A662" s="5" t="s">
        <v>1464</v>
      </c>
      <c r="B662" s="6" t="s">
        <v>1465</v>
      </c>
      <c r="C662" s="5" t="s">
        <v>1466</v>
      </c>
      <c r="D662" s="6" t="s">
        <v>17</v>
      </c>
      <c r="E662" s="6" t="s">
        <v>740</v>
      </c>
      <c r="F662" s="7">
        <v>2348.9</v>
      </c>
      <c r="G662" s="7">
        <v>11.57</v>
      </c>
      <c r="H662" s="7">
        <f t="shared" si="72"/>
        <v>14.37</v>
      </c>
      <c r="I662" s="7">
        <f t="shared" si="73"/>
        <v>27176.77</v>
      </c>
      <c r="J662" s="7">
        <f t="shared" si="74"/>
        <v>33753.69</v>
      </c>
    </row>
    <row r="663" spans="1:10" ht="16.5" x14ac:dyDescent="0.25">
      <c r="A663" s="5" t="s">
        <v>1467</v>
      </c>
      <c r="B663" s="6" t="s">
        <v>1446</v>
      </c>
      <c r="C663" s="5" t="s">
        <v>1447</v>
      </c>
      <c r="D663" s="6" t="s">
        <v>17</v>
      </c>
      <c r="E663" s="6" t="s">
        <v>740</v>
      </c>
      <c r="F663" s="7">
        <v>4920.5</v>
      </c>
      <c r="G663" s="7">
        <v>10.15</v>
      </c>
      <c r="H663" s="7">
        <f t="shared" si="72"/>
        <v>12.61</v>
      </c>
      <c r="I663" s="7">
        <f t="shared" si="73"/>
        <v>49943.08</v>
      </c>
      <c r="J663" s="7">
        <f t="shared" si="74"/>
        <v>62047.51</v>
      </c>
    </row>
    <row r="664" spans="1:10" ht="16.5" x14ac:dyDescent="0.25">
      <c r="A664" s="5" t="s">
        <v>1468</v>
      </c>
      <c r="B664" s="6" t="s">
        <v>789</v>
      </c>
      <c r="C664" s="5" t="s">
        <v>790</v>
      </c>
      <c r="D664" s="6" t="s">
        <v>17</v>
      </c>
      <c r="E664" s="6" t="s">
        <v>740</v>
      </c>
      <c r="F664" s="7">
        <v>9820.5</v>
      </c>
      <c r="G664" s="7">
        <v>8.44</v>
      </c>
      <c r="H664" s="7">
        <f t="shared" si="72"/>
        <v>10.48</v>
      </c>
      <c r="I664" s="7">
        <f t="shared" si="73"/>
        <v>82885.02</v>
      </c>
      <c r="J664" s="7">
        <f t="shared" si="74"/>
        <v>102918.84</v>
      </c>
    </row>
    <row r="665" spans="1:10" ht="16.5" x14ac:dyDescent="0.25">
      <c r="A665" s="5" t="s">
        <v>1469</v>
      </c>
      <c r="B665" s="6" t="s">
        <v>774</v>
      </c>
      <c r="C665" s="5" t="s">
        <v>775</v>
      </c>
      <c r="D665" s="6" t="s">
        <v>17</v>
      </c>
      <c r="E665" s="6" t="s">
        <v>740</v>
      </c>
      <c r="F665" s="7">
        <v>10392.4</v>
      </c>
      <c r="G665" s="7">
        <v>8.08</v>
      </c>
      <c r="H665" s="7">
        <f t="shared" si="72"/>
        <v>10.039999999999999</v>
      </c>
      <c r="I665" s="7">
        <f t="shared" si="73"/>
        <v>83970.59</v>
      </c>
      <c r="J665" s="7">
        <f t="shared" si="74"/>
        <v>104339.7</v>
      </c>
    </row>
    <row r="666" spans="1:10" ht="20.100000000000001" customHeight="1" x14ac:dyDescent="0.25">
      <c r="A666" s="3" t="s">
        <v>1470</v>
      </c>
      <c r="B666" s="57" t="s">
        <v>792</v>
      </c>
      <c r="C666" s="57"/>
      <c r="D666" s="57"/>
      <c r="E666" s="57"/>
      <c r="F666" s="57"/>
      <c r="G666" s="57">
        <f>ROUND(F667*G667,2)+ROUND(F668*G668,2)+ROUND(F669*G669,2)+ROUND(F670*G670,2)+ROUND(F671*G671,2)+ROUND(F672*G672,2)+ROUND(F673*G673,2)+ROUND(F674*G674,2)+ROUND(F675*G675,2)+ROUND(F676*G676,2)</f>
        <v>2040532.5700000003</v>
      </c>
      <c r="H666" s="57"/>
      <c r="I666" s="4">
        <f>ROUND(SUM(I667:I676),2)</f>
        <v>2040532.57</v>
      </c>
      <c r="J666" s="4">
        <f>ROUND(SUM(J667:J676),2)</f>
        <v>2534471.12</v>
      </c>
    </row>
    <row r="667" spans="1:10" ht="16.5" x14ac:dyDescent="0.25">
      <c r="A667" s="5" t="s">
        <v>1471</v>
      </c>
      <c r="B667" s="6" t="s">
        <v>794</v>
      </c>
      <c r="C667" s="5" t="s">
        <v>795</v>
      </c>
      <c r="D667" s="6" t="s">
        <v>17</v>
      </c>
      <c r="E667" s="6" t="s">
        <v>72</v>
      </c>
      <c r="F667" s="7">
        <v>243.67</v>
      </c>
      <c r="G667" s="7">
        <v>85.21</v>
      </c>
      <c r="H667" s="7">
        <f t="shared" ref="H667:H676" si="75">ROUND(G667*ROUND(1+(24.2/100),4),2)</f>
        <v>105.83</v>
      </c>
      <c r="I667" s="7">
        <f t="shared" ref="I667:I676" si="76">ROUND(ROUND(F667,2)*ROUND(G667,2),2)</f>
        <v>20763.12</v>
      </c>
      <c r="J667" s="7">
        <f t="shared" ref="J667:J676" si="77">ROUND(ROUND(F667,2)*ROUND(H667,2),2)</f>
        <v>25787.599999999999</v>
      </c>
    </row>
    <row r="668" spans="1:10" ht="16.5" x14ac:dyDescent="0.25">
      <c r="A668" s="5" t="s">
        <v>1472</v>
      </c>
      <c r="B668" s="6" t="s">
        <v>1473</v>
      </c>
      <c r="C668" s="5" t="s">
        <v>1474</v>
      </c>
      <c r="D668" s="6" t="s">
        <v>17</v>
      </c>
      <c r="E668" s="6" t="s">
        <v>72</v>
      </c>
      <c r="F668" s="7">
        <v>706.93</v>
      </c>
      <c r="G668" s="7">
        <v>89.86</v>
      </c>
      <c r="H668" s="7">
        <f t="shared" si="75"/>
        <v>111.61</v>
      </c>
      <c r="I668" s="7">
        <f t="shared" si="76"/>
        <v>63524.73</v>
      </c>
      <c r="J668" s="7">
        <f t="shared" si="77"/>
        <v>78900.460000000006</v>
      </c>
    </row>
    <row r="669" spans="1:10" ht="16.5" x14ac:dyDescent="0.25">
      <c r="A669" s="5" t="s">
        <v>1475</v>
      </c>
      <c r="B669" s="6" t="s">
        <v>1476</v>
      </c>
      <c r="C669" s="5" t="s">
        <v>1477</v>
      </c>
      <c r="D669" s="6" t="s">
        <v>17</v>
      </c>
      <c r="E669" s="6" t="s">
        <v>72</v>
      </c>
      <c r="F669" s="7">
        <v>6813.34</v>
      </c>
      <c r="G669" s="7">
        <v>103.47</v>
      </c>
      <c r="H669" s="7">
        <f t="shared" si="75"/>
        <v>128.51</v>
      </c>
      <c r="I669" s="7">
        <f t="shared" si="76"/>
        <v>704976.29</v>
      </c>
      <c r="J669" s="7">
        <f t="shared" si="77"/>
        <v>875582.32</v>
      </c>
    </row>
    <row r="670" spans="1:10" ht="16.5" x14ac:dyDescent="0.25">
      <c r="A670" s="5" t="s">
        <v>1478</v>
      </c>
      <c r="B670" s="6" t="s">
        <v>814</v>
      </c>
      <c r="C670" s="5" t="s">
        <v>815</v>
      </c>
      <c r="D670" s="6" t="s">
        <v>53</v>
      </c>
      <c r="E670" s="6" t="s">
        <v>76</v>
      </c>
      <c r="F670" s="7">
        <v>1215.31</v>
      </c>
      <c r="G670" s="7">
        <v>777.92</v>
      </c>
      <c r="H670" s="7">
        <f t="shared" si="75"/>
        <v>966.18</v>
      </c>
      <c r="I670" s="7">
        <f t="shared" si="76"/>
        <v>945413.96</v>
      </c>
      <c r="J670" s="7">
        <f t="shared" si="77"/>
        <v>1174208.22</v>
      </c>
    </row>
    <row r="671" spans="1:10" ht="16.5" x14ac:dyDescent="0.25">
      <c r="A671" s="5" t="s">
        <v>1479</v>
      </c>
      <c r="B671" s="6" t="s">
        <v>800</v>
      </c>
      <c r="C671" s="5" t="s">
        <v>801</v>
      </c>
      <c r="D671" s="6" t="s">
        <v>17</v>
      </c>
      <c r="E671" s="6" t="s">
        <v>740</v>
      </c>
      <c r="F671" s="7">
        <v>1099.2</v>
      </c>
      <c r="G671" s="7">
        <v>13.33</v>
      </c>
      <c r="H671" s="7">
        <f t="shared" si="75"/>
        <v>16.559999999999999</v>
      </c>
      <c r="I671" s="7">
        <f t="shared" si="76"/>
        <v>14652.34</v>
      </c>
      <c r="J671" s="7">
        <f t="shared" si="77"/>
        <v>18202.75</v>
      </c>
    </row>
    <row r="672" spans="1:10" ht="16.5" x14ac:dyDescent="0.25">
      <c r="A672" s="5" t="s">
        <v>1480</v>
      </c>
      <c r="B672" s="6" t="s">
        <v>803</v>
      </c>
      <c r="C672" s="5" t="s">
        <v>804</v>
      </c>
      <c r="D672" s="6" t="s">
        <v>17</v>
      </c>
      <c r="E672" s="6" t="s">
        <v>740</v>
      </c>
      <c r="F672" s="7">
        <v>7548.1</v>
      </c>
      <c r="G672" s="7">
        <v>12.05</v>
      </c>
      <c r="H672" s="7">
        <f t="shared" si="75"/>
        <v>14.97</v>
      </c>
      <c r="I672" s="7">
        <f t="shared" si="76"/>
        <v>90954.61</v>
      </c>
      <c r="J672" s="7">
        <f t="shared" si="77"/>
        <v>112995.06</v>
      </c>
    </row>
    <row r="673" spans="1:10" ht="16.5" x14ac:dyDescent="0.25">
      <c r="A673" s="5" t="s">
        <v>1481</v>
      </c>
      <c r="B673" s="6" t="s">
        <v>806</v>
      </c>
      <c r="C673" s="5" t="s">
        <v>807</v>
      </c>
      <c r="D673" s="6" t="s">
        <v>17</v>
      </c>
      <c r="E673" s="6" t="s">
        <v>740</v>
      </c>
      <c r="F673" s="7">
        <v>1502.8</v>
      </c>
      <c r="G673" s="7">
        <v>10.98</v>
      </c>
      <c r="H673" s="7">
        <f t="shared" si="75"/>
        <v>13.64</v>
      </c>
      <c r="I673" s="7">
        <f t="shared" si="76"/>
        <v>16500.740000000002</v>
      </c>
      <c r="J673" s="7">
        <f t="shared" si="77"/>
        <v>20498.189999999999</v>
      </c>
    </row>
    <row r="674" spans="1:10" ht="16.5" x14ac:dyDescent="0.25">
      <c r="A674" s="5" t="s">
        <v>1482</v>
      </c>
      <c r="B674" s="6" t="s">
        <v>809</v>
      </c>
      <c r="C674" s="5" t="s">
        <v>810</v>
      </c>
      <c r="D674" s="6" t="s">
        <v>17</v>
      </c>
      <c r="E674" s="6" t="s">
        <v>740</v>
      </c>
      <c r="F674" s="7">
        <v>12326.2</v>
      </c>
      <c r="G674" s="7">
        <v>9.61</v>
      </c>
      <c r="H674" s="7">
        <f t="shared" si="75"/>
        <v>11.94</v>
      </c>
      <c r="I674" s="7">
        <f t="shared" si="76"/>
        <v>118454.78</v>
      </c>
      <c r="J674" s="7">
        <f t="shared" si="77"/>
        <v>147174.82999999999</v>
      </c>
    </row>
    <row r="675" spans="1:10" ht="16.5" x14ac:dyDescent="0.25">
      <c r="A675" s="5" t="s">
        <v>1483</v>
      </c>
      <c r="B675" s="6" t="s">
        <v>1484</v>
      </c>
      <c r="C675" s="5" t="s">
        <v>1485</v>
      </c>
      <c r="D675" s="6" t="s">
        <v>17</v>
      </c>
      <c r="E675" s="6" t="s">
        <v>740</v>
      </c>
      <c r="F675" s="7">
        <v>7912.7</v>
      </c>
      <c r="G675" s="7">
        <v>7.96</v>
      </c>
      <c r="H675" s="7">
        <f t="shared" si="75"/>
        <v>9.89</v>
      </c>
      <c r="I675" s="7">
        <f t="shared" si="76"/>
        <v>62985.09</v>
      </c>
      <c r="J675" s="7">
        <f t="shared" si="77"/>
        <v>78256.600000000006</v>
      </c>
    </row>
    <row r="676" spans="1:10" ht="16.5" x14ac:dyDescent="0.25">
      <c r="A676" s="5" t="s">
        <v>1486</v>
      </c>
      <c r="B676" s="6" t="s">
        <v>1487</v>
      </c>
      <c r="C676" s="5" t="s">
        <v>1488</v>
      </c>
      <c r="D676" s="6" t="s">
        <v>17</v>
      </c>
      <c r="E676" s="6" t="s">
        <v>740</v>
      </c>
      <c r="F676" s="7">
        <v>296.89999999999998</v>
      </c>
      <c r="G676" s="7">
        <v>7.77</v>
      </c>
      <c r="H676" s="7">
        <f t="shared" si="75"/>
        <v>9.65</v>
      </c>
      <c r="I676" s="7">
        <f t="shared" si="76"/>
        <v>2306.91</v>
      </c>
      <c r="J676" s="7">
        <f t="shared" si="77"/>
        <v>2865.09</v>
      </c>
    </row>
    <row r="677" spans="1:10" ht="20.100000000000001" customHeight="1" x14ac:dyDescent="0.25">
      <c r="A677" s="3" t="s">
        <v>1489</v>
      </c>
      <c r="B677" s="57" t="s">
        <v>1490</v>
      </c>
      <c r="C677" s="57"/>
      <c r="D677" s="57"/>
      <c r="E677" s="57"/>
      <c r="F677" s="57"/>
      <c r="G677" s="57">
        <f>ROUND(F678*G678,2)+ROUND(F679*G679,2)+ROUND(F680*G680,2)+ROUND(F681*G681,2)</f>
        <v>2946708.28</v>
      </c>
      <c r="H677" s="57"/>
      <c r="I677" s="4">
        <f>ROUND(SUM(I678:I681),2)</f>
        <v>2946708.28</v>
      </c>
      <c r="J677" s="4">
        <f>ROUND(SUM(J678:J681),2)</f>
        <v>3659761.36</v>
      </c>
    </row>
    <row r="678" spans="1:10" ht="16.5" x14ac:dyDescent="0.25">
      <c r="A678" s="5" t="s">
        <v>1491</v>
      </c>
      <c r="B678" s="6" t="s">
        <v>1492</v>
      </c>
      <c r="C678" s="5" t="s">
        <v>1493</v>
      </c>
      <c r="D678" s="6" t="s">
        <v>53</v>
      </c>
      <c r="E678" s="6" t="s">
        <v>740</v>
      </c>
      <c r="F678" s="7">
        <v>10749.79</v>
      </c>
      <c r="G678" s="7">
        <v>42.62</v>
      </c>
      <c r="H678" s="7">
        <f>ROUND(G678*ROUND(1+(24.2/100),4),2)</f>
        <v>52.93</v>
      </c>
      <c r="I678" s="7">
        <f>ROUND(ROUND(F678,2)*ROUND(G678,2),2)</f>
        <v>458156.05</v>
      </c>
      <c r="J678" s="7">
        <f>ROUND(ROUND(F678,2)*ROUND(H678,2),2)</f>
        <v>568986.38</v>
      </c>
    </row>
    <row r="679" spans="1:10" x14ac:dyDescent="0.25">
      <c r="A679" s="5" t="s">
        <v>1494</v>
      </c>
      <c r="B679" s="6" t="s">
        <v>1495</v>
      </c>
      <c r="C679" s="5" t="s">
        <v>1496</v>
      </c>
      <c r="D679" s="6" t="s">
        <v>188</v>
      </c>
      <c r="E679" s="6" t="s">
        <v>286</v>
      </c>
      <c r="F679" s="7">
        <v>1196</v>
      </c>
      <c r="G679" s="7">
        <v>1474.51</v>
      </c>
      <c r="H679" s="7">
        <f>ROUND(G679*ROUND(1+(24.2/100),4),2)</f>
        <v>1831.34</v>
      </c>
      <c r="I679" s="7">
        <f>ROUND(ROUND(F679,2)*ROUND(G679,2),2)</f>
        <v>1763513.96</v>
      </c>
      <c r="J679" s="7">
        <f>ROUND(ROUND(F679,2)*ROUND(H679,2),2)</f>
        <v>2190282.64</v>
      </c>
    </row>
    <row r="680" spans="1:10" x14ac:dyDescent="0.25">
      <c r="A680" s="5" t="s">
        <v>1497</v>
      </c>
      <c r="B680" s="6" t="s">
        <v>1498</v>
      </c>
      <c r="C680" s="5" t="s">
        <v>1499</v>
      </c>
      <c r="D680" s="6" t="s">
        <v>188</v>
      </c>
      <c r="E680" s="6" t="s">
        <v>286</v>
      </c>
      <c r="F680" s="7">
        <v>1196</v>
      </c>
      <c r="G680" s="7">
        <v>585.53</v>
      </c>
      <c r="H680" s="7">
        <f>ROUND(G680*ROUND(1+(24.2/100),4),2)</f>
        <v>727.23</v>
      </c>
      <c r="I680" s="7">
        <f>ROUND(ROUND(F680,2)*ROUND(G680,2),2)</f>
        <v>700293.88</v>
      </c>
      <c r="J680" s="7">
        <f>ROUND(ROUND(F680,2)*ROUND(H680,2),2)</f>
        <v>869767.08</v>
      </c>
    </row>
    <row r="681" spans="1:10" ht="16.5" x14ac:dyDescent="0.25">
      <c r="A681" s="5" t="s">
        <v>1500</v>
      </c>
      <c r="B681" s="6" t="s">
        <v>789</v>
      </c>
      <c r="C681" s="5" t="s">
        <v>1501</v>
      </c>
      <c r="D681" s="6" t="s">
        <v>17</v>
      </c>
      <c r="E681" s="6" t="s">
        <v>740</v>
      </c>
      <c r="F681" s="7">
        <v>2931.8</v>
      </c>
      <c r="G681" s="7">
        <v>8.44</v>
      </c>
      <c r="H681" s="7">
        <f>ROUND(G681*ROUND(1+(24.2/100),4),2)</f>
        <v>10.48</v>
      </c>
      <c r="I681" s="7">
        <f>ROUND(ROUND(F681,2)*ROUND(G681,2),2)</f>
        <v>24744.39</v>
      </c>
      <c r="J681" s="7">
        <f>ROUND(ROUND(F681,2)*ROUND(H681,2),2)</f>
        <v>30725.26</v>
      </c>
    </row>
    <row r="682" spans="1:10" ht="20.100000000000001" customHeight="1" x14ac:dyDescent="0.25">
      <c r="A682" s="3" t="s">
        <v>1502</v>
      </c>
      <c r="B682" s="57" t="s">
        <v>1503</v>
      </c>
      <c r="C682" s="57"/>
      <c r="D682" s="57"/>
      <c r="E682" s="57"/>
      <c r="F682" s="57"/>
      <c r="G682" s="57">
        <f>ROUND(F683*G683,2)</f>
        <v>82275.179999999993</v>
      </c>
      <c r="H682" s="57"/>
      <c r="I682" s="4">
        <f>ROUND(SUM(I683:I683),2)</f>
        <v>82275.179999999993</v>
      </c>
      <c r="J682" s="4">
        <f>ROUND(SUM(J683:J683),2)</f>
        <v>102185.79</v>
      </c>
    </row>
    <row r="683" spans="1:10" ht="16.5" x14ac:dyDescent="0.25">
      <c r="A683" s="5" t="s">
        <v>1504</v>
      </c>
      <c r="B683" s="6" t="s">
        <v>1505</v>
      </c>
      <c r="C683" s="5" t="s">
        <v>1506</v>
      </c>
      <c r="D683" s="6" t="s">
        <v>17</v>
      </c>
      <c r="E683" s="6" t="s">
        <v>76</v>
      </c>
      <c r="F683" s="7">
        <v>17.73</v>
      </c>
      <c r="G683" s="7">
        <v>4640.45</v>
      </c>
      <c r="H683" s="7">
        <f>ROUND(G683*ROUND(1+(24.2/100),4),2)</f>
        <v>5763.44</v>
      </c>
      <c r="I683" s="7">
        <f>ROUND(ROUND(F683,2)*ROUND(G683,2),2)</f>
        <v>82275.179999999993</v>
      </c>
      <c r="J683" s="7">
        <f>ROUND(ROUND(F683,2)*ROUND(H683,2),2)</f>
        <v>102185.79</v>
      </c>
    </row>
    <row r="684" spans="1:10" ht="20.100000000000001" customHeight="1" x14ac:dyDescent="0.25">
      <c r="A684" s="3" t="s">
        <v>1507</v>
      </c>
      <c r="B684" s="57" t="s">
        <v>1508</v>
      </c>
      <c r="C684" s="57"/>
      <c r="D684" s="57"/>
      <c r="E684" s="57"/>
      <c r="F684" s="57"/>
      <c r="G684" s="57">
        <f>ROUND(F685*G685,2)+ROUND(F686*G686,2)+ROUND(F687*G687,2)+ROUND(F688*G688,2)+ROUND(F689*G689,2)+ROUND(F690*G690,2)+ROUND(F691*G691,2)+ROUND(F692*G692,2)+ROUND(F693*G693,2)+ROUND(F694*G694,2)+ROUND(F695*G695,2)+ROUND(F696*G696,2)+ROUND(F697*G697,2)+ROUND(F698*G698,2)+ROUND(F699*G699,2)+ROUND(F700*G700,2)</f>
        <v>526084.53</v>
      </c>
      <c r="H684" s="57"/>
      <c r="I684" s="4">
        <f>ROUND(SUM(I685:I700),2)</f>
        <v>526084.53</v>
      </c>
      <c r="J684" s="4">
        <f>ROUND(SUM(J685:J700),2)</f>
        <v>653380.09</v>
      </c>
    </row>
    <row r="685" spans="1:10" ht="16.5" x14ac:dyDescent="0.25">
      <c r="A685" s="5" t="s">
        <v>1509</v>
      </c>
      <c r="B685" s="6" t="s">
        <v>1510</v>
      </c>
      <c r="C685" s="5" t="s">
        <v>1511</v>
      </c>
      <c r="D685" s="6" t="s">
        <v>17</v>
      </c>
      <c r="E685" s="6" t="s">
        <v>72</v>
      </c>
      <c r="F685" s="7">
        <v>56.23</v>
      </c>
      <c r="G685" s="7">
        <v>0.81</v>
      </c>
      <c r="H685" s="7">
        <f t="shared" ref="H685:H700" si="78">ROUND(G685*ROUND(1+(24.2/100),4),2)</f>
        <v>1.01</v>
      </c>
      <c r="I685" s="7">
        <f t="shared" ref="I685:I700" si="79">ROUND(ROUND(F685,2)*ROUND(G685,2),2)</f>
        <v>45.55</v>
      </c>
      <c r="J685" s="7">
        <f t="shared" ref="J685:J700" si="80">ROUND(ROUND(F685,2)*ROUND(H685,2),2)</f>
        <v>56.79</v>
      </c>
    </row>
    <row r="686" spans="1:10" ht="16.5" x14ac:dyDescent="0.25">
      <c r="A686" s="5" t="s">
        <v>1512</v>
      </c>
      <c r="B686" s="6" t="s">
        <v>1513</v>
      </c>
      <c r="C686" s="5" t="s">
        <v>1514</v>
      </c>
      <c r="D686" s="6" t="s">
        <v>17</v>
      </c>
      <c r="E686" s="6" t="s">
        <v>72</v>
      </c>
      <c r="F686" s="7">
        <v>56.23</v>
      </c>
      <c r="G686" s="7">
        <v>2.4700000000000002</v>
      </c>
      <c r="H686" s="7">
        <f t="shared" si="78"/>
        <v>3.07</v>
      </c>
      <c r="I686" s="7">
        <f t="shared" si="79"/>
        <v>138.88999999999999</v>
      </c>
      <c r="J686" s="7">
        <f t="shared" si="80"/>
        <v>172.63</v>
      </c>
    </row>
    <row r="687" spans="1:10" x14ac:dyDescent="0.25">
      <c r="A687" s="5" t="s">
        <v>1515</v>
      </c>
      <c r="B687" s="6" t="s">
        <v>1516</v>
      </c>
      <c r="C687" s="5" t="s">
        <v>1517</v>
      </c>
      <c r="D687" s="6" t="s">
        <v>17</v>
      </c>
      <c r="E687" s="6" t="s">
        <v>76</v>
      </c>
      <c r="F687" s="7">
        <v>56.23</v>
      </c>
      <c r="G687" s="7">
        <v>869.89</v>
      </c>
      <c r="H687" s="7">
        <f t="shared" si="78"/>
        <v>1080.4000000000001</v>
      </c>
      <c r="I687" s="7">
        <f t="shared" si="79"/>
        <v>48913.91</v>
      </c>
      <c r="J687" s="7">
        <f t="shared" si="80"/>
        <v>60750.89</v>
      </c>
    </row>
    <row r="688" spans="1:10" ht="16.5" x14ac:dyDescent="0.25">
      <c r="A688" s="5" t="s">
        <v>1518</v>
      </c>
      <c r="B688" s="6" t="s">
        <v>782</v>
      </c>
      <c r="C688" s="5" t="s">
        <v>783</v>
      </c>
      <c r="D688" s="6" t="s">
        <v>17</v>
      </c>
      <c r="E688" s="6" t="s">
        <v>72</v>
      </c>
      <c r="F688" s="7">
        <v>340.11</v>
      </c>
      <c r="G688" s="7">
        <v>157.94</v>
      </c>
      <c r="H688" s="7">
        <f t="shared" si="78"/>
        <v>196.16</v>
      </c>
      <c r="I688" s="7">
        <f t="shared" si="79"/>
        <v>53716.97</v>
      </c>
      <c r="J688" s="7">
        <f t="shared" si="80"/>
        <v>66715.98</v>
      </c>
    </row>
    <row r="689" spans="1:10" ht="16.5" x14ac:dyDescent="0.25">
      <c r="A689" s="5" t="s">
        <v>1519</v>
      </c>
      <c r="B689" s="6" t="s">
        <v>1520</v>
      </c>
      <c r="C689" s="5" t="s">
        <v>1521</v>
      </c>
      <c r="D689" s="6" t="s">
        <v>53</v>
      </c>
      <c r="E689" s="6" t="s">
        <v>76</v>
      </c>
      <c r="F689" s="7">
        <v>359.52</v>
      </c>
      <c r="G689" s="7">
        <v>797.98</v>
      </c>
      <c r="H689" s="7">
        <f t="shared" si="78"/>
        <v>991.09</v>
      </c>
      <c r="I689" s="7">
        <f t="shared" si="79"/>
        <v>286889.77</v>
      </c>
      <c r="J689" s="7">
        <f t="shared" si="80"/>
        <v>356316.68</v>
      </c>
    </row>
    <row r="690" spans="1:10" ht="16.5" x14ac:dyDescent="0.25">
      <c r="A690" s="5" t="s">
        <v>1522</v>
      </c>
      <c r="B690" s="6" t="s">
        <v>1523</v>
      </c>
      <c r="C690" s="5" t="s">
        <v>1524</v>
      </c>
      <c r="D690" s="6" t="s">
        <v>17</v>
      </c>
      <c r="E690" s="6" t="s">
        <v>740</v>
      </c>
      <c r="F690" s="7">
        <v>327.9</v>
      </c>
      <c r="G690" s="7">
        <v>11.32</v>
      </c>
      <c r="H690" s="7">
        <f t="shared" si="78"/>
        <v>14.06</v>
      </c>
      <c r="I690" s="7">
        <f t="shared" si="79"/>
        <v>3711.83</v>
      </c>
      <c r="J690" s="7">
        <f t="shared" si="80"/>
        <v>4610.2700000000004</v>
      </c>
    </row>
    <row r="691" spans="1:10" ht="16.5" x14ac:dyDescent="0.25">
      <c r="A691" s="5" t="s">
        <v>1525</v>
      </c>
      <c r="B691" s="6" t="s">
        <v>1526</v>
      </c>
      <c r="C691" s="5" t="s">
        <v>1527</v>
      </c>
      <c r="D691" s="6" t="s">
        <v>17</v>
      </c>
      <c r="E691" s="6" t="s">
        <v>740</v>
      </c>
      <c r="F691" s="7">
        <v>6562.1</v>
      </c>
      <c r="G691" s="7">
        <v>10.34</v>
      </c>
      <c r="H691" s="7">
        <f t="shared" si="78"/>
        <v>12.84</v>
      </c>
      <c r="I691" s="7">
        <f t="shared" si="79"/>
        <v>67852.11</v>
      </c>
      <c r="J691" s="7">
        <f t="shared" si="80"/>
        <v>84257.36</v>
      </c>
    </row>
    <row r="692" spans="1:10" ht="16.5" x14ac:dyDescent="0.25">
      <c r="A692" s="5" t="s">
        <v>1528</v>
      </c>
      <c r="B692" s="6" t="s">
        <v>1529</v>
      </c>
      <c r="C692" s="5" t="s">
        <v>1530</v>
      </c>
      <c r="D692" s="6" t="s">
        <v>17</v>
      </c>
      <c r="E692" s="6" t="s">
        <v>740</v>
      </c>
      <c r="F692" s="7">
        <v>1423.5</v>
      </c>
      <c r="G692" s="7">
        <v>9.0500000000000007</v>
      </c>
      <c r="H692" s="7">
        <f t="shared" si="78"/>
        <v>11.24</v>
      </c>
      <c r="I692" s="7">
        <f t="shared" si="79"/>
        <v>12882.68</v>
      </c>
      <c r="J692" s="7">
        <f t="shared" si="80"/>
        <v>16000.14</v>
      </c>
    </row>
    <row r="693" spans="1:10" ht="16.5" x14ac:dyDescent="0.25">
      <c r="A693" s="5" t="s">
        <v>1531</v>
      </c>
      <c r="B693" s="6" t="s">
        <v>1532</v>
      </c>
      <c r="C693" s="5" t="s">
        <v>1533</v>
      </c>
      <c r="D693" s="6" t="s">
        <v>17</v>
      </c>
      <c r="E693" s="6" t="s">
        <v>740</v>
      </c>
      <c r="F693" s="7">
        <v>2958.6</v>
      </c>
      <c r="G693" s="7">
        <v>7.78</v>
      </c>
      <c r="H693" s="7">
        <f t="shared" si="78"/>
        <v>9.66</v>
      </c>
      <c r="I693" s="7">
        <f t="shared" si="79"/>
        <v>23017.91</v>
      </c>
      <c r="J693" s="7">
        <f t="shared" si="80"/>
        <v>28580.080000000002</v>
      </c>
    </row>
    <row r="694" spans="1:10" ht="16.5" x14ac:dyDescent="0.25">
      <c r="A694" s="5" t="s">
        <v>1534</v>
      </c>
      <c r="B694" s="6" t="s">
        <v>774</v>
      </c>
      <c r="C694" s="5" t="s">
        <v>775</v>
      </c>
      <c r="D694" s="6" t="s">
        <v>17</v>
      </c>
      <c r="E694" s="6" t="s">
        <v>740</v>
      </c>
      <c r="F694" s="7">
        <v>613.29999999999995</v>
      </c>
      <c r="G694" s="7">
        <v>8.08</v>
      </c>
      <c r="H694" s="7">
        <f t="shared" si="78"/>
        <v>10.039999999999999</v>
      </c>
      <c r="I694" s="7">
        <f t="shared" si="79"/>
        <v>4955.46</v>
      </c>
      <c r="J694" s="7">
        <f t="shared" si="80"/>
        <v>6157.53</v>
      </c>
    </row>
    <row r="695" spans="1:10" ht="16.5" x14ac:dyDescent="0.25">
      <c r="A695" s="5" t="s">
        <v>1535</v>
      </c>
      <c r="B695" s="6" t="s">
        <v>794</v>
      </c>
      <c r="C695" s="5" t="s">
        <v>795</v>
      </c>
      <c r="D695" s="6" t="s">
        <v>17</v>
      </c>
      <c r="E695" s="6" t="s">
        <v>72</v>
      </c>
      <c r="F695" s="7">
        <v>22.18</v>
      </c>
      <c r="G695" s="7">
        <v>85.21</v>
      </c>
      <c r="H695" s="7">
        <f t="shared" si="78"/>
        <v>105.83</v>
      </c>
      <c r="I695" s="7">
        <f t="shared" si="79"/>
        <v>1889.96</v>
      </c>
      <c r="J695" s="7">
        <f t="shared" si="80"/>
        <v>2347.31</v>
      </c>
    </row>
    <row r="696" spans="1:10" ht="16.5" x14ac:dyDescent="0.25">
      <c r="A696" s="5" t="s">
        <v>1536</v>
      </c>
      <c r="B696" s="6" t="s">
        <v>806</v>
      </c>
      <c r="C696" s="5" t="s">
        <v>807</v>
      </c>
      <c r="D696" s="6" t="s">
        <v>17</v>
      </c>
      <c r="E696" s="6" t="s">
        <v>740</v>
      </c>
      <c r="F696" s="7">
        <v>860.6</v>
      </c>
      <c r="G696" s="7">
        <v>10.98</v>
      </c>
      <c r="H696" s="7">
        <f t="shared" si="78"/>
        <v>13.64</v>
      </c>
      <c r="I696" s="7">
        <f t="shared" si="79"/>
        <v>9449.39</v>
      </c>
      <c r="J696" s="7">
        <f t="shared" si="80"/>
        <v>11738.58</v>
      </c>
    </row>
    <row r="697" spans="1:10" ht="16.5" x14ac:dyDescent="0.25">
      <c r="A697" s="5" t="s">
        <v>1537</v>
      </c>
      <c r="B697" s="6" t="s">
        <v>809</v>
      </c>
      <c r="C697" s="5" t="s">
        <v>810</v>
      </c>
      <c r="D697" s="6" t="s">
        <v>17</v>
      </c>
      <c r="E697" s="6" t="s">
        <v>740</v>
      </c>
      <c r="F697" s="7">
        <v>339.3</v>
      </c>
      <c r="G697" s="7">
        <v>9.61</v>
      </c>
      <c r="H697" s="7">
        <f t="shared" si="78"/>
        <v>11.94</v>
      </c>
      <c r="I697" s="7">
        <f t="shared" si="79"/>
        <v>3260.67</v>
      </c>
      <c r="J697" s="7">
        <f t="shared" si="80"/>
        <v>4051.24</v>
      </c>
    </row>
    <row r="698" spans="1:10" ht="16.5" x14ac:dyDescent="0.25">
      <c r="A698" s="5" t="s">
        <v>1538</v>
      </c>
      <c r="B698" s="6" t="s">
        <v>1539</v>
      </c>
      <c r="C698" s="5" t="s">
        <v>1540</v>
      </c>
      <c r="D698" s="6" t="s">
        <v>17</v>
      </c>
      <c r="E698" s="6" t="s">
        <v>72</v>
      </c>
      <c r="F698" s="7">
        <v>9.91</v>
      </c>
      <c r="G698" s="7">
        <v>146.59</v>
      </c>
      <c r="H698" s="7">
        <f t="shared" si="78"/>
        <v>182.06</v>
      </c>
      <c r="I698" s="7">
        <f t="shared" si="79"/>
        <v>1452.71</v>
      </c>
      <c r="J698" s="7">
        <f t="shared" si="80"/>
        <v>1804.21</v>
      </c>
    </row>
    <row r="699" spans="1:10" ht="16.5" x14ac:dyDescent="0.25">
      <c r="A699" s="5" t="s">
        <v>1541</v>
      </c>
      <c r="B699" s="6" t="s">
        <v>1542</v>
      </c>
      <c r="C699" s="5" t="s">
        <v>1543</v>
      </c>
      <c r="D699" s="6" t="s">
        <v>17</v>
      </c>
      <c r="E699" s="6" t="s">
        <v>76</v>
      </c>
      <c r="F699" s="7">
        <v>9.9700000000000006</v>
      </c>
      <c r="G699" s="7">
        <v>723.66</v>
      </c>
      <c r="H699" s="7">
        <f t="shared" si="78"/>
        <v>898.79</v>
      </c>
      <c r="I699" s="7">
        <f t="shared" si="79"/>
        <v>7214.89</v>
      </c>
      <c r="J699" s="7">
        <f t="shared" si="80"/>
        <v>8960.94</v>
      </c>
    </row>
    <row r="700" spans="1:10" ht="16.5" x14ac:dyDescent="0.25">
      <c r="A700" s="5" t="s">
        <v>1544</v>
      </c>
      <c r="B700" s="6" t="s">
        <v>800</v>
      </c>
      <c r="C700" s="5" t="s">
        <v>801</v>
      </c>
      <c r="D700" s="6" t="s">
        <v>17</v>
      </c>
      <c r="E700" s="6" t="s">
        <v>740</v>
      </c>
      <c r="F700" s="7">
        <v>51.9</v>
      </c>
      <c r="G700" s="7">
        <v>13.33</v>
      </c>
      <c r="H700" s="7">
        <f t="shared" si="78"/>
        <v>16.559999999999999</v>
      </c>
      <c r="I700" s="7">
        <f t="shared" si="79"/>
        <v>691.83</v>
      </c>
      <c r="J700" s="7">
        <f t="shared" si="80"/>
        <v>859.46</v>
      </c>
    </row>
    <row r="701" spans="1:10" ht="20.100000000000001" customHeight="1" x14ac:dyDescent="0.25">
      <c r="A701" s="3" t="s">
        <v>1545</v>
      </c>
      <c r="B701" s="57" t="s">
        <v>812</v>
      </c>
      <c r="C701" s="57"/>
      <c r="D701" s="57"/>
      <c r="E701" s="57"/>
      <c r="F701" s="57"/>
      <c r="G701" s="57">
        <f>ROUND(F702*G702,2)+ROUND(F703*G703,2)+ROUND(F704*G704,2)+ROUND(F705*G705,2)+ROUND(F706*G706,2)+ROUND(F707*G707,2)+ROUND(F708*G708,2)+ROUND(F709*G709,2)</f>
        <v>50150.94999999999</v>
      </c>
      <c r="H701" s="57"/>
      <c r="I701" s="4">
        <f>ROUND(SUM(I702:I709),2)</f>
        <v>50150.95</v>
      </c>
      <c r="J701" s="4">
        <f>ROUND(SUM(J702:J709),2)</f>
        <v>62297.05</v>
      </c>
    </row>
    <row r="702" spans="1:10" ht="16.5" x14ac:dyDescent="0.25">
      <c r="A702" s="5" t="s">
        <v>1546</v>
      </c>
      <c r="B702" s="6" t="s">
        <v>1510</v>
      </c>
      <c r="C702" s="5" t="s">
        <v>1511</v>
      </c>
      <c r="D702" s="6" t="s">
        <v>17</v>
      </c>
      <c r="E702" s="6" t="s">
        <v>72</v>
      </c>
      <c r="F702" s="7">
        <v>302.01</v>
      </c>
      <c r="G702" s="7">
        <v>0.81</v>
      </c>
      <c r="H702" s="7">
        <f t="shared" ref="H702:H709" si="81">ROUND(G702*ROUND(1+(24.2/100),4),2)</f>
        <v>1.01</v>
      </c>
      <c r="I702" s="7">
        <f t="shared" ref="I702:I709" si="82">ROUND(ROUND(F702,2)*ROUND(G702,2),2)</f>
        <v>244.63</v>
      </c>
      <c r="J702" s="7">
        <f t="shared" ref="J702:J709" si="83">ROUND(ROUND(F702,2)*ROUND(H702,2),2)</f>
        <v>305.02999999999997</v>
      </c>
    </row>
    <row r="703" spans="1:10" ht="16.5" x14ac:dyDescent="0.25">
      <c r="A703" s="5" t="s">
        <v>1547</v>
      </c>
      <c r="B703" s="6" t="s">
        <v>1513</v>
      </c>
      <c r="C703" s="5" t="s">
        <v>1514</v>
      </c>
      <c r="D703" s="6" t="s">
        <v>17</v>
      </c>
      <c r="E703" s="6" t="s">
        <v>72</v>
      </c>
      <c r="F703" s="7">
        <v>302.01</v>
      </c>
      <c r="G703" s="7">
        <v>2.4700000000000002</v>
      </c>
      <c r="H703" s="7">
        <f t="shared" si="81"/>
        <v>3.07</v>
      </c>
      <c r="I703" s="7">
        <f t="shared" si="82"/>
        <v>745.96</v>
      </c>
      <c r="J703" s="7">
        <f t="shared" si="83"/>
        <v>927.17</v>
      </c>
    </row>
    <row r="704" spans="1:10" ht="16.5" x14ac:dyDescent="0.25">
      <c r="A704" s="5" t="s">
        <v>1548</v>
      </c>
      <c r="B704" s="6" t="s">
        <v>1539</v>
      </c>
      <c r="C704" s="5" t="s">
        <v>1540</v>
      </c>
      <c r="D704" s="6" t="s">
        <v>17</v>
      </c>
      <c r="E704" s="6" t="s">
        <v>72</v>
      </c>
      <c r="F704" s="7">
        <v>25.55</v>
      </c>
      <c r="G704" s="7">
        <v>146.59</v>
      </c>
      <c r="H704" s="7">
        <f t="shared" si="81"/>
        <v>182.06</v>
      </c>
      <c r="I704" s="7">
        <f t="shared" si="82"/>
        <v>3745.37</v>
      </c>
      <c r="J704" s="7">
        <f t="shared" si="83"/>
        <v>4651.63</v>
      </c>
    </row>
    <row r="705" spans="1:10" ht="16.5" x14ac:dyDescent="0.25">
      <c r="A705" s="5" t="s">
        <v>1549</v>
      </c>
      <c r="B705" s="6" t="s">
        <v>1542</v>
      </c>
      <c r="C705" s="5" t="s">
        <v>1543</v>
      </c>
      <c r="D705" s="6" t="s">
        <v>17</v>
      </c>
      <c r="E705" s="6" t="s">
        <v>76</v>
      </c>
      <c r="F705" s="7">
        <v>32.33</v>
      </c>
      <c r="G705" s="7">
        <v>723.66</v>
      </c>
      <c r="H705" s="7">
        <f t="shared" si="81"/>
        <v>898.79</v>
      </c>
      <c r="I705" s="7">
        <f t="shared" si="82"/>
        <v>23395.93</v>
      </c>
      <c r="J705" s="7">
        <f t="shared" si="83"/>
        <v>29057.88</v>
      </c>
    </row>
    <row r="706" spans="1:10" ht="16.5" x14ac:dyDescent="0.25">
      <c r="A706" s="5" t="s">
        <v>1550</v>
      </c>
      <c r="B706" s="6" t="s">
        <v>800</v>
      </c>
      <c r="C706" s="5" t="s">
        <v>801</v>
      </c>
      <c r="D706" s="6" t="s">
        <v>17</v>
      </c>
      <c r="E706" s="6" t="s">
        <v>740</v>
      </c>
      <c r="F706" s="7">
        <v>522.1</v>
      </c>
      <c r="G706" s="7">
        <v>13.33</v>
      </c>
      <c r="H706" s="7">
        <f t="shared" si="81"/>
        <v>16.559999999999999</v>
      </c>
      <c r="I706" s="7">
        <f t="shared" si="82"/>
        <v>6959.59</v>
      </c>
      <c r="J706" s="7">
        <f t="shared" si="83"/>
        <v>8645.98</v>
      </c>
    </row>
    <row r="707" spans="1:10" ht="16.5" x14ac:dyDescent="0.25">
      <c r="A707" s="5" t="s">
        <v>1551</v>
      </c>
      <c r="B707" s="6" t="s">
        <v>803</v>
      </c>
      <c r="C707" s="5" t="s">
        <v>804</v>
      </c>
      <c r="D707" s="6" t="s">
        <v>17</v>
      </c>
      <c r="E707" s="6" t="s">
        <v>740</v>
      </c>
      <c r="F707" s="7">
        <v>871.6</v>
      </c>
      <c r="G707" s="7">
        <v>12.05</v>
      </c>
      <c r="H707" s="7">
        <f t="shared" si="81"/>
        <v>14.97</v>
      </c>
      <c r="I707" s="7">
        <f t="shared" si="82"/>
        <v>10502.78</v>
      </c>
      <c r="J707" s="7">
        <f t="shared" si="83"/>
        <v>13047.85</v>
      </c>
    </row>
    <row r="708" spans="1:10" ht="16.5" x14ac:dyDescent="0.25">
      <c r="A708" s="5" t="s">
        <v>1552</v>
      </c>
      <c r="B708" s="6" t="s">
        <v>806</v>
      </c>
      <c r="C708" s="5" t="s">
        <v>807</v>
      </c>
      <c r="D708" s="6" t="s">
        <v>17</v>
      </c>
      <c r="E708" s="6" t="s">
        <v>740</v>
      </c>
      <c r="F708" s="7">
        <v>2.5</v>
      </c>
      <c r="G708" s="7">
        <v>10.98</v>
      </c>
      <c r="H708" s="7">
        <f t="shared" si="81"/>
        <v>13.64</v>
      </c>
      <c r="I708" s="7">
        <f t="shared" si="82"/>
        <v>27.45</v>
      </c>
      <c r="J708" s="7">
        <f t="shared" si="83"/>
        <v>34.1</v>
      </c>
    </row>
    <row r="709" spans="1:10" ht="16.5" x14ac:dyDescent="0.25">
      <c r="A709" s="5" t="s">
        <v>1553</v>
      </c>
      <c r="B709" s="6" t="s">
        <v>1484</v>
      </c>
      <c r="C709" s="5" t="s">
        <v>1485</v>
      </c>
      <c r="D709" s="6" t="s">
        <v>17</v>
      </c>
      <c r="E709" s="6" t="s">
        <v>740</v>
      </c>
      <c r="F709" s="7">
        <v>569</v>
      </c>
      <c r="G709" s="7">
        <v>7.96</v>
      </c>
      <c r="H709" s="7">
        <f t="shared" si="81"/>
        <v>9.89</v>
      </c>
      <c r="I709" s="7">
        <f t="shared" si="82"/>
        <v>4529.24</v>
      </c>
      <c r="J709" s="7">
        <f t="shared" si="83"/>
        <v>5627.41</v>
      </c>
    </row>
    <row r="710" spans="1:10" ht="20.100000000000001" customHeight="1" x14ac:dyDescent="0.25">
      <c r="A710" s="3" t="s">
        <v>1554</v>
      </c>
      <c r="B710" s="57" t="s">
        <v>174</v>
      </c>
      <c r="C710" s="57"/>
      <c r="D710" s="57"/>
      <c r="E710" s="57"/>
      <c r="F710" s="57"/>
      <c r="G710" s="57">
        <f>ROUND(F711*G711,2)+ROUND(F712*G712,2)+ROUND(F713*G713,2)+ROUND(F714*G714,2)+ROUND(F715*G715,2)+ROUND(F716*G716,2)+ROUND(F717*G717,2)+ROUND(F718*G718,2)+ROUND(F719*G719,2)+ROUND(F720*G720,2)+ROUND(F721*G721,2)+ROUND(F722*G722,2)</f>
        <v>1279089.58</v>
      </c>
      <c r="H710" s="57"/>
      <c r="I710" s="4">
        <f>ROUND(SUM(I711:I722),2)</f>
        <v>1279089.58</v>
      </c>
      <c r="J710" s="4">
        <f>ROUND(SUM(J711:J722),2)</f>
        <v>1588666.75</v>
      </c>
    </row>
    <row r="711" spans="1:10" ht="16.5" x14ac:dyDescent="0.25">
      <c r="A711" s="5" t="s">
        <v>1555</v>
      </c>
      <c r="B711" s="6" t="s">
        <v>1556</v>
      </c>
      <c r="C711" s="5" t="s">
        <v>1557</v>
      </c>
      <c r="D711" s="6" t="s">
        <v>17</v>
      </c>
      <c r="E711" s="6" t="s">
        <v>72</v>
      </c>
      <c r="F711" s="7">
        <v>5913.76</v>
      </c>
      <c r="G711" s="7">
        <v>65.930000000000007</v>
      </c>
      <c r="H711" s="7">
        <f t="shared" ref="H711:H722" si="84">ROUND(G711*ROUND(1+(24.2/100),4),2)</f>
        <v>81.89</v>
      </c>
      <c r="I711" s="7">
        <f t="shared" ref="I711:I722" si="85">ROUND(ROUND(F711,2)*ROUND(G711,2),2)</f>
        <v>389894.2</v>
      </c>
      <c r="J711" s="7">
        <f t="shared" ref="J711:J722" si="86">ROUND(ROUND(F711,2)*ROUND(H711,2),2)</f>
        <v>484277.81</v>
      </c>
    </row>
    <row r="712" spans="1:10" ht="16.5" x14ac:dyDescent="0.25">
      <c r="A712" s="5" t="s">
        <v>1558</v>
      </c>
      <c r="B712" s="6" t="s">
        <v>1559</v>
      </c>
      <c r="C712" s="5" t="s">
        <v>1560</v>
      </c>
      <c r="D712" s="6" t="s">
        <v>17</v>
      </c>
      <c r="E712" s="6" t="s">
        <v>72</v>
      </c>
      <c r="F712" s="7">
        <v>1531.22</v>
      </c>
      <c r="G712" s="7">
        <v>98.23</v>
      </c>
      <c r="H712" s="7">
        <f t="shared" si="84"/>
        <v>122</v>
      </c>
      <c r="I712" s="7">
        <f t="shared" si="85"/>
        <v>150411.74</v>
      </c>
      <c r="J712" s="7">
        <f t="shared" si="86"/>
        <v>186808.84</v>
      </c>
    </row>
    <row r="713" spans="1:10" ht="24.75" x14ac:dyDescent="0.25">
      <c r="A713" s="5" t="s">
        <v>1561</v>
      </c>
      <c r="B713" s="6" t="s">
        <v>1562</v>
      </c>
      <c r="C713" s="5" t="s">
        <v>1563</v>
      </c>
      <c r="D713" s="6" t="s">
        <v>17</v>
      </c>
      <c r="E713" s="6" t="s">
        <v>72</v>
      </c>
      <c r="F713" s="7">
        <v>227.82</v>
      </c>
      <c r="G713" s="7">
        <v>108.97</v>
      </c>
      <c r="H713" s="7">
        <f t="shared" si="84"/>
        <v>135.34</v>
      </c>
      <c r="I713" s="7">
        <f t="shared" si="85"/>
        <v>24825.55</v>
      </c>
      <c r="J713" s="7">
        <f t="shared" si="86"/>
        <v>30833.16</v>
      </c>
    </row>
    <row r="714" spans="1:10" ht="16.5" x14ac:dyDescent="0.25">
      <c r="A714" s="5" t="s">
        <v>1564</v>
      </c>
      <c r="B714" s="6" t="s">
        <v>1565</v>
      </c>
      <c r="C714" s="5" t="s">
        <v>1566</v>
      </c>
      <c r="D714" s="6" t="s">
        <v>17</v>
      </c>
      <c r="E714" s="6" t="s">
        <v>72</v>
      </c>
      <c r="F714" s="7">
        <v>430.21</v>
      </c>
      <c r="G714" s="7">
        <v>104.85</v>
      </c>
      <c r="H714" s="7">
        <f t="shared" si="84"/>
        <v>130.22</v>
      </c>
      <c r="I714" s="7">
        <f t="shared" si="85"/>
        <v>45107.519999999997</v>
      </c>
      <c r="J714" s="7">
        <f t="shared" si="86"/>
        <v>56021.95</v>
      </c>
    </row>
    <row r="715" spans="1:10" ht="24.75" x14ac:dyDescent="0.25">
      <c r="A715" s="5" t="s">
        <v>1567</v>
      </c>
      <c r="B715" s="6" t="s">
        <v>1568</v>
      </c>
      <c r="C715" s="5" t="s">
        <v>1569</v>
      </c>
      <c r="D715" s="6" t="s">
        <v>17</v>
      </c>
      <c r="E715" s="6" t="s">
        <v>72</v>
      </c>
      <c r="F715" s="7">
        <v>337.54</v>
      </c>
      <c r="G715" s="7">
        <v>120.14</v>
      </c>
      <c r="H715" s="7">
        <f t="shared" si="84"/>
        <v>149.21</v>
      </c>
      <c r="I715" s="7">
        <f t="shared" si="85"/>
        <v>40552.06</v>
      </c>
      <c r="J715" s="7">
        <f t="shared" si="86"/>
        <v>50364.34</v>
      </c>
    </row>
    <row r="716" spans="1:10" ht="24.75" x14ac:dyDescent="0.25">
      <c r="A716" s="5" t="s">
        <v>1570</v>
      </c>
      <c r="B716" s="6" t="s">
        <v>1571</v>
      </c>
      <c r="C716" s="5" t="s">
        <v>1572</v>
      </c>
      <c r="D716" s="6" t="s">
        <v>17</v>
      </c>
      <c r="E716" s="6" t="s">
        <v>72</v>
      </c>
      <c r="F716" s="7">
        <v>4.32</v>
      </c>
      <c r="G716" s="7">
        <v>147.47999999999999</v>
      </c>
      <c r="H716" s="7">
        <f t="shared" si="84"/>
        <v>183.17</v>
      </c>
      <c r="I716" s="7">
        <f t="shared" si="85"/>
        <v>637.11</v>
      </c>
      <c r="J716" s="7">
        <f t="shared" si="86"/>
        <v>791.29</v>
      </c>
    </row>
    <row r="717" spans="1:10" ht="16.5" x14ac:dyDescent="0.25">
      <c r="A717" s="5" t="s">
        <v>1573</v>
      </c>
      <c r="B717" s="6" t="s">
        <v>1574</v>
      </c>
      <c r="C717" s="5" t="s">
        <v>1575</v>
      </c>
      <c r="D717" s="6" t="s">
        <v>17</v>
      </c>
      <c r="E717" s="6" t="s">
        <v>72</v>
      </c>
      <c r="F717" s="7">
        <v>1329.21</v>
      </c>
      <c r="G717" s="7">
        <v>142.35</v>
      </c>
      <c r="H717" s="7">
        <f t="shared" si="84"/>
        <v>176.8</v>
      </c>
      <c r="I717" s="7">
        <f t="shared" si="85"/>
        <v>189213.04</v>
      </c>
      <c r="J717" s="7">
        <f t="shared" si="86"/>
        <v>235004.33</v>
      </c>
    </row>
    <row r="718" spans="1:10" ht="24.75" x14ac:dyDescent="0.25">
      <c r="A718" s="5" t="s">
        <v>1576</v>
      </c>
      <c r="B718" s="6" t="s">
        <v>1577</v>
      </c>
      <c r="C718" s="5" t="s">
        <v>1578</v>
      </c>
      <c r="D718" s="6" t="s">
        <v>17</v>
      </c>
      <c r="E718" s="6" t="s">
        <v>72</v>
      </c>
      <c r="F718" s="7">
        <v>735.69</v>
      </c>
      <c r="G718" s="7">
        <v>171.35</v>
      </c>
      <c r="H718" s="7">
        <f t="shared" si="84"/>
        <v>212.82</v>
      </c>
      <c r="I718" s="7">
        <f t="shared" si="85"/>
        <v>126060.48</v>
      </c>
      <c r="J718" s="7">
        <f t="shared" si="86"/>
        <v>156569.54999999999</v>
      </c>
    </row>
    <row r="719" spans="1:10" ht="24.75" x14ac:dyDescent="0.25">
      <c r="A719" s="5" t="s">
        <v>1579</v>
      </c>
      <c r="B719" s="6" t="s">
        <v>1580</v>
      </c>
      <c r="C719" s="5" t="s">
        <v>1581</v>
      </c>
      <c r="D719" s="6" t="s">
        <v>17</v>
      </c>
      <c r="E719" s="6" t="s">
        <v>72</v>
      </c>
      <c r="F719" s="7">
        <v>52.79</v>
      </c>
      <c r="G719" s="7">
        <v>222.1</v>
      </c>
      <c r="H719" s="7">
        <f t="shared" si="84"/>
        <v>275.85000000000002</v>
      </c>
      <c r="I719" s="7">
        <f t="shared" si="85"/>
        <v>11724.66</v>
      </c>
      <c r="J719" s="7">
        <f t="shared" si="86"/>
        <v>14562.12</v>
      </c>
    </row>
    <row r="720" spans="1:10" ht="16.5" x14ac:dyDescent="0.25">
      <c r="A720" s="5" t="s">
        <v>1582</v>
      </c>
      <c r="B720" s="6" t="s">
        <v>1583</v>
      </c>
      <c r="C720" s="5" t="s">
        <v>1584</v>
      </c>
      <c r="D720" s="6" t="s">
        <v>53</v>
      </c>
      <c r="E720" s="6" t="s">
        <v>72</v>
      </c>
      <c r="F720" s="7">
        <v>217.52</v>
      </c>
      <c r="G720" s="7">
        <v>84.04</v>
      </c>
      <c r="H720" s="7">
        <f t="shared" si="84"/>
        <v>104.38</v>
      </c>
      <c r="I720" s="7">
        <f t="shared" si="85"/>
        <v>18280.38</v>
      </c>
      <c r="J720" s="7">
        <f t="shared" si="86"/>
        <v>22704.74</v>
      </c>
    </row>
    <row r="721" spans="1:10" ht="16.5" x14ac:dyDescent="0.25">
      <c r="A721" s="5" t="s">
        <v>1585</v>
      </c>
      <c r="B721" s="6" t="s">
        <v>1586</v>
      </c>
      <c r="C721" s="5" t="s">
        <v>1587</v>
      </c>
      <c r="D721" s="6" t="s">
        <v>53</v>
      </c>
      <c r="E721" s="6" t="s">
        <v>72</v>
      </c>
      <c r="F721" s="7">
        <v>2889.77</v>
      </c>
      <c r="G721" s="7">
        <v>26.93</v>
      </c>
      <c r="H721" s="7">
        <f t="shared" si="84"/>
        <v>33.450000000000003</v>
      </c>
      <c r="I721" s="7">
        <f t="shared" si="85"/>
        <v>77821.509999999995</v>
      </c>
      <c r="J721" s="7">
        <f t="shared" si="86"/>
        <v>96662.81</v>
      </c>
    </row>
    <row r="722" spans="1:10" ht="16.5" x14ac:dyDescent="0.25">
      <c r="A722" s="5" t="s">
        <v>1588</v>
      </c>
      <c r="B722" s="6" t="s">
        <v>1589</v>
      </c>
      <c r="C722" s="5" t="s">
        <v>1590</v>
      </c>
      <c r="D722" s="6" t="s">
        <v>17</v>
      </c>
      <c r="E722" s="6" t="s">
        <v>72</v>
      </c>
      <c r="F722" s="7">
        <v>292.77</v>
      </c>
      <c r="G722" s="7">
        <v>698.71</v>
      </c>
      <c r="H722" s="7">
        <f t="shared" si="84"/>
        <v>867.8</v>
      </c>
      <c r="I722" s="7">
        <f t="shared" si="85"/>
        <v>204561.33</v>
      </c>
      <c r="J722" s="7">
        <f t="shared" si="86"/>
        <v>254065.81</v>
      </c>
    </row>
    <row r="723" spans="1:10" ht="20.100000000000001" customHeight="1" x14ac:dyDescent="0.25">
      <c r="A723" s="3" t="s">
        <v>1591</v>
      </c>
      <c r="B723" s="57" t="s">
        <v>195</v>
      </c>
      <c r="C723" s="57"/>
      <c r="D723" s="57"/>
      <c r="E723" s="57"/>
      <c r="F723" s="57"/>
      <c r="G723" s="57">
        <f>ROUND(F724*G724,2)+ROUND(F736*G736,2)+ROUND(F742*G742,2)</f>
        <v>0</v>
      </c>
      <c r="H723" s="57"/>
      <c r="I723" s="4">
        <f>ROUND(I724+I736+I742,2)</f>
        <v>1662095.41</v>
      </c>
      <c r="J723" s="4">
        <f>ROUND(J724+J736+J742,2)</f>
        <v>2064308.56</v>
      </c>
    </row>
    <row r="724" spans="1:10" ht="20.100000000000001" customHeight="1" x14ac:dyDescent="0.25">
      <c r="A724" s="3" t="s">
        <v>1592</v>
      </c>
      <c r="B724" s="57" t="s">
        <v>827</v>
      </c>
      <c r="C724" s="57"/>
      <c r="D724" s="57"/>
      <c r="E724" s="57"/>
      <c r="F724" s="57"/>
      <c r="G724" s="57">
        <f>ROUND(F725*G725,2)+ROUND(F726*G726,2)+ROUND(F727*G727,2)+ROUND(F728*G728,2)+ROUND(F729*G729,2)+ROUND(F730*G730,2)+ROUND(F731*G731,2)+ROUND(F732*G732,2)+ROUND(F733*G733,2)+ROUND(F734*G734,2)+ROUND(F735*G735,2)</f>
        <v>324658.27</v>
      </c>
      <c r="H724" s="57"/>
      <c r="I724" s="4">
        <f>ROUND(SUM(I725:I735),2)</f>
        <v>324658.27</v>
      </c>
      <c r="J724" s="4">
        <f>ROUND(SUM(J725:J735),2)</f>
        <v>403225.5</v>
      </c>
    </row>
    <row r="725" spans="1:10" x14ac:dyDescent="0.25">
      <c r="A725" s="5" t="s">
        <v>1593</v>
      </c>
      <c r="B725" s="6" t="s">
        <v>1594</v>
      </c>
      <c r="C725" s="5" t="s">
        <v>1595</v>
      </c>
      <c r="D725" s="6" t="s">
        <v>188</v>
      </c>
      <c r="E725" s="6" t="s">
        <v>193</v>
      </c>
      <c r="F725" s="7">
        <v>3.48</v>
      </c>
      <c r="G725" s="7">
        <v>660.25</v>
      </c>
      <c r="H725" s="7">
        <f t="shared" ref="H725:H735" si="87">ROUND(G725*ROUND(1+(24.2/100),4),2)</f>
        <v>820.03</v>
      </c>
      <c r="I725" s="7">
        <f t="shared" ref="I725:I735" si="88">ROUND(ROUND(F725,2)*ROUND(G725,2),2)</f>
        <v>2297.67</v>
      </c>
      <c r="J725" s="7">
        <f t="shared" ref="J725:J735" si="89">ROUND(ROUND(F725,2)*ROUND(H725,2),2)</f>
        <v>2853.7</v>
      </c>
    </row>
    <row r="726" spans="1:10" ht="16.5" x14ac:dyDescent="0.25">
      <c r="A726" s="5" t="s">
        <v>1596</v>
      </c>
      <c r="B726" s="6" t="s">
        <v>835</v>
      </c>
      <c r="C726" s="5" t="s">
        <v>836</v>
      </c>
      <c r="D726" s="6" t="s">
        <v>17</v>
      </c>
      <c r="E726" s="6" t="s">
        <v>72</v>
      </c>
      <c r="F726" s="7">
        <v>121.77</v>
      </c>
      <c r="G726" s="7">
        <v>483.76</v>
      </c>
      <c r="H726" s="7">
        <f t="shared" si="87"/>
        <v>600.83000000000004</v>
      </c>
      <c r="I726" s="7">
        <f t="shared" si="88"/>
        <v>58907.46</v>
      </c>
      <c r="J726" s="7">
        <f t="shared" si="89"/>
        <v>73163.070000000007</v>
      </c>
    </row>
    <row r="727" spans="1:10" ht="16.5" x14ac:dyDescent="0.25">
      <c r="A727" s="5" t="s">
        <v>1597</v>
      </c>
      <c r="B727" s="6" t="s">
        <v>829</v>
      </c>
      <c r="C727" s="5" t="s">
        <v>830</v>
      </c>
      <c r="D727" s="6" t="s">
        <v>53</v>
      </c>
      <c r="E727" s="6" t="s">
        <v>61</v>
      </c>
      <c r="F727" s="7">
        <v>100</v>
      </c>
      <c r="G727" s="7">
        <v>1182.07</v>
      </c>
      <c r="H727" s="7">
        <f t="shared" si="87"/>
        <v>1468.13</v>
      </c>
      <c r="I727" s="7">
        <f t="shared" si="88"/>
        <v>118207</v>
      </c>
      <c r="J727" s="7">
        <f t="shared" si="89"/>
        <v>146813</v>
      </c>
    </row>
    <row r="728" spans="1:10" ht="24.75" x14ac:dyDescent="0.25">
      <c r="A728" s="5" t="s">
        <v>1598</v>
      </c>
      <c r="B728" s="6" t="s">
        <v>1599</v>
      </c>
      <c r="C728" s="5" t="s">
        <v>1600</v>
      </c>
      <c r="D728" s="6" t="s">
        <v>53</v>
      </c>
      <c r="E728" s="6" t="s">
        <v>61</v>
      </c>
      <c r="F728" s="7">
        <v>3</v>
      </c>
      <c r="G728" s="7">
        <v>1321.47</v>
      </c>
      <c r="H728" s="7">
        <f t="shared" si="87"/>
        <v>1641.27</v>
      </c>
      <c r="I728" s="7">
        <f t="shared" si="88"/>
        <v>3964.41</v>
      </c>
      <c r="J728" s="7">
        <f t="shared" si="89"/>
        <v>4923.8100000000004</v>
      </c>
    </row>
    <row r="729" spans="1:10" ht="24.75" x14ac:dyDescent="0.25">
      <c r="A729" s="5" t="s">
        <v>1601</v>
      </c>
      <c r="B729" s="6" t="s">
        <v>832</v>
      </c>
      <c r="C729" s="5" t="s">
        <v>833</v>
      </c>
      <c r="D729" s="6" t="s">
        <v>53</v>
      </c>
      <c r="E729" s="6" t="s">
        <v>61</v>
      </c>
      <c r="F729" s="7">
        <v>12</v>
      </c>
      <c r="G729" s="7">
        <v>1943.74</v>
      </c>
      <c r="H729" s="7">
        <f t="shared" si="87"/>
        <v>2414.13</v>
      </c>
      <c r="I729" s="7">
        <f t="shared" si="88"/>
        <v>23324.880000000001</v>
      </c>
      <c r="J729" s="7">
        <f t="shared" si="89"/>
        <v>28969.56</v>
      </c>
    </row>
    <row r="730" spans="1:10" ht="24.75" x14ac:dyDescent="0.25">
      <c r="A730" s="5" t="s">
        <v>1602</v>
      </c>
      <c r="B730" s="6" t="s">
        <v>1603</v>
      </c>
      <c r="C730" s="5" t="s">
        <v>1604</v>
      </c>
      <c r="D730" s="6" t="s">
        <v>188</v>
      </c>
      <c r="E730" s="6" t="s">
        <v>193</v>
      </c>
      <c r="F730" s="7">
        <v>5.88</v>
      </c>
      <c r="G730" s="7">
        <v>688.86</v>
      </c>
      <c r="H730" s="7">
        <f t="shared" si="87"/>
        <v>855.56</v>
      </c>
      <c r="I730" s="7">
        <f t="shared" si="88"/>
        <v>4050.5</v>
      </c>
      <c r="J730" s="7">
        <f t="shared" si="89"/>
        <v>5030.6899999999996</v>
      </c>
    </row>
    <row r="731" spans="1:10" ht="24.75" x14ac:dyDescent="0.25">
      <c r="A731" s="5" t="s">
        <v>1605</v>
      </c>
      <c r="B731" s="6" t="s">
        <v>1606</v>
      </c>
      <c r="C731" s="5" t="s">
        <v>1607</v>
      </c>
      <c r="D731" s="6" t="s">
        <v>53</v>
      </c>
      <c r="E731" s="6" t="s">
        <v>61</v>
      </c>
      <c r="F731" s="7">
        <v>17</v>
      </c>
      <c r="G731" s="7">
        <v>2046.98</v>
      </c>
      <c r="H731" s="7">
        <f t="shared" si="87"/>
        <v>2542.35</v>
      </c>
      <c r="I731" s="7">
        <f t="shared" si="88"/>
        <v>34798.660000000003</v>
      </c>
      <c r="J731" s="7">
        <f t="shared" si="89"/>
        <v>43219.95</v>
      </c>
    </row>
    <row r="732" spans="1:10" ht="16.5" x14ac:dyDescent="0.25">
      <c r="A732" s="5" t="s">
        <v>1608</v>
      </c>
      <c r="B732" s="6" t="s">
        <v>1609</v>
      </c>
      <c r="C732" s="5" t="s">
        <v>1610</v>
      </c>
      <c r="D732" s="6" t="s">
        <v>53</v>
      </c>
      <c r="E732" s="6" t="s">
        <v>72</v>
      </c>
      <c r="F732" s="7">
        <v>6.29</v>
      </c>
      <c r="G732" s="7">
        <v>822.1</v>
      </c>
      <c r="H732" s="7">
        <f t="shared" si="87"/>
        <v>1021.05</v>
      </c>
      <c r="I732" s="7">
        <f t="shared" si="88"/>
        <v>5171.01</v>
      </c>
      <c r="J732" s="7">
        <f t="shared" si="89"/>
        <v>6422.4</v>
      </c>
    </row>
    <row r="733" spans="1:10" ht="24.75" x14ac:dyDescent="0.25">
      <c r="A733" s="5" t="s">
        <v>1611</v>
      </c>
      <c r="B733" s="6" t="s">
        <v>1612</v>
      </c>
      <c r="C733" s="5" t="s">
        <v>1613</v>
      </c>
      <c r="D733" s="6" t="s">
        <v>53</v>
      </c>
      <c r="E733" s="6" t="s">
        <v>61</v>
      </c>
      <c r="F733" s="7">
        <v>14</v>
      </c>
      <c r="G733" s="7">
        <v>2190.96</v>
      </c>
      <c r="H733" s="7">
        <f t="shared" si="87"/>
        <v>2721.17</v>
      </c>
      <c r="I733" s="7">
        <f t="shared" si="88"/>
        <v>30673.439999999999</v>
      </c>
      <c r="J733" s="7">
        <f t="shared" si="89"/>
        <v>38096.379999999997</v>
      </c>
    </row>
    <row r="734" spans="1:10" x14ac:dyDescent="0.25">
      <c r="A734" s="5" t="s">
        <v>1614</v>
      </c>
      <c r="B734" s="6" t="s">
        <v>1615</v>
      </c>
      <c r="C734" s="5" t="s">
        <v>1616</v>
      </c>
      <c r="D734" s="6" t="s">
        <v>17</v>
      </c>
      <c r="E734" s="6" t="s">
        <v>61</v>
      </c>
      <c r="F734" s="7">
        <v>13</v>
      </c>
      <c r="G734" s="7">
        <v>1199.08</v>
      </c>
      <c r="H734" s="7">
        <f t="shared" si="87"/>
        <v>1489.26</v>
      </c>
      <c r="I734" s="7">
        <f t="shared" si="88"/>
        <v>15588.04</v>
      </c>
      <c r="J734" s="7">
        <f t="shared" si="89"/>
        <v>19360.38</v>
      </c>
    </row>
    <row r="735" spans="1:10" ht="16.5" x14ac:dyDescent="0.25">
      <c r="A735" s="5" t="s">
        <v>1617</v>
      </c>
      <c r="B735" s="6" t="s">
        <v>1618</v>
      </c>
      <c r="C735" s="5" t="s">
        <v>1619</v>
      </c>
      <c r="D735" s="6" t="s">
        <v>53</v>
      </c>
      <c r="E735" s="6" t="s">
        <v>61</v>
      </c>
      <c r="F735" s="7">
        <v>8</v>
      </c>
      <c r="G735" s="7">
        <v>3459.4</v>
      </c>
      <c r="H735" s="7">
        <f t="shared" si="87"/>
        <v>4296.57</v>
      </c>
      <c r="I735" s="7">
        <f t="shared" si="88"/>
        <v>27675.200000000001</v>
      </c>
      <c r="J735" s="7">
        <f t="shared" si="89"/>
        <v>34372.559999999998</v>
      </c>
    </row>
    <row r="736" spans="1:10" ht="20.100000000000001" customHeight="1" x14ac:dyDescent="0.25">
      <c r="A736" s="3" t="s">
        <v>1620</v>
      </c>
      <c r="B736" s="57" t="s">
        <v>838</v>
      </c>
      <c r="C736" s="57"/>
      <c r="D736" s="57"/>
      <c r="E736" s="57"/>
      <c r="F736" s="57"/>
      <c r="G736" s="57">
        <f>ROUND(F737*G737,2)+ROUND(F738*G738,2)+ROUND(F739*G739,2)+ROUND(F740*G740,2)+ROUND(F741*G741,2)</f>
        <v>1153284.5900000001</v>
      </c>
      <c r="H736" s="57"/>
      <c r="I736" s="4">
        <f>ROUND(SUM(I737:I741),2)</f>
        <v>1153284.5900000001</v>
      </c>
      <c r="J736" s="4">
        <f>ROUND(SUM(J737:J741),2)</f>
        <v>1432364.11</v>
      </c>
    </row>
    <row r="737" spans="1:10" x14ac:dyDescent="0.25">
      <c r="A737" s="5" t="s">
        <v>1621</v>
      </c>
      <c r="B737" s="6" t="s">
        <v>1622</v>
      </c>
      <c r="C737" s="5" t="s">
        <v>1623</v>
      </c>
      <c r="D737" s="6" t="s">
        <v>188</v>
      </c>
      <c r="E737" s="6" t="s">
        <v>193</v>
      </c>
      <c r="F737" s="7">
        <v>2.88</v>
      </c>
      <c r="G737" s="7">
        <v>309.77</v>
      </c>
      <c r="H737" s="7">
        <f>ROUND(G737*ROUND(1+(24.2/100),4),2)</f>
        <v>384.73</v>
      </c>
      <c r="I737" s="7">
        <f>ROUND(ROUND(F737,2)*ROUND(G737,2),2)</f>
        <v>892.14</v>
      </c>
      <c r="J737" s="7">
        <f>ROUND(ROUND(F737,2)*ROUND(H737,2),2)</f>
        <v>1108.02</v>
      </c>
    </row>
    <row r="738" spans="1:10" x14ac:dyDescent="0.25">
      <c r="A738" s="5" t="s">
        <v>1624</v>
      </c>
      <c r="B738" s="6" t="s">
        <v>1625</v>
      </c>
      <c r="C738" s="5" t="s">
        <v>1626</v>
      </c>
      <c r="D738" s="6" t="s">
        <v>188</v>
      </c>
      <c r="E738" s="6" t="s">
        <v>193</v>
      </c>
      <c r="F738" s="7">
        <v>1081.96</v>
      </c>
      <c r="G738" s="7">
        <v>524.77</v>
      </c>
      <c r="H738" s="7">
        <f>ROUND(G738*ROUND(1+(24.2/100),4),2)</f>
        <v>651.76</v>
      </c>
      <c r="I738" s="7">
        <f>ROUND(ROUND(F738,2)*ROUND(G738,2),2)</f>
        <v>567780.15</v>
      </c>
      <c r="J738" s="7">
        <f>ROUND(ROUND(F738,2)*ROUND(H738,2),2)</f>
        <v>705178.25</v>
      </c>
    </row>
    <row r="739" spans="1:10" ht="16.5" x14ac:dyDescent="0.25">
      <c r="A739" s="5" t="s">
        <v>1627</v>
      </c>
      <c r="B739" s="6" t="s">
        <v>843</v>
      </c>
      <c r="C739" s="5" t="s">
        <v>844</v>
      </c>
      <c r="D739" s="6" t="s">
        <v>53</v>
      </c>
      <c r="E739" s="6" t="s">
        <v>72</v>
      </c>
      <c r="F739" s="7">
        <v>66</v>
      </c>
      <c r="G739" s="7">
        <v>706.44</v>
      </c>
      <c r="H739" s="7">
        <f>ROUND(G739*ROUND(1+(24.2/100),4),2)</f>
        <v>877.4</v>
      </c>
      <c r="I739" s="7">
        <f>ROUND(ROUND(F739,2)*ROUND(G739,2),2)</f>
        <v>46625.04</v>
      </c>
      <c r="J739" s="7">
        <f>ROUND(ROUND(F739,2)*ROUND(H739,2),2)</f>
        <v>57908.4</v>
      </c>
    </row>
    <row r="740" spans="1:10" ht="16.5" x14ac:dyDescent="0.25">
      <c r="A740" s="5" t="s">
        <v>1628</v>
      </c>
      <c r="B740" s="6" t="s">
        <v>840</v>
      </c>
      <c r="C740" s="5" t="s">
        <v>841</v>
      </c>
      <c r="D740" s="6" t="s">
        <v>53</v>
      </c>
      <c r="E740" s="6" t="s">
        <v>72</v>
      </c>
      <c r="F740" s="7">
        <v>6</v>
      </c>
      <c r="G740" s="7">
        <v>354.18</v>
      </c>
      <c r="H740" s="7">
        <f>ROUND(G740*ROUND(1+(24.2/100),4),2)</f>
        <v>439.89</v>
      </c>
      <c r="I740" s="7">
        <f>ROUND(ROUND(F740,2)*ROUND(G740,2),2)</f>
        <v>2125.08</v>
      </c>
      <c r="J740" s="7">
        <f>ROUND(ROUND(F740,2)*ROUND(H740,2),2)</f>
        <v>2639.34</v>
      </c>
    </row>
    <row r="741" spans="1:10" ht="16.5" x14ac:dyDescent="0.25">
      <c r="A741" s="5" t="s">
        <v>1629</v>
      </c>
      <c r="B741" s="6" t="s">
        <v>1630</v>
      </c>
      <c r="C741" s="5" t="s">
        <v>1631</v>
      </c>
      <c r="D741" s="6" t="s">
        <v>17</v>
      </c>
      <c r="E741" s="6" t="s">
        <v>72</v>
      </c>
      <c r="F741" s="7">
        <v>3080.73</v>
      </c>
      <c r="G741" s="7">
        <v>173.94</v>
      </c>
      <c r="H741" s="7">
        <f>ROUND(G741*ROUND(1+(24.2/100),4),2)</f>
        <v>216.03</v>
      </c>
      <c r="I741" s="7">
        <f>ROUND(ROUND(F741,2)*ROUND(G741,2),2)</f>
        <v>535862.18000000005</v>
      </c>
      <c r="J741" s="7">
        <f>ROUND(ROUND(F741,2)*ROUND(H741,2),2)</f>
        <v>665530.1</v>
      </c>
    </row>
    <row r="742" spans="1:10" ht="20.100000000000001" customHeight="1" x14ac:dyDescent="0.25">
      <c r="A742" s="3" t="s">
        <v>1632</v>
      </c>
      <c r="B742" s="57" t="s">
        <v>846</v>
      </c>
      <c r="C742" s="57"/>
      <c r="D742" s="57"/>
      <c r="E742" s="57"/>
      <c r="F742" s="57"/>
      <c r="G742" s="57">
        <f>ROUND(F743*G743,2)+ROUND(F744*G744,2)+ROUND(F745*G745,2)+ROUND(F746*G746,2)</f>
        <v>184152.55</v>
      </c>
      <c r="H742" s="57"/>
      <c r="I742" s="4">
        <f>ROUND(SUM(I743:I746),2)</f>
        <v>184152.55</v>
      </c>
      <c r="J742" s="4">
        <f>ROUND(SUM(J743:J746),2)</f>
        <v>228718.95</v>
      </c>
    </row>
    <row r="743" spans="1:10" x14ac:dyDescent="0.25">
      <c r="A743" s="5" t="s">
        <v>1633</v>
      </c>
      <c r="B743" s="6" t="s">
        <v>848</v>
      </c>
      <c r="C743" s="5" t="s">
        <v>849</v>
      </c>
      <c r="D743" s="6" t="s">
        <v>17</v>
      </c>
      <c r="E743" s="6" t="s">
        <v>178</v>
      </c>
      <c r="F743" s="7">
        <v>1058.79</v>
      </c>
      <c r="G743" s="7">
        <v>57.04</v>
      </c>
      <c r="H743" s="7">
        <f>ROUND(G743*ROUND(1+(24.2/100),4),2)</f>
        <v>70.84</v>
      </c>
      <c r="I743" s="7">
        <f>ROUND(ROUND(F743,2)*ROUND(G743,2),2)</f>
        <v>60393.38</v>
      </c>
      <c r="J743" s="7">
        <f>ROUND(ROUND(F743,2)*ROUND(H743,2),2)</f>
        <v>75004.679999999993</v>
      </c>
    </row>
    <row r="744" spans="1:10" x14ac:dyDescent="0.25">
      <c r="A744" s="5" t="s">
        <v>1634</v>
      </c>
      <c r="B744" s="6" t="s">
        <v>851</v>
      </c>
      <c r="C744" s="5" t="s">
        <v>852</v>
      </c>
      <c r="D744" s="6" t="s">
        <v>17</v>
      </c>
      <c r="E744" s="6" t="s">
        <v>178</v>
      </c>
      <c r="F744" s="7">
        <v>761.55</v>
      </c>
      <c r="G744" s="7">
        <v>43.75</v>
      </c>
      <c r="H744" s="7">
        <f>ROUND(G744*ROUND(1+(24.2/100),4),2)</f>
        <v>54.34</v>
      </c>
      <c r="I744" s="7">
        <f>ROUND(ROUND(F744,2)*ROUND(G744,2),2)</f>
        <v>33317.81</v>
      </c>
      <c r="J744" s="7">
        <f>ROUND(ROUND(F744,2)*ROUND(H744,2),2)</f>
        <v>41382.629999999997</v>
      </c>
    </row>
    <row r="745" spans="1:10" ht="16.5" x14ac:dyDescent="0.25">
      <c r="A745" s="5" t="s">
        <v>1635</v>
      </c>
      <c r="B745" s="6" t="s">
        <v>854</v>
      </c>
      <c r="C745" s="5" t="s">
        <v>855</v>
      </c>
      <c r="D745" s="6" t="s">
        <v>17</v>
      </c>
      <c r="E745" s="6" t="s">
        <v>178</v>
      </c>
      <c r="F745" s="7">
        <v>737.55</v>
      </c>
      <c r="G745" s="7">
        <v>118.41</v>
      </c>
      <c r="H745" s="7">
        <f>ROUND(G745*ROUND(1+(24.2/100),4),2)</f>
        <v>147.07</v>
      </c>
      <c r="I745" s="7">
        <f>ROUND(ROUND(F745,2)*ROUND(G745,2),2)</f>
        <v>87333.3</v>
      </c>
      <c r="J745" s="7">
        <f>ROUND(ROUND(F745,2)*ROUND(H745,2),2)</f>
        <v>108471.48</v>
      </c>
    </row>
    <row r="746" spans="1:10" x14ac:dyDescent="0.25">
      <c r="A746" s="5" t="s">
        <v>1636</v>
      </c>
      <c r="B746" s="6" t="s">
        <v>857</v>
      </c>
      <c r="C746" s="5" t="s">
        <v>858</v>
      </c>
      <c r="D746" s="6" t="s">
        <v>17</v>
      </c>
      <c r="E746" s="6" t="s">
        <v>178</v>
      </c>
      <c r="F746" s="7">
        <v>32.9</v>
      </c>
      <c r="G746" s="7">
        <v>94.47</v>
      </c>
      <c r="H746" s="7">
        <f>ROUND(G746*ROUND(1+(24.2/100),4),2)</f>
        <v>117.33</v>
      </c>
      <c r="I746" s="7">
        <f>ROUND(ROUND(F746,2)*ROUND(G746,2),2)</f>
        <v>3108.06</v>
      </c>
      <c r="J746" s="7">
        <f>ROUND(ROUND(F746,2)*ROUND(H746,2),2)</f>
        <v>3860.16</v>
      </c>
    </row>
    <row r="747" spans="1:10" ht="20.100000000000001" customHeight="1" x14ac:dyDescent="0.25">
      <c r="A747" s="3" t="s">
        <v>1637</v>
      </c>
      <c r="B747" s="57" t="s">
        <v>860</v>
      </c>
      <c r="C747" s="57"/>
      <c r="D747" s="57"/>
      <c r="E747" s="57"/>
      <c r="F747" s="57"/>
      <c r="G747" s="57">
        <f>ROUND(F748*G748,2)+ROUND(F749*G749,2)+ROUND(F750*G750,2)</f>
        <v>712599.55</v>
      </c>
      <c r="H747" s="57"/>
      <c r="I747" s="4">
        <f>ROUND(SUM(I748:I750),2)</f>
        <v>712599.55</v>
      </c>
      <c r="J747" s="4">
        <f>ROUND(SUM(J748:J750),2)</f>
        <v>885044.69</v>
      </c>
    </row>
    <row r="748" spans="1:10" ht="16.5" x14ac:dyDescent="0.25">
      <c r="A748" s="5" t="s">
        <v>1638</v>
      </c>
      <c r="B748" s="6" t="s">
        <v>1639</v>
      </c>
      <c r="C748" s="5" t="s">
        <v>1640</v>
      </c>
      <c r="D748" s="6" t="s">
        <v>53</v>
      </c>
      <c r="E748" s="6" t="s">
        <v>72</v>
      </c>
      <c r="F748" s="7">
        <v>1936.98</v>
      </c>
      <c r="G748" s="7">
        <v>179.41</v>
      </c>
      <c r="H748" s="7">
        <f>ROUND(G748*ROUND(1+(24.2/100),4),2)</f>
        <v>222.83</v>
      </c>
      <c r="I748" s="7">
        <f>ROUND(ROUND(F748,2)*ROUND(G748,2),2)</f>
        <v>347513.58</v>
      </c>
      <c r="J748" s="7">
        <f>ROUND(ROUND(F748,2)*ROUND(H748,2),2)</f>
        <v>431617.25</v>
      </c>
    </row>
    <row r="749" spans="1:10" ht="16.5" x14ac:dyDescent="0.25">
      <c r="A749" s="5" t="s">
        <v>1641</v>
      </c>
      <c r="B749" s="6" t="s">
        <v>871</v>
      </c>
      <c r="C749" s="5" t="s">
        <v>872</v>
      </c>
      <c r="D749" s="6" t="s">
        <v>17</v>
      </c>
      <c r="E749" s="6" t="s">
        <v>72</v>
      </c>
      <c r="F749" s="7">
        <v>1936.98</v>
      </c>
      <c r="G749" s="7">
        <v>174.52</v>
      </c>
      <c r="H749" s="7">
        <f>ROUND(G749*ROUND(1+(24.2/100),4),2)</f>
        <v>216.75</v>
      </c>
      <c r="I749" s="7">
        <f>ROUND(ROUND(F749,2)*ROUND(G749,2),2)</f>
        <v>338041.75</v>
      </c>
      <c r="J749" s="7">
        <f>ROUND(ROUND(F749,2)*ROUND(H749,2),2)</f>
        <v>419840.42</v>
      </c>
    </row>
    <row r="750" spans="1:10" x14ac:dyDescent="0.25">
      <c r="A750" s="5" t="s">
        <v>1642</v>
      </c>
      <c r="B750" s="6" t="s">
        <v>1643</v>
      </c>
      <c r="C750" s="5" t="s">
        <v>1644</v>
      </c>
      <c r="D750" s="6" t="s">
        <v>188</v>
      </c>
      <c r="E750" s="6" t="s">
        <v>465</v>
      </c>
      <c r="F750" s="7">
        <v>474.46</v>
      </c>
      <c r="G750" s="7">
        <v>57</v>
      </c>
      <c r="H750" s="7">
        <f>ROUND(G750*ROUND(1+(24.2/100),4),2)</f>
        <v>70.790000000000006</v>
      </c>
      <c r="I750" s="7">
        <f>ROUND(ROUND(F750,2)*ROUND(G750,2),2)</f>
        <v>27044.22</v>
      </c>
      <c r="J750" s="7">
        <f>ROUND(ROUND(F750,2)*ROUND(H750,2),2)</f>
        <v>33587.019999999997</v>
      </c>
    </row>
    <row r="751" spans="1:10" ht="20.100000000000001" customHeight="1" x14ac:dyDescent="0.25">
      <c r="A751" s="3" t="s">
        <v>1645</v>
      </c>
      <c r="B751" s="57" t="s">
        <v>204</v>
      </c>
      <c r="C751" s="57"/>
      <c r="D751" s="57"/>
      <c r="E751" s="57"/>
      <c r="F751" s="57"/>
      <c r="G751" s="57">
        <f>ROUND(F752*G752,2)+ROUND(F789*G789,2)+ROUND(F805*G805,2)+ROUND(F815*G815,2)+ROUND(F822*G822,2)+ROUND(F827*G827,2)+ROUND(F832*G832,2)+ROUND(F992*G992,2)+ROUND(F1019*G1019,2)</f>
        <v>0</v>
      </c>
      <c r="H751" s="57"/>
      <c r="I751" s="4">
        <f>ROUND(I752+I789+I805+I815+I822+I827+I832+I992+I1019,2)</f>
        <v>1216489.3700000001</v>
      </c>
      <c r="J751" s="4">
        <f>ROUND(J752+J789+J805+J815+J822+J827+J832+J992+J1019,2)</f>
        <v>1510869.19</v>
      </c>
    </row>
    <row r="752" spans="1:10" ht="20.100000000000001" customHeight="1" x14ac:dyDescent="0.25">
      <c r="A752" s="3" t="s">
        <v>1646</v>
      </c>
      <c r="B752" s="57" t="s">
        <v>213</v>
      </c>
      <c r="C752" s="57"/>
      <c r="D752" s="57"/>
      <c r="E752" s="57"/>
      <c r="F752" s="57"/>
      <c r="G752" s="57">
        <f>ROUND(F753*G753,2)+ROUND(F754*G754,2)+ROUND(F755*G755,2)+ROUND(F756*G756,2)+ROUND(F757*G757,2)+ROUND(F758*G758,2)+ROUND(F759*G759,2)+ROUND(F760*G760,2)+ROUND(F761*G761,2)+ROUND(F762*G762,2)+ROUND(F763*G763,2)+ROUND(F764*G764,2)+ROUND(F765*G765,2)+ROUND(F766*G766,2)+ROUND(F767*G767,2)+ROUND(F768*G768,2)+ROUND(F769*G769,2)+ROUND(F770*G770,2)+ROUND(F771*G771,2)+ROUND(F772*G772,2)+ROUND(F773*G773,2)+ROUND(F774*G774,2)+ROUND(F775*G775,2)+ROUND(F776*G776,2)+ROUND(F777*G777,2)+ROUND(F778*G778,2)+ROUND(F779*G779,2)+ROUND(F780*G780,2)+ROUND(F781*G781,2)+ROUND(F782*G782,2)+ROUND(F783*G783,2)+ROUND(F784*G784,2)+ROUND(F785*G785,2)+ROUND(F786*G786,2)+ROUND(F787*G787,2)+ROUND(F788*G788,2)</f>
        <v>366136.20999999996</v>
      </c>
      <c r="H752" s="57"/>
      <c r="I752" s="4">
        <f>ROUND(SUM(I753:I788),2)</f>
        <v>366136.21</v>
      </c>
      <c r="J752" s="4">
        <f>ROUND(SUM(J753:J788),2)</f>
        <v>454727.46</v>
      </c>
    </row>
    <row r="753" spans="1:10" ht="16.5" x14ac:dyDescent="0.25">
      <c r="A753" s="5" t="s">
        <v>1647</v>
      </c>
      <c r="B753" s="6" t="s">
        <v>224</v>
      </c>
      <c r="C753" s="5" t="s">
        <v>225</v>
      </c>
      <c r="D753" s="6" t="s">
        <v>17</v>
      </c>
      <c r="E753" s="6" t="s">
        <v>178</v>
      </c>
      <c r="F753" s="7">
        <v>56.79</v>
      </c>
      <c r="G753" s="7">
        <v>10.029999999999999</v>
      </c>
      <c r="H753" s="7">
        <f t="shared" ref="H753:H788" si="90">ROUND(G753*ROUND(1+(24.2/100),4),2)</f>
        <v>12.46</v>
      </c>
      <c r="I753" s="7">
        <f t="shared" ref="I753:I788" si="91">ROUND(ROUND(F753,2)*ROUND(G753,2),2)</f>
        <v>569.6</v>
      </c>
      <c r="J753" s="7">
        <f t="shared" ref="J753:J788" si="92">ROUND(ROUND(F753,2)*ROUND(H753,2),2)</f>
        <v>707.6</v>
      </c>
    </row>
    <row r="754" spans="1:10" ht="16.5" x14ac:dyDescent="0.25">
      <c r="A754" s="5" t="s">
        <v>1648</v>
      </c>
      <c r="B754" s="6" t="s">
        <v>974</v>
      </c>
      <c r="C754" s="5" t="s">
        <v>975</v>
      </c>
      <c r="D754" s="6" t="s">
        <v>17</v>
      </c>
      <c r="E754" s="6" t="s">
        <v>178</v>
      </c>
      <c r="F754" s="7">
        <v>10.66</v>
      </c>
      <c r="G754" s="7">
        <v>14.92</v>
      </c>
      <c r="H754" s="7">
        <f t="shared" si="90"/>
        <v>18.53</v>
      </c>
      <c r="I754" s="7">
        <f t="shared" si="91"/>
        <v>159.05000000000001</v>
      </c>
      <c r="J754" s="7">
        <f t="shared" si="92"/>
        <v>197.53</v>
      </c>
    </row>
    <row r="755" spans="1:10" ht="16.5" x14ac:dyDescent="0.25">
      <c r="A755" s="5" t="s">
        <v>1649</v>
      </c>
      <c r="B755" s="6" t="s">
        <v>1331</v>
      </c>
      <c r="C755" s="5" t="s">
        <v>1332</v>
      </c>
      <c r="D755" s="6" t="s">
        <v>17</v>
      </c>
      <c r="E755" s="6" t="s">
        <v>178</v>
      </c>
      <c r="F755" s="7">
        <v>0.92</v>
      </c>
      <c r="G755" s="7">
        <v>18.79</v>
      </c>
      <c r="H755" s="7">
        <f t="shared" si="90"/>
        <v>23.34</v>
      </c>
      <c r="I755" s="7">
        <f t="shared" si="91"/>
        <v>17.29</v>
      </c>
      <c r="J755" s="7">
        <f t="shared" si="92"/>
        <v>21.47</v>
      </c>
    </row>
    <row r="756" spans="1:10" ht="16.5" x14ac:dyDescent="0.25">
      <c r="A756" s="5" t="s">
        <v>1650</v>
      </c>
      <c r="B756" s="6" t="s">
        <v>230</v>
      </c>
      <c r="C756" s="5" t="s">
        <v>231</v>
      </c>
      <c r="D756" s="6" t="s">
        <v>17</v>
      </c>
      <c r="E756" s="6" t="s">
        <v>178</v>
      </c>
      <c r="F756" s="7">
        <v>1468.1</v>
      </c>
      <c r="G756" s="7">
        <v>17.29</v>
      </c>
      <c r="H756" s="7">
        <f t="shared" si="90"/>
        <v>21.47</v>
      </c>
      <c r="I756" s="7">
        <f t="shared" si="91"/>
        <v>25383.45</v>
      </c>
      <c r="J756" s="7">
        <f t="shared" si="92"/>
        <v>31520.11</v>
      </c>
    </row>
    <row r="757" spans="1:10" ht="16.5" x14ac:dyDescent="0.25">
      <c r="A757" s="5" t="s">
        <v>1651</v>
      </c>
      <c r="B757" s="6" t="s">
        <v>882</v>
      </c>
      <c r="C757" s="5" t="s">
        <v>883</v>
      </c>
      <c r="D757" s="6" t="s">
        <v>17</v>
      </c>
      <c r="E757" s="6" t="s">
        <v>178</v>
      </c>
      <c r="F757" s="7">
        <v>12.53</v>
      </c>
      <c r="G757" s="7">
        <v>22.18</v>
      </c>
      <c r="H757" s="7">
        <f t="shared" si="90"/>
        <v>27.55</v>
      </c>
      <c r="I757" s="7">
        <f t="shared" si="91"/>
        <v>277.92</v>
      </c>
      <c r="J757" s="7">
        <f t="shared" si="92"/>
        <v>345.2</v>
      </c>
    </row>
    <row r="758" spans="1:10" ht="16.5" x14ac:dyDescent="0.25">
      <c r="A758" s="5" t="s">
        <v>1652</v>
      </c>
      <c r="B758" s="6" t="s">
        <v>233</v>
      </c>
      <c r="C758" s="5" t="s">
        <v>234</v>
      </c>
      <c r="D758" s="6" t="s">
        <v>17</v>
      </c>
      <c r="E758" s="6" t="s">
        <v>178</v>
      </c>
      <c r="F758" s="7">
        <v>3.58</v>
      </c>
      <c r="G758" s="7">
        <v>17.559999999999999</v>
      </c>
      <c r="H758" s="7">
        <f t="shared" si="90"/>
        <v>21.81</v>
      </c>
      <c r="I758" s="7">
        <f t="shared" si="91"/>
        <v>62.86</v>
      </c>
      <c r="J758" s="7">
        <f t="shared" si="92"/>
        <v>78.08</v>
      </c>
    </row>
    <row r="759" spans="1:10" ht="16.5" x14ac:dyDescent="0.25">
      <c r="A759" s="5" t="s">
        <v>1653</v>
      </c>
      <c r="B759" s="6" t="s">
        <v>1654</v>
      </c>
      <c r="C759" s="5" t="s">
        <v>1655</v>
      </c>
      <c r="D759" s="6" t="s">
        <v>17</v>
      </c>
      <c r="E759" s="6" t="s">
        <v>178</v>
      </c>
      <c r="F759" s="7">
        <v>13.91</v>
      </c>
      <c r="G759" s="7">
        <v>35.15</v>
      </c>
      <c r="H759" s="7">
        <f t="shared" si="90"/>
        <v>43.66</v>
      </c>
      <c r="I759" s="7">
        <f t="shared" si="91"/>
        <v>488.94</v>
      </c>
      <c r="J759" s="7">
        <f t="shared" si="92"/>
        <v>607.30999999999995</v>
      </c>
    </row>
    <row r="760" spans="1:10" ht="16.5" x14ac:dyDescent="0.25">
      <c r="A760" s="5" t="s">
        <v>1656</v>
      </c>
      <c r="B760" s="6" t="s">
        <v>239</v>
      </c>
      <c r="C760" s="5" t="s">
        <v>240</v>
      </c>
      <c r="D760" s="6" t="s">
        <v>17</v>
      </c>
      <c r="E760" s="6" t="s">
        <v>178</v>
      </c>
      <c r="F760" s="7">
        <v>35.01</v>
      </c>
      <c r="G760" s="7">
        <v>64</v>
      </c>
      <c r="H760" s="7">
        <f t="shared" si="90"/>
        <v>79.489999999999995</v>
      </c>
      <c r="I760" s="7">
        <f t="shared" si="91"/>
        <v>2240.64</v>
      </c>
      <c r="J760" s="7">
        <f t="shared" si="92"/>
        <v>2782.94</v>
      </c>
    </row>
    <row r="761" spans="1:10" ht="16.5" x14ac:dyDescent="0.25">
      <c r="A761" s="5" t="s">
        <v>1657</v>
      </c>
      <c r="B761" s="6" t="s">
        <v>1366</v>
      </c>
      <c r="C761" s="5" t="s">
        <v>1367</v>
      </c>
      <c r="D761" s="6" t="s">
        <v>53</v>
      </c>
      <c r="E761" s="6" t="s">
        <v>178</v>
      </c>
      <c r="F761" s="7">
        <v>302.33</v>
      </c>
      <c r="G761" s="7">
        <v>30.53</v>
      </c>
      <c r="H761" s="7">
        <f t="shared" si="90"/>
        <v>37.92</v>
      </c>
      <c r="I761" s="7">
        <f t="shared" si="91"/>
        <v>9230.1299999999992</v>
      </c>
      <c r="J761" s="7">
        <f t="shared" si="92"/>
        <v>11464.35</v>
      </c>
    </row>
    <row r="762" spans="1:10" ht="16.5" x14ac:dyDescent="0.25">
      <c r="A762" s="5" t="s">
        <v>1658</v>
      </c>
      <c r="B762" s="6" t="s">
        <v>885</v>
      </c>
      <c r="C762" s="5" t="s">
        <v>886</v>
      </c>
      <c r="D762" s="6" t="s">
        <v>53</v>
      </c>
      <c r="E762" s="6" t="s">
        <v>178</v>
      </c>
      <c r="F762" s="7">
        <v>4561.21</v>
      </c>
      <c r="G762" s="7">
        <v>23.49</v>
      </c>
      <c r="H762" s="7">
        <f t="shared" si="90"/>
        <v>29.17</v>
      </c>
      <c r="I762" s="7">
        <f t="shared" si="91"/>
        <v>107142.82</v>
      </c>
      <c r="J762" s="7">
        <f t="shared" si="92"/>
        <v>133050.5</v>
      </c>
    </row>
    <row r="763" spans="1:10" ht="16.5" x14ac:dyDescent="0.25">
      <c r="A763" s="5" t="s">
        <v>1659</v>
      </c>
      <c r="B763" s="6" t="s">
        <v>891</v>
      </c>
      <c r="C763" s="5" t="s">
        <v>892</v>
      </c>
      <c r="D763" s="6" t="s">
        <v>17</v>
      </c>
      <c r="E763" s="6" t="s">
        <v>61</v>
      </c>
      <c r="F763" s="7">
        <v>12</v>
      </c>
      <c r="G763" s="7">
        <v>19.96</v>
      </c>
      <c r="H763" s="7">
        <f t="shared" si="90"/>
        <v>24.79</v>
      </c>
      <c r="I763" s="7">
        <f t="shared" si="91"/>
        <v>239.52</v>
      </c>
      <c r="J763" s="7">
        <f t="shared" si="92"/>
        <v>297.48</v>
      </c>
    </row>
    <row r="764" spans="1:10" ht="16.5" x14ac:dyDescent="0.25">
      <c r="A764" s="5" t="s">
        <v>1660</v>
      </c>
      <c r="B764" s="6" t="s">
        <v>1661</v>
      </c>
      <c r="C764" s="5" t="s">
        <v>1662</v>
      </c>
      <c r="D764" s="6" t="s">
        <v>17</v>
      </c>
      <c r="E764" s="6" t="s">
        <v>61</v>
      </c>
      <c r="F764" s="7">
        <v>8</v>
      </c>
      <c r="G764" s="7">
        <v>25.82</v>
      </c>
      <c r="H764" s="7">
        <f t="shared" si="90"/>
        <v>32.07</v>
      </c>
      <c r="I764" s="7">
        <f t="shared" si="91"/>
        <v>206.56</v>
      </c>
      <c r="J764" s="7">
        <f t="shared" si="92"/>
        <v>256.56</v>
      </c>
    </row>
    <row r="765" spans="1:10" ht="16.5" x14ac:dyDescent="0.25">
      <c r="A765" s="5" t="s">
        <v>1663</v>
      </c>
      <c r="B765" s="6" t="s">
        <v>1664</v>
      </c>
      <c r="C765" s="5" t="s">
        <v>1665</v>
      </c>
      <c r="D765" s="6" t="s">
        <v>17</v>
      </c>
      <c r="E765" s="6" t="s">
        <v>61</v>
      </c>
      <c r="F765" s="7">
        <v>2</v>
      </c>
      <c r="G765" s="7">
        <v>25.01</v>
      </c>
      <c r="H765" s="7">
        <f t="shared" si="90"/>
        <v>31.06</v>
      </c>
      <c r="I765" s="7">
        <f t="shared" si="91"/>
        <v>50.02</v>
      </c>
      <c r="J765" s="7">
        <f t="shared" si="92"/>
        <v>62.12</v>
      </c>
    </row>
    <row r="766" spans="1:10" ht="16.5" x14ac:dyDescent="0.25">
      <c r="A766" s="5" t="s">
        <v>1666</v>
      </c>
      <c r="B766" s="6" t="s">
        <v>1667</v>
      </c>
      <c r="C766" s="5" t="s">
        <v>1668</v>
      </c>
      <c r="D766" s="6" t="s">
        <v>17</v>
      </c>
      <c r="E766" s="6" t="s">
        <v>61</v>
      </c>
      <c r="F766" s="7">
        <v>4</v>
      </c>
      <c r="G766" s="7">
        <v>48.2</v>
      </c>
      <c r="H766" s="7">
        <f t="shared" si="90"/>
        <v>59.86</v>
      </c>
      <c r="I766" s="7">
        <f t="shared" si="91"/>
        <v>192.8</v>
      </c>
      <c r="J766" s="7">
        <f t="shared" si="92"/>
        <v>239.44</v>
      </c>
    </row>
    <row r="767" spans="1:10" ht="16.5" x14ac:dyDescent="0.25">
      <c r="A767" s="5" t="s">
        <v>1669</v>
      </c>
      <c r="B767" s="6" t="s">
        <v>1670</v>
      </c>
      <c r="C767" s="5" t="s">
        <v>1671</v>
      </c>
      <c r="D767" s="6" t="s">
        <v>17</v>
      </c>
      <c r="E767" s="6" t="s">
        <v>61</v>
      </c>
      <c r="F767" s="7">
        <v>4</v>
      </c>
      <c r="G767" s="7">
        <v>79.64</v>
      </c>
      <c r="H767" s="7">
        <f t="shared" si="90"/>
        <v>98.91</v>
      </c>
      <c r="I767" s="7">
        <f t="shared" si="91"/>
        <v>318.56</v>
      </c>
      <c r="J767" s="7">
        <f t="shared" si="92"/>
        <v>395.64</v>
      </c>
    </row>
    <row r="768" spans="1:10" ht="16.5" x14ac:dyDescent="0.25">
      <c r="A768" s="5" t="s">
        <v>1672</v>
      </c>
      <c r="B768" s="6" t="s">
        <v>245</v>
      </c>
      <c r="C768" s="5" t="s">
        <v>246</v>
      </c>
      <c r="D768" s="6" t="s">
        <v>17</v>
      </c>
      <c r="E768" s="6" t="s">
        <v>61</v>
      </c>
      <c r="F768" s="7">
        <v>38</v>
      </c>
      <c r="G768" s="7">
        <v>7.46</v>
      </c>
      <c r="H768" s="7">
        <f t="shared" si="90"/>
        <v>9.27</v>
      </c>
      <c r="I768" s="7">
        <f t="shared" si="91"/>
        <v>283.48</v>
      </c>
      <c r="J768" s="7">
        <f t="shared" si="92"/>
        <v>352.26</v>
      </c>
    </row>
    <row r="769" spans="1:10" ht="16.5" x14ac:dyDescent="0.25">
      <c r="A769" s="5" t="s">
        <v>1673</v>
      </c>
      <c r="B769" s="6" t="s">
        <v>981</v>
      </c>
      <c r="C769" s="5" t="s">
        <v>982</v>
      </c>
      <c r="D769" s="6" t="s">
        <v>17</v>
      </c>
      <c r="E769" s="6" t="s">
        <v>61</v>
      </c>
      <c r="F769" s="7">
        <v>8</v>
      </c>
      <c r="G769" s="7">
        <v>12.75</v>
      </c>
      <c r="H769" s="7">
        <f t="shared" si="90"/>
        <v>15.84</v>
      </c>
      <c r="I769" s="7">
        <f t="shared" si="91"/>
        <v>102</v>
      </c>
      <c r="J769" s="7">
        <f t="shared" si="92"/>
        <v>126.72</v>
      </c>
    </row>
    <row r="770" spans="1:10" ht="16.5" x14ac:dyDescent="0.25">
      <c r="A770" s="5" t="s">
        <v>1674</v>
      </c>
      <c r="B770" s="6" t="s">
        <v>1345</v>
      </c>
      <c r="C770" s="5" t="s">
        <v>1346</v>
      </c>
      <c r="D770" s="6" t="s">
        <v>17</v>
      </c>
      <c r="E770" s="6" t="s">
        <v>61</v>
      </c>
      <c r="F770" s="7">
        <v>1</v>
      </c>
      <c r="G770" s="7">
        <v>13.32</v>
      </c>
      <c r="H770" s="7">
        <f t="shared" si="90"/>
        <v>16.54</v>
      </c>
      <c r="I770" s="7">
        <f t="shared" si="91"/>
        <v>13.32</v>
      </c>
      <c r="J770" s="7">
        <f t="shared" si="92"/>
        <v>16.54</v>
      </c>
    </row>
    <row r="771" spans="1:10" ht="16.5" x14ac:dyDescent="0.25">
      <c r="A771" s="5" t="s">
        <v>1675</v>
      </c>
      <c r="B771" s="6" t="s">
        <v>251</v>
      </c>
      <c r="C771" s="5" t="s">
        <v>252</v>
      </c>
      <c r="D771" s="6" t="s">
        <v>17</v>
      </c>
      <c r="E771" s="6" t="s">
        <v>61</v>
      </c>
      <c r="F771" s="7">
        <v>979</v>
      </c>
      <c r="G771" s="7">
        <v>11.59</v>
      </c>
      <c r="H771" s="7">
        <f t="shared" si="90"/>
        <v>14.39</v>
      </c>
      <c r="I771" s="7">
        <f t="shared" si="91"/>
        <v>11346.61</v>
      </c>
      <c r="J771" s="7">
        <f t="shared" si="92"/>
        <v>14087.81</v>
      </c>
    </row>
    <row r="772" spans="1:10" ht="16.5" x14ac:dyDescent="0.25">
      <c r="A772" s="5" t="s">
        <v>1676</v>
      </c>
      <c r="B772" s="6" t="s">
        <v>899</v>
      </c>
      <c r="C772" s="5" t="s">
        <v>900</v>
      </c>
      <c r="D772" s="6" t="s">
        <v>17</v>
      </c>
      <c r="E772" s="6" t="s">
        <v>61</v>
      </c>
      <c r="F772" s="7">
        <v>9</v>
      </c>
      <c r="G772" s="7">
        <v>16.77</v>
      </c>
      <c r="H772" s="7">
        <f t="shared" si="90"/>
        <v>20.83</v>
      </c>
      <c r="I772" s="7">
        <f t="shared" si="91"/>
        <v>150.93</v>
      </c>
      <c r="J772" s="7">
        <f t="shared" si="92"/>
        <v>187.47</v>
      </c>
    </row>
    <row r="773" spans="1:10" ht="16.5" x14ac:dyDescent="0.25">
      <c r="A773" s="5" t="s">
        <v>1677</v>
      </c>
      <c r="B773" s="6" t="s">
        <v>254</v>
      </c>
      <c r="C773" s="5" t="s">
        <v>255</v>
      </c>
      <c r="D773" s="6" t="s">
        <v>17</v>
      </c>
      <c r="E773" s="6" t="s">
        <v>61</v>
      </c>
      <c r="F773" s="7">
        <v>3</v>
      </c>
      <c r="G773" s="7">
        <v>16.45</v>
      </c>
      <c r="H773" s="7">
        <f t="shared" si="90"/>
        <v>20.43</v>
      </c>
      <c r="I773" s="7">
        <f t="shared" si="91"/>
        <v>49.35</v>
      </c>
      <c r="J773" s="7">
        <f t="shared" si="92"/>
        <v>61.29</v>
      </c>
    </row>
    <row r="774" spans="1:10" ht="16.5" x14ac:dyDescent="0.25">
      <c r="A774" s="5" t="s">
        <v>1678</v>
      </c>
      <c r="B774" s="6" t="s">
        <v>1679</v>
      </c>
      <c r="C774" s="5" t="s">
        <v>1680</v>
      </c>
      <c r="D774" s="6" t="s">
        <v>17</v>
      </c>
      <c r="E774" s="6" t="s">
        <v>61</v>
      </c>
      <c r="F774" s="7">
        <v>10</v>
      </c>
      <c r="G774" s="7">
        <v>28.37</v>
      </c>
      <c r="H774" s="7">
        <f t="shared" si="90"/>
        <v>35.24</v>
      </c>
      <c r="I774" s="7">
        <f t="shared" si="91"/>
        <v>283.7</v>
      </c>
      <c r="J774" s="7">
        <f t="shared" si="92"/>
        <v>352.4</v>
      </c>
    </row>
    <row r="775" spans="1:10" ht="16.5" x14ac:dyDescent="0.25">
      <c r="A775" s="5" t="s">
        <v>1681</v>
      </c>
      <c r="B775" s="6" t="s">
        <v>260</v>
      </c>
      <c r="C775" s="5" t="s">
        <v>261</v>
      </c>
      <c r="D775" s="6" t="s">
        <v>17</v>
      </c>
      <c r="E775" s="6" t="s">
        <v>61</v>
      </c>
      <c r="F775" s="7">
        <v>24</v>
      </c>
      <c r="G775" s="7">
        <v>48.99</v>
      </c>
      <c r="H775" s="7">
        <f t="shared" si="90"/>
        <v>60.85</v>
      </c>
      <c r="I775" s="7">
        <f t="shared" si="91"/>
        <v>1175.76</v>
      </c>
      <c r="J775" s="7">
        <f t="shared" si="92"/>
        <v>1460.4</v>
      </c>
    </row>
    <row r="776" spans="1:10" ht="16.5" x14ac:dyDescent="0.25">
      <c r="A776" s="5" t="s">
        <v>1682</v>
      </c>
      <c r="B776" s="6" t="s">
        <v>1376</v>
      </c>
      <c r="C776" s="5" t="s">
        <v>1377</v>
      </c>
      <c r="D776" s="6" t="s">
        <v>17</v>
      </c>
      <c r="E776" s="6" t="s">
        <v>61</v>
      </c>
      <c r="F776" s="7">
        <v>202</v>
      </c>
      <c r="G776" s="7">
        <v>10.97</v>
      </c>
      <c r="H776" s="7">
        <f t="shared" si="90"/>
        <v>13.62</v>
      </c>
      <c r="I776" s="7">
        <f t="shared" si="91"/>
        <v>2215.94</v>
      </c>
      <c r="J776" s="7">
        <f t="shared" si="92"/>
        <v>2751.24</v>
      </c>
    </row>
    <row r="777" spans="1:10" ht="16.5" x14ac:dyDescent="0.25">
      <c r="A777" s="5" t="s">
        <v>1683</v>
      </c>
      <c r="B777" s="6" t="s">
        <v>902</v>
      </c>
      <c r="C777" s="5" t="s">
        <v>903</v>
      </c>
      <c r="D777" s="6" t="s">
        <v>17</v>
      </c>
      <c r="E777" s="6" t="s">
        <v>61</v>
      </c>
      <c r="F777" s="7">
        <v>3041</v>
      </c>
      <c r="G777" s="7">
        <v>9.18</v>
      </c>
      <c r="H777" s="7">
        <f t="shared" si="90"/>
        <v>11.4</v>
      </c>
      <c r="I777" s="7">
        <f t="shared" si="91"/>
        <v>27916.38</v>
      </c>
      <c r="J777" s="7">
        <f t="shared" si="92"/>
        <v>34667.4</v>
      </c>
    </row>
    <row r="778" spans="1:10" ht="16.5" x14ac:dyDescent="0.25">
      <c r="A778" s="5" t="s">
        <v>1684</v>
      </c>
      <c r="B778" s="6" t="s">
        <v>905</v>
      </c>
      <c r="C778" s="5" t="s">
        <v>906</v>
      </c>
      <c r="D778" s="6" t="s">
        <v>17</v>
      </c>
      <c r="E778" s="6" t="s">
        <v>61</v>
      </c>
      <c r="F778" s="7">
        <v>530</v>
      </c>
      <c r="G778" s="7">
        <v>26.33</v>
      </c>
      <c r="H778" s="7">
        <f t="shared" si="90"/>
        <v>32.700000000000003</v>
      </c>
      <c r="I778" s="7">
        <f t="shared" si="91"/>
        <v>13954.9</v>
      </c>
      <c r="J778" s="7">
        <f t="shared" si="92"/>
        <v>17331</v>
      </c>
    </row>
    <row r="779" spans="1:10" ht="16.5" x14ac:dyDescent="0.25">
      <c r="A779" s="5" t="s">
        <v>1685</v>
      </c>
      <c r="B779" s="6" t="s">
        <v>1379</v>
      </c>
      <c r="C779" s="5" t="s">
        <v>1380</v>
      </c>
      <c r="D779" s="6" t="s">
        <v>17</v>
      </c>
      <c r="E779" s="6" t="s">
        <v>61</v>
      </c>
      <c r="F779" s="7">
        <v>13</v>
      </c>
      <c r="G779" s="7">
        <v>32.659999999999997</v>
      </c>
      <c r="H779" s="7">
        <f t="shared" si="90"/>
        <v>40.56</v>
      </c>
      <c r="I779" s="7">
        <f t="shared" si="91"/>
        <v>424.58</v>
      </c>
      <c r="J779" s="7">
        <f t="shared" si="92"/>
        <v>527.28</v>
      </c>
    </row>
    <row r="780" spans="1:10" ht="16.5" x14ac:dyDescent="0.25">
      <c r="A780" s="5" t="s">
        <v>1686</v>
      </c>
      <c r="B780" s="6" t="s">
        <v>908</v>
      </c>
      <c r="C780" s="5" t="s">
        <v>909</v>
      </c>
      <c r="D780" s="6" t="s">
        <v>17</v>
      </c>
      <c r="E780" s="6" t="s">
        <v>61</v>
      </c>
      <c r="F780" s="7">
        <v>992</v>
      </c>
      <c r="G780" s="7">
        <v>22.32</v>
      </c>
      <c r="H780" s="7">
        <f t="shared" si="90"/>
        <v>27.72</v>
      </c>
      <c r="I780" s="7">
        <f t="shared" si="91"/>
        <v>22141.439999999999</v>
      </c>
      <c r="J780" s="7">
        <f t="shared" si="92"/>
        <v>27498.240000000002</v>
      </c>
    </row>
    <row r="781" spans="1:10" ht="16.5" x14ac:dyDescent="0.25">
      <c r="A781" s="5" t="s">
        <v>1687</v>
      </c>
      <c r="B781" s="6" t="s">
        <v>1688</v>
      </c>
      <c r="C781" s="5" t="s">
        <v>1689</v>
      </c>
      <c r="D781" s="6" t="s">
        <v>17</v>
      </c>
      <c r="E781" s="6" t="s">
        <v>61</v>
      </c>
      <c r="F781" s="7">
        <v>5</v>
      </c>
      <c r="G781" s="7">
        <v>26.37</v>
      </c>
      <c r="H781" s="7">
        <f t="shared" si="90"/>
        <v>32.75</v>
      </c>
      <c r="I781" s="7">
        <f t="shared" si="91"/>
        <v>131.85</v>
      </c>
      <c r="J781" s="7">
        <f t="shared" si="92"/>
        <v>163.75</v>
      </c>
    </row>
    <row r="782" spans="1:10" ht="16.5" x14ac:dyDescent="0.25">
      <c r="A782" s="5" t="s">
        <v>1690</v>
      </c>
      <c r="B782" s="6" t="s">
        <v>911</v>
      </c>
      <c r="C782" s="5" t="s">
        <v>912</v>
      </c>
      <c r="D782" s="6" t="s">
        <v>17</v>
      </c>
      <c r="E782" s="6" t="s">
        <v>61</v>
      </c>
      <c r="F782" s="7">
        <v>1206</v>
      </c>
      <c r="G782" s="7">
        <v>29.44</v>
      </c>
      <c r="H782" s="7">
        <f t="shared" si="90"/>
        <v>36.56</v>
      </c>
      <c r="I782" s="7">
        <f t="shared" si="91"/>
        <v>35504.639999999999</v>
      </c>
      <c r="J782" s="7">
        <f t="shared" si="92"/>
        <v>44091.360000000001</v>
      </c>
    </row>
    <row r="783" spans="1:10" ht="16.5" x14ac:dyDescent="0.25">
      <c r="A783" s="5" t="s">
        <v>1691</v>
      </c>
      <c r="B783" s="6" t="s">
        <v>1382</v>
      </c>
      <c r="C783" s="5" t="s">
        <v>1383</v>
      </c>
      <c r="D783" s="6" t="s">
        <v>17</v>
      </c>
      <c r="E783" s="6" t="s">
        <v>61</v>
      </c>
      <c r="F783" s="7">
        <v>34</v>
      </c>
      <c r="G783" s="7">
        <v>37.85</v>
      </c>
      <c r="H783" s="7">
        <f t="shared" si="90"/>
        <v>47.01</v>
      </c>
      <c r="I783" s="7">
        <f t="shared" si="91"/>
        <v>1286.9000000000001</v>
      </c>
      <c r="J783" s="7">
        <f t="shared" si="92"/>
        <v>1598.34</v>
      </c>
    </row>
    <row r="784" spans="1:10" ht="16.5" x14ac:dyDescent="0.25">
      <c r="A784" s="5" t="s">
        <v>1692</v>
      </c>
      <c r="B784" s="6" t="s">
        <v>914</v>
      </c>
      <c r="C784" s="5" t="s">
        <v>915</v>
      </c>
      <c r="D784" s="6" t="s">
        <v>17</v>
      </c>
      <c r="E784" s="6" t="s">
        <v>61</v>
      </c>
      <c r="F784" s="7">
        <v>391</v>
      </c>
      <c r="G784" s="7">
        <v>34.28</v>
      </c>
      <c r="H784" s="7">
        <f t="shared" si="90"/>
        <v>42.58</v>
      </c>
      <c r="I784" s="7">
        <f t="shared" si="91"/>
        <v>13403.48</v>
      </c>
      <c r="J784" s="7">
        <f t="shared" si="92"/>
        <v>16648.78</v>
      </c>
    </row>
    <row r="785" spans="1:10" ht="16.5" x14ac:dyDescent="0.25">
      <c r="A785" s="5" t="s">
        <v>1693</v>
      </c>
      <c r="B785" s="6" t="s">
        <v>1694</v>
      </c>
      <c r="C785" s="5" t="s">
        <v>1695</v>
      </c>
      <c r="D785" s="6" t="s">
        <v>17</v>
      </c>
      <c r="E785" s="6" t="s">
        <v>61</v>
      </c>
      <c r="F785" s="7">
        <v>12</v>
      </c>
      <c r="G785" s="7">
        <v>46.3</v>
      </c>
      <c r="H785" s="7">
        <f t="shared" si="90"/>
        <v>57.5</v>
      </c>
      <c r="I785" s="7">
        <f t="shared" si="91"/>
        <v>555.6</v>
      </c>
      <c r="J785" s="7">
        <f t="shared" si="92"/>
        <v>690</v>
      </c>
    </row>
    <row r="786" spans="1:10" ht="16.5" x14ac:dyDescent="0.25">
      <c r="A786" s="5" t="s">
        <v>1696</v>
      </c>
      <c r="B786" s="6" t="s">
        <v>917</v>
      </c>
      <c r="C786" s="5" t="s">
        <v>918</v>
      </c>
      <c r="D786" s="6" t="s">
        <v>17</v>
      </c>
      <c r="E786" s="6" t="s">
        <v>61</v>
      </c>
      <c r="F786" s="7">
        <v>65</v>
      </c>
      <c r="G786" s="7">
        <v>38.54</v>
      </c>
      <c r="H786" s="7">
        <f t="shared" si="90"/>
        <v>47.87</v>
      </c>
      <c r="I786" s="7">
        <f t="shared" si="91"/>
        <v>2505.1</v>
      </c>
      <c r="J786" s="7">
        <f t="shared" si="92"/>
        <v>3111.55</v>
      </c>
    </row>
    <row r="787" spans="1:10" ht="16.5" x14ac:dyDescent="0.25">
      <c r="A787" s="5" t="s">
        <v>1697</v>
      </c>
      <c r="B787" s="6" t="s">
        <v>1698</v>
      </c>
      <c r="C787" s="5" t="s">
        <v>1699</v>
      </c>
      <c r="D787" s="6" t="s">
        <v>17</v>
      </c>
      <c r="E787" s="6" t="s">
        <v>61</v>
      </c>
      <c r="F787" s="7">
        <v>7</v>
      </c>
      <c r="G787" s="7">
        <v>53.49</v>
      </c>
      <c r="H787" s="7">
        <f t="shared" si="90"/>
        <v>66.430000000000007</v>
      </c>
      <c r="I787" s="7">
        <f t="shared" si="91"/>
        <v>374.43</v>
      </c>
      <c r="J787" s="7">
        <f t="shared" si="92"/>
        <v>465.01</v>
      </c>
    </row>
    <row r="788" spans="1:10" ht="24.75" x14ac:dyDescent="0.25">
      <c r="A788" s="5" t="s">
        <v>1700</v>
      </c>
      <c r="B788" s="6" t="s">
        <v>920</v>
      </c>
      <c r="C788" s="5" t="s">
        <v>921</v>
      </c>
      <c r="D788" s="6" t="s">
        <v>17</v>
      </c>
      <c r="E788" s="6" t="s">
        <v>178</v>
      </c>
      <c r="F788" s="7">
        <v>6412.54</v>
      </c>
      <c r="G788" s="7">
        <v>13.37</v>
      </c>
      <c r="H788" s="7">
        <f t="shared" si="90"/>
        <v>16.61</v>
      </c>
      <c r="I788" s="7">
        <f t="shared" si="91"/>
        <v>85735.66</v>
      </c>
      <c r="J788" s="7">
        <f t="shared" si="92"/>
        <v>106512.29</v>
      </c>
    </row>
    <row r="789" spans="1:10" ht="20.100000000000001" customHeight="1" x14ac:dyDescent="0.25">
      <c r="A789" s="3" t="s">
        <v>1701</v>
      </c>
      <c r="B789" s="57" t="s">
        <v>1702</v>
      </c>
      <c r="C789" s="57"/>
      <c r="D789" s="57"/>
      <c r="E789" s="57"/>
      <c r="F789" s="57"/>
      <c r="G789" s="57">
        <f>ROUND(F790*G790,2)+ROUND(F791*G791,2)+ROUND(F792*G792,2)+ROUND(F793*G793,2)+ROUND(F794*G794,2)+ROUND(F795*G795,2)+ROUND(F796*G796,2)+ROUND(F797*G797,2)+ROUND(F798*G798,2)+ROUND(F799*G799,2)+ROUND(F800*G800,2)+ROUND(F801*G801,2)+ROUND(F802*G802,2)+ROUND(F803*G803,2)+ROUND(F804*G804,2)</f>
        <v>68013.350000000006</v>
      </c>
      <c r="H789" s="57"/>
      <c r="I789" s="4">
        <f>ROUND(SUM(I790:I804),2)</f>
        <v>68013.350000000006</v>
      </c>
      <c r="J789" s="4">
        <f>ROUND(SUM(J790:J804),2)</f>
        <v>84473</v>
      </c>
    </row>
    <row r="790" spans="1:10" x14ac:dyDescent="0.25">
      <c r="A790" s="5" t="s">
        <v>1703</v>
      </c>
      <c r="B790" s="6" t="s">
        <v>1704</v>
      </c>
      <c r="C790" s="5" t="s">
        <v>1705</v>
      </c>
      <c r="D790" s="6" t="s">
        <v>188</v>
      </c>
      <c r="E790" s="6" t="s">
        <v>286</v>
      </c>
      <c r="F790" s="7">
        <v>138</v>
      </c>
      <c r="G790" s="7">
        <v>44.4</v>
      </c>
      <c r="H790" s="7">
        <f t="shared" ref="H790:H804" si="93">ROUND(G790*ROUND(1+(24.2/100),4),2)</f>
        <v>55.14</v>
      </c>
      <c r="I790" s="7">
        <f t="shared" ref="I790:I804" si="94">ROUND(ROUND(F790,2)*ROUND(G790,2),2)</f>
        <v>6127.2</v>
      </c>
      <c r="J790" s="7">
        <f t="shared" ref="J790:J804" si="95">ROUND(ROUND(F790,2)*ROUND(H790,2),2)</f>
        <v>7609.32</v>
      </c>
    </row>
    <row r="791" spans="1:10" x14ac:dyDescent="0.25">
      <c r="A791" s="5" t="s">
        <v>1706</v>
      </c>
      <c r="B791" s="6" t="s">
        <v>1707</v>
      </c>
      <c r="C791" s="5" t="s">
        <v>1708</v>
      </c>
      <c r="D791" s="6" t="s">
        <v>188</v>
      </c>
      <c r="E791" s="6" t="s">
        <v>286</v>
      </c>
      <c r="F791" s="7">
        <v>276</v>
      </c>
      <c r="G791" s="7">
        <v>15.4</v>
      </c>
      <c r="H791" s="7">
        <f t="shared" si="93"/>
        <v>19.13</v>
      </c>
      <c r="I791" s="7">
        <f t="shared" si="94"/>
        <v>4250.3999999999996</v>
      </c>
      <c r="J791" s="7">
        <f t="shared" si="95"/>
        <v>5279.88</v>
      </c>
    </row>
    <row r="792" spans="1:10" ht="16.5" x14ac:dyDescent="0.25">
      <c r="A792" s="5" t="s">
        <v>1709</v>
      </c>
      <c r="B792" s="6" t="s">
        <v>1710</v>
      </c>
      <c r="C792" s="5" t="s">
        <v>1711</v>
      </c>
      <c r="D792" s="6" t="s">
        <v>53</v>
      </c>
      <c r="E792" s="6" t="s">
        <v>61</v>
      </c>
      <c r="F792" s="7">
        <v>138</v>
      </c>
      <c r="G792" s="7">
        <v>15.4</v>
      </c>
      <c r="H792" s="7">
        <f t="shared" si="93"/>
        <v>19.13</v>
      </c>
      <c r="I792" s="7">
        <f t="shared" si="94"/>
        <v>2125.1999999999998</v>
      </c>
      <c r="J792" s="7">
        <f t="shared" si="95"/>
        <v>2639.94</v>
      </c>
    </row>
    <row r="793" spans="1:10" ht="16.5" x14ac:dyDescent="0.25">
      <c r="A793" s="5" t="s">
        <v>1712</v>
      </c>
      <c r="B793" s="6" t="s">
        <v>1713</v>
      </c>
      <c r="C793" s="5" t="s">
        <v>1714</v>
      </c>
      <c r="D793" s="6" t="s">
        <v>53</v>
      </c>
      <c r="E793" s="6" t="s">
        <v>61</v>
      </c>
      <c r="F793" s="7">
        <v>138</v>
      </c>
      <c r="G793" s="7">
        <v>26.8</v>
      </c>
      <c r="H793" s="7">
        <f t="shared" si="93"/>
        <v>33.29</v>
      </c>
      <c r="I793" s="7">
        <f t="shared" si="94"/>
        <v>3698.4</v>
      </c>
      <c r="J793" s="7">
        <f t="shared" si="95"/>
        <v>4594.0200000000004</v>
      </c>
    </row>
    <row r="794" spans="1:10" x14ac:dyDescent="0.25">
      <c r="A794" s="5" t="s">
        <v>1715</v>
      </c>
      <c r="B794" s="6" t="s">
        <v>1716</v>
      </c>
      <c r="C794" s="5" t="s">
        <v>1717</v>
      </c>
      <c r="D794" s="6" t="s">
        <v>188</v>
      </c>
      <c r="E794" s="6" t="s">
        <v>286</v>
      </c>
      <c r="F794" s="7">
        <v>89</v>
      </c>
      <c r="G794" s="7">
        <v>84.05</v>
      </c>
      <c r="H794" s="7">
        <f t="shared" si="93"/>
        <v>104.39</v>
      </c>
      <c r="I794" s="7">
        <f t="shared" si="94"/>
        <v>7480.45</v>
      </c>
      <c r="J794" s="7">
        <f t="shared" si="95"/>
        <v>9290.7099999999991</v>
      </c>
    </row>
    <row r="795" spans="1:10" ht="16.5" x14ac:dyDescent="0.25">
      <c r="A795" s="5" t="s">
        <v>1718</v>
      </c>
      <c r="B795" s="6" t="s">
        <v>1719</v>
      </c>
      <c r="C795" s="5" t="s">
        <v>1720</v>
      </c>
      <c r="D795" s="6" t="s">
        <v>53</v>
      </c>
      <c r="E795" s="6" t="s">
        <v>61</v>
      </c>
      <c r="F795" s="7">
        <v>89</v>
      </c>
      <c r="G795" s="7">
        <v>15.1</v>
      </c>
      <c r="H795" s="7">
        <f t="shared" si="93"/>
        <v>18.75</v>
      </c>
      <c r="I795" s="7">
        <f t="shared" si="94"/>
        <v>1343.9</v>
      </c>
      <c r="J795" s="7">
        <f t="shared" si="95"/>
        <v>1668.75</v>
      </c>
    </row>
    <row r="796" spans="1:10" x14ac:dyDescent="0.25">
      <c r="A796" s="5" t="s">
        <v>1721</v>
      </c>
      <c r="B796" s="6" t="s">
        <v>1722</v>
      </c>
      <c r="C796" s="5" t="s">
        <v>1723</v>
      </c>
      <c r="D796" s="6" t="s">
        <v>188</v>
      </c>
      <c r="E796" s="6" t="s">
        <v>286</v>
      </c>
      <c r="F796" s="7">
        <v>11</v>
      </c>
      <c r="G796" s="7">
        <v>34.049999999999997</v>
      </c>
      <c r="H796" s="7">
        <f t="shared" si="93"/>
        <v>42.29</v>
      </c>
      <c r="I796" s="7">
        <f t="shared" si="94"/>
        <v>374.55</v>
      </c>
      <c r="J796" s="7">
        <f t="shared" si="95"/>
        <v>465.19</v>
      </c>
    </row>
    <row r="797" spans="1:10" x14ac:dyDescent="0.25">
      <c r="A797" s="5" t="s">
        <v>1724</v>
      </c>
      <c r="B797" s="6" t="s">
        <v>1725</v>
      </c>
      <c r="C797" s="5" t="s">
        <v>1726</v>
      </c>
      <c r="D797" s="6" t="s">
        <v>188</v>
      </c>
      <c r="E797" s="6" t="s">
        <v>286</v>
      </c>
      <c r="F797" s="7">
        <v>5</v>
      </c>
      <c r="G797" s="7">
        <v>27.15</v>
      </c>
      <c r="H797" s="7">
        <f t="shared" si="93"/>
        <v>33.72</v>
      </c>
      <c r="I797" s="7">
        <f t="shared" si="94"/>
        <v>135.75</v>
      </c>
      <c r="J797" s="7">
        <f t="shared" si="95"/>
        <v>168.6</v>
      </c>
    </row>
    <row r="798" spans="1:10" x14ac:dyDescent="0.25">
      <c r="A798" s="5" t="s">
        <v>1727</v>
      </c>
      <c r="B798" s="6" t="s">
        <v>1728</v>
      </c>
      <c r="C798" s="5" t="s">
        <v>1729</v>
      </c>
      <c r="D798" s="6" t="s">
        <v>188</v>
      </c>
      <c r="E798" s="6" t="s">
        <v>286</v>
      </c>
      <c r="F798" s="7">
        <v>42</v>
      </c>
      <c r="G798" s="7">
        <v>26</v>
      </c>
      <c r="H798" s="7">
        <f t="shared" si="93"/>
        <v>32.29</v>
      </c>
      <c r="I798" s="7">
        <f t="shared" si="94"/>
        <v>1092</v>
      </c>
      <c r="J798" s="7">
        <f t="shared" si="95"/>
        <v>1356.18</v>
      </c>
    </row>
    <row r="799" spans="1:10" x14ac:dyDescent="0.25">
      <c r="A799" s="5" t="s">
        <v>1730</v>
      </c>
      <c r="B799" s="6" t="s">
        <v>1731</v>
      </c>
      <c r="C799" s="5" t="s">
        <v>1732</v>
      </c>
      <c r="D799" s="6" t="s">
        <v>188</v>
      </c>
      <c r="E799" s="6" t="s">
        <v>286</v>
      </c>
      <c r="F799" s="7">
        <v>228</v>
      </c>
      <c r="G799" s="7">
        <v>14.9</v>
      </c>
      <c r="H799" s="7">
        <f t="shared" si="93"/>
        <v>18.510000000000002</v>
      </c>
      <c r="I799" s="7">
        <f t="shared" si="94"/>
        <v>3397.2</v>
      </c>
      <c r="J799" s="7">
        <f t="shared" si="95"/>
        <v>4220.28</v>
      </c>
    </row>
    <row r="800" spans="1:10" x14ac:dyDescent="0.25">
      <c r="A800" s="5" t="s">
        <v>1733</v>
      </c>
      <c r="B800" s="6" t="s">
        <v>1734</v>
      </c>
      <c r="C800" s="5" t="s">
        <v>1735</v>
      </c>
      <c r="D800" s="6" t="s">
        <v>188</v>
      </c>
      <c r="E800" s="6" t="s">
        <v>286</v>
      </c>
      <c r="F800" s="7">
        <v>10</v>
      </c>
      <c r="G800" s="7">
        <v>17.22</v>
      </c>
      <c r="H800" s="7">
        <f t="shared" si="93"/>
        <v>21.39</v>
      </c>
      <c r="I800" s="7">
        <f t="shared" si="94"/>
        <v>172.2</v>
      </c>
      <c r="J800" s="7">
        <f t="shared" si="95"/>
        <v>213.9</v>
      </c>
    </row>
    <row r="801" spans="1:10" x14ac:dyDescent="0.25">
      <c r="A801" s="5" t="s">
        <v>1736</v>
      </c>
      <c r="B801" s="6" t="s">
        <v>1737</v>
      </c>
      <c r="C801" s="5" t="s">
        <v>1738</v>
      </c>
      <c r="D801" s="6" t="s">
        <v>188</v>
      </c>
      <c r="E801" s="6" t="s">
        <v>286</v>
      </c>
      <c r="F801" s="7">
        <v>19</v>
      </c>
      <c r="G801" s="7">
        <v>18.850000000000001</v>
      </c>
      <c r="H801" s="7">
        <f t="shared" si="93"/>
        <v>23.41</v>
      </c>
      <c r="I801" s="7">
        <f t="shared" si="94"/>
        <v>358.15</v>
      </c>
      <c r="J801" s="7">
        <f t="shared" si="95"/>
        <v>444.79</v>
      </c>
    </row>
    <row r="802" spans="1:10" x14ac:dyDescent="0.25">
      <c r="A802" s="5" t="s">
        <v>1739</v>
      </c>
      <c r="B802" s="6" t="s">
        <v>1740</v>
      </c>
      <c r="C802" s="5" t="s">
        <v>1741</v>
      </c>
      <c r="D802" s="6" t="s">
        <v>188</v>
      </c>
      <c r="E802" s="6" t="s">
        <v>286</v>
      </c>
      <c r="F802" s="7">
        <v>2</v>
      </c>
      <c r="G802" s="7">
        <v>18.55</v>
      </c>
      <c r="H802" s="7">
        <f t="shared" si="93"/>
        <v>23.04</v>
      </c>
      <c r="I802" s="7">
        <f t="shared" si="94"/>
        <v>37.1</v>
      </c>
      <c r="J802" s="7">
        <f t="shared" si="95"/>
        <v>46.08</v>
      </c>
    </row>
    <row r="803" spans="1:10" ht="16.5" x14ac:dyDescent="0.25">
      <c r="A803" s="5" t="s">
        <v>1742</v>
      </c>
      <c r="B803" s="6" t="s">
        <v>1743</v>
      </c>
      <c r="C803" s="5" t="s">
        <v>1744</v>
      </c>
      <c r="D803" s="6" t="s">
        <v>53</v>
      </c>
      <c r="E803" s="6" t="s">
        <v>61</v>
      </c>
      <c r="F803" s="7">
        <v>123</v>
      </c>
      <c r="G803" s="7">
        <v>75.5</v>
      </c>
      <c r="H803" s="7">
        <f t="shared" si="93"/>
        <v>93.77</v>
      </c>
      <c r="I803" s="7">
        <f t="shared" si="94"/>
        <v>9286.5</v>
      </c>
      <c r="J803" s="7">
        <f t="shared" si="95"/>
        <v>11533.71</v>
      </c>
    </row>
    <row r="804" spans="1:10" x14ac:dyDescent="0.25">
      <c r="A804" s="5" t="s">
        <v>1745</v>
      </c>
      <c r="B804" s="6" t="s">
        <v>1746</v>
      </c>
      <c r="C804" s="5" t="s">
        <v>1747</v>
      </c>
      <c r="D804" s="6" t="s">
        <v>188</v>
      </c>
      <c r="E804" s="6" t="s">
        <v>465</v>
      </c>
      <c r="F804" s="7">
        <v>942.84</v>
      </c>
      <c r="G804" s="7">
        <v>29.84</v>
      </c>
      <c r="H804" s="7">
        <f t="shared" si="93"/>
        <v>37.06</v>
      </c>
      <c r="I804" s="7">
        <f t="shared" si="94"/>
        <v>28134.35</v>
      </c>
      <c r="J804" s="7">
        <f t="shared" si="95"/>
        <v>34941.65</v>
      </c>
    </row>
    <row r="805" spans="1:10" ht="20.100000000000001" customHeight="1" x14ac:dyDescent="0.25">
      <c r="A805" s="3" t="s">
        <v>1748</v>
      </c>
      <c r="B805" s="57" t="s">
        <v>923</v>
      </c>
      <c r="C805" s="57"/>
      <c r="D805" s="57"/>
      <c r="E805" s="57"/>
      <c r="F805" s="57"/>
      <c r="G805" s="57">
        <f>ROUND(F806*G806,2)+ROUND(F807*G807,2)+ROUND(F808*G808,2)+ROUND(F809*G809,2)+ROUND(F810*G810,2)+ROUND(F811*G811,2)+ROUND(F812*G812,2)+ROUND(F813*G813,2)+ROUND(F814*G814,2)</f>
        <v>89317.21</v>
      </c>
      <c r="H805" s="57"/>
      <c r="I805" s="4">
        <f>ROUND(SUM(I806:I814),2)</f>
        <v>89317.21</v>
      </c>
      <c r="J805" s="4">
        <f>ROUND(SUM(J806:J814),2)</f>
        <v>110931.31</v>
      </c>
    </row>
    <row r="806" spans="1:10" ht="16.5" x14ac:dyDescent="0.25">
      <c r="A806" s="5" t="s">
        <v>1749</v>
      </c>
      <c r="B806" s="6" t="s">
        <v>1750</v>
      </c>
      <c r="C806" s="5" t="s">
        <v>1751</v>
      </c>
      <c r="D806" s="6" t="s">
        <v>53</v>
      </c>
      <c r="E806" s="6" t="s">
        <v>61</v>
      </c>
      <c r="F806" s="7">
        <v>4</v>
      </c>
      <c r="G806" s="7">
        <v>108.77</v>
      </c>
      <c r="H806" s="7">
        <f t="shared" ref="H806:H814" si="96">ROUND(G806*ROUND(1+(24.2/100),4),2)</f>
        <v>135.09</v>
      </c>
      <c r="I806" s="7">
        <f t="shared" ref="I806:I814" si="97">ROUND(ROUND(F806,2)*ROUND(G806,2),2)</f>
        <v>435.08</v>
      </c>
      <c r="J806" s="7">
        <f t="shared" ref="J806:J814" si="98">ROUND(ROUND(F806,2)*ROUND(H806,2),2)</f>
        <v>540.36</v>
      </c>
    </row>
    <row r="807" spans="1:10" ht="16.5" x14ac:dyDescent="0.25">
      <c r="A807" s="5" t="s">
        <v>1752</v>
      </c>
      <c r="B807" s="6" t="s">
        <v>934</v>
      </c>
      <c r="C807" s="5" t="s">
        <v>935</v>
      </c>
      <c r="D807" s="6" t="s">
        <v>53</v>
      </c>
      <c r="E807" s="6" t="s">
        <v>61</v>
      </c>
      <c r="F807" s="7">
        <v>114</v>
      </c>
      <c r="G807" s="7">
        <v>102.23</v>
      </c>
      <c r="H807" s="7">
        <f t="shared" si="96"/>
        <v>126.97</v>
      </c>
      <c r="I807" s="7">
        <f t="shared" si="97"/>
        <v>11654.22</v>
      </c>
      <c r="J807" s="7">
        <f t="shared" si="98"/>
        <v>14474.58</v>
      </c>
    </row>
    <row r="808" spans="1:10" ht="16.5" x14ac:dyDescent="0.25">
      <c r="A808" s="5" t="s">
        <v>1753</v>
      </c>
      <c r="B808" s="6" t="s">
        <v>1754</v>
      </c>
      <c r="C808" s="5" t="s">
        <v>1755</v>
      </c>
      <c r="D808" s="6" t="s">
        <v>53</v>
      </c>
      <c r="E808" s="6" t="s">
        <v>61</v>
      </c>
      <c r="F808" s="7">
        <v>28</v>
      </c>
      <c r="G808" s="7">
        <v>117.23</v>
      </c>
      <c r="H808" s="7">
        <f t="shared" si="96"/>
        <v>145.6</v>
      </c>
      <c r="I808" s="7">
        <f t="shared" si="97"/>
        <v>3282.44</v>
      </c>
      <c r="J808" s="7">
        <f t="shared" si="98"/>
        <v>4076.8</v>
      </c>
    </row>
    <row r="809" spans="1:10" ht="16.5" x14ac:dyDescent="0.25">
      <c r="A809" s="5" t="s">
        <v>1756</v>
      </c>
      <c r="B809" s="6" t="s">
        <v>937</v>
      </c>
      <c r="C809" s="5" t="s">
        <v>938</v>
      </c>
      <c r="D809" s="6" t="s">
        <v>53</v>
      </c>
      <c r="E809" s="6" t="s">
        <v>61</v>
      </c>
      <c r="F809" s="7">
        <v>23</v>
      </c>
      <c r="G809" s="7">
        <v>132.22999999999999</v>
      </c>
      <c r="H809" s="7">
        <f t="shared" si="96"/>
        <v>164.23</v>
      </c>
      <c r="I809" s="7">
        <f t="shared" si="97"/>
        <v>3041.29</v>
      </c>
      <c r="J809" s="7">
        <f t="shared" si="98"/>
        <v>3777.29</v>
      </c>
    </row>
    <row r="810" spans="1:10" ht="16.5" x14ac:dyDescent="0.25">
      <c r="A810" s="5" t="s">
        <v>1757</v>
      </c>
      <c r="B810" s="6" t="s">
        <v>1758</v>
      </c>
      <c r="C810" s="5" t="s">
        <v>1759</v>
      </c>
      <c r="D810" s="6" t="s">
        <v>53</v>
      </c>
      <c r="E810" s="6" t="s">
        <v>61</v>
      </c>
      <c r="F810" s="7">
        <v>278</v>
      </c>
      <c r="G810" s="7">
        <v>95.01</v>
      </c>
      <c r="H810" s="7">
        <f t="shared" si="96"/>
        <v>118</v>
      </c>
      <c r="I810" s="7">
        <f t="shared" si="97"/>
        <v>26412.78</v>
      </c>
      <c r="J810" s="7">
        <f t="shared" si="98"/>
        <v>32804</v>
      </c>
    </row>
    <row r="811" spans="1:10" ht="16.5" x14ac:dyDescent="0.25">
      <c r="A811" s="5" t="s">
        <v>1760</v>
      </c>
      <c r="B811" s="6" t="s">
        <v>925</v>
      </c>
      <c r="C811" s="5" t="s">
        <v>926</v>
      </c>
      <c r="D811" s="6" t="s">
        <v>53</v>
      </c>
      <c r="E811" s="6" t="s">
        <v>61</v>
      </c>
      <c r="F811" s="7">
        <v>154</v>
      </c>
      <c r="G811" s="7">
        <v>84.04</v>
      </c>
      <c r="H811" s="7">
        <f t="shared" si="96"/>
        <v>104.38</v>
      </c>
      <c r="I811" s="7">
        <f t="shared" si="97"/>
        <v>12942.16</v>
      </c>
      <c r="J811" s="7">
        <f t="shared" si="98"/>
        <v>16074.52</v>
      </c>
    </row>
    <row r="812" spans="1:10" ht="16.5" x14ac:dyDescent="0.25">
      <c r="A812" s="5" t="s">
        <v>1761</v>
      </c>
      <c r="B812" s="6" t="s">
        <v>928</v>
      </c>
      <c r="C812" s="5" t="s">
        <v>929</v>
      </c>
      <c r="D812" s="6" t="s">
        <v>53</v>
      </c>
      <c r="E812" s="6" t="s">
        <v>61</v>
      </c>
      <c r="F812" s="7">
        <v>292</v>
      </c>
      <c r="G812" s="7">
        <v>93.23</v>
      </c>
      <c r="H812" s="7">
        <f t="shared" si="96"/>
        <v>115.79</v>
      </c>
      <c r="I812" s="7">
        <f t="shared" si="97"/>
        <v>27223.16</v>
      </c>
      <c r="J812" s="7">
        <f t="shared" si="98"/>
        <v>33810.68</v>
      </c>
    </row>
    <row r="813" spans="1:10" ht="16.5" x14ac:dyDescent="0.25">
      <c r="A813" s="5" t="s">
        <v>1762</v>
      </c>
      <c r="B813" s="6" t="s">
        <v>1763</v>
      </c>
      <c r="C813" s="5" t="s">
        <v>1764</v>
      </c>
      <c r="D813" s="6" t="s">
        <v>53</v>
      </c>
      <c r="E813" s="6" t="s">
        <v>61</v>
      </c>
      <c r="F813" s="7">
        <v>28</v>
      </c>
      <c r="G813" s="7">
        <v>79.959999999999994</v>
      </c>
      <c r="H813" s="7">
        <f t="shared" si="96"/>
        <v>99.31</v>
      </c>
      <c r="I813" s="7">
        <f t="shared" si="97"/>
        <v>2238.88</v>
      </c>
      <c r="J813" s="7">
        <f t="shared" si="98"/>
        <v>2780.68</v>
      </c>
    </row>
    <row r="814" spans="1:10" ht="16.5" x14ac:dyDescent="0.25">
      <c r="A814" s="5" t="s">
        <v>1765</v>
      </c>
      <c r="B814" s="6" t="s">
        <v>931</v>
      </c>
      <c r="C814" s="5" t="s">
        <v>932</v>
      </c>
      <c r="D814" s="6" t="s">
        <v>53</v>
      </c>
      <c r="E814" s="6" t="s">
        <v>61</v>
      </c>
      <c r="F814" s="7">
        <v>20</v>
      </c>
      <c r="G814" s="7">
        <v>104.36</v>
      </c>
      <c r="H814" s="7">
        <f t="shared" si="96"/>
        <v>129.62</v>
      </c>
      <c r="I814" s="7">
        <f t="shared" si="97"/>
        <v>2087.1999999999998</v>
      </c>
      <c r="J814" s="7">
        <f t="shared" si="98"/>
        <v>2592.4</v>
      </c>
    </row>
    <row r="815" spans="1:10" ht="20.100000000000001" customHeight="1" x14ac:dyDescent="0.25">
      <c r="A815" s="3" t="s">
        <v>1766</v>
      </c>
      <c r="B815" s="57" t="s">
        <v>263</v>
      </c>
      <c r="C815" s="57"/>
      <c r="D815" s="57"/>
      <c r="E815" s="57"/>
      <c r="F815" s="57"/>
      <c r="G815" s="57">
        <f>ROUND(F816*G816,2)+ROUND(F817*G817,2)+ROUND(F818*G818,2)+ROUND(F819*G819,2)+ROUND(F820*G820,2)+ROUND(F821*G821,2)</f>
        <v>297683.8</v>
      </c>
      <c r="H815" s="57"/>
      <c r="I815" s="4">
        <f>ROUND(SUM(I816:I821),2)</f>
        <v>297683.8</v>
      </c>
      <c r="J815" s="4">
        <f>ROUND(SUM(J816:J821),2)</f>
        <v>369724.49</v>
      </c>
    </row>
    <row r="816" spans="1:10" ht="16.5" x14ac:dyDescent="0.25">
      <c r="A816" s="5" t="s">
        <v>1767</v>
      </c>
      <c r="B816" s="6" t="s">
        <v>265</v>
      </c>
      <c r="C816" s="5" t="s">
        <v>266</v>
      </c>
      <c r="D816" s="6" t="s">
        <v>17</v>
      </c>
      <c r="E816" s="6" t="s">
        <v>178</v>
      </c>
      <c r="F816" s="7">
        <v>27696.67</v>
      </c>
      <c r="G816" s="7">
        <v>4.72</v>
      </c>
      <c r="H816" s="7">
        <f t="shared" ref="H816:H821" si="99">ROUND(G816*ROUND(1+(24.2/100),4),2)</f>
        <v>5.86</v>
      </c>
      <c r="I816" s="7">
        <f t="shared" ref="I816:I821" si="100">ROUND(ROUND(F816,2)*ROUND(G816,2),2)</f>
        <v>130728.28</v>
      </c>
      <c r="J816" s="7">
        <f t="shared" ref="J816:J821" si="101">ROUND(ROUND(F816,2)*ROUND(H816,2),2)</f>
        <v>162302.49</v>
      </c>
    </row>
    <row r="817" spans="1:10" ht="16.5" x14ac:dyDescent="0.25">
      <c r="A817" s="5" t="s">
        <v>1768</v>
      </c>
      <c r="B817" s="6" t="s">
        <v>1769</v>
      </c>
      <c r="C817" s="5" t="s">
        <v>1770</v>
      </c>
      <c r="D817" s="6" t="s">
        <v>17</v>
      </c>
      <c r="E817" s="6" t="s">
        <v>178</v>
      </c>
      <c r="F817" s="7">
        <v>19409</v>
      </c>
      <c r="G817" s="7">
        <v>7.26</v>
      </c>
      <c r="H817" s="7">
        <f t="shared" si="99"/>
        <v>9.02</v>
      </c>
      <c r="I817" s="7">
        <f t="shared" si="100"/>
        <v>140909.34</v>
      </c>
      <c r="J817" s="7">
        <f t="shared" si="101"/>
        <v>175069.18</v>
      </c>
    </row>
    <row r="818" spans="1:10" ht="16.5" x14ac:dyDescent="0.25">
      <c r="A818" s="5" t="s">
        <v>1771</v>
      </c>
      <c r="B818" s="6" t="s">
        <v>1772</v>
      </c>
      <c r="C818" s="5" t="s">
        <v>1773</v>
      </c>
      <c r="D818" s="6" t="s">
        <v>17</v>
      </c>
      <c r="E818" s="6" t="s">
        <v>178</v>
      </c>
      <c r="F818" s="7">
        <v>771.75</v>
      </c>
      <c r="G818" s="7">
        <v>18.059999999999999</v>
      </c>
      <c r="H818" s="7">
        <f t="shared" si="99"/>
        <v>22.43</v>
      </c>
      <c r="I818" s="7">
        <f t="shared" si="100"/>
        <v>13937.81</v>
      </c>
      <c r="J818" s="7">
        <f t="shared" si="101"/>
        <v>17310.349999999999</v>
      </c>
    </row>
    <row r="819" spans="1:10" ht="16.5" x14ac:dyDescent="0.25">
      <c r="A819" s="5" t="s">
        <v>1774</v>
      </c>
      <c r="B819" s="6" t="s">
        <v>1775</v>
      </c>
      <c r="C819" s="5" t="s">
        <v>1776</v>
      </c>
      <c r="D819" s="6" t="s">
        <v>17</v>
      </c>
      <c r="E819" s="6" t="s">
        <v>178</v>
      </c>
      <c r="F819" s="7">
        <v>25</v>
      </c>
      <c r="G819" s="7">
        <v>5.26</v>
      </c>
      <c r="H819" s="7">
        <f t="shared" si="99"/>
        <v>6.53</v>
      </c>
      <c r="I819" s="7">
        <f t="shared" si="100"/>
        <v>131.5</v>
      </c>
      <c r="J819" s="7">
        <f t="shared" si="101"/>
        <v>163.25</v>
      </c>
    </row>
    <row r="820" spans="1:10" ht="16.5" x14ac:dyDescent="0.25">
      <c r="A820" s="5" t="s">
        <v>1777</v>
      </c>
      <c r="B820" s="6" t="s">
        <v>1778</v>
      </c>
      <c r="C820" s="5" t="s">
        <v>1779</v>
      </c>
      <c r="D820" s="6" t="s">
        <v>17</v>
      </c>
      <c r="E820" s="6" t="s">
        <v>178</v>
      </c>
      <c r="F820" s="7">
        <v>90</v>
      </c>
      <c r="G820" s="7">
        <v>40.9</v>
      </c>
      <c r="H820" s="7">
        <f t="shared" si="99"/>
        <v>50.8</v>
      </c>
      <c r="I820" s="7">
        <f t="shared" si="100"/>
        <v>3681</v>
      </c>
      <c r="J820" s="7">
        <f t="shared" si="101"/>
        <v>4572</v>
      </c>
    </row>
    <row r="821" spans="1:10" ht="16.5" x14ac:dyDescent="0.25">
      <c r="A821" s="5" t="s">
        <v>1780</v>
      </c>
      <c r="B821" s="6" t="s">
        <v>1781</v>
      </c>
      <c r="C821" s="5" t="s">
        <v>1782</v>
      </c>
      <c r="D821" s="6" t="s">
        <v>17</v>
      </c>
      <c r="E821" s="6" t="s">
        <v>178</v>
      </c>
      <c r="F821" s="7">
        <v>759</v>
      </c>
      <c r="G821" s="7">
        <v>10.93</v>
      </c>
      <c r="H821" s="7">
        <f t="shared" si="99"/>
        <v>13.58</v>
      </c>
      <c r="I821" s="7">
        <f t="shared" si="100"/>
        <v>8295.8700000000008</v>
      </c>
      <c r="J821" s="7">
        <f t="shared" si="101"/>
        <v>10307.219999999999</v>
      </c>
    </row>
    <row r="822" spans="1:10" ht="20.100000000000001" customHeight="1" x14ac:dyDescent="0.25">
      <c r="A822" s="3" t="s">
        <v>1783</v>
      </c>
      <c r="B822" s="57" t="s">
        <v>271</v>
      </c>
      <c r="C822" s="57"/>
      <c r="D822" s="57"/>
      <c r="E822" s="57"/>
      <c r="F822" s="57"/>
      <c r="G822" s="57">
        <f>ROUND(F823*G823,2)+ROUND(F824*G824,2)+ROUND(F825*G825,2)+ROUND(F826*G826,2)</f>
        <v>464.53</v>
      </c>
      <c r="H822" s="57"/>
      <c r="I822" s="4">
        <f>ROUND(SUM(I823:I826),2)</f>
        <v>464.53</v>
      </c>
      <c r="J822" s="4">
        <f>ROUND(SUM(J823:J826),2)</f>
        <v>576.98</v>
      </c>
    </row>
    <row r="823" spans="1:10" ht="16.5" x14ac:dyDescent="0.25">
      <c r="A823" s="5" t="s">
        <v>1784</v>
      </c>
      <c r="B823" s="6" t="s">
        <v>1785</v>
      </c>
      <c r="C823" s="5" t="s">
        <v>1786</v>
      </c>
      <c r="D823" s="6" t="s">
        <v>53</v>
      </c>
      <c r="E823" s="6" t="s">
        <v>61</v>
      </c>
      <c r="F823" s="7">
        <v>2</v>
      </c>
      <c r="G823" s="7">
        <v>41.51</v>
      </c>
      <c r="H823" s="7">
        <f>ROUND(G823*ROUND(1+(24.2/100),4),2)</f>
        <v>51.56</v>
      </c>
      <c r="I823" s="7">
        <f>ROUND(ROUND(F823,2)*ROUND(G823,2),2)</f>
        <v>83.02</v>
      </c>
      <c r="J823" s="7">
        <f>ROUND(ROUND(F823,2)*ROUND(H823,2),2)</f>
        <v>103.12</v>
      </c>
    </row>
    <row r="824" spans="1:10" ht="16.5" x14ac:dyDescent="0.25">
      <c r="A824" s="5" t="s">
        <v>1787</v>
      </c>
      <c r="B824" s="6" t="s">
        <v>1788</v>
      </c>
      <c r="C824" s="5" t="s">
        <v>1789</v>
      </c>
      <c r="D824" s="6" t="s">
        <v>53</v>
      </c>
      <c r="E824" s="6" t="s">
        <v>61</v>
      </c>
      <c r="F824" s="7">
        <v>5</v>
      </c>
      <c r="G824" s="7">
        <v>50.44</v>
      </c>
      <c r="H824" s="7">
        <f>ROUND(G824*ROUND(1+(24.2/100),4),2)</f>
        <v>62.65</v>
      </c>
      <c r="I824" s="7">
        <f>ROUND(ROUND(F824,2)*ROUND(G824,2),2)</f>
        <v>252.2</v>
      </c>
      <c r="J824" s="7">
        <f>ROUND(ROUND(F824,2)*ROUND(H824,2),2)</f>
        <v>313.25</v>
      </c>
    </row>
    <row r="825" spans="1:10" ht="16.5" x14ac:dyDescent="0.25">
      <c r="A825" s="5" t="s">
        <v>1790</v>
      </c>
      <c r="B825" s="6" t="s">
        <v>1791</v>
      </c>
      <c r="C825" s="5" t="s">
        <v>1792</v>
      </c>
      <c r="D825" s="6" t="s">
        <v>53</v>
      </c>
      <c r="E825" s="6" t="s">
        <v>61</v>
      </c>
      <c r="F825" s="7">
        <v>1</v>
      </c>
      <c r="G825" s="7">
        <v>79.27</v>
      </c>
      <c r="H825" s="7">
        <f>ROUND(G825*ROUND(1+(24.2/100),4),2)</f>
        <v>98.45</v>
      </c>
      <c r="I825" s="7">
        <f>ROUND(ROUND(F825,2)*ROUND(G825,2),2)</f>
        <v>79.27</v>
      </c>
      <c r="J825" s="7">
        <f>ROUND(ROUND(F825,2)*ROUND(H825,2),2)</f>
        <v>98.45</v>
      </c>
    </row>
    <row r="826" spans="1:10" ht="16.5" x14ac:dyDescent="0.25">
      <c r="A826" s="5" t="s">
        <v>1793</v>
      </c>
      <c r="B826" s="6" t="s">
        <v>999</v>
      </c>
      <c r="C826" s="5" t="s">
        <v>1000</v>
      </c>
      <c r="D826" s="6" t="s">
        <v>17</v>
      </c>
      <c r="E826" s="6" t="s">
        <v>61</v>
      </c>
      <c r="F826" s="7">
        <v>4</v>
      </c>
      <c r="G826" s="7">
        <v>12.51</v>
      </c>
      <c r="H826" s="7">
        <f>ROUND(G826*ROUND(1+(24.2/100),4),2)</f>
        <v>15.54</v>
      </c>
      <c r="I826" s="7">
        <f>ROUND(ROUND(F826,2)*ROUND(G826,2),2)</f>
        <v>50.04</v>
      </c>
      <c r="J826" s="7">
        <f>ROUND(ROUND(F826,2)*ROUND(H826,2),2)</f>
        <v>62.16</v>
      </c>
    </row>
    <row r="827" spans="1:10" ht="20.100000000000001" customHeight="1" x14ac:dyDescent="0.25">
      <c r="A827" s="3" t="s">
        <v>1794</v>
      </c>
      <c r="B827" s="57" t="s">
        <v>282</v>
      </c>
      <c r="C827" s="57"/>
      <c r="D827" s="57"/>
      <c r="E827" s="57"/>
      <c r="F827" s="57"/>
      <c r="G827" s="57">
        <f>ROUND(F828*G828,2)+ROUND(F829*G829,2)+ROUND(F830*G830,2)+ROUND(F831*G831,2)</f>
        <v>152249.81</v>
      </c>
      <c r="H827" s="57"/>
      <c r="I827" s="4">
        <f>ROUND(SUM(I828:I831),2)</f>
        <v>152249.81</v>
      </c>
      <c r="J827" s="4">
        <f>ROUND(SUM(J828:J831),2)</f>
        <v>189095.28</v>
      </c>
    </row>
    <row r="828" spans="1:10" ht="16.5" x14ac:dyDescent="0.25">
      <c r="A828" s="5" t="s">
        <v>1795</v>
      </c>
      <c r="B828" s="6" t="s">
        <v>1796</v>
      </c>
      <c r="C828" s="5" t="s">
        <v>1797</v>
      </c>
      <c r="D828" s="6" t="s">
        <v>53</v>
      </c>
      <c r="E828" s="6" t="s">
        <v>61</v>
      </c>
      <c r="F828" s="7">
        <v>419</v>
      </c>
      <c r="G828" s="7">
        <v>273.45999999999998</v>
      </c>
      <c r="H828" s="7">
        <f>ROUND(G828*ROUND(1+(24.2/100),4),2)</f>
        <v>339.64</v>
      </c>
      <c r="I828" s="7">
        <f>ROUND(ROUND(F828,2)*ROUND(G828,2),2)</f>
        <v>114579.74</v>
      </c>
      <c r="J828" s="7">
        <f>ROUND(ROUND(F828,2)*ROUND(H828,2),2)</f>
        <v>142309.16</v>
      </c>
    </row>
    <row r="829" spans="1:10" ht="16.5" x14ac:dyDescent="0.25">
      <c r="A829" s="5" t="s">
        <v>1798</v>
      </c>
      <c r="B829" s="6" t="s">
        <v>951</v>
      </c>
      <c r="C829" s="5" t="s">
        <v>952</v>
      </c>
      <c r="D829" s="6" t="s">
        <v>53</v>
      </c>
      <c r="E829" s="6" t="s">
        <v>286</v>
      </c>
      <c r="F829" s="7">
        <v>121</v>
      </c>
      <c r="G829" s="7">
        <v>201.45</v>
      </c>
      <c r="H829" s="7">
        <f>ROUND(G829*ROUND(1+(24.2/100),4),2)</f>
        <v>250.2</v>
      </c>
      <c r="I829" s="7">
        <f>ROUND(ROUND(F829,2)*ROUND(G829,2),2)</f>
        <v>24375.45</v>
      </c>
      <c r="J829" s="7">
        <f>ROUND(ROUND(F829,2)*ROUND(H829,2),2)</f>
        <v>30274.2</v>
      </c>
    </row>
    <row r="830" spans="1:10" ht="16.5" x14ac:dyDescent="0.25">
      <c r="A830" s="5" t="s">
        <v>1799</v>
      </c>
      <c r="B830" s="6" t="s">
        <v>1800</v>
      </c>
      <c r="C830" s="5" t="s">
        <v>1801</v>
      </c>
      <c r="D830" s="6" t="s">
        <v>53</v>
      </c>
      <c r="E830" s="6" t="s">
        <v>61</v>
      </c>
      <c r="F830" s="7">
        <v>138</v>
      </c>
      <c r="G830" s="7">
        <v>47.02</v>
      </c>
      <c r="H830" s="7">
        <f>ROUND(G830*ROUND(1+(24.2/100),4),2)</f>
        <v>58.4</v>
      </c>
      <c r="I830" s="7">
        <f>ROUND(ROUND(F830,2)*ROUND(G830,2),2)</f>
        <v>6488.76</v>
      </c>
      <c r="J830" s="7">
        <f>ROUND(ROUND(F830,2)*ROUND(H830,2),2)</f>
        <v>8059.2</v>
      </c>
    </row>
    <row r="831" spans="1:10" ht="16.5" x14ac:dyDescent="0.25">
      <c r="A831" s="5" t="s">
        <v>1802</v>
      </c>
      <c r="B831" s="6" t="s">
        <v>1803</v>
      </c>
      <c r="C831" s="5" t="s">
        <v>1804</v>
      </c>
      <c r="D831" s="6" t="s">
        <v>17</v>
      </c>
      <c r="E831" s="6" t="s">
        <v>61</v>
      </c>
      <c r="F831" s="7">
        <v>67</v>
      </c>
      <c r="G831" s="7">
        <v>101.58</v>
      </c>
      <c r="H831" s="7">
        <f>ROUND(G831*ROUND(1+(24.2/100),4),2)</f>
        <v>126.16</v>
      </c>
      <c r="I831" s="7">
        <f>ROUND(ROUND(F831,2)*ROUND(G831,2),2)</f>
        <v>6805.86</v>
      </c>
      <c r="J831" s="7">
        <f>ROUND(ROUND(F831,2)*ROUND(H831,2),2)</f>
        <v>8452.7199999999993</v>
      </c>
    </row>
    <row r="832" spans="1:10" ht="20.100000000000001" customHeight="1" x14ac:dyDescent="0.25">
      <c r="A832" s="3" t="s">
        <v>1805</v>
      </c>
      <c r="B832" s="57" t="s">
        <v>291</v>
      </c>
      <c r="C832" s="57"/>
      <c r="D832" s="57"/>
      <c r="E832" s="57"/>
      <c r="F832" s="57"/>
      <c r="G832" s="57">
        <f>ROUND(F833*G833,2)+ROUND(F843*G843,2)+ROUND(F851*G851,2)+ROUND(F859*G859,2)+ROUND(F866*G866,2)+ROUND(F875*G875,2)+ROUND(F884*G884,2)+ROUND(F892*G892,2)+ROUND(F900*G900,2)+ROUND(F909*G909,2)+ROUND(F917*G917,2)+ROUND(F925*G925,2)+ROUND(F933*G933,2)+ROUND(F941*G941,2)+ROUND(F948*G948,2)+ROUND(F955*G955,2)+ROUND(F963*G963,2)+ROUND(F970*G970,2)+ROUND(F977*G977,2)+ROUND(F984*G984,2)</f>
        <v>0</v>
      </c>
      <c r="H832" s="57"/>
      <c r="I832" s="4">
        <f>ROUND(I833+I843+I851+I859+I866+I875+I884+I892+I900+I909+I917+I925+I933+I941+I948+I955+I963+I970+I977+I984,2)</f>
        <v>93230.63</v>
      </c>
      <c r="J832" s="4">
        <f>ROUND(J833+J843+J851+J859+J866+J875+J884+J892+J900+J909+J917+J925+J933+J941+J948+J955+J963+J970+J977+J984,2)</f>
        <v>115792.23</v>
      </c>
    </row>
    <row r="833" spans="1:10" ht="20.100000000000001" customHeight="1" x14ac:dyDescent="0.25">
      <c r="A833" s="3" t="s">
        <v>1806</v>
      </c>
      <c r="B833" s="57" t="s">
        <v>1807</v>
      </c>
      <c r="C833" s="57"/>
      <c r="D833" s="57"/>
      <c r="E833" s="57"/>
      <c r="F833" s="57"/>
      <c r="G833" s="57">
        <f>ROUND(F834*G834,2)+ROUND(F835*G835,2)+ROUND(F836*G836,2)+ROUND(F837*G837,2)+ROUND(F838*G838,2)+ROUND(F839*G839,2)+ROUND(F840*G840,2)+ROUND(F841*G841,2)+ROUND(F842*G842,2)</f>
        <v>2994.01</v>
      </c>
      <c r="H833" s="57"/>
      <c r="I833" s="4">
        <f>ROUND(SUM(I834:I842),2)</f>
        <v>2994.01</v>
      </c>
      <c r="J833" s="4">
        <f>ROUND(SUM(J834:J842),2)</f>
        <v>3718.54</v>
      </c>
    </row>
    <row r="834" spans="1:10" ht="24.75" x14ac:dyDescent="0.25">
      <c r="A834" s="5" t="s">
        <v>1808</v>
      </c>
      <c r="B834" s="6" t="s">
        <v>1809</v>
      </c>
      <c r="C834" s="5" t="s">
        <v>1810</v>
      </c>
      <c r="D834" s="6" t="s">
        <v>53</v>
      </c>
      <c r="E834" s="6" t="s">
        <v>61</v>
      </c>
      <c r="F834" s="7">
        <v>1</v>
      </c>
      <c r="G834" s="7">
        <v>954.54</v>
      </c>
      <c r="H834" s="7">
        <f t="shared" ref="H834:H842" si="102">ROUND(G834*ROUND(1+(24.2/100),4),2)</f>
        <v>1185.54</v>
      </c>
      <c r="I834" s="7">
        <f t="shared" ref="I834:I842" si="103">ROUND(ROUND(F834,2)*ROUND(G834,2),2)</f>
        <v>954.54</v>
      </c>
      <c r="J834" s="7">
        <f t="shared" ref="J834:J842" si="104">ROUND(ROUND(F834,2)*ROUND(H834,2),2)</f>
        <v>1185.54</v>
      </c>
    </row>
    <row r="835" spans="1:10" ht="16.5" x14ac:dyDescent="0.25">
      <c r="A835" s="5" t="s">
        <v>1811</v>
      </c>
      <c r="B835" s="6" t="s">
        <v>304</v>
      </c>
      <c r="C835" s="5" t="s">
        <v>305</v>
      </c>
      <c r="D835" s="6" t="s">
        <v>17</v>
      </c>
      <c r="E835" s="6" t="s">
        <v>61</v>
      </c>
      <c r="F835" s="7">
        <v>13</v>
      </c>
      <c r="G835" s="7">
        <v>11.41</v>
      </c>
      <c r="H835" s="7">
        <f t="shared" si="102"/>
        <v>14.17</v>
      </c>
      <c r="I835" s="7">
        <f t="shared" si="103"/>
        <v>148.33000000000001</v>
      </c>
      <c r="J835" s="7">
        <f t="shared" si="104"/>
        <v>184.21</v>
      </c>
    </row>
    <row r="836" spans="1:10" ht="16.5" x14ac:dyDescent="0.25">
      <c r="A836" s="5" t="s">
        <v>1812</v>
      </c>
      <c r="B836" s="6" t="s">
        <v>310</v>
      </c>
      <c r="C836" s="5" t="s">
        <v>311</v>
      </c>
      <c r="D836" s="6" t="s">
        <v>17</v>
      </c>
      <c r="E836" s="6" t="s">
        <v>61</v>
      </c>
      <c r="F836" s="7">
        <v>4</v>
      </c>
      <c r="G836" s="7">
        <v>13.37</v>
      </c>
      <c r="H836" s="7">
        <f t="shared" si="102"/>
        <v>16.61</v>
      </c>
      <c r="I836" s="7">
        <f t="shared" si="103"/>
        <v>53.48</v>
      </c>
      <c r="J836" s="7">
        <f t="shared" si="104"/>
        <v>66.44</v>
      </c>
    </row>
    <row r="837" spans="1:10" ht="16.5" x14ac:dyDescent="0.25">
      <c r="A837" s="5" t="s">
        <v>1813</v>
      </c>
      <c r="B837" s="6" t="s">
        <v>313</v>
      </c>
      <c r="C837" s="5" t="s">
        <v>314</v>
      </c>
      <c r="D837" s="6" t="s">
        <v>53</v>
      </c>
      <c r="E837" s="6" t="s">
        <v>61</v>
      </c>
      <c r="F837" s="7">
        <v>4</v>
      </c>
      <c r="G837" s="7">
        <v>125.76</v>
      </c>
      <c r="H837" s="7">
        <f t="shared" si="102"/>
        <v>156.19</v>
      </c>
      <c r="I837" s="7">
        <f t="shared" si="103"/>
        <v>503.04</v>
      </c>
      <c r="J837" s="7">
        <f t="shared" si="104"/>
        <v>624.76</v>
      </c>
    </row>
    <row r="838" spans="1:10" ht="16.5" x14ac:dyDescent="0.25">
      <c r="A838" s="5" t="s">
        <v>1814</v>
      </c>
      <c r="B838" s="6" t="s">
        <v>307</v>
      </c>
      <c r="C838" s="5" t="s">
        <v>308</v>
      </c>
      <c r="D838" s="6" t="s">
        <v>17</v>
      </c>
      <c r="E838" s="6" t="s">
        <v>61</v>
      </c>
      <c r="F838" s="7">
        <v>1</v>
      </c>
      <c r="G838" s="7">
        <v>78.849999999999994</v>
      </c>
      <c r="H838" s="7">
        <f t="shared" si="102"/>
        <v>97.93</v>
      </c>
      <c r="I838" s="7">
        <f t="shared" si="103"/>
        <v>78.849999999999994</v>
      </c>
      <c r="J838" s="7">
        <f t="shared" si="104"/>
        <v>97.93</v>
      </c>
    </row>
    <row r="839" spans="1:10" ht="16.5" x14ac:dyDescent="0.25">
      <c r="A839" s="5" t="s">
        <v>1815</v>
      </c>
      <c r="B839" s="6" t="s">
        <v>1816</v>
      </c>
      <c r="C839" s="5" t="s">
        <v>1817</v>
      </c>
      <c r="D839" s="6" t="s">
        <v>17</v>
      </c>
      <c r="E839" s="6" t="s">
        <v>61</v>
      </c>
      <c r="F839" s="7">
        <v>2</v>
      </c>
      <c r="G839" s="7">
        <v>86.38</v>
      </c>
      <c r="H839" s="7">
        <f t="shared" si="102"/>
        <v>107.28</v>
      </c>
      <c r="I839" s="7">
        <f t="shared" si="103"/>
        <v>172.76</v>
      </c>
      <c r="J839" s="7">
        <f t="shared" si="104"/>
        <v>214.56</v>
      </c>
    </row>
    <row r="840" spans="1:10" ht="16.5" x14ac:dyDescent="0.25">
      <c r="A840" s="5" t="s">
        <v>1818</v>
      </c>
      <c r="B840" s="6" t="s">
        <v>1819</v>
      </c>
      <c r="C840" s="5" t="s">
        <v>1820</v>
      </c>
      <c r="D840" s="6" t="s">
        <v>188</v>
      </c>
      <c r="E840" s="6" t="s">
        <v>286</v>
      </c>
      <c r="F840" s="7">
        <v>2</v>
      </c>
      <c r="G840" s="7">
        <v>313.48</v>
      </c>
      <c r="H840" s="7">
        <f t="shared" si="102"/>
        <v>389.34</v>
      </c>
      <c r="I840" s="7">
        <f t="shared" si="103"/>
        <v>626.96</v>
      </c>
      <c r="J840" s="7">
        <f t="shared" si="104"/>
        <v>778.68</v>
      </c>
    </row>
    <row r="841" spans="1:10" ht="16.5" x14ac:dyDescent="0.25">
      <c r="A841" s="5" t="s">
        <v>1821</v>
      </c>
      <c r="B841" s="6" t="s">
        <v>1822</v>
      </c>
      <c r="C841" s="5" t="s">
        <v>1823</v>
      </c>
      <c r="D841" s="6" t="s">
        <v>17</v>
      </c>
      <c r="E841" s="6" t="s">
        <v>61</v>
      </c>
      <c r="F841" s="7">
        <v>1</v>
      </c>
      <c r="G841" s="7">
        <v>153.91999999999999</v>
      </c>
      <c r="H841" s="7">
        <f t="shared" si="102"/>
        <v>191.17</v>
      </c>
      <c r="I841" s="7">
        <f t="shared" si="103"/>
        <v>153.91999999999999</v>
      </c>
      <c r="J841" s="7">
        <f t="shared" si="104"/>
        <v>191.17</v>
      </c>
    </row>
    <row r="842" spans="1:10" ht="16.5" x14ac:dyDescent="0.25">
      <c r="A842" s="5" t="s">
        <v>1824</v>
      </c>
      <c r="B842" s="6" t="s">
        <v>1825</v>
      </c>
      <c r="C842" s="5" t="s">
        <v>1826</v>
      </c>
      <c r="D842" s="6" t="s">
        <v>53</v>
      </c>
      <c r="E842" s="6" t="s">
        <v>61</v>
      </c>
      <c r="F842" s="7">
        <v>1</v>
      </c>
      <c r="G842" s="7">
        <v>302.13</v>
      </c>
      <c r="H842" s="7">
        <f t="shared" si="102"/>
        <v>375.25</v>
      </c>
      <c r="I842" s="7">
        <f t="shared" si="103"/>
        <v>302.13</v>
      </c>
      <c r="J842" s="7">
        <f t="shared" si="104"/>
        <v>375.25</v>
      </c>
    </row>
    <row r="843" spans="1:10" ht="20.100000000000001" customHeight="1" x14ac:dyDescent="0.25">
      <c r="A843" s="3" t="s">
        <v>1827</v>
      </c>
      <c r="B843" s="57" t="s">
        <v>1828</v>
      </c>
      <c r="C843" s="57"/>
      <c r="D843" s="57"/>
      <c r="E843" s="57"/>
      <c r="F843" s="57"/>
      <c r="G843" s="57">
        <f>ROUND(F844*G844,2)+ROUND(F845*G845,2)+ROUND(F846*G846,2)+ROUND(F847*G847,2)+ROUND(F848*G848,2)+ROUND(F849*G849,2)+ROUND(F850*G850,2)</f>
        <v>3606.0499999999997</v>
      </c>
      <c r="H843" s="57"/>
      <c r="I843" s="4">
        <f>ROUND(SUM(I844:I850),2)</f>
        <v>3606.05</v>
      </c>
      <c r="J843" s="4">
        <f>ROUND(SUM(J844:J850),2)</f>
        <v>4478.68</v>
      </c>
    </row>
    <row r="844" spans="1:10" ht="24.75" x14ac:dyDescent="0.25">
      <c r="A844" s="5" t="s">
        <v>1829</v>
      </c>
      <c r="B844" s="6" t="s">
        <v>1809</v>
      </c>
      <c r="C844" s="5" t="s">
        <v>1810</v>
      </c>
      <c r="D844" s="6" t="s">
        <v>53</v>
      </c>
      <c r="E844" s="6" t="s">
        <v>61</v>
      </c>
      <c r="F844" s="7">
        <v>1</v>
      </c>
      <c r="G844" s="7">
        <v>954.54</v>
      </c>
      <c r="H844" s="7">
        <f t="shared" ref="H844:H850" si="105">ROUND(G844*ROUND(1+(24.2/100),4),2)</f>
        <v>1185.54</v>
      </c>
      <c r="I844" s="7">
        <f t="shared" ref="I844:I850" si="106">ROUND(ROUND(F844,2)*ROUND(G844,2),2)</f>
        <v>954.54</v>
      </c>
      <c r="J844" s="7">
        <f t="shared" ref="J844:J850" si="107">ROUND(ROUND(F844,2)*ROUND(H844,2),2)</f>
        <v>1185.54</v>
      </c>
    </row>
    <row r="845" spans="1:10" ht="16.5" x14ac:dyDescent="0.25">
      <c r="A845" s="5" t="s">
        <v>1830</v>
      </c>
      <c r="B845" s="6" t="s">
        <v>304</v>
      </c>
      <c r="C845" s="5" t="s">
        <v>305</v>
      </c>
      <c r="D845" s="6" t="s">
        <v>17</v>
      </c>
      <c r="E845" s="6" t="s">
        <v>61</v>
      </c>
      <c r="F845" s="7">
        <v>22</v>
      </c>
      <c r="G845" s="7">
        <v>11.41</v>
      </c>
      <c r="H845" s="7">
        <f t="shared" si="105"/>
        <v>14.17</v>
      </c>
      <c r="I845" s="7">
        <f t="shared" si="106"/>
        <v>251.02</v>
      </c>
      <c r="J845" s="7">
        <f t="shared" si="107"/>
        <v>311.74</v>
      </c>
    </row>
    <row r="846" spans="1:10" x14ac:dyDescent="0.25">
      <c r="A846" s="5" t="s">
        <v>1831</v>
      </c>
      <c r="B846" s="6" t="s">
        <v>1832</v>
      </c>
      <c r="C846" s="5" t="s">
        <v>1833</v>
      </c>
      <c r="D846" s="6" t="s">
        <v>17</v>
      </c>
      <c r="E846" s="6" t="s">
        <v>61</v>
      </c>
      <c r="F846" s="7">
        <v>3</v>
      </c>
      <c r="G846" s="7">
        <v>107.58</v>
      </c>
      <c r="H846" s="7">
        <f t="shared" si="105"/>
        <v>133.61000000000001</v>
      </c>
      <c r="I846" s="7">
        <f t="shared" si="106"/>
        <v>322.74</v>
      </c>
      <c r="J846" s="7">
        <f t="shared" si="107"/>
        <v>400.83</v>
      </c>
    </row>
    <row r="847" spans="1:10" ht="16.5" x14ac:dyDescent="0.25">
      <c r="A847" s="5" t="s">
        <v>1834</v>
      </c>
      <c r="B847" s="6" t="s">
        <v>1835</v>
      </c>
      <c r="C847" s="5" t="s">
        <v>1836</v>
      </c>
      <c r="D847" s="6" t="s">
        <v>17</v>
      </c>
      <c r="E847" s="6" t="s">
        <v>61</v>
      </c>
      <c r="F847" s="7">
        <v>2</v>
      </c>
      <c r="G847" s="7">
        <v>609.54999999999995</v>
      </c>
      <c r="H847" s="7">
        <f t="shared" si="105"/>
        <v>757.06</v>
      </c>
      <c r="I847" s="7">
        <f t="shared" si="106"/>
        <v>1219.0999999999999</v>
      </c>
      <c r="J847" s="7">
        <f t="shared" si="107"/>
        <v>1514.12</v>
      </c>
    </row>
    <row r="848" spans="1:10" ht="16.5" x14ac:dyDescent="0.25">
      <c r="A848" s="5" t="s">
        <v>1837</v>
      </c>
      <c r="B848" s="6" t="s">
        <v>310</v>
      </c>
      <c r="C848" s="5" t="s">
        <v>311</v>
      </c>
      <c r="D848" s="6" t="s">
        <v>17</v>
      </c>
      <c r="E848" s="6" t="s">
        <v>61</v>
      </c>
      <c r="F848" s="7">
        <v>4</v>
      </c>
      <c r="G848" s="7">
        <v>13.37</v>
      </c>
      <c r="H848" s="7">
        <f t="shared" si="105"/>
        <v>16.61</v>
      </c>
      <c r="I848" s="7">
        <f t="shared" si="106"/>
        <v>53.48</v>
      </c>
      <c r="J848" s="7">
        <f t="shared" si="107"/>
        <v>66.44</v>
      </c>
    </row>
    <row r="849" spans="1:10" ht="16.5" x14ac:dyDescent="0.25">
      <c r="A849" s="5" t="s">
        <v>1838</v>
      </c>
      <c r="B849" s="6" t="s">
        <v>313</v>
      </c>
      <c r="C849" s="5" t="s">
        <v>314</v>
      </c>
      <c r="D849" s="6" t="s">
        <v>53</v>
      </c>
      <c r="E849" s="6" t="s">
        <v>61</v>
      </c>
      <c r="F849" s="7">
        <v>4</v>
      </c>
      <c r="G849" s="7">
        <v>125.76</v>
      </c>
      <c r="H849" s="7">
        <f t="shared" si="105"/>
        <v>156.19</v>
      </c>
      <c r="I849" s="7">
        <f t="shared" si="106"/>
        <v>503.04</v>
      </c>
      <c r="J849" s="7">
        <f t="shared" si="107"/>
        <v>624.76</v>
      </c>
    </row>
    <row r="850" spans="1:10" ht="16.5" x14ac:dyDescent="0.25">
      <c r="A850" s="5" t="s">
        <v>1839</v>
      </c>
      <c r="B850" s="6" t="s">
        <v>1825</v>
      </c>
      <c r="C850" s="5" t="s">
        <v>1826</v>
      </c>
      <c r="D850" s="6" t="s">
        <v>53</v>
      </c>
      <c r="E850" s="6" t="s">
        <v>61</v>
      </c>
      <c r="F850" s="7">
        <v>1</v>
      </c>
      <c r="G850" s="7">
        <v>302.13</v>
      </c>
      <c r="H850" s="7">
        <f t="shared" si="105"/>
        <v>375.25</v>
      </c>
      <c r="I850" s="7">
        <f t="shared" si="106"/>
        <v>302.13</v>
      </c>
      <c r="J850" s="7">
        <f t="shared" si="107"/>
        <v>375.25</v>
      </c>
    </row>
    <row r="851" spans="1:10" ht="20.100000000000001" customHeight="1" x14ac:dyDescent="0.25">
      <c r="A851" s="3" t="s">
        <v>1840</v>
      </c>
      <c r="B851" s="57" t="s">
        <v>1841</v>
      </c>
      <c r="C851" s="57"/>
      <c r="D851" s="57"/>
      <c r="E851" s="57"/>
      <c r="F851" s="57"/>
      <c r="G851" s="57">
        <f>ROUND(F852*G852,2)+ROUND(F853*G853,2)+ROUND(F854*G854,2)+ROUND(F855*G855,2)+ROUND(F856*G856,2)+ROUND(F857*G857,2)+ROUND(F858*G858,2)</f>
        <v>3146.46</v>
      </c>
      <c r="H851" s="57"/>
      <c r="I851" s="4">
        <f>ROUND(SUM(I852:I858),2)</f>
        <v>3146.46</v>
      </c>
      <c r="J851" s="4">
        <f>ROUND(SUM(J852:J858),2)</f>
        <v>3907.87</v>
      </c>
    </row>
    <row r="852" spans="1:10" ht="24.75" x14ac:dyDescent="0.25">
      <c r="A852" s="5" t="s">
        <v>1842</v>
      </c>
      <c r="B852" s="6" t="s">
        <v>1809</v>
      </c>
      <c r="C852" s="5" t="s">
        <v>1810</v>
      </c>
      <c r="D852" s="6" t="s">
        <v>53</v>
      </c>
      <c r="E852" s="6" t="s">
        <v>61</v>
      </c>
      <c r="F852" s="7">
        <v>1</v>
      </c>
      <c r="G852" s="7">
        <v>954.54</v>
      </c>
      <c r="H852" s="7">
        <f t="shared" ref="H852:H858" si="108">ROUND(G852*ROUND(1+(24.2/100),4),2)</f>
        <v>1185.54</v>
      </c>
      <c r="I852" s="7">
        <f t="shared" ref="I852:I858" si="109">ROUND(ROUND(F852,2)*ROUND(G852,2),2)</f>
        <v>954.54</v>
      </c>
      <c r="J852" s="7">
        <f t="shared" ref="J852:J858" si="110">ROUND(ROUND(F852,2)*ROUND(H852,2),2)</f>
        <v>1185.54</v>
      </c>
    </row>
    <row r="853" spans="1:10" ht="16.5" x14ac:dyDescent="0.25">
      <c r="A853" s="5" t="s">
        <v>1843</v>
      </c>
      <c r="B853" s="6" t="s">
        <v>304</v>
      </c>
      <c r="C853" s="5" t="s">
        <v>305</v>
      </c>
      <c r="D853" s="6" t="s">
        <v>17</v>
      </c>
      <c r="E853" s="6" t="s">
        <v>61</v>
      </c>
      <c r="F853" s="7">
        <v>25</v>
      </c>
      <c r="G853" s="7">
        <v>11.41</v>
      </c>
      <c r="H853" s="7">
        <f t="shared" si="108"/>
        <v>14.17</v>
      </c>
      <c r="I853" s="7">
        <f t="shared" si="109"/>
        <v>285.25</v>
      </c>
      <c r="J853" s="7">
        <f t="shared" si="110"/>
        <v>354.25</v>
      </c>
    </row>
    <row r="854" spans="1:10" ht="16.5" x14ac:dyDescent="0.25">
      <c r="A854" s="5" t="s">
        <v>1844</v>
      </c>
      <c r="B854" s="6" t="s">
        <v>310</v>
      </c>
      <c r="C854" s="5" t="s">
        <v>311</v>
      </c>
      <c r="D854" s="6" t="s">
        <v>17</v>
      </c>
      <c r="E854" s="6" t="s">
        <v>61</v>
      </c>
      <c r="F854" s="7">
        <v>4</v>
      </c>
      <c r="G854" s="7">
        <v>13.37</v>
      </c>
      <c r="H854" s="7">
        <f t="shared" si="108"/>
        <v>16.61</v>
      </c>
      <c r="I854" s="7">
        <f t="shared" si="109"/>
        <v>53.48</v>
      </c>
      <c r="J854" s="7">
        <f t="shared" si="110"/>
        <v>66.44</v>
      </c>
    </row>
    <row r="855" spans="1:10" ht="16.5" x14ac:dyDescent="0.25">
      <c r="A855" s="5" t="s">
        <v>1845</v>
      </c>
      <c r="B855" s="6" t="s">
        <v>1819</v>
      </c>
      <c r="C855" s="5" t="s">
        <v>1820</v>
      </c>
      <c r="D855" s="6" t="s">
        <v>188</v>
      </c>
      <c r="E855" s="6" t="s">
        <v>286</v>
      </c>
      <c r="F855" s="7">
        <v>3</v>
      </c>
      <c r="G855" s="7">
        <v>313.48</v>
      </c>
      <c r="H855" s="7">
        <f t="shared" si="108"/>
        <v>389.34</v>
      </c>
      <c r="I855" s="7">
        <f t="shared" si="109"/>
        <v>940.44</v>
      </c>
      <c r="J855" s="7">
        <f t="shared" si="110"/>
        <v>1168.02</v>
      </c>
    </row>
    <row r="856" spans="1:10" x14ac:dyDescent="0.25">
      <c r="A856" s="5" t="s">
        <v>1846</v>
      </c>
      <c r="B856" s="6" t="s">
        <v>1832</v>
      </c>
      <c r="C856" s="5" t="s">
        <v>1833</v>
      </c>
      <c r="D856" s="6" t="s">
        <v>17</v>
      </c>
      <c r="E856" s="6" t="s">
        <v>61</v>
      </c>
      <c r="F856" s="7">
        <v>1</v>
      </c>
      <c r="G856" s="7">
        <v>107.58</v>
      </c>
      <c r="H856" s="7">
        <f t="shared" si="108"/>
        <v>133.61000000000001</v>
      </c>
      <c r="I856" s="7">
        <f t="shared" si="109"/>
        <v>107.58</v>
      </c>
      <c r="J856" s="7">
        <f t="shared" si="110"/>
        <v>133.61000000000001</v>
      </c>
    </row>
    <row r="857" spans="1:10" ht="16.5" x14ac:dyDescent="0.25">
      <c r="A857" s="5" t="s">
        <v>1847</v>
      </c>
      <c r="B857" s="6" t="s">
        <v>313</v>
      </c>
      <c r="C857" s="5" t="s">
        <v>314</v>
      </c>
      <c r="D857" s="6" t="s">
        <v>53</v>
      </c>
      <c r="E857" s="6" t="s">
        <v>61</v>
      </c>
      <c r="F857" s="7">
        <v>4</v>
      </c>
      <c r="G857" s="7">
        <v>125.76</v>
      </c>
      <c r="H857" s="7">
        <f t="shared" si="108"/>
        <v>156.19</v>
      </c>
      <c r="I857" s="7">
        <f t="shared" si="109"/>
        <v>503.04</v>
      </c>
      <c r="J857" s="7">
        <f t="shared" si="110"/>
        <v>624.76</v>
      </c>
    </row>
    <row r="858" spans="1:10" ht="16.5" x14ac:dyDescent="0.25">
      <c r="A858" s="5" t="s">
        <v>1848</v>
      </c>
      <c r="B858" s="6" t="s">
        <v>1825</v>
      </c>
      <c r="C858" s="5" t="s">
        <v>1826</v>
      </c>
      <c r="D858" s="6" t="s">
        <v>53</v>
      </c>
      <c r="E858" s="6" t="s">
        <v>61</v>
      </c>
      <c r="F858" s="7">
        <v>1</v>
      </c>
      <c r="G858" s="7">
        <v>302.13</v>
      </c>
      <c r="H858" s="7">
        <f t="shared" si="108"/>
        <v>375.25</v>
      </c>
      <c r="I858" s="7">
        <f t="shared" si="109"/>
        <v>302.13</v>
      </c>
      <c r="J858" s="7">
        <f t="shared" si="110"/>
        <v>375.25</v>
      </c>
    </row>
    <row r="859" spans="1:10" ht="20.100000000000001" customHeight="1" x14ac:dyDescent="0.25">
      <c r="A859" s="3" t="s">
        <v>1849</v>
      </c>
      <c r="B859" s="57" t="s">
        <v>1850</v>
      </c>
      <c r="C859" s="57"/>
      <c r="D859" s="57"/>
      <c r="E859" s="57"/>
      <c r="F859" s="57"/>
      <c r="G859" s="57">
        <f>ROUND(F860*G860,2)+ROUND(F861*G861,2)+ROUND(F862*G862,2)+ROUND(F863*G863,2)+ROUND(F864*G864,2)+ROUND(F865*G865,2)</f>
        <v>2656.9399999999996</v>
      </c>
      <c r="H859" s="57"/>
      <c r="I859" s="4">
        <f>ROUND(SUM(I860:I865),2)</f>
        <v>2656.94</v>
      </c>
      <c r="J859" s="4">
        <f>ROUND(SUM(J860:J865),2)</f>
        <v>3299.91</v>
      </c>
    </row>
    <row r="860" spans="1:10" ht="16.5" x14ac:dyDescent="0.25">
      <c r="A860" s="5" t="s">
        <v>1851</v>
      </c>
      <c r="B860" s="6" t="s">
        <v>1852</v>
      </c>
      <c r="C860" s="5" t="s">
        <v>1853</v>
      </c>
      <c r="D860" s="6" t="s">
        <v>53</v>
      </c>
      <c r="E860" s="6" t="s">
        <v>61</v>
      </c>
      <c r="F860" s="7">
        <v>1</v>
      </c>
      <c r="G860" s="7">
        <v>1740.29</v>
      </c>
      <c r="H860" s="7">
        <f t="shared" ref="H860:H865" si="111">ROUND(G860*ROUND(1+(24.2/100),4),2)</f>
        <v>2161.44</v>
      </c>
      <c r="I860" s="7">
        <f t="shared" ref="I860:I865" si="112">ROUND(ROUND(F860,2)*ROUND(G860,2),2)</f>
        <v>1740.29</v>
      </c>
      <c r="J860" s="7">
        <f t="shared" ref="J860:J865" si="113">ROUND(ROUND(F860,2)*ROUND(H860,2),2)</f>
        <v>2161.44</v>
      </c>
    </row>
    <row r="861" spans="1:10" ht="16.5" x14ac:dyDescent="0.25">
      <c r="A861" s="5" t="s">
        <v>1854</v>
      </c>
      <c r="B861" s="6" t="s">
        <v>304</v>
      </c>
      <c r="C861" s="5" t="s">
        <v>305</v>
      </c>
      <c r="D861" s="6" t="s">
        <v>17</v>
      </c>
      <c r="E861" s="6" t="s">
        <v>61</v>
      </c>
      <c r="F861" s="7">
        <v>7</v>
      </c>
      <c r="G861" s="7">
        <v>11.41</v>
      </c>
      <c r="H861" s="7">
        <f t="shared" si="111"/>
        <v>14.17</v>
      </c>
      <c r="I861" s="7">
        <f t="shared" si="112"/>
        <v>79.87</v>
      </c>
      <c r="J861" s="7">
        <f t="shared" si="113"/>
        <v>99.19</v>
      </c>
    </row>
    <row r="862" spans="1:10" ht="16.5" x14ac:dyDescent="0.25">
      <c r="A862" s="5" t="s">
        <v>1855</v>
      </c>
      <c r="B862" s="6" t="s">
        <v>307</v>
      </c>
      <c r="C862" s="5" t="s">
        <v>308</v>
      </c>
      <c r="D862" s="6" t="s">
        <v>17</v>
      </c>
      <c r="E862" s="6" t="s">
        <v>61</v>
      </c>
      <c r="F862" s="7">
        <v>1</v>
      </c>
      <c r="G862" s="7">
        <v>78.849999999999994</v>
      </c>
      <c r="H862" s="7">
        <f t="shared" si="111"/>
        <v>97.93</v>
      </c>
      <c r="I862" s="7">
        <f t="shared" si="112"/>
        <v>78.849999999999994</v>
      </c>
      <c r="J862" s="7">
        <f t="shared" si="113"/>
        <v>97.93</v>
      </c>
    </row>
    <row r="863" spans="1:10" ht="16.5" x14ac:dyDescent="0.25">
      <c r="A863" s="5" t="s">
        <v>1856</v>
      </c>
      <c r="B863" s="6" t="s">
        <v>310</v>
      </c>
      <c r="C863" s="5" t="s">
        <v>311</v>
      </c>
      <c r="D863" s="6" t="s">
        <v>17</v>
      </c>
      <c r="E863" s="6" t="s">
        <v>61</v>
      </c>
      <c r="F863" s="7">
        <v>4</v>
      </c>
      <c r="G863" s="7">
        <v>13.37</v>
      </c>
      <c r="H863" s="7">
        <f t="shared" si="111"/>
        <v>16.61</v>
      </c>
      <c r="I863" s="7">
        <f t="shared" si="112"/>
        <v>53.48</v>
      </c>
      <c r="J863" s="7">
        <f t="shared" si="113"/>
        <v>66.44</v>
      </c>
    </row>
    <row r="864" spans="1:10" ht="16.5" x14ac:dyDescent="0.25">
      <c r="A864" s="5" t="s">
        <v>1857</v>
      </c>
      <c r="B864" s="6" t="s">
        <v>313</v>
      </c>
      <c r="C864" s="5" t="s">
        <v>314</v>
      </c>
      <c r="D864" s="6" t="s">
        <v>53</v>
      </c>
      <c r="E864" s="6" t="s">
        <v>61</v>
      </c>
      <c r="F864" s="7">
        <v>4</v>
      </c>
      <c r="G864" s="7">
        <v>125.76</v>
      </c>
      <c r="H864" s="7">
        <f t="shared" si="111"/>
        <v>156.19</v>
      </c>
      <c r="I864" s="7">
        <f t="shared" si="112"/>
        <v>503.04</v>
      </c>
      <c r="J864" s="7">
        <f t="shared" si="113"/>
        <v>624.76</v>
      </c>
    </row>
    <row r="865" spans="1:10" ht="16.5" x14ac:dyDescent="0.25">
      <c r="A865" s="5" t="s">
        <v>1858</v>
      </c>
      <c r="B865" s="6" t="s">
        <v>298</v>
      </c>
      <c r="C865" s="5" t="s">
        <v>299</v>
      </c>
      <c r="D865" s="6" t="s">
        <v>53</v>
      </c>
      <c r="E865" s="6" t="s">
        <v>61</v>
      </c>
      <c r="F865" s="7">
        <v>1</v>
      </c>
      <c r="G865" s="7">
        <v>201.41</v>
      </c>
      <c r="H865" s="7">
        <f t="shared" si="111"/>
        <v>250.15</v>
      </c>
      <c r="I865" s="7">
        <f t="shared" si="112"/>
        <v>201.41</v>
      </c>
      <c r="J865" s="7">
        <f t="shared" si="113"/>
        <v>250.15</v>
      </c>
    </row>
    <row r="866" spans="1:10" ht="20.100000000000001" customHeight="1" x14ac:dyDescent="0.25">
      <c r="A866" s="3" t="s">
        <v>1859</v>
      </c>
      <c r="B866" s="57" t="s">
        <v>1860</v>
      </c>
      <c r="C866" s="57"/>
      <c r="D866" s="57"/>
      <c r="E866" s="57"/>
      <c r="F866" s="57"/>
      <c r="G866" s="57">
        <f>ROUND(F867*G867,2)+ROUND(F868*G868,2)+ROUND(F869*G869,2)+ROUND(F870*G870,2)+ROUND(F871*G871,2)+ROUND(F872*G872,2)+ROUND(F873*G873,2)+ROUND(F874*G874,2)</f>
        <v>10954.44</v>
      </c>
      <c r="H866" s="57"/>
      <c r="I866" s="4">
        <f>ROUND(SUM(I867:I874),2)</f>
        <v>10954.44</v>
      </c>
      <c r="J866" s="4">
        <f>ROUND(SUM(J867:J874),2)</f>
        <v>13605.41</v>
      </c>
    </row>
    <row r="867" spans="1:10" ht="24.75" x14ac:dyDescent="0.25">
      <c r="A867" s="5" t="s">
        <v>1861</v>
      </c>
      <c r="B867" s="6" t="s">
        <v>960</v>
      </c>
      <c r="C867" s="5" t="s">
        <v>961</v>
      </c>
      <c r="D867" s="6" t="s">
        <v>17</v>
      </c>
      <c r="E867" s="6" t="s">
        <v>61</v>
      </c>
      <c r="F867" s="7">
        <v>1</v>
      </c>
      <c r="G867" s="7">
        <v>450.7</v>
      </c>
      <c r="H867" s="7">
        <f t="shared" ref="H867:H874" si="114">ROUND(G867*ROUND(1+(24.2/100),4),2)</f>
        <v>559.77</v>
      </c>
      <c r="I867" s="7">
        <f t="shared" ref="I867:I874" si="115">ROUND(ROUND(F867,2)*ROUND(G867,2),2)</f>
        <v>450.7</v>
      </c>
      <c r="J867" s="7">
        <f t="shared" ref="J867:J874" si="116">ROUND(ROUND(F867,2)*ROUND(H867,2),2)</f>
        <v>559.77</v>
      </c>
    </row>
    <row r="868" spans="1:10" ht="16.5" x14ac:dyDescent="0.25">
      <c r="A868" s="5" t="s">
        <v>1862</v>
      </c>
      <c r="B868" s="6" t="s">
        <v>304</v>
      </c>
      <c r="C868" s="5" t="s">
        <v>305</v>
      </c>
      <c r="D868" s="6" t="s">
        <v>17</v>
      </c>
      <c r="E868" s="6" t="s">
        <v>61</v>
      </c>
      <c r="F868" s="7">
        <v>4</v>
      </c>
      <c r="G868" s="7">
        <v>11.41</v>
      </c>
      <c r="H868" s="7">
        <f t="shared" si="114"/>
        <v>14.17</v>
      </c>
      <c r="I868" s="7">
        <f t="shared" si="115"/>
        <v>45.64</v>
      </c>
      <c r="J868" s="7">
        <f t="shared" si="116"/>
        <v>56.68</v>
      </c>
    </row>
    <row r="869" spans="1:10" ht="16.5" x14ac:dyDescent="0.25">
      <c r="A869" s="5" t="s">
        <v>1863</v>
      </c>
      <c r="B869" s="6" t="s">
        <v>310</v>
      </c>
      <c r="C869" s="5" t="s">
        <v>311</v>
      </c>
      <c r="D869" s="6" t="s">
        <v>17</v>
      </c>
      <c r="E869" s="6" t="s">
        <v>61</v>
      </c>
      <c r="F869" s="7">
        <v>4</v>
      </c>
      <c r="G869" s="7">
        <v>13.37</v>
      </c>
      <c r="H869" s="7">
        <f t="shared" si="114"/>
        <v>16.61</v>
      </c>
      <c r="I869" s="7">
        <f t="shared" si="115"/>
        <v>53.48</v>
      </c>
      <c r="J869" s="7">
        <f t="shared" si="116"/>
        <v>66.44</v>
      </c>
    </row>
    <row r="870" spans="1:10" ht="16.5" x14ac:dyDescent="0.25">
      <c r="A870" s="5" t="s">
        <v>1864</v>
      </c>
      <c r="B870" s="6" t="s">
        <v>1865</v>
      </c>
      <c r="C870" s="5" t="s">
        <v>1866</v>
      </c>
      <c r="D870" s="6" t="s">
        <v>53</v>
      </c>
      <c r="E870" s="6" t="s">
        <v>61</v>
      </c>
      <c r="F870" s="7">
        <v>1</v>
      </c>
      <c r="G870" s="7">
        <v>8787.94</v>
      </c>
      <c r="H870" s="7">
        <f t="shared" si="114"/>
        <v>10914.62</v>
      </c>
      <c r="I870" s="7">
        <f t="shared" si="115"/>
        <v>8787.94</v>
      </c>
      <c r="J870" s="7">
        <f t="shared" si="116"/>
        <v>10914.62</v>
      </c>
    </row>
    <row r="871" spans="1:10" ht="16.5" x14ac:dyDescent="0.25">
      <c r="A871" s="5" t="s">
        <v>1867</v>
      </c>
      <c r="B871" s="6" t="s">
        <v>307</v>
      </c>
      <c r="C871" s="5" t="s">
        <v>308</v>
      </c>
      <c r="D871" s="6" t="s">
        <v>17</v>
      </c>
      <c r="E871" s="6" t="s">
        <v>61</v>
      </c>
      <c r="F871" s="7">
        <v>1</v>
      </c>
      <c r="G871" s="7">
        <v>78.849999999999994</v>
      </c>
      <c r="H871" s="7">
        <f t="shared" si="114"/>
        <v>97.93</v>
      </c>
      <c r="I871" s="7">
        <f t="shared" si="115"/>
        <v>78.849999999999994</v>
      </c>
      <c r="J871" s="7">
        <f t="shared" si="116"/>
        <v>97.93</v>
      </c>
    </row>
    <row r="872" spans="1:10" ht="16.5" x14ac:dyDescent="0.25">
      <c r="A872" s="5" t="s">
        <v>1868</v>
      </c>
      <c r="B872" s="6" t="s">
        <v>967</v>
      </c>
      <c r="C872" s="5" t="s">
        <v>968</v>
      </c>
      <c r="D872" s="6" t="s">
        <v>53</v>
      </c>
      <c r="E872" s="6" t="s">
        <v>61</v>
      </c>
      <c r="F872" s="7">
        <v>1</v>
      </c>
      <c r="G872" s="7">
        <v>100.71</v>
      </c>
      <c r="H872" s="7">
        <f t="shared" si="114"/>
        <v>125.08</v>
      </c>
      <c r="I872" s="7">
        <f t="shared" si="115"/>
        <v>100.71</v>
      </c>
      <c r="J872" s="7">
        <f t="shared" si="116"/>
        <v>125.08</v>
      </c>
    </row>
    <row r="873" spans="1:10" ht="16.5" x14ac:dyDescent="0.25">
      <c r="A873" s="5" t="s">
        <v>1869</v>
      </c>
      <c r="B873" s="6" t="s">
        <v>313</v>
      </c>
      <c r="C873" s="5" t="s">
        <v>314</v>
      </c>
      <c r="D873" s="6" t="s">
        <v>53</v>
      </c>
      <c r="E873" s="6" t="s">
        <v>61</v>
      </c>
      <c r="F873" s="7">
        <v>4</v>
      </c>
      <c r="G873" s="7">
        <v>125.76</v>
      </c>
      <c r="H873" s="7">
        <f t="shared" si="114"/>
        <v>156.19</v>
      </c>
      <c r="I873" s="7">
        <f t="shared" si="115"/>
        <v>503.04</v>
      </c>
      <c r="J873" s="7">
        <f t="shared" si="116"/>
        <v>624.76</v>
      </c>
    </row>
    <row r="874" spans="1:10" ht="16.5" x14ac:dyDescent="0.25">
      <c r="A874" s="5" t="s">
        <v>1870</v>
      </c>
      <c r="B874" s="6" t="s">
        <v>1871</v>
      </c>
      <c r="C874" s="5" t="s">
        <v>1872</v>
      </c>
      <c r="D874" s="6" t="s">
        <v>53</v>
      </c>
      <c r="E874" s="6" t="s">
        <v>61</v>
      </c>
      <c r="F874" s="7">
        <v>3</v>
      </c>
      <c r="G874" s="7">
        <v>311.36</v>
      </c>
      <c r="H874" s="7">
        <f t="shared" si="114"/>
        <v>386.71</v>
      </c>
      <c r="I874" s="7">
        <f t="shared" si="115"/>
        <v>934.08</v>
      </c>
      <c r="J874" s="7">
        <f t="shared" si="116"/>
        <v>1160.1300000000001</v>
      </c>
    </row>
    <row r="875" spans="1:10" ht="20.100000000000001" customHeight="1" x14ac:dyDescent="0.25">
      <c r="A875" s="3" t="s">
        <v>1873</v>
      </c>
      <c r="B875" s="57" t="s">
        <v>1874</v>
      </c>
      <c r="C875" s="57"/>
      <c r="D875" s="57"/>
      <c r="E875" s="57"/>
      <c r="F875" s="57"/>
      <c r="G875" s="57">
        <f>ROUND(F876*G876,2)+ROUND(F877*G877,2)+ROUND(F878*G878,2)+ROUND(F879*G879,2)+ROUND(F880*G880,2)+ROUND(F881*G881,2)+ROUND(F882*G882,2)+ROUND(F883*G883,2)</f>
        <v>2697.33</v>
      </c>
      <c r="H875" s="57"/>
      <c r="I875" s="4">
        <f>ROUND(SUM(I876:I883),2)</f>
        <v>2697.33</v>
      </c>
      <c r="J875" s="4">
        <f>ROUND(SUM(J876:J883),2)</f>
        <v>3350.07</v>
      </c>
    </row>
    <row r="876" spans="1:10" ht="24.75" x14ac:dyDescent="0.25">
      <c r="A876" s="5" t="s">
        <v>1875</v>
      </c>
      <c r="B876" s="6" t="s">
        <v>1809</v>
      </c>
      <c r="C876" s="5" t="s">
        <v>1810</v>
      </c>
      <c r="D876" s="6" t="s">
        <v>53</v>
      </c>
      <c r="E876" s="6" t="s">
        <v>61</v>
      </c>
      <c r="F876" s="7">
        <v>1</v>
      </c>
      <c r="G876" s="7">
        <v>954.54</v>
      </c>
      <c r="H876" s="7">
        <f t="shared" ref="H876:H883" si="117">ROUND(G876*ROUND(1+(24.2/100),4),2)</f>
        <v>1185.54</v>
      </c>
      <c r="I876" s="7">
        <f t="shared" ref="I876:I883" si="118">ROUND(ROUND(F876,2)*ROUND(G876,2),2)</f>
        <v>954.54</v>
      </c>
      <c r="J876" s="7">
        <f t="shared" ref="J876:J883" si="119">ROUND(ROUND(F876,2)*ROUND(H876,2),2)</f>
        <v>1185.54</v>
      </c>
    </row>
    <row r="877" spans="1:10" ht="16.5" x14ac:dyDescent="0.25">
      <c r="A877" s="5" t="s">
        <v>1876</v>
      </c>
      <c r="B877" s="6" t="s">
        <v>304</v>
      </c>
      <c r="C877" s="5" t="s">
        <v>305</v>
      </c>
      <c r="D877" s="6" t="s">
        <v>17</v>
      </c>
      <c r="E877" s="6" t="s">
        <v>61</v>
      </c>
      <c r="F877" s="7">
        <v>13</v>
      </c>
      <c r="G877" s="7">
        <v>11.41</v>
      </c>
      <c r="H877" s="7">
        <f t="shared" si="117"/>
        <v>14.17</v>
      </c>
      <c r="I877" s="7">
        <f t="shared" si="118"/>
        <v>148.33000000000001</v>
      </c>
      <c r="J877" s="7">
        <f t="shared" si="119"/>
        <v>184.21</v>
      </c>
    </row>
    <row r="878" spans="1:10" ht="16.5" x14ac:dyDescent="0.25">
      <c r="A878" s="5" t="s">
        <v>1877</v>
      </c>
      <c r="B878" s="6" t="s">
        <v>1878</v>
      </c>
      <c r="C878" s="5" t="s">
        <v>1879</v>
      </c>
      <c r="D878" s="6" t="s">
        <v>17</v>
      </c>
      <c r="E878" s="6" t="s">
        <v>61</v>
      </c>
      <c r="F878" s="7">
        <v>2</v>
      </c>
      <c r="G878" s="7">
        <v>15</v>
      </c>
      <c r="H878" s="7">
        <f t="shared" si="117"/>
        <v>18.63</v>
      </c>
      <c r="I878" s="7">
        <f t="shared" si="118"/>
        <v>30</v>
      </c>
      <c r="J878" s="7">
        <f t="shared" si="119"/>
        <v>37.26</v>
      </c>
    </row>
    <row r="879" spans="1:10" ht="16.5" x14ac:dyDescent="0.25">
      <c r="A879" s="5" t="s">
        <v>1880</v>
      </c>
      <c r="B879" s="6" t="s">
        <v>310</v>
      </c>
      <c r="C879" s="5" t="s">
        <v>311</v>
      </c>
      <c r="D879" s="6" t="s">
        <v>17</v>
      </c>
      <c r="E879" s="6" t="s">
        <v>61</v>
      </c>
      <c r="F879" s="7">
        <v>4</v>
      </c>
      <c r="G879" s="7">
        <v>13.37</v>
      </c>
      <c r="H879" s="7">
        <f t="shared" si="117"/>
        <v>16.61</v>
      </c>
      <c r="I879" s="7">
        <f t="shared" si="118"/>
        <v>53.48</v>
      </c>
      <c r="J879" s="7">
        <f t="shared" si="119"/>
        <v>66.44</v>
      </c>
    </row>
    <row r="880" spans="1:10" ht="16.5" x14ac:dyDescent="0.25">
      <c r="A880" s="5" t="s">
        <v>1881</v>
      </c>
      <c r="B880" s="6" t="s">
        <v>313</v>
      </c>
      <c r="C880" s="5" t="s">
        <v>314</v>
      </c>
      <c r="D880" s="6" t="s">
        <v>53</v>
      </c>
      <c r="E880" s="6" t="s">
        <v>61</v>
      </c>
      <c r="F880" s="7">
        <v>4</v>
      </c>
      <c r="G880" s="7">
        <v>125.76</v>
      </c>
      <c r="H880" s="7">
        <f t="shared" si="117"/>
        <v>156.19</v>
      </c>
      <c r="I880" s="7">
        <f t="shared" si="118"/>
        <v>503.04</v>
      </c>
      <c r="J880" s="7">
        <f t="shared" si="119"/>
        <v>624.76</v>
      </c>
    </row>
    <row r="881" spans="1:10" ht="16.5" x14ac:dyDescent="0.25">
      <c r="A881" s="5" t="s">
        <v>1882</v>
      </c>
      <c r="B881" s="6" t="s">
        <v>307</v>
      </c>
      <c r="C881" s="5" t="s">
        <v>308</v>
      </c>
      <c r="D881" s="6" t="s">
        <v>17</v>
      </c>
      <c r="E881" s="6" t="s">
        <v>61</v>
      </c>
      <c r="F881" s="7">
        <v>1</v>
      </c>
      <c r="G881" s="7">
        <v>78.849999999999994</v>
      </c>
      <c r="H881" s="7">
        <f t="shared" si="117"/>
        <v>97.93</v>
      </c>
      <c r="I881" s="7">
        <f t="shared" si="118"/>
        <v>78.849999999999994</v>
      </c>
      <c r="J881" s="7">
        <f t="shared" si="119"/>
        <v>97.93</v>
      </c>
    </row>
    <row r="882" spans="1:10" ht="16.5" x14ac:dyDescent="0.25">
      <c r="A882" s="5" t="s">
        <v>1883</v>
      </c>
      <c r="B882" s="6" t="s">
        <v>1819</v>
      </c>
      <c r="C882" s="5" t="s">
        <v>1820</v>
      </c>
      <c r="D882" s="6" t="s">
        <v>188</v>
      </c>
      <c r="E882" s="6" t="s">
        <v>286</v>
      </c>
      <c r="F882" s="7">
        <v>2</v>
      </c>
      <c r="G882" s="7">
        <v>313.48</v>
      </c>
      <c r="H882" s="7">
        <f t="shared" si="117"/>
        <v>389.34</v>
      </c>
      <c r="I882" s="7">
        <f t="shared" si="118"/>
        <v>626.96</v>
      </c>
      <c r="J882" s="7">
        <f t="shared" si="119"/>
        <v>778.68</v>
      </c>
    </row>
    <row r="883" spans="1:10" ht="16.5" x14ac:dyDescent="0.25">
      <c r="A883" s="5" t="s">
        <v>1884</v>
      </c>
      <c r="B883" s="6" t="s">
        <v>1825</v>
      </c>
      <c r="C883" s="5" t="s">
        <v>1826</v>
      </c>
      <c r="D883" s="6" t="s">
        <v>53</v>
      </c>
      <c r="E883" s="6" t="s">
        <v>61</v>
      </c>
      <c r="F883" s="7">
        <v>1</v>
      </c>
      <c r="G883" s="7">
        <v>302.13</v>
      </c>
      <c r="H883" s="7">
        <f t="shared" si="117"/>
        <v>375.25</v>
      </c>
      <c r="I883" s="7">
        <f t="shared" si="118"/>
        <v>302.13</v>
      </c>
      <c r="J883" s="7">
        <f t="shared" si="119"/>
        <v>375.25</v>
      </c>
    </row>
    <row r="884" spans="1:10" ht="20.100000000000001" customHeight="1" x14ac:dyDescent="0.25">
      <c r="A884" s="3" t="s">
        <v>1885</v>
      </c>
      <c r="B884" s="57" t="s">
        <v>1886</v>
      </c>
      <c r="C884" s="57"/>
      <c r="D884" s="57"/>
      <c r="E884" s="57"/>
      <c r="F884" s="57"/>
      <c r="G884" s="57">
        <f>ROUND(F885*G885,2)+ROUND(F886*G886,2)+ROUND(F887*G887,2)+ROUND(F888*G888,2)+ROUND(F889*G889,2)+ROUND(F890*G890,2)+ROUND(F891*G891,2)</f>
        <v>2199.3799999999997</v>
      </c>
      <c r="H884" s="57"/>
      <c r="I884" s="4">
        <f>ROUND(SUM(I885:I891),2)</f>
        <v>2199.38</v>
      </c>
      <c r="J884" s="4">
        <f>ROUND(SUM(J885:J891),2)</f>
        <v>2731.61</v>
      </c>
    </row>
    <row r="885" spans="1:10" ht="24.75" x14ac:dyDescent="0.25">
      <c r="A885" s="5" t="s">
        <v>1887</v>
      </c>
      <c r="B885" s="6" t="s">
        <v>1809</v>
      </c>
      <c r="C885" s="5" t="s">
        <v>1810</v>
      </c>
      <c r="D885" s="6" t="s">
        <v>53</v>
      </c>
      <c r="E885" s="6" t="s">
        <v>61</v>
      </c>
      <c r="F885" s="7">
        <v>1</v>
      </c>
      <c r="G885" s="7">
        <v>954.54</v>
      </c>
      <c r="H885" s="7">
        <f t="shared" ref="H885:H891" si="120">ROUND(G885*ROUND(1+(24.2/100),4),2)</f>
        <v>1185.54</v>
      </c>
      <c r="I885" s="7">
        <f t="shared" ref="I885:I891" si="121">ROUND(ROUND(F885,2)*ROUND(G885,2),2)</f>
        <v>954.54</v>
      </c>
      <c r="J885" s="7">
        <f t="shared" ref="J885:J891" si="122">ROUND(ROUND(F885,2)*ROUND(H885,2),2)</f>
        <v>1185.54</v>
      </c>
    </row>
    <row r="886" spans="1:10" ht="16.5" x14ac:dyDescent="0.25">
      <c r="A886" s="5" t="s">
        <v>1888</v>
      </c>
      <c r="B886" s="6" t="s">
        <v>304</v>
      </c>
      <c r="C886" s="5" t="s">
        <v>305</v>
      </c>
      <c r="D886" s="6" t="s">
        <v>17</v>
      </c>
      <c r="E886" s="6" t="s">
        <v>61</v>
      </c>
      <c r="F886" s="7">
        <v>16</v>
      </c>
      <c r="G886" s="7">
        <v>11.41</v>
      </c>
      <c r="H886" s="7">
        <f t="shared" si="120"/>
        <v>14.17</v>
      </c>
      <c r="I886" s="7">
        <f t="shared" si="121"/>
        <v>182.56</v>
      </c>
      <c r="J886" s="7">
        <f t="shared" si="122"/>
        <v>226.72</v>
      </c>
    </row>
    <row r="887" spans="1:10" ht="16.5" x14ac:dyDescent="0.25">
      <c r="A887" s="5" t="s">
        <v>1889</v>
      </c>
      <c r="B887" s="6" t="s">
        <v>1890</v>
      </c>
      <c r="C887" s="5" t="s">
        <v>1891</v>
      </c>
      <c r="D887" s="6" t="s">
        <v>17</v>
      </c>
      <c r="E887" s="6" t="s">
        <v>61</v>
      </c>
      <c r="F887" s="7">
        <v>1</v>
      </c>
      <c r="G887" s="7">
        <v>96.05</v>
      </c>
      <c r="H887" s="7">
        <f t="shared" si="120"/>
        <v>119.29</v>
      </c>
      <c r="I887" s="7">
        <f t="shared" si="121"/>
        <v>96.05</v>
      </c>
      <c r="J887" s="7">
        <f t="shared" si="122"/>
        <v>119.29</v>
      </c>
    </row>
    <row r="888" spans="1:10" x14ac:dyDescent="0.25">
      <c r="A888" s="5" t="s">
        <v>1892</v>
      </c>
      <c r="B888" s="6" t="s">
        <v>1832</v>
      </c>
      <c r="C888" s="5" t="s">
        <v>1833</v>
      </c>
      <c r="D888" s="6" t="s">
        <v>17</v>
      </c>
      <c r="E888" s="6" t="s">
        <v>61</v>
      </c>
      <c r="F888" s="7">
        <v>1</v>
      </c>
      <c r="G888" s="7">
        <v>107.58</v>
      </c>
      <c r="H888" s="7">
        <f t="shared" si="120"/>
        <v>133.61000000000001</v>
      </c>
      <c r="I888" s="7">
        <f t="shared" si="121"/>
        <v>107.58</v>
      </c>
      <c r="J888" s="7">
        <f t="shared" si="122"/>
        <v>133.61000000000001</v>
      </c>
    </row>
    <row r="889" spans="1:10" ht="16.5" x14ac:dyDescent="0.25">
      <c r="A889" s="5" t="s">
        <v>1893</v>
      </c>
      <c r="B889" s="6" t="s">
        <v>310</v>
      </c>
      <c r="C889" s="5" t="s">
        <v>311</v>
      </c>
      <c r="D889" s="6" t="s">
        <v>17</v>
      </c>
      <c r="E889" s="6" t="s">
        <v>61</v>
      </c>
      <c r="F889" s="7">
        <v>4</v>
      </c>
      <c r="G889" s="7">
        <v>13.37</v>
      </c>
      <c r="H889" s="7">
        <f t="shared" si="120"/>
        <v>16.61</v>
      </c>
      <c r="I889" s="7">
        <f t="shared" si="121"/>
        <v>53.48</v>
      </c>
      <c r="J889" s="7">
        <f t="shared" si="122"/>
        <v>66.44</v>
      </c>
    </row>
    <row r="890" spans="1:10" ht="16.5" x14ac:dyDescent="0.25">
      <c r="A890" s="5" t="s">
        <v>1894</v>
      </c>
      <c r="B890" s="6" t="s">
        <v>313</v>
      </c>
      <c r="C890" s="5" t="s">
        <v>314</v>
      </c>
      <c r="D890" s="6" t="s">
        <v>53</v>
      </c>
      <c r="E890" s="6" t="s">
        <v>61</v>
      </c>
      <c r="F890" s="7">
        <v>4</v>
      </c>
      <c r="G890" s="7">
        <v>125.76</v>
      </c>
      <c r="H890" s="7">
        <f t="shared" si="120"/>
        <v>156.19</v>
      </c>
      <c r="I890" s="7">
        <f t="shared" si="121"/>
        <v>503.04</v>
      </c>
      <c r="J890" s="7">
        <f t="shared" si="122"/>
        <v>624.76</v>
      </c>
    </row>
    <row r="891" spans="1:10" ht="16.5" x14ac:dyDescent="0.25">
      <c r="A891" s="5" t="s">
        <v>1895</v>
      </c>
      <c r="B891" s="6" t="s">
        <v>1825</v>
      </c>
      <c r="C891" s="5" t="s">
        <v>1826</v>
      </c>
      <c r="D891" s="6" t="s">
        <v>53</v>
      </c>
      <c r="E891" s="6" t="s">
        <v>61</v>
      </c>
      <c r="F891" s="7">
        <v>1</v>
      </c>
      <c r="G891" s="7">
        <v>302.13</v>
      </c>
      <c r="H891" s="7">
        <f t="shared" si="120"/>
        <v>375.25</v>
      </c>
      <c r="I891" s="7">
        <f t="shared" si="121"/>
        <v>302.13</v>
      </c>
      <c r="J891" s="7">
        <f t="shared" si="122"/>
        <v>375.25</v>
      </c>
    </row>
    <row r="892" spans="1:10" ht="20.100000000000001" customHeight="1" x14ac:dyDescent="0.25">
      <c r="A892" s="3" t="s">
        <v>1896</v>
      </c>
      <c r="B892" s="57" t="s">
        <v>1897</v>
      </c>
      <c r="C892" s="57"/>
      <c r="D892" s="57"/>
      <c r="E892" s="57"/>
      <c r="F892" s="57"/>
      <c r="G892" s="57">
        <f>ROUND(F893*G893,2)+ROUND(F894*G894,2)+ROUND(F895*G895,2)+ROUND(F896*G896,2)+ROUND(F897*G897,2)+ROUND(F898*G898,2)+ROUND(F899*G899,2)</f>
        <v>9940.4600000000009</v>
      </c>
      <c r="H892" s="57"/>
      <c r="I892" s="4">
        <f>ROUND(SUM(I893:I899),2)</f>
        <v>9940.4599999999991</v>
      </c>
      <c r="J892" s="4">
        <f>ROUND(SUM(J893:J899),2)</f>
        <v>12346</v>
      </c>
    </row>
    <row r="893" spans="1:10" ht="16.5" x14ac:dyDescent="0.25">
      <c r="A893" s="5" t="s">
        <v>1898</v>
      </c>
      <c r="B893" s="6" t="s">
        <v>1899</v>
      </c>
      <c r="C893" s="5" t="s">
        <v>1900</v>
      </c>
      <c r="D893" s="6" t="s">
        <v>53</v>
      </c>
      <c r="E893" s="6" t="s">
        <v>61</v>
      </c>
      <c r="F893" s="7">
        <v>1</v>
      </c>
      <c r="G893" s="7">
        <v>4210.49</v>
      </c>
      <c r="H893" s="7">
        <f t="shared" ref="H893:H899" si="123">ROUND(G893*ROUND(1+(24.2/100),4),2)</f>
        <v>5229.43</v>
      </c>
      <c r="I893" s="7">
        <f t="shared" ref="I893:I899" si="124">ROUND(ROUND(F893,2)*ROUND(G893,2),2)</f>
        <v>4210.49</v>
      </c>
      <c r="J893" s="7">
        <f t="shared" ref="J893:J899" si="125">ROUND(ROUND(F893,2)*ROUND(H893,2),2)</f>
        <v>5229.43</v>
      </c>
    </row>
    <row r="894" spans="1:10" ht="16.5" x14ac:dyDescent="0.25">
      <c r="A894" s="5" t="s">
        <v>1901</v>
      </c>
      <c r="B894" s="6" t="s">
        <v>304</v>
      </c>
      <c r="C894" s="5" t="s">
        <v>305</v>
      </c>
      <c r="D894" s="6" t="s">
        <v>17</v>
      </c>
      <c r="E894" s="6" t="s">
        <v>61</v>
      </c>
      <c r="F894" s="7">
        <v>37</v>
      </c>
      <c r="G894" s="7">
        <v>11.41</v>
      </c>
      <c r="H894" s="7">
        <f t="shared" si="123"/>
        <v>14.17</v>
      </c>
      <c r="I894" s="7">
        <f t="shared" si="124"/>
        <v>422.17</v>
      </c>
      <c r="J894" s="7">
        <f t="shared" si="125"/>
        <v>524.29</v>
      </c>
    </row>
    <row r="895" spans="1:10" ht="16.5" x14ac:dyDescent="0.25">
      <c r="A895" s="5" t="s">
        <v>1902</v>
      </c>
      <c r="B895" s="6" t="s">
        <v>310</v>
      </c>
      <c r="C895" s="5" t="s">
        <v>311</v>
      </c>
      <c r="D895" s="6" t="s">
        <v>17</v>
      </c>
      <c r="E895" s="6" t="s">
        <v>61</v>
      </c>
      <c r="F895" s="7">
        <v>4</v>
      </c>
      <c r="G895" s="7">
        <v>13.37</v>
      </c>
      <c r="H895" s="7">
        <f t="shared" si="123"/>
        <v>16.61</v>
      </c>
      <c r="I895" s="7">
        <f t="shared" si="124"/>
        <v>53.48</v>
      </c>
      <c r="J895" s="7">
        <f t="shared" si="125"/>
        <v>66.44</v>
      </c>
    </row>
    <row r="896" spans="1:10" ht="16.5" x14ac:dyDescent="0.25">
      <c r="A896" s="5" t="s">
        <v>1903</v>
      </c>
      <c r="B896" s="6" t="s">
        <v>1819</v>
      </c>
      <c r="C896" s="5" t="s">
        <v>1820</v>
      </c>
      <c r="D896" s="6" t="s">
        <v>188</v>
      </c>
      <c r="E896" s="6" t="s">
        <v>286</v>
      </c>
      <c r="F896" s="7">
        <v>2</v>
      </c>
      <c r="G896" s="7">
        <v>313.48</v>
      </c>
      <c r="H896" s="7">
        <f t="shared" si="123"/>
        <v>389.34</v>
      </c>
      <c r="I896" s="7">
        <f t="shared" si="124"/>
        <v>626.96</v>
      </c>
      <c r="J896" s="7">
        <f t="shared" si="125"/>
        <v>778.68</v>
      </c>
    </row>
    <row r="897" spans="1:10" ht="16.5" x14ac:dyDescent="0.25">
      <c r="A897" s="5" t="s">
        <v>1904</v>
      </c>
      <c r="B897" s="6" t="s">
        <v>1890</v>
      </c>
      <c r="C897" s="5" t="s">
        <v>1891</v>
      </c>
      <c r="D897" s="6" t="s">
        <v>17</v>
      </c>
      <c r="E897" s="6" t="s">
        <v>61</v>
      </c>
      <c r="F897" s="7">
        <v>1</v>
      </c>
      <c r="G897" s="7">
        <v>96.05</v>
      </c>
      <c r="H897" s="7">
        <f t="shared" si="123"/>
        <v>119.29</v>
      </c>
      <c r="I897" s="7">
        <f t="shared" si="124"/>
        <v>96.05</v>
      </c>
      <c r="J897" s="7">
        <f t="shared" si="125"/>
        <v>119.29</v>
      </c>
    </row>
    <row r="898" spans="1:10" ht="16.5" x14ac:dyDescent="0.25">
      <c r="A898" s="5" t="s">
        <v>1905</v>
      </c>
      <c r="B898" s="6" t="s">
        <v>1906</v>
      </c>
      <c r="C898" s="5" t="s">
        <v>1907</v>
      </c>
      <c r="D898" s="6" t="s">
        <v>53</v>
      </c>
      <c r="E898" s="6" t="s">
        <v>61</v>
      </c>
      <c r="F898" s="7">
        <v>1</v>
      </c>
      <c r="G898" s="7">
        <v>4028.27</v>
      </c>
      <c r="H898" s="7">
        <f t="shared" si="123"/>
        <v>5003.1099999999997</v>
      </c>
      <c r="I898" s="7">
        <f t="shared" si="124"/>
        <v>4028.27</v>
      </c>
      <c r="J898" s="7">
        <f t="shared" si="125"/>
        <v>5003.1099999999997</v>
      </c>
    </row>
    <row r="899" spans="1:10" ht="16.5" x14ac:dyDescent="0.25">
      <c r="A899" s="5" t="s">
        <v>1908</v>
      </c>
      <c r="B899" s="6" t="s">
        <v>313</v>
      </c>
      <c r="C899" s="5" t="s">
        <v>314</v>
      </c>
      <c r="D899" s="6" t="s">
        <v>53</v>
      </c>
      <c r="E899" s="6" t="s">
        <v>61</v>
      </c>
      <c r="F899" s="7">
        <v>4</v>
      </c>
      <c r="G899" s="7">
        <v>125.76</v>
      </c>
      <c r="H899" s="7">
        <f t="shared" si="123"/>
        <v>156.19</v>
      </c>
      <c r="I899" s="7">
        <f t="shared" si="124"/>
        <v>503.04</v>
      </c>
      <c r="J899" s="7">
        <f t="shared" si="125"/>
        <v>624.76</v>
      </c>
    </row>
    <row r="900" spans="1:10" ht="20.100000000000001" customHeight="1" x14ac:dyDescent="0.25">
      <c r="A900" s="3" t="s">
        <v>1909</v>
      </c>
      <c r="B900" s="57" t="s">
        <v>1910</v>
      </c>
      <c r="C900" s="57"/>
      <c r="D900" s="57"/>
      <c r="E900" s="57"/>
      <c r="F900" s="57"/>
      <c r="G900" s="57">
        <f>ROUND(F901*G901,2)+ROUND(F902*G902,2)+ROUND(F903*G903,2)+ROUND(F904*G904,2)+ROUND(F905*G905,2)+ROUND(F906*G906,2)+ROUND(F907*G907,2)+ROUND(F908*G908,2)</f>
        <v>2697.33</v>
      </c>
      <c r="H900" s="57"/>
      <c r="I900" s="4">
        <f>ROUND(SUM(I901:I908),2)</f>
        <v>2697.33</v>
      </c>
      <c r="J900" s="4">
        <f>ROUND(SUM(J901:J908),2)</f>
        <v>3350.07</v>
      </c>
    </row>
    <row r="901" spans="1:10" ht="24.75" x14ac:dyDescent="0.25">
      <c r="A901" s="5" t="s">
        <v>1911</v>
      </c>
      <c r="B901" s="6" t="s">
        <v>1809</v>
      </c>
      <c r="C901" s="5" t="s">
        <v>1810</v>
      </c>
      <c r="D901" s="6" t="s">
        <v>53</v>
      </c>
      <c r="E901" s="6" t="s">
        <v>61</v>
      </c>
      <c r="F901" s="7">
        <v>1</v>
      </c>
      <c r="G901" s="7">
        <v>954.54</v>
      </c>
      <c r="H901" s="7">
        <f t="shared" ref="H901:H908" si="126">ROUND(G901*ROUND(1+(24.2/100),4),2)</f>
        <v>1185.54</v>
      </c>
      <c r="I901" s="7">
        <f t="shared" ref="I901:I908" si="127">ROUND(ROUND(F901,2)*ROUND(G901,2),2)</f>
        <v>954.54</v>
      </c>
      <c r="J901" s="7">
        <f t="shared" ref="J901:J908" si="128">ROUND(ROUND(F901,2)*ROUND(H901,2),2)</f>
        <v>1185.54</v>
      </c>
    </row>
    <row r="902" spans="1:10" ht="16.5" x14ac:dyDescent="0.25">
      <c r="A902" s="5" t="s">
        <v>1912</v>
      </c>
      <c r="B902" s="6" t="s">
        <v>304</v>
      </c>
      <c r="C902" s="5" t="s">
        <v>305</v>
      </c>
      <c r="D902" s="6" t="s">
        <v>17</v>
      </c>
      <c r="E902" s="6" t="s">
        <v>61</v>
      </c>
      <c r="F902" s="7">
        <v>13</v>
      </c>
      <c r="G902" s="7">
        <v>11.41</v>
      </c>
      <c r="H902" s="7">
        <f t="shared" si="126"/>
        <v>14.17</v>
      </c>
      <c r="I902" s="7">
        <f t="shared" si="127"/>
        <v>148.33000000000001</v>
      </c>
      <c r="J902" s="7">
        <f t="shared" si="128"/>
        <v>184.21</v>
      </c>
    </row>
    <row r="903" spans="1:10" ht="16.5" x14ac:dyDescent="0.25">
      <c r="A903" s="5" t="s">
        <v>1913</v>
      </c>
      <c r="B903" s="6" t="s">
        <v>1878</v>
      </c>
      <c r="C903" s="5" t="s">
        <v>1879</v>
      </c>
      <c r="D903" s="6" t="s">
        <v>17</v>
      </c>
      <c r="E903" s="6" t="s">
        <v>61</v>
      </c>
      <c r="F903" s="7">
        <v>2</v>
      </c>
      <c r="G903" s="7">
        <v>15</v>
      </c>
      <c r="H903" s="7">
        <f t="shared" si="126"/>
        <v>18.63</v>
      </c>
      <c r="I903" s="7">
        <f t="shared" si="127"/>
        <v>30</v>
      </c>
      <c r="J903" s="7">
        <f t="shared" si="128"/>
        <v>37.26</v>
      </c>
    </row>
    <row r="904" spans="1:10" ht="16.5" x14ac:dyDescent="0.25">
      <c r="A904" s="5" t="s">
        <v>1914</v>
      </c>
      <c r="B904" s="6" t="s">
        <v>310</v>
      </c>
      <c r="C904" s="5" t="s">
        <v>311</v>
      </c>
      <c r="D904" s="6" t="s">
        <v>17</v>
      </c>
      <c r="E904" s="6" t="s">
        <v>61</v>
      </c>
      <c r="F904" s="7">
        <v>4</v>
      </c>
      <c r="G904" s="7">
        <v>13.37</v>
      </c>
      <c r="H904" s="7">
        <f t="shared" si="126"/>
        <v>16.61</v>
      </c>
      <c r="I904" s="7">
        <f t="shared" si="127"/>
        <v>53.48</v>
      </c>
      <c r="J904" s="7">
        <f t="shared" si="128"/>
        <v>66.44</v>
      </c>
    </row>
    <row r="905" spans="1:10" ht="16.5" x14ac:dyDescent="0.25">
      <c r="A905" s="5" t="s">
        <v>1915</v>
      </c>
      <c r="B905" s="6" t="s">
        <v>313</v>
      </c>
      <c r="C905" s="5" t="s">
        <v>314</v>
      </c>
      <c r="D905" s="6" t="s">
        <v>53</v>
      </c>
      <c r="E905" s="6" t="s">
        <v>61</v>
      </c>
      <c r="F905" s="7">
        <v>4</v>
      </c>
      <c r="G905" s="7">
        <v>125.76</v>
      </c>
      <c r="H905" s="7">
        <f t="shared" si="126"/>
        <v>156.19</v>
      </c>
      <c r="I905" s="7">
        <f t="shared" si="127"/>
        <v>503.04</v>
      </c>
      <c r="J905" s="7">
        <f t="shared" si="128"/>
        <v>624.76</v>
      </c>
    </row>
    <row r="906" spans="1:10" ht="16.5" x14ac:dyDescent="0.25">
      <c r="A906" s="5" t="s">
        <v>1916</v>
      </c>
      <c r="B906" s="6" t="s">
        <v>307</v>
      </c>
      <c r="C906" s="5" t="s">
        <v>308</v>
      </c>
      <c r="D906" s="6" t="s">
        <v>17</v>
      </c>
      <c r="E906" s="6" t="s">
        <v>61</v>
      </c>
      <c r="F906" s="7">
        <v>1</v>
      </c>
      <c r="G906" s="7">
        <v>78.849999999999994</v>
      </c>
      <c r="H906" s="7">
        <f t="shared" si="126"/>
        <v>97.93</v>
      </c>
      <c r="I906" s="7">
        <f t="shared" si="127"/>
        <v>78.849999999999994</v>
      </c>
      <c r="J906" s="7">
        <f t="shared" si="128"/>
        <v>97.93</v>
      </c>
    </row>
    <row r="907" spans="1:10" ht="16.5" x14ac:dyDescent="0.25">
      <c r="A907" s="5" t="s">
        <v>1917</v>
      </c>
      <c r="B907" s="6" t="s">
        <v>1819</v>
      </c>
      <c r="C907" s="5" t="s">
        <v>1820</v>
      </c>
      <c r="D907" s="6" t="s">
        <v>188</v>
      </c>
      <c r="E907" s="6" t="s">
        <v>286</v>
      </c>
      <c r="F907" s="7">
        <v>2</v>
      </c>
      <c r="G907" s="7">
        <v>313.48</v>
      </c>
      <c r="H907" s="7">
        <f t="shared" si="126"/>
        <v>389.34</v>
      </c>
      <c r="I907" s="7">
        <f t="shared" si="127"/>
        <v>626.96</v>
      </c>
      <c r="J907" s="7">
        <f t="shared" si="128"/>
        <v>778.68</v>
      </c>
    </row>
    <row r="908" spans="1:10" ht="16.5" x14ac:dyDescent="0.25">
      <c r="A908" s="5" t="s">
        <v>1918</v>
      </c>
      <c r="B908" s="6" t="s">
        <v>1825</v>
      </c>
      <c r="C908" s="5" t="s">
        <v>1826</v>
      </c>
      <c r="D908" s="6" t="s">
        <v>53</v>
      </c>
      <c r="E908" s="6" t="s">
        <v>61</v>
      </c>
      <c r="F908" s="7">
        <v>1</v>
      </c>
      <c r="G908" s="7">
        <v>302.13</v>
      </c>
      <c r="H908" s="7">
        <f t="shared" si="126"/>
        <v>375.25</v>
      </c>
      <c r="I908" s="7">
        <f t="shared" si="127"/>
        <v>302.13</v>
      </c>
      <c r="J908" s="7">
        <f t="shared" si="128"/>
        <v>375.25</v>
      </c>
    </row>
    <row r="909" spans="1:10" ht="20.100000000000001" customHeight="1" x14ac:dyDescent="0.25">
      <c r="A909" s="3" t="s">
        <v>1919</v>
      </c>
      <c r="B909" s="57" t="s">
        <v>1920</v>
      </c>
      <c r="C909" s="57"/>
      <c r="D909" s="57"/>
      <c r="E909" s="57"/>
      <c r="F909" s="57"/>
      <c r="G909" s="57">
        <f>ROUND(F910*G910,2)+ROUND(F911*G911,2)+ROUND(F912*G912,2)+ROUND(F913*G913,2)+ROUND(F914*G914,2)+ROUND(F915*G915,2)+ROUND(F916*G916,2)</f>
        <v>2199.3799999999997</v>
      </c>
      <c r="H909" s="57"/>
      <c r="I909" s="4">
        <f>ROUND(SUM(I910:I916),2)</f>
        <v>2199.38</v>
      </c>
      <c r="J909" s="4">
        <f>ROUND(SUM(J910:J916),2)</f>
        <v>2731.61</v>
      </c>
    </row>
    <row r="910" spans="1:10" ht="24.75" x14ac:dyDescent="0.25">
      <c r="A910" s="5" t="s">
        <v>1921</v>
      </c>
      <c r="B910" s="6" t="s">
        <v>1809</v>
      </c>
      <c r="C910" s="5" t="s">
        <v>1810</v>
      </c>
      <c r="D910" s="6" t="s">
        <v>53</v>
      </c>
      <c r="E910" s="6" t="s">
        <v>61</v>
      </c>
      <c r="F910" s="7">
        <v>1</v>
      </c>
      <c r="G910" s="7">
        <v>954.54</v>
      </c>
      <c r="H910" s="7">
        <f t="shared" ref="H910:H916" si="129">ROUND(G910*ROUND(1+(24.2/100),4),2)</f>
        <v>1185.54</v>
      </c>
      <c r="I910" s="7">
        <f t="shared" ref="I910:I916" si="130">ROUND(ROUND(F910,2)*ROUND(G910,2),2)</f>
        <v>954.54</v>
      </c>
      <c r="J910" s="7">
        <f t="shared" ref="J910:J916" si="131">ROUND(ROUND(F910,2)*ROUND(H910,2),2)</f>
        <v>1185.54</v>
      </c>
    </row>
    <row r="911" spans="1:10" ht="16.5" x14ac:dyDescent="0.25">
      <c r="A911" s="5" t="s">
        <v>1922</v>
      </c>
      <c r="B911" s="6" t="s">
        <v>304</v>
      </c>
      <c r="C911" s="5" t="s">
        <v>305</v>
      </c>
      <c r="D911" s="6" t="s">
        <v>17</v>
      </c>
      <c r="E911" s="6" t="s">
        <v>61</v>
      </c>
      <c r="F911" s="7">
        <v>16</v>
      </c>
      <c r="G911" s="7">
        <v>11.41</v>
      </c>
      <c r="H911" s="7">
        <f t="shared" si="129"/>
        <v>14.17</v>
      </c>
      <c r="I911" s="7">
        <f t="shared" si="130"/>
        <v>182.56</v>
      </c>
      <c r="J911" s="7">
        <f t="shared" si="131"/>
        <v>226.72</v>
      </c>
    </row>
    <row r="912" spans="1:10" ht="16.5" x14ac:dyDescent="0.25">
      <c r="A912" s="5" t="s">
        <v>1923</v>
      </c>
      <c r="B912" s="6" t="s">
        <v>1890</v>
      </c>
      <c r="C912" s="5" t="s">
        <v>1891</v>
      </c>
      <c r="D912" s="6" t="s">
        <v>17</v>
      </c>
      <c r="E912" s="6" t="s">
        <v>61</v>
      </c>
      <c r="F912" s="7">
        <v>1</v>
      </c>
      <c r="G912" s="7">
        <v>96.05</v>
      </c>
      <c r="H912" s="7">
        <f t="shared" si="129"/>
        <v>119.29</v>
      </c>
      <c r="I912" s="7">
        <f t="shared" si="130"/>
        <v>96.05</v>
      </c>
      <c r="J912" s="7">
        <f t="shared" si="131"/>
        <v>119.29</v>
      </c>
    </row>
    <row r="913" spans="1:10" x14ac:dyDescent="0.25">
      <c r="A913" s="5" t="s">
        <v>1924</v>
      </c>
      <c r="B913" s="6" t="s">
        <v>1832</v>
      </c>
      <c r="C913" s="5" t="s">
        <v>1833</v>
      </c>
      <c r="D913" s="6" t="s">
        <v>17</v>
      </c>
      <c r="E913" s="6" t="s">
        <v>61</v>
      </c>
      <c r="F913" s="7">
        <v>1</v>
      </c>
      <c r="G913" s="7">
        <v>107.58</v>
      </c>
      <c r="H913" s="7">
        <f t="shared" si="129"/>
        <v>133.61000000000001</v>
      </c>
      <c r="I913" s="7">
        <f t="shared" si="130"/>
        <v>107.58</v>
      </c>
      <c r="J913" s="7">
        <f t="shared" si="131"/>
        <v>133.61000000000001</v>
      </c>
    </row>
    <row r="914" spans="1:10" ht="16.5" x14ac:dyDescent="0.25">
      <c r="A914" s="5" t="s">
        <v>1925</v>
      </c>
      <c r="B914" s="6" t="s">
        <v>310</v>
      </c>
      <c r="C914" s="5" t="s">
        <v>311</v>
      </c>
      <c r="D914" s="6" t="s">
        <v>17</v>
      </c>
      <c r="E914" s="6" t="s">
        <v>61</v>
      </c>
      <c r="F914" s="7">
        <v>4</v>
      </c>
      <c r="G914" s="7">
        <v>13.37</v>
      </c>
      <c r="H914" s="7">
        <f t="shared" si="129"/>
        <v>16.61</v>
      </c>
      <c r="I914" s="7">
        <f t="shared" si="130"/>
        <v>53.48</v>
      </c>
      <c r="J914" s="7">
        <f t="shared" si="131"/>
        <v>66.44</v>
      </c>
    </row>
    <row r="915" spans="1:10" ht="16.5" x14ac:dyDescent="0.25">
      <c r="A915" s="5" t="s">
        <v>1926</v>
      </c>
      <c r="B915" s="6" t="s">
        <v>313</v>
      </c>
      <c r="C915" s="5" t="s">
        <v>314</v>
      </c>
      <c r="D915" s="6" t="s">
        <v>53</v>
      </c>
      <c r="E915" s="6" t="s">
        <v>61</v>
      </c>
      <c r="F915" s="7">
        <v>4</v>
      </c>
      <c r="G915" s="7">
        <v>125.76</v>
      </c>
      <c r="H915" s="7">
        <f t="shared" si="129"/>
        <v>156.19</v>
      </c>
      <c r="I915" s="7">
        <f t="shared" si="130"/>
        <v>503.04</v>
      </c>
      <c r="J915" s="7">
        <f t="shared" si="131"/>
        <v>624.76</v>
      </c>
    </row>
    <row r="916" spans="1:10" ht="16.5" x14ac:dyDescent="0.25">
      <c r="A916" s="5" t="s">
        <v>1927</v>
      </c>
      <c r="B916" s="6" t="s">
        <v>1825</v>
      </c>
      <c r="C916" s="5" t="s">
        <v>1826</v>
      </c>
      <c r="D916" s="6" t="s">
        <v>53</v>
      </c>
      <c r="E916" s="6" t="s">
        <v>61</v>
      </c>
      <c r="F916" s="7">
        <v>1</v>
      </c>
      <c r="G916" s="7">
        <v>302.13</v>
      </c>
      <c r="H916" s="7">
        <f t="shared" si="129"/>
        <v>375.25</v>
      </c>
      <c r="I916" s="7">
        <f t="shared" si="130"/>
        <v>302.13</v>
      </c>
      <c r="J916" s="7">
        <f t="shared" si="131"/>
        <v>375.25</v>
      </c>
    </row>
    <row r="917" spans="1:10" ht="20.100000000000001" customHeight="1" x14ac:dyDescent="0.25">
      <c r="A917" s="3" t="s">
        <v>1928</v>
      </c>
      <c r="B917" s="57" t="s">
        <v>1929</v>
      </c>
      <c r="C917" s="57"/>
      <c r="D917" s="57"/>
      <c r="E917" s="57"/>
      <c r="F917" s="57"/>
      <c r="G917" s="57">
        <f>ROUND(F918*G918,2)+ROUND(F919*G919,2)+ROUND(F920*G920,2)+ROUND(F921*G921,2)+ROUND(F922*G922,2)+ROUND(F923*G923,2)+ROUND(F924*G924,2)</f>
        <v>9940.4599999999991</v>
      </c>
      <c r="H917" s="57"/>
      <c r="I917" s="4">
        <f>ROUND(SUM(I918:I924),2)</f>
        <v>9940.4599999999991</v>
      </c>
      <c r="J917" s="4">
        <f>ROUND(SUM(J918:J924),2)</f>
        <v>12346</v>
      </c>
    </row>
    <row r="918" spans="1:10" ht="16.5" x14ac:dyDescent="0.25">
      <c r="A918" s="5" t="s">
        <v>1930</v>
      </c>
      <c r="B918" s="6" t="s">
        <v>1899</v>
      </c>
      <c r="C918" s="5" t="s">
        <v>1900</v>
      </c>
      <c r="D918" s="6" t="s">
        <v>53</v>
      </c>
      <c r="E918" s="6" t="s">
        <v>61</v>
      </c>
      <c r="F918" s="7">
        <v>1</v>
      </c>
      <c r="G918" s="7">
        <v>4210.49</v>
      </c>
      <c r="H918" s="7">
        <f t="shared" ref="H918:H924" si="132">ROUND(G918*ROUND(1+(24.2/100),4),2)</f>
        <v>5229.43</v>
      </c>
      <c r="I918" s="7">
        <f t="shared" ref="I918:I924" si="133">ROUND(ROUND(F918,2)*ROUND(G918,2),2)</f>
        <v>4210.49</v>
      </c>
      <c r="J918" s="7">
        <f t="shared" ref="J918:J924" si="134">ROUND(ROUND(F918,2)*ROUND(H918,2),2)</f>
        <v>5229.43</v>
      </c>
    </row>
    <row r="919" spans="1:10" ht="16.5" x14ac:dyDescent="0.25">
      <c r="A919" s="5" t="s">
        <v>1931</v>
      </c>
      <c r="B919" s="6" t="s">
        <v>304</v>
      </c>
      <c r="C919" s="5" t="s">
        <v>305</v>
      </c>
      <c r="D919" s="6" t="s">
        <v>17</v>
      </c>
      <c r="E919" s="6" t="s">
        <v>61</v>
      </c>
      <c r="F919" s="7">
        <v>37</v>
      </c>
      <c r="G919" s="7">
        <v>11.41</v>
      </c>
      <c r="H919" s="7">
        <f t="shared" si="132"/>
        <v>14.17</v>
      </c>
      <c r="I919" s="7">
        <f t="shared" si="133"/>
        <v>422.17</v>
      </c>
      <c r="J919" s="7">
        <f t="shared" si="134"/>
        <v>524.29</v>
      </c>
    </row>
    <row r="920" spans="1:10" ht="16.5" x14ac:dyDescent="0.25">
      <c r="A920" s="5" t="s">
        <v>1932</v>
      </c>
      <c r="B920" s="6" t="s">
        <v>310</v>
      </c>
      <c r="C920" s="5" t="s">
        <v>311</v>
      </c>
      <c r="D920" s="6" t="s">
        <v>17</v>
      </c>
      <c r="E920" s="6" t="s">
        <v>61</v>
      </c>
      <c r="F920" s="7">
        <v>4</v>
      </c>
      <c r="G920" s="7">
        <v>13.37</v>
      </c>
      <c r="H920" s="7">
        <f t="shared" si="132"/>
        <v>16.61</v>
      </c>
      <c r="I920" s="7">
        <f t="shared" si="133"/>
        <v>53.48</v>
      </c>
      <c r="J920" s="7">
        <f t="shared" si="134"/>
        <v>66.44</v>
      </c>
    </row>
    <row r="921" spans="1:10" ht="16.5" x14ac:dyDescent="0.25">
      <c r="A921" s="5" t="s">
        <v>1933</v>
      </c>
      <c r="B921" s="6" t="s">
        <v>1819</v>
      </c>
      <c r="C921" s="5" t="s">
        <v>1820</v>
      </c>
      <c r="D921" s="6" t="s">
        <v>188</v>
      </c>
      <c r="E921" s="6" t="s">
        <v>286</v>
      </c>
      <c r="F921" s="7">
        <v>2</v>
      </c>
      <c r="G921" s="7">
        <v>313.48</v>
      </c>
      <c r="H921" s="7">
        <f t="shared" si="132"/>
        <v>389.34</v>
      </c>
      <c r="I921" s="7">
        <f t="shared" si="133"/>
        <v>626.96</v>
      </c>
      <c r="J921" s="7">
        <f t="shared" si="134"/>
        <v>778.68</v>
      </c>
    </row>
    <row r="922" spans="1:10" ht="16.5" x14ac:dyDescent="0.25">
      <c r="A922" s="5" t="s">
        <v>1934</v>
      </c>
      <c r="B922" s="6" t="s">
        <v>1890</v>
      </c>
      <c r="C922" s="5" t="s">
        <v>1891</v>
      </c>
      <c r="D922" s="6" t="s">
        <v>17</v>
      </c>
      <c r="E922" s="6" t="s">
        <v>61</v>
      </c>
      <c r="F922" s="7">
        <v>1</v>
      </c>
      <c r="G922" s="7">
        <v>96.05</v>
      </c>
      <c r="H922" s="7">
        <f t="shared" si="132"/>
        <v>119.29</v>
      </c>
      <c r="I922" s="7">
        <f t="shared" si="133"/>
        <v>96.05</v>
      </c>
      <c r="J922" s="7">
        <f t="shared" si="134"/>
        <v>119.29</v>
      </c>
    </row>
    <row r="923" spans="1:10" ht="16.5" x14ac:dyDescent="0.25">
      <c r="A923" s="5" t="s">
        <v>1935</v>
      </c>
      <c r="B923" s="6" t="s">
        <v>313</v>
      </c>
      <c r="C923" s="5" t="s">
        <v>314</v>
      </c>
      <c r="D923" s="6" t="s">
        <v>53</v>
      </c>
      <c r="E923" s="6" t="s">
        <v>61</v>
      </c>
      <c r="F923" s="7">
        <v>4</v>
      </c>
      <c r="G923" s="7">
        <v>125.76</v>
      </c>
      <c r="H923" s="7">
        <f t="shared" si="132"/>
        <v>156.19</v>
      </c>
      <c r="I923" s="7">
        <f t="shared" si="133"/>
        <v>503.04</v>
      </c>
      <c r="J923" s="7">
        <f t="shared" si="134"/>
        <v>624.76</v>
      </c>
    </row>
    <row r="924" spans="1:10" ht="16.5" x14ac:dyDescent="0.25">
      <c r="A924" s="5" t="s">
        <v>1936</v>
      </c>
      <c r="B924" s="6" t="s">
        <v>1906</v>
      </c>
      <c r="C924" s="5" t="s">
        <v>1907</v>
      </c>
      <c r="D924" s="6" t="s">
        <v>53</v>
      </c>
      <c r="E924" s="6" t="s">
        <v>61</v>
      </c>
      <c r="F924" s="7">
        <v>1</v>
      </c>
      <c r="G924" s="7">
        <v>4028.27</v>
      </c>
      <c r="H924" s="7">
        <f t="shared" si="132"/>
        <v>5003.1099999999997</v>
      </c>
      <c r="I924" s="7">
        <f t="shared" si="133"/>
        <v>4028.27</v>
      </c>
      <c r="J924" s="7">
        <f t="shared" si="134"/>
        <v>5003.1099999999997</v>
      </c>
    </row>
    <row r="925" spans="1:10" ht="20.100000000000001" customHeight="1" x14ac:dyDescent="0.25">
      <c r="A925" s="3" t="s">
        <v>1937</v>
      </c>
      <c r="B925" s="57" t="s">
        <v>1938</v>
      </c>
      <c r="C925" s="57"/>
      <c r="D925" s="57"/>
      <c r="E925" s="57"/>
      <c r="F925" s="57"/>
      <c r="G925" s="57">
        <f>ROUND(F926*G926,2)+ROUND(F927*G927,2)+ROUND(F928*G928,2)+ROUND(F929*G929,2)+ROUND(F930*G930,2)+ROUND(F931*G931,2)+ROUND(F932*G932,2)</f>
        <v>1508.8500000000001</v>
      </c>
      <c r="H925" s="57"/>
      <c r="I925" s="4">
        <f>ROUND(SUM(I926:I932),2)</f>
        <v>1508.85</v>
      </c>
      <c r="J925" s="4">
        <f>ROUND(SUM(J926:J932),2)</f>
        <v>1873.98</v>
      </c>
    </row>
    <row r="926" spans="1:10" ht="24.75" x14ac:dyDescent="0.25">
      <c r="A926" s="5" t="s">
        <v>1939</v>
      </c>
      <c r="B926" s="6" t="s">
        <v>1940</v>
      </c>
      <c r="C926" s="5" t="s">
        <v>1941</v>
      </c>
      <c r="D926" s="6" t="s">
        <v>53</v>
      </c>
      <c r="E926" s="6" t="s">
        <v>61</v>
      </c>
      <c r="F926" s="7">
        <v>1</v>
      </c>
      <c r="G926" s="7">
        <v>489.95</v>
      </c>
      <c r="H926" s="7">
        <f t="shared" ref="H926:H932" si="135">ROUND(G926*ROUND(1+(24.2/100),4),2)</f>
        <v>608.52</v>
      </c>
      <c r="I926" s="7">
        <f t="shared" ref="I926:I932" si="136">ROUND(ROUND(F926,2)*ROUND(G926,2),2)</f>
        <v>489.95</v>
      </c>
      <c r="J926" s="7">
        <f t="shared" ref="J926:J932" si="137">ROUND(ROUND(F926,2)*ROUND(H926,2),2)</f>
        <v>608.52</v>
      </c>
    </row>
    <row r="927" spans="1:10" ht="16.5" x14ac:dyDescent="0.25">
      <c r="A927" s="5" t="s">
        <v>1942</v>
      </c>
      <c r="B927" s="6" t="s">
        <v>304</v>
      </c>
      <c r="C927" s="5" t="s">
        <v>305</v>
      </c>
      <c r="D927" s="6" t="s">
        <v>17</v>
      </c>
      <c r="E927" s="6" t="s">
        <v>61</v>
      </c>
      <c r="F927" s="7">
        <v>4</v>
      </c>
      <c r="G927" s="7">
        <v>11.41</v>
      </c>
      <c r="H927" s="7">
        <f t="shared" si="135"/>
        <v>14.17</v>
      </c>
      <c r="I927" s="7">
        <f t="shared" si="136"/>
        <v>45.64</v>
      </c>
      <c r="J927" s="7">
        <f t="shared" si="137"/>
        <v>56.68</v>
      </c>
    </row>
    <row r="928" spans="1:10" ht="16.5" x14ac:dyDescent="0.25">
      <c r="A928" s="5" t="s">
        <v>1943</v>
      </c>
      <c r="B928" s="6" t="s">
        <v>301</v>
      </c>
      <c r="C928" s="5" t="s">
        <v>302</v>
      </c>
      <c r="D928" s="6" t="s">
        <v>17</v>
      </c>
      <c r="E928" s="6" t="s">
        <v>61</v>
      </c>
      <c r="F928" s="7">
        <v>2</v>
      </c>
      <c r="G928" s="7">
        <v>68.239999999999995</v>
      </c>
      <c r="H928" s="7">
        <f t="shared" si="135"/>
        <v>84.75</v>
      </c>
      <c r="I928" s="7">
        <f t="shared" si="136"/>
        <v>136.47999999999999</v>
      </c>
      <c r="J928" s="7">
        <f t="shared" si="137"/>
        <v>169.5</v>
      </c>
    </row>
    <row r="929" spans="1:10" ht="16.5" x14ac:dyDescent="0.25">
      <c r="A929" s="5" t="s">
        <v>1944</v>
      </c>
      <c r="B929" s="6" t="s">
        <v>307</v>
      </c>
      <c r="C929" s="5" t="s">
        <v>308</v>
      </c>
      <c r="D929" s="6" t="s">
        <v>17</v>
      </c>
      <c r="E929" s="6" t="s">
        <v>61</v>
      </c>
      <c r="F929" s="7">
        <v>1</v>
      </c>
      <c r="G929" s="7">
        <v>78.849999999999994</v>
      </c>
      <c r="H929" s="7">
        <f t="shared" si="135"/>
        <v>97.93</v>
      </c>
      <c r="I929" s="7">
        <f t="shared" si="136"/>
        <v>78.849999999999994</v>
      </c>
      <c r="J929" s="7">
        <f t="shared" si="137"/>
        <v>97.93</v>
      </c>
    </row>
    <row r="930" spans="1:10" ht="16.5" x14ac:dyDescent="0.25">
      <c r="A930" s="5" t="s">
        <v>1945</v>
      </c>
      <c r="B930" s="6" t="s">
        <v>310</v>
      </c>
      <c r="C930" s="5" t="s">
        <v>311</v>
      </c>
      <c r="D930" s="6" t="s">
        <v>17</v>
      </c>
      <c r="E930" s="6" t="s">
        <v>61</v>
      </c>
      <c r="F930" s="7">
        <v>4</v>
      </c>
      <c r="G930" s="7">
        <v>13.37</v>
      </c>
      <c r="H930" s="7">
        <f t="shared" si="135"/>
        <v>16.61</v>
      </c>
      <c r="I930" s="7">
        <f t="shared" si="136"/>
        <v>53.48</v>
      </c>
      <c r="J930" s="7">
        <f t="shared" si="137"/>
        <v>66.44</v>
      </c>
    </row>
    <row r="931" spans="1:10" ht="16.5" x14ac:dyDescent="0.25">
      <c r="A931" s="5" t="s">
        <v>1946</v>
      </c>
      <c r="B931" s="6" t="s">
        <v>313</v>
      </c>
      <c r="C931" s="5" t="s">
        <v>314</v>
      </c>
      <c r="D931" s="6" t="s">
        <v>53</v>
      </c>
      <c r="E931" s="6" t="s">
        <v>61</v>
      </c>
      <c r="F931" s="7">
        <v>4</v>
      </c>
      <c r="G931" s="7">
        <v>125.76</v>
      </c>
      <c r="H931" s="7">
        <f t="shared" si="135"/>
        <v>156.19</v>
      </c>
      <c r="I931" s="7">
        <f t="shared" si="136"/>
        <v>503.04</v>
      </c>
      <c r="J931" s="7">
        <f t="shared" si="137"/>
        <v>624.76</v>
      </c>
    </row>
    <row r="932" spans="1:10" ht="16.5" x14ac:dyDescent="0.25">
      <c r="A932" s="5" t="s">
        <v>1947</v>
      </c>
      <c r="B932" s="6" t="s">
        <v>298</v>
      </c>
      <c r="C932" s="5" t="s">
        <v>299</v>
      </c>
      <c r="D932" s="6" t="s">
        <v>53</v>
      </c>
      <c r="E932" s="6" t="s">
        <v>61</v>
      </c>
      <c r="F932" s="7">
        <v>1</v>
      </c>
      <c r="G932" s="7">
        <v>201.41</v>
      </c>
      <c r="H932" s="7">
        <f t="shared" si="135"/>
        <v>250.15</v>
      </c>
      <c r="I932" s="7">
        <f t="shared" si="136"/>
        <v>201.41</v>
      </c>
      <c r="J932" s="7">
        <f t="shared" si="137"/>
        <v>250.15</v>
      </c>
    </row>
    <row r="933" spans="1:10" ht="20.100000000000001" customHeight="1" x14ac:dyDescent="0.25">
      <c r="A933" s="3" t="s">
        <v>1948</v>
      </c>
      <c r="B933" s="57" t="s">
        <v>1949</v>
      </c>
      <c r="C933" s="57"/>
      <c r="D933" s="57"/>
      <c r="E933" s="57"/>
      <c r="F933" s="57"/>
      <c r="G933" s="57">
        <f>ROUND(F934*G934,2)+ROUND(F935*G935,2)+ROUND(F936*G936,2)+ROUND(F937*G937,2)+ROUND(F938*G938,2)+ROUND(F939*G939,2)+ROUND(F940*G940,2)</f>
        <v>5051.579999999999</v>
      </c>
      <c r="H933" s="57"/>
      <c r="I933" s="4">
        <f>ROUND(SUM(I934:I940),2)</f>
        <v>5051.58</v>
      </c>
      <c r="J933" s="4">
        <f>ROUND(SUM(J934:J940),2)</f>
        <v>6274.06</v>
      </c>
    </row>
    <row r="934" spans="1:10" ht="24.75" x14ac:dyDescent="0.25">
      <c r="A934" s="5" t="s">
        <v>1950</v>
      </c>
      <c r="B934" s="6" t="s">
        <v>1951</v>
      </c>
      <c r="C934" s="5" t="s">
        <v>1952</v>
      </c>
      <c r="D934" s="6" t="s">
        <v>53</v>
      </c>
      <c r="E934" s="6" t="s">
        <v>61</v>
      </c>
      <c r="F934" s="7">
        <v>1</v>
      </c>
      <c r="G934" s="7">
        <v>930.19</v>
      </c>
      <c r="H934" s="7">
        <f t="shared" ref="H934:H940" si="138">ROUND(G934*ROUND(1+(24.2/100),4),2)</f>
        <v>1155.3</v>
      </c>
      <c r="I934" s="7">
        <f t="shared" ref="I934:I940" si="139">ROUND(ROUND(F934,2)*ROUND(G934,2),2)</f>
        <v>930.19</v>
      </c>
      <c r="J934" s="7">
        <f t="shared" ref="J934:J940" si="140">ROUND(ROUND(F934,2)*ROUND(H934,2),2)</f>
        <v>1155.3</v>
      </c>
    </row>
    <row r="935" spans="1:10" ht="16.5" x14ac:dyDescent="0.25">
      <c r="A935" s="5" t="s">
        <v>1953</v>
      </c>
      <c r="B935" s="6" t="s">
        <v>307</v>
      </c>
      <c r="C935" s="5" t="s">
        <v>308</v>
      </c>
      <c r="D935" s="6" t="s">
        <v>17</v>
      </c>
      <c r="E935" s="6" t="s">
        <v>61</v>
      </c>
      <c r="F935" s="7">
        <v>1</v>
      </c>
      <c r="G935" s="7">
        <v>78.849999999999994</v>
      </c>
      <c r="H935" s="7">
        <f t="shared" si="138"/>
        <v>97.93</v>
      </c>
      <c r="I935" s="7">
        <f t="shared" si="139"/>
        <v>78.849999999999994</v>
      </c>
      <c r="J935" s="7">
        <f t="shared" si="140"/>
        <v>97.93</v>
      </c>
    </row>
    <row r="936" spans="1:10" ht="16.5" x14ac:dyDescent="0.25">
      <c r="A936" s="5" t="s">
        <v>1954</v>
      </c>
      <c r="B936" s="6" t="s">
        <v>1816</v>
      </c>
      <c r="C936" s="5" t="s">
        <v>1817</v>
      </c>
      <c r="D936" s="6" t="s">
        <v>17</v>
      </c>
      <c r="E936" s="6" t="s">
        <v>61</v>
      </c>
      <c r="F936" s="7">
        <v>1</v>
      </c>
      <c r="G936" s="7">
        <v>86.38</v>
      </c>
      <c r="H936" s="7">
        <f t="shared" si="138"/>
        <v>107.28</v>
      </c>
      <c r="I936" s="7">
        <f t="shared" si="139"/>
        <v>86.38</v>
      </c>
      <c r="J936" s="7">
        <f t="shared" si="140"/>
        <v>107.28</v>
      </c>
    </row>
    <row r="937" spans="1:10" x14ac:dyDescent="0.25">
      <c r="A937" s="5" t="s">
        <v>1955</v>
      </c>
      <c r="B937" s="6" t="s">
        <v>1956</v>
      </c>
      <c r="C937" s="5" t="s">
        <v>1957</v>
      </c>
      <c r="D937" s="6" t="s">
        <v>188</v>
      </c>
      <c r="E937" s="6" t="s">
        <v>286</v>
      </c>
      <c r="F937" s="7">
        <v>1</v>
      </c>
      <c r="G937" s="7">
        <v>3198.23</v>
      </c>
      <c r="H937" s="7">
        <f t="shared" si="138"/>
        <v>3972.2</v>
      </c>
      <c r="I937" s="7">
        <f t="shared" si="139"/>
        <v>3198.23</v>
      </c>
      <c r="J937" s="7">
        <f t="shared" si="140"/>
        <v>3972.2</v>
      </c>
    </row>
    <row r="938" spans="1:10" ht="16.5" x14ac:dyDescent="0.25">
      <c r="A938" s="5" t="s">
        <v>1958</v>
      </c>
      <c r="B938" s="6" t="s">
        <v>313</v>
      </c>
      <c r="C938" s="5" t="s">
        <v>314</v>
      </c>
      <c r="D938" s="6" t="s">
        <v>53</v>
      </c>
      <c r="E938" s="6" t="s">
        <v>61</v>
      </c>
      <c r="F938" s="7">
        <v>4</v>
      </c>
      <c r="G938" s="7">
        <v>125.76</v>
      </c>
      <c r="H938" s="7">
        <f t="shared" si="138"/>
        <v>156.19</v>
      </c>
      <c r="I938" s="7">
        <f t="shared" si="139"/>
        <v>503.04</v>
      </c>
      <c r="J938" s="7">
        <f t="shared" si="140"/>
        <v>624.76</v>
      </c>
    </row>
    <row r="939" spans="1:10" ht="16.5" x14ac:dyDescent="0.25">
      <c r="A939" s="5" t="s">
        <v>1959</v>
      </c>
      <c r="B939" s="6" t="s">
        <v>298</v>
      </c>
      <c r="C939" s="5" t="s">
        <v>299</v>
      </c>
      <c r="D939" s="6" t="s">
        <v>53</v>
      </c>
      <c r="E939" s="6" t="s">
        <v>61</v>
      </c>
      <c r="F939" s="7">
        <v>1</v>
      </c>
      <c r="G939" s="7">
        <v>201.41</v>
      </c>
      <c r="H939" s="7">
        <f t="shared" si="138"/>
        <v>250.15</v>
      </c>
      <c r="I939" s="7">
        <f t="shared" si="139"/>
        <v>201.41</v>
      </c>
      <c r="J939" s="7">
        <f t="shared" si="140"/>
        <v>250.15</v>
      </c>
    </row>
    <row r="940" spans="1:10" ht="16.5" x14ac:dyDescent="0.25">
      <c r="A940" s="5" t="s">
        <v>1960</v>
      </c>
      <c r="B940" s="6" t="s">
        <v>310</v>
      </c>
      <c r="C940" s="5" t="s">
        <v>311</v>
      </c>
      <c r="D940" s="6" t="s">
        <v>17</v>
      </c>
      <c r="E940" s="6" t="s">
        <v>61</v>
      </c>
      <c r="F940" s="7">
        <v>4</v>
      </c>
      <c r="G940" s="7">
        <v>13.37</v>
      </c>
      <c r="H940" s="7">
        <f t="shared" si="138"/>
        <v>16.61</v>
      </c>
      <c r="I940" s="7">
        <f t="shared" si="139"/>
        <v>53.48</v>
      </c>
      <c r="J940" s="7">
        <f t="shared" si="140"/>
        <v>66.44</v>
      </c>
    </row>
    <row r="941" spans="1:10" ht="20.100000000000001" customHeight="1" x14ac:dyDescent="0.25">
      <c r="A941" s="3" t="s">
        <v>1961</v>
      </c>
      <c r="B941" s="57" t="s">
        <v>1962</v>
      </c>
      <c r="C941" s="57"/>
      <c r="D941" s="57"/>
      <c r="E941" s="57"/>
      <c r="F941" s="57"/>
      <c r="G941" s="57">
        <f>ROUND(F942*G942,2)+ROUND(F943*G943,2)+ROUND(F944*G944,2)+ROUND(F945*G945,2)+ROUND(F946*G946,2)+ROUND(F947*G947,2)</f>
        <v>1475.0600000000002</v>
      </c>
      <c r="H941" s="57"/>
      <c r="I941" s="4">
        <f>ROUND(SUM(I942:I947),2)</f>
        <v>1475.06</v>
      </c>
      <c r="J941" s="4">
        <f>ROUND(SUM(J942:J947),2)</f>
        <v>1832.01</v>
      </c>
    </row>
    <row r="942" spans="1:10" ht="24.75" x14ac:dyDescent="0.25">
      <c r="A942" s="5" t="s">
        <v>1963</v>
      </c>
      <c r="B942" s="6" t="s">
        <v>1940</v>
      </c>
      <c r="C942" s="5" t="s">
        <v>1941</v>
      </c>
      <c r="D942" s="6" t="s">
        <v>53</v>
      </c>
      <c r="E942" s="6" t="s">
        <v>61</v>
      </c>
      <c r="F942" s="7">
        <v>1</v>
      </c>
      <c r="G942" s="7">
        <v>489.95</v>
      </c>
      <c r="H942" s="7">
        <f t="shared" ref="H942:H947" si="141">ROUND(G942*ROUND(1+(24.2/100),4),2)</f>
        <v>608.52</v>
      </c>
      <c r="I942" s="7">
        <f t="shared" ref="I942:I947" si="142">ROUND(ROUND(F942,2)*ROUND(G942,2),2)</f>
        <v>489.95</v>
      </c>
      <c r="J942" s="7">
        <f t="shared" ref="J942:J947" si="143">ROUND(ROUND(F942,2)*ROUND(H942,2),2)</f>
        <v>608.52</v>
      </c>
    </row>
    <row r="943" spans="1:10" ht="16.5" x14ac:dyDescent="0.25">
      <c r="A943" s="5" t="s">
        <v>1964</v>
      </c>
      <c r="B943" s="6" t="s">
        <v>304</v>
      </c>
      <c r="C943" s="5" t="s">
        <v>305</v>
      </c>
      <c r="D943" s="6" t="s">
        <v>17</v>
      </c>
      <c r="E943" s="6" t="s">
        <v>61</v>
      </c>
      <c r="F943" s="7">
        <v>13</v>
      </c>
      <c r="G943" s="7">
        <v>11.41</v>
      </c>
      <c r="H943" s="7">
        <f t="shared" si="141"/>
        <v>14.17</v>
      </c>
      <c r="I943" s="7">
        <f t="shared" si="142"/>
        <v>148.33000000000001</v>
      </c>
      <c r="J943" s="7">
        <f t="shared" si="143"/>
        <v>184.21</v>
      </c>
    </row>
    <row r="944" spans="1:10" ht="16.5" x14ac:dyDescent="0.25">
      <c r="A944" s="5" t="s">
        <v>1965</v>
      </c>
      <c r="B944" s="6" t="s">
        <v>307</v>
      </c>
      <c r="C944" s="5" t="s">
        <v>308</v>
      </c>
      <c r="D944" s="6" t="s">
        <v>17</v>
      </c>
      <c r="E944" s="6" t="s">
        <v>61</v>
      </c>
      <c r="F944" s="7">
        <v>1</v>
      </c>
      <c r="G944" s="7">
        <v>78.849999999999994</v>
      </c>
      <c r="H944" s="7">
        <f t="shared" si="141"/>
        <v>97.93</v>
      </c>
      <c r="I944" s="7">
        <f t="shared" si="142"/>
        <v>78.849999999999994</v>
      </c>
      <c r="J944" s="7">
        <f t="shared" si="143"/>
        <v>97.93</v>
      </c>
    </row>
    <row r="945" spans="1:10" ht="16.5" x14ac:dyDescent="0.25">
      <c r="A945" s="5" t="s">
        <v>1966</v>
      </c>
      <c r="B945" s="6" t="s">
        <v>310</v>
      </c>
      <c r="C945" s="5" t="s">
        <v>311</v>
      </c>
      <c r="D945" s="6" t="s">
        <v>17</v>
      </c>
      <c r="E945" s="6" t="s">
        <v>61</v>
      </c>
      <c r="F945" s="7">
        <v>4</v>
      </c>
      <c r="G945" s="7">
        <v>13.37</v>
      </c>
      <c r="H945" s="7">
        <f t="shared" si="141"/>
        <v>16.61</v>
      </c>
      <c r="I945" s="7">
        <f t="shared" si="142"/>
        <v>53.48</v>
      </c>
      <c r="J945" s="7">
        <f t="shared" si="143"/>
        <v>66.44</v>
      </c>
    </row>
    <row r="946" spans="1:10" ht="16.5" x14ac:dyDescent="0.25">
      <c r="A946" s="5" t="s">
        <v>1967</v>
      </c>
      <c r="B946" s="6" t="s">
        <v>313</v>
      </c>
      <c r="C946" s="5" t="s">
        <v>314</v>
      </c>
      <c r="D946" s="6" t="s">
        <v>53</v>
      </c>
      <c r="E946" s="6" t="s">
        <v>61</v>
      </c>
      <c r="F946" s="7">
        <v>4</v>
      </c>
      <c r="G946" s="7">
        <v>125.76</v>
      </c>
      <c r="H946" s="7">
        <f t="shared" si="141"/>
        <v>156.19</v>
      </c>
      <c r="I946" s="7">
        <f t="shared" si="142"/>
        <v>503.04</v>
      </c>
      <c r="J946" s="7">
        <f t="shared" si="143"/>
        <v>624.76</v>
      </c>
    </row>
    <row r="947" spans="1:10" ht="16.5" x14ac:dyDescent="0.25">
      <c r="A947" s="5" t="s">
        <v>1968</v>
      </c>
      <c r="B947" s="6" t="s">
        <v>298</v>
      </c>
      <c r="C947" s="5" t="s">
        <v>299</v>
      </c>
      <c r="D947" s="6" t="s">
        <v>53</v>
      </c>
      <c r="E947" s="6" t="s">
        <v>61</v>
      </c>
      <c r="F947" s="7">
        <v>1</v>
      </c>
      <c r="G947" s="7">
        <v>201.41</v>
      </c>
      <c r="H947" s="7">
        <f t="shared" si="141"/>
        <v>250.15</v>
      </c>
      <c r="I947" s="7">
        <f t="shared" si="142"/>
        <v>201.41</v>
      </c>
      <c r="J947" s="7">
        <f t="shared" si="143"/>
        <v>250.15</v>
      </c>
    </row>
    <row r="948" spans="1:10" ht="20.100000000000001" customHeight="1" x14ac:dyDescent="0.25">
      <c r="A948" s="3" t="s">
        <v>1969</v>
      </c>
      <c r="B948" s="57" t="s">
        <v>1970</v>
      </c>
      <c r="C948" s="57"/>
      <c r="D948" s="57"/>
      <c r="E948" s="57"/>
      <c r="F948" s="57"/>
      <c r="G948" s="57">
        <f>ROUND(F949*G949,2)+ROUND(F950*G950,2)+ROUND(F951*G951,2)+ROUND(F952*G952,2)+ROUND(F953*G953,2)+ROUND(F954*G954,2)</f>
        <v>2173.41</v>
      </c>
      <c r="H948" s="57"/>
      <c r="I948" s="4">
        <f>ROUND(SUM(I949:I954),2)</f>
        <v>2173.41</v>
      </c>
      <c r="J948" s="4">
        <f>ROUND(SUM(J949:J954),2)</f>
        <v>2699.35</v>
      </c>
    </row>
    <row r="949" spans="1:10" ht="24.75" x14ac:dyDescent="0.25">
      <c r="A949" s="5" t="s">
        <v>1971</v>
      </c>
      <c r="B949" s="6" t="s">
        <v>1809</v>
      </c>
      <c r="C949" s="5" t="s">
        <v>1810</v>
      </c>
      <c r="D949" s="6" t="s">
        <v>53</v>
      </c>
      <c r="E949" s="6" t="s">
        <v>61</v>
      </c>
      <c r="F949" s="7">
        <v>1</v>
      </c>
      <c r="G949" s="7">
        <v>954.54</v>
      </c>
      <c r="H949" s="7">
        <f t="shared" ref="H949:H954" si="144">ROUND(G949*ROUND(1+(24.2/100),4),2)</f>
        <v>1185.54</v>
      </c>
      <c r="I949" s="7">
        <f t="shared" ref="I949:I954" si="145">ROUND(ROUND(F949,2)*ROUND(G949,2),2)</f>
        <v>954.54</v>
      </c>
      <c r="J949" s="7">
        <f t="shared" ref="J949:J954" si="146">ROUND(ROUND(F949,2)*ROUND(H949,2),2)</f>
        <v>1185.54</v>
      </c>
    </row>
    <row r="950" spans="1:10" ht="16.5" x14ac:dyDescent="0.25">
      <c r="A950" s="5" t="s">
        <v>1972</v>
      </c>
      <c r="B950" s="6" t="s">
        <v>304</v>
      </c>
      <c r="C950" s="5" t="s">
        <v>305</v>
      </c>
      <c r="D950" s="6" t="s">
        <v>17</v>
      </c>
      <c r="E950" s="6" t="s">
        <v>61</v>
      </c>
      <c r="F950" s="7">
        <v>24</v>
      </c>
      <c r="G950" s="7">
        <v>11.41</v>
      </c>
      <c r="H950" s="7">
        <f t="shared" si="144"/>
        <v>14.17</v>
      </c>
      <c r="I950" s="7">
        <f t="shared" si="145"/>
        <v>273.83999999999997</v>
      </c>
      <c r="J950" s="7">
        <f t="shared" si="146"/>
        <v>340.08</v>
      </c>
    </row>
    <row r="951" spans="1:10" ht="16.5" x14ac:dyDescent="0.25">
      <c r="A951" s="5" t="s">
        <v>1973</v>
      </c>
      <c r="B951" s="6" t="s">
        <v>1816</v>
      </c>
      <c r="C951" s="5" t="s">
        <v>1817</v>
      </c>
      <c r="D951" s="6" t="s">
        <v>17</v>
      </c>
      <c r="E951" s="6" t="s">
        <v>61</v>
      </c>
      <c r="F951" s="7">
        <v>1</v>
      </c>
      <c r="G951" s="7">
        <v>86.38</v>
      </c>
      <c r="H951" s="7">
        <f t="shared" si="144"/>
        <v>107.28</v>
      </c>
      <c r="I951" s="7">
        <f t="shared" si="145"/>
        <v>86.38</v>
      </c>
      <c r="J951" s="7">
        <f t="shared" si="146"/>
        <v>107.28</v>
      </c>
    </row>
    <row r="952" spans="1:10" ht="16.5" x14ac:dyDescent="0.25">
      <c r="A952" s="5" t="s">
        <v>1974</v>
      </c>
      <c r="B952" s="6" t="s">
        <v>310</v>
      </c>
      <c r="C952" s="5" t="s">
        <v>311</v>
      </c>
      <c r="D952" s="6" t="s">
        <v>17</v>
      </c>
      <c r="E952" s="6" t="s">
        <v>61</v>
      </c>
      <c r="F952" s="7">
        <v>4</v>
      </c>
      <c r="G952" s="7">
        <v>13.37</v>
      </c>
      <c r="H952" s="7">
        <f t="shared" si="144"/>
        <v>16.61</v>
      </c>
      <c r="I952" s="7">
        <f t="shared" si="145"/>
        <v>53.48</v>
      </c>
      <c r="J952" s="7">
        <f t="shared" si="146"/>
        <v>66.44</v>
      </c>
    </row>
    <row r="953" spans="1:10" ht="16.5" x14ac:dyDescent="0.25">
      <c r="A953" s="5" t="s">
        <v>1975</v>
      </c>
      <c r="B953" s="6" t="s">
        <v>313</v>
      </c>
      <c r="C953" s="5" t="s">
        <v>314</v>
      </c>
      <c r="D953" s="6" t="s">
        <v>53</v>
      </c>
      <c r="E953" s="6" t="s">
        <v>61</v>
      </c>
      <c r="F953" s="7">
        <v>4</v>
      </c>
      <c r="G953" s="7">
        <v>125.76</v>
      </c>
      <c r="H953" s="7">
        <f t="shared" si="144"/>
        <v>156.19</v>
      </c>
      <c r="I953" s="7">
        <f t="shared" si="145"/>
        <v>503.04</v>
      </c>
      <c r="J953" s="7">
        <f t="shared" si="146"/>
        <v>624.76</v>
      </c>
    </row>
    <row r="954" spans="1:10" ht="16.5" x14ac:dyDescent="0.25">
      <c r="A954" s="5" t="s">
        <v>1976</v>
      </c>
      <c r="B954" s="6" t="s">
        <v>1825</v>
      </c>
      <c r="C954" s="5" t="s">
        <v>1826</v>
      </c>
      <c r="D954" s="6" t="s">
        <v>53</v>
      </c>
      <c r="E954" s="6" t="s">
        <v>61</v>
      </c>
      <c r="F954" s="7">
        <v>1</v>
      </c>
      <c r="G954" s="7">
        <v>302.13</v>
      </c>
      <c r="H954" s="7">
        <f t="shared" si="144"/>
        <v>375.25</v>
      </c>
      <c r="I954" s="7">
        <f t="shared" si="145"/>
        <v>302.13</v>
      </c>
      <c r="J954" s="7">
        <f t="shared" si="146"/>
        <v>375.25</v>
      </c>
    </row>
    <row r="955" spans="1:10" ht="20.100000000000001" customHeight="1" x14ac:dyDescent="0.25">
      <c r="A955" s="3" t="s">
        <v>1977</v>
      </c>
      <c r="B955" s="57" t="s">
        <v>1978</v>
      </c>
      <c r="C955" s="57"/>
      <c r="D955" s="57"/>
      <c r="E955" s="57"/>
      <c r="F955" s="57"/>
      <c r="G955" s="57">
        <f>ROUND(F956*G956,2)+ROUND(F957*G957,2)+ROUND(F958*G958,2)+ROUND(F959*G959,2)+ROUND(F960*G960,2)+ROUND(F961*G961,2)+ROUND(F962*G962,2)</f>
        <v>13843.07</v>
      </c>
      <c r="H955" s="57"/>
      <c r="I955" s="4">
        <f>ROUND(SUM(I956:I962),2)</f>
        <v>13843.07</v>
      </c>
      <c r="J955" s="4">
        <f>ROUND(SUM(J956:J962),2)</f>
        <v>17193.02</v>
      </c>
    </row>
    <row r="956" spans="1:10" ht="16.5" x14ac:dyDescent="0.25">
      <c r="A956" s="5" t="s">
        <v>1979</v>
      </c>
      <c r="B956" s="6" t="s">
        <v>1899</v>
      </c>
      <c r="C956" s="5" t="s">
        <v>1900</v>
      </c>
      <c r="D956" s="6" t="s">
        <v>53</v>
      </c>
      <c r="E956" s="6" t="s">
        <v>61</v>
      </c>
      <c r="F956" s="7">
        <v>1</v>
      </c>
      <c r="G956" s="7">
        <v>4210.49</v>
      </c>
      <c r="H956" s="7">
        <f t="shared" ref="H956:H962" si="147">ROUND(G956*ROUND(1+(24.2/100),4),2)</f>
        <v>5229.43</v>
      </c>
      <c r="I956" s="7">
        <f t="shared" ref="I956:I962" si="148">ROUND(ROUND(F956,2)*ROUND(G956,2),2)</f>
        <v>4210.49</v>
      </c>
      <c r="J956" s="7">
        <f t="shared" ref="J956:J962" si="149">ROUND(ROUND(F956,2)*ROUND(H956,2),2)</f>
        <v>5229.43</v>
      </c>
    </row>
    <row r="957" spans="1:10" ht="16.5" x14ac:dyDescent="0.25">
      <c r="A957" s="5" t="s">
        <v>1980</v>
      </c>
      <c r="B957" s="6" t="s">
        <v>301</v>
      </c>
      <c r="C957" s="5" t="s">
        <v>302</v>
      </c>
      <c r="D957" s="6" t="s">
        <v>17</v>
      </c>
      <c r="E957" s="6" t="s">
        <v>61</v>
      </c>
      <c r="F957" s="7">
        <v>18</v>
      </c>
      <c r="G957" s="7">
        <v>68.239999999999995</v>
      </c>
      <c r="H957" s="7">
        <f t="shared" si="147"/>
        <v>84.75</v>
      </c>
      <c r="I957" s="7">
        <f t="shared" si="148"/>
        <v>1228.32</v>
      </c>
      <c r="J957" s="7">
        <f t="shared" si="149"/>
        <v>1525.5</v>
      </c>
    </row>
    <row r="958" spans="1:10" x14ac:dyDescent="0.25">
      <c r="A958" s="5" t="s">
        <v>1981</v>
      </c>
      <c r="B958" s="6" t="s">
        <v>1956</v>
      </c>
      <c r="C958" s="5" t="s">
        <v>1957</v>
      </c>
      <c r="D958" s="6" t="s">
        <v>188</v>
      </c>
      <c r="E958" s="6" t="s">
        <v>286</v>
      </c>
      <c r="F958" s="7">
        <v>1</v>
      </c>
      <c r="G958" s="7">
        <v>3198.23</v>
      </c>
      <c r="H958" s="7">
        <f t="shared" si="147"/>
        <v>3972.2</v>
      </c>
      <c r="I958" s="7">
        <f t="shared" si="148"/>
        <v>3198.23</v>
      </c>
      <c r="J958" s="7">
        <f t="shared" si="149"/>
        <v>3972.2</v>
      </c>
    </row>
    <row r="959" spans="1:10" x14ac:dyDescent="0.25">
      <c r="A959" s="5" t="s">
        <v>1982</v>
      </c>
      <c r="B959" s="6" t="s">
        <v>1983</v>
      </c>
      <c r="C959" s="5" t="s">
        <v>1984</v>
      </c>
      <c r="D959" s="6" t="s">
        <v>188</v>
      </c>
      <c r="E959" s="6" t="s">
        <v>286</v>
      </c>
      <c r="F959" s="7">
        <v>2</v>
      </c>
      <c r="G959" s="7">
        <v>310.62</v>
      </c>
      <c r="H959" s="7">
        <f t="shared" si="147"/>
        <v>385.79</v>
      </c>
      <c r="I959" s="7">
        <f t="shared" si="148"/>
        <v>621.24</v>
      </c>
      <c r="J959" s="7">
        <f t="shared" si="149"/>
        <v>771.58</v>
      </c>
    </row>
    <row r="960" spans="1:10" ht="16.5" x14ac:dyDescent="0.25">
      <c r="A960" s="5" t="s">
        <v>1985</v>
      </c>
      <c r="B960" s="6" t="s">
        <v>310</v>
      </c>
      <c r="C960" s="5" t="s">
        <v>311</v>
      </c>
      <c r="D960" s="6" t="s">
        <v>17</v>
      </c>
      <c r="E960" s="6" t="s">
        <v>61</v>
      </c>
      <c r="F960" s="7">
        <v>4</v>
      </c>
      <c r="G960" s="7">
        <v>13.37</v>
      </c>
      <c r="H960" s="7">
        <f t="shared" si="147"/>
        <v>16.61</v>
      </c>
      <c r="I960" s="7">
        <f t="shared" si="148"/>
        <v>53.48</v>
      </c>
      <c r="J960" s="7">
        <f t="shared" si="149"/>
        <v>66.44</v>
      </c>
    </row>
    <row r="961" spans="1:10" ht="16.5" x14ac:dyDescent="0.25">
      <c r="A961" s="5" t="s">
        <v>1986</v>
      </c>
      <c r="B961" s="6" t="s">
        <v>313</v>
      </c>
      <c r="C961" s="5" t="s">
        <v>314</v>
      </c>
      <c r="D961" s="6" t="s">
        <v>53</v>
      </c>
      <c r="E961" s="6" t="s">
        <v>61</v>
      </c>
      <c r="F961" s="7">
        <v>4</v>
      </c>
      <c r="G961" s="7">
        <v>125.76</v>
      </c>
      <c r="H961" s="7">
        <f t="shared" si="147"/>
        <v>156.19</v>
      </c>
      <c r="I961" s="7">
        <f t="shared" si="148"/>
        <v>503.04</v>
      </c>
      <c r="J961" s="7">
        <f t="shared" si="149"/>
        <v>624.76</v>
      </c>
    </row>
    <row r="962" spans="1:10" ht="16.5" x14ac:dyDescent="0.25">
      <c r="A962" s="5" t="s">
        <v>1987</v>
      </c>
      <c r="B962" s="6" t="s">
        <v>1906</v>
      </c>
      <c r="C962" s="5" t="s">
        <v>1907</v>
      </c>
      <c r="D962" s="6" t="s">
        <v>53</v>
      </c>
      <c r="E962" s="6" t="s">
        <v>61</v>
      </c>
      <c r="F962" s="7">
        <v>1</v>
      </c>
      <c r="G962" s="7">
        <v>4028.27</v>
      </c>
      <c r="H962" s="7">
        <f t="shared" si="147"/>
        <v>5003.1099999999997</v>
      </c>
      <c r="I962" s="7">
        <f t="shared" si="148"/>
        <v>4028.27</v>
      </c>
      <c r="J962" s="7">
        <f t="shared" si="149"/>
        <v>5003.1099999999997</v>
      </c>
    </row>
    <row r="963" spans="1:10" ht="20.100000000000001" customHeight="1" x14ac:dyDescent="0.25">
      <c r="A963" s="3" t="s">
        <v>1988</v>
      </c>
      <c r="B963" s="57" t="s">
        <v>1989</v>
      </c>
      <c r="C963" s="57"/>
      <c r="D963" s="57"/>
      <c r="E963" s="57"/>
      <c r="F963" s="57"/>
      <c r="G963" s="57">
        <f>ROUND(F964*G964,2)+ROUND(F965*G965,2)+ROUND(F966*G966,2)+ROUND(F967*G967,2)+ROUND(F968*G968,2)+ROUND(F969*G969,2)</f>
        <v>9674.58</v>
      </c>
      <c r="H963" s="57"/>
      <c r="I963" s="4">
        <f>ROUND(SUM(I964:I969),2)</f>
        <v>9674.58</v>
      </c>
      <c r="J963" s="4">
        <f>ROUND(SUM(J964:J969),2)</f>
        <v>12015.97</v>
      </c>
    </row>
    <row r="964" spans="1:10" ht="16.5" x14ac:dyDescent="0.25">
      <c r="A964" s="5" t="s">
        <v>1990</v>
      </c>
      <c r="B964" s="6" t="s">
        <v>1899</v>
      </c>
      <c r="C964" s="5" t="s">
        <v>1900</v>
      </c>
      <c r="D964" s="6" t="s">
        <v>53</v>
      </c>
      <c r="E964" s="6" t="s">
        <v>61</v>
      </c>
      <c r="F964" s="7">
        <v>1</v>
      </c>
      <c r="G964" s="7">
        <v>4210.49</v>
      </c>
      <c r="H964" s="7">
        <f t="shared" ref="H964:H969" si="150">ROUND(G964*ROUND(1+(24.2/100),4),2)</f>
        <v>5229.43</v>
      </c>
      <c r="I964" s="7">
        <f t="shared" ref="I964:I969" si="151">ROUND(ROUND(F964,2)*ROUND(G964,2),2)</f>
        <v>4210.49</v>
      </c>
      <c r="J964" s="7">
        <f t="shared" ref="J964:J969" si="152">ROUND(ROUND(F964,2)*ROUND(H964,2),2)</f>
        <v>5229.43</v>
      </c>
    </row>
    <row r="965" spans="1:10" ht="16.5" x14ac:dyDescent="0.25">
      <c r="A965" s="5" t="s">
        <v>1991</v>
      </c>
      <c r="B965" s="6" t="s">
        <v>310</v>
      </c>
      <c r="C965" s="5" t="s">
        <v>311</v>
      </c>
      <c r="D965" s="6" t="s">
        <v>17</v>
      </c>
      <c r="E965" s="6" t="s">
        <v>61</v>
      </c>
      <c r="F965" s="7">
        <v>38</v>
      </c>
      <c r="G965" s="7">
        <v>13.37</v>
      </c>
      <c r="H965" s="7">
        <f t="shared" si="150"/>
        <v>16.61</v>
      </c>
      <c r="I965" s="7">
        <f t="shared" si="151"/>
        <v>508.06</v>
      </c>
      <c r="J965" s="7">
        <f t="shared" si="152"/>
        <v>631.17999999999995</v>
      </c>
    </row>
    <row r="966" spans="1:10" ht="16.5" x14ac:dyDescent="0.25">
      <c r="A966" s="5" t="s">
        <v>1992</v>
      </c>
      <c r="B966" s="6" t="s">
        <v>304</v>
      </c>
      <c r="C966" s="5" t="s">
        <v>305</v>
      </c>
      <c r="D966" s="6" t="s">
        <v>17</v>
      </c>
      <c r="E966" s="6" t="s">
        <v>61</v>
      </c>
      <c r="F966" s="7">
        <v>10</v>
      </c>
      <c r="G966" s="7">
        <v>11.41</v>
      </c>
      <c r="H966" s="7">
        <f t="shared" si="150"/>
        <v>14.17</v>
      </c>
      <c r="I966" s="7">
        <f t="shared" si="151"/>
        <v>114.1</v>
      </c>
      <c r="J966" s="7">
        <f t="shared" si="152"/>
        <v>141.69999999999999</v>
      </c>
    </row>
    <row r="967" spans="1:10" x14ac:dyDescent="0.25">
      <c r="A967" s="5" t="s">
        <v>1993</v>
      </c>
      <c r="B967" s="6" t="s">
        <v>1983</v>
      </c>
      <c r="C967" s="5" t="s">
        <v>1984</v>
      </c>
      <c r="D967" s="6" t="s">
        <v>188</v>
      </c>
      <c r="E967" s="6" t="s">
        <v>286</v>
      </c>
      <c r="F967" s="7">
        <v>1</v>
      </c>
      <c r="G967" s="7">
        <v>310.62</v>
      </c>
      <c r="H967" s="7">
        <f t="shared" si="150"/>
        <v>385.79</v>
      </c>
      <c r="I967" s="7">
        <f t="shared" si="151"/>
        <v>310.62</v>
      </c>
      <c r="J967" s="7">
        <f t="shared" si="152"/>
        <v>385.79</v>
      </c>
    </row>
    <row r="968" spans="1:10" ht="16.5" x14ac:dyDescent="0.25">
      <c r="A968" s="5" t="s">
        <v>1994</v>
      </c>
      <c r="B968" s="6" t="s">
        <v>313</v>
      </c>
      <c r="C968" s="5" t="s">
        <v>314</v>
      </c>
      <c r="D968" s="6" t="s">
        <v>53</v>
      </c>
      <c r="E968" s="6" t="s">
        <v>61</v>
      </c>
      <c r="F968" s="7">
        <v>4</v>
      </c>
      <c r="G968" s="7">
        <v>125.76</v>
      </c>
      <c r="H968" s="7">
        <f t="shared" si="150"/>
        <v>156.19</v>
      </c>
      <c r="I968" s="7">
        <f t="shared" si="151"/>
        <v>503.04</v>
      </c>
      <c r="J968" s="7">
        <f t="shared" si="152"/>
        <v>624.76</v>
      </c>
    </row>
    <row r="969" spans="1:10" ht="16.5" x14ac:dyDescent="0.25">
      <c r="A969" s="5" t="s">
        <v>1995</v>
      </c>
      <c r="B969" s="6" t="s">
        <v>1906</v>
      </c>
      <c r="C969" s="5" t="s">
        <v>1907</v>
      </c>
      <c r="D969" s="6" t="s">
        <v>53</v>
      </c>
      <c r="E969" s="6" t="s">
        <v>61</v>
      </c>
      <c r="F969" s="7">
        <v>1</v>
      </c>
      <c r="G969" s="7">
        <v>4028.27</v>
      </c>
      <c r="H969" s="7">
        <f t="shared" si="150"/>
        <v>5003.1099999999997</v>
      </c>
      <c r="I969" s="7">
        <f t="shared" si="151"/>
        <v>4028.27</v>
      </c>
      <c r="J969" s="7">
        <f t="shared" si="152"/>
        <v>5003.1099999999997</v>
      </c>
    </row>
    <row r="970" spans="1:10" ht="20.100000000000001" customHeight="1" x14ac:dyDescent="0.25">
      <c r="A970" s="3" t="s">
        <v>1996</v>
      </c>
      <c r="B970" s="57" t="s">
        <v>1997</v>
      </c>
      <c r="C970" s="57"/>
      <c r="D970" s="57"/>
      <c r="E970" s="57"/>
      <c r="F970" s="57"/>
      <c r="G970" s="57">
        <f>ROUND(F971*G971,2)+ROUND(F972*G972,2)+ROUND(F973*G973,2)+ROUND(F974*G974,2)+ROUND(F975*G975,2)+ROUND(F976*G976,2)</f>
        <v>2693.69</v>
      </c>
      <c r="H970" s="57"/>
      <c r="I970" s="4">
        <f>ROUND(SUM(I971:I976),2)</f>
        <v>2693.69</v>
      </c>
      <c r="J970" s="4">
        <f>ROUND(SUM(J971:J976),2)</f>
        <v>3345.6</v>
      </c>
    </row>
    <row r="971" spans="1:10" ht="24.75" x14ac:dyDescent="0.25">
      <c r="A971" s="5" t="s">
        <v>1998</v>
      </c>
      <c r="B971" s="6" t="s">
        <v>1809</v>
      </c>
      <c r="C971" s="5" t="s">
        <v>1810</v>
      </c>
      <c r="D971" s="6" t="s">
        <v>53</v>
      </c>
      <c r="E971" s="6" t="s">
        <v>61</v>
      </c>
      <c r="F971" s="7">
        <v>1</v>
      </c>
      <c r="G971" s="7">
        <v>954.54</v>
      </c>
      <c r="H971" s="7">
        <f t="shared" ref="H971:H976" si="153">ROUND(G971*ROUND(1+(24.2/100),4),2)</f>
        <v>1185.54</v>
      </c>
      <c r="I971" s="7">
        <f t="shared" ref="I971:I976" si="154">ROUND(ROUND(F971,2)*ROUND(G971,2),2)</f>
        <v>954.54</v>
      </c>
      <c r="J971" s="7">
        <f t="shared" ref="J971:J976" si="155">ROUND(ROUND(F971,2)*ROUND(H971,2),2)</f>
        <v>1185.54</v>
      </c>
    </row>
    <row r="972" spans="1:10" ht="16.5" x14ac:dyDescent="0.25">
      <c r="A972" s="5" t="s">
        <v>1999</v>
      </c>
      <c r="B972" s="6" t="s">
        <v>310</v>
      </c>
      <c r="C972" s="5" t="s">
        <v>311</v>
      </c>
      <c r="D972" s="6" t="s">
        <v>17</v>
      </c>
      <c r="E972" s="6" t="s">
        <v>61</v>
      </c>
      <c r="F972" s="7">
        <v>16</v>
      </c>
      <c r="G972" s="7">
        <v>13.37</v>
      </c>
      <c r="H972" s="7">
        <f t="shared" si="153"/>
        <v>16.61</v>
      </c>
      <c r="I972" s="7">
        <f t="shared" si="154"/>
        <v>213.92</v>
      </c>
      <c r="J972" s="7">
        <f t="shared" si="155"/>
        <v>265.76</v>
      </c>
    </row>
    <row r="973" spans="1:10" ht="16.5" x14ac:dyDescent="0.25">
      <c r="A973" s="5" t="s">
        <v>2000</v>
      </c>
      <c r="B973" s="6" t="s">
        <v>301</v>
      </c>
      <c r="C973" s="5" t="s">
        <v>302</v>
      </c>
      <c r="D973" s="6" t="s">
        <v>17</v>
      </c>
      <c r="E973" s="6" t="s">
        <v>61</v>
      </c>
      <c r="F973" s="7">
        <v>6</v>
      </c>
      <c r="G973" s="7">
        <v>68.239999999999995</v>
      </c>
      <c r="H973" s="7">
        <f t="shared" si="153"/>
        <v>84.75</v>
      </c>
      <c r="I973" s="7">
        <f t="shared" si="154"/>
        <v>409.44</v>
      </c>
      <c r="J973" s="7">
        <f t="shared" si="155"/>
        <v>508.5</v>
      </c>
    </row>
    <row r="974" spans="1:10" ht="16.5" x14ac:dyDescent="0.25">
      <c r="A974" s="5" t="s">
        <v>2001</v>
      </c>
      <c r="B974" s="6" t="s">
        <v>313</v>
      </c>
      <c r="C974" s="5" t="s">
        <v>314</v>
      </c>
      <c r="D974" s="6" t="s">
        <v>53</v>
      </c>
      <c r="E974" s="6" t="s">
        <v>61</v>
      </c>
      <c r="F974" s="7">
        <v>4</v>
      </c>
      <c r="G974" s="7">
        <v>125.76</v>
      </c>
      <c r="H974" s="7">
        <f t="shared" si="153"/>
        <v>156.19</v>
      </c>
      <c r="I974" s="7">
        <f t="shared" si="154"/>
        <v>503.04</v>
      </c>
      <c r="J974" s="7">
        <f t="shared" si="155"/>
        <v>624.76</v>
      </c>
    </row>
    <row r="975" spans="1:10" x14ac:dyDescent="0.25">
      <c r="A975" s="5" t="s">
        <v>2002</v>
      </c>
      <c r="B975" s="6" t="s">
        <v>1983</v>
      </c>
      <c r="C975" s="5" t="s">
        <v>1984</v>
      </c>
      <c r="D975" s="6" t="s">
        <v>188</v>
      </c>
      <c r="E975" s="6" t="s">
        <v>286</v>
      </c>
      <c r="F975" s="7">
        <v>1</v>
      </c>
      <c r="G975" s="7">
        <v>310.62</v>
      </c>
      <c r="H975" s="7">
        <f t="shared" si="153"/>
        <v>385.79</v>
      </c>
      <c r="I975" s="7">
        <f t="shared" si="154"/>
        <v>310.62</v>
      </c>
      <c r="J975" s="7">
        <f t="shared" si="155"/>
        <v>385.79</v>
      </c>
    </row>
    <row r="976" spans="1:10" ht="16.5" x14ac:dyDescent="0.25">
      <c r="A976" s="5" t="s">
        <v>2003</v>
      </c>
      <c r="B976" s="6" t="s">
        <v>1825</v>
      </c>
      <c r="C976" s="5" t="s">
        <v>1826</v>
      </c>
      <c r="D976" s="6" t="s">
        <v>53</v>
      </c>
      <c r="E976" s="6" t="s">
        <v>61</v>
      </c>
      <c r="F976" s="7">
        <v>1</v>
      </c>
      <c r="G976" s="7">
        <v>302.13</v>
      </c>
      <c r="H976" s="7">
        <f t="shared" si="153"/>
        <v>375.25</v>
      </c>
      <c r="I976" s="7">
        <f t="shared" si="154"/>
        <v>302.13</v>
      </c>
      <c r="J976" s="7">
        <f t="shared" si="155"/>
        <v>375.25</v>
      </c>
    </row>
    <row r="977" spans="1:10" ht="20.100000000000001" customHeight="1" x14ac:dyDescent="0.25">
      <c r="A977" s="3" t="s">
        <v>2004</v>
      </c>
      <c r="B977" s="57" t="s">
        <v>2005</v>
      </c>
      <c r="C977" s="57"/>
      <c r="D977" s="57"/>
      <c r="E977" s="57"/>
      <c r="F977" s="57"/>
      <c r="G977" s="57">
        <f>ROUND(F978*G978,2)+ROUND(F979*G979,2)+ROUND(F980*G980,2)+ROUND(F981*G981,2)+ROUND(F982*G982,2)+ROUND(F983*G983,2)</f>
        <v>2269.2999999999997</v>
      </c>
      <c r="H977" s="57"/>
      <c r="I977" s="4">
        <f>ROUND(SUM(I978:I983),2)</f>
        <v>2269.3000000000002</v>
      </c>
      <c r="J977" s="4">
        <f>ROUND(SUM(J978:J983),2)</f>
        <v>2818.49</v>
      </c>
    </row>
    <row r="978" spans="1:10" ht="24.75" x14ac:dyDescent="0.25">
      <c r="A978" s="5" t="s">
        <v>2006</v>
      </c>
      <c r="B978" s="6" t="s">
        <v>1809</v>
      </c>
      <c r="C978" s="5" t="s">
        <v>1810</v>
      </c>
      <c r="D978" s="6" t="s">
        <v>53</v>
      </c>
      <c r="E978" s="6" t="s">
        <v>61</v>
      </c>
      <c r="F978" s="7">
        <v>1</v>
      </c>
      <c r="G978" s="7">
        <v>954.54</v>
      </c>
      <c r="H978" s="7">
        <f t="shared" ref="H978:H983" si="156">ROUND(G978*ROUND(1+(24.2/100),4),2)</f>
        <v>1185.54</v>
      </c>
      <c r="I978" s="7">
        <f t="shared" ref="I978:I983" si="157">ROUND(ROUND(F978,2)*ROUND(G978,2),2)</f>
        <v>954.54</v>
      </c>
      <c r="J978" s="7">
        <f t="shared" ref="J978:J983" si="158">ROUND(ROUND(F978,2)*ROUND(H978,2),2)</f>
        <v>1185.54</v>
      </c>
    </row>
    <row r="979" spans="1:10" ht="16.5" x14ac:dyDescent="0.25">
      <c r="A979" s="5" t="s">
        <v>2007</v>
      </c>
      <c r="B979" s="6" t="s">
        <v>304</v>
      </c>
      <c r="C979" s="5" t="s">
        <v>305</v>
      </c>
      <c r="D979" s="6" t="s">
        <v>17</v>
      </c>
      <c r="E979" s="6" t="s">
        <v>61</v>
      </c>
      <c r="F979" s="7">
        <v>20</v>
      </c>
      <c r="G979" s="7">
        <v>11.41</v>
      </c>
      <c r="H979" s="7">
        <f t="shared" si="156"/>
        <v>14.17</v>
      </c>
      <c r="I979" s="7">
        <f t="shared" si="157"/>
        <v>228.2</v>
      </c>
      <c r="J979" s="7">
        <f t="shared" si="158"/>
        <v>283.39999999999998</v>
      </c>
    </row>
    <row r="980" spans="1:10" ht="16.5" x14ac:dyDescent="0.25">
      <c r="A980" s="5" t="s">
        <v>2008</v>
      </c>
      <c r="B980" s="6" t="s">
        <v>310</v>
      </c>
      <c r="C980" s="5" t="s">
        <v>311</v>
      </c>
      <c r="D980" s="6" t="s">
        <v>17</v>
      </c>
      <c r="E980" s="6" t="s">
        <v>61</v>
      </c>
      <c r="F980" s="7">
        <v>13</v>
      </c>
      <c r="G980" s="7">
        <v>13.37</v>
      </c>
      <c r="H980" s="7">
        <f t="shared" si="156"/>
        <v>16.61</v>
      </c>
      <c r="I980" s="7">
        <f t="shared" si="157"/>
        <v>173.81</v>
      </c>
      <c r="J980" s="7">
        <f t="shared" si="158"/>
        <v>215.93</v>
      </c>
    </row>
    <row r="981" spans="1:10" x14ac:dyDescent="0.25">
      <c r="A981" s="5" t="s">
        <v>2009</v>
      </c>
      <c r="B981" s="6" t="s">
        <v>1832</v>
      </c>
      <c r="C981" s="5" t="s">
        <v>1833</v>
      </c>
      <c r="D981" s="6" t="s">
        <v>17</v>
      </c>
      <c r="E981" s="6" t="s">
        <v>61</v>
      </c>
      <c r="F981" s="7">
        <v>1</v>
      </c>
      <c r="G981" s="7">
        <v>107.58</v>
      </c>
      <c r="H981" s="7">
        <f t="shared" si="156"/>
        <v>133.61000000000001</v>
      </c>
      <c r="I981" s="7">
        <f t="shared" si="157"/>
        <v>107.58</v>
      </c>
      <c r="J981" s="7">
        <f t="shared" si="158"/>
        <v>133.61000000000001</v>
      </c>
    </row>
    <row r="982" spans="1:10" ht="16.5" x14ac:dyDescent="0.25">
      <c r="A982" s="5" t="s">
        <v>2010</v>
      </c>
      <c r="B982" s="6" t="s">
        <v>313</v>
      </c>
      <c r="C982" s="5" t="s">
        <v>314</v>
      </c>
      <c r="D982" s="6" t="s">
        <v>53</v>
      </c>
      <c r="E982" s="6" t="s">
        <v>61</v>
      </c>
      <c r="F982" s="7">
        <v>4</v>
      </c>
      <c r="G982" s="7">
        <v>125.76</v>
      </c>
      <c r="H982" s="7">
        <f t="shared" si="156"/>
        <v>156.19</v>
      </c>
      <c r="I982" s="7">
        <f t="shared" si="157"/>
        <v>503.04</v>
      </c>
      <c r="J982" s="7">
        <f t="shared" si="158"/>
        <v>624.76</v>
      </c>
    </row>
    <row r="983" spans="1:10" ht="16.5" x14ac:dyDescent="0.25">
      <c r="A983" s="5" t="s">
        <v>2011</v>
      </c>
      <c r="B983" s="6" t="s">
        <v>1825</v>
      </c>
      <c r="C983" s="5" t="s">
        <v>1826</v>
      </c>
      <c r="D983" s="6" t="s">
        <v>53</v>
      </c>
      <c r="E983" s="6" t="s">
        <v>61</v>
      </c>
      <c r="F983" s="7">
        <v>1</v>
      </c>
      <c r="G983" s="7">
        <v>302.13</v>
      </c>
      <c r="H983" s="7">
        <f t="shared" si="156"/>
        <v>375.25</v>
      </c>
      <c r="I983" s="7">
        <f t="shared" si="157"/>
        <v>302.13</v>
      </c>
      <c r="J983" s="7">
        <f t="shared" si="158"/>
        <v>375.25</v>
      </c>
    </row>
    <row r="984" spans="1:10" ht="20.100000000000001" customHeight="1" x14ac:dyDescent="0.25">
      <c r="A984" s="3" t="s">
        <v>2012</v>
      </c>
      <c r="B984" s="57" t="s">
        <v>2013</v>
      </c>
      <c r="C984" s="57"/>
      <c r="D984" s="57"/>
      <c r="E984" s="57"/>
      <c r="F984" s="57"/>
      <c r="G984" s="57">
        <f>ROUND(F985*G985,2)+ROUND(F986*G986,2)+ROUND(F987*G987,2)+ROUND(F988*G988,2)+ROUND(F989*G989,2)+ROUND(F990*G990,2)+ROUND(F991*G991,2)</f>
        <v>1508.85</v>
      </c>
      <c r="H984" s="57"/>
      <c r="I984" s="4">
        <f>ROUND(SUM(I985:I991),2)</f>
        <v>1508.85</v>
      </c>
      <c r="J984" s="4">
        <f>ROUND(SUM(J985:J991),2)</f>
        <v>1873.98</v>
      </c>
    </row>
    <row r="985" spans="1:10" ht="24.75" x14ac:dyDescent="0.25">
      <c r="A985" s="5" t="s">
        <v>2014</v>
      </c>
      <c r="B985" s="6" t="s">
        <v>1940</v>
      </c>
      <c r="C985" s="5" t="s">
        <v>1941</v>
      </c>
      <c r="D985" s="6" t="s">
        <v>53</v>
      </c>
      <c r="E985" s="6" t="s">
        <v>61</v>
      </c>
      <c r="F985" s="7">
        <v>1</v>
      </c>
      <c r="G985" s="7">
        <v>489.95</v>
      </c>
      <c r="H985" s="7">
        <f t="shared" ref="H985:H991" si="159">ROUND(G985*ROUND(1+(24.2/100),4),2)</f>
        <v>608.52</v>
      </c>
      <c r="I985" s="7">
        <f t="shared" ref="I985:I991" si="160">ROUND(ROUND(F985,2)*ROUND(G985,2),2)</f>
        <v>489.95</v>
      </c>
      <c r="J985" s="7">
        <f t="shared" ref="J985:J991" si="161">ROUND(ROUND(F985,2)*ROUND(H985,2),2)</f>
        <v>608.52</v>
      </c>
    </row>
    <row r="986" spans="1:10" ht="16.5" x14ac:dyDescent="0.25">
      <c r="A986" s="5" t="s">
        <v>2015</v>
      </c>
      <c r="B986" s="6" t="s">
        <v>310</v>
      </c>
      <c r="C986" s="5" t="s">
        <v>311</v>
      </c>
      <c r="D986" s="6" t="s">
        <v>17</v>
      </c>
      <c r="E986" s="6" t="s">
        <v>61</v>
      </c>
      <c r="F986" s="7">
        <v>4</v>
      </c>
      <c r="G986" s="7">
        <v>13.37</v>
      </c>
      <c r="H986" s="7">
        <f t="shared" si="159"/>
        <v>16.61</v>
      </c>
      <c r="I986" s="7">
        <f t="shared" si="160"/>
        <v>53.48</v>
      </c>
      <c r="J986" s="7">
        <f t="shared" si="161"/>
        <v>66.44</v>
      </c>
    </row>
    <row r="987" spans="1:10" ht="16.5" x14ac:dyDescent="0.25">
      <c r="A987" s="5" t="s">
        <v>2016</v>
      </c>
      <c r="B987" s="6" t="s">
        <v>304</v>
      </c>
      <c r="C987" s="5" t="s">
        <v>305</v>
      </c>
      <c r="D987" s="6" t="s">
        <v>17</v>
      </c>
      <c r="E987" s="6" t="s">
        <v>61</v>
      </c>
      <c r="F987" s="7">
        <v>4</v>
      </c>
      <c r="G987" s="7">
        <v>11.41</v>
      </c>
      <c r="H987" s="7">
        <f t="shared" si="159"/>
        <v>14.17</v>
      </c>
      <c r="I987" s="7">
        <f t="shared" si="160"/>
        <v>45.64</v>
      </c>
      <c r="J987" s="7">
        <f t="shared" si="161"/>
        <v>56.68</v>
      </c>
    </row>
    <row r="988" spans="1:10" ht="16.5" x14ac:dyDescent="0.25">
      <c r="A988" s="5" t="s">
        <v>2017</v>
      </c>
      <c r="B988" s="6" t="s">
        <v>313</v>
      </c>
      <c r="C988" s="5" t="s">
        <v>314</v>
      </c>
      <c r="D988" s="6" t="s">
        <v>53</v>
      </c>
      <c r="E988" s="6" t="s">
        <v>61</v>
      </c>
      <c r="F988" s="7">
        <v>4</v>
      </c>
      <c r="G988" s="7">
        <v>125.76</v>
      </c>
      <c r="H988" s="7">
        <f t="shared" si="159"/>
        <v>156.19</v>
      </c>
      <c r="I988" s="7">
        <f t="shared" si="160"/>
        <v>503.04</v>
      </c>
      <c r="J988" s="7">
        <f t="shared" si="161"/>
        <v>624.76</v>
      </c>
    </row>
    <row r="989" spans="1:10" ht="16.5" x14ac:dyDescent="0.25">
      <c r="A989" s="5" t="s">
        <v>2018</v>
      </c>
      <c r="B989" s="6" t="s">
        <v>307</v>
      </c>
      <c r="C989" s="5" t="s">
        <v>308</v>
      </c>
      <c r="D989" s="6" t="s">
        <v>17</v>
      </c>
      <c r="E989" s="6" t="s">
        <v>61</v>
      </c>
      <c r="F989" s="7">
        <v>1</v>
      </c>
      <c r="G989" s="7">
        <v>78.849999999999994</v>
      </c>
      <c r="H989" s="7">
        <f t="shared" si="159"/>
        <v>97.93</v>
      </c>
      <c r="I989" s="7">
        <f t="shared" si="160"/>
        <v>78.849999999999994</v>
      </c>
      <c r="J989" s="7">
        <f t="shared" si="161"/>
        <v>97.93</v>
      </c>
    </row>
    <row r="990" spans="1:10" ht="16.5" x14ac:dyDescent="0.25">
      <c r="A990" s="5" t="s">
        <v>2019</v>
      </c>
      <c r="B990" s="6" t="s">
        <v>301</v>
      </c>
      <c r="C990" s="5" t="s">
        <v>302</v>
      </c>
      <c r="D990" s="6" t="s">
        <v>17</v>
      </c>
      <c r="E990" s="6" t="s">
        <v>61</v>
      </c>
      <c r="F990" s="7">
        <v>2</v>
      </c>
      <c r="G990" s="7">
        <v>68.239999999999995</v>
      </c>
      <c r="H990" s="7">
        <f t="shared" si="159"/>
        <v>84.75</v>
      </c>
      <c r="I990" s="7">
        <f t="shared" si="160"/>
        <v>136.47999999999999</v>
      </c>
      <c r="J990" s="7">
        <f t="shared" si="161"/>
        <v>169.5</v>
      </c>
    </row>
    <row r="991" spans="1:10" ht="16.5" x14ac:dyDescent="0.25">
      <c r="A991" s="5" t="s">
        <v>2020</v>
      </c>
      <c r="B991" s="6" t="s">
        <v>298</v>
      </c>
      <c r="C991" s="5" t="s">
        <v>299</v>
      </c>
      <c r="D991" s="6" t="s">
        <v>53</v>
      </c>
      <c r="E991" s="6" t="s">
        <v>61</v>
      </c>
      <c r="F991" s="7">
        <v>1</v>
      </c>
      <c r="G991" s="7">
        <v>201.41</v>
      </c>
      <c r="H991" s="7">
        <f t="shared" si="159"/>
        <v>250.15</v>
      </c>
      <c r="I991" s="7">
        <f t="shared" si="160"/>
        <v>201.41</v>
      </c>
      <c r="J991" s="7">
        <f t="shared" si="161"/>
        <v>250.15</v>
      </c>
    </row>
    <row r="992" spans="1:10" ht="20.100000000000001" customHeight="1" x14ac:dyDescent="0.25">
      <c r="A992" s="3" t="s">
        <v>2021</v>
      </c>
      <c r="B992" s="57" t="s">
        <v>2022</v>
      </c>
      <c r="C992" s="57"/>
      <c r="D992" s="57"/>
      <c r="E992" s="57"/>
      <c r="F992" s="57"/>
      <c r="G992" s="57">
        <f>ROUND(F993*G993,2)+ROUND(F997*G997,2)+ROUND(F1000*G1000,2)+ROUND(F1002*G1002,2)</f>
        <v>0</v>
      </c>
      <c r="H992" s="57"/>
      <c r="I992" s="4">
        <f>ROUND(I993+I997+I1000+I1002,2)</f>
        <v>101837.23</v>
      </c>
      <c r="J992" s="4">
        <f>ROUND(J993+J997+J1000+J1002,2)</f>
        <v>126480.65</v>
      </c>
    </row>
    <row r="993" spans="1:10" ht="20.100000000000001" customHeight="1" x14ac:dyDescent="0.25">
      <c r="A993" s="3" t="s">
        <v>2023</v>
      </c>
      <c r="B993" s="57" t="s">
        <v>213</v>
      </c>
      <c r="C993" s="57"/>
      <c r="D993" s="57"/>
      <c r="E993" s="57"/>
      <c r="F993" s="57"/>
      <c r="G993" s="57">
        <f>ROUND(F994*G994,2)+ROUND(F995*G995,2)+ROUND(F996*G996,2)</f>
        <v>423.83000000000004</v>
      </c>
      <c r="H993" s="57"/>
      <c r="I993" s="4">
        <f>ROUND(SUM(I994:I996),2)</f>
        <v>423.83</v>
      </c>
      <c r="J993" s="4">
        <f>ROUND(SUM(J994:J996),2)</f>
        <v>526.42999999999995</v>
      </c>
    </row>
    <row r="994" spans="1:10" ht="16.5" x14ac:dyDescent="0.25">
      <c r="A994" s="5" t="s">
        <v>2024</v>
      </c>
      <c r="B994" s="6" t="s">
        <v>1363</v>
      </c>
      <c r="C994" s="5" t="s">
        <v>1364</v>
      </c>
      <c r="D994" s="6" t="s">
        <v>17</v>
      </c>
      <c r="E994" s="6" t="s">
        <v>178</v>
      </c>
      <c r="F994" s="7">
        <v>10.09</v>
      </c>
      <c r="G994" s="7">
        <v>18.59</v>
      </c>
      <c r="H994" s="7">
        <f>ROUND(G994*ROUND(1+(24.2/100),4),2)</f>
        <v>23.09</v>
      </c>
      <c r="I994" s="7">
        <f>ROUND(ROUND(F994,2)*ROUND(G994,2),2)</f>
        <v>187.57</v>
      </c>
      <c r="J994" s="7">
        <f>ROUND(ROUND(F994,2)*ROUND(H994,2),2)</f>
        <v>232.98</v>
      </c>
    </row>
    <row r="995" spans="1:10" ht="16.5" x14ac:dyDescent="0.25">
      <c r="A995" s="5" t="s">
        <v>2025</v>
      </c>
      <c r="B995" s="6" t="s">
        <v>1373</v>
      </c>
      <c r="C995" s="5" t="s">
        <v>1374</v>
      </c>
      <c r="D995" s="6" t="s">
        <v>17</v>
      </c>
      <c r="E995" s="6" t="s">
        <v>61</v>
      </c>
      <c r="F995" s="7">
        <v>7</v>
      </c>
      <c r="G995" s="7">
        <v>14.48</v>
      </c>
      <c r="H995" s="7">
        <f>ROUND(G995*ROUND(1+(24.2/100),4),2)</f>
        <v>17.98</v>
      </c>
      <c r="I995" s="7">
        <f>ROUND(ROUND(F995,2)*ROUND(G995,2),2)</f>
        <v>101.36</v>
      </c>
      <c r="J995" s="7">
        <f>ROUND(ROUND(F995,2)*ROUND(H995,2),2)</f>
        <v>125.86</v>
      </c>
    </row>
    <row r="996" spans="1:10" ht="24.75" x14ac:dyDescent="0.25">
      <c r="A996" s="5" t="s">
        <v>2026</v>
      </c>
      <c r="B996" s="6" t="s">
        <v>920</v>
      </c>
      <c r="C996" s="5" t="s">
        <v>921</v>
      </c>
      <c r="D996" s="6" t="s">
        <v>17</v>
      </c>
      <c r="E996" s="6" t="s">
        <v>178</v>
      </c>
      <c r="F996" s="7">
        <v>10.09</v>
      </c>
      <c r="G996" s="7">
        <v>13.37</v>
      </c>
      <c r="H996" s="7">
        <f>ROUND(G996*ROUND(1+(24.2/100),4),2)</f>
        <v>16.61</v>
      </c>
      <c r="I996" s="7">
        <f>ROUND(ROUND(F996,2)*ROUND(G996,2),2)</f>
        <v>134.9</v>
      </c>
      <c r="J996" s="7">
        <f>ROUND(ROUND(F996,2)*ROUND(H996,2),2)</f>
        <v>167.59</v>
      </c>
    </row>
    <row r="997" spans="1:10" ht="20.100000000000001" customHeight="1" x14ac:dyDescent="0.25">
      <c r="A997" s="3" t="s">
        <v>2027</v>
      </c>
      <c r="B997" s="57" t="s">
        <v>2028</v>
      </c>
      <c r="C997" s="57"/>
      <c r="D997" s="57"/>
      <c r="E997" s="57"/>
      <c r="F997" s="57"/>
      <c r="G997" s="57">
        <f>ROUND(F998*G998,2)+ROUND(F999*G999,2)</f>
        <v>12485.26</v>
      </c>
      <c r="H997" s="57"/>
      <c r="I997" s="4">
        <f>ROUND(SUM(I998:I999),2)</f>
        <v>12485.26</v>
      </c>
      <c r="J997" s="4">
        <f>ROUND(SUM(J998:J999),2)</f>
        <v>15505.62</v>
      </c>
    </row>
    <row r="998" spans="1:10" x14ac:dyDescent="0.25">
      <c r="A998" s="5" t="s">
        <v>2029</v>
      </c>
      <c r="B998" s="6" t="s">
        <v>2030</v>
      </c>
      <c r="C998" s="5" t="s">
        <v>2031</v>
      </c>
      <c r="D998" s="6" t="s">
        <v>188</v>
      </c>
      <c r="E998" s="6" t="s">
        <v>465</v>
      </c>
      <c r="F998" s="7">
        <v>435.62</v>
      </c>
      <c r="G998" s="7">
        <v>18.399999999999999</v>
      </c>
      <c r="H998" s="7">
        <f>ROUND(G998*ROUND(1+(24.2/100),4),2)</f>
        <v>22.85</v>
      </c>
      <c r="I998" s="7">
        <f>ROUND(ROUND(F998,2)*ROUND(G998,2),2)</f>
        <v>8015.41</v>
      </c>
      <c r="J998" s="7">
        <f>ROUND(ROUND(F998,2)*ROUND(H998,2),2)</f>
        <v>9953.92</v>
      </c>
    </row>
    <row r="999" spans="1:10" x14ac:dyDescent="0.25">
      <c r="A999" s="5" t="s">
        <v>2032</v>
      </c>
      <c r="B999" s="6" t="s">
        <v>2033</v>
      </c>
      <c r="C999" s="5" t="s">
        <v>2034</v>
      </c>
      <c r="D999" s="6" t="s">
        <v>188</v>
      </c>
      <c r="E999" s="6" t="s">
        <v>286</v>
      </c>
      <c r="F999" s="7">
        <v>77</v>
      </c>
      <c r="G999" s="7">
        <v>58.05</v>
      </c>
      <c r="H999" s="7">
        <f>ROUND(G999*ROUND(1+(24.2/100),4),2)</f>
        <v>72.099999999999994</v>
      </c>
      <c r="I999" s="7">
        <f>ROUND(ROUND(F999,2)*ROUND(G999,2),2)</f>
        <v>4469.8500000000004</v>
      </c>
      <c r="J999" s="7">
        <f>ROUND(ROUND(F999,2)*ROUND(H999,2),2)</f>
        <v>5551.7</v>
      </c>
    </row>
    <row r="1000" spans="1:10" ht="20.100000000000001" customHeight="1" x14ac:dyDescent="0.25">
      <c r="A1000" s="3" t="s">
        <v>2035</v>
      </c>
      <c r="B1000" s="57" t="s">
        <v>263</v>
      </c>
      <c r="C1000" s="57"/>
      <c r="D1000" s="57"/>
      <c r="E1000" s="57"/>
      <c r="F1000" s="57"/>
      <c r="G1000" s="57">
        <f>ROUND(F1001*G1001,2)</f>
        <v>67791.100000000006</v>
      </c>
      <c r="H1000" s="57"/>
      <c r="I1000" s="4">
        <f>ROUND(SUM(I1001:I1001),2)</f>
        <v>67791.100000000006</v>
      </c>
      <c r="J1000" s="4">
        <f>ROUND(SUM(J1001:J1001),2)</f>
        <v>84195.73</v>
      </c>
    </row>
    <row r="1001" spans="1:10" x14ac:dyDescent="0.25">
      <c r="A1001" s="5" t="s">
        <v>2036</v>
      </c>
      <c r="B1001" s="6" t="s">
        <v>2037</v>
      </c>
      <c r="C1001" s="5" t="s">
        <v>2038</v>
      </c>
      <c r="D1001" s="6" t="s">
        <v>188</v>
      </c>
      <c r="E1001" s="6" t="s">
        <v>2039</v>
      </c>
      <c r="F1001" s="7">
        <v>469.24</v>
      </c>
      <c r="G1001" s="7">
        <v>144.47</v>
      </c>
      <c r="H1001" s="7">
        <f>ROUND(G1001*ROUND(1+(24.2/100),4),2)</f>
        <v>179.43</v>
      </c>
      <c r="I1001" s="7">
        <f>ROUND(ROUND(F1001,2)*ROUND(G1001,2),2)</f>
        <v>67791.100000000006</v>
      </c>
      <c r="J1001" s="7">
        <f>ROUND(ROUND(F1001,2)*ROUND(H1001,2),2)</f>
        <v>84195.73</v>
      </c>
    </row>
    <row r="1002" spans="1:10" ht="20.100000000000001" customHeight="1" x14ac:dyDescent="0.25">
      <c r="A1002" s="3" t="s">
        <v>2040</v>
      </c>
      <c r="B1002" s="57" t="s">
        <v>2041</v>
      </c>
      <c r="C1002" s="57"/>
      <c r="D1002" s="57"/>
      <c r="E1002" s="57"/>
      <c r="F1002" s="57"/>
      <c r="G1002" s="57">
        <f>ROUND(F1003*G1003,2)+ROUND(F1004*G1004,2)+ROUND(F1005*G1005,2)+ROUND(F1006*G1006,2)+ROUND(F1007*G1007,2)+ROUND(F1008*G1008,2)+ROUND(F1009*G1009,2)+ROUND(F1010*G1010,2)+ROUND(F1011*G1011,2)+ROUND(F1012*G1012,2)+ROUND(F1013*G1013,2)+ROUND(F1014*G1014,2)+ROUND(F1015*G1015,2)+ROUND(F1016*G1016,2)+ROUND(F1017*G1017,2)+ROUND(F1018*G1018,2)</f>
        <v>21137.040000000001</v>
      </c>
      <c r="H1002" s="57"/>
      <c r="I1002" s="4">
        <f>ROUND(SUM(I1003:I1018),2)</f>
        <v>21137.040000000001</v>
      </c>
      <c r="J1002" s="4">
        <f>ROUND(SUM(J1003:J1018),2)</f>
        <v>26252.87</v>
      </c>
    </row>
    <row r="1003" spans="1:10" ht="16.5" x14ac:dyDescent="0.25">
      <c r="A1003" s="5" t="s">
        <v>2042</v>
      </c>
      <c r="B1003" s="6" t="s">
        <v>2043</v>
      </c>
      <c r="C1003" s="5" t="s">
        <v>2044</v>
      </c>
      <c r="D1003" s="6" t="s">
        <v>188</v>
      </c>
      <c r="E1003" s="6" t="s">
        <v>286</v>
      </c>
      <c r="F1003" s="7">
        <v>3</v>
      </c>
      <c r="G1003" s="7">
        <v>407.51</v>
      </c>
      <c r="H1003" s="7">
        <f t="shared" ref="H1003:H1018" si="162">ROUND(G1003*ROUND(1+(24.2/100),4),2)</f>
        <v>506.13</v>
      </c>
      <c r="I1003" s="7">
        <f t="shared" ref="I1003:I1018" si="163">ROUND(ROUND(F1003,2)*ROUND(G1003,2),2)</f>
        <v>1222.53</v>
      </c>
      <c r="J1003" s="7">
        <f t="shared" ref="J1003:J1018" si="164">ROUND(ROUND(F1003,2)*ROUND(H1003,2),2)</f>
        <v>1518.39</v>
      </c>
    </row>
    <row r="1004" spans="1:10" ht="16.5" x14ac:dyDescent="0.25">
      <c r="A1004" s="5" t="s">
        <v>2045</v>
      </c>
      <c r="B1004" s="6" t="s">
        <v>2046</v>
      </c>
      <c r="C1004" s="5" t="s">
        <v>2047</v>
      </c>
      <c r="D1004" s="6" t="s">
        <v>17</v>
      </c>
      <c r="E1004" s="6" t="s">
        <v>61</v>
      </c>
      <c r="F1004" s="7">
        <v>14</v>
      </c>
      <c r="G1004" s="7">
        <v>49.48</v>
      </c>
      <c r="H1004" s="7">
        <f t="shared" si="162"/>
        <v>61.45</v>
      </c>
      <c r="I1004" s="7">
        <f t="shared" si="163"/>
        <v>692.72</v>
      </c>
      <c r="J1004" s="7">
        <f t="shared" si="164"/>
        <v>860.3</v>
      </c>
    </row>
    <row r="1005" spans="1:10" ht="16.5" x14ac:dyDescent="0.25">
      <c r="A1005" s="5" t="s">
        <v>2048</v>
      </c>
      <c r="B1005" s="6" t="s">
        <v>2049</v>
      </c>
      <c r="C1005" s="5" t="s">
        <v>2050</v>
      </c>
      <c r="D1005" s="6" t="s">
        <v>17</v>
      </c>
      <c r="E1005" s="6" t="s">
        <v>61</v>
      </c>
      <c r="F1005" s="7">
        <v>14</v>
      </c>
      <c r="G1005" s="7">
        <v>84.62</v>
      </c>
      <c r="H1005" s="7">
        <f t="shared" si="162"/>
        <v>105.1</v>
      </c>
      <c r="I1005" s="7">
        <f t="shared" si="163"/>
        <v>1184.68</v>
      </c>
      <c r="J1005" s="7">
        <f t="shared" si="164"/>
        <v>1471.4</v>
      </c>
    </row>
    <row r="1006" spans="1:10" x14ac:dyDescent="0.25">
      <c r="A1006" s="5" t="s">
        <v>2051</v>
      </c>
      <c r="B1006" s="6" t="s">
        <v>2052</v>
      </c>
      <c r="C1006" s="5" t="s">
        <v>2053</v>
      </c>
      <c r="D1006" s="6" t="s">
        <v>188</v>
      </c>
      <c r="E1006" s="6" t="s">
        <v>286</v>
      </c>
      <c r="F1006" s="7">
        <v>28</v>
      </c>
      <c r="G1006" s="7">
        <v>13.92</v>
      </c>
      <c r="H1006" s="7">
        <f t="shared" si="162"/>
        <v>17.29</v>
      </c>
      <c r="I1006" s="7">
        <f t="shared" si="163"/>
        <v>389.76</v>
      </c>
      <c r="J1006" s="7">
        <f t="shared" si="164"/>
        <v>484.12</v>
      </c>
    </row>
    <row r="1007" spans="1:10" ht="16.5" x14ac:dyDescent="0.25">
      <c r="A1007" s="5" t="s">
        <v>2054</v>
      </c>
      <c r="B1007" s="6" t="s">
        <v>2055</v>
      </c>
      <c r="C1007" s="5" t="s">
        <v>2056</v>
      </c>
      <c r="D1007" s="6" t="s">
        <v>53</v>
      </c>
      <c r="E1007" s="6" t="s">
        <v>61</v>
      </c>
      <c r="F1007" s="7">
        <v>32</v>
      </c>
      <c r="G1007" s="7">
        <v>20.52</v>
      </c>
      <c r="H1007" s="7">
        <f t="shared" si="162"/>
        <v>25.49</v>
      </c>
      <c r="I1007" s="7">
        <f t="shared" si="163"/>
        <v>656.64</v>
      </c>
      <c r="J1007" s="7">
        <f t="shared" si="164"/>
        <v>815.68</v>
      </c>
    </row>
    <row r="1008" spans="1:10" x14ac:dyDescent="0.25">
      <c r="A1008" s="5" t="s">
        <v>2057</v>
      </c>
      <c r="B1008" s="6" t="s">
        <v>2058</v>
      </c>
      <c r="C1008" s="5" t="s">
        <v>2059</v>
      </c>
      <c r="D1008" s="6" t="s">
        <v>188</v>
      </c>
      <c r="E1008" s="6" t="s">
        <v>286</v>
      </c>
      <c r="F1008" s="7">
        <v>28</v>
      </c>
      <c r="G1008" s="7">
        <v>28.29</v>
      </c>
      <c r="H1008" s="7">
        <f t="shared" si="162"/>
        <v>35.14</v>
      </c>
      <c r="I1008" s="7">
        <f t="shared" si="163"/>
        <v>792.12</v>
      </c>
      <c r="J1008" s="7">
        <f t="shared" si="164"/>
        <v>983.92</v>
      </c>
    </row>
    <row r="1009" spans="1:10" ht="16.5" x14ac:dyDescent="0.25">
      <c r="A1009" s="5" t="s">
        <v>2060</v>
      </c>
      <c r="B1009" s="6" t="s">
        <v>2061</v>
      </c>
      <c r="C1009" s="5" t="s">
        <v>2062</v>
      </c>
      <c r="D1009" s="6" t="s">
        <v>53</v>
      </c>
      <c r="E1009" s="6" t="s">
        <v>61</v>
      </c>
      <c r="F1009" s="7">
        <v>644</v>
      </c>
      <c r="G1009" s="7">
        <v>4.79</v>
      </c>
      <c r="H1009" s="7">
        <f t="shared" si="162"/>
        <v>5.95</v>
      </c>
      <c r="I1009" s="7">
        <f t="shared" si="163"/>
        <v>3084.76</v>
      </c>
      <c r="J1009" s="7">
        <f t="shared" si="164"/>
        <v>3831.8</v>
      </c>
    </row>
    <row r="1010" spans="1:10" ht="16.5" x14ac:dyDescent="0.25">
      <c r="A1010" s="5" t="s">
        <v>2063</v>
      </c>
      <c r="B1010" s="6" t="s">
        <v>2064</v>
      </c>
      <c r="C1010" s="5" t="s">
        <v>2065</v>
      </c>
      <c r="D1010" s="6" t="s">
        <v>188</v>
      </c>
      <c r="E1010" s="6" t="s">
        <v>286</v>
      </c>
      <c r="F1010" s="7">
        <v>3</v>
      </c>
      <c r="G1010" s="7">
        <v>1264.79</v>
      </c>
      <c r="H1010" s="7">
        <f t="shared" si="162"/>
        <v>1570.87</v>
      </c>
      <c r="I1010" s="7">
        <f t="shared" si="163"/>
        <v>3794.37</v>
      </c>
      <c r="J1010" s="7">
        <f t="shared" si="164"/>
        <v>4712.6099999999997</v>
      </c>
    </row>
    <row r="1011" spans="1:10" ht="16.5" x14ac:dyDescent="0.25">
      <c r="A1011" s="5" t="s">
        <v>2066</v>
      </c>
      <c r="B1011" s="6" t="s">
        <v>2067</v>
      </c>
      <c r="C1011" s="5" t="s">
        <v>2068</v>
      </c>
      <c r="D1011" s="6" t="s">
        <v>53</v>
      </c>
      <c r="E1011" s="6" t="s">
        <v>61</v>
      </c>
      <c r="F1011" s="7">
        <v>390</v>
      </c>
      <c r="G1011" s="7">
        <v>4.58</v>
      </c>
      <c r="H1011" s="7">
        <f t="shared" si="162"/>
        <v>5.69</v>
      </c>
      <c r="I1011" s="7">
        <f t="shared" si="163"/>
        <v>1786.2</v>
      </c>
      <c r="J1011" s="7">
        <f t="shared" si="164"/>
        <v>2219.1</v>
      </c>
    </row>
    <row r="1012" spans="1:10" ht="16.5" x14ac:dyDescent="0.25">
      <c r="A1012" s="5" t="s">
        <v>2069</v>
      </c>
      <c r="B1012" s="6" t="s">
        <v>2070</v>
      </c>
      <c r="C1012" s="5" t="s">
        <v>2071</v>
      </c>
      <c r="D1012" s="6" t="s">
        <v>188</v>
      </c>
      <c r="E1012" s="6" t="s">
        <v>286</v>
      </c>
      <c r="F1012" s="7">
        <v>24</v>
      </c>
      <c r="G1012" s="7">
        <v>2.5</v>
      </c>
      <c r="H1012" s="7">
        <f t="shared" si="162"/>
        <v>3.11</v>
      </c>
      <c r="I1012" s="7">
        <f t="shared" si="163"/>
        <v>60</v>
      </c>
      <c r="J1012" s="7">
        <f t="shared" si="164"/>
        <v>74.64</v>
      </c>
    </row>
    <row r="1013" spans="1:10" ht="16.5" x14ac:dyDescent="0.25">
      <c r="A1013" s="5" t="s">
        <v>2072</v>
      </c>
      <c r="B1013" s="6" t="s">
        <v>2073</v>
      </c>
      <c r="C1013" s="5" t="s">
        <v>2074</v>
      </c>
      <c r="D1013" s="6" t="s">
        <v>53</v>
      </c>
      <c r="E1013" s="6" t="s">
        <v>61</v>
      </c>
      <c r="F1013" s="7">
        <v>28</v>
      </c>
      <c r="G1013" s="7">
        <v>4.17</v>
      </c>
      <c r="H1013" s="7">
        <f t="shared" si="162"/>
        <v>5.18</v>
      </c>
      <c r="I1013" s="7">
        <f t="shared" si="163"/>
        <v>116.76</v>
      </c>
      <c r="J1013" s="7">
        <f t="shared" si="164"/>
        <v>145.04</v>
      </c>
    </row>
    <row r="1014" spans="1:10" ht="16.5" x14ac:dyDescent="0.25">
      <c r="A1014" s="5" t="s">
        <v>2075</v>
      </c>
      <c r="B1014" s="6" t="s">
        <v>2076</v>
      </c>
      <c r="C1014" s="5" t="s">
        <v>2077</v>
      </c>
      <c r="D1014" s="6" t="s">
        <v>53</v>
      </c>
      <c r="E1014" s="6" t="s">
        <v>286</v>
      </c>
      <c r="F1014" s="7">
        <v>2</v>
      </c>
      <c r="G1014" s="7">
        <v>214.09</v>
      </c>
      <c r="H1014" s="7">
        <f t="shared" si="162"/>
        <v>265.89999999999998</v>
      </c>
      <c r="I1014" s="7">
        <f t="shared" si="163"/>
        <v>428.18</v>
      </c>
      <c r="J1014" s="7">
        <f t="shared" si="164"/>
        <v>531.79999999999995</v>
      </c>
    </row>
    <row r="1015" spans="1:10" ht="16.5" x14ac:dyDescent="0.25">
      <c r="A1015" s="5" t="s">
        <v>2078</v>
      </c>
      <c r="B1015" s="6" t="s">
        <v>2079</v>
      </c>
      <c r="C1015" s="5" t="s">
        <v>2080</v>
      </c>
      <c r="D1015" s="6" t="s">
        <v>53</v>
      </c>
      <c r="E1015" s="6" t="s">
        <v>286</v>
      </c>
      <c r="F1015" s="7">
        <v>17</v>
      </c>
      <c r="G1015" s="7">
        <v>49.2</v>
      </c>
      <c r="H1015" s="7">
        <f t="shared" si="162"/>
        <v>61.11</v>
      </c>
      <c r="I1015" s="7">
        <f t="shared" si="163"/>
        <v>836.4</v>
      </c>
      <c r="J1015" s="7">
        <f t="shared" si="164"/>
        <v>1038.8699999999999</v>
      </c>
    </row>
    <row r="1016" spans="1:10" ht="16.5" x14ac:dyDescent="0.25">
      <c r="A1016" s="5" t="s">
        <v>2081</v>
      </c>
      <c r="B1016" s="6" t="s">
        <v>2082</v>
      </c>
      <c r="C1016" s="5" t="s">
        <v>2083</v>
      </c>
      <c r="D1016" s="6" t="s">
        <v>53</v>
      </c>
      <c r="E1016" s="6" t="s">
        <v>61</v>
      </c>
      <c r="F1016" s="7">
        <v>207</v>
      </c>
      <c r="G1016" s="7">
        <v>12.04</v>
      </c>
      <c r="H1016" s="7">
        <f t="shared" si="162"/>
        <v>14.95</v>
      </c>
      <c r="I1016" s="7">
        <f t="shared" si="163"/>
        <v>2492.2800000000002</v>
      </c>
      <c r="J1016" s="7">
        <f t="shared" si="164"/>
        <v>3094.65</v>
      </c>
    </row>
    <row r="1017" spans="1:10" ht="16.5" x14ac:dyDescent="0.25">
      <c r="A1017" s="5" t="s">
        <v>2084</v>
      </c>
      <c r="B1017" s="6" t="s">
        <v>2085</v>
      </c>
      <c r="C1017" s="5" t="s">
        <v>2086</v>
      </c>
      <c r="D1017" s="6" t="s">
        <v>53</v>
      </c>
      <c r="E1017" s="6" t="s">
        <v>61</v>
      </c>
      <c r="F1017" s="7">
        <v>28</v>
      </c>
      <c r="G1017" s="7">
        <v>123.03</v>
      </c>
      <c r="H1017" s="7">
        <f t="shared" si="162"/>
        <v>152.80000000000001</v>
      </c>
      <c r="I1017" s="7">
        <f t="shared" si="163"/>
        <v>3444.84</v>
      </c>
      <c r="J1017" s="7">
        <f t="shared" si="164"/>
        <v>4278.3999999999996</v>
      </c>
    </row>
    <row r="1018" spans="1:10" ht="16.5" x14ac:dyDescent="0.25">
      <c r="A1018" s="5" t="s">
        <v>2087</v>
      </c>
      <c r="B1018" s="6" t="s">
        <v>2088</v>
      </c>
      <c r="C1018" s="5" t="s">
        <v>2089</v>
      </c>
      <c r="D1018" s="6" t="s">
        <v>53</v>
      </c>
      <c r="E1018" s="6" t="s">
        <v>61</v>
      </c>
      <c r="F1018" s="7">
        <v>45</v>
      </c>
      <c r="G1018" s="7">
        <v>3.44</v>
      </c>
      <c r="H1018" s="7">
        <f t="shared" si="162"/>
        <v>4.2699999999999996</v>
      </c>
      <c r="I1018" s="7">
        <f t="shared" si="163"/>
        <v>154.80000000000001</v>
      </c>
      <c r="J1018" s="7">
        <f t="shared" si="164"/>
        <v>192.15</v>
      </c>
    </row>
    <row r="1019" spans="1:10" ht="20.100000000000001" customHeight="1" x14ac:dyDescent="0.25">
      <c r="A1019" s="3" t="s">
        <v>2090</v>
      </c>
      <c r="B1019" s="57" t="s">
        <v>2091</v>
      </c>
      <c r="C1019" s="57"/>
      <c r="D1019" s="57"/>
      <c r="E1019" s="57"/>
      <c r="F1019" s="57"/>
      <c r="G1019" s="57">
        <f>ROUND(F1020*G1020,2)+ROUND(F1035*G1035,2)+ROUND(F1042*G1042,2)+ROUND(F1047*G1047,2)</f>
        <v>0</v>
      </c>
      <c r="H1019" s="57"/>
      <c r="I1019" s="4">
        <f>ROUND(I1020+I1035+I1042+I1047,2)</f>
        <v>47556.6</v>
      </c>
      <c r="J1019" s="4">
        <f>ROUND(J1020+J1035+J1042+J1047,2)</f>
        <v>59067.79</v>
      </c>
    </row>
    <row r="1020" spans="1:10" ht="20.100000000000001" customHeight="1" x14ac:dyDescent="0.25">
      <c r="A1020" s="3" t="s">
        <v>2092</v>
      </c>
      <c r="B1020" s="57" t="s">
        <v>213</v>
      </c>
      <c r="C1020" s="57"/>
      <c r="D1020" s="57"/>
      <c r="E1020" s="57"/>
      <c r="F1020" s="57"/>
      <c r="G1020" s="57">
        <f>ROUND(F1021*G1021,2)+ROUND(F1022*G1022,2)+ROUND(F1023*G1023,2)+ROUND(F1024*G1024,2)+ROUND(F1025*G1025,2)+ROUND(F1026*G1026,2)+ROUND(F1027*G1027,2)+ROUND(F1028*G1028,2)+ROUND(F1029*G1029,2)+ROUND(F1030*G1030,2)+ROUND(F1031*G1031,2)+ROUND(F1032*G1032,2)+ROUND(F1033*G1033,2)+ROUND(F1034*G1034,2)</f>
        <v>18861.099999999999</v>
      </c>
      <c r="H1020" s="57"/>
      <c r="I1020" s="4">
        <f>ROUND(SUM(I1021:I1034),2)</f>
        <v>18861.099999999999</v>
      </c>
      <c r="J1020" s="4">
        <f>ROUND(SUM(J1021:J1034),2)</f>
        <v>23426.62</v>
      </c>
    </row>
    <row r="1021" spans="1:10" x14ac:dyDescent="0.25">
      <c r="A1021" s="5" t="s">
        <v>2093</v>
      </c>
      <c r="B1021" s="6" t="s">
        <v>2094</v>
      </c>
      <c r="C1021" s="5" t="s">
        <v>2095</v>
      </c>
      <c r="D1021" s="6" t="s">
        <v>188</v>
      </c>
      <c r="E1021" s="6" t="s">
        <v>286</v>
      </c>
      <c r="F1021" s="7">
        <v>29</v>
      </c>
      <c r="G1021" s="7">
        <v>152.34</v>
      </c>
      <c r="H1021" s="7">
        <f t="shared" ref="H1021:H1034" si="165">ROUND(G1021*ROUND(1+(24.2/100),4),2)</f>
        <v>189.21</v>
      </c>
      <c r="I1021" s="7">
        <f t="shared" ref="I1021:I1034" si="166">ROUND(ROUND(F1021,2)*ROUND(G1021,2),2)</f>
        <v>4417.8599999999997</v>
      </c>
      <c r="J1021" s="7">
        <f t="shared" ref="J1021:J1034" si="167">ROUND(ROUND(F1021,2)*ROUND(H1021,2),2)</f>
        <v>5487.09</v>
      </c>
    </row>
    <row r="1022" spans="1:10" x14ac:dyDescent="0.25">
      <c r="A1022" s="5" t="s">
        <v>2096</v>
      </c>
      <c r="B1022" s="6" t="s">
        <v>2097</v>
      </c>
      <c r="C1022" s="5" t="s">
        <v>2098</v>
      </c>
      <c r="D1022" s="6" t="s">
        <v>188</v>
      </c>
      <c r="E1022" s="6" t="s">
        <v>286</v>
      </c>
      <c r="F1022" s="7">
        <v>35</v>
      </c>
      <c r="G1022" s="7">
        <v>181.48</v>
      </c>
      <c r="H1022" s="7">
        <f t="shared" si="165"/>
        <v>225.4</v>
      </c>
      <c r="I1022" s="7">
        <f t="shared" si="166"/>
        <v>6351.8</v>
      </c>
      <c r="J1022" s="7">
        <f t="shared" si="167"/>
        <v>7889</v>
      </c>
    </row>
    <row r="1023" spans="1:10" ht="16.5" x14ac:dyDescent="0.25">
      <c r="A1023" s="5" t="s">
        <v>2099</v>
      </c>
      <c r="B1023" s="6" t="s">
        <v>236</v>
      </c>
      <c r="C1023" s="5" t="s">
        <v>237</v>
      </c>
      <c r="D1023" s="6" t="s">
        <v>17</v>
      </c>
      <c r="E1023" s="6" t="s">
        <v>178</v>
      </c>
      <c r="F1023" s="7">
        <v>2.2999999999999998</v>
      </c>
      <c r="G1023" s="7">
        <v>25.46</v>
      </c>
      <c r="H1023" s="7">
        <f t="shared" si="165"/>
        <v>31.62</v>
      </c>
      <c r="I1023" s="7">
        <f t="shared" si="166"/>
        <v>58.56</v>
      </c>
      <c r="J1023" s="7">
        <f t="shared" si="167"/>
        <v>72.73</v>
      </c>
    </row>
    <row r="1024" spans="1:10" ht="16.5" x14ac:dyDescent="0.25">
      <c r="A1024" s="5" t="s">
        <v>2100</v>
      </c>
      <c r="B1024" s="6" t="s">
        <v>2101</v>
      </c>
      <c r="C1024" s="5" t="s">
        <v>2102</v>
      </c>
      <c r="D1024" s="6" t="s">
        <v>17</v>
      </c>
      <c r="E1024" s="6" t="s">
        <v>178</v>
      </c>
      <c r="F1024" s="7">
        <v>1.17</v>
      </c>
      <c r="G1024" s="7">
        <v>42.76</v>
      </c>
      <c r="H1024" s="7">
        <f t="shared" si="165"/>
        <v>53.11</v>
      </c>
      <c r="I1024" s="7">
        <f t="shared" si="166"/>
        <v>50.03</v>
      </c>
      <c r="J1024" s="7">
        <f t="shared" si="167"/>
        <v>62.14</v>
      </c>
    </row>
    <row r="1025" spans="1:10" ht="16.5" x14ac:dyDescent="0.25">
      <c r="A1025" s="5" t="s">
        <v>2103</v>
      </c>
      <c r="B1025" s="6" t="s">
        <v>2104</v>
      </c>
      <c r="C1025" s="5" t="s">
        <v>2105</v>
      </c>
      <c r="D1025" s="6" t="s">
        <v>17</v>
      </c>
      <c r="E1025" s="6" t="s">
        <v>61</v>
      </c>
      <c r="F1025" s="7">
        <v>1</v>
      </c>
      <c r="G1025" s="7">
        <v>51.24</v>
      </c>
      <c r="H1025" s="7">
        <f t="shared" si="165"/>
        <v>63.64</v>
      </c>
      <c r="I1025" s="7">
        <f t="shared" si="166"/>
        <v>51.24</v>
      </c>
      <c r="J1025" s="7">
        <f t="shared" si="167"/>
        <v>63.64</v>
      </c>
    </row>
    <row r="1026" spans="1:10" ht="16.5" x14ac:dyDescent="0.25">
      <c r="A1026" s="5" t="s">
        <v>2106</v>
      </c>
      <c r="B1026" s="6" t="s">
        <v>2107</v>
      </c>
      <c r="C1026" s="5" t="s">
        <v>2108</v>
      </c>
      <c r="D1026" s="6" t="s">
        <v>188</v>
      </c>
      <c r="E1026" s="6" t="s">
        <v>286</v>
      </c>
      <c r="F1026" s="7">
        <v>58</v>
      </c>
      <c r="G1026" s="7">
        <v>21.85</v>
      </c>
      <c r="H1026" s="7">
        <f t="shared" si="165"/>
        <v>27.14</v>
      </c>
      <c r="I1026" s="7">
        <f t="shared" si="166"/>
        <v>1267.3</v>
      </c>
      <c r="J1026" s="7">
        <f t="shared" si="167"/>
        <v>1574.12</v>
      </c>
    </row>
    <row r="1027" spans="1:10" ht="16.5" x14ac:dyDescent="0.25">
      <c r="A1027" s="5" t="s">
        <v>2109</v>
      </c>
      <c r="B1027" s="6" t="s">
        <v>2110</v>
      </c>
      <c r="C1027" s="5" t="s">
        <v>2111</v>
      </c>
      <c r="D1027" s="6" t="s">
        <v>53</v>
      </c>
      <c r="E1027" s="6" t="s">
        <v>61</v>
      </c>
      <c r="F1027" s="7">
        <v>70</v>
      </c>
      <c r="G1027" s="7">
        <v>24.51</v>
      </c>
      <c r="H1027" s="7">
        <f t="shared" si="165"/>
        <v>30.44</v>
      </c>
      <c r="I1027" s="7">
        <f t="shared" si="166"/>
        <v>1715.7</v>
      </c>
      <c r="J1027" s="7">
        <f t="shared" si="167"/>
        <v>2130.8000000000002</v>
      </c>
    </row>
    <row r="1028" spans="1:10" ht="16.5" x14ac:dyDescent="0.25">
      <c r="A1028" s="5" t="s">
        <v>2112</v>
      </c>
      <c r="B1028" s="6" t="s">
        <v>257</v>
      </c>
      <c r="C1028" s="5" t="s">
        <v>258</v>
      </c>
      <c r="D1028" s="6" t="s">
        <v>17</v>
      </c>
      <c r="E1028" s="6" t="s">
        <v>61</v>
      </c>
      <c r="F1028" s="7">
        <v>2</v>
      </c>
      <c r="G1028" s="7">
        <v>19.850000000000001</v>
      </c>
      <c r="H1028" s="7">
        <f t="shared" si="165"/>
        <v>24.65</v>
      </c>
      <c r="I1028" s="7">
        <f t="shared" si="166"/>
        <v>39.700000000000003</v>
      </c>
      <c r="J1028" s="7">
        <f t="shared" si="167"/>
        <v>49.3</v>
      </c>
    </row>
    <row r="1029" spans="1:10" ht="16.5" x14ac:dyDescent="0.25">
      <c r="A1029" s="5" t="s">
        <v>2113</v>
      </c>
      <c r="B1029" s="6" t="s">
        <v>2114</v>
      </c>
      <c r="C1029" s="5" t="s">
        <v>2115</v>
      </c>
      <c r="D1029" s="6" t="s">
        <v>17</v>
      </c>
      <c r="E1029" s="6" t="s">
        <v>61</v>
      </c>
      <c r="F1029" s="7">
        <v>1</v>
      </c>
      <c r="G1029" s="7">
        <v>33.799999999999997</v>
      </c>
      <c r="H1029" s="7">
        <f t="shared" si="165"/>
        <v>41.98</v>
      </c>
      <c r="I1029" s="7">
        <f t="shared" si="166"/>
        <v>33.799999999999997</v>
      </c>
      <c r="J1029" s="7">
        <f t="shared" si="167"/>
        <v>41.98</v>
      </c>
    </row>
    <row r="1030" spans="1:10" ht="16.5" x14ac:dyDescent="0.25">
      <c r="A1030" s="5" t="s">
        <v>2116</v>
      </c>
      <c r="B1030" s="6" t="s">
        <v>2117</v>
      </c>
      <c r="C1030" s="5" t="s">
        <v>2118</v>
      </c>
      <c r="D1030" s="6" t="s">
        <v>17</v>
      </c>
      <c r="E1030" s="6" t="s">
        <v>61</v>
      </c>
      <c r="F1030" s="7">
        <v>8</v>
      </c>
      <c r="G1030" s="7">
        <v>44.56</v>
      </c>
      <c r="H1030" s="7">
        <f t="shared" si="165"/>
        <v>55.34</v>
      </c>
      <c r="I1030" s="7">
        <f t="shared" si="166"/>
        <v>356.48</v>
      </c>
      <c r="J1030" s="7">
        <f t="shared" si="167"/>
        <v>442.72</v>
      </c>
    </row>
    <row r="1031" spans="1:10" ht="16.5" x14ac:dyDescent="0.25">
      <c r="A1031" s="5" t="s">
        <v>2119</v>
      </c>
      <c r="B1031" s="6" t="s">
        <v>2120</v>
      </c>
      <c r="C1031" s="5" t="s">
        <v>2121</v>
      </c>
      <c r="D1031" s="6" t="s">
        <v>17</v>
      </c>
      <c r="E1031" s="6" t="s">
        <v>61</v>
      </c>
      <c r="F1031" s="7">
        <v>4</v>
      </c>
      <c r="G1031" s="7">
        <v>62.71</v>
      </c>
      <c r="H1031" s="7">
        <f t="shared" si="165"/>
        <v>77.89</v>
      </c>
      <c r="I1031" s="7">
        <f t="shared" si="166"/>
        <v>250.84</v>
      </c>
      <c r="J1031" s="7">
        <f t="shared" si="167"/>
        <v>311.56</v>
      </c>
    </row>
    <row r="1032" spans="1:10" ht="16.5" x14ac:dyDescent="0.25">
      <c r="A1032" s="5" t="s">
        <v>2122</v>
      </c>
      <c r="B1032" s="6" t="s">
        <v>2123</v>
      </c>
      <c r="C1032" s="5" t="s">
        <v>2124</v>
      </c>
      <c r="D1032" s="6" t="s">
        <v>53</v>
      </c>
      <c r="E1032" s="6" t="s">
        <v>61</v>
      </c>
      <c r="F1032" s="7">
        <v>12</v>
      </c>
      <c r="G1032" s="7">
        <v>105.89</v>
      </c>
      <c r="H1032" s="7">
        <f t="shared" si="165"/>
        <v>131.52000000000001</v>
      </c>
      <c r="I1032" s="7">
        <f t="shared" si="166"/>
        <v>1270.68</v>
      </c>
      <c r="J1032" s="7">
        <f t="shared" si="167"/>
        <v>1578.24</v>
      </c>
    </row>
    <row r="1033" spans="1:10" ht="16.5" x14ac:dyDescent="0.25">
      <c r="A1033" s="5" t="s">
        <v>2125</v>
      </c>
      <c r="B1033" s="6" t="s">
        <v>2126</v>
      </c>
      <c r="C1033" s="5" t="s">
        <v>2127</v>
      </c>
      <c r="D1033" s="6" t="s">
        <v>53</v>
      </c>
      <c r="E1033" s="6" t="s">
        <v>61</v>
      </c>
      <c r="F1033" s="7">
        <v>4</v>
      </c>
      <c r="G1033" s="7">
        <v>97.79</v>
      </c>
      <c r="H1033" s="7">
        <f t="shared" si="165"/>
        <v>121.46</v>
      </c>
      <c r="I1033" s="7">
        <f t="shared" si="166"/>
        <v>391.16</v>
      </c>
      <c r="J1033" s="7">
        <f t="shared" si="167"/>
        <v>485.84</v>
      </c>
    </row>
    <row r="1034" spans="1:10" ht="24.75" x14ac:dyDescent="0.25">
      <c r="A1034" s="5" t="s">
        <v>2128</v>
      </c>
      <c r="B1034" s="6" t="s">
        <v>920</v>
      </c>
      <c r="C1034" s="5" t="s">
        <v>921</v>
      </c>
      <c r="D1034" s="6" t="s">
        <v>17</v>
      </c>
      <c r="E1034" s="6" t="s">
        <v>178</v>
      </c>
      <c r="F1034" s="7">
        <v>194.91</v>
      </c>
      <c r="G1034" s="7">
        <v>13.37</v>
      </c>
      <c r="H1034" s="7">
        <f t="shared" si="165"/>
        <v>16.61</v>
      </c>
      <c r="I1034" s="7">
        <f t="shared" si="166"/>
        <v>2605.9499999999998</v>
      </c>
      <c r="J1034" s="7">
        <f t="shared" si="167"/>
        <v>3237.46</v>
      </c>
    </row>
    <row r="1035" spans="1:10" ht="20.100000000000001" customHeight="1" x14ac:dyDescent="0.25">
      <c r="A1035" s="3" t="s">
        <v>2129</v>
      </c>
      <c r="B1035" s="57" t="s">
        <v>2130</v>
      </c>
      <c r="C1035" s="57"/>
      <c r="D1035" s="57"/>
      <c r="E1035" s="57"/>
      <c r="F1035" s="57"/>
      <c r="G1035" s="57">
        <f>ROUND(F1036*G1036,2)+ROUND(F1037*G1037,2)+ROUND(F1038*G1038,2)+ROUND(F1039*G1039,2)+ROUND(F1040*G1040,2)+ROUND(F1041*G1041,2)</f>
        <v>842.56999999999994</v>
      </c>
      <c r="H1035" s="57"/>
      <c r="I1035" s="4">
        <f>ROUND(SUM(I1036:I1041),2)</f>
        <v>842.57</v>
      </c>
      <c r="J1035" s="4">
        <f>ROUND(SUM(J1036:J1041),2)</f>
        <v>1046.5</v>
      </c>
    </row>
    <row r="1036" spans="1:10" x14ac:dyDescent="0.25">
      <c r="A1036" s="5" t="s">
        <v>2131</v>
      </c>
      <c r="B1036" s="6" t="s">
        <v>2132</v>
      </c>
      <c r="C1036" s="5" t="s">
        <v>2133</v>
      </c>
      <c r="D1036" s="6" t="s">
        <v>188</v>
      </c>
      <c r="E1036" s="6" t="s">
        <v>465</v>
      </c>
      <c r="F1036" s="7">
        <v>5.3</v>
      </c>
      <c r="G1036" s="7">
        <v>59.58</v>
      </c>
      <c r="H1036" s="7">
        <f t="shared" ref="H1036:H1041" si="168">ROUND(G1036*ROUND(1+(24.2/100),4),2)</f>
        <v>74</v>
      </c>
      <c r="I1036" s="7">
        <f t="shared" ref="I1036:I1041" si="169">ROUND(ROUND(F1036,2)*ROUND(G1036,2),2)</f>
        <v>315.77</v>
      </c>
      <c r="J1036" s="7">
        <f t="shared" ref="J1036:J1041" si="170">ROUND(ROUND(F1036,2)*ROUND(H1036,2),2)</f>
        <v>392.2</v>
      </c>
    </row>
    <row r="1037" spans="1:10" x14ac:dyDescent="0.25">
      <c r="A1037" s="5" t="s">
        <v>2134</v>
      </c>
      <c r="B1037" s="6" t="s">
        <v>2135</v>
      </c>
      <c r="C1037" s="5" t="s">
        <v>2136</v>
      </c>
      <c r="D1037" s="6" t="s">
        <v>188</v>
      </c>
      <c r="E1037" s="6" t="s">
        <v>286</v>
      </c>
      <c r="F1037" s="7">
        <v>3</v>
      </c>
      <c r="G1037" s="7">
        <v>55.15</v>
      </c>
      <c r="H1037" s="7">
        <f t="shared" si="168"/>
        <v>68.5</v>
      </c>
      <c r="I1037" s="7">
        <f t="shared" si="169"/>
        <v>165.45</v>
      </c>
      <c r="J1037" s="7">
        <f t="shared" si="170"/>
        <v>205.5</v>
      </c>
    </row>
    <row r="1038" spans="1:10" x14ac:dyDescent="0.25">
      <c r="A1038" s="5" t="s">
        <v>2137</v>
      </c>
      <c r="B1038" s="6" t="s">
        <v>1746</v>
      </c>
      <c r="C1038" s="5" t="s">
        <v>1747</v>
      </c>
      <c r="D1038" s="6" t="s">
        <v>188</v>
      </c>
      <c r="E1038" s="6" t="s">
        <v>465</v>
      </c>
      <c r="F1038" s="7">
        <v>5.3</v>
      </c>
      <c r="G1038" s="7">
        <v>29.84</v>
      </c>
      <c r="H1038" s="7">
        <f t="shared" si="168"/>
        <v>37.06</v>
      </c>
      <c r="I1038" s="7">
        <f t="shared" si="169"/>
        <v>158.15</v>
      </c>
      <c r="J1038" s="7">
        <f t="shared" si="170"/>
        <v>196.42</v>
      </c>
    </row>
    <row r="1039" spans="1:10" x14ac:dyDescent="0.25">
      <c r="A1039" s="5" t="s">
        <v>2138</v>
      </c>
      <c r="B1039" s="6" t="s">
        <v>2139</v>
      </c>
      <c r="C1039" s="5" t="s">
        <v>2140</v>
      </c>
      <c r="D1039" s="6" t="s">
        <v>188</v>
      </c>
      <c r="E1039" s="6" t="s">
        <v>286</v>
      </c>
      <c r="F1039" s="7">
        <v>4</v>
      </c>
      <c r="G1039" s="7">
        <v>21.45</v>
      </c>
      <c r="H1039" s="7">
        <f t="shared" si="168"/>
        <v>26.64</v>
      </c>
      <c r="I1039" s="7">
        <f t="shared" si="169"/>
        <v>85.8</v>
      </c>
      <c r="J1039" s="7">
        <f t="shared" si="170"/>
        <v>106.56</v>
      </c>
    </row>
    <row r="1040" spans="1:10" ht="16.5" x14ac:dyDescent="0.25">
      <c r="A1040" s="5" t="s">
        <v>2141</v>
      </c>
      <c r="B1040" s="6" t="s">
        <v>2142</v>
      </c>
      <c r="C1040" s="5" t="s">
        <v>2143</v>
      </c>
      <c r="D1040" s="6" t="s">
        <v>53</v>
      </c>
      <c r="E1040" s="6" t="s">
        <v>61</v>
      </c>
      <c r="F1040" s="7">
        <v>2</v>
      </c>
      <c r="G1040" s="7">
        <v>39.42</v>
      </c>
      <c r="H1040" s="7">
        <f t="shared" si="168"/>
        <v>48.96</v>
      </c>
      <c r="I1040" s="7">
        <f t="shared" si="169"/>
        <v>78.84</v>
      </c>
      <c r="J1040" s="7">
        <f t="shared" si="170"/>
        <v>97.92</v>
      </c>
    </row>
    <row r="1041" spans="1:10" x14ac:dyDescent="0.25">
      <c r="A1041" s="5" t="s">
        <v>2144</v>
      </c>
      <c r="B1041" s="6" t="s">
        <v>2145</v>
      </c>
      <c r="C1041" s="5" t="s">
        <v>2146</v>
      </c>
      <c r="D1041" s="6" t="s">
        <v>188</v>
      </c>
      <c r="E1041" s="6" t="s">
        <v>286</v>
      </c>
      <c r="F1041" s="7">
        <v>2</v>
      </c>
      <c r="G1041" s="7">
        <v>19.28</v>
      </c>
      <c r="H1041" s="7">
        <f t="shared" si="168"/>
        <v>23.95</v>
      </c>
      <c r="I1041" s="7">
        <f t="shared" si="169"/>
        <v>38.56</v>
      </c>
      <c r="J1041" s="7">
        <f t="shared" si="170"/>
        <v>47.9</v>
      </c>
    </row>
    <row r="1042" spans="1:10" ht="20.100000000000001" customHeight="1" x14ac:dyDescent="0.25">
      <c r="A1042" s="3" t="s">
        <v>2147</v>
      </c>
      <c r="B1042" s="57" t="s">
        <v>263</v>
      </c>
      <c r="C1042" s="57"/>
      <c r="D1042" s="57"/>
      <c r="E1042" s="57"/>
      <c r="F1042" s="57"/>
      <c r="G1042" s="57">
        <f>ROUND(F1043*G1043,2)+ROUND(F1044*G1044,2)+ROUND(F1045*G1045,2)+ROUND(F1046*G1046,2)</f>
        <v>24638.81</v>
      </c>
      <c r="H1042" s="57"/>
      <c r="I1042" s="4">
        <f>ROUND(SUM(I1043:I1046),2)</f>
        <v>24638.81</v>
      </c>
      <c r="J1042" s="4">
        <f>ROUND(SUM(J1043:J1046),2)</f>
        <v>30602.74</v>
      </c>
    </row>
    <row r="1043" spans="1:10" ht="24.75" x14ac:dyDescent="0.25">
      <c r="A1043" s="5" t="s">
        <v>2148</v>
      </c>
      <c r="B1043" s="6" t="s">
        <v>2149</v>
      </c>
      <c r="C1043" s="5" t="s">
        <v>2150</v>
      </c>
      <c r="D1043" s="6" t="s">
        <v>53</v>
      </c>
      <c r="E1043" s="6" t="s">
        <v>178</v>
      </c>
      <c r="F1043" s="7">
        <v>1573.86</v>
      </c>
      <c r="G1043" s="7">
        <v>13.55</v>
      </c>
      <c r="H1043" s="7">
        <f>ROUND(G1043*ROUND(1+(24.2/100),4),2)</f>
        <v>16.829999999999998</v>
      </c>
      <c r="I1043" s="7">
        <f>ROUND(ROUND(F1043,2)*ROUND(G1043,2),2)</f>
        <v>21325.8</v>
      </c>
      <c r="J1043" s="7">
        <f>ROUND(ROUND(F1043,2)*ROUND(H1043,2),2)</f>
        <v>26488.06</v>
      </c>
    </row>
    <row r="1044" spans="1:10" ht="16.5" x14ac:dyDescent="0.25">
      <c r="A1044" s="5" t="s">
        <v>2151</v>
      </c>
      <c r="B1044" s="6" t="s">
        <v>2152</v>
      </c>
      <c r="C1044" s="5" t="s">
        <v>2153</v>
      </c>
      <c r="D1044" s="6" t="s">
        <v>17</v>
      </c>
      <c r="E1044" s="6" t="s">
        <v>178</v>
      </c>
      <c r="F1044" s="7">
        <v>138.56</v>
      </c>
      <c r="G1044" s="7">
        <v>10.130000000000001</v>
      </c>
      <c r="H1044" s="7">
        <f>ROUND(G1044*ROUND(1+(24.2/100),4),2)</f>
        <v>12.58</v>
      </c>
      <c r="I1044" s="7">
        <f>ROUND(ROUND(F1044,2)*ROUND(G1044,2),2)</f>
        <v>1403.61</v>
      </c>
      <c r="J1044" s="7">
        <f>ROUND(ROUND(F1044,2)*ROUND(H1044,2),2)</f>
        <v>1743.08</v>
      </c>
    </row>
    <row r="1045" spans="1:10" ht="16.5" x14ac:dyDescent="0.25">
      <c r="A1045" s="5" t="s">
        <v>2154</v>
      </c>
      <c r="B1045" s="6" t="s">
        <v>2155</v>
      </c>
      <c r="C1045" s="5" t="s">
        <v>2156</v>
      </c>
      <c r="D1045" s="6" t="s">
        <v>17</v>
      </c>
      <c r="E1045" s="6" t="s">
        <v>178</v>
      </c>
      <c r="F1045" s="7">
        <v>10</v>
      </c>
      <c r="G1045" s="7">
        <v>27.34</v>
      </c>
      <c r="H1045" s="7">
        <f>ROUND(G1045*ROUND(1+(24.2/100),4),2)</f>
        <v>33.96</v>
      </c>
      <c r="I1045" s="7">
        <f>ROUND(ROUND(F1045,2)*ROUND(G1045,2),2)</f>
        <v>273.39999999999998</v>
      </c>
      <c r="J1045" s="7">
        <f>ROUND(ROUND(F1045,2)*ROUND(H1045,2),2)</f>
        <v>339.6</v>
      </c>
    </row>
    <row r="1046" spans="1:10" ht="16.5" x14ac:dyDescent="0.25">
      <c r="A1046" s="5" t="s">
        <v>2157</v>
      </c>
      <c r="B1046" s="6" t="s">
        <v>1778</v>
      </c>
      <c r="C1046" s="5" t="s">
        <v>1779</v>
      </c>
      <c r="D1046" s="6" t="s">
        <v>17</v>
      </c>
      <c r="E1046" s="6" t="s">
        <v>178</v>
      </c>
      <c r="F1046" s="7">
        <v>40</v>
      </c>
      <c r="G1046" s="7">
        <v>40.9</v>
      </c>
      <c r="H1046" s="7">
        <f>ROUND(G1046*ROUND(1+(24.2/100),4),2)</f>
        <v>50.8</v>
      </c>
      <c r="I1046" s="7">
        <f>ROUND(ROUND(F1046,2)*ROUND(G1046,2),2)</f>
        <v>1636</v>
      </c>
      <c r="J1046" s="7">
        <f>ROUND(ROUND(F1046,2)*ROUND(H1046,2),2)</f>
        <v>2032</v>
      </c>
    </row>
    <row r="1047" spans="1:10" ht="20.100000000000001" customHeight="1" x14ac:dyDescent="0.25">
      <c r="A1047" s="3" t="s">
        <v>2158</v>
      </c>
      <c r="B1047" s="57" t="s">
        <v>2159</v>
      </c>
      <c r="C1047" s="57"/>
      <c r="D1047" s="57"/>
      <c r="E1047" s="57"/>
      <c r="F1047" s="57"/>
      <c r="G1047" s="57">
        <f>ROUND(F1048*G1048,2)+ROUND(F1049*G1049,2)+ROUND(F1050*G1050,2)+ROUND(F1051*G1051,2)+ROUND(F1052*G1052,2)+ROUND(F1053*G1053,2)+ROUND(F1054*G1054,2)+ROUND(F1055*G1055,2)+ROUND(F1056*G1056,2)</f>
        <v>3214.1199999999994</v>
      </c>
      <c r="H1047" s="57"/>
      <c r="I1047" s="4">
        <f>ROUND(SUM(I1048:I1056),2)</f>
        <v>3214.12</v>
      </c>
      <c r="J1047" s="4">
        <f>ROUND(SUM(J1048:J1056),2)</f>
        <v>3991.93</v>
      </c>
    </row>
    <row r="1048" spans="1:10" ht="16.5" x14ac:dyDescent="0.25">
      <c r="A1048" s="5" t="s">
        <v>2160</v>
      </c>
      <c r="B1048" s="6" t="s">
        <v>304</v>
      </c>
      <c r="C1048" s="5" t="s">
        <v>305</v>
      </c>
      <c r="D1048" s="6" t="s">
        <v>17</v>
      </c>
      <c r="E1048" s="6" t="s">
        <v>61</v>
      </c>
      <c r="F1048" s="7">
        <v>2</v>
      </c>
      <c r="G1048" s="7">
        <v>11.41</v>
      </c>
      <c r="H1048" s="7">
        <f t="shared" ref="H1048:H1056" si="171">ROUND(G1048*ROUND(1+(24.2/100),4),2)</f>
        <v>14.17</v>
      </c>
      <c r="I1048" s="7">
        <f t="shared" ref="I1048:I1056" si="172">ROUND(ROUND(F1048,2)*ROUND(G1048,2),2)</f>
        <v>22.82</v>
      </c>
      <c r="J1048" s="7">
        <f t="shared" ref="J1048:J1056" si="173">ROUND(ROUND(F1048,2)*ROUND(H1048,2),2)</f>
        <v>28.34</v>
      </c>
    </row>
    <row r="1049" spans="1:10" ht="16.5" x14ac:dyDescent="0.25">
      <c r="A1049" s="5" t="s">
        <v>2161</v>
      </c>
      <c r="B1049" s="6" t="s">
        <v>313</v>
      </c>
      <c r="C1049" s="5" t="s">
        <v>314</v>
      </c>
      <c r="D1049" s="6" t="s">
        <v>53</v>
      </c>
      <c r="E1049" s="6" t="s">
        <v>61</v>
      </c>
      <c r="F1049" s="7">
        <v>4</v>
      </c>
      <c r="G1049" s="7">
        <v>125.76</v>
      </c>
      <c r="H1049" s="7">
        <f t="shared" si="171"/>
        <v>156.19</v>
      </c>
      <c r="I1049" s="7">
        <f t="shared" si="172"/>
        <v>503.04</v>
      </c>
      <c r="J1049" s="7">
        <f t="shared" si="173"/>
        <v>624.76</v>
      </c>
    </row>
    <row r="1050" spans="1:10" ht="16.5" x14ac:dyDescent="0.25">
      <c r="A1050" s="5" t="s">
        <v>2162</v>
      </c>
      <c r="B1050" s="6" t="s">
        <v>310</v>
      </c>
      <c r="C1050" s="5" t="s">
        <v>311</v>
      </c>
      <c r="D1050" s="6" t="s">
        <v>17</v>
      </c>
      <c r="E1050" s="6" t="s">
        <v>61</v>
      </c>
      <c r="F1050" s="7">
        <v>4</v>
      </c>
      <c r="G1050" s="7">
        <v>13.37</v>
      </c>
      <c r="H1050" s="7">
        <f t="shared" si="171"/>
        <v>16.61</v>
      </c>
      <c r="I1050" s="7">
        <f t="shared" si="172"/>
        <v>53.48</v>
      </c>
      <c r="J1050" s="7">
        <f t="shared" si="173"/>
        <v>66.44</v>
      </c>
    </row>
    <row r="1051" spans="1:10" x14ac:dyDescent="0.25">
      <c r="A1051" s="5" t="s">
        <v>2163</v>
      </c>
      <c r="B1051" s="6" t="s">
        <v>2164</v>
      </c>
      <c r="C1051" s="5" t="s">
        <v>2165</v>
      </c>
      <c r="D1051" s="6" t="s">
        <v>188</v>
      </c>
      <c r="E1051" s="6" t="s">
        <v>286</v>
      </c>
      <c r="F1051" s="7">
        <v>2</v>
      </c>
      <c r="G1051" s="7">
        <v>571.16</v>
      </c>
      <c r="H1051" s="7">
        <f t="shared" si="171"/>
        <v>709.38</v>
      </c>
      <c r="I1051" s="7">
        <f t="shared" si="172"/>
        <v>1142.32</v>
      </c>
      <c r="J1051" s="7">
        <f t="shared" si="173"/>
        <v>1418.76</v>
      </c>
    </row>
    <row r="1052" spans="1:10" ht="16.5" x14ac:dyDescent="0.25">
      <c r="A1052" s="5" t="s">
        <v>2166</v>
      </c>
      <c r="B1052" s="6" t="s">
        <v>1835</v>
      </c>
      <c r="C1052" s="5" t="s">
        <v>1836</v>
      </c>
      <c r="D1052" s="6" t="s">
        <v>17</v>
      </c>
      <c r="E1052" s="6" t="s">
        <v>61</v>
      </c>
      <c r="F1052" s="7">
        <v>1</v>
      </c>
      <c r="G1052" s="7">
        <v>609.54999999999995</v>
      </c>
      <c r="H1052" s="7">
        <f t="shared" si="171"/>
        <v>757.06</v>
      </c>
      <c r="I1052" s="7">
        <f t="shared" si="172"/>
        <v>609.54999999999995</v>
      </c>
      <c r="J1052" s="7">
        <f t="shared" si="173"/>
        <v>757.06</v>
      </c>
    </row>
    <row r="1053" spans="1:10" x14ac:dyDescent="0.25">
      <c r="A1053" s="5" t="s">
        <v>2167</v>
      </c>
      <c r="B1053" s="6" t="s">
        <v>2168</v>
      </c>
      <c r="C1053" s="5" t="s">
        <v>2169</v>
      </c>
      <c r="D1053" s="6" t="s">
        <v>188</v>
      </c>
      <c r="E1053" s="6" t="s">
        <v>286</v>
      </c>
      <c r="F1053" s="7">
        <v>1</v>
      </c>
      <c r="G1053" s="7">
        <v>123.31</v>
      </c>
      <c r="H1053" s="7">
        <f t="shared" si="171"/>
        <v>153.15</v>
      </c>
      <c r="I1053" s="7">
        <f t="shared" si="172"/>
        <v>123.31</v>
      </c>
      <c r="J1053" s="7">
        <f t="shared" si="173"/>
        <v>153.15</v>
      </c>
    </row>
    <row r="1054" spans="1:10" ht="16.5" x14ac:dyDescent="0.25">
      <c r="A1054" s="5" t="s">
        <v>2170</v>
      </c>
      <c r="B1054" s="6" t="s">
        <v>298</v>
      </c>
      <c r="C1054" s="5" t="s">
        <v>299</v>
      </c>
      <c r="D1054" s="6" t="s">
        <v>53</v>
      </c>
      <c r="E1054" s="6" t="s">
        <v>61</v>
      </c>
      <c r="F1054" s="7">
        <v>1</v>
      </c>
      <c r="G1054" s="7">
        <v>201.41</v>
      </c>
      <c r="H1054" s="7">
        <f t="shared" si="171"/>
        <v>250.15</v>
      </c>
      <c r="I1054" s="7">
        <f t="shared" si="172"/>
        <v>201.41</v>
      </c>
      <c r="J1054" s="7">
        <f t="shared" si="173"/>
        <v>250.15</v>
      </c>
    </row>
    <row r="1055" spans="1:10" ht="24.75" x14ac:dyDescent="0.25">
      <c r="A1055" s="5" t="s">
        <v>2171</v>
      </c>
      <c r="B1055" s="6" t="s">
        <v>1940</v>
      </c>
      <c r="C1055" s="5" t="s">
        <v>1941</v>
      </c>
      <c r="D1055" s="6" t="s">
        <v>53</v>
      </c>
      <c r="E1055" s="6" t="s">
        <v>61</v>
      </c>
      <c r="F1055" s="7">
        <v>1</v>
      </c>
      <c r="G1055" s="7">
        <v>489.95</v>
      </c>
      <c r="H1055" s="7">
        <f t="shared" si="171"/>
        <v>608.52</v>
      </c>
      <c r="I1055" s="7">
        <f t="shared" si="172"/>
        <v>489.95</v>
      </c>
      <c r="J1055" s="7">
        <f t="shared" si="173"/>
        <v>608.52</v>
      </c>
    </row>
    <row r="1056" spans="1:10" ht="16.5" x14ac:dyDescent="0.25">
      <c r="A1056" s="5" t="s">
        <v>2172</v>
      </c>
      <c r="B1056" s="6" t="s">
        <v>301</v>
      </c>
      <c r="C1056" s="5" t="s">
        <v>302</v>
      </c>
      <c r="D1056" s="6" t="s">
        <v>17</v>
      </c>
      <c r="E1056" s="6" t="s">
        <v>61</v>
      </c>
      <c r="F1056" s="7">
        <v>1</v>
      </c>
      <c r="G1056" s="7">
        <v>68.239999999999995</v>
      </c>
      <c r="H1056" s="7">
        <f t="shared" si="171"/>
        <v>84.75</v>
      </c>
      <c r="I1056" s="7">
        <f t="shared" si="172"/>
        <v>68.239999999999995</v>
      </c>
      <c r="J1056" s="7">
        <f t="shared" si="173"/>
        <v>84.75</v>
      </c>
    </row>
    <row r="1057" spans="1:10" ht="20.100000000000001" customHeight="1" x14ac:dyDescent="0.25">
      <c r="A1057" s="3" t="s">
        <v>2173</v>
      </c>
      <c r="B1057" s="57" t="s">
        <v>325</v>
      </c>
      <c r="C1057" s="57"/>
      <c r="D1057" s="57"/>
      <c r="E1057" s="57"/>
      <c r="F1057" s="57"/>
      <c r="G1057" s="57">
        <f>ROUND(F1058*G1058,2)+ROUND(F1079*G1079,2)+ROUND(F1088*G1088,2)+ROUND(F1091*G1091,2)+ROUND(F1095*G1095,2)+ROUND(F1099*G1099,2)</f>
        <v>0</v>
      </c>
      <c r="H1057" s="57"/>
      <c r="I1057" s="4">
        <f>ROUND(I1058+I1079+I1088+I1091+I1095+I1099,2)</f>
        <v>423153.12</v>
      </c>
      <c r="J1057" s="4">
        <f>ROUND(J1058+J1079+J1088+J1091+J1095+J1099,2)</f>
        <v>525576.82999999996</v>
      </c>
    </row>
    <row r="1058" spans="1:10" ht="20.100000000000001" customHeight="1" x14ac:dyDescent="0.25">
      <c r="A1058" s="3" t="s">
        <v>2174</v>
      </c>
      <c r="B1058" s="57" t="s">
        <v>213</v>
      </c>
      <c r="C1058" s="57"/>
      <c r="D1058" s="57"/>
      <c r="E1058" s="57"/>
      <c r="F1058" s="57"/>
      <c r="G1058" s="57">
        <f>ROUND(F1059*G1059,2)+ROUND(F1060*G1060,2)+ROUND(F1061*G1061,2)+ROUND(F1062*G1062,2)+ROUND(F1063*G1063,2)+ROUND(F1064*G1064,2)+ROUND(F1065*G1065,2)+ROUND(F1066*G1066,2)+ROUND(F1067*G1067,2)+ROUND(F1068*G1068,2)+ROUND(F1069*G1069,2)+ROUND(F1070*G1070,2)+ROUND(F1071*G1071,2)+ROUND(F1072*G1072,2)+ROUND(F1073*G1073,2)+ROUND(F1074*G1074,2)+ROUND(F1075*G1075,2)+ROUND(F1076*G1076,2)+ROUND(F1077*G1077,2)+ROUND(F1078*G1078,2)</f>
        <v>99422.98000000001</v>
      </c>
      <c r="H1058" s="57"/>
      <c r="I1058" s="4">
        <f>ROUND(SUM(I1059:I1078),2)</f>
        <v>99422.98</v>
      </c>
      <c r="J1058" s="4">
        <f>ROUND(SUM(J1059:J1078),2)</f>
        <v>123482.14</v>
      </c>
    </row>
    <row r="1059" spans="1:10" ht="16.5" x14ac:dyDescent="0.25">
      <c r="A1059" s="5" t="s">
        <v>2175</v>
      </c>
      <c r="B1059" s="6" t="s">
        <v>1363</v>
      </c>
      <c r="C1059" s="5" t="s">
        <v>1364</v>
      </c>
      <c r="D1059" s="6" t="s">
        <v>17</v>
      </c>
      <c r="E1059" s="6" t="s">
        <v>178</v>
      </c>
      <c r="F1059" s="7">
        <v>3.72</v>
      </c>
      <c r="G1059" s="7">
        <v>18.59</v>
      </c>
      <c r="H1059" s="7">
        <f t="shared" ref="H1059:H1078" si="174">ROUND(G1059*ROUND(1+(24.2/100),4),2)</f>
        <v>23.09</v>
      </c>
      <c r="I1059" s="7">
        <f t="shared" ref="I1059:I1078" si="175">ROUND(ROUND(F1059,2)*ROUND(G1059,2),2)</f>
        <v>69.150000000000006</v>
      </c>
      <c r="J1059" s="7">
        <f t="shared" ref="J1059:J1078" si="176">ROUND(ROUND(F1059,2)*ROUND(H1059,2),2)</f>
        <v>85.89</v>
      </c>
    </row>
    <row r="1060" spans="1:10" ht="16.5" x14ac:dyDescent="0.25">
      <c r="A1060" s="5" t="s">
        <v>2176</v>
      </c>
      <c r="B1060" s="6" t="s">
        <v>236</v>
      </c>
      <c r="C1060" s="5" t="s">
        <v>237</v>
      </c>
      <c r="D1060" s="6" t="s">
        <v>17</v>
      </c>
      <c r="E1060" s="6" t="s">
        <v>178</v>
      </c>
      <c r="F1060" s="7">
        <v>22.23</v>
      </c>
      <c r="G1060" s="7">
        <v>25.46</v>
      </c>
      <c r="H1060" s="7">
        <f t="shared" si="174"/>
        <v>31.62</v>
      </c>
      <c r="I1060" s="7">
        <f t="shared" si="175"/>
        <v>565.98</v>
      </c>
      <c r="J1060" s="7">
        <f t="shared" si="176"/>
        <v>702.91</v>
      </c>
    </row>
    <row r="1061" spans="1:10" ht="16.5" x14ac:dyDescent="0.25">
      <c r="A1061" s="5" t="s">
        <v>2177</v>
      </c>
      <c r="B1061" s="6" t="s">
        <v>1366</v>
      </c>
      <c r="C1061" s="5" t="s">
        <v>1367</v>
      </c>
      <c r="D1061" s="6" t="s">
        <v>53</v>
      </c>
      <c r="E1061" s="6" t="s">
        <v>178</v>
      </c>
      <c r="F1061" s="7">
        <v>653</v>
      </c>
      <c r="G1061" s="7">
        <v>30.53</v>
      </c>
      <c r="H1061" s="7">
        <f t="shared" si="174"/>
        <v>37.92</v>
      </c>
      <c r="I1061" s="7">
        <f t="shared" si="175"/>
        <v>19936.09</v>
      </c>
      <c r="J1061" s="7">
        <f t="shared" si="176"/>
        <v>24761.759999999998</v>
      </c>
    </row>
    <row r="1062" spans="1:10" ht="16.5" x14ac:dyDescent="0.25">
      <c r="A1062" s="5" t="s">
        <v>2178</v>
      </c>
      <c r="B1062" s="6" t="s">
        <v>885</v>
      </c>
      <c r="C1062" s="5" t="s">
        <v>886</v>
      </c>
      <c r="D1062" s="6" t="s">
        <v>53</v>
      </c>
      <c r="E1062" s="6" t="s">
        <v>178</v>
      </c>
      <c r="F1062" s="7">
        <v>947.69</v>
      </c>
      <c r="G1062" s="7">
        <v>23.49</v>
      </c>
      <c r="H1062" s="7">
        <f t="shared" si="174"/>
        <v>29.17</v>
      </c>
      <c r="I1062" s="7">
        <f t="shared" si="175"/>
        <v>22261.24</v>
      </c>
      <c r="J1062" s="7">
        <f t="shared" si="176"/>
        <v>27644.12</v>
      </c>
    </row>
    <row r="1063" spans="1:10" ht="16.5" x14ac:dyDescent="0.25">
      <c r="A1063" s="5" t="s">
        <v>2179</v>
      </c>
      <c r="B1063" s="6" t="s">
        <v>891</v>
      </c>
      <c r="C1063" s="5" t="s">
        <v>892</v>
      </c>
      <c r="D1063" s="6" t="s">
        <v>17</v>
      </c>
      <c r="E1063" s="6" t="s">
        <v>61</v>
      </c>
      <c r="F1063" s="7">
        <v>1</v>
      </c>
      <c r="G1063" s="7">
        <v>19.96</v>
      </c>
      <c r="H1063" s="7">
        <f t="shared" si="174"/>
        <v>24.79</v>
      </c>
      <c r="I1063" s="7">
        <f t="shared" si="175"/>
        <v>19.96</v>
      </c>
      <c r="J1063" s="7">
        <f t="shared" si="176"/>
        <v>24.79</v>
      </c>
    </row>
    <row r="1064" spans="1:10" ht="16.5" x14ac:dyDescent="0.25">
      <c r="A1064" s="5" t="s">
        <v>2180</v>
      </c>
      <c r="B1064" s="6" t="s">
        <v>242</v>
      </c>
      <c r="C1064" s="5" t="s">
        <v>243</v>
      </c>
      <c r="D1064" s="6" t="s">
        <v>17</v>
      </c>
      <c r="E1064" s="6" t="s">
        <v>61</v>
      </c>
      <c r="F1064" s="7">
        <v>2</v>
      </c>
      <c r="G1064" s="7">
        <v>23.16</v>
      </c>
      <c r="H1064" s="7">
        <f t="shared" si="174"/>
        <v>28.76</v>
      </c>
      <c r="I1064" s="7">
        <f t="shared" si="175"/>
        <v>46.32</v>
      </c>
      <c r="J1064" s="7">
        <f t="shared" si="176"/>
        <v>57.52</v>
      </c>
    </row>
    <row r="1065" spans="1:10" ht="16.5" x14ac:dyDescent="0.25">
      <c r="A1065" s="5" t="s">
        <v>2181</v>
      </c>
      <c r="B1065" s="6" t="s">
        <v>2182</v>
      </c>
      <c r="C1065" s="5" t="s">
        <v>2183</v>
      </c>
      <c r="D1065" s="6" t="s">
        <v>17</v>
      </c>
      <c r="E1065" s="6" t="s">
        <v>61</v>
      </c>
      <c r="F1065" s="7">
        <v>6</v>
      </c>
      <c r="G1065" s="7">
        <v>31.12</v>
      </c>
      <c r="H1065" s="7">
        <f t="shared" si="174"/>
        <v>38.65</v>
      </c>
      <c r="I1065" s="7">
        <f t="shared" si="175"/>
        <v>186.72</v>
      </c>
      <c r="J1065" s="7">
        <f t="shared" si="176"/>
        <v>231.9</v>
      </c>
    </row>
    <row r="1066" spans="1:10" ht="16.5" x14ac:dyDescent="0.25">
      <c r="A1066" s="5" t="s">
        <v>2184</v>
      </c>
      <c r="B1066" s="6" t="s">
        <v>1373</v>
      </c>
      <c r="C1066" s="5" t="s">
        <v>1374</v>
      </c>
      <c r="D1066" s="6" t="s">
        <v>17</v>
      </c>
      <c r="E1066" s="6" t="s">
        <v>61</v>
      </c>
      <c r="F1066" s="7">
        <v>3</v>
      </c>
      <c r="G1066" s="7">
        <v>14.48</v>
      </c>
      <c r="H1066" s="7">
        <f t="shared" si="174"/>
        <v>17.98</v>
      </c>
      <c r="I1066" s="7">
        <f t="shared" si="175"/>
        <v>43.44</v>
      </c>
      <c r="J1066" s="7">
        <f t="shared" si="176"/>
        <v>53.94</v>
      </c>
    </row>
    <row r="1067" spans="1:10" ht="16.5" x14ac:dyDescent="0.25">
      <c r="A1067" s="5" t="s">
        <v>2185</v>
      </c>
      <c r="B1067" s="6" t="s">
        <v>257</v>
      </c>
      <c r="C1067" s="5" t="s">
        <v>258</v>
      </c>
      <c r="D1067" s="6" t="s">
        <v>17</v>
      </c>
      <c r="E1067" s="6" t="s">
        <v>61</v>
      </c>
      <c r="F1067" s="7">
        <v>15</v>
      </c>
      <c r="G1067" s="7">
        <v>19.850000000000001</v>
      </c>
      <c r="H1067" s="7">
        <f t="shared" si="174"/>
        <v>24.65</v>
      </c>
      <c r="I1067" s="7">
        <f t="shared" si="175"/>
        <v>297.75</v>
      </c>
      <c r="J1067" s="7">
        <f t="shared" si="176"/>
        <v>369.75</v>
      </c>
    </row>
    <row r="1068" spans="1:10" ht="16.5" x14ac:dyDescent="0.25">
      <c r="A1068" s="5" t="s">
        <v>2186</v>
      </c>
      <c r="B1068" s="6" t="s">
        <v>1376</v>
      </c>
      <c r="C1068" s="5" t="s">
        <v>1377</v>
      </c>
      <c r="D1068" s="6" t="s">
        <v>17</v>
      </c>
      <c r="E1068" s="6" t="s">
        <v>61</v>
      </c>
      <c r="F1068" s="7">
        <v>436</v>
      </c>
      <c r="G1068" s="7">
        <v>10.97</v>
      </c>
      <c r="H1068" s="7">
        <f t="shared" si="174"/>
        <v>13.62</v>
      </c>
      <c r="I1068" s="7">
        <f t="shared" si="175"/>
        <v>4782.92</v>
      </c>
      <c r="J1068" s="7">
        <f t="shared" si="176"/>
        <v>5938.32</v>
      </c>
    </row>
    <row r="1069" spans="1:10" ht="16.5" x14ac:dyDescent="0.25">
      <c r="A1069" s="5" t="s">
        <v>2187</v>
      </c>
      <c r="B1069" s="6" t="s">
        <v>902</v>
      </c>
      <c r="C1069" s="5" t="s">
        <v>903</v>
      </c>
      <c r="D1069" s="6" t="s">
        <v>17</v>
      </c>
      <c r="E1069" s="6" t="s">
        <v>61</v>
      </c>
      <c r="F1069" s="7">
        <v>632</v>
      </c>
      <c r="G1069" s="7">
        <v>9.18</v>
      </c>
      <c r="H1069" s="7">
        <f t="shared" si="174"/>
        <v>11.4</v>
      </c>
      <c r="I1069" s="7">
        <f t="shared" si="175"/>
        <v>5801.76</v>
      </c>
      <c r="J1069" s="7">
        <f t="shared" si="176"/>
        <v>7204.8</v>
      </c>
    </row>
    <row r="1070" spans="1:10" ht="16.5" x14ac:dyDescent="0.25">
      <c r="A1070" s="5" t="s">
        <v>2188</v>
      </c>
      <c r="B1070" s="6" t="s">
        <v>905</v>
      </c>
      <c r="C1070" s="5" t="s">
        <v>906</v>
      </c>
      <c r="D1070" s="6" t="s">
        <v>17</v>
      </c>
      <c r="E1070" s="6" t="s">
        <v>61</v>
      </c>
      <c r="F1070" s="7">
        <v>78</v>
      </c>
      <c r="G1070" s="7">
        <v>26.33</v>
      </c>
      <c r="H1070" s="7">
        <f t="shared" si="174"/>
        <v>32.700000000000003</v>
      </c>
      <c r="I1070" s="7">
        <f t="shared" si="175"/>
        <v>2053.7399999999998</v>
      </c>
      <c r="J1070" s="7">
        <f t="shared" si="176"/>
        <v>2550.6</v>
      </c>
    </row>
    <row r="1071" spans="1:10" ht="16.5" x14ac:dyDescent="0.25">
      <c r="A1071" s="5" t="s">
        <v>2189</v>
      </c>
      <c r="B1071" s="6" t="s">
        <v>1379</v>
      </c>
      <c r="C1071" s="5" t="s">
        <v>1380</v>
      </c>
      <c r="D1071" s="6" t="s">
        <v>17</v>
      </c>
      <c r="E1071" s="6" t="s">
        <v>61</v>
      </c>
      <c r="F1071" s="7">
        <v>32</v>
      </c>
      <c r="G1071" s="7">
        <v>32.659999999999997</v>
      </c>
      <c r="H1071" s="7">
        <f t="shared" si="174"/>
        <v>40.56</v>
      </c>
      <c r="I1071" s="7">
        <f t="shared" si="175"/>
        <v>1045.1199999999999</v>
      </c>
      <c r="J1071" s="7">
        <f t="shared" si="176"/>
        <v>1297.92</v>
      </c>
    </row>
    <row r="1072" spans="1:10" ht="16.5" x14ac:dyDescent="0.25">
      <c r="A1072" s="5" t="s">
        <v>2190</v>
      </c>
      <c r="B1072" s="6" t="s">
        <v>908</v>
      </c>
      <c r="C1072" s="5" t="s">
        <v>909</v>
      </c>
      <c r="D1072" s="6" t="s">
        <v>17</v>
      </c>
      <c r="E1072" s="6" t="s">
        <v>61</v>
      </c>
      <c r="F1072" s="7">
        <v>143</v>
      </c>
      <c r="G1072" s="7">
        <v>22.32</v>
      </c>
      <c r="H1072" s="7">
        <f t="shared" si="174"/>
        <v>27.72</v>
      </c>
      <c r="I1072" s="7">
        <f t="shared" si="175"/>
        <v>3191.76</v>
      </c>
      <c r="J1072" s="7">
        <f t="shared" si="176"/>
        <v>3963.96</v>
      </c>
    </row>
    <row r="1073" spans="1:10" ht="16.5" x14ac:dyDescent="0.25">
      <c r="A1073" s="5" t="s">
        <v>2191</v>
      </c>
      <c r="B1073" s="6" t="s">
        <v>1688</v>
      </c>
      <c r="C1073" s="5" t="s">
        <v>1689</v>
      </c>
      <c r="D1073" s="6" t="s">
        <v>17</v>
      </c>
      <c r="E1073" s="6" t="s">
        <v>61</v>
      </c>
      <c r="F1073" s="7">
        <v>147</v>
      </c>
      <c r="G1073" s="7">
        <v>26.37</v>
      </c>
      <c r="H1073" s="7">
        <f t="shared" si="174"/>
        <v>32.75</v>
      </c>
      <c r="I1073" s="7">
        <f t="shared" si="175"/>
        <v>3876.39</v>
      </c>
      <c r="J1073" s="7">
        <f t="shared" si="176"/>
        <v>4814.25</v>
      </c>
    </row>
    <row r="1074" spans="1:10" ht="16.5" x14ac:dyDescent="0.25">
      <c r="A1074" s="5" t="s">
        <v>2192</v>
      </c>
      <c r="B1074" s="6" t="s">
        <v>911</v>
      </c>
      <c r="C1074" s="5" t="s">
        <v>912</v>
      </c>
      <c r="D1074" s="6" t="s">
        <v>17</v>
      </c>
      <c r="E1074" s="6" t="s">
        <v>61</v>
      </c>
      <c r="F1074" s="7">
        <v>297</v>
      </c>
      <c r="G1074" s="7">
        <v>29.44</v>
      </c>
      <c r="H1074" s="7">
        <f t="shared" si="174"/>
        <v>36.56</v>
      </c>
      <c r="I1074" s="7">
        <f t="shared" si="175"/>
        <v>8743.68</v>
      </c>
      <c r="J1074" s="7">
        <f t="shared" si="176"/>
        <v>10858.32</v>
      </c>
    </row>
    <row r="1075" spans="1:10" ht="16.5" x14ac:dyDescent="0.25">
      <c r="A1075" s="5" t="s">
        <v>2193</v>
      </c>
      <c r="B1075" s="6" t="s">
        <v>1382</v>
      </c>
      <c r="C1075" s="5" t="s">
        <v>1383</v>
      </c>
      <c r="D1075" s="6" t="s">
        <v>17</v>
      </c>
      <c r="E1075" s="6" t="s">
        <v>61</v>
      </c>
      <c r="F1075" s="7">
        <v>124</v>
      </c>
      <c r="G1075" s="7">
        <v>37.85</v>
      </c>
      <c r="H1075" s="7">
        <f t="shared" si="174"/>
        <v>47.01</v>
      </c>
      <c r="I1075" s="7">
        <f t="shared" si="175"/>
        <v>4693.3999999999996</v>
      </c>
      <c r="J1075" s="7">
        <f t="shared" si="176"/>
        <v>5829.24</v>
      </c>
    </row>
    <row r="1076" spans="1:10" ht="16.5" x14ac:dyDescent="0.25">
      <c r="A1076" s="5" t="s">
        <v>2194</v>
      </c>
      <c r="B1076" s="6" t="s">
        <v>914</v>
      </c>
      <c r="C1076" s="5" t="s">
        <v>915</v>
      </c>
      <c r="D1076" s="6" t="s">
        <v>17</v>
      </c>
      <c r="E1076" s="6" t="s">
        <v>61</v>
      </c>
      <c r="F1076" s="7">
        <v>5</v>
      </c>
      <c r="G1076" s="7">
        <v>34.28</v>
      </c>
      <c r="H1076" s="7">
        <f t="shared" si="174"/>
        <v>42.58</v>
      </c>
      <c r="I1076" s="7">
        <f t="shared" si="175"/>
        <v>171.4</v>
      </c>
      <c r="J1076" s="7">
        <f t="shared" si="176"/>
        <v>212.9</v>
      </c>
    </row>
    <row r="1077" spans="1:10" ht="16.5" x14ac:dyDescent="0.25">
      <c r="A1077" s="5" t="s">
        <v>2195</v>
      </c>
      <c r="B1077" s="6" t="s">
        <v>1694</v>
      </c>
      <c r="C1077" s="5" t="s">
        <v>1695</v>
      </c>
      <c r="D1077" s="6" t="s">
        <v>17</v>
      </c>
      <c r="E1077" s="6" t="s">
        <v>61</v>
      </c>
      <c r="F1077" s="7">
        <v>4</v>
      </c>
      <c r="G1077" s="7">
        <v>46.3</v>
      </c>
      <c r="H1077" s="7">
        <f t="shared" si="174"/>
        <v>57.5</v>
      </c>
      <c r="I1077" s="7">
        <f t="shared" si="175"/>
        <v>185.2</v>
      </c>
      <c r="J1077" s="7">
        <f t="shared" si="176"/>
        <v>230</v>
      </c>
    </row>
    <row r="1078" spans="1:10" ht="24.75" x14ac:dyDescent="0.25">
      <c r="A1078" s="5" t="s">
        <v>2196</v>
      </c>
      <c r="B1078" s="6" t="s">
        <v>920</v>
      </c>
      <c r="C1078" s="5" t="s">
        <v>921</v>
      </c>
      <c r="D1078" s="6" t="s">
        <v>17</v>
      </c>
      <c r="E1078" s="6" t="s">
        <v>178</v>
      </c>
      <c r="F1078" s="7">
        <v>1604.41</v>
      </c>
      <c r="G1078" s="7">
        <v>13.37</v>
      </c>
      <c r="H1078" s="7">
        <f t="shared" si="174"/>
        <v>16.61</v>
      </c>
      <c r="I1078" s="7">
        <f t="shared" si="175"/>
        <v>21450.959999999999</v>
      </c>
      <c r="J1078" s="7">
        <f t="shared" si="176"/>
        <v>26649.25</v>
      </c>
    </row>
    <row r="1079" spans="1:10" ht="20.100000000000001" customHeight="1" x14ac:dyDescent="0.25">
      <c r="A1079" s="3" t="s">
        <v>2197</v>
      </c>
      <c r="B1079" s="57" t="s">
        <v>1702</v>
      </c>
      <c r="C1079" s="57"/>
      <c r="D1079" s="57"/>
      <c r="E1079" s="57"/>
      <c r="F1079" s="57"/>
      <c r="G1079" s="57">
        <f>ROUND(F1080*G1080,2)+ROUND(F1081*G1081,2)+ROUND(F1082*G1082,2)+ROUND(F1083*G1083,2)+ROUND(F1084*G1084,2)+ROUND(F1085*G1085,2)+ROUND(F1086*G1086,2)+ROUND(F1087*G1087,2)</f>
        <v>60721.66</v>
      </c>
      <c r="H1079" s="57"/>
      <c r="I1079" s="4">
        <f>ROUND(SUM(I1080:I1087),2)</f>
        <v>60721.66</v>
      </c>
      <c r="J1079" s="4">
        <f>ROUND(SUM(J1080:J1087),2)</f>
        <v>75414.8</v>
      </c>
    </row>
    <row r="1080" spans="1:10" x14ac:dyDescent="0.25">
      <c r="A1080" s="5" t="s">
        <v>2198</v>
      </c>
      <c r="B1080" s="6" t="s">
        <v>2132</v>
      </c>
      <c r="C1080" s="5" t="s">
        <v>2133</v>
      </c>
      <c r="D1080" s="6" t="s">
        <v>188</v>
      </c>
      <c r="E1080" s="6" t="s">
        <v>465</v>
      </c>
      <c r="F1080" s="7">
        <v>464.3</v>
      </c>
      <c r="G1080" s="7">
        <v>59.58</v>
      </c>
      <c r="H1080" s="7">
        <f t="shared" ref="H1080:H1087" si="177">ROUND(G1080*ROUND(1+(24.2/100),4),2)</f>
        <v>74</v>
      </c>
      <c r="I1080" s="7">
        <f t="shared" ref="I1080:I1087" si="178">ROUND(ROUND(F1080,2)*ROUND(G1080,2),2)</f>
        <v>27662.99</v>
      </c>
      <c r="J1080" s="7">
        <f t="shared" ref="J1080:J1087" si="179">ROUND(ROUND(F1080,2)*ROUND(H1080,2),2)</f>
        <v>34358.199999999997</v>
      </c>
    </row>
    <row r="1081" spans="1:10" x14ac:dyDescent="0.25">
      <c r="A1081" s="5" t="s">
        <v>2199</v>
      </c>
      <c r="B1081" s="6" t="s">
        <v>2200</v>
      </c>
      <c r="C1081" s="5" t="s">
        <v>2201</v>
      </c>
      <c r="D1081" s="6" t="s">
        <v>188</v>
      </c>
      <c r="E1081" s="6" t="s">
        <v>286</v>
      </c>
      <c r="F1081" s="7">
        <v>310</v>
      </c>
      <c r="G1081" s="7">
        <v>19.399999999999999</v>
      </c>
      <c r="H1081" s="7">
        <f t="shared" si="177"/>
        <v>24.09</v>
      </c>
      <c r="I1081" s="7">
        <f t="shared" si="178"/>
        <v>6014</v>
      </c>
      <c r="J1081" s="7">
        <f t="shared" si="179"/>
        <v>7467.9</v>
      </c>
    </row>
    <row r="1082" spans="1:10" x14ac:dyDescent="0.25">
      <c r="A1082" s="5" t="s">
        <v>2202</v>
      </c>
      <c r="B1082" s="6" t="s">
        <v>2139</v>
      </c>
      <c r="C1082" s="5" t="s">
        <v>2140</v>
      </c>
      <c r="D1082" s="6" t="s">
        <v>188</v>
      </c>
      <c r="E1082" s="6" t="s">
        <v>286</v>
      </c>
      <c r="F1082" s="7">
        <v>310</v>
      </c>
      <c r="G1082" s="7">
        <v>21.45</v>
      </c>
      <c r="H1082" s="7">
        <f t="shared" si="177"/>
        <v>26.64</v>
      </c>
      <c r="I1082" s="7">
        <f t="shared" si="178"/>
        <v>6649.5</v>
      </c>
      <c r="J1082" s="7">
        <f t="shared" si="179"/>
        <v>8258.4</v>
      </c>
    </row>
    <row r="1083" spans="1:10" ht="16.5" x14ac:dyDescent="0.25">
      <c r="A1083" s="5" t="s">
        <v>2203</v>
      </c>
      <c r="B1083" s="6" t="s">
        <v>2204</v>
      </c>
      <c r="C1083" s="5" t="s">
        <v>2205</v>
      </c>
      <c r="D1083" s="6" t="s">
        <v>53</v>
      </c>
      <c r="E1083" s="6" t="s">
        <v>61</v>
      </c>
      <c r="F1083" s="7">
        <v>155</v>
      </c>
      <c r="G1083" s="7">
        <v>27.52</v>
      </c>
      <c r="H1083" s="7">
        <f t="shared" si="177"/>
        <v>34.18</v>
      </c>
      <c r="I1083" s="7">
        <f t="shared" si="178"/>
        <v>4265.6000000000004</v>
      </c>
      <c r="J1083" s="7">
        <f t="shared" si="179"/>
        <v>5297.9</v>
      </c>
    </row>
    <row r="1084" spans="1:10" x14ac:dyDescent="0.25">
      <c r="A1084" s="5" t="s">
        <v>2206</v>
      </c>
      <c r="B1084" s="6" t="s">
        <v>1746</v>
      </c>
      <c r="C1084" s="5" t="s">
        <v>1747</v>
      </c>
      <c r="D1084" s="6" t="s">
        <v>188</v>
      </c>
      <c r="E1084" s="6" t="s">
        <v>465</v>
      </c>
      <c r="F1084" s="7">
        <v>464.3</v>
      </c>
      <c r="G1084" s="7">
        <v>29.84</v>
      </c>
      <c r="H1084" s="7">
        <f t="shared" si="177"/>
        <v>37.06</v>
      </c>
      <c r="I1084" s="7">
        <f t="shared" si="178"/>
        <v>13854.71</v>
      </c>
      <c r="J1084" s="7">
        <f t="shared" si="179"/>
        <v>17206.96</v>
      </c>
    </row>
    <row r="1085" spans="1:10" x14ac:dyDescent="0.25">
      <c r="A1085" s="5" t="s">
        <v>2207</v>
      </c>
      <c r="B1085" s="6" t="s">
        <v>2135</v>
      </c>
      <c r="C1085" s="5" t="s">
        <v>2136</v>
      </c>
      <c r="D1085" s="6" t="s">
        <v>188</v>
      </c>
      <c r="E1085" s="6" t="s">
        <v>286</v>
      </c>
      <c r="F1085" s="7">
        <v>6</v>
      </c>
      <c r="G1085" s="7">
        <v>55.15</v>
      </c>
      <c r="H1085" s="7">
        <f t="shared" si="177"/>
        <v>68.5</v>
      </c>
      <c r="I1085" s="7">
        <f t="shared" si="178"/>
        <v>330.9</v>
      </c>
      <c r="J1085" s="7">
        <f t="shared" si="179"/>
        <v>411</v>
      </c>
    </row>
    <row r="1086" spans="1:10" x14ac:dyDescent="0.25">
      <c r="A1086" s="5" t="s">
        <v>2208</v>
      </c>
      <c r="B1086" s="6" t="s">
        <v>2209</v>
      </c>
      <c r="C1086" s="5" t="s">
        <v>2210</v>
      </c>
      <c r="D1086" s="6" t="s">
        <v>188</v>
      </c>
      <c r="E1086" s="6" t="s">
        <v>286</v>
      </c>
      <c r="F1086" s="7">
        <v>4</v>
      </c>
      <c r="G1086" s="7">
        <v>122.55</v>
      </c>
      <c r="H1086" s="7">
        <f t="shared" si="177"/>
        <v>152.21</v>
      </c>
      <c r="I1086" s="7">
        <f t="shared" si="178"/>
        <v>490.2</v>
      </c>
      <c r="J1086" s="7">
        <f t="shared" si="179"/>
        <v>608.84</v>
      </c>
    </row>
    <row r="1087" spans="1:10" x14ac:dyDescent="0.25">
      <c r="A1087" s="5" t="s">
        <v>2211</v>
      </c>
      <c r="B1087" s="6" t="s">
        <v>2212</v>
      </c>
      <c r="C1087" s="5" t="s">
        <v>2213</v>
      </c>
      <c r="D1087" s="6" t="s">
        <v>188</v>
      </c>
      <c r="E1087" s="6" t="s">
        <v>286</v>
      </c>
      <c r="F1087" s="7">
        <v>16</v>
      </c>
      <c r="G1087" s="7">
        <v>90.86</v>
      </c>
      <c r="H1087" s="7">
        <f t="shared" si="177"/>
        <v>112.85</v>
      </c>
      <c r="I1087" s="7">
        <f t="shared" si="178"/>
        <v>1453.76</v>
      </c>
      <c r="J1087" s="7">
        <f t="shared" si="179"/>
        <v>1805.6</v>
      </c>
    </row>
    <row r="1088" spans="1:10" ht="20.100000000000001" customHeight="1" x14ac:dyDescent="0.25">
      <c r="A1088" s="3" t="s">
        <v>2214</v>
      </c>
      <c r="B1088" s="57" t="s">
        <v>986</v>
      </c>
      <c r="C1088" s="57"/>
      <c r="D1088" s="57"/>
      <c r="E1088" s="57"/>
      <c r="F1088" s="57"/>
      <c r="G1088" s="57">
        <f>ROUND(F1089*G1089,2)+ROUND(F1090*G1090,2)</f>
        <v>32759.57</v>
      </c>
      <c r="H1088" s="57"/>
      <c r="I1088" s="4">
        <f>ROUND(SUM(I1089:I1090),2)</f>
        <v>32759.57</v>
      </c>
      <c r="J1088" s="4">
        <f>ROUND(SUM(J1089:J1090),2)</f>
        <v>40688.22</v>
      </c>
    </row>
    <row r="1089" spans="1:10" ht="16.5" x14ac:dyDescent="0.25">
      <c r="A1089" s="5" t="s">
        <v>2215</v>
      </c>
      <c r="B1089" s="6" t="s">
        <v>2216</v>
      </c>
      <c r="C1089" s="5" t="s">
        <v>2217</v>
      </c>
      <c r="D1089" s="6" t="s">
        <v>53</v>
      </c>
      <c r="E1089" s="6" t="s">
        <v>61</v>
      </c>
      <c r="F1089" s="7">
        <v>76</v>
      </c>
      <c r="G1089" s="7">
        <v>102.56</v>
      </c>
      <c r="H1089" s="7">
        <f>ROUND(G1089*ROUND(1+(24.2/100),4),2)</f>
        <v>127.38</v>
      </c>
      <c r="I1089" s="7">
        <f>ROUND(ROUND(F1089,2)*ROUND(G1089,2),2)</f>
        <v>7794.56</v>
      </c>
      <c r="J1089" s="7">
        <f>ROUND(ROUND(F1089,2)*ROUND(H1089,2),2)</f>
        <v>9680.8799999999992</v>
      </c>
    </row>
    <row r="1090" spans="1:10" ht="16.5" x14ac:dyDescent="0.25">
      <c r="A1090" s="5" t="s">
        <v>2218</v>
      </c>
      <c r="B1090" s="6" t="s">
        <v>988</v>
      </c>
      <c r="C1090" s="5" t="s">
        <v>989</v>
      </c>
      <c r="D1090" s="6" t="s">
        <v>53</v>
      </c>
      <c r="E1090" s="6" t="s">
        <v>61</v>
      </c>
      <c r="F1090" s="7">
        <v>189</v>
      </c>
      <c r="G1090" s="7">
        <v>132.09</v>
      </c>
      <c r="H1090" s="7">
        <f>ROUND(G1090*ROUND(1+(24.2/100),4),2)</f>
        <v>164.06</v>
      </c>
      <c r="I1090" s="7">
        <f>ROUND(ROUND(F1090,2)*ROUND(G1090,2),2)</f>
        <v>24965.01</v>
      </c>
      <c r="J1090" s="7">
        <f>ROUND(ROUND(F1090,2)*ROUND(H1090,2),2)</f>
        <v>31007.34</v>
      </c>
    </row>
    <row r="1091" spans="1:10" ht="20.100000000000001" customHeight="1" x14ac:dyDescent="0.25">
      <c r="A1091" s="3" t="s">
        <v>2219</v>
      </c>
      <c r="B1091" s="57" t="s">
        <v>263</v>
      </c>
      <c r="C1091" s="57"/>
      <c r="D1091" s="57"/>
      <c r="E1091" s="57"/>
      <c r="F1091" s="57"/>
      <c r="G1091" s="57">
        <f>ROUND(F1092*G1092,2)+ROUND(F1093*G1093,2)+ROUND(F1094*G1094,2)</f>
        <v>191454.81999999998</v>
      </c>
      <c r="H1091" s="57"/>
      <c r="I1091" s="4">
        <f>ROUND(SUM(I1092:I1094),2)</f>
        <v>191454.82</v>
      </c>
      <c r="J1091" s="4">
        <f>ROUND(SUM(J1092:J1094),2)</f>
        <v>237807.18</v>
      </c>
    </row>
    <row r="1092" spans="1:10" ht="16.5" x14ac:dyDescent="0.25">
      <c r="A1092" s="5" t="s">
        <v>2220</v>
      </c>
      <c r="B1092" s="6" t="s">
        <v>2221</v>
      </c>
      <c r="C1092" s="5" t="s">
        <v>2222</v>
      </c>
      <c r="D1092" s="6" t="s">
        <v>17</v>
      </c>
      <c r="E1092" s="6" t="s">
        <v>178</v>
      </c>
      <c r="F1092" s="7">
        <v>21887.53</v>
      </c>
      <c r="G1092" s="7">
        <v>7.93</v>
      </c>
      <c r="H1092" s="7">
        <f>ROUND(G1092*ROUND(1+(24.2/100),4),2)</f>
        <v>9.85</v>
      </c>
      <c r="I1092" s="7">
        <f>ROUND(ROUND(F1092,2)*ROUND(G1092,2),2)</f>
        <v>173568.11</v>
      </c>
      <c r="J1092" s="7">
        <f>ROUND(ROUND(F1092,2)*ROUND(H1092,2),2)</f>
        <v>215592.17</v>
      </c>
    </row>
    <row r="1093" spans="1:10" ht="16.5" x14ac:dyDescent="0.25">
      <c r="A1093" s="5" t="s">
        <v>2223</v>
      </c>
      <c r="B1093" s="6" t="s">
        <v>335</v>
      </c>
      <c r="C1093" s="5" t="s">
        <v>336</v>
      </c>
      <c r="D1093" s="6" t="s">
        <v>53</v>
      </c>
      <c r="E1093" s="6" t="s">
        <v>178</v>
      </c>
      <c r="F1093" s="7">
        <v>154.19999999999999</v>
      </c>
      <c r="G1093" s="7">
        <v>22.84</v>
      </c>
      <c r="H1093" s="7">
        <f>ROUND(G1093*ROUND(1+(24.2/100),4),2)</f>
        <v>28.37</v>
      </c>
      <c r="I1093" s="7">
        <f>ROUND(ROUND(F1093,2)*ROUND(G1093,2),2)</f>
        <v>3521.93</v>
      </c>
      <c r="J1093" s="7">
        <f>ROUND(ROUND(F1093,2)*ROUND(H1093,2),2)</f>
        <v>4374.6499999999996</v>
      </c>
    </row>
    <row r="1094" spans="1:10" ht="16.5" x14ac:dyDescent="0.25">
      <c r="A1094" s="5" t="s">
        <v>2224</v>
      </c>
      <c r="B1094" s="6" t="s">
        <v>2225</v>
      </c>
      <c r="C1094" s="5" t="s">
        <v>2226</v>
      </c>
      <c r="D1094" s="6" t="s">
        <v>53</v>
      </c>
      <c r="E1094" s="6" t="s">
        <v>178</v>
      </c>
      <c r="F1094" s="7">
        <v>476.76</v>
      </c>
      <c r="G1094" s="7">
        <v>30.13</v>
      </c>
      <c r="H1094" s="7">
        <f>ROUND(G1094*ROUND(1+(24.2/100),4),2)</f>
        <v>37.42</v>
      </c>
      <c r="I1094" s="7">
        <f>ROUND(ROUND(F1094,2)*ROUND(G1094,2),2)</f>
        <v>14364.78</v>
      </c>
      <c r="J1094" s="7">
        <f>ROUND(ROUND(F1094,2)*ROUND(H1094,2),2)</f>
        <v>17840.36</v>
      </c>
    </row>
    <row r="1095" spans="1:10" ht="20.100000000000001" customHeight="1" x14ac:dyDescent="0.25">
      <c r="A1095" s="3" t="s">
        <v>2227</v>
      </c>
      <c r="B1095" s="57" t="s">
        <v>271</v>
      </c>
      <c r="C1095" s="57"/>
      <c r="D1095" s="57"/>
      <c r="E1095" s="57"/>
      <c r="F1095" s="57"/>
      <c r="G1095" s="57">
        <f>ROUND(F1096*G1096,2)+ROUND(F1097*G1097,2)+ROUND(F1098*G1098,2)</f>
        <v>529.16</v>
      </c>
      <c r="H1095" s="57"/>
      <c r="I1095" s="4">
        <f>ROUND(SUM(I1096:I1098),2)</f>
        <v>529.16</v>
      </c>
      <c r="J1095" s="4">
        <f>ROUND(SUM(J1096:J1098),2)</f>
        <v>657.22</v>
      </c>
    </row>
    <row r="1096" spans="1:10" ht="16.5" x14ac:dyDescent="0.25">
      <c r="A1096" s="5" t="s">
        <v>2228</v>
      </c>
      <c r="B1096" s="6" t="s">
        <v>2229</v>
      </c>
      <c r="C1096" s="5" t="s">
        <v>2230</v>
      </c>
      <c r="D1096" s="6" t="s">
        <v>53</v>
      </c>
      <c r="E1096" s="6" t="s">
        <v>61</v>
      </c>
      <c r="F1096" s="7">
        <v>1</v>
      </c>
      <c r="G1096" s="7">
        <v>85.34</v>
      </c>
      <c r="H1096" s="7">
        <f>ROUND(G1096*ROUND(1+(24.2/100),4),2)</f>
        <v>105.99</v>
      </c>
      <c r="I1096" s="7">
        <f>ROUND(ROUND(F1096,2)*ROUND(G1096,2),2)</f>
        <v>85.34</v>
      </c>
      <c r="J1096" s="7">
        <f>ROUND(ROUND(F1096,2)*ROUND(H1096,2),2)</f>
        <v>105.99</v>
      </c>
    </row>
    <row r="1097" spans="1:10" ht="16.5" x14ac:dyDescent="0.25">
      <c r="A1097" s="5" t="s">
        <v>2231</v>
      </c>
      <c r="B1097" s="6" t="s">
        <v>995</v>
      </c>
      <c r="C1097" s="5" t="s">
        <v>996</v>
      </c>
      <c r="D1097" s="6" t="s">
        <v>53</v>
      </c>
      <c r="E1097" s="6" t="s">
        <v>61</v>
      </c>
      <c r="F1097" s="7">
        <v>1</v>
      </c>
      <c r="G1097" s="7">
        <v>149.86000000000001</v>
      </c>
      <c r="H1097" s="7">
        <f>ROUND(G1097*ROUND(1+(24.2/100),4),2)</f>
        <v>186.13</v>
      </c>
      <c r="I1097" s="7">
        <f>ROUND(ROUND(F1097,2)*ROUND(G1097,2),2)</f>
        <v>149.86000000000001</v>
      </c>
      <c r="J1097" s="7">
        <f>ROUND(ROUND(F1097,2)*ROUND(H1097,2),2)</f>
        <v>186.13</v>
      </c>
    </row>
    <row r="1098" spans="1:10" ht="16.5" x14ac:dyDescent="0.25">
      <c r="A1098" s="5" t="s">
        <v>2232</v>
      </c>
      <c r="B1098" s="6" t="s">
        <v>273</v>
      </c>
      <c r="C1098" s="5" t="s">
        <v>274</v>
      </c>
      <c r="D1098" s="6" t="s">
        <v>17</v>
      </c>
      <c r="E1098" s="6" t="s">
        <v>61</v>
      </c>
      <c r="F1098" s="7">
        <v>1</v>
      </c>
      <c r="G1098" s="7">
        <v>293.95999999999998</v>
      </c>
      <c r="H1098" s="7">
        <f>ROUND(G1098*ROUND(1+(24.2/100),4),2)</f>
        <v>365.1</v>
      </c>
      <c r="I1098" s="7">
        <f>ROUND(ROUND(F1098,2)*ROUND(G1098,2),2)</f>
        <v>293.95999999999998</v>
      </c>
      <c r="J1098" s="7">
        <f>ROUND(ROUND(F1098,2)*ROUND(H1098,2),2)</f>
        <v>365.1</v>
      </c>
    </row>
    <row r="1099" spans="1:10" ht="20.100000000000001" customHeight="1" x14ac:dyDescent="0.25">
      <c r="A1099" s="3" t="s">
        <v>2233</v>
      </c>
      <c r="B1099" s="57" t="s">
        <v>1003</v>
      </c>
      <c r="C1099" s="57"/>
      <c r="D1099" s="57"/>
      <c r="E1099" s="57"/>
      <c r="F1099" s="57"/>
      <c r="G1099" s="57">
        <f>ROUND(F1100*G1100,2)+ROUND(F1101*G1101,2)+ROUND(F1102*G1102,2)</f>
        <v>38264.93</v>
      </c>
      <c r="H1099" s="57"/>
      <c r="I1099" s="4">
        <f>ROUND(SUM(I1100:I1102),2)</f>
        <v>38264.93</v>
      </c>
      <c r="J1099" s="4">
        <f>ROUND(SUM(J1100:J1102),2)</f>
        <v>47527.27</v>
      </c>
    </row>
    <row r="1100" spans="1:10" x14ac:dyDescent="0.25">
      <c r="A1100" s="5" t="s">
        <v>2234</v>
      </c>
      <c r="B1100" s="6" t="s">
        <v>2235</v>
      </c>
      <c r="C1100" s="5" t="s">
        <v>2236</v>
      </c>
      <c r="D1100" s="6" t="s">
        <v>17</v>
      </c>
      <c r="E1100" s="6" t="s">
        <v>61</v>
      </c>
      <c r="F1100" s="7">
        <v>7</v>
      </c>
      <c r="G1100" s="7">
        <v>2824.78</v>
      </c>
      <c r="H1100" s="7">
        <f>ROUND(G1100*ROUND(1+(24.2/100),4),2)</f>
        <v>3508.38</v>
      </c>
      <c r="I1100" s="7">
        <f>ROUND(ROUND(F1100,2)*ROUND(G1100,2),2)</f>
        <v>19773.46</v>
      </c>
      <c r="J1100" s="7">
        <f>ROUND(ROUND(F1100,2)*ROUND(H1100,2),2)</f>
        <v>24558.66</v>
      </c>
    </row>
    <row r="1101" spans="1:10" ht="16.5" x14ac:dyDescent="0.25">
      <c r="A1101" s="5" t="s">
        <v>2237</v>
      </c>
      <c r="B1101" s="6" t="s">
        <v>695</v>
      </c>
      <c r="C1101" s="5" t="s">
        <v>696</v>
      </c>
      <c r="D1101" s="6" t="s">
        <v>53</v>
      </c>
      <c r="E1101" s="6" t="s">
        <v>61</v>
      </c>
      <c r="F1101" s="7">
        <v>450</v>
      </c>
      <c r="G1101" s="7">
        <v>23.95</v>
      </c>
      <c r="H1101" s="7">
        <f>ROUND(G1101*ROUND(1+(24.2/100),4),2)</f>
        <v>29.75</v>
      </c>
      <c r="I1101" s="7">
        <f>ROUND(ROUND(F1101,2)*ROUND(G1101,2),2)</f>
        <v>10777.5</v>
      </c>
      <c r="J1101" s="7">
        <f>ROUND(ROUND(F1101,2)*ROUND(H1101,2),2)</f>
        <v>13387.5</v>
      </c>
    </row>
    <row r="1102" spans="1:10" ht="16.5" x14ac:dyDescent="0.25">
      <c r="A1102" s="5" t="s">
        <v>2238</v>
      </c>
      <c r="B1102" s="6" t="s">
        <v>1009</v>
      </c>
      <c r="C1102" s="5" t="s">
        <v>1010</v>
      </c>
      <c r="D1102" s="6" t="s">
        <v>53</v>
      </c>
      <c r="E1102" s="6" t="s">
        <v>61</v>
      </c>
      <c r="F1102" s="7">
        <v>253</v>
      </c>
      <c r="G1102" s="7">
        <v>30.49</v>
      </c>
      <c r="H1102" s="7">
        <f>ROUND(G1102*ROUND(1+(24.2/100),4),2)</f>
        <v>37.869999999999997</v>
      </c>
      <c r="I1102" s="7">
        <f>ROUND(ROUND(F1102,2)*ROUND(G1102,2),2)</f>
        <v>7713.97</v>
      </c>
      <c r="J1102" s="7">
        <f>ROUND(ROUND(F1102,2)*ROUND(H1102,2),2)</f>
        <v>9581.11</v>
      </c>
    </row>
    <row r="1103" spans="1:10" ht="20.100000000000001" customHeight="1" x14ac:dyDescent="0.25">
      <c r="A1103" s="3" t="s">
        <v>2239</v>
      </c>
      <c r="B1103" s="57" t="s">
        <v>346</v>
      </c>
      <c r="C1103" s="57"/>
      <c r="D1103" s="57"/>
      <c r="E1103" s="57"/>
      <c r="F1103" s="57"/>
      <c r="G1103" s="57">
        <f>ROUND(F1104*G1104,2)+ROUND(F1184*G1184,2)+ROUND(F1237*G1237,2)+ROUND(F1258*G1258,2)</f>
        <v>0</v>
      </c>
      <c r="H1103" s="57"/>
      <c r="I1103" s="4">
        <f>ROUND(I1104+I1184+I1237+I1258,2)</f>
        <v>518494.14</v>
      </c>
      <c r="J1103" s="4">
        <f>ROUND(J1104+J1184+J1237+J1258,2)</f>
        <v>643968.76</v>
      </c>
    </row>
    <row r="1104" spans="1:10" ht="20.100000000000001" customHeight="1" x14ac:dyDescent="0.25">
      <c r="A1104" s="3" t="s">
        <v>2240</v>
      </c>
      <c r="B1104" s="57" t="s">
        <v>348</v>
      </c>
      <c r="C1104" s="57"/>
      <c r="D1104" s="57"/>
      <c r="E1104" s="57"/>
      <c r="F1104" s="57"/>
      <c r="G1104" s="57">
        <f>ROUND(F1105*G1105,2)+ROUND(F1115*G1115,2)+ROUND(F1171*G1171,2)+ROUND(F1181*G1181,2)</f>
        <v>0</v>
      </c>
      <c r="H1104" s="57"/>
      <c r="I1104" s="4">
        <f>ROUND(I1105+I1115+I1171+I1181,2)</f>
        <v>98228.63</v>
      </c>
      <c r="J1104" s="4">
        <f>ROUND(J1105+J1115+J1171+J1181,2)</f>
        <v>122002.11</v>
      </c>
    </row>
    <row r="1105" spans="1:10" ht="20.100000000000001" customHeight="1" x14ac:dyDescent="0.25">
      <c r="A1105" s="3" t="s">
        <v>2241</v>
      </c>
      <c r="B1105" s="57" t="s">
        <v>353</v>
      </c>
      <c r="C1105" s="57"/>
      <c r="D1105" s="57"/>
      <c r="E1105" s="57"/>
      <c r="F1105" s="57"/>
      <c r="G1105" s="57">
        <f>ROUND(F1106*G1106,2)+ROUND(F1107*G1107,2)+ROUND(F1108*G1108,2)+ROUND(F1109*G1109,2)+ROUND(F1110*G1110,2)+ROUND(F1111*G1111,2)+ROUND(F1112*G1112,2)+ROUND(F1113*G1113,2)+ROUND(F1114*G1114,2)</f>
        <v>36706.82</v>
      </c>
      <c r="H1105" s="57"/>
      <c r="I1105" s="4">
        <f>ROUND(SUM(I1106:I1114),2)</f>
        <v>36706.82</v>
      </c>
      <c r="J1105" s="4">
        <f>ROUND(SUM(J1106:J1114),2)</f>
        <v>45592.67</v>
      </c>
    </row>
    <row r="1106" spans="1:10" ht="16.5" x14ac:dyDescent="0.25">
      <c r="A1106" s="5" t="s">
        <v>2242</v>
      </c>
      <c r="B1106" s="6" t="s">
        <v>2243</v>
      </c>
      <c r="C1106" s="5" t="s">
        <v>2244</v>
      </c>
      <c r="D1106" s="6" t="s">
        <v>17</v>
      </c>
      <c r="E1106" s="6" t="s">
        <v>178</v>
      </c>
      <c r="F1106" s="7">
        <v>0.1</v>
      </c>
      <c r="G1106" s="7">
        <v>11.54</v>
      </c>
      <c r="H1106" s="7">
        <f t="shared" ref="H1106:H1114" si="180">ROUND(G1106*ROUND(1+(24.2/100),4),2)</f>
        <v>14.33</v>
      </c>
      <c r="I1106" s="7">
        <f t="shared" ref="I1106:I1114" si="181">ROUND(ROUND(F1106,2)*ROUND(G1106,2),2)</f>
        <v>1.1499999999999999</v>
      </c>
      <c r="J1106" s="7">
        <f t="shared" ref="J1106:J1114" si="182">ROUND(ROUND(F1106,2)*ROUND(H1106,2),2)</f>
        <v>1.43</v>
      </c>
    </row>
    <row r="1107" spans="1:10" ht="16.5" x14ac:dyDescent="0.25">
      <c r="A1107" s="5" t="s">
        <v>2245</v>
      </c>
      <c r="B1107" s="6" t="s">
        <v>1018</v>
      </c>
      <c r="C1107" s="5" t="s">
        <v>1019</v>
      </c>
      <c r="D1107" s="6" t="s">
        <v>17</v>
      </c>
      <c r="E1107" s="6" t="s">
        <v>178</v>
      </c>
      <c r="F1107" s="7">
        <v>94.35</v>
      </c>
      <c r="G1107" s="7">
        <v>13.28</v>
      </c>
      <c r="H1107" s="7">
        <f t="shared" si="180"/>
        <v>16.489999999999998</v>
      </c>
      <c r="I1107" s="7">
        <f t="shared" si="181"/>
        <v>1252.97</v>
      </c>
      <c r="J1107" s="7">
        <f t="shared" si="182"/>
        <v>1555.83</v>
      </c>
    </row>
    <row r="1108" spans="1:10" ht="16.5" x14ac:dyDescent="0.25">
      <c r="A1108" s="5" t="s">
        <v>2246</v>
      </c>
      <c r="B1108" s="6" t="s">
        <v>1021</v>
      </c>
      <c r="C1108" s="5" t="s">
        <v>1022</v>
      </c>
      <c r="D1108" s="6" t="s">
        <v>17</v>
      </c>
      <c r="E1108" s="6" t="s">
        <v>178</v>
      </c>
      <c r="F1108" s="7">
        <v>490.09</v>
      </c>
      <c r="G1108" s="7">
        <v>26.07</v>
      </c>
      <c r="H1108" s="7">
        <f t="shared" si="180"/>
        <v>32.380000000000003</v>
      </c>
      <c r="I1108" s="7">
        <f t="shared" si="181"/>
        <v>12776.65</v>
      </c>
      <c r="J1108" s="7">
        <f t="shared" si="182"/>
        <v>15869.11</v>
      </c>
    </row>
    <row r="1109" spans="1:10" ht="16.5" x14ac:dyDescent="0.25">
      <c r="A1109" s="5" t="s">
        <v>2247</v>
      </c>
      <c r="B1109" s="6" t="s">
        <v>355</v>
      </c>
      <c r="C1109" s="5" t="s">
        <v>356</v>
      </c>
      <c r="D1109" s="6" t="s">
        <v>17</v>
      </c>
      <c r="E1109" s="6" t="s">
        <v>178</v>
      </c>
      <c r="F1109" s="7">
        <v>291.06</v>
      </c>
      <c r="G1109" s="7">
        <v>6.76</v>
      </c>
      <c r="H1109" s="7">
        <f t="shared" si="180"/>
        <v>8.4</v>
      </c>
      <c r="I1109" s="7">
        <f t="shared" si="181"/>
        <v>1967.57</v>
      </c>
      <c r="J1109" s="7">
        <f t="shared" si="182"/>
        <v>2444.9</v>
      </c>
    </row>
    <row r="1110" spans="1:10" ht="16.5" x14ac:dyDescent="0.25">
      <c r="A1110" s="5" t="s">
        <v>2248</v>
      </c>
      <c r="B1110" s="6" t="s">
        <v>358</v>
      </c>
      <c r="C1110" s="5" t="s">
        <v>359</v>
      </c>
      <c r="D1110" s="6" t="s">
        <v>17</v>
      </c>
      <c r="E1110" s="6" t="s">
        <v>178</v>
      </c>
      <c r="F1110" s="7">
        <v>5.0999999999999996</v>
      </c>
      <c r="G1110" s="7">
        <v>12.36</v>
      </c>
      <c r="H1110" s="7">
        <f t="shared" si="180"/>
        <v>15.35</v>
      </c>
      <c r="I1110" s="7">
        <f t="shared" si="181"/>
        <v>63.04</v>
      </c>
      <c r="J1110" s="7">
        <f t="shared" si="182"/>
        <v>78.290000000000006</v>
      </c>
    </row>
    <row r="1111" spans="1:10" ht="16.5" x14ac:dyDescent="0.25">
      <c r="A1111" s="5" t="s">
        <v>2249</v>
      </c>
      <c r="B1111" s="6" t="s">
        <v>2250</v>
      </c>
      <c r="C1111" s="5" t="s">
        <v>2251</v>
      </c>
      <c r="D1111" s="6" t="s">
        <v>17</v>
      </c>
      <c r="E1111" s="6" t="s">
        <v>178</v>
      </c>
      <c r="F1111" s="7">
        <v>123.94</v>
      </c>
      <c r="G1111" s="7">
        <v>17.28</v>
      </c>
      <c r="H1111" s="7">
        <f t="shared" si="180"/>
        <v>21.46</v>
      </c>
      <c r="I1111" s="7">
        <f t="shared" si="181"/>
        <v>2141.6799999999998</v>
      </c>
      <c r="J1111" s="7">
        <f t="shared" si="182"/>
        <v>2659.75</v>
      </c>
    </row>
    <row r="1112" spans="1:10" ht="16.5" x14ac:dyDescent="0.25">
      <c r="A1112" s="5" t="s">
        <v>2252</v>
      </c>
      <c r="B1112" s="6" t="s">
        <v>2253</v>
      </c>
      <c r="C1112" s="5" t="s">
        <v>2254</v>
      </c>
      <c r="D1112" s="6" t="s">
        <v>17</v>
      </c>
      <c r="E1112" s="6" t="s">
        <v>178</v>
      </c>
      <c r="F1112" s="7">
        <v>264.35000000000002</v>
      </c>
      <c r="G1112" s="7">
        <v>30.73</v>
      </c>
      <c r="H1112" s="7">
        <f t="shared" si="180"/>
        <v>38.17</v>
      </c>
      <c r="I1112" s="7">
        <f t="shared" si="181"/>
        <v>8123.48</v>
      </c>
      <c r="J1112" s="7">
        <f t="shared" si="182"/>
        <v>10090.24</v>
      </c>
    </row>
    <row r="1113" spans="1:10" ht="16.5" x14ac:dyDescent="0.25">
      <c r="A1113" s="5" t="s">
        <v>2255</v>
      </c>
      <c r="B1113" s="6" t="s">
        <v>2256</v>
      </c>
      <c r="C1113" s="5" t="s">
        <v>2257</v>
      </c>
      <c r="D1113" s="6" t="s">
        <v>17</v>
      </c>
      <c r="E1113" s="6" t="s">
        <v>178</v>
      </c>
      <c r="F1113" s="7">
        <v>426.61</v>
      </c>
      <c r="G1113" s="7">
        <v>21.81</v>
      </c>
      <c r="H1113" s="7">
        <f t="shared" si="180"/>
        <v>27.09</v>
      </c>
      <c r="I1113" s="7">
        <f t="shared" si="181"/>
        <v>9304.36</v>
      </c>
      <c r="J1113" s="7">
        <f t="shared" si="182"/>
        <v>11556.86</v>
      </c>
    </row>
    <row r="1114" spans="1:10" ht="16.5" x14ac:dyDescent="0.25">
      <c r="A1114" s="5" t="s">
        <v>2258</v>
      </c>
      <c r="B1114" s="6" t="s">
        <v>364</v>
      </c>
      <c r="C1114" s="5" t="s">
        <v>365</v>
      </c>
      <c r="D1114" s="6" t="s">
        <v>17</v>
      </c>
      <c r="E1114" s="6" t="s">
        <v>178</v>
      </c>
      <c r="F1114" s="7">
        <v>31.71</v>
      </c>
      <c r="G1114" s="7">
        <v>33.93</v>
      </c>
      <c r="H1114" s="7">
        <f t="shared" si="180"/>
        <v>42.14</v>
      </c>
      <c r="I1114" s="7">
        <f t="shared" si="181"/>
        <v>1075.92</v>
      </c>
      <c r="J1114" s="7">
        <f t="shared" si="182"/>
        <v>1336.26</v>
      </c>
    </row>
    <row r="1115" spans="1:10" ht="20.100000000000001" customHeight="1" x14ac:dyDescent="0.25">
      <c r="A1115" s="3" t="s">
        <v>2259</v>
      </c>
      <c r="B1115" s="57" t="s">
        <v>370</v>
      </c>
      <c r="C1115" s="57"/>
      <c r="D1115" s="57"/>
      <c r="E1115" s="57"/>
      <c r="F1115" s="57"/>
      <c r="G1115" s="57">
        <f>ROUND(F1116*G1116,2)+ROUND(F1117*G1117,2)+ROUND(F1118*G1118,2)+ROUND(F1119*G1119,2)+ROUND(F1120*G1120,2)+ROUND(F1121*G1121,2)+ROUND(F1122*G1122,2)+ROUND(F1123*G1123,2)+ROUND(F1124*G1124,2)+ROUND(F1125*G1125,2)+ROUND(F1126*G1126,2)+ROUND(F1127*G1127,2)+ROUND(F1128*G1128,2)+ROUND(F1129*G1129,2)+ROUND(F1130*G1130,2)+ROUND(F1131*G1131,2)+ROUND(F1132*G1132,2)+ROUND(F1133*G1133,2)+ROUND(F1134*G1134,2)+ROUND(F1135*G1135,2)+ROUND(F1136*G1136,2)+ROUND(F1137*G1137,2)+ROUND(F1138*G1138,2)+ROUND(F1139*G1139,2)+ROUND(F1140*G1140,2)+ROUND(F1141*G1141,2)+ROUND(F1142*G1142,2)+ROUND(F1143*G1143,2)+ROUND(F1144*G1144,2)+ROUND(F1145*G1145,2)+ROUND(F1146*G1146,2)+ROUND(F1147*G1147,2)+ROUND(F1148*G1148,2)+ROUND(F1149*G1149,2)+ROUND(F1150*G1150,2)+ROUND(F1151*G1151,2)+ROUND(F1152*G1152,2)+ROUND(F1153*G1153,2)+ROUND(F1154*G1154,2)+ROUND(F1155*G1155,2)+ROUND(F1156*G1156,2)+ROUND(F1157*G1157,2)+ROUND(F1158*G1158,2)+ROUND(F1159*G1159,2)+ROUND(F1160*G1160,2)+ROUND(F1161*G1161,2)+ROUND(F1162*G1162,2)+ROUND(F1163*G1163,2)+ROUND(F1164*G1164,2)+ROUND(F1165*G1165,2)+ROUND(F1166*G1166,2)+ROUND(F1167*G1167,2)+ROUND(F1168*G1168,2)+ROUND(F1169*G1169,2)+ROUND(F1170*G1170,2)</f>
        <v>18747.729999999996</v>
      </c>
      <c r="H1115" s="57"/>
      <c r="I1115" s="4">
        <f>ROUND(SUM(I1116:I1170),2)</f>
        <v>18747.73</v>
      </c>
      <c r="J1115" s="4">
        <f>ROUND(SUM(J1116:J1170),2)</f>
        <v>23283.88</v>
      </c>
    </row>
    <row r="1116" spans="1:10" ht="16.5" x14ac:dyDescent="0.25">
      <c r="A1116" s="5" t="s">
        <v>2260</v>
      </c>
      <c r="B1116" s="6" t="s">
        <v>393</v>
      </c>
      <c r="C1116" s="5" t="s">
        <v>394</v>
      </c>
      <c r="D1116" s="6" t="s">
        <v>17</v>
      </c>
      <c r="E1116" s="6" t="s">
        <v>61</v>
      </c>
      <c r="F1116" s="7">
        <v>2</v>
      </c>
      <c r="G1116" s="7">
        <v>13.51</v>
      </c>
      <c r="H1116" s="7">
        <f t="shared" ref="H1116:H1147" si="183">ROUND(G1116*ROUND(1+(24.2/100),4),2)</f>
        <v>16.78</v>
      </c>
      <c r="I1116" s="7">
        <f t="shared" ref="I1116:I1147" si="184">ROUND(ROUND(F1116,2)*ROUND(G1116,2),2)</f>
        <v>27.02</v>
      </c>
      <c r="J1116" s="7">
        <f t="shared" ref="J1116:J1147" si="185">ROUND(ROUND(F1116,2)*ROUND(H1116,2),2)</f>
        <v>33.56</v>
      </c>
    </row>
    <row r="1117" spans="1:10" ht="16.5" x14ac:dyDescent="0.25">
      <c r="A1117" s="5" t="s">
        <v>2261</v>
      </c>
      <c r="B1117" s="6" t="s">
        <v>1035</v>
      </c>
      <c r="C1117" s="5" t="s">
        <v>1036</v>
      </c>
      <c r="D1117" s="6" t="s">
        <v>17</v>
      </c>
      <c r="E1117" s="6" t="s">
        <v>61</v>
      </c>
      <c r="F1117" s="7">
        <v>2</v>
      </c>
      <c r="G1117" s="7">
        <v>10.47</v>
      </c>
      <c r="H1117" s="7">
        <f t="shared" si="183"/>
        <v>13</v>
      </c>
      <c r="I1117" s="7">
        <f t="shared" si="184"/>
        <v>20.94</v>
      </c>
      <c r="J1117" s="7">
        <f t="shared" si="185"/>
        <v>26</v>
      </c>
    </row>
    <row r="1118" spans="1:10" ht="16.5" x14ac:dyDescent="0.25">
      <c r="A1118" s="5" t="s">
        <v>2262</v>
      </c>
      <c r="B1118" s="6" t="s">
        <v>1038</v>
      </c>
      <c r="C1118" s="5" t="s">
        <v>1039</v>
      </c>
      <c r="D1118" s="6" t="s">
        <v>17</v>
      </c>
      <c r="E1118" s="6" t="s">
        <v>61</v>
      </c>
      <c r="F1118" s="7">
        <v>1</v>
      </c>
      <c r="G1118" s="7">
        <v>20.88</v>
      </c>
      <c r="H1118" s="7">
        <f t="shared" si="183"/>
        <v>25.93</v>
      </c>
      <c r="I1118" s="7">
        <f t="shared" si="184"/>
        <v>20.88</v>
      </c>
      <c r="J1118" s="7">
        <f t="shared" si="185"/>
        <v>25.93</v>
      </c>
    </row>
    <row r="1119" spans="1:10" ht="16.5" x14ac:dyDescent="0.25">
      <c r="A1119" s="5" t="s">
        <v>2263</v>
      </c>
      <c r="B1119" s="6" t="s">
        <v>2264</v>
      </c>
      <c r="C1119" s="5" t="s">
        <v>2265</v>
      </c>
      <c r="D1119" s="6" t="s">
        <v>17</v>
      </c>
      <c r="E1119" s="6" t="s">
        <v>61</v>
      </c>
      <c r="F1119" s="7">
        <v>8</v>
      </c>
      <c r="G1119" s="7">
        <v>14.64</v>
      </c>
      <c r="H1119" s="7">
        <f t="shared" si="183"/>
        <v>18.18</v>
      </c>
      <c r="I1119" s="7">
        <f t="shared" si="184"/>
        <v>117.12</v>
      </c>
      <c r="J1119" s="7">
        <f t="shared" si="185"/>
        <v>145.44</v>
      </c>
    </row>
    <row r="1120" spans="1:10" ht="16.5" x14ac:dyDescent="0.25">
      <c r="A1120" s="5" t="s">
        <v>2266</v>
      </c>
      <c r="B1120" s="6" t="s">
        <v>1041</v>
      </c>
      <c r="C1120" s="5" t="s">
        <v>1042</v>
      </c>
      <c r="D1120" s="6" t="s">
        <v>17</v>
      </c>
      <c r="E1120" s="6" t="s">
        <v>61</v>
      </c>
      <c r="F1120" s="7">
        <v>9</v>
      </c>
      <c r="G1120" s="7">
        <v>8.07</v>
      </c>
      <c r="H1120" s="7">
        <f t="shared" si="183"/>
        <v>10.02</v>
      </c>
      <c r="I1120" s="7">
        <f t="shared" si="184"/>
        <v>72.63</v>
      </c>
      <c r="J1120" s="7">
        <f t="shared" si="185"/>
        <v>90.18</v>
      </c>
    </row>
    <row r="1121" spans="1:10" ht="16.5" x14ac:dyDescent="0.25">
      <c r="A1121" s="5" t="s">
        <v>2267</v>
      </c>
      <c r="B1121" s="6" t="s">
        <v>1062</v>
      </c>
      <c r="C1121" s="5" t="s">
        <v>1063</v>
      </c>
      <c r="D1121" s="6" t="s">
        <v>17</v>
      </c>
      <c r="E1121" s="6" t="s">
        <v>61</v>
      </c>
      <c r="F1121" s="7">
        <v>8</v>
      </c>
      <c r="G1121" s="7">
        <v>6.59</v>
      </c>
      <c r="H1121" s="7">
        <f t="shared" si="183"/>
        <v>8.18</v>
      </c>
      <c r="I1121" s="7">
        <f t="shared" si="184"/>
        <v>52.72</v>
      </c>
      <c r="J1121" s="7">
        <f t="shared" si="185"/>
        <v>65.44</v>
      </c>
    </row>
    <row r="1122" spans="1:10" x14ac:dyDescent="0.25">
      <c r="A1122" s="5" t="s">
        <v>2268</v>
      </c>
      <c r="B1122" s="6" t="s">
        <v>2269</v>
      </c>
      <c r="C1122" s="5" t="s">
        <v>2270</v>
      </c>
      <c r="D1122" s="6" t="s">
        <v>188</v>
      </c>
      <c r="E1122" s="6" t="s">
        <v>286</v>
      </c>
      <c r="F1122" s="7">
        <v>8</v>
      </c>
      <c r="G1122" s="7">
        <v>6.61</v>
      </c>
      <c r="H1122" s="7">
        <f t="shared" si="183"/>
        <v>8.2100000000000009</v>
      </c>
      <c r="I1122" s="7">
        <f t="shared" si="184"/>
        <v>52.88</v>
      </c>
      <c r="J1122" s="7">
        <f t="shared" si="185"/>
        <v>65.680000000000007</v>
      </c>
    </row>
    <row r="1123" spans="1:10" ht="16.5" x14ac:dyDescent="0.25">
      <c r="A1123" s="5" t="s">
        <v>2271</v>
      </c>
      <c r="B1123" s="6" t="s">
        <v>2272</v>
      </c>
      <c r="C1123" s="5" t="s">
        <v>2273</v>
      </c>
      <c r="D1123" s="6" t="s">
        <v>17</v>
      </c>
      <c r="E1123" s="6" t="s">
        <v>61</v>
      </c>
      <c r="F1123" s="7">
        <v>13</v>
      </c>
      <c r="G1123" s="7">
        <v>13.19</v>
      </c>
      <c r="H1123" s="7">
        <f t="shared" si="183"/>
        <v>16.38</v>
      </c>
      <c r="I1123" s="7">
        <f t="shared" si="184"/>
        <v>171.47</v>
      </c>
      <c r="J1123" s="7">
        <f t="shared" si="185"/>
        <v>212.94</v>
      </c>
    </row>
    <row r="1124" spans="1:10" ht="16.5" x14ac:dyDescent="0.25">
      <c r="A1124" s="5" t="s">
        <v>2274</v>
      </c>
      <c r="B1124" s="6" t="s">
        <v>393</v>
      </c>
      <c r="C1124" s="5" t="s">
        <v>394</v>
      </c>
      <c r="D1124" s="6" t="s">
        <v>17</v>
      </c>
      <c r="E1124" s="6" t="s">
        <v>61</v>
      </c>
      <c r="F1124" s="7">
        <v>155</v>
      </c>
      <c r="G1124" s="7">
        <v>13.51</v>
      </c>
      <c r="H1124" s="7">
        <f t="shared" si="183"/>
        <v>16.78</v>
      </c>
      <c r="I1124" s="7">
        <f t="shared" si="184"/>
        <v>2094.0500000000002</v>
      </c>
      <c r="J1124" s="7">
        <f t="shared" si="185"/>
        <v>2600.9</v>
      </c>
    </row>
    <row r="1125" spans="1:10" ht="16.5" x14ac:dyDescent="0.25">
      <c r="A1125" s="5" t="s">
        <v>2275</v>
      </c>
      <c r="B1125" s="6" t="s">
        <v>396</v>
      </c>
      <c r="C1125" s="5" t="s">
        <v>397</v>
      </c>
      <c r="D1125" s="6" t="s">
        <v>17</v>
      </c>
      <c r="E1125" s="6" t="s">
        <v>61</v>
      </c>
      <c r="F1125" s="7">
        <v>225</v>
      </c>
      <c r="G1125" s="7">
        <v>9.5299999999999994</v>
      </c>
      <c r="H1125" s="7">
        <f t="shared" si="183"/>
        <v>11.84</v>
      </c>
      <c r="I1125" s="7">
        <f t="shared" si="184"/>
        <v>2144.25</v>
      </c>
      <c r="J1125" s="7">
        <f t="shared" si="185"/>
        <v>2664</v>
      </c>
    </row>
    <row r="1126" spans="1:10" ht="16.5" x14ac:dyDescent="0.25">
      <c r="A1126" s="5" t="s">
        <v>2276</v>
      </c>
      <c r="B1126" s="6" t="s">
        <v>2277</v>
      </c>
      <c r="C1126" s="5" t="s">
        <v>2278</v>
      </c>
      <c r="D1126" s="6" t="s">
        <v>17</v>
      </c>
      <c r="E1126" s="6" t="s">
        <v>61</v>
      </c>
      <c r="F1126" s="7">
        <v>8</v>
      </c>
      <c r="G1126" s="7">
        <v>7.75</v>
      </c>
      <c r="H1126" s="7">
        <f t="shared" si="183"/>
        <v>9.6300000000000008</v>
      </c>
      <c r="I1126" s="7">
        <f t="shared" si="184"/>
        <v>62</v>
      </c>
      <c r="J1126" s="7">
        <f t="shared" si="185"/>
        <v>77.040000000000006</v>
      </c>
    </row>
    <row r="1127" spans="1:10" ht="16.5" x14ac:dyDescent="0.25">
      <c r="A1127" s="5" t="s">
        <v>2279</v>
      </c>
      <c r="B1127" s="6" t="s">
        <v>1038</v>
      </c>
      <c r="C1127" s="5" t="s">
        <v>1039</v>
      </c>
      <c r="D1127" s="6" t="s">
        <v>17</v>
      </c>
      <c r="E1127" s="6" t="s">
        <v>61</v>
      </c>
      <c r="F1127" s="7">
        <v>136</v>
      </c>
      <c r="G1127" s="7">
        <v>20.88</v>
      </c>
      <c r="H1127" s="7">
        <f t="shared" si="183"/>
        <v>25.93</v>
      </c>
      <c r="I1127" s="7">
        <f t="shared" si="184"/>
        <v>2839.68</v>
      </c>
      <c r="J1127" s="7">
        <f t="shared" si="185"/>
        <v>3526.48</v>
      </c>
    </row>
    <row r="1128" spans="1:10" ht="16.5" x14ac:dyDescent="0.25">
      <c r="A1128" s="5" t="s">
        <v>2280</v>
      </c>
      <c r="B1128" s="6" t="s">
        <v>1041</v>
      </c>
      <c r="C1128" s="5" t="s">
        <v>1042</v>
      </c>
      <c r="D1128" s="6" t="s">
        <v>17</v>
      </c>
      <c r="E1128" s="6" t="s">
        <v>61</v>
      </c>
      <c r="F1128" s="7">
        <v>84</v>
      </c>
      <c r="G1128" s="7">
        <v>8.07</v>
      </c>
      <c r="H1128" s="7">
        <f t="shared" si="183"/>
        <v>10.02</v>
      </c>
      <c r="I1128" s="7">
        <f t="shared" si="184"/>
        <v>677.88</v>
      </c>
      <c r="J1128" s="7">
        <f t="shared" si="185"/>
        <v>841.68</v>
      </c>
    </row>
    <row r="1129" spans="1:10" ht="16.5" x14ac:dyDescent="0.25">
      <c r="A1129" s="5" t="s">
        <v>2281</v>
      </c>
      <c r="B1129" s="6" t="s">
        <v>1062</v>
      </c>
      <c r="C1129" s="5" t="s">
        <v>1063</v>
      </c>
      <c r="D1129" s="6" t="s">
        <v>17</v>
      </c>
      <c r="E1129" s="6" t="s">
        <v>61</v>
      </c>
      <c r="F1129" s="7">
        <v>12</v>
      </c>
      <c r="G1129" s="7">
        <v>6.59</v>
      </c>
      <c r="H1129" s="7">
        <f t="shared" si="183"/>
        <v>8.18</v>
      </c>
      <c r="I1129" s="7">
        <f t="shared" si="184"/>
        <v>79.08</v>
      </c>
      <c r="J1129" s="7">
        <f t="shared" si="185"/>
        <v>98.16</v>
      </c>
    </row>
    <row r="1130" spans="1:10" ht="16.5" x14ac:dyDescent="0.25">
      <c r="A1130" s="5" t="s">
        <v>2282</v>
      </c>
      <c r="B1130" s="6" t="s">
        <v>2283</v>
      </c>
      <c r="C1130" s="5" t="s">
        <v>2284</v>
      </c>
      <c r="D1130" s="6" t="s">
        <v>17</v>
      </c>
      <c r="E1130" s="6" t="s">
        <v>61</v>
      </c>
      <c r="F1130" s="7">
        <v>22</v>
      </c>
      <c r="G1130" s="7">
        <v>10.44</v>
      </c>
      <c r="H1130" s="7">
        <f t="shared" si="183"/>
        <v>12.97</v>
      </c>
      <c r="I1130" s="7">
        <f t="shared" si="184"/>
        <v>229.68</v>
      </c>
      <c r="J1130" s="7">
        <f t="shared" si="185"/>
        <v>285.33999999999997</v>
      </c>
    </row>
    <row r="1131" spans="1:10" ht="16.5" x14ac:dyDescent="0.25">
      <c r="A1131" s="5" t="s">
        <v>2285</v>
      </c>
      <c r="B1131" s="6" t="s">
        <v>2286</v>
      </c>
      <c r="C1131" s="5" t="s">
        <v>2287</v>
      </c>
      <c r="D1131" s="6" t="s">
        <v>17</v>
      </c>
      <c r="E1131" s="6" t="s">
        <v>61</v>
      </c>
      <c r="F1131" s="7">
        <v>12</v>
      </c>
      <c r="G1131" s="7">
        <v>18.93</v>
      </c>
      <c r="H1131" s="7">
        <f t="shared" si="183"/>
        <v>23.51</v>
      </c>
      <c r="I1131" s="7">
        <f t="shared" si="184"/>
        <v>227.16</v>
      </c>
      <c r="J1131" s="7">
        <f t="shared" si="185"/>
        <v>282.12</v>
      </c>
    </row>
    <row r="1132" spans="1:10" x14ac:dyDescent="0.25">
      <c r="A1132" s="5" t="s">
        <v>2288</v>
      </c>
      <c r="B1132" s="6" t="s">
        <v>2269</v>
      </c>
      <c r="C1132" s="5" t="s">
        <v>2270</v>
      </c>
      <c r="D1132" s="6" t="s">
        <v>188</v>
      </c>
      <c r="E1132" s="6" t="s">
        <v>286</v>
      </c>
      <c r="F1132" s="7">
        <v>6</v>
      </c>
      <c r="G1132" s="7">
        <v>6.61</v>
      </c>
      <c r="H1132" s="7">
        <f t="shared" si="183"/>
        <v>8.2100000000000009</v>
      </c>
      <c r="I1132" s="7">
        <f t="shared" si="184"/>
        <v>39.659999999999997</v>
      </c>
      <c r="J1132" s="7">
        <f t="shared" si="185"/>
        <v>49.26</v>
      </c>
    </row>
    <row r="1133" spans="1:10" ht="16.5" x14ac:dyDescent="0.25">
      <c r="A1133" s="5" t="s">
        <v>2289</v>
      </c>
      <c r="B1133" s="6" t="s">
        <v>393</v>
      </c>
      <c r="C1133" s="5" t="s">
        <v>394</v>
      </c>
      <c r="D1133" s="6" t="s">
        <v>17</v>
      </c>
      <c r="E1133" s="6" t="s">
        <v>61</v>
      </c>
      <c r="F1133" s="7">
        <v>1</v>
      </c>
      <c r="G1133" s="7">
        <v>13.51</v>
      </c>
      <c r="H1133" s="7">
        <f t="shared" si="183"/>
        <v>16.78</v>
      </c>
      <c r="I1133" s="7">
        <f t="shared" si="184"/>
        <v>13.51</v>
      </c>
      <c r="J1133" s="7">
        <f t="shared" si="185"/>
        <v>16.78</v>
      </c>
    </row>
    <row r="1134" spans="1:10" ht="16.5" x14ac:dyDescent="0.25">
      <c r="A1134" s="5" t="s">
        <v>2290</v>
      </c>
      <c r="B1134" s="6" t="s">
        <v>1044</v>
      </c>
      <c r="C1134" s="5" t="s">
        <v>1045</v>
      </c>
      <c r="D1134" s="6" t="s">
        <v>17</v>
      </c>
      <c r="E1134" s="6" t="s">
        <v>61</v>
      </c>
      <c r="F1134" s="7">
        <v>6</v>
      </c>
      <c r="G1134" s="7">
        <v>5.76</v>
      </c>
      <c r="H1134" s="7">
        <f t="shared" si="183"/>
        <v>7.15</v>
      </c>
      <c r="I1134" s="7">
        <f t="shared" si="184"/>
        <v>34.56</v>
      </c>
      <c r="J1134" s="7">
        <f t="shared" si="185"/>
        <v>42.9</v>
      </c>
    </row>
    <row r="1135" spans="1:10" ht="16.5" x14ac:dyDescent="0.25">
      <c r="A1135" s="5" t="s">
        <v>2291</v>
      </c>
      <c r="B1135" s="6" t="s">
        <v>2264</v>
      </c>
      <c r="C1135" s="5" t="s">
        <v>2265</v>
      </c>
      <c r="D1135" s="6" t="s">
        <v>17</v>
      </c>
      <c r="E1135" s="6" t="s">
        <v>61</v>
      </c>
      <c r="F1135" s="7">
        <v>32</v>
      </c>
      <c r="G1135" s="7">
        <v>14.64</v>
      </c>
      <c r="H1135" s="7">
        <f t="shared" si="183"/>
        <v>18.18</v>
      </c>
      <c r="I1135" s="7">
        <f t="shared" si="184"/>
        <v>468.48</v>
      </c>
      <c r="J1135" s="7">
        <f t="shared" si="185"/>
        <v>581.76</v>
      </c>
    </row>
    <row r="1136" spans="1:10" ht="16.5" x14ac:dyDescent="0.25">
      <c r="A1136" s="5" t="s">
        <v>2292</v>
      </c>
      <c r="B1136" s="6" t="s">
        <v>2293</v>
      </c>
      <c r="C1136" s="5" t="s">
        <v>2294</v>
      </c>
      <c r="D1136" s="6" t="s">
        <v>17</v>
      </c>
      <c r="E1136" s="6" t="s">
        <v>61</v>
      </c>
      <c r="F1136" s="7">
        <v>12</v>
      </c>
      <c r="G1136" s="7">
        <v>39.53</v>
      </c>
      <c r="H1136" s="7">
        <f t="shared" si="183"/>
        <v>49.1</v>
      </c>
      <c r="I1136" s="7">
        <f t="shared" si="184"/>
        <v>474.36</v>
      </c>
      <c r="J1136" s="7">
        <f t="shared" si="185"/>
        <v>589.20000000000005</v>
      </c>
    </row>
    <row r="1137" spans="1:10" ht="16.5" x14ac:dyDescent="0.25">
      <c r="A1137" s="5" t="s">
        <v>2295</v>
      </c>
      <c r="B1137" s="6" t="s">
        <v>2296</v>
      </c>
      <c r="C1137" s="5" t="s">
        <v>2297</v>
      </c>
      <c r="D1137" s="6" t="s">
        <v>17</v>
      </c>
      <c r="E1137" s="6" t="s">
        <v>61</v>
      </c>
      <c r="F1137" s="7">
        <v>6</v>
      </c>
      <c r="G1137" s="7">
        <v>15.4</v>
      </c>
      <c r="H1137" s="7">
        <f t="shared" si="183"/>
        <v>19.13</v>
      </c>
      <c r="I1137" s="7">
        <f t="shared" si="184"/>
        <v>92.4</v>
      </c>
      <c r="J1137" s="7">
        <f t="shared" si="185"/>
        <v>114.78</v>
      </c>
    </row>
    <row r="1138" spans="1:10" ht="16.5" x14ac:dyDescent="0.25">
      <c r="A1138" s="5" t="s">
        <v>2298</v>
      </c>
      <c r="B1138" s="6" t="s">
        <v>2299</v>
      </c>
      <c r="C1138" s="5" t="s">
        <v>2300</v>
      </c>
      <c r="D1138" s="6" t="s">
        <v>17</v>
      </c>
      <c r="E1138" s="6" t="s">
        <v>61</v>
      </c>
      <c r="F1138" s="7">
        <v>6</v>
      </c>
      <c r="G1138" s="7">
        <v>34.51</v>
      </c>
      <c r="H1138" s="7">
        <f t="shared" si="183"/>
        <v>42.86</v>
      </c>
      <c r="I1138" s="7">
        <f t="shared" si="184"/>
        <v>207.06</v>
      </c>
      <c r="J1138" s="7">
        <f t="shared" si="185"/>
        <v>257.16000000000003</v>
      </c>
    </row>
    <row r="1139" spans="1:10" ht="16.5" x14ac:dyDescent="0.25">
      <c r="A1139" s="5" t="s">
        <v>2301</v>
      </c>
      <c r="B1139" s="6" t="s">
        <v>2302</v>
      </c>
      <c r="C1139" s="5" t="s">
        <v>2303</v>
      </c>
      <c r="D1139" s="6" t="s">
        <v>17</v>
      </c>
      <c r="E1139" s="6" t="s">
        <v>61</v>
      </c>
      <c r="F1139" s="7">
        <v>6</v>
      </c>
      <c r="G1139" s="7">
        <v>46.39</v>
      </c>
      <c r="H1139" s="7">
        <f t="shared" si="183"/>
        <v>57.62</v>
      </c>
      <c r="I1139" s="7">
        <f t="shared" si="184"/>
        <v>278.33999999999997</v>
      </c>
      <c r="J1139" s="7">
        <f t="shared" si="185"/>
        <v>345.72</v>
      </c>
    </row>
    <row r="1140" spans="1:10" ht="16.5" x14ac:dyDescent="0.25">
      <c r="A1140" s="5" t="s">
        <v>2304</v>
      </c>
      <c r="B1140" s="6" t="s">
        <v>2305</v>
      </c>
      <c r="C1140" s="5" t="s">
        <v>2306</v>
      </c>
      <c r="D1140" s="6" t="s">
        <v>17</v>
      </c>
      <c r="E1140" s="6" t="s">
        <v>61</v>
      </c>
      <c r="F1140" s="7">
        <v>6</v>
      </c>
      <c r="G1140" s="7">
        <v>19.93</v>
      </c>
      <c r="H1140" s="7">
        <f t="shared" si="183"/>
        <v>24.75</v>
      </c>
      <c r="I1140" s="7">
        <f t="shared" si="184"/>
        <v>119.58</v>
      </c>
      <c r="J1140" s="7">
        <f t="shared" si="185"/>
        <v>148.5</v>
      </c>
    </row>
    <row r="1141" spans="1:10" ht="16.5" x14ac:dyDescent="0.25">
      <c r="A1141" s="5" t="s">
        <v>2307</v>
      </c>
      <c r="B1141" s="6" t="s">
        <v>2308</v>
      </c>
      <c r="C1141" s="5" t="s">
        <v>2309</v>
      </c>
      <c r="D1141" s="6" t="s">
        <v>17</v>
      </c>
      <c r="E1141" s="6" t="s">
        <v>61</v>
      </c>
      <c r="F1141" s="7">
        <v>5</v>
      </c>
      <c r="G1141" s="7">
        <v>22.78</v>
      </c>
      <c r="H1141" s="7">
        <f t="shared" si="183"/>
        <v>28.29</v>
      </c>
      <c r="I1141" s="7">
        <f t="shared" si="184"/>
        <v>113.9</v>
      </c>
      <c r="J1141" s="7">
        <f t="shared" si="185"/>
        <v>141.44999999999999</v>
      </c>
    </row>
    <row r="1142" spans="1:10" ht="16.5" x14ac:dyDescent="0.25">
      <c r="A1142" s="5" t="s">
        <v>2310</v>
      </c>
      <c r="B1142" s="6" t="s">
        <v>2293</v>
      </c>
      <c r="C1142" s="5" t="s">
        <v>2294</v>
      </c>
      <c r="D1142" s="6" t="s">
        <v>17</v>
      </c>
      <c r="E1142" s="6" t="s">
        <v>61</v>
      </c>
      <c r="F1142" s="7">
        <v>6</v>
      </c>
      <c r="G1142" s="7">
        <v>39.53</v>
      </c>
      <c r="H1142" s="7">
        <f t="shared" si="183"/>
        <v>49.1</v>
      </c>
      <c r="I1142" s="7">
        <f t="shared" si="184"/>
        <v>237.18</v>
      </c>
      <c r="J1142" s="7">
        <f t="shared" si="185"/>
        <v>294.60000000000002</v>
      </c>
    </row>
    <row r="1143" spans="1:10" ht="16.5" x14ac:dyDescent="0.25">
      <c r="A1143" s="5" t="s">
        <v>2311</v>
      </c>
      <c r="B1143" s="6" t="s">
        <v>1062</v>
      </c>
      <c r="C1143" s="5" t="s">
        <v>1063</v>
      </c>
      <c r="D1143" s="6" t="s">
        <v>17</v>
      </c>
      <c r="E1143" s="6" t="s">
        <v>61</v>
      </c>
      <c r="F1143" s="7">
        <v>164</v>
      </c>
      <c r="G1143" s="7">
        <v>6.59</v>
      </c>
      <c r="H1143" s="7">
        <f t="shared" si="183"/>
        <v>8.18</v>
      </c>
      <c r="I1143" s="7">
        <f t="shared" si="184"/>
        <v>1080.76</v>
      </c>
      <c r="J1143" s="7">
        <f t="shared" si="185"/>
        <v>1341.52</v>
      </c>
    </row>
    <row r="1144" spans="1:10" ht="16.5" x14ac:dyDescent="0.25">
      <c r="A1144" s="5" t="s">
        <v>2312</v>
      </c>
      <c r="B1144" s="6" t="s">
        <v>378</v>
      </c>
      <c r="C1144" s="5" t="s">
        <v>379</v>
      </c>
      <c r="D1144" s="6" t="s">
        <v>17</v>
      </c>
      <c r="E1144" s="6" t="s">
        <v>61</v>
      </c>
      <c r="F1144" s="7">
        <v>6</v>
      </c>
      <c r="G1144" s="7">
        <v>7.84</v>
      </c>
      <c r="H1144" s="7">
        <f t="shared" si="183"/>
        <v>9.74</v>
      </c>
      <c r="I1144" s="7">
        <f t="shared" si="184"/>
        <v>47.04</v>
      </c>
      <c r="J1144" s="7">
        <f t="shared" si="185"/>
        <v>58.44</v>
      </c>
    </row>
    <row r="1145" spans="1:10" ht="16.5" x14ac:dyDescent="0.25">
      <c r="A1145" s="5" t="s">
        <v>2313</v>
      </c>
      <c r="B1145" s="6" t="s">
        <v>2314</v>
      </c>
      <c r="C1145" s="5" t="s">
        <v>2315</v>
      </c>
      <c r="D1145" s="6" t="s">
        <v>17</v>
      </c>
      <c r="E1145" s="6" t="s">
        <v>61</v>
      </c>
      <c r="F1145" s="7">
        <v>20</v>
      </c>
      <c r="G1145" s="7">
        <v>12.87</v>
      </c>
      <c r="H1145" s="7">
        <f t="shared" si="183"/>
        <v>15.98</v>
      </c>
      <c r="I1145" s="7">
        <f t="shared" si="184"/>
        <v>257.39999999999998</v>
      </c>
      <c r="J1145" s="7">
        <f t="shared" si="185"/>
        <v>319.60000000000002</v>
      </c>
    </row>
    <row r="1146" spans="1:10" ht="16.5" x14ac:dyDescent="0.25">
      <c r="A1146" s="5" t="s">
        <v>2316</v>
      </c>
      <c r="B1146" s="6" t="s">
        <v>2317</v>
      </c>
      <c r="C1146" s="5" t="s">
        <v>2318</v>
      </c>
      <c r="D1146" s="6" t="s">
        <v>17</v>
      </c>
      <c r="E1146" s="6" t="s">
        <v>61</v>
      </c>
      <c r="F1146" s="7">
        <v>6</v>
      </c>
      <c r="G1146" s="7">
        <v>14.94</v>
      </c>
      <c r="H1146" s="7">
        <f t="shared" si="183"/>
        <v>18.559999999999999</v>
      </c>
      <c r="I1146" s="7">
        <f t="shared" si="184"/>
        <v>89.64</v>
      </c>
      <c r="J1146" s="7">
        <f t="shared" si="185"/>
        <v>111.36</v>
      </c>
    </row>
    <row r="1147" spans="1:10" ht="16.5" x14ac:dyDescent="0.25">
      <c r="A1147" s="5" t="s">
        <v>2319</v>
      </c>
      <c r="B1147" s="6" t="s">
        <v>2320</v>
      </c>
      <c r="C1147" s="5" t="s">
        <v>2321</v>
      </c>
      <c r="D1147" s="6" t="s">
        <v>17</v>
      </c>
      <c r="E1147" s="6" t="s">
        <v>61</v>
      </c>
      <c r="F1147" s="7">
        <v>3</v>
      </c>
      <c r="G1147" s="7">
        <v>10.26</v>
      </c>
      <c r="H1147" s="7">
        <f t="shared" si="183"/>
        <v>12.74</v>
      </c>
      <c r="I1147" s="7">
        <f t="shared" si="184"/>
        <v>30.78</v>
      </c>
      <c r="J1147" s="7">
        <f t="shared" si="185"/>
        <v>38.22</v>
      </c>
    </row>
    <row r="1148" spans="1:10" ht="16.5" x14ac:dyDescent="0.25">
      <c r="A1148" s="5" t="s">
        <v>2322</v>
      </c>
      <c r="B1148" s="6" t="s">
        <v>396</v>
      </c>
      <c r="C1148" s="5" t="s">
        <v>397</v>
      </c>
      <c r="D1148" s="6" t="s">
        <v>17</v>
      </c>
      <c r="E1148" s="6" t="s">
        <v>61</v>
      </c>
      <c r="F1148" s="7">
        <v>111</v>
      </c>
      <c r="G1148" s="7">
        <v>9.5299999999999994</v>
      </c>
      <c r="H1148" s="7">
        <f t="shared" ref="H1148:H1179" si="186">ROUND(G1148*ROUND(1+(24.2/100),4),2)</f>
        <v>11.84</v>
      </c>
      <c r="I1148" s="7">
        <f t="shared" ref="I1148:I1170" si="187">ROUND(ROUND(F1148,2)*ROUND(G1148,2),2)</f>
        <v>1057.83</v>
      </c>
      <c r="J1148" s="7">
        <f t="shared" ref="J1148:J1170" si="188">ROUND(ROUND(F1148,2)*ROUND(H1148,2),2)</f>
        <v>1314.24</v>
      </c>
    </row>
    <row r="1149" spans="1:10" ht="16.5" x14ac:dyDescent="0.25">
      <c r="A1149" s="5" t="s">
        <v>2323</v>
      </c>
      <c r="B1149" s="6" t="s">
        <v>399</v>
      </c>
      <c r="C1149" s="5" t="s">
        <v>400</v>
      </c>
      <c r="D1149" s="6" t="s">
        <v>17</v>
      </c>
      <c r="E1149" s="6" t="s">
        <v>61</v>
      </c>
      <c r="F1149" s="7">
        <v>6</v>
      </c>
      <c r="G1149" s="7">
        <v>13.01</v>
      </c>
      <c r="H1149" s="7">
        <f t="shared" si="186"/>
        <v>16.16</v>
      </c>
      <c r="I1149" s="7">
        <f t="shared" si="187"/>
        <v>78.06</v>
      </c>
      <c r="J1149" s="7">
        <f t="shared" si="188"/>
        <v>96.96</v>
      </c>
    </row>
    <row r="1150" spans="1:10" ht="16.5" x14ac:dyDescent="0.25">
      <c r="A1150" s="5" t="s">
        <v>2324</v>
      </c>
      <c r="B1150" s="6" t="s">
        <v>417</v>
      </c>
      <c r="C1150" s="5" t="s">
        <v>418</v>
      </c>
      <c r="D1150" s="6" t="s">
        <v>17</v>
      </c>
      <c r="E1150" s="6" t="s">
        <v>61</v>
      </c>
      <c r="F1150" s="7">
        <v>6</v>
      </c>
      <c r="G1150" s="7">
        <v>14.15</v>
      </c>
      <c r="H1150" s="7">
        <f t="shared" si="186"/>
        <v>17.57</v>
      </c>
      <c r="I1150" s="7">
        <f t="shared" si="187"/>
        <v>84.9</v>
      </c>
      <c r="J1150" s="7">
        <f t="shared" si="188"/>
        <v>105.42</v>
      </c>
    </row>
    <row r="1151" spans="1:10" ht="16.5" x14ac:dyDescent="0.25">
      <c r="A1151" s="5" t="s">
        <v>2325</v>
      </c>
      <c r="B1151" s="6" t="s">
        <v>2305</v>
      </c>
      <c r="C1151" s="5" t="s">
        <v>2306</v>
      </c>
      <c r="D1151" s="6" t="s">
        <v>17</v>
      </c>
      <c r="E1151" s="6" t="s">
        <v>61</v>
      </c>
      <c r="F1151" s="7">
        <v>37</v>
      </c>
      <c r="G1151" s="7">
        <v>19.93</v>
      </c>
      <c r="H1151" s="7">
        <f t="shared" si="186"/>
        <v>24.75</v>
      </c>
      <c r="I1151" s="7">
        <f t="shared" si="187"/>
        <v>737.41</v>
      </c>
      <c r="J1151" s="7">
        <f t="shared" si="188"/>
        <v>915.75</v>
      </c>
    </row>
    <row r="1152" spans="1:10" ht="16.5" x14ac:dyDescent="0.25">
      <c r="A1152" s="5" t="s">
        <v>2326</v>
      </c>
      <c r="B1152" s="6" t="s">
        <v>1041</v>
      </c>
      <c r="C1152" s="5" t="s">
        <v>1042</v>
      </c>
      <c r="D1152" s="6" t="s">
        <v>17</v>
      </c>
      <c r="E1152" s="6" t="s">
        <v>61</v>
      </c>
      <c r="F1152" s="7">
        <v>13</v>
      </c>
      <c r="G1152" s="7">
        <v>8.07</v>
      </c>
      <c r="H1152" s="7">
        <f t="shared" si="186"/>
        <v>10.02</v>
      </c>
      <c r="I1152" s="7">
        <f t="shared" si="187"/>
        <v>104.91</v>
      </c>
      <c r="J1152" s="7">
        <f t="shared" si="188"/>
        <v>130.26</v>
      </c>
    </row>
    <row r="1153" spans="1:10" ht="16.5" x14ac:dyDescent="0.25">
      <c r="A1153" s="5" t="s">
        <v>2327</v>
      </c>
      <c r="B1153" s="6" t="s">
        <v>1041</v>
      </c>
      <c r="C1153" s="5" t="s">
        <v>1042</v>
      </c>
      <c r="D1153" s="6" t="s">
        <v>17</v>
      </c>
      <c r="E1153" s="6" t="s">
        <v>61</v>
      </c>
      <c r="F1153" s="7">
        <v>14</v>
      </c>
      <c r="G1153" s="7">
        <v>8.07</v>
      </c>
      <c r="H1153" s="7">
        <f t="shared" si="186"/>
        <v>10.02</v>
      </c>
      <c r="I1153" s="7">
        <f t="shared" si="187"/>
        <v>112.98</v>
      </c>
      <c r="J1153" s="7">
        <f t="shared" si="188"/>
        <v>140.28</v>
      </c>
    </row>
    <row r="1154" spans="1:10" ht="16.5" x14ac:dyDescent="0.25">
      <c r="A1154" s="5" t="s">
        <v>2328</v>
      </c>
      <c r="B1154" s="6" t="s">
        <v>2329</v>
      </c>
      <c r="C1154" s="5" t="s">
        <v>2330</v>
      </c>
      <c r="D1154" s="6" t="s">
        <v>17</v>
      </c>
      <c r="E1154" s="6" t="s">
        <v>61</v>
      </c>
      <c r="F1154" s="7">
        <v>16</v>
      </c>
      <c r="G1154" s="7">
        <v>7.16</v>
      </c>
      <c r="H1154" s="7">
        <f t="shared" si="186"/>
        <v>8.89</v>
      </c>
      <c r="I1154" s="7">
        <f t="shared" si="187"/>
        <v>114.56</v>
      </c>
      <c r="J1154" s="7">
        <f t="shared" si="188"/>
        <v>142.24</v>
      </c>
    </row>
    <row r="1155" spans="1:10" x14ac:dyDescent="0.25">
      <c r="A1155" s="5" t="s">
        <v>2331</v>
      </c>
      <c r="B1155" s="6" t="s">
        <v>2332</v>
      </c>
      <c r="C1155" s="5" t="s">
        <v>2333</v>
      </c>
      <c r="D1155" s="6" t="s">
        <v>188</v>
      </c>
      <c r="E1155" s="6" t="s">
        <v>286</v>
      </c>
      <c r="F1155" s="7">
        <v>4</v>
      </c>
      <c r="G1155" s="7">
        <v>16.18</v>
      </c>
      <c r="H1155" s="7">
        <f t="shared" si="186"/>
        <v>20.100000000000001</v>
      </c>
      <c r="I1155" s="7">
        <f t="shared" si="187"/>
        <v>64.72</v>
      </c>
      <c r="J1155" s="7">
        <f t="shared" si="188"/>
        <v>80.400000000000006</v>
      </c>
    </row>
    <row r="1156" spans="1:10" x14ac:dyDescent="0.25">
      <c r="A1156" s="5" t="s">
        <v>2334</v>
      </c>
      <c r="B1156" s="6" t="s">
        <v>2332</v>
      </c>
      <c r="C1156" s="5" t="s">
        <v>2333</v>
      </c>
      <c r="D1156" s="6" t="s">
        <v>188</v>
      </c>
      <c r="E1156" s="6" t="s">
        <v>286</v>
      </c>
      <c r="F1156" s="7">
        <v>2</v>
      </c>
      <c r="G1156" s="7">
        <v>16.18</v>
      </c>
      <c r="H1156" s="7">
        <f t="shared" si="186"/>
        <v>20.100000000000001</v>
      </c>
      <c r="I1156" s="7">
        <f t="shared" si="187"/>
        <v>32.36</v>
      </c>
      <c r="J1156" s="7">
        <f t="shared" si="188"/>
        <v>40.200000000000003</v>
      </c>
    </row>
    <row r="1157" spans="1:10" ht="16.5" x14ac:dyDescent="0.25">
      <c r="A1157" s="5" t="s">
        <v>2335</v>
      </c>
      <c r="B1157" s="6" t="s">
        <v>2336</v>
      </c>
      <c r="C1157" s="5" t="s">
        <v>2337</v>
      </c>
      <c r="D1157" s="6" t="s">
        <v>17</v>
      </c>
      <c r="E1157" s="6" t="s">
        <v>61</v>
      </c>
      <c r="F1157" s="7">
        <v>1</v>
      </c>
      <c r="G1157" s="7">
        <v>22.93</v>
      </c>
      <c r="H1157" s="7">
        <f t="shared" si="186"/>
        <v>28.48</v>
      </c>
      <c r="I1157" s="7">
        <f t="shared" si="187"/>
        <v>22.93</v>
      </c>
      <c r="J1157" s="7">
        <f t="shared" si="188"/>
        <v>28.48</v>
      </c>
    </row>
    <row r="1158" spans="1:10" ht="16.5" x14ac:dyDescent="0.25">
      <c r="A1158" s="5" t="s">
        <v>2338</v>
      </c>
      <c r="B1158" s="6" t="s">
        <v>396</v>
      </c>
      <c r="C1158" s="5" t="s">
        <v>397</v>
      </c>
      <c r="D1158" s="6" t="s">
        <v>17</v>
      </c>
      <c r="E1158" s="6" t="s">
        <v>61</v>
      </c>
      <c r="F1158" s="7">
        <v>4</v>
      </c>
      <c r="G1158" s="7">
        <v>9.5299999999999994</v>
      </c>
      <c r="H1158" s="7">
        <f t="shared" si="186"/>
        <v>11.84</v>
      </c>
      <c r="I1158" s="7">
        <f t="shared" si="187"/>
        <v>38.119999999999997</v>
      </c>
      <c r="J1158" s="7">
        <f t="shared" si="188"/>
        <v>47.36</v>
      </c>
    </row>
    <row r="1159" spans="1:10" ht="16.5" x14ac:dyDescent="0.25">
      <c r="A1159" s="5" t="s">
        <v>2339</v>
      </c>
      <c r="B1159" s="6" t="s">
        <v>2340</v>
      </c>
      <c r="C1159" s="5" t="s">
        <v>2341</v>
      </c>
      <c r="D1159" s="6" t="s">
        <v>17</v>
      </c>
      <c r="E1159" s="6" t="s">
        <v>61</v>
      </c>
      <c r="F1159" s="7">
        <v>10</v>
      </c>
      <c r="G1159" s="7">
        <v>20.57</v>
      </c>
      <c r="H1159" s="7">
        <f t="shared" si="186"/>
        <v>25.55</v>
      </c>
      <c r="I1159" s="7">
        <f t="shared" si="187"/>
        <v>205.7</v>
      </c>
      <c r="J1159" s="7">
        <f t="shared" si="188"/>
        <v>255.5</v>
      </c>
    </row>
    <row r="1160" spans="1:10" ht="16.5" x14ac:dyDescent="0.25">
      <c r="A1160" s="5" t="s">
        <v>2342</v>
      </c>
      <c r="B1160" s="6" t="s">
        <v>411</v>
      </c>
      <c r="C1160" s="5" t="s">
        <v>412</v>
      </c>
      <c r="D1160" s="6" t="s">
        <v>17</v>
      </c>
      <c r="E1160" s="6" t="s">
        <v>61</v>
      </c>
      <c r="F1160" s="7">
        <v>12</v>
      </c>
      <c r="G1160" s="7">
        <v>17.93</v>
      </c>
      <c r="H1160" s="7">
        <f t="shared" si="186"/>
        <v>22.27</v>
      </c>
      <c r="I1160" s="7">
        <f t="shared" si="187"/>
        <v>215.16</v>
      </c>
      <c r="J1160" s="7">
        <f t="shared" si="188"/>
        <v>267.24</v>
      </c>
    </row>
    <row r="1161" spans="1:10" ht="16.5" x14ac:dyDescent="0.25">
      <c r="A1161" s="5" t="s">
        <v>2343</v>
      </c>
      <c r="B1161" s="6" t="s">
        <v>1041</v>
      </c>
      <c r="C1161" s="5" t="s">
        <v>1042</v>
      </c>
      <c r="D1161" s="6" t="s">
        <v>17</v>
      </c>
      <c r="E1161" s="6" t="s">
        <v>61</v>
      </c>
      <c r="F1161" s="7">
        <v>8</v>
      </c>
      <c r="G1161" s="7">
        <v>8.07</v>
      </c>
      <c r="H1161" s="7">
        <f t="shared" si="186"/>
        <v>10.02</v>
      </c>
      <c r="I1161" s="7">
        <f t="shared" si="187"/>
        <v>64.56</v>
      </c>
      <c r="J1161" s="7">
        <f t="shared" si="188"/>
        <v>80.16</v>
      </c>
    </row>
    <row r="1162" spans="1:10" ht="16.5" x14ac:dyDescent="0.25">
      <c r="A1162" s="5" t="s">
        <v>2344</v>
      </c>
      <c r="B1162" s="6" t="s">
        <v>2305</v>
      </c>
      <c r="C1162" s="5" t="s">
        <v>2306</v>
      </c>
      <c r="D1162" s="6" t="s">
        <v>17</v>
      </c>
      <c r="E1162" s="6" t="s">
        <v>61</v>
      </c>
      <c r="F1162" s="7">
        <v>8</v>
      </c>
      <c r="G1162" s="7">
        <v>19.93</v>
      </c>
      <c r="H1162" s="7">
        <f t="shared" si="186"/>
        <v>24.75</v>
      </c>
      <c r="I1162" s="7">
        <f t="shared" si="187"/>
        <v>159.44</v>
      </c>
      <c r="J1162" s="7">
        <f t="shared" si="188"/>
        <v>198</v>
      </c>
    </row>
    <row r="1163" spans="1:10" ht="16.5" x14ac:dyDescent="0.25">
      <c r="A1163" s="5" t="s">
        <v>2345</v>
      </c>
      <c r="B1163" s="6" t="s">
        <v>2346</v>
      </c>
      <c r="C1163" s="5" t="s">
        <v>2347</v>
      </c>
      <c r="D1163" s="6" t="s">
        <v>17</v>
      </c>
      <c r="E1163" s="6" t="s">
        <v>61</v>
      </c>
      <c r="F1163" s="7">
        <v>36</v>
      </c>
      <c r="G1163" s="7">
        <v>14.15</v>
      </c>
      <c r="H1163" s="7">
        <f t="shared" si="186"/>
        <v>17.57</v>
      </c>
      <c r="I1163" s="7">
        <f t="shared" si="187"/>
        <v>509.4</v>
      </c>
      <c r="J1163" s="7">
        <f t="shared" si="188"/>
        <v>632.52</v>
      </c>
    </row>
    <row r="1164" spans="1:10" ht="16.5" x14ac:dyDescent="0.25">
      <c r="A1164" s="5" t="s">
        <v>2348</v>
      </c>
      <c r="B1164" s="6" t="s">
        <v>2349</v>
      </c>
      <c r="C1164" s="5" t="s">
        <v>2350</v>
      </c>
      <c r="D1164" s="6" t="s">
        <v>17</v>
      </c>
      <c r="E1164" s="6" t="s">
        <v>61</v>
      </c>
      <c r="F1164" s="7">
        <v>4</v>
      </c>
      <c r="G1164" s="7">
        <v>84.81</v>
      </c>
      <c r="H1164" s="7">
        <f t="shared" si="186"/>
        <v>105.33</v>
      </c>
      <c r="I1164" s="7">
        <f t="shared" si="187"/>
        <v>339.24</v>
      </c>
      <c r="J1164" s="7">
        <f t="shared" si="188"/>
        <v>421.32</v>
      </c>
    </row>
    <row r="1165" spans="1:10" ht="16.5" x14ac:dyDescent="0.25">
      <c r="A1165" s="5" t="s">
        <v>2351</v>
      </c>
      <c r="B1165" s="6" t="s">
        <v>2264</v>
      </c>
      <c r="C1165" s="5" t="s">
        <v>2265</v>
      </c>
      <c r="D1165" s="6" t="s">
        <v>17</v>
      </c>
      <c r="E1165" s="6" t="s">
        <v>61</v>
      </c>
      <c r="F1165" s="7">
        <v>71</v>
      </c>
      <c r="G1165" s="7">
        <v>14.64</v>
      </c>
      <c r="H1165" s="7">
        <f t="shared" si="186"/>
        <v>18.18</v>
      </c>
      <c r="I1165" s="7">
        <f t="shared" si="187"/>
        <v>1039.44</v>
      </c>
      <c r="J1165" s="7">
        <f t="shared" si="188"/>
        <v>1290.78</v>
      </c>
    </row>
    <row r="1166" spans="1:10" ht="16.5" x14ac:dyDescent="0.25">
      <c r="A1166" s="5" t="s">
        <v>2352</v>
      </c>
      <c r="B1166" s="6" t="s">
        <v>2293</v>
      </c>
      <c r="C1166" s="5" t="s">
        <v>2294</v>
      </c>
      <c r="D1166" s="6" t="s">
        <v>17</v>
      </c>
      <c r="E1166" s="6" t="s">
        <v>61</v>
      </c>
      <c r="F1166" s="7">
        <v>16</v>
      </c>
      <c r="G1166" s="7">
        <v>39.53</v>
      </c>
      <c r="H1166" s="7">
        <f t="shared" si="186"/>
        <v>49.1</v>
      </c>
      <c r="I1166" s="7">
        <f t="shared" si="187"/>
        <v>632.48</v>
      </c>
      <c r="J1166" s="7">
        <f t="shared" si="188"/>
        <v>785.6</v>
      </c>
    </row>
    <row r="1167" spans="1:10" ht="16.5" x14ac:dyDescent="0.25">
      <c r="A1167" s="5" t="s">
        <v>2353</v>
      </c>
      <c r="B1167" s="6" t="s">
        <v>2308</v>
      </c>
      <c r="C1167" s="5" t="s">
        <v>2309</v>
      </c>
      <c r="D1167" s="6" t="s">
        <v>17</v>
      </c>
      <c r="E1167" s="6" t="s">
        <v>61</v>
      </c>
      <c r="F1167" s="7">
        <v>17</v>
      </c>
      <c r="G1167" s="7">
        <v>22.78</v>
      </c>
      <c r="H1167" s="7">
        <f t="shared" si="186"/>
        <v>28.29</v>
      </c>
      <c r="I1167" s="7">
        <f t="shared" si="187"/>
        <v>387.26</v>
      </c>
      <c r="J1167" s="7">
        <f t="shared" si="188"/>
        <v>480.93</v>
      </c>
    </row>
    <row r="1168" spans="1:10" ht="16.5" x14ac:dyDescent="0.25">
      <c r="A1168" s="5" t="s">
        <v>2354</v>
      </c>
      <c r="B1168" s="6" t="s">
        <v>375</v>
      </c>
      <c r="C1168" s="5" t="s">
        <v>376</v>
      </c>
      <c r="D1168" s="6" t="s">
        <v>17</v>
      </c>
      <c r="E1168" s="6" t="s">
        <v>61</v>
      </c>
      <c r="F1168" s="7">
        <v>4</v>
      </c>
      <c r="G1168" s="7">
        <v>8.33</v>
      </c>
      <c r="H1168" s="7">
        <f t="shared" si="186"/>
        <v>10.35</v>
      </c>
      <c r="I1168" s="7">
        <f t="shared" si="187"/>
        <v>33.32</v>
      </c>
      <c r="J1168" s="7">
        <f t="shared" si="188"/>
        <v>41.4</v>
      </c>
    </row>
    <row r="1169" spans="1:10" ht="16.5" x14ac:dyDescent="0.25">
      <c r="A1169" s="5" t="s">
        <v>2355</v>
      </c>
      <c r="B1169" s="6" t="s">
        <v>2283</v>
      </c>
      <c r="C1169" s="5" t="s">
        <v>2284</v>
      </c>
      <c r="D1169" s="6" t="s">
        <v>17</v>
      </c>
      <c r="E1169" s="6" t="s">
        <v>61</v>
      </c>
      <c r="F1169" s="7">
        <v>12</v>
      </c>
      <c r="G1169" s="7">
        <v>10.44</v>
      </c>
      <c r="H1169" s="7">
        <f t="shared" si="186"/>
        <v>12.97</v>
      </c>
      <c r="I1169" s="7">
        <f t="shared" si="187"/>
        <v>125.28</v>
      </c>
      <c r="J1169" s="7">
        <f t="shared" si="188"/>
        <v>155.63999999999999</v>
      </c>
    </row>
    <row r="1170" spans="1:10" ht="16.5" x14ac:dyDescent="0.25">
      <c r="A1170" s="5" t="s">
        <v>2356</v>
      </c>
      <c r="B1170" s="6" t="s">
        <v>2286</v>
      </c>
      <c r="C1170" s="5" t="s">
        <v>2287</v>
      </c>
      <c r="D1170" s="6" t="s">
        <v>17</v>
      </c>
      <c r="E1170" s="6" t="s">
        <v>61</v>
      </c>
      <c r="F1170" s="7">
        <v>6</v>
      </c>
      <c r="G1170" s="7">
        <v>18.93</v>
      </c>
      <c r="H1170" s="7">
        <f t="shared" si="186"/>
        <v>23.51</v>
      </c>
      <c r="I1170" s="7">
        <f t="shared" si="187"/>
        <v>113.58</v>
      </c>
      <c r="J1170" s="7">
        <f t="shared" si="188"/>
        <v>141.06</v>
      </c>
    </row>
    <row r="1171" spans="1:10" ht="20.100000000000001" customHeight="1" x14ac:dyDescent="0.25">
      <c r="A1171" s="3" t="s">
        <v>2357</v>
      </c>
      <c r="B1171" s="57" t="s">
        <v>429</v>
      </c>
      <c r="C1171" s="57"/>
      <c r="D1171" s="57"/>
      <c r="E1171" s="57"/>
      <c r="F1171" s="57"/>
      <c r="G1171" s="57">
        <f>ROUND(F1172*G1172,2)+ROUND(F1173*G1173,2)+ROUND(F1174*G1174,2)+ROUND(F1175*G1175,2)+ROUND(F1176*G1176,2)+ROUND(F1177*G1177,2)+ROUND(F1178*G1178,2)+ROUND(F1179*G1179,2)+ROUND(F1180*G1180,2)</f>
        <v>10924.619999999999</v>
      </c>
      <c r="H1171" s="57"/>
      <c r="I1171" s="4">
        <f>ROUND(SUM(I1172:I1180),2)</f>
        <v>10924.62</v>
      </c>
      <c r="J1171" s="4">
        <f>ROUND(SUM(J1172:J1180),2)</f>
        <v>13568.53</v>
      </c>
    </row>
    <row r="1172" spans="1:10" ht="16.5" x14ac:dyDescent="0.25">
      <c r="A1172" s="5" t="s">
        <v>2358</v>
      </c>
      <c r="B1172" s="6" t="s">
        <v>2359</v>
      </c>
      <c r="C1172" s="5" t="s">
        <v>2360</v>
      </c>
      <c r="D1172" s="6" t="s">
        <v>17</v>
      </c>
      <c r="E1172" s="6" t="s">
        <v>61</v>
      </c>
      <c r="F1172" s="7">
        <v>8</v>
      </c>
      <c r="G1172" s="7">
        <v>35.08</v>
      </c>
      <c r="H1172" s="7">
        <f t="shared" ref="H1172:H1180" si="189">ROUND(G1172*ROUND(1+(24.2/100),4),2)</f>
        <v>43.57</v>
      </c>
      <c r="I1172" s="7">
        <f t="shared" ref="I1172:I1180" si="190">ROUND(ROUND(F1172,2)*ROUND(G1172,2),2)</f>
        <v>280.64</v>
      </c>
      <c r="J1172" s="7">
        <f t="shared" ref="J1172:J1180" si="191">ROUND(ROUND(F1172,2)*ROUND(H1172,2),2)</f>
        <v>348.56</v>
      </c>
    </row>
    <row r="1173" spans="1:10" ht="16.5" x14ac:dyDescent="0.25">
      <c r="A1173" s="5" t="s">
        <v>2361</v>
      </c>
      <c r="B1173" s="6" t="s">
        <v>2362</v>
      </c>
      <c r="C1173" s="5" t="s">
        <v>2363</v>
      </c>
      <c r="D1173" s="6" t="s">
        <v>17</v>
      </c>
      <c r="E1173" s="6" t="s">
        <v>61</v>
      </c>
      <c r="F1173" s="7">
        <v>11</v>
      </c>
      <c r="G1173" s="7">
        <v>112.28</v>
      </c>
      <c r="H1173" s="7">
        <f t="shared" si="189"/>
        <v>139.44999999999999</v>
      </c>
      <c r="I1173" s="7">
        <f t="shared" si="190"/>
        <v>1235.08</v>
      </c>
      <c r="J1173" s="7">
        <f t="shared" si="191"/>
        <v>1533.95</v>
      </c>
    </row>
    <row r="1174" spans="1:10" x14ac:dyDescent="0.25">
      <c r="A1174" s="5" t="s">
        <v>2364</v>
      </c>
      <c r="B1174" s="6" t="s">
        <v>2365</v>
      </c>
      <c r="C1174" s="5" t="s">
        <v>2366</v>
      </c>
      <c r="D1174" s="6" t="s">
        <v>17</v>
      </c>
      <c r="E1174" s="6" t="s">
        <v>61</v>
      </c>
      <c r="F1174" s="7">
        <v>6</v>
      </c>
      <c r="G1174" s="7">
        <v>154.82</v>
      </c>
      <c r="H1174" s="7">
        <f t="shared" si="189"/>
        <v>192.29</v>
      </c>
      <c r="I1174" s="7">
        <f t="shared" si="190"/>
        <v>928.92</v>
      </c>
      <c r="J1174" s="7">
        <f t="shared" si="191"/>
        <v>1153.74</v>
      </c>
    </row>
    <row r="1175" spans="1:10" ht="16.5" x14ac:dyDescent="0.25">
      <c r="A1175" s="5" t="s">
        <v>2367</v>
      </c>
      <c r="B1175" s="6" t="s">
        <v>434</v>
      </c>
      <c r="C1175" s="5" t="s">
        <v>435</v>
      </c>
      <c r="D1175" s="6" t="s">
        <v>17</v>
      </c>
      <c r="E1175" s="6" t="s">
        <v>61</v>
      </c>
      <c r="F1175" s="7">
        <v>6</v>
      </c>
      <c r="G1175" s="7">
        <v>42.14</v>
      </c>
      <c r="H1175" s="7">
        <f t="shared" si="189"/>
        <v>52.34</v>
      </c>
      <c r="I1175" s="7">
        <f t="shared" si="190"/>
        <v>252.84</v>
      </c>
      <c r="J1175" s="7">
        <f t="shared" si="191"/>
        <v>314.04000000000002</v>
      </c>
    </row>
    <row r="1176" spans="1:10" ht="16.5" x14ac:dyDescent="0.25">
      <c r="A1176" s="5" t="s">
        <v>2368</v>
      </c>
      <c r="B1176" s="6" t="s">
        <v>2369</v>
      </c>
      <c r="C1176" s="5" t="s">
        <v>2370</v>
      </c>
      <c r="D1176" s="6" t="s">
        <v>17</v>
      </c>
      <c r="E1176" s="6" t="s">
        <v>61</v>
      </c>
      <c r="F1176" s="7">
        <v>6</v>
      </c>
      <c r="G1176" s="7">
        <v>234.05</v>
      </c>
      <c r="H1176" s="7">
        <f t="shared" si="189"/>
        <v>290.69</v>
      </c>
      <c r="I1176" s="7">
        <f t="shared" si="190"/>
        <v>1404.3</v>
      </c>
      <c r="J1176" s="7">
        <f t="shared" si="191"/>
        <v>1744.14</v>
      </c>
    </row>
    <row r="1177" spans="1:10" ht="16.5" x14ac:dyDescent="0.25">
      <c r="A1177" s="5" t="s">
        <v>2371</v>
      </c>
      <c r="B1177" s="6" t="s">
        <v>2372</v>
      </c>
      <c r="C1177" s="5" t="s">
        <v>2373</v>
      </c>
      <c r="D1177" s="6" t="s">
        <v>17</v>
      </c>
      <c r="E1177" s="6" t="s">
        <v>61</v>
      </c>
      <c r="F1177" s="7">
        <v>6</v>
      </c>
      <c r="G1177" s="7">
        <v>168.2</v>
      </c>
      <c r="H1177" s="7">
        <f t="shared" si="189"/>
        <v>208.9</v>
      </c>
      <c r="I1177" s="7">
        <f t="shared" si="190"/>
        <v>1009.2</v>
      </c>
      <c r="J1177" s="7">
        <f t="shared" si="191"/>
        <v>1253.4000000000001</v>
      </c>
    </row>
    <row r="1178" spans="1:10" ht="16.5" x14ac:dyDescent="0.25">
      <c r="A1178" s="5" t="s">
        <v>2374</v>
      </c>
      <c r="B1178" s="6" t="s">
        <v>434</v>
      </c>
      <c r="C1178" s="5" t="s">
        <v>435</v>
      </c>
      <c r="D1178" s="6" t="s">
        <v>17</v>
      </c>
      <c r="E1178" s="6" t="s">
        <v>61</v>
      </c>
      <c r="F1178" s="7">
        <v>82</v>
      </c>
      <c r="G1178" s="7">
        <v>42.14</v>
      </c>
      <c r="H1178" s="7">
        <f t="shared" si="189"/>
        <v>52.34</v>
      </c>
      <c r="I1178" s="7">
        <f t="shared" si="190"/>
        <v>3455.48</v>
      </c>
      <c r="J1178" s="7">
        <f t="shared" si="191"/>
        <v>4291.88</v>
      </c>
    </row>
    <row r="1179" spans="1:10" ht="16.5" x14ac:dyDescent="0.25">
      <c r="A1179" s="5" t="s">
        <v>2375</v>
      </c>
      <c r="B1179" s="6" t="s">
        <v>434</v>
      </c>
      <c r="C1179" s="5" t="s">
        <v>435</v>
      </c>
      <c r="D1179" s="6" t="s">
        <v>17</v>
      </c>
      <c r="E1179" s="6" t="s">
        <v>61</v>
      </c>
      <c r="F1179" s="7">
        <v>8</v>
      </c>
      <c r="G1179" s="7">
        <v>42.14</v>
      </c>
      <c r="H1179" s="7">
        <f t="shared" si="189"/>
        <v>52.34</v>
      </c>
      <c r="I1179" s="7">
        <f t="shared" si="190"/>
        <v>337.12</v>
      </c>
      <c r="J1179" s="7">
        <f t="shared" si="191"/>
        <v>418.72</v>
      </c>
    </row>
    <row r="1180" spans="1:10" ht="16.5" x14ac:dyDescent="0.25">
      <c r="A1180" s="5" t="s">
        <v>2376</v>
      </c>
      <c r="B1180" s="6" t="s">
        <v>2362</v>
      </c>
      <c r="C1180" s="5" t="s">
        <v>2363</v>
      </c>
      <c r="D1180" s="6" t="s">
        <v>17</v>
      </c>
      <c r="E1180" s="6" t="s">
        <v>61</v>
      </c>
      <c r="F1180" s="7">
        <v>18</v>
      </c>
      <c r="G1180" s="7">
        <v>112.28</v>
      </c>
      <c r="H1180" s="7">
        <f t="shared" si="189"/>
        <v>139.44999999999999</v>
      </c>
      <c r="I1180" s="7">
        <f t="shared" si="190"/>
        <v>2021.04</v>
      </c>
      <c r="J1180" s="7">
        <f t="shared" si="191"/>
        <v>2510.1</v>
      </c>
    </row>
    <row r="1181" spans="1:10" ht="20.100000000000001" customHeight="1" x14ac:dyDescent="0.25">
      <c r="A1181" s="3" t="s">
        <v>2377</v>
      </c>
      <c r="B1181" s="57" t="s">
        <v>440</v>
      </c>
      <c r="C1181" s="57"/>
      <c r="D1181" s="57"/>
      <c r="E1181" s="57"/>
      <c r="F1181" s="57"/>
      <c r="G1181" s="57">
        <f>ROUND(F1182*G1182,2)+ROUND(F1183*G1183,2)</f>
        <v>31849.46</v>
      </c>
      <c r="H1181" s="57"/>
      <c r="I1181" s="4">
        <f>ROUND(SUM(I1182:I1183),2)</f>
        <v>31849.46</v>
      </c>
      <c r="J1181" s="4">
        <f>ROUND(SUM(J1182:J1183),2)</f>
        <v>39557.03</v>
      </c>
    </row>
    <row r="1182" spans="1:10" ht="16.5" x14ac:dyDescent="0.25">
      <c r="A1182" s="5" t="s">
        <v>2378</v>
      </c>
      <c r="B1182" s="6" t="s">
        <v>442</v>
      </c>
      <c r="C1182" s="5" t="s">
        <v>443</v>
      </c>
      <c r="D1182" s="6" t="s">
        <v>17</v>
      </c>
      <c r="E1182" s="6" t="s">
        <v>61</v>
      </c>
      <c r="F1182" s="7">
        <v>1</v>
      </c>
      <c r="G1182" s="7">
        <v>637.82000000000005</v>
      </c>
      <c r="H1182" s="7">
        <f>ROUND(G1182*ROUND(1+(24.2/100),4),2)</f>
        <v>792.17</v>
      </c>
      <c r="I1182" s="7">
        <f>ROUND(ROUND(F1182,2)*ROUND(G1182,2),2)</f>
        <v>637.82000000000005</v>
      </c>
      <c r="J1182" s="7">
        <f>ROUND(ROUND(F1182,2)*ROUND(H1182,2),2)</f>
        <v>792.17</v>
      </c>
    </row>
    <row r="1183" spans="1:10" ht="16.5" x14ac:dyDescent="0.25">
      <c r="A1183" s="5" t="s">
        <v>2379</v>
      </c>
      <c r="B1183" s="6" t="s">
        <v>2380</v>
      </c>
      <c r="C1183" s="5" t="s">
        <v>2381</v>
      </c>
      <c r="D1183" s="6" t="s">
        <v>53</v>
      </c>
      <c r="E1183" s="6" t="s">
        <v>61</v>
      </c>
      <c r="F1183" s="7">
        <v>6</v>
      </c>
      <c r="G1183" s="7">
        <v>5201.9399999999996</v>
      </c>
      <c r="H1183" s="7">
        <f>ROUND(G1183*ROUND(1+(24.2/100),4),2)</f>
        <v>6460.81</v>
      </c>
      <c r="I1183" s="7">
        <f>ROUND(ROUND(F1183,2)*ROUND(G1183,2),2)</f>
        <v>31211.64</v>
      </c>
      <c r="J1183" s="7">
        <f>ROUND(ROUND(F1183,2)*ROUND(H1183,2),2)</f>
        <v>38764.86</v>
      </c>
    </row>
    <row r="1184" spans="1:10" ht="20.100000000000001" customHeight="1" x14ac:dyDescent="0.25">
      <c r="A1184" s="3" t="s">
        <v>2382</v>
      </c>
      <c r="B1184" s="57" t="s">
        <v>447</v>
      </c>
      <c r="C1184" s="57"/>
      <c r="D1184" s="57"/>
      <c r="E1184" s="57"/>
      <c r="F1184" s="57"/>
      <c r="G1184" s="57">
        <f>ROUND(F1185*G1185,2)+ROUND(F1188*G1188,2)+ROUND(F1196*G1196,2)+ROUND(F1234*G1234,2)</f>
        <v>0</v>
      </c>
      <c r="H1184" s="57"/>
      <c r="I1184" s="4">
        <f>ROUND(I1185+I1188+I1196+I1234,2)</f>
        <v>82167.67</v>
      </c>
      <c r="J1184" s="4">
        <f>ROUND(J1185+J1188+J1196+J1234,2)</f>
        <v>102050.92</v>
      </c>
    </row>
    <row r="1185" spans="1:10" ht="20.100000000000001" customHeight="1" x14ac:dyDescent="0.25">
      <c r="A1185" s="3" t="s">
        <v>2383</v>
      </c>
      <c r="B1185" s="57" t="s">
        <v>157</v>
      </c>
      <c r="C1185" s="57"/>
      <c r="D1185" s="57"/>
      <c r="E1185" s="57"/>
      <c r="F1185" s="57"/>
      <c r="G1185" s="57">
        <f>ROUND(F1186*G1186,2)+ROUND(F1187*G1187,2)</f>
        <v>21174</v>
      </c>
      <c r="H1185" s="57"/>
      <c r="I1185" s="4">
        <f>ROUND(SUM(I1186:I1187),2)</f>
        <v>21174</v>
      </c>
      <c r="J1185" s="4">
        <f>ROUND(SUM(J1186:J1187),2)</f>
        <v>26295.46</v>
      </c>
    </row>
    <row r="1186" spans="1:10" ht="24.75" x14ac:dyDescent="0.25">
      <c r="A1186" s="5" t="s">
        <v>2384</v>
      </c>
      <c r="B1186" s="6" t="s">
        <v>207</v>
      </c>
      <c r="C1186" s="5" t="s">
        <v>208</v>
      </c>
      <c r="D1186" s="6" t="s">
        <v>17</v>
      </c>
      <c r="E1186" s="6" t="s">
        <v>76</v>
      </c>
      <c r="F1186" s="7">
        <v>395.48</v>
      </c>
      <c r="G1186" s="7">
        <v>21.71</v>
      </c>
      <c r="H1186" s="7">
        <f>ROUND(G1186*ROUND(1+(24.2/100),4),2)</f>
        <v>26.96</v>
      </c>
      <c r="I1186" s="7">
        <f>ROUND(ROUND(F1186,2)*ROUND(G1186,2),2)</f>
        <v>8585.8700000000008</v>
      </c>
      <c r="J1186" s="7">
        <f>ROUND(ROUND(F1186,2)*ROUND(H1186,2),2)</f>
        <v>10662.14</v>
      </c>
    </row>
    <row r="1187" spans="1:10" ht="16.5" x14ac:dyDescent="0.25">
      <c r="A1187" s="5" t="s">
        <v>2385</v>
      </c>
      <c r="B1187" s="6" t="s">
        <v>210</v>
      </c>
      <c r="C1187" s="5" t="s">
        <v>211</v>
      </c>
      <c r="D1187" s="6" t="s">
        <v>17</v>
      </c>
      <c r="E1187" s="6" t="s">
        <v>76</v>
      </c>
      <c r="F1187" s="7">
        <v>395.48</v>
      </c>
      <c r="G1187" s="7">
        <v>31.83</v>
      </c>
      <c r="H1187" s="7">
        <f>ROUND(G1187*ROUND(1+(24.2/100),4),2)</f>
        <v>39.53</v>
      </c>
      <c r="I1187" s="7">
        <f>ROUND(ROUND(F1187,2)*ROUND(G1187,2),2)</f>
        <v>12588.13</v>
      </c>
      <c r="J1187" s="7">
        <f>ROUND(ROUND(F1187,2)*ROUND(H1187,2),2)</f>
        <v>15633.32</v>
      </c>
    </row>
    <row r="1188" spans="1:10" ht="20.100000000000001" customHeight="1" x14ac:dyDescent="0.25">
      <c r="A1188" s="3" t="s">
        <v>2386</v>
      </c>
      <c r="B1188" s="57" t="s">
        <v>353</v>
      </c>
      <c r="C1188" s="57"/>
      <c r="D1188" s="57"/>
      <c r="E1188" s="57"/>
      <c r="F1188" s="57"/>
      <c r="G1188" s="57">
        <f>ROUND(F1189*G1189,2)+ROUND(F1190*G1190,2)+ROUND(F1191*G1191,2)+ROUND(F1192*G1192,2)+ROUND(F1193*G1193,2)+ROUND(F1194*G1194,2)+ROUND(F1195*G1195,2)</f>
        <v>20782.929999999997</v>
      </c>
      <c r="H1188" s="57"/>
      <c r="I1188" s="4">
        <f>ROUND(SUM(I1189:I1195),2)</f>
        <v>20782.93</v>
      </c>
      <c r="J1188" s="4">
        <f>ROUND(SUM(J1189:J1195),2)</f>
        <v>25814.11</v>
      </c>
    </row>
    <row r="1189" spans="1:10" ht="16.5" x14ac:dyDescent="0.25">
      <c r="A1189" s="5" t="s">
        <v>2387</v>
      </c>
      <c r="B1189" s="6" t="s">
        <v>1086</v>
      </c>
      <c r="C1189" s="5" t="s">
        <v>1087</v>
      </c>
      <c r="D1189" s="6" t="s">
        <v>17</v>
      </c>
      <c r="E1189" s="6" t="s">
        <v>178</v>
      </c>
      <c r="F1189" s="7">
        <v>170.01</v>
      </c>
      <c r="G1189" s="7">
        <v>22.89</v>
      </c>
      <c r="H1189" s="7">
        <f t="shared" ref="H1189:H1195" si="192">ROUND(G1189*ROUND(1+(24.2/100),4),2)</f>
        <v>28.43</v>
      </c>
      <c r="I1189" s="7">
        <f t="shared" ref="I1189:I1195" si="193">ROUND(ROUND(F1189,2)*ROUND(G1189,2),2)</f>
        <v>3891.53</v>
      </c>
      <c r="J1189" s="7">
        <f t="shared" ref="J1189:J1195" si="194">ROUND(ROUND(F1189,2)*ROUND(H1189,2),2)</f>
        <v>4833.38</v>
      </c>
    </row>
    <row r="1190" spans="1:10" ht="16.5" x14ac:dyDescent="0.25">
      <c r="A1190" s="5" t="s">
        <v>2388</v>
      </c>
      <c r="B1190" s="6" t="s">
        <v>1089</v>
      </c>
      <c r="C1190" s="5" t="s">
        <v>1090</v>
      </c>
      <c r="D1190" s="6" t="s">
        <v>17</v>
      </c>
      <c r="E1190" s="6" t="s">
        <v>178</v>
      </c>
      <c r="F1190" s="7">
        <v>66.66</v>
      </c>
      <c r="G1190" s="7">
        <v>28.29</v>
      </c>
      <c r="H1190" s="7">
        <f t="shared" si="192"/>
        <v>35.14</v>
      </c>
      <c r="I1190" s="7">
        <f t="shared" si="193"/>
        <v>1885.81</v>
      </c>
      <c r="J1190" s="7">
        <f t="shared" si="194"/>
        <v>2342.4299999999998</v>
      </c>
    </row>
    <row r="1191" spans="1:10" ht="16.5" x14ac:dyDescent="0.25">
      <c r="A1191" s="5" t="s">
        <v>2389</v>
      </c>
      <c r="B1191" s="6" t="s">
        <v>457</v>
      </c>
      <c r="C1191" s="5" t="s">
        <v>458</v>
      </c>
      <c r="D1191" s="6" t="s">
        <v>17</v>
      </c>
      <c r="E1191" s="6" t="s">
        <v>178</v>
      </c>
      <c r="F1191" s="7">
        <v>1.98</v>
      </c>
      <c r="G1191" s="7">
        <v>35.049999999999997</v>
      </c>
      <c r="H1191" s="7">
        <f t="shared" si="192"/>
        <v>43.53</v>
      </c>
      <c r="I1191" s="7">
        <f t="shared" si="193"/>
        <v>69.400000000000006</v>
      </c>
      <c r="J1191" s="7">
        <f t="shared" si="194"/>
        <v>86.19</v>
      </c>
    </row>
    <row r="1192" spans="1:10" ht="16.5" x14ac:dyDescent="0.25">
      <c r="A1192" s="5" t="s">
        <v>2390</v>
      </c>
      <c r="B1192" s="6" t="s">
        <v>460</v>
      </c>
      <c r="C1192" s="5" t="s">
        <v>461</v>
      </c>
      <c r="D1192" s="6" t="s">
        <v>17</v>
      </c>
      <c r="E1192" s="6" t="s">
        <v>178</v>
      </c>
      <c r="F1192" s="7">
        <v>225.76</v>
      </c>
      <c r="G1192" s="7">
        <v>39.409999999999997</v>
      </c>
      <c r="H1192" s="7">
        <f t="shared" si="192"/>
        <v>48.95</v>
      </c>
      <c r="I1192" s="7">
        <f t="shared" si="193"/>
        <v>8897.2000000000007</v>
      </c>
      <c r="J1192" s="7">
        <f t="shared" si="194"/>
        <v>11050.95</v>
      </c>
    </row>
    <row r="1193" spans="1:10" ht="16.5" x14ac:dyDescent="0.25">
      <c r="A1193" s="5" t="s">
        <v>2391</v>
      </c>
      <c r="B1193" s="6" t="s">
        <v>1093</v>
      </c>
      <c r="C1193" s="5" t="s">
        <v>1094</v>
      </c>
      <c r="D1193" s="6" t="s">
        <v>17</v>
      </c>
      <c r="E1193" s="6" t="s">
        <v>178</v>
      </c>
      <c r="F1193" s="7">
        <v>154.22</v>
      </c>
      <c r="G1193" s="7">
        <v>12.43</v>
      </c>
      <c r="H1193" s="7">
        <f t="shared" si="192"/>
        <v>15.44</v>
      </c>
      <c r="I1193" s="7">
        <f t="shared" si="193"/>
        <v>1916.95</v>
      </c>
      <c r="J1193" s="7">
        <f t="shared" si="194"/>
        <v>2381.16</v>
      </c>
    </row>
    <row r="1194" spans="1:10" ht="16.5" x14ac:dyDescent="0.25">
      <c r="A1194" s="5" t="s">
        <v>2392</v>
      </c>
      <c r="B1194" s="6" t="s">
        <v>2393</v>
      </c>
      <c r="C1194" s="5" t="s">
        <v>2394</v>
      </c>
      <c r="D1194" s="6" t="s">
        <v>17</v>
      </c>
      <c r="E1194" s="6" t="s">
        <v>178</v>
      </c>
      <c r="F1194" s="7">
        <v>123.14</v>
      </c>
      <c r="G1194" s="7">
        <v>21.89</v>
      </c>
      <c r="H1194" s="7">
        <f t="shared" si="192"/>
        <v>27.19</v>
      </c>
      <c r="I1194" s="7">
        <f t="shared" si="193"/>
        <v>2695.53</v>
      </c>
      <c r="J1194" s="7">
        <f t="shared" si="194"/>
        <v>3348.18</v>
      </c>
    </row>
    <row r="1195" spans="1:10" ht="16.5" x14ac:dyDescent="0.25">
      <c r="A1195" s="5" t="s">
        <v>2395</v>
      </c>
      <c r="B1195" s="6" t="s">
        <v>2396</v>
      </c>
      <c r="C1195" s="5" t="s">
        <v>2397</v>
      </c>
      <c r="D1195" s="6" t="s">
        <v>17</v>
      </c>
      <c r="E1195" s="6" t="s">
        <v>178</v>
      </c>
      <c r="F1195" s="7">
        <v>49.19</v>
      </c>
      <c r="G1195" s="7">
        <v>29</v>
      </c>
      <c r="H1195" s="7">
        <f t="shared" si="192"/>
        <v>36.020000000000003</v>
      </c>
      <c r="I1195" s="7">
        <f t="shared" si="193"/>
        <v>1426.51</v>
      </c>
      <c r="J1195" s="7">
        <f t="shared" si="194"/>
        <v>1771.82</v>
      </c>
    </row>
    <row r="1196" spans="1:10" ht="20.100000000000001" customHeight="1" x14ac:dyDescent="0.25">
      <c r="A1196" s="3" t="s">
        <v>2398</v>
      </c>
      <c r="B1196" s="57" t="s">
        <v>370</v>
      </c>
      <c r="C1196" s="57"/>
      <c r="D1196" s="57"/>
      <c r="E1196" s="57"/>
      <c r="F1196" s="57"/>
      <c r="G1196" s="57">
        <f>ROUND(F1197*G1197,2)+ROUND(F1198*G1198,2)+ROUND(F1199*G1199,2)+ROUND(F1200*G1200,2)+ROUND(F1201*G1201,2)+ROUND(F1202*G1202,2)+ROUND(F1203*G1203,2)+ROUND(F1204*G1204,2)+ROUND(F1205*G1205,2)+ROUND(F1206*G1206,2)+ROUND(F1207*G1207,2)+ROUND(F1208*G1208,2)+ROUND(F1209*G1209,2)+ROUND(F1210*G1210,2)+ROUND(F1211*G1211,2)+ROUND(F1212*G1212,2)+ROUND(F1213*G1213,2)+ROUND(F1214*G1214,2)+ROUND(F1215*G1215,2)+ROUND(F1216*G1216,2)+ROUND(F1217*G1217,2)+ROUND(F1218*G1218,2)+ROUND(F1219*G1219,2)+ROUND(F1220*G1220,2)+ROUND(F1221*G1221,2)+ROUND(F1222*G1222,2)+ROUND(F1223*G1223,2)+ROUND(F1224*G1224,2)+ROUND(F1225*G1225,2)+ROUND(F1226*G1226,2)+ROUND(F1227*G1227,2)+ROUND(F1228*G1228,2)+ROUND(F1229*G1229,2)+ROUND(F1230*G1230,2)+ROUND(F1231*G1231,2)+ROUND(F1232*G1232,2)+ROUND(F1233*G1233,2)</f>
        <v>31259.8</v>
      </c>
      <c r="H1196" s="57"/>
      <c r="I1196" s="4">
        <f>ROUND(SUM(I1197:I1233),2)</f>
        <v>31259.8</v>
      </c>
      <c r="J1196" s="4">
        <f>ROUND(SUM(J1197:J1233),2)</f>
        <v>38824.129999999997</v>
      </c>
    </row>
    <row r="1197" spans="1:10" ht="16.5" x14ac:dyDescent="0.25">
      <c r="A1197" s="5" t="s">
        <v>2399</v>
      </c>
      <c r="B1197" s="6" t="s">
        <v>2400</v>
      </c>
      <c r="C1197" s="5" t="s">
        <v>2401</v>
      </c>
      <c r="D1197" s="6" t="s">
        <v>17</v>
      </c>
      <c r="E1197" s="6" t="s">
        <v>61</v>
      </c>
      <c r="F1197" s="7">
        <v>2</v>
      </c>
      <c r="G1197" s="7">
        <v>18.420000000000002</v>
      </c>
      <c r="H1197" s="7">
        <f t="shared" ref="H1197:H1233" si="195">ROUND(G1197*ROUND(1+(24.2/100),4),2)</f>
        <v>22.88</v>
      </c>
      <c r="I1197" s="7">
        <f t="shared" ref="I1197:I1233" si="196">ROUND(ROUND(F1197,2)*ROUND(G1197,2),2)</f>
        <v>36.840000000000003</v>
      </c>
      <c r="J1197" s="7">
        <f t="shared" ref="J1197:J1233" si="197">ROUND(ROUND(F1197,2)*ROUND(H1197,2),2)</f>
        <v>45.76</v>
      </c>
    </row>
    <row r="1198" spans="1:10" ht="24.75" x14ac:dyDescent="0.25">
      <c r="A1198" s="5" t="s">
        <v>2402</v>
      </c>
      <c r="B1198" s="6" t="s">
        <v>2403</v>
      </c>
      <c r="C1198" s="5" t="s">
        <v>2404</v>
      </c>
      <c r="D1198" s="6" t="s">
        <v>17</v>
      </c>
      <c r="E1198" s="6" t="s">
        <v>61</v>
      </c>
      <c r="F1198" s="7">
        <v>68</v>
      </c>
      <c r="G1198" s="7">
        <v>11.05</v>
      </c>
      <c r="H1198" s="7">
        <f t="shared" si="195"/>
        <v>13.72</v>
      </c>
      <c r="I1198" s="7">
        <f t="shared" si="196"/>
        <v>751.4</v>
      </c>
      <c r="J1198" s="7">
        <f t="shared" si="197"/>
        <v>932.96</v>
      </c>
    </row>
    <row r="1199" spans="1:10" ht="24.75" x14ac:dyDescent="0.25">
      <c r="A1199" s="5" t="s">
        <v>2405</v>
      </c>
      <c r="B1199" s="6" t="s">
        <v>1097</v>
      </c>
      <c r="C1199" s="5" t="s">
        <v>1098</v>
      </c>
      <c r="D1199" s="6" t="s">
        <v>17</v>
      </c>
      <c r="E1199" s="6" t="s">
        <v>61</v>
      </c>
      <c r="F1199" s="7">
        <v>59</v>
      </c>
      <c r="G1199" s="7">
        <v>16.05</v>
      </c>
      <c r="H1199" s="7">
        <f t="shared" si="195"/>
        <v>19.93</v>
      </c>
      <c r="I1199" s="7">
        <f t="shared" si="196"/>
        <v>946.95</v>
      </c>
      <c r="J1199" s="7">
        <f t="shared" si="197"/>
        <v>1175.8699999999999</v>
      </c>
    </row>
    <row r="1200" spans="1:10" ht="16.5" x14ac:dyDescent="0.25">
      <c r="A1200" s="5" t="s">
        <v>2406</v>
      </c>
      <c r="B1200" s="6" t="s">
        <v>2407</v>
      </c>
      <c r="C1200" s="5" t="s">
        <v>2408</v>
      </c>
      <c r="D1200" s="6" t="s">
        <v>17</v>
      </c>
      <c r="E1200" s="6" t="s">
        <v>61</v>
      </c>
      <c r="F1200" s="7">
        <v>1</v>
      </c>
      <c r="G1200" s="7">
        <v>23.55</v>
      </c>
      <c r="H1200" s="7">
        <f t="shared" si="195"/>
        <v>29.25</v>
      </c>
      <c r="I1200" s="7">
        <f t="shared" si="196"/>
        <v>23.55</v>
      </c>
      <c r="J1200" s="7">
        <f t="shared" si="197"/>
        <v>29.25</v>
      </c>
    </row>
    <row r="1201" spans="1:10" ht="24.75" x14ac:dyDescent="0.25">
      <c r="A1201" s="5" t="s">
        <v>2409</v>
      </c>
      <c r="B1201" s="6" t="s">
        <v>2410</v>
      </c>
      <c r="C1201" s="5" t="s">
        <v>2411</v>
      </c>
      <c r="D1201" s="6" t="s">
        <v>17</v>
      </c>
      <c r="E1201" s="6" t="s">
        <v>61</v>
      </c>
      <c r="F1201" s="7">
        <v>46</v>
      </c>
      <c r="G1201" s="7">
        <v>28.31</v>
      </c>
      <c r="H1201" s="7">
        <f t="shared" si="195"/>
        <v>35.159999999999997</v>
      </c>
      <c r="I1201" s="7">
        <f t="shared" si="196"/>
        <v>1302.26</v>
      </c>
      <c r="J1201" s="7">
        <f t="shared" si="197"/>
        <v>1617.36</v>
      </c>
    </row>
    <row r="1202" spans="1:10" ht="24.75" x14ac:dyDescent="0.25">
      <c r="A1202" s="5" t="s">
        <v>2412</v>
      </c>
      <c r="B1202" s="6" t="s">
        <v>1100</v>
      </c>
      <c r="C1202" s="5" t="s">
        <v>1101</v>
      </c>
      <c r="D1202" s="6" t="s">
        <v>17</v>
      </c>
      <c r="E1202" s="6" t="s">
        <v>61</v>
      </c>
      <c r="F1202" s="7">
        <v>236</v>
      </c>
      <c r="G1202" s="7">
        <v>10.84</v>
      </c>
      <c r="H1202" s="7">
        <f t="shared" si="195"/>
        <v>13.46</v>
      </c>
      <c r="I1202" s="7">
        <f t="shared" si="196"/>
        <v>2558.2399999999998</v>
      </c>
      <c r="J1202" s="7">
        <f t="shared" si="197"/>
        <v>3176.56</v>
      </c>
    </row>
    <row r="1203" spans="1:10" ht="24.75" x14ac:dyDescent="0.25">
      <c r="A1203" s="5" t="s">
        <v>2413</v>
      </c>
      <c r="B1203" s="6" t="s">
        <v>1103</v>
      </c>
      <c r="C1203" s="5" t="s">
        <v>1104</v>
      </c>
      <c r="D1203" s="6" t="s">
        <v>17</v>
      </c>
      <c r="E1203" s="6" t="s">
        <v>61</v>
      </c>
      <c r="F1203" s="7">
        <v>8</v>
      </c>
      <c r="G1203" s="7">
        <v>15.4</v>
      </c>
      <c r="H1203" s="7">
        <f t="shared" si="195"/>
        <v>19.13</v>
      </c>
      <c r="I1203" s="7">
        <f t="shared" si="196"/>
        <v>123.2</v>
      </c>
      <c r="J1203" s="7">
        <f t="shared" si="197"/>
        <v>153.04</v>
      </c>
    </row>
    <row r="1204" spans="1:10" ht="24.75" x14ac:dyDescent="0.25">
      <c r="A1204" s="5" t="s">
        <v>2414</v>
      </c>
      <c r="B1204" s="6" t="s">
        <v>1106</v>
      </c>
      <c r="C1204" s="5" t="s">
        <v>1107</v>
      </c>
      <c r="D1204" s="6" t="s">
        <v>17</v>
      </c>
      <c r="E1204" s="6" t="s">
        <v>61</v>
      </c>
      <c r="F1204" s="7">
        <v>74</v>
      </c>
      <c r="G1204" s="7">
        <v>27.57</v>
      </c>
      <c r="H1204" s="7">
        <f t="shared" si="195"/>
        <v>34.24</v>
      </c>
      <c r="I1204" s="7">
        <f t="shared" si="196"/>
        <v>2040.18</v>
      </c>
      <c r="J1204" s="7">
        <f t="shared" si="197"/>
        <v>2533.7600000000002</v>
      </c>
    </row>
    <row r="1205" spans="1:10" ht="24.75" x14ac:dyDescent="0.25">
      <c r="A1205" s="5" t="s">
        <v>2415</v>
      </c>
      <c r="B1205" s="6" t="s">
        <v>2416</v>
      </c>
      <c r="C1205" s="5" t="s">
        <v>2417</v>
      </c>
      <c r="D1205" s="6" t="s">
        <v>17</v>
      </c>
      <c r="E1205" s="6" t="s">
        <v>61</v>
      </c>
      <c r="F1205" s="7">
        <v>1</v>
      </c>
      <c r="G1205" s="7">
        <v>26.45</v>
      </c>
      <c r="H1205" s="7">
        <f t="shared" si="195"/>
        <v>32.85</v>
      </c>
      <c r="I1205" s="7">
        <f t="shared" si="196"/>
        <v>26.45</v>
      </c>
      <c r="J1205" s="7">
        <f t="shared" si="197"/>
        <v>32.85</v>
      </c>
    </row>
    <row r="1206" spans="1:10" ht="24.75" x14ac:dyDescent="0.25">
      <c r="A1206" s="5" t="s">
        <v>2418</v>
      </c>
      <c r="B1206" s="6" t="s">
        <v>2419</v>
      </c>
      <c r="C1206" s="5" t="s">
        <v>2420</v>
      </c>
      <c r="D1206" s="6" t="s">
        <v>17</v>
      </c>
      <c r="E1206" s="6" t="s">
        <v>61</v>
      </c>
      <c r="F1206" s="7">
        <v>1</v>
      </c>
      <c r="G1206" s="7">
        <v>33.47</v>
      </c>
      <c r="H1206" s="7">
        <f t="shared" si="195"/>
        <v>41.57</v>
      </c>
      <c r="I1206" s="7">
        <f t="shared" si="196"/>
        <v>33.47</v>
      </c>
      <c r="J1206" s="7">
        <f t="shared" si="197"/>
        <v>41.57</v>
      </c>
    </row>
    <row r="1207" spans="1:10" ht="24.75" x14ac:dyDescent="0.25">
      <c r="A1207" s="5" t="s">
        <v>2421</v>
      </c>
      <c r="B1207" s="6" t="s">
        <v>2422</v>
      </c>
      <c r="C1207" s="5" t="s">
        <v>2423</v>
      </c>
      <c r="D1207" s="6" t="s">
        <v>17</v>
      </c>
      <c r="E1207" s="6" t="s">
        <v>61</v>
      </c>
      <c r="F1207" s="7">
        <v>70</v>
      </c>
      <c r="G1207" s="7">
        <v>49.74</v>
      </c>
      <c r="H1207" s="7">
        <f t="shared" si="195"/>
        <v>61.78</v>
      </c>
      <c r="I1207" s="7">
        <f t="shared" si="196"/>
        <v>3481.8</v>
      </c>
      <c r="J1207" s="7">
        <f t="shared" si="197"/>
        <v>4324.6000000000004</v>
      </c>
    </row>
    <row r="1208" spans="1:10" ht="24.75" x14ac:dyDescent="0.25">
      <c r="A1208" s="5" t="s">
        <v>2424</v>
      </c>
      <c r="B1208" s="6" t="s">
        <v>1109</v>
      </c>
      <c r="C1208" s="5" t="s">
        <v>1110</v>
      </c>
      <c r="D1208" s="6" t="s">
        <v>17</v>
      </c>
      <c r="E1208" s="6" t="s">
        <v>61</v>
      </c>
      <c r="F1208" s="7">
        <v>55</v>
      </c>
      <c r="G1208" s="7">
        <v>41.78</v>
      </c>
      <c r="H1208" s="7">
        <f t="shared" si="195"/>
        <v>51.89</v>
      </c>
      <c r="I1208" s="7">
        <f t="shared" si="196"/>
        <v>2297.9</v>
      </c>
      <c r="J1208" s="7">
        <f t="shared" si="197"/>
        <v>2853.95</v>
      </c>
    </row>
    <row r="1209" spans="1:10" ht="16.5" x14ac:dyDescent="0.25">
      <c r="A1209" s="5" t="s">
        <v>2425</v>
      </c>
      <c r="B1209" s="6" t="s">
        <v>1112</v>
      </c>
      <c r="C1209" s="5" t="s">
        <v>1113</v>
      </c>
      <c r="D1209" s="6" t="s">
        <v>17</v>
      </c>
      <c r="E1209" s="6" t="s">
        <v>61</v>
      </c>
      <c r="F1209" s="7">
        <v>75</v>
      </c>
      <c r="G1209" s="7">
        <v>9.49</v>
      </c>
      <c r="H1209" s="7">
        <f t="shared" si="195"/>
        <v>11.79</v>
      </c>
      <c r="I1209" s="7">
        <f t="shared" si="196"/>
        <v>711.75</v>
      </c>
      <c r="J1209" s="7">
        <f t="shared" si="197"/>
        <v>884.25</v>
      </c>
    </row>
    <row r="1210" spans="1:10" ht="16.5" x14ac:dyDescent="0.25">
      <c r="A1210" s="5" t="s">
        <v>2426</v>
      </c>
      <c r="B1210" s="6" t="s">
        <v>2427</v>
      </c>
      <c r="C1210" s="5" t="s">
        <v>2428</v>
      </c>
      <c r="D1210" s="6" t="s">
        <v>17</v>
      </c>
      <c r="E1210" s="6" t="s">
        <v>61</v>
      </c>
      <c r="F1210" s="7">
        <v>3</v>
      </c>
      <c r="G1210" s="7">
        <v>15.22</v>
      </c>
      <c r="H1210" s="7">
        <f t="shared" si="195"/>
        <v>18.899999999999999</v>
      </c>
      <c r="I1210" s="7">
        <f t="shared" si="196"/>
        <v>45.66</v>
      </c>
      <c r="J1210" s="7">
        <f t="shared" si="197"/>
        <v>56.7</v>
      </c>
    </row>
    <row r="1211" spans="1:10" ht="16.5" x14ac:dyDescent="0.25">
      <c r="A1211" s="5" t="s">
        <v>2429</v>
      </c>
      <c r="B1211" s="6" t="s">
        <v>1115</v>
      </c>
      <c r="C1211" s="5" t="s">
        <v>1116</v>
      </c>
      <c r="D1211" s="6" t="s">
        <v>17</v>
      </c>
      <c r="E1211" s="6" t="s">
        <v>61</v>
      </c>
      <c r="F1211" s="7">
        <v>291</v>
      </c>
      <c r="G1211" s="7">
        <v>17.55</v>
      </c>
      <c r="H1211" s="7">
        <f t="shared" si="195"/>
        <v>21.8</v>
      </c>
      <c r="I1211" s="7">
        <f t="shared" si="196"/>
        <v>5107.05</v>
      </c>
      <c r="J1211" s="7">
        <f t="shared" si="197"/>
        <v>6343.8</v>
      </c>
    </row>
    <row r="1212" spans="1:10" x14ac:dyDescent="0.25">
      <c r="A1212" s="5" t="s">
        <v>2430</v>
      </c>
      <c r="B1212" s="6" t="s">
        <v>2431</v>
      </c>
      <c r="C1212" s="5" t="s">
        <v>2432</v>
      </c>
      <c r="D1212" s="6" t="s">
        <v>188</v>
      </c>
      <c r="E1212" s="6" t="s">
        <v>286</v>
      </c>
      <c r="F1212" s="7">
        <v>2</v>
      </c>
      <c r="G1212" s="7">
        <v>16.39</v>
      </c>
      <c r="H1212" s="7">
        <f t="shared" si="195"/>
        <v>20.36</v>
      </c>
      <c r="I1212" s="7">
        <f t="shared" si="196"/>
        <v>32.78</v>
      </c>
      <c r="J1212" s="7">
        <f t="shared" si="197"/>
        <v>40.72</v>
      </c>
    </row>
    <row r="1213" spans="1:10" ht="16.5" x14ac:dyDescent="0.25">
      <c r="A1213" s="5" t="s">
        <v>2433</v>
      </c>
      <c r="B1213" s="6" t="s">
        <v>2434</v>
      </c>
      <c r="C1213" s="5" t="s">
        <v>2435</v>
      </c>
      <c r="D1213" s="6" t="s">
        <v>17</v>
      </c>
      <c r="E1213" s="6" t="s">
        <v>61</v>
      </c>
      <c r="F1213" s="7">
        <v>1</v>
      </c>
      <c r="G1213" s="7">
        <v>17.899999999999999</v>
      </c>
      <c r="H1213" s="7">
        <f t="shared" si="195"/>
        <v>22.23</v>
      </c>
      <c r="I1213" s="7">
        <f t="shared" si="196"/>
        <v>17.899999999999999</v>
      </c>
      <c r="J1213" s="7">
        <f t="shared" si="197"/>
        <v>22.23</v>
      </c>
    </row>
    <row r="1214" spans="1:10" x14ac:dyDescent="0.25">
      <c r="A1214" s="5" t="s">
        <v>2436</v>
      </c>
      <c r="B1214" s="6" t="s">
        <v>2437</v>
      </c>
      <c r="C1214" s="5" t="s">
        <v>2438</v>
      </c>
      <c r="D1214" s="6" t="s">
        <v>188</v>
      </c>
      <c r="E1214" s="6" t="s">
        <v>286</v>
      </c>
      <c r="F1214" s="7">
        <v>5</v>
      </c>
      <c r="G1214" s="7">
        <v>25.47</v>
      </c>
      <c r="H1214" s="7">
        <f t="shared" si="195"/>
        <v>31.63</v>
      </c>
      <c r="I1214" s="7">
        <f t="shared" si="196"/>
        <v>127.35</v>
      </c>
      <c r="J1214" s="7">
        <f t="shared" si="197"/>
        <v>158.15</v>
      </c>
    </row>
    <row r="1215" spans="1:10" ht="16.5" x14ac:dyDescent="0.25">
      <c r="A1215" s="5" t="s">
        <v>2439</v>
      </c>
      <c r="B1215" s="6" t="s">
        <v>2440</v>
      </c>
      <c r="C1215" s="5" t="s">
        <v>2441</v>
      </c>
      <c r="D1215" s="6" t="s">
        <v>17</v>
      </c>
      <c r="E1215" s="6" t="s">
        <v>61</v>
      </c>
      <c r="F1215" s="7">
        <v>1</v>
      </c>
      <c r="G1215" s="7">
        <v>29.43</v>
      </c>
      <c r="H1215" s="7">
        <f t="shared" si="195"/>
        <v>36.549999999999997</v>
      </c>
      <c r="I1215" s="7">
        <f t="shared" si="196"/>
        <v>29.43</v>
      </c>
      <c r="J1215" s="7">
        <f t="shared" si="197"/>
        <v>36.549999999999997</v>
      </c>
    </row>
    <row r="1216" spans="1:10" ht="16.5" x14ac:dyDescent="0.25">
      <c r="A1216" s="5" t="s">
        <v>2442</v>
      </c>
      <c r="B1216" s="6" t="s">
        <v>1118</v>
      </c>
      <c r="C1216" s="5" t="s">
        <v>1119</v>
      </c>
      <c r="D1216" s="6" t="s">
        <v>17</v>
      </c>
      <c r="E1216" s="6" t="s">
        <v>61</v>
      </c>
      <c r="F1216" s="7">
        <v>52</v>
      </c>
      <c r="G1216" s="7">
        <v>39.950000000000003</v>
      </c>
      <c r="H1216" s="7">
        <f t="shared" si="195"/>
        <v>49.62</v>
      </c>
      <c r="I1216" s="7">
        <f t="shared" si="196"/>
        <v>2077.4</v>
      </c>
      <c r="J1216" s="7">
        <f t="shared" si="197"/>
        <v>2580.2399999999998</v>
      </c>
    </row>
    <row r="1217" spans="1:10" ht="16.5" x14ac:dyDescent="0.25">
      <c r="A1217" s="5" t="s">
        <v>2443</v>
      </c>
      <c r="B1217" s="6" t="s">
        <v>1121</v>
      </c>
      <c r="C1217" s="5" t="s">
        <v>1122</v>
      </c>
      <c r="D1217" s="6" t="s">
        <v>17</v>
      </c>
      <c r="E1217" s="6" t="s">
        <v>61</v>
      </c>
      <c r="F1217" s="7">
        <v>51</v>
      </c>
      <c r="G1217" s="7">
        <v>24.38</v>
      </c>
      <c r="H1217" s="7">
        <f t="shared" si="195"/>
        <v>30.28</v>
      </c>
      <c r="I1217" s="7">
        <f t="shared" si="196"/>
        <v>1243.3800000000001</v>
      </c>
      <c r="J1217" s="7">
        <f t="shared" si="197"/>
        <v>1544.28</v>
      </c>
    </row>
    <row r="1218" spans="1:10" ht="16.5" x14ac:dyDescent="0.25">
      <c r="A1218" s="5" t="s">
        <v>2444</v>
      </c>
      <c r="B1218" s="6" t="s">
        <v>2445</v>
      </c>
      <c r="C1218" s="5" t="s">
        <v>2446</v>
      </c>
      <c r="D1218" s="6" t="s">
        <v>17</v>
      </c>
      <c r="E1218" s="6" t="s">
        <v>61</v>
      </c>
      <c r="F1218" s="7">
        <v>2</v>
      </c>
      <c r="G1218" s="7">
        <v>10.11</v>
      </c>
      <c r="H1218" s="7">
        <f t="shared" si="195"/>
        <v>12.56</v>
      </c>
      <c r="I1218" s="7">
        <f t="shared" si="196"/>
        <v>20.22</v>
      </c>
      <c r="J1218" s="7">
        <f t="shared" si="197"/>
        <v>25.12</v>
      </c>
    </row>
    <row r="1219" spans="1:10" ht="16.5" x14ac:dyDescent="0.25">
      <c r="A1219" s="5" t="s">
        <v>2447</v>
      </c>
      <c r="B1219" s="6" t="s">
        <v>2448</v>
      </c>
      <c r="C1219" s="5" t="s">
        <v>2449</v>
      </c>
      <c r="D1219" s="6" t="s">
        <v>17</v>
      </c>
      <c r="E1219" s="6" t="s">
        <v>61</v>
      </c>
      <c r="F1219" s="7">
        <v>4</v>
      </c>
      <c r="G1219" s="7">
        <v>21.29</v>
      </c>
      <c r="H1219" s="7">
        <f t="shared" si="195"/>
        <v>26.44</v>
      </c>
      <c r="I1219" s="7">
        <f t="shared" si="196"/>
        <v>85.16</v>
      </c>
      <c r="J1219" s="7">
        <f t="shared" si="197"/>
        <v>105.76</v>
      </c>
    </row>
    <row r="1220" spans="1:10" ht="16.5" x14ac:dyDescent="0.25">
      <c r="A1220" s="5" t="s">
        <v>2450</v>
      </c>
      <c r="B1220" s="6" t="s">
        <v>1124</v>
      </c>
      <c r="C1220" s="5" t="s">
        <v>1125</v>
      </c>
      <c r="D1220" s="6" t="s">
        <v>17</v>
      </c>
      <c r="E1220" s="6" t="s">
        <v>61</v>
      </c>
      <c r="F1220" s="7">
        <v>167</v>
      </c>
      <c r="G1220" s="7">
        <v>9.4600000000000009</v>
      </c>
      <c r="H1220" s="7">
        <f t="shared" si="195"/>
        <v>11.75</v>
      </c>
      <c r="I1220" s="7">
        <f t="shared" si="196"/>
        <v>1579.82</v>
      </c>
      <c r="J1220" s="7">
        <f t="shared" si="197"/>
        <v>1962.25</v>
      </c>
    </row>
    <row r="1221" spans="1:10" ht="16.5" x14ac:dyDescent="0.25">
      <c r="A1221" s="5" t="s">
        <v>2451</v>
      </c>
      <c r="B1221" s="6" t="s">
        <v>2452</v>
      </c>
      <c r="C1221" s="5" t="s">
        <v>2453</v>
      </c>
      <c r="D1221" s="6" t="s">
        <v>17</v>
      </c>
      <c r="E1221" s="6" t="s">
        <v>61</v>
      </c>
      <c r="F1221" s="7">
        <v>24</v>
      </c>
      <c r="G1221" s="7">
        <v>20.43</v>
      </c>
      <c r="H1221" s="7">
        <f t="shared" si="195"/>
        <v>25.37</v>
      </c>
      <c r="I1221" s="7">
        <f t="shared" si="196"/>
        <v>490.32</v>
      </c>
      <c r="J1221" s="7">
        <f t="shared" si="197"/>
        <v>608.88</v>
      </c>
    </row>
    <row r="1222" spans="1:10" ht="16.5" x14ac:dyDescent="0.25">
      <c r="A1222" s="5" t="s">
        <v>2454</v>
      </c>
      <c r="B1222" s="6" t="s">
        <v>2455</v>
      </c>
      <c r="C1222" s="5" t="s">
        <v>2456</v>
      </c>
      <c r="D1222" s="6" t="s">
        <v>17</v>
      </c>
      <c r="E1222" s="6" t="s">
        <v>61</v>
      </c>
      <c r="F1222" s="7">
        <v>12</v>
      </c>
      <c r="G1222" s="7">
        <v>36.729999999999997</v>
      </c>
      <c r="H1222" s="7">
        <f t="shared" si="195"/>
        <v>45.62</v>
      </c>
      <c r="I1222" s="7">
        <f t="shared" si="196"/>
        <v>440.76</v>
      </c>
      <c r="J1222" s="7">
        <f t="shared" si="197"/>
        <v>547.44000000000005</v>
      </c>
    </row>
    <row r="1223" spans="1:10" ht="16.5" x14ac:dyDescent="0.25">
      <c r="A1223" s="5" t="s">
        <v>2457</v>
      </c>
      <c r="B1223" s="6" t="s">
        <v>1127</v>
      </c>
      <c r="C1223" s="5" t="s">
        <v>1128</v>
      </c>
      <c r="D1223" s="6" t="s">
        <v>17</v>
      </c>
      <c r="E1223" s="6" t="s">
        <v>61</v>
      </c>
      <c r="F1223" s="7">
        <v>152</v>
      </c>
      <c r="G1223" s="7">
        <v>5.47</v>
      </c>
      <c r="H1223" s="7">
        <f t="shared" si="195"/>
        <v>6.79</v>
      </c>
      <c r="I1223" s="7">
        <f t="shared" si="196"/>
        <v>831.44</v>
      </c>
      <c r="J1223" s="7">
        <f t="shared" si="197"/>
        <v>1032.08</v>
      </c>
    </row>
    <row r="1224" spans="1:10" ht="16.5" x14ac:dyDescent="0.25">
      <c r="A1224" s="5" t="s">
        <v>2458</v>
      </c>
      <c r="B1224" s="6" t="s">
        <v>2459</v>
      </c>
      <c r="C1224" s="5" t="s">
        <v>2460</v>
      </c>
      <c r="D1224" s="6" t="s">
        <v>17</v>
      </c>
      <c r="E1224" s="6" t="s">
        <v>61</v>
      </c>
      <c r="F1224" s="7">
        <v>102</v>
      </c>
      <c r="G1224" s="7">
        <v>13.67</v>
      </c>
      <c r="H1224" s="7">
        <f t="shared" si="195"/>
        <v>16.98</v>
      </c>
      <c r="I1224" s="7">
        <f t="shared" si="196"/>
        <v>1394.34</v>
      </c>
      <c r="J1224" s="7">
        <f t="shared" si="197"/>
        <v>1731.96</v>
      </c>
    </row>
    <row r="1225" spans="1:10" ht="16.5" x14ac:dyDescent="0.25">
      <c r="A1225" s="5" t="s">
        <v>2461</v>
      </c>
      <c r="B1225" s="6" t="s">
        <v>2434</v>
      </c>
      <c r="C1225" s="5" t="s">
        <v>2435</v>
      </c>
      <c r="D1225" s="6" t="s">
        <v>17</v>
      </c>
      <c r="E1225" s="6" t="s">
        <v>61</v>
      </c>
      <c r="F1225" s="7">
        <v>28</v>
      </c>
      <c r="G1225" s="7">
        <v>17.899999999999999</v>
      </c>
      <c r="H1225" s="7">
        <f t="shared" si="195"/>
        <v>22.23</v>
      </c>
      <c r="I1225" s="7">
        <f t="shared" si="196"/>
        <v>501.2</v>
      </c>
      <c r="J1225" s="7">
        <f t="shared" si="197"/>
        <v>622.44000000000005</v>
      </c>
    </row>
    <row r="1226" spans="1:10" ht="16.5" x14ac:dyDescent="0.25">
      <c r="A1226" s="5" t="s">
        <v>2462</v>
      </c>
      <c r="B1226" s="6" t="s">
        <v>2440</v>
      </c>
      <c r="C1226" s="5" t="s">
        <v>2441</v>
      </c>
      <c r="D1226" s="6" t="s">
        <v>17</v>
      </c>
      <c r="E1226" s="6" t="s">
        <v>61</v>
      </c>
      <c r="F1226" s="7">
        <v>47</v>
      </c>
      <c r="G1226" s="7">
        <v>29.43</v>
      </c>
      <c r="H1226" s="7">
        <f t="shared" si="195"/>
        <v>36.549999999999997</v>
      </c>
      <c r="I1226" s="7">
        <f t="shared" si="196"/>
        <v>1383.21</v>
      </c>
      <c r="J1226" s="7">
        <f t="shared" si="197"/>
        <v>1717.85</v>
      </c>
    </row>
    <row r="1227" spans="1:10" ht="16.5" x14ac:dyDescent="0.25">
      <c r="A1227" s="5" t="s">
        <v>2463</v>
      </c>
      <c r="B1227" s="6" t="s">
        <v>1130</v>
      </c>
      <c r="C1227" s="5" t="s">
        <v>1131</v>
      </c>
      <c r="D1227" s="6" t="s">
        <v>17</v>
      </c>
      <c r="E1227" s="6" t="s">
        <v>61</v>
      </c>
      <c r="F1227" s="7">
        <v>27</v>
      </c>
      <c r="G1227" s="7">
        <v>16.45</v>
      </c>
      <c r="H1227" s="7">
        <f t="shared" si="195"/>
        <v>20.43</v>
      </c>
      <c r="I1227" s="7">
        <f t="shared" si="196"/>
        <v>444.15</v>
      </c>
      <c r="J1227" s="7">
        <f t="shared" si="197"/>
        <v>551.61</v>
      </c>
    </row>
    <row r="1228" spans="1:10" ht="16.5" x14ac:dyDescent="0.25">
      <c r="A1228" s="5" t="s">
        <v>2464</v>
      </c>
      <c r="B1228" s="6" t="s">
        <v>2465</v>
      </c>
      <c r="C1228" s="5" t="s">
        <v>2466</v>
      </c>
      <c r="D1228" s="6" t="s">
        <v>17</v>
      </c>
      <c r="E1228" s="6" t="s">
        <v>61</v>
      </c>
      <c r="F1228" s="7">
        <v>12</v>
      </c>
      <c r="G1228" s="7">
        <v>34.9</v>
      </c>
      <c r="H1228" s="7">
        <f t="shared" si="195"/>
        <v>43.35</v>
      </c>
      <c r="I1228" s="7">
        <f t="shared" si="196"/>
        <v>418.8</v>
      </c>
      <c r="J1228" s="7">
        <f t="shared" si="197"/>
        <v>520.20000000000005</v>
      </c>
    </row>
    <row r="1229" spans="1:10" ht="24.75" x14ac:dyDescent="0.25">
      <c r="A1229" s="5" t="s">
        <v>2467</v>
      </c>
      <c r="B1229" s="6" t="s">
        <v>2468</v>
      </c>
      <c r="C1229" s="5" t="s">
        <v>2469</v>
      </c>
      <c r="D1229" s="6" t="s">
        <v>17</v>
      </c>
      <c r="E1229" s="6" t="s">
        <v>61</v>
      </c>
      <c r="F1229" s="7">
        <v>4</v>
      </c>
      <c r="G1229" s="7">
        <v>46.62</v>
      </c>
      <c r="H1229" s="7">
        <f t="shared" si="195"/>
        <v>57.9</v>
      </c>
      <c r="I1229" s="7">
        <f t="shared" si="196"/>
        <v>186.48</v>
      </c>
      <c r="J1229" s="7">
        <f t="shared" si="197"/>
        <v>231.6</v>
      </c>
    </row>
    <row r="1230" spans="1:10" ht="16.5" x14ac:dyDescent="0.25">
      <c r="A1230" s="5" t="s">
        <v>2470</v>
      </c>
      <c r="B1230" s="6" t="s">
        <v>2459</v>
      </c>
      <c r="C1230" s="5" t="s">
        <v>2460</v>
      </c>
      <c r="D1230" s="6" t="s">
        <v>17</v>
      </c>
      <c r="E1230" s="6" t="s">
        <v>61</v>
      </c>
      <c r="F1230" s="7">
        <v>20</v>
      </c>
      <c r="G1230" s="7">
        <v>13.67</v>
      </c>
      <c r="H1230" s="7">
        <f t="shared" si="195"/>
        <v>16.98</v>
      </c>
      <c r="I1230" s="7">
        <f t="shared" si="196"/>
        <v>273.39999999999998</v>
      </c>
      <c r="J1230" s="7">
        <f t="shared" si="197"/>
        <v>339.6</v>
      </c>
    </row>
    <row r="1231" spans="1:10" ht="16.5" x14ac:dyDescent="0.25">
      <c r="A1231" s="5" t="s">
        <v>2471</v>
      </c>
      <c r="B1231" s="6" t="s">
        <v>2472</v>
      </c>
      <c r="C1231" s="5" t="s">
        <v>2473</v>
      </c>
      <c r="D1231" s="6" t="s">
        <v>17</v>
      </c>
      <c r="E1231" s="6" t="s">
        <v>61</v>
      </c>
      <c r="F1231" s="7">
        <v>4</v>
      </c>
      <c r="G1231" s="7">
        <v>18.48</v>
      </c>
      <c r="H1231" s="7">
        <f t="shared" si="195"/>
        <v>22.95</v>
      </c>
      <c r="I1231" s="7">
        <f t="shared" si="196"/>
        <v>73.92</v>
      </c>
      <c r="J1231" s="7">
        <f t="shared" si="197"/>
        <v>91.8</v>
      </c>
    </row>
    <row r="1232" spans="1:10" ht="16.5" x14ac:dyDescent="0.25">
      <c r="A1232" s="5" t="s">
        <v>2474</v>
      </c>
      <c r="B1232" s="6" t="s">
        <v>2475</v>
      </c>
      <c r="C1232" s="5" t="s">
        <v>2476</v>
      </c>
      <c r="D1232" s="6" t="s">
        <v>17</v>
      </c>
      <c r="E1232" s="6" t="s">
        <v>61</v>
      </c>
      <c r="F1232" s="7">
        <v>4</v>
      </c>
      <c r="G1232" s="7">
        <v>27.92</v>
      </c>
      <c r="H1232" s="7">
        <f t="shared" si="195"/>
        <v>34.68</v>
      </c>
      <c r="I1232" s="7">
        <f t="shared" si="196"/>
        <v>111.68</v>
      </c>
      <c r="J1232" s="7">
        <f t="shared" si="197"/>
        <v>138.72</v>
      </c>
    </row>
    <row r="1233" spans="1:10" ht="16.5" x14ac:dyDescent="0.25">
      <c r="A1233" s="5" t="s">
        <v>2477</v>
      </c>
      <c r="B1233" s="6" t="s">
        <v>1133</v>
      </c>
      <c r="C1233" s="5" t="s">
        <v>1134</v>
      </c>
      <c r="D1233" s="6" t="s">
        <v>17</v>
      </c>
      <c r="E1233" s="6" t="s">
        <v>61</v>
      </c>
      <c r="F1233" s="7">
        <v>1</v>
      </c>
      <c r="G1233" s="7">
        <v>9.9600000000000009</v>
      </c>
      <c r="H1233" s="7">
        <f t="shared" si="195"/>
        <v>12.37</v>
      </c>
      <c r="I1233" s="7">
        <f t="shared" si="196"/>
        <v>9.9600000000000009</v>
      </c>
      <c r="J1233" s="7">
        <f t="shared" si="197"/>
        <v>12.37</v>
      </c>
    </row>
    <row r="1234" spans="1:10" ht="20.100000000000001" customHeight="1" x14ac:dyDescent="0.25">
      <c r="A1234" s="3" t="s">
        <v>2478</v>
      </c>
      <c r="B1234" s="57" t="s">
        <v>440</v>
      </c>
      <c r="C1234" s="57"/>
      <c r="D1234" s="57"/>
      <c r="E1234" s="57"/>
      <c r="F1234" s="57"/>
      <c r="G1234" s="57">
        <f>ROUND(F1235*G1235,2)+ROUND(F1236*G1236,2)</f>
        <v>8950.94</v>
      </c>
      <c r="H1234" s="57"/>
      <c r="I1234" s="4">
        <f>ROUND(SUM(I1235:I1236),2)</f>
        <v>8950.94</v>
      </c>
      <c r="J1234" s="4">
        <f>ROUND(SUM(J1235:J1236),2)</f>
        <v>11117.22</v>
      </c>
    </row>
    <row r="1235" spans="1:10" ht="24.75" x14ac:dyDescent="0.25">
      <c r="A1235" s="5" t="s">
        <v>2479</v>
      </c>
      <c r="B1235" s="6" t="s">
        <v>1137</v>
      </c>
      <c r="C1235" s="5" t="s">
        <v>1138</v>
      </c>
      <c r="D1235" s="6" t="s">
        <v>17</v>
      </c>
      <c r="E1235" s="6" t="s">
        <v>61</v>
      </c>
      <c r="F1235" s="7">
        <v>62</v>
      </c>
      <c r="G1235" s="7">
        <v>76.31</v>
      </c>
      <c r="H1235" s="7">
        <f>ROUND(G1235*ROUND(1+(24.2/100),4),2)</f>
        <v>94.78</v>
      </c>
      <c r="I1235" s="7">
        <f>ROUND(ROUND(F1235,2)*ROUND(G1235,2),2)</f>
        <v>4731.22</v>
      </c>
      <c r="J1235" s="7">
        <f>ROUND(ROUND(F1235,2)*ROUND(H1235,2),2)</f>
        <v>5876.36</v>
      </c>
    </row>
    <row r="1236" spans="1:10" ht="16.5" x14ac:dyDescent="0.25">
      <c r="A1236" s="5" t="s">
        <v>2480</v>
      </c>
      <c r="B1236" s="6" t="s">
        <v>1140</v>
      </c>
      <c r="C1236" s="5" t="s">
        <v>1141</v>
      </c>
      <c r="D1236" s="6" t="s">
        <v>53</v>
      </c>
      <c r="E1236" s="6" t="s">
        <v>61</v>
      </c>
      <c r="F1236" s="7">
        <v>62</v>
      </c>
      <c r="G1236" s="7">
        <v>68.06</v>
      </c>
      <c r="H1236" s="7">
        <f>ROUND(G1236*ROUND(1+(24.2/100),4),2)</f>
        <v>84.53</v>
      </c>
      <c r="I1236" s="7">
        <f>ROUND(ROUND(F1236,2)*ROUND(G1236,2),2)</f>
        <v>4219.72</v>
      </c>
      <c r="J1236" s="7">
        <f>ROUND(ROUND(F1236,2)*ROUND(H1236,2),2)</f>
        <v>5240.8599999999997</v>
      </c>
    </row>
    <row r="1237" spans="1:10" ht="20.100000000000001" customHeight="1" x14ac:dyDescent="0.25">
      <c r="A1237" s="3" t="s">
        <v>2481</v>
      </c>
      <c r="B1237" s="57" t="s">
        <v>484</v>
      </c>
      <c r="C1237" s="57"/>
      <c r="D1237" s="57"/>
      <c r="E1237" s="57"/>
      <c r="F1237" s="57"/>
      <c r="G1237" s="57">
        <f>ROUND(F1238*G1238,2)+ROUND(F1241*G1241,2)+ROUND(F1245*G1245,2)+ROUND(F1255*G1255,2)</f>
        <v>0</v>
      </c>
      <c r="H1237" s="57"/>
      <c r="I1237" s="4">
        <f>ROUND(I1238+I1241+I1245+I1255,2)</f>
        <v>125532.79</v>
      </c>
      <c r="J1237" s="4">
        <f>ROUND(J1238+J1241+J1245+J1255,2)</f>
        <v>155909.44</v>
      </c>
    </row>
    <row r="1238" spans="1:10" ht="20.100000000000001" customHeight="1" x14ac:dyDescent="0.25">
      <c r="A1238" s="3" t="s">
        <v>2482</v>
      </c>
      <c r="B1238" s="57" t="s">
        <v>157</v>
      </c>
      <c r="C1238" s="57"/>
      <c r="D1238" s="57"/>
      <c r="E1238" s="57"/>
      <c r="F1238" s="57"/>
      <c r="G1238" s="57">
        <f>ROUND(F1239*G1239,2)+ROUND(F1240*G1240,2)</f>
        <v>7437.25</v>
      </c>
      <c r="H1238" s="57"/>
      <c r="I1238" s="4">
        <f>ROUND(SUM(I1239:I1240),2)</f>
        <v>7437.25</v>
      </c>
      <c r="J1238" s="4">
        <f>ROUND(SUM(J1239:J1240),2)</f>
        <v>9236.1200000000008</v>
      </c>
    </row>
    <row r="1239" spans="1:10" ht="24.75" x14ac:dyDescent="0.25">
      <c r="A1239" s="5" t="s">
        <v>2483</v>
      </c>
      <c r="B1239" s="6" t="s">
        <v>207</v>
      </c>
      <c r="C1239" s="5" t="s">
        <v>208</v>
      </c>
      <c r="D1239" s="6" t="s">
        <v>17</v>
      </c>
      <c r="E1239" s="6" t="s">
        <v>76</v>
      </c>
      <c r="F1239" s="7">
        <v>138.91</v>
      </c>
      <c r="G1239" s="7">
        <v>21.71</v>
      </c>
      <c r="H1239" s="7">
        <f>ROUND(G1239*ROUND(1+(24.2/100),4),2)</f>
        <v>26.96</v>
      </c>
      <c r="I1239" s="7">
        <f>ROUND(ROUND(F1239,2)*ROUND(G1239,2),2)</f>
        <v>3015.74</v>
      </c>
      <c r="J1239" s="7">
        <f>ROUND(ROUND(F1239,2)*ROUND(H1239,2),2)</f>
        <v>3745.01</v>
      </c>
    </row>
    <row r="1240" spans="1:10" ht="16.5" x14ac:dyDescent="0.25">
      <c r="A1240" s="5" t="s">
        <v>2484</v>
      </c>
      <c r="B1240" s="6" t="s">
        <v>210</v>
      </c>
      <c r="C1240" s="5" t="s">
        <v>211</v>
      </c>
      <c r="D1240" s="6" t="s">
        <v>17</v>
      </c>
      <c r="E1240" s="6" t="s">
        <v>76</v>
      </c>
      <c r="F1240" s="7">
        <v>138.91</v>
      </c>
      <c r="G1240" s="7">
        <v>31.83</v>
      </c>
      <c r="H1240" s="7">
        <f>ROUND(G1240*ROUND(1+(24.2/100),4),2)</f>
        <v>39.53</v>
      </c>
      <c r="I1240" s="7">
        <f>ROUND(ROUND(F1240,2)*ROUND(G1240,2),2)</f>
        <v>4421.51</v>
      </c>
      <c r="J1240" s="7">
        <f>ROUND(ROUND(F1240,2)*ROUND(H1240,2),2)</f>
        <v>5491.11</v>
      </c>
    </row>
    <row r="1241" spans="1:10" ht="20.100000000000001" customHeight="1" x14ac:dyDescent="0.25">
      <c r="A1241" s="3" t="s">
        <v>2485</v>
      </c>
      <c r="B1241" s="57" t="s">
        <v>353</v>
      </c>
      <c r="C1241" s="57"/>
      <c r="D1241" s="57"/>
      <c r="E1241" s="57"/>
      <c r="F1241" s="57"/>
      <c r="G1241" s="57">
        <f>ROUND(F1242*G1242,2)+ROUND(F1243*G1243,2)+ROUND(F1244*G1244,2)</f>
        <v>52550.66</v>
      </c>
      <c r="H1241" s="57"/>
      <c r="I1241" s="4">
        <f>ROUND(SUM(I1242:I1244),2)</f>
        <v>52550.66</v>
      </c>
      <c r="J1241" s="4">
        <f>ROUND(SUM(J1242:J1244),2)</f>
        <v>65266.85</v>
      </c>
    </row>
    <row r="1242" spans="1:10" ht="16.5" x14ac:dyDescent="0.25">
      <c r="A1242" s="5" t="s">
        <v>2486</v>
      </c>
      <c r="B1242" s="6" t="s">
        <v>493</v>
      </c>
      <c r="C1242" s="5" t="s">
        <v>494</v>
      </c>
      <c r="D1242" s="6" t="s">
        <v>17</v>
      </c>
      <c r="E1242" s="6" t="s">
        <v>178</v>
      </c>
      <c r="F1242" s="7">
        <v>25.27</v>
      </c>
      <c r="G1242" s="7">
        <v>48.78</v>
      </c>
      <c r="H1242" s="7">
        <f>ROUND(G1242*ROUND(1+(24.2/100),4),2)</f>
        <v>60.58</v>
      </c>
      <c r="I1242" s="7">
        <f>ROUND(ROUND(F1242,2)*ROUND(G1242,2),2)</f>
        <v>1232.67</v>
      </c>
      <c r="J1242" s="7">
        <f>ROUND(ROUND(F1242,2)*ROUND(H1242,2),2)</f>
        <v>1530.86</v>
      </c>
    </row>
    <row r="1243" spans="1:10" ht="16.5" x14ac:dyDescent="0.25">
      <c r="A1243" s="5" t="s">
        <v>2487</v>
      </c>
      <c r="B1243" s="6" t="s">
        <v>2488</v>
      </c>
      <c r="C1243" s="5" t="s">
        <v>2489</v>
      </c>
      <c r="D1243" s="6" t="s">
        <v>17</v>
      </c>
      <c r="E1243" s="6" t="s">
        <v>178</v>
      </c>
      <c r="F1243" s="7">
        <v>392.85</v>
      </c>
      <c r="G1243" s="7">
        <v>61.86</v>
      </c>
      <c r="H1243" s="7">
        <f>ROUND(G1243*ROUND(1+(24.2/100),4),2)</f>
        <v>76.83</v>
      </c>
      <c r="I1243" s="7">
        <f>ROUND(ROUND(F1243,2)*ROUND(G1243,2),2)</f>
        <v>24301.7</v>
      </c>
      <c r="J1243" s="7">
        <f>ROUND(ROUND(F1243,2)*ROUND(H1243,2),2)</f>
        <v>30182.67</v>
      </c>
    </row>
    <row r="1244" spans="1:10" ht="16.5" x14ac:dyDescent="0.25">
      <c r="A1244" s="5" t="s">
        <v>2490</v>
      </c>
      <c r="B1244" s="6" t="s">
        <v>496</v>
      </c>
      <c r="C1244" s="5" t="s">
        <v>497</v>
      </c>
      <c r="D1244" s="6" t="s">
        <v>17</v>
      </c>
      <c r="E1244" s="6" t="s">
        <v>178</v>
      </c>
      <c r="F1244" s="7">
        <v>392.85</v>
      </c>
      <c r="G1244" s="7">
        <v>68.77</v>
      </c>
      <c r="H1244" s="7">
        <f>ROUND(G1244*ROUND(1+(24.2/100),4),2)</f>
        <v>85.41</v>
      </c>
      <c r="I1244" s="7">
        <f>ROUND(ROUND(F1244,2)*ROUND(G1244,2),2)</f>
        <v>27016.29</v>
      </c>
      <c r="J1244" s="7">
        <f>ROUND(ROUND(F1244,2)*ROUND(H1244,2),2)</f>
        <v>33553.32</v>
      </c>
    </row>
    <row r="1245" spans="1:10" ht="20.100000000000001" customHeight="1" x14ac:dyDescent="0.25">
      <c r="A1245" s="3" t="s">
        <v>2491</v>
      </c>
      <c r="B1245" s="57" t="s">
        <v>370</v>
      </c>
      <c r="C1245" s="57"/>
      <c r="D1245" s="57"/>
      <c r="E1245" s="57"/>
      <c r="F1245" s="57"/>
      <c r="G1245" s="57">
        <f>ROUND(F1246*G1246,2)+ROUND(F1247*G1247,2)+ROUND(F1248*G1248,2)+ROUND(F1249*G1249,2)+ROUND(F1250*G1250,2)+ROUND(F1251*G1251,2)+ROUND(F1252*G1252,2)+ROUND(F1253*G1253,2)+ROUND(F1254*G1254,2)</f>
        <v>23955.9</v>
      </c>
      <c r="H1245" s="57"/>
      <c r="I1245" s="4">
        <f>ROUND(SUM(I1246:I1254),2)</f>
        <v>23955.9</v>
      </c>
      <c r="J1245" s="4">
        <f>ROUND(SUM(J1246:J1254),2)</f>
        <v>29752.93</v>
      </c>
    </row>
    <row r="1246" spans="1:10" ht="16.5" x14ac:dyDescent="0.25">
      <c r="A1246" s="5" t="s">
        <v>2492</v>
      </c>
      <c r="B1246" s="6" t="s">
        <v>2317</v>
      </c>
      <c r="C1246" s="5" t="s">
        <v>2318</v>
      </c>
      <c r="D1246" s="6" t="s">
        <v>17</v>
      </c>
      <c r="E1246" s="6" t="s">
        <v>61</v>
      </c>
      <c r="F1246" s="7">
        <v>31</v>
      </c>
      <c r="G1246" s="7">
        <v>14.94</v>
      </c>
      <c r="H1246" s="7">
        <f t="shared" ref="H1246:H1254" si="198">ROUND(G1246*ROUND(1+(24.2/100),4),2)</f>
        <v>18.559999999999999</v>
      </c>
      <c r="I1246" s="7">
        <f t="shared" ref="I1246:I1254" si="199">ROUND(ROUND(F1246,2)*ROUND(G1246,2),2)</f>
        <v>463.14</v>
      </c>
      <c r="J1246" s="7">
        <f t="shared" ref="J1246:J1254" si="200">ROUND(ROUND(F1246,2)*ROUND(H1246,2),2)</f>
        <v>575.36</v>
      </c>
    </row>
    <row r="1247" spans="1:10" ht="16.5" x14ac:dyDescent="0.25">
      <c r="A1247" s="5" t="s">
        <v>2493</v>
      </c>
      <c r="B1247" s="6" t="s">
        <v>2494</v>
      </c>
      <c r="C1247" s="5" t="s">
        <v>2495</v>
      </c>
      <c r="D1247" s="6" t="s">
        <v>17</v>
      </c>
      <c r="E1247" s="6" t="s">
        <v>61</v>
      </c>
      <c r="F1247" s="7">
        <v>1</v>
      </c>
      <c r="G1247" s="7">
        <v>122.06</v>
      </c>
      <c r="H1247" s="7">
        <f t="shared" si="198"/>
        <v>151.6</v>
      </c>
      <c r="I1247" s="7">
        <f t="shared" si="199"/>
        <v>122.06</v>
      </c>
      <c r="J1247" s="7">
        <f t="shared" si="200"/>
        <v>151.6</v>
      </c>
    </row>
    <row r="1248" spans="1:10" ht="16.5" x14ac:dyDescent="0.25">
      <c r="A1248" s="5" t="s">
        <v>2496</v>
      </c>
      <c r="B1248" s="6" t="s">
        <v>2497</v>
      </c>
      <c r="C1248" s="5" t="s">
        <v>2498</v>
      </c>
      <c r="D1248" s="6" t="s">
        <v>17</v>
      </c>
      <c r="E1248" s="6" t="s">
        <v>61</v>
      </c>
      <c r="F1248" s="7">
        <v>49</v>
      </c>
      <c r="G1248" s="7">
        <v>109.96</v>
      </c>
      <c r="H1248" s="7">
        <f t="shared" si="198"/>
        <v>136.57</v>
      </c>
      <c r="I1248" s="7">
        <f t="shared" si="199"/>
        <v>5388.04</v>
      </c>
      <c r="J1248" s="7">
        <f t="shared" si="200"/>
        <v>6691.93</v>
      </c>
    </row>
    <row r="1249" spans="1:10" ht="16.5" x14ac:dyDescent="0.25">
      <c r="A1249" s="5" t="s">
        <v>2499</v>
      </c>
      <c r="B1249" s="6" t="s">
        <v>2500</v>
      </c>
      <c r="C1249" s="5" t="s">
        <v>2501</v>
      </c>
      <c r="D1249" s="6" t="s">
        <v>17</v>
      </c>
      <c r="E1249" s="6" t="s">
        <v>61</v>
      </c>
      <c r="F1249" s="7">
        <v>24</v>
      </c>
      <c r="G1249" s="7">
        <v>124.83</v>
      </c>
      <c r="H1249" s="7">
        <f t="shared" si="198"/>
        <v>155.04</v>
      </c>
      <c r="I1249" s="7">
        <f t="shared" si="199"/>
        <v>2995.92</v>
      </c>
      <c r="J1249" s="7">
        <f t="shared" si="200"/>
        <v>3720.96</v>
      </c>
    </row>
    <row r="1250" spans="1:10" ht="16.5" x14ac:dyDescent="0.25">
      <c r="A1250" s="5" t="s">
        <v>2502</v>
      </c>
      <c r="B1250" s="6" t="s">
        <v>2503</v>
      </c>
      <c r="C1250" s="5" t="s">
        <v>2504</v>
      </c>
      <c r="D1250" s="6" t="s">
        <v>17</v>
      </c>
      <c r="E1250" s="6" t="s">
        <v>61</v>
      </c>
      <c r="F1250" s="7">
        <v>14</v>
      </c>
      <c r="G1250" s="7">
        <v>112.73</v>
      </c>
      <c r="H1250" s="7">
        <f t="shared" si="198"/>
        <v>140.01</v>
      </c>
      <c r="I1250" s="7">
        <f t="shared" si="199"/>
        <v>1578.22</v>
      </c>
      <c r="J1250" s="7">
        <f t="shared" si="200"/>
        <v>1960.14</v>
      </c>
    </row>
    <row r="1251" spans="1:10" ht="16.5" x14ac:dyDescent="0.25">
      <c r="A1251" s="5" t="s">
        <v>2505</v>
      </c>
      <c r="B1251" s="6" t="s">
        <v>2506</v>
      </c>
      <c r="C1251" s="5" t="s">
        <v>2507</v>
      </c>
      <c r="D1251" s="6" t="s">
        <v>17</v>
      </c>
      <c r="E1251" s="6" t="s">
        <v>61</v>
      </c>
      <c r="F1251" s="7">
        <v>20</v>
      </c>
      <c r="G1251" s="7">
        <v>113.85</v>
      </c>
      <c r="H1251" s="7">
        <f t="shared" si="198"/>
        <v>141.4</v>
      </c>
      <c r="I1251" s="7">
        <f t="shared" si="199"/>
        <v>2277</v>
      </c>
      <c r="J1251" s="7">
        <f t="shared" si="200"/>
        <v>2828</v>
      </c>
    </row>
    <row r="1252" spans="1:10" ht="16.5" x14ac:dyDescent="0.25">
      <c r="A1252" s="5" t="s">
        <v>2508</v>
      </c>
      <c r="B1252" s="6" t="s">
        <v>2509</v>
      </c>
      <c r="C1252" s="5" t="s">
        <v>2510</v>
      </c>
      <c r="D1252" s="6" t="s">
        <v>17</v>
      </c>
      <c r="E1252" s="6" t="s">
        <v>61</v>
      </c>
      <c r="F1252" s="7">
        <v>68</v>
      </c>
      <c r="G1252" s="7">
        <v>86.34</v>
      </c>
      <c r="H1252" s="7">
        <f t="shared" si="198"/>
        <v>107.23</v>
      </c>
      <c r="I1252" s="7">
        <f t="shared" si="199"/>
        <v>5871.12</v>
      </c>
      <c r="J1252" s="7">
        <f t="shared" si="200"/>
        <v>7291.64</v>
      </c>
    </row>
    <row r="1253" spans="1:10" x14ac:dyDescent="0.25">
      <c r="A1253" s="5" t="s">
        <v>2511</v>
      </c>
      <c r="B1253" s="6" t="s">
        <v>2512</v>
      </c>
      <c r="C1253" s="5" t="s">
        <v>2513</v>
      </c>
      <c r="D1253" s="6" t="s">
        <v>188</v>
      </c>
      <c r="E1253" s="6" t="s">
        <v>286</v>
      </c>
      <c r="F1253" s="7">
        <v>30</v>
      </c>
      <c r="G1253" s="7">
        <v>94.64</v>
      </c>
      <c r="H1253" s="7">
        <f t="shared" si="198"/>
        <v>117.54</v>
      </c>
      <c r="I1253" s="7">
        <f t="shared" si="199"/>
        <v>2839.2</v>
      </c>
      <c r="J1253" s="7">
        <f t="shared" si="200"/>
        <v>3526.2</v>
      </c>
    </row>
    <row r="1254" spans="1:10" ht="16.5" x14ac:dyDescent="0.25">
      <c r="A1254" s="5" t="s">
        <v>2514</v>
      </c>
      <c r="B1254" s="6" t="s">
        <v>2515</v>
      </c>
      <c r="C1254" s="5" t="s">
        <v>2516</v>
      </c>
      <c r="D1254" s="6" t="s">
        <v>17</v>
      </c>
      <c r="E1254" s="6" t="s">
        <v>61</v>
      </c>
      <c r="F1254" s="7">
        <v>10</v>
      </c>
      <c r="G1254" s="7">
        <v>242.12</v>
      </c>
      <c r="H1254" s="7">
        <f t="shared" si="198"/>
        <v>300.70999999999998</v>
      </c>
      <c r="I1254" s="7">
        <f t="shared" si="199"/>
        <v>2421.1999999999998</v>
      </c>
      <c r="J1254" s="7">
        <f t="shared" si="200"/>
        <v>3007.1</v>
      </c>
    </row>
    <row r="1255" spans="1:10" ht="20.100000000000001" customHeight="1" x14ac:dyDescent="0.25">
      <c r="A1255" s="3" t="s">
        <v>2517</v>
      </c>
      <c r="B1255" s="57" t="s">
        <v>440</v>
      </c>
      <c r="C1255" s="57"/>
      <c r="D1255" s="57"/>
      <c r="E1255" s="57"/>
      <c r="F1255" s="57"/>
      <c r="G1255" s="57">
        <f>ROUND(F1256*G1256,2)+ROUND(F1257*G1257,2)</f>
        <v>41588.980000000003</v>
      </c>
      <c r="H1255" s="57"/>
      <c r="I1255" s="4">
        <f>ROUND(SUM(I1256:I1257),2)</f>
        <v>41588.980000000003</v>
      </c>
      <c r="J1255" s="4">
        <f>ROUND(SUM(J1256:J1257),2)</f>
        <v>51653.54</v>
      </c>
    </row>
    <row r="1256" spans="1:10" ht="16.5" x14ac:dyDescent="0.25">
      <c r="A1256" s="5" t="s">
        <v>2518</v>
      </c>
      <c r="B1256" s="6" t="s">
        <v>509</v>
      </c>
      <c r="C1256" s="5" t="s">
        <v>510</v>
      </c>
      <c r="D1256" s="6" t="s">
        <v>17</v>
      </c>
      <c r="E1256" s="6" t="s">
        <v>61</v>
      </c>
      <c r="F1256" s="7">
        <v>10</v>
      </c>
      <c r="G1256" s="7">
        <v>620.15</v>
      </c>
      <c r="H1256" s="7">
        <f>ROUND(G1256*ROUND(1+(24.2/100),4),2)</f>
        <v>770.23</v>
      </c>
      <c r="I1256" s="7">
        <f>ROUND(ROUND(F1256,2)*ROUND(G1256,2),2)</f>
        <v>6201.5</v>
      </c>
      <c r="J1256" s="7">
        <f>ROUND(ROUND(F1256,2)*ROUND(H1256,2),2)</f>
        <v>7702.3</v>
      </c>
    </row>
    <row r="1257" spans="1:10" ht="24.75" x14ac:dyDescent="0.25">
      <c r="A1257" s="5" t="s">
        <v>2519</v>
      </c>
      <c r="B1257" s="6" t="s">
        <v>2520</v>
      </c>
      <c r="C1257" s="5" t="s">
        <v>2521</v>
      </c>
      <c r="D1257" s="6" t="s">
        <v>53</v>
      </c>
      <c r="E1257" s="6" t="s">
        <v>61</v>
      </c>
      <c r="F1257" s="7">
        <v>4</v>
      </c>
      <c r="G1257" s="7">
        <v>8846.8700000000008</v>
      </c>
      <c r="H1257" s="7">
        <f>ROUND(G1257*ROUND(1+(24.2/100),4),2)</f>
        <v>10987.81</v>
      </c>
      <c r="I1257" s="7">
        <f>ROUND(ROUND(F1257,2)*ROUND(G1257,2),2)</f>
        <v>35387.480000000003</v>
      </c>
      <c r="J1257" s="7">
        <f>ROUND(ROUND(F1257,2)*ROUND(H1257,2),2)</f>
        <v>43951.24</v>
      </c>
    </row>
    <row r="1258" spans="1:10" ht="20.100000000000001" customHeight="1" x14ac:dyDescent="0.25">
      <c r="A1258" s="3" t="s">
        <v>2522</v>
      </c>
      <c r="B1258" s="57" t="s">
        <v>1171</v>
      </c>
      <c r="C1258" s="57"/>
      <c r="D1258" s="57"/>
      <c r="E1258" s="57"/>
      <c r="F1258" s="57"/>
      <c r="G1258" s="57">
        <f>ROUND(F1259*G1259,2)+ROUND(F1264*G1264,2)+ROUND(F1269*G1269,2)+ROUND(F1277*G1277,2)</f>
        <v>0</v>
      </c>
      <c r="H1258" s="57"/>
      <c r="I1258" s="4">
        <f>ROUND(I1259+I1264+I1269+I1277,2)</f>
        <v>212565.05</v>
      </c>
      <c r="J1258" s="4">
        <f>ROUND(J1259+J1264+J1269+J1277,2)</f>
        <v>264006.28999999998</v>
      </c>
    </row>
    <row r="1259" spans="1:10" ht="20.100000000000001" customHeight="1" x14ac:dyDescent="0.25">
      <c r="A1259" s="3" t="s">
        <v>2523</v>
      </c>
      <c r="B1259" s="57" t="s">
        <v>1173</v>
      </c>
      <c r="C1259" s="57"/>
      <c r="D1259" s="57"/>
      <c r="E1259" s="57"/>
      <c r="F1259" s="57"/>
      <c r="G1259" s="57">
        <f>ROUND(F1260*G1260,2)+ROUND(F1261*G1261,2)+ROUND(F1262*G1262,2)+ROUND(F1263*G1263,2)</f>
        <v>79643.539999999994</v>
      </c>
      <c r="H1259" s="57"/>
      <c r="I1259" s="4">
        <f>ROUND(SUM(I1260:I1263),2)</f>
        <v>79643.539999999994</v>
      </c>
      <c r="J1259" s="4">
        <f>ROUND(SUM(J1260:J1263),2)</f>
        <v>98917.26</v>
      </c>
    </row>
    <row r="1260" spans="1:10" ht="16.5" x14ac:dyDescent="0.25">
      <c r="A1260" s="5" t="s">
        <v>2524</v>
      </c>
      <c r="B1260" s="6" t="s">
        <v>2525</v>
      </c>
      <c r="C1260" s="5" t="s">
        <v>2526</v>
      </c>
      <c r="D1260" s="6" t="s">
        <v>17</v>
      </c>
      <c r="E1260" s="6" t="s">
        <v>61</v>
      </c>
      <c r="F1260" s="7">
        <v>2</v>
      </c>
      <c r="G1260" s="7">
        <v>794.47</v>
      </c>
      <c r="H1260" s="7">
        <f>ROUND(G1260*ROUND(1+(24.2/100),4),2)</f>
        <v>986.73</v>
      </c>
      <c r="I1260" s="7">
        <f>ROUND(ROUND(F1260,2)*ROUND(G1260,2),2)</f>
        <v>1588.94</v>
      </c>
      <c r="J1260" s="7">
        <f>ROUND(ROUND(F1260,2)*ROUND(H1260,2),2)</f>
        <v>1973.46</v>
      </c>
    </row>
    <row r="1261" spans="1:10" ht="16.5" x14ac:dyDescent="0.25">
      <c r="A1261" s="5" t="s">
        <v>2527</v>
      </c>
      <c r="B1261" s="6" t="s">
        <v>2528</v>
      </c>
      <c r="C1261" s="5" t="s">
        <v>2529</v>
      </c>
      <c r="D1261" s="6" t="s">
        <v>17</v>
      </c>
      <c r="E1261" s="6" t="s">
        <v>61</v>
      </c>
      <c r="F1261" s="7">
        <v>12</v>
      </c>
      <c r="G1261" s="7">
        <v>345.65</v>
      </c>
      <c r="H1261" s="7">
        <f>ROUND(G1261*ROUND(1+(24.2/100),4),2)</f>
        <v>429.3</v>
      </c>
      <c r="I1261" s="7">
        <f>ROUND(ROUND(F1261,2)*ROUND(G1261,2),2)</f>
        <v>4147.8</v>
      </c>
      <c r="J1261" s="7">
        <f>ROUND(ROUND(F1261,2)*ROUND(H1261,2),2)</f>
        <v>5151.6000000000004</v>
      </c>
    </row>
    <row r="1262" spans="1:10" ht="16.5" x14ac:dyDescent="0.25">
      <c r="A1262" s="5" t="s">
        <v>2530</v>
      </c>
      <c r="B1262" s="6" t="s">
        <v>1203</v>
      </c>
      <c r="C1262" s="5" t="s">
        <v>1204</v>
      </c>
      <c r="D1262" s="6" t="s">
        <v>17</v>
      </c>
      <c r="E1262" s="6" t="s">
        <v>61</v>
      </c>
      <c r="F1262" s="7">
        <v>70</v>
      </c>
      <c r="G1262" s="7">
        <v>578.42999999999995</v>
      </c>
      <c r="H1262" s="7">
        <f>ROUND(G1262*ROUND(1+(24.2/100),4),2)</f>
        <v>718.41</v>
      </c>
      <c r="I1262" s="7">
        <f>ROUND(ROUND(F1262,2)*ROUND(G1262,2),2)</f>
        <v>40490.1</v>
      </c>
      <c r="J1262" s="7">
        <f>ROUND(ROUND(F1262,2)*ROUND(H1262,2),2)</f>
        <v>50288.7</v>
      </c>
    </row>
    <row r="1263" spans="1:10" ht="16.5" x14ac:dyDescent="0.25">
      <c r="A1263" s="5" t="s">
        <v>2531</v>
      </c>
      <c r="B1263" s="6" t="s">
        <v>2532</v>
      </c>
      <c r="C1263" s="5" t="s">
        <v>2533</v>
      </c>
      <c r="D1263" s="6" t="s">
        <v>17</v>
      </c>
      <c r="E1263" s="6" t="s">
        <v>61</v>
      </c>
      <c r="F1263" s="7">
        <v>30</v>
      </c>
      <c r="G1263" s="7">
        <v>1113.8900000000001</v>
      </c>
      <c r="H1263" s="7">
        <f>ROUND(G1263*ROUND(1+(24.2/100),4),2)</f>
        <v>1383.45</v>
      </c>
      <c r="I1263" s="7">
        <f>ROUND(ROUND(F1263,2)*ROUND(G1263,2),2)</f>
        <v>33416.699999999997</v>
      </c>
      <c r="J1263" s="7">
        <f>ROUND(ROUND(F1263,2)*ROUND(H1263,2),2)</f>
        <v>41503.5</v>
      </c>
    </row>
    <row r="1264" spans="1:10" ht="20.100000000000001" customHeight="1" x14ac:dyDescent="0.25">
      <c r="A1264" s="3" t="s">
        <v>2534</v>
      </c>
      <c r="B1264" s="57" t="s">
        <v>2535</v>
      </c>
      <c r="C1264" s="57"/>
      <c r="D1264" s="57"/>
      <c r="E1264" s="57"/>
      <c r="F1264" s="57"/>
      <c r="G1264" s="57">
        <f>ROUND(F1265*G1265,2)+ROUND(F1266*G1266,2)+ROUND(F1267*G1267,2)+ROUND(F1268*G1268,2)</f>
        <v>32433.95</v>
      </c>
      <c r="H1264" s="57"/>
      <c r="I1264" s="4">
        <f>ROUND(SUM(I1265:I1268),2)</f>
        <v>32433.95</v>
      </c>
      <c r="J1264" s="4">
        <f>ROUND(SUM(J1265:J1268),2)</f>
        <v>40283.18</v>
      </c>
    </row>
    <row r="1265" spans="1:10" ht="16.5" x14ac:dyDescent="0.25">
      <c r="A1265" s="5" t="s">
        <v>2536</v>
      </c>
      <c r="B1265" s="6" t="s">
        <v>1206</v>
      </c>
      <c r="C1265" s="5" t="s">
        <v>1207</v>
      </c>
      <c r="D1265" s="6" t="s">
        <v>17</v>
      </c>
      <c r="E1265" s="6" t="s">
        <v>61</v>
      </c>
      <c r="F1265" s="7">
        <v>2</v>
      </c>
      <c r="G1265" s="7">
        <v>155.69999999999999</v>
      </c>
      <c r="H1265" s="7">
        <f>ROUND(G1265*ROUND(1+(24.2/100),4),2)</f>
        <v>193.38</v>
      </c>
      <c r="I1265" s="7">
        <f>ROUND(ROUND(F1265,2)*ROUND(G1265,2),2)</f>
        <v>311.39999999999998</v>
      </c>
      <c r="J1265" s="7">
        <f>ROUND(ROUND(F1265,2)*ROUND(H1265,2),2)</f>
        <v>386.76</v>
      </c>
    </row>
    <row r="1266" spans="1:10" x14ac:dyDescent="0.25">
      <c r="A1266" s="5" t="s">
        <v>2537</v>
      </c>
      <c r="B1266" s="6" t="s">
        <v>2538</v>
      </c>
      <c r="C1266" s="5" t="s">
        <v>2539</v>
      </c>
      <c r="D1266" s="6" t="s">
        <v>188</v>
      </c>
      <c r="E1266" s="6" t="s">
        <v>286</v>
      </c>
      <c r="F1266" s="7">
        <v>2</v>
      </c>
      <c r="G1266" s="7">
        <v>92.48</v>
      </c>
      <c r="H1266" s="7">
        <f>ROUND(G1266*ROUND(1+(24.2/100),4),2)</f>
        <v>114.86</v>
      </c>
      <c r="I1266" s="7">
        <f>ROUND(ROUND(F1266,2)*ROUND(G1266,2),2)</f>
        <v>184.96</v>
      </c>
      <c r="J1266" s="7">
        <f>ROUND(ROUND(F1266,2)*ROUND(H1266,2),2)</f>
        <v>229.72</v>
      </c>
    </row>
    <row r="1267" spans="1:10" x14ac:dyDescent="0.25">
      <c r="A1267" s="5" t="s">
        <v>2540</v>
      </c>
      <c r="B1267" s="6" t="s">
        <v>2541</v>
      </c>
      <c r="C1267" s="5" t="s">
        <v>2542</v>
      </c>
      <c r="D1267" s="6" t="s">
        <v>188</v>
      </c>
      <c r="E1267" s="6" t="s">
        <v>286</v>
      </c>
      <c r="F1267" s="7">
        <v>8</v>
      </c>
      <c r="G1267" s="7">
        <v>382.92</v>
      </c>
      <c r="H1267" s="7">
        <f>ROUND(G1267*ROUND(1+(24.2/100),4),2)</f>
        <v>475.59</v>
      </c>
      <c r="I1267" s="7">
        <f>ROUND(ROUND(F1267,2)*ROUND(G1267,2),2)</f>
        <v>3063.36</v>
      </c>
      <c r="J1267" s="7">
        <f>ROUND(ROUND(F1267,2)*ROUND(H1267,2),2)</f>
        <v>3804.72</v>
      </c>
    </row>
    <row r="1268" spans="1:10" ht="16.5" x14ac:dyDescent="0.25">
      <c r="A1268" s="5" t="s">
        <v>2543</v>
      </c>
      <c r="B1268" s="6" t="s">
        <v>1209</v>
      </c>
      <c r="C1268" s="5" t="s">
        <v>1210</v>
      </c>
      <c r="D1268" s="6" t="s">
        <v>53</v>
      </c>
      <c r="E1268" s="6" t="s">
        <v>61</v>
      </c>
      <c r="F1268" s="7">
        <v>77</v>
      </c>
      <c r="G1268" s="7">
        <v>374.99</v>
      </c>
      <c r="H1268" s="7">
        <f>ROUND(G1268*ROUND(1+(24.2/100),4),2)</f>
        <v>465.74</v>
      </c>
      <c r="I1268" s="7">
        <f>ROUND(ROUND(F1268,2)*ROUND(G1268,2),2)</f>
        <v>28874.23</v>
      </c>
      <c r="J1268" s="7">
        <f>ROUND(ROUND(F1268,2)*ROUND(H1268,2),2)</f>
        <v>35861.980000000003</v>
      </c>
    </row>
    <row r="1269" spans="1:10" ht="20.100000000000001" customHeight="1" x14ac:dyDescent="0.25">
      <c r="A1269" s="3" t="s">
        <v>2544</v>
      </c>
      <c r="B1269" s="57" t="s">
        <v>2545</v>
      </c>
      <c r="C1269" s="57"/>
      <c r="D1269" s="57"/>
      <c r="E1269" s="57"/>
      <c r="F1269" s="57"/>
      <c r="G1269" s="57">
        <f>ROUND(F1270*G1270,2)+ROUND(F1271*G1271,2)+ROUND(F1272*G1272,2)+ROUND(F1273*G1273,2)+ROUND(F1274*G1274,2)+ROUND(F1275*G1275,2)+ROUND(F1276*G1276,2)</f>
        <v>32402.969999999998</v>
      </c>
      <c r="H1269" s="57"/>
      <c r="I1269" s="4">
        <f>ROUND(SUM(I1270:I1276),2)</f>
        <v>32402.97</v>
      </c>
      <c r="J1269" s="4">
        <f>ROUND(SUM(J1270:J1276),2)</f>
        <v>40244.81</v>
      </c>
    </row>
    <row r="1270" spans="1:10" ht="16.5" x14ac:dyDescent="0.25">
      <c r="A1270" s="5" t="s">
        <v>2546</v>
      </c>
      <c r="B1270" s="6" t="s">
        <v>1175</v>
      </c>
      <c r="C1270" s="5" t="s">
        <v>1176</v>
      </c>
      <c r="D1270" s="6" t="s">
        <v>17</v>
      </c>
      <c r="E1270" s="6" t="s">
        <v>61</v>
      </c>
      <c r="F1270" s="7">
        <v>62</v>
      </c>
      <c r="G1270" s="7">
        <v>63.29</v>
      </c>
      <c r="H1270" s="7">
        <f t="shared" ref="H1270:H1276" si="201">ROUND(G1270*ROUND(1+(24.2/100),4),2)</f>
        <v>78.61</v>
      </c>
      <c r="I1270" s="7">
        <f t="shared" ref="I1270:I1276" si="202">ROUND(ROUND(F1270,2)*ROUND(G1270,2),2)</f>
        <v>3923.98</v>
      </c>
      <c r="J1270" s="7">
        <f t="shared" ref="J1270:J1276" si="203">ROUND(ROUND(F1270,2)*ROUND(H1270,2),2)</f>
        <v>4873.82</v>
      </c>
    </row>
    <row r="1271" spans="1:10" x14ac:dyDescent="0.25">
      <c r="A1271" s="5" t="s">
        <v>2547</v>
      </c>
      <c r="B1271" s="6" t="s">
        <v>2548</v>
      </c>
      <c r="C1271" s="5" t="s">
        <v>2549</v>
      </c>
      <c r="D1271" s="6" t="s">
        <v>17</v>
      </c>
      <c r="E1271" s="6" t="s">
        <v>61</v>
      </c>
      <c r="F1271" s="7">
        <v>70</v>
      </c>
      <c r="G1271" s="7">
        <v>43.1</v>
      </c>
      <c r="H1271" s="7">
        <f t="shared" si="201"/>
        <v>53.53</v>
      </c>
      <c r="I1271" s="7">
        <f t="shared" si="202"/>
        <v>3017</v>
      </c>
      <c r="J1271" s="7">
        <f t="shared" si="203"/>
        <v>3747.1</v>
      </c>
    </row>
    <row r="1272" spans="1:10" ht="16.5" x14ac:dyDescent="0.25">
      <c r="A1272" s="5" t="s">
        <v>2550</v>
      </c>
      <c r="B1272" s="6" t="s">
        <v>1178</v>
      </c>
      <c r="C1272" s="5" t="s">
        <v>1179</v>
      </c>
      <c r="D1272" s="6" t="s">
        <v>17</v>
      </c>
      <c r="E1272" s="6" t="s">
        <v>61</v>
      </c>
      <c r="F1272" s="7">
        <v>24</v>
      </c>
      <c r="G1272" s="7">
        <v>294.33999999999997</v>
      </c>
      <c r="H1272" s="7">
        <f t="shared" si="201"/>
        <v>365.57</v>
      </c>
      <c r="I1272" s="7">
        <f t="shared" si="202"/>
        <v>7064.16</v>
      </c>
      <c r="J1272" s="7">
        <f t="shared" si="203"/>
        <v>8773.68</v>
      </c>
    </row>
    <row r="1273" spans="1:10" ht="16.5" x14ac:dyDescent="0.25">
      <c r="A1273" s="5" t="s">
        <v>2551</v>
      </c>
      <c r="B1273" s="6" t="s">
        <v>1181</v>
      </c>
      <c r="C1273" s="5" t="s">
        <v>1182</v>
      </c>
      <c r="D1273" s="6" t="s">
        <v>17</v>
      </c>
      <c r="E1273" s="6" t="s">
        <v>61</v>
      </c>
      <c r="F1273" s="7">
        <v>12</v>
      </c>
      <c r="G1273" s="7">
        <v>309.87</v>
      </c>
      <c r="H1273" s="7">
        <f t="shared" si="201"/>
        <v>384.86</v>
      </c>
      <c r="I1273" s="7">
        <f t="shared" si="202"/>
        <v>3718.44</v>
      </c>
      <c r="J1273" s="7">
        <f t="shared" si="203"/>
        <v>4618.32</v>
      </c>
    </row>
    <row r="1274" spans="1:10" ht="16.5" x14ac:dyDescent="0.25">
      <c r="A1274" s="5" t="s">
        <v>2552</v>
      </c>
      <c r="B1274" s="6" t="s">
        <v>1184</v>
      </c>
      <c r="C1274" s="5" t="s">
        <v>1185</v>
      </c>
      <c r="D1274" s="6" t="s">
        <v>17</v>
      </c>
      <c r="E1274" s="6" t="s">
        <v>61</v>
      </c>
      <c r="F1274" s="7">
        <v>24</v>
      </c>
      <c r="G1274" s="7">
        <v>320.2</v>
      </c>
      <c r="H1274" s="7">
        <f t="shared" si="201"/>
        <v>397.69</v>
      </c>
      <c r="I1274" s="7">
        <f t="shared" si="202"/>
        <v>7684.8</v>
      </c>
      <c r="J1274" s="7">
        <f t="shared" si="203"/>
        <v>9544.56</v>
      </c>
    </row>
    <row r="1275" spans="1:10" ht="16.5" x14ac:dyDescent="0.25">
      <c r="A1275" s="5" t="s">
        <v>2553</v>
      </c>
      <c r="B1275" s="6" t="s">
        <v>1194</v>
      </c>
      <c r="C1275" s="5" t="s">
        <v>1195</v>
      </c>
      <c r="D1275" s="6" t="s">
        <v>53</v>
      </c>
      <c r="E1275" s="6" t="s">
        <v>61</v>
      </c>
      <c r="F1275" s="7">
        <v>70</v>
      </c>
      <c r="G1275" s="7">
        <v>65.37</v>
      </c>
      <c r="H1275" s="7">
        <f t="shared" si="201"/>
        <v>81.19</v>
      </c>
      <c r="I1275" s="7">
        <f t="shared" si="202"/>
        <v>4575.8999999999996</v>
      </c>
      <c r="J1275" s="7">
        <f t="shared" si="203"/>
        <v>5683.3</v>
      </c>
    </row>
    <row r="1276" spans="1:10" ht="16.5" x14ac:dyDescent="0.25">
      <c r="A1276" s="5" t="s">
        <v>2554</v>
      </c>
      <c r="B1276" s="6" t="s">
        <v>1197</v>
      </c>
      <c r="C1276" s="5" t="s">
        <v>1198</v>
      </c>
      <c r="D1276" s="6" t="s">
        <v>53</v>
      </c>
      <c r="E1276" s="6" t="s">
        <v>61</v>
      </c>
      <c r="F1276" s="7">
        <v>37</v>
      </c>
      <c r="G1276" s="7">
        <v>65.37</v>
      </c>
      <c r="H1276" s="7">
        <f t="shared" si="201"/>
        <v>81.19</v>
      </c>
      <c r="I1276" s="7">
        <f t="shared" si="202"/>
        <v>2418.69</v>
      </c>
      <c r="J1276" s="7">
        <f t="shared" si="203"/>
        <v>3004.03</v>
      </c>
    </row>
    <row r="1277" spans="1:10" ht="20.100000000000001" customHeight="1" x14ac:dyDescent="0.25">
      <c r="A1277" s="3" t="s">
        <v>2555</v>
      </c>
      <c r="B1277" s="57" t="s">
        <v>1212</v>
      </c>
      <c r="C1277" s="57"/>
      <c r="D1277" s="57"/>
      <c r="E1277" s="57"/>
      <c r="F1277" s="57"/>
      <c r="G1277" s="57">
        <f>ROUND(F1278*G1278,2)+ROUND(F1279*G1279,2)+ROUND(F1280*G1280,2)+ROUND(F1281*G1281,2)+ROUND(F1282*G1282,2)+ROUND(F1283*G1283,2)</f>
        <v>68084.59</v>
      </c>
      <c r="H1277" s="57"/>
      <c r="I1277" s="4">
        <f>ROUND(SUM(I1278:I1283),2)</f>
        <v>68084.59</v>
      </c>
      <c r="J1277" s="4">
        <f>ROUND(SUM(J1278:J1283),2)</f>
        <v>84561.04</v>
      </c>
    </row>
    <row r="1278" spans="1:10" ht="16.5" x14ac:dyDescent="0.25">
      <c r="A1278" s="5" t="s">
        <v>2556</v>
      </c>
      <c r="B1278" s="6" t="s">
        <v>2557</v>
      </c>
      <c r="C1278" s="5" t="s">
        <v>2558</v>
      </c>
      <c r="D1278" s="6" t="s">
        <v>53</v>
      </c>
      <c r="E1278" s="6" t="s">
        <v>61</v>
      </c>
      <c r="F1278" s="7">
        <v>2</v>
      </c>
      <c r="G1278" s="7">
        <v>1898.34</v>
      </c>
      <c r="H1278" s="7">
        <f t="shared" ref="H1278:H1283" si="204">ROUND(G1278*ROUND(1+(24.2/100),4),2)</f>
        <v>2357.7399999999998</v>
      </c>
      <c r="I1278" s="7">
        <f t="shared" ref="I1278:I1283" si="205">ROUND(ROUND(F1278,2)*ROUND(G1278,2),2)</f>
        <v>3796.68</v>
      </c>
      <c r="J1278" s="7">
        <f t="shared" ref="J1278:J1283" si="206">ROUND(ROUND(F1278,2)*ROUND(H1278,2),2)</f>
        <v>4715.4799999999996</v>
      </c>
    </row>
    <row r="1279" spans="1:10" ht="16.5" x14ac:dyDescent="0.25">
      <c r="A1279" s="5" t="s">
        <v>2559</v>
      </c>
      <c r="B1279" s="6" t="s">
        <v>2560</v>
      </c>
      <c r="C1279" s="5" t="s">
        <v>2561</v>
      </c>
      <c r="D1279" s="6" t="s">
        <v>53</v>
      </c>
      <c r="E1279" s="6" t="s">
        <v>61</v>
      </c>
      <c r="F1279" s="7">
        <v>1</v>
      </c>
      <c r="G1279" s="7">
        <v>2015.36</v>
      </c>
      <c r="H1279" s="7">
        <f t="shared" si="204"/>
        <v>2503.08</v>
      </c>
      <c r="I1279" s="7">
        <f t="shared" si="205"/>
        <v>2015.36</v>
      </c>
      <c r="J1279" s="7">
        <f t="shared" si="206"/>
        <v>2503.08</v>
      </c>
    </row>
    <row r="1280" spans="1:10" ht="16.5" x14ac:dyDescent="0.25">
      <c r="A1280" s="5" t="s">
        <v>2562</v>
      </c>
      <c r="B1280" s="6" t="s">
        <v>2563</v>
      </c>
      <c r="C1280" s="5" t="s">
        <v>2564</v>
      </c>
      <c r="D1280" s="6" t="s">
        <v>53</v>
      </c>
      <c r="E1280" s="6" t="s">
        <v>61</v>
      </c>
      <c r="F1280" s="7">
        <v>12</v>
      </c>
      <c r="G1280" s="7">
        <v>4324.0200000000004</v>
      </c>
      <c r="H1280" s="7">
        <f t="shared" si="204"/>
        <v>5370.43</v>
      </c>
      <c r="I1280" s="7">
        <f t="shared" si="205"/>
        <v>51888.24</v>
      </c>
      <c r="J1280" s="7">
        <f t="shared" si="206"/>
        <v>64445.16</v>
      </c>
    </row>
    <row r="1281" spans="1:10" ht="16.5" x14ac:dyDescent="0.25">
      <c r="A1281" s="5" t="s">
        <v>2565</v>
      </c>
      <c r="B1281" s="6" t="s">
        <v>2566</v>
      </c>
      <c r="C1281" s="5" t="s">
        <v>2567</v>
      </c>
      <c r="D1281" s="6" t="s">
        <v>53</v>
      </c>
      <c r="E1281" s="6" t="s">
        <v>61</v>
      </c>
      <c r="F1281" s="7">
        <v>1</v>
      </c>
      <c r="G1281" s="7">
        <v>6478.78</v>
      </c>
      <c r="H1281" s="7">
        <f t="shared" si="204"/>
        <v>8046.64</v>
      </c>
      <c r="I1281" s="7">
        <f t="shared" si="205"/>
        <v>6478.78</v>
      </c>
      <c r="J1281" s="7">
        <f t="shared" si="206"/>
        <v>8046.64</v>
      </c>
    </row>
    <row r="1282" spans="1:10" ht="16.5" x14ac:dyDescent="0.25">
      <c r="A1282" s="5" t="s">
        <v>2568</v>
      </c>
      <c r="B1282" s="6" t="s">
        <v>2569</v>
      </c>
      <c r="C1282" s="5" t="s">
        <v>2570</v>
      </c>
      <c r="D1282" s="6" t="s">
        <v>53</v>
      </c>
      <c r="E1282" s="6" t="s">
        <v>61</v>
      </c>
      <c r="F1282" s="7">
        <v>2</v>
      </c>
      <c r="G1282" s="7">
        <v>1520.93</v>
      </c>
      <c r="H1282" s="7">
        <f t="shared" si="204"/>
        <v>1889</v>
      </c>
      <c r="I1282" s="7">
        <f t="shared" si="205"/>
        <v>3041.86</v>
      </c>
      <c r="J1282" s="7">
        <f t="shared" si="206"/>
        <v>3778</v>
      </c>
    </row>
    <row r="1283" spans="1:10" ht="16.5" x14ac:dyDescent="0.25">
      <c r="A1283" s="5" t="s">
        <v>2571</v>
      </c>
      <c r="B1283" s="6" t="s">
        <v>2572</v>
      </c>
      <c r="C1283" s="5" t="s">
        <v>2573</v>
      </c>
      <c r="D1283" s="6" t="s">
        <v>53</v>
      </c>
      <c r="E1283" s="6" t="s">
        <v>61</v>
      </c>
      <c r="F1283" s="7">
        <v>1</v>
      </c>
      <c r="G1283" s="7">
        <v>863.67</v>
      </c>
      <c r="H1283" s="7">
        <f t="shared" si="204"/>
        <v>1072.68</v>
      </c>
      <c r="I1283" s="7">
        <f t="shared" si="205"/>
        <v>863.67</v>
      </c>
      <c r="J1283" s="7">
        <f t="shared" si="206"/>
        <v>1072.68</v>
      </c>
    </row>
    <row r="1284" spans="1:10" ht="20.100000000000001" customHeight="1" x14ac:dyDescent="0.25">
      <c r="A1284" s="3" t="s">
        <v>2574</v>
      </c>
      <c r="B1284" s="57" t="s">
        <v>1217</v>
      </c>
      <c r="C1284" s="57"/>
      <c r="D1284" s="57"/>
      <c r="E1284" s="57"/>
      <c r="F1284" s="57"/>
      <c r="G1284" s="57">
        <f>ROUND(F1285*G1285,2)+ROUND(F1286*G1286,2)+ROUND(F1287*G1287,2)+ROUND(F1288*G1288,2)+ROUND(F1289*G1289,2)</f>
        <v>281302.21999999997</v>
      </c>
      <c r="H1284" s="57"/>
      <c r="I1284" s="4">
        <f>ROUND(SUM(I1285:I1289),2)</f>
        <v>281302.21999999997</v>
      </c>
      <c r="J1284" s="4">
        <f>ROUND(SUM(J1285:J1289),2)</f>
        <v>349377.96</v>
      </c>
    </row>
    <row r="1285" spans="1:10" ht="16.5" x14ac:dyDescent="0.25">
      <c r="A1285" s="5" t="s">
        <v>2575</v>
      </c>
      <c r="B1285" s="6" t="s">
        <v>2576</v>
      </c>
      <c r="C1285" s="5" t="s">
        <v>2577</v>
      </c>
      <c r="D1285" s="6" t="s">
        <v>17</v>
      </c>
      <c r="E1285" s="6" t="s">
        <v>72</v>
      </c>
      <c r="F1285" s="7">
        <v>546.11</v>
      </c>
      <c r="G1285" s="7">
        <v>135.69</v>
      </c>
      <c r="H1285" s="7">
        <f>ROUND(G1285*ROUND(1+(24.2/100),4),2)</f>
        <v>168.53</v>
      </c>
      <c r="I1285" s="7">
        <f>ROUND(ROUND(F1285,2)*ROUND(G1285,2),2)</f>
        <v>74101.67</v>
      </c>
      <c r="J1285" s="7">
        <f>ROUND(ROUND(F1285,2)*ROUND(H1285,2),2)</f>
        <v>92035.92</v>
      </c>
    </row>
    <row r="1286" spans="1:10" ht="16.5" x14ac:dyDescent="0.25">
      <c r="A1286" s="5" t="s">
        <v>2578</v>
      </c>
      <c r="B1286" s="6" t="s">
        <v>2579</v>
      </c>
      <c r="C1286" s="5" t="s">
        <v>2580</v>
      </c>
      <c r="D1286" s="6" t="s">
        <v>17</v>
      </c>
      <c r="E1286" s="6" t="s">
        <v>72</v>
      </c>
      <c r="F1286" s="7">
        <v>779.88</v>
      </c>
      <c r="G1286" s="7">
        <v>174.76</v>
      </c>
      <c r="H1286" s="7">
        <f>ROUND(G1286*ROUND(1+(24.2/100),4),2)</f>
        <v>217.05</v>
      </c>
      <c r="I1286" s="7">
        <f>ROUND(ROUND(F1286,2)*ROUND(G1286,2),2)</f>
        <v>136291.82999999999</v>
      </c>
      <c r="J1286" s="7">
        <f>ROUND(ROUND(F1286,2)*ROUND(H1286,2),2)</f>
        <v>169272.95</v>
      </c>
    </row>
    <row r="1287" spans="1:10" x14ac:dyDescent="0.25">
      <c r="A1287" s="5" t="s">
        <v>2581</v>
      </c>
      <c r="B1287" s="6" t="s">
        <v>2582</v>
      </c>
      <c r="C1287" s="5" t="s">
        <v>2583</v>
      </c>
      <c r="D1287" s="6" t="s">
        <v>17</v>
      </c>
      <c r="E1287" s="6" t="s">
        <v>72</v>
      </c>
      <c r="F1287" s="7">
        <v>577.57000000000005</v>
      </c>
      <c r="G1287" s="7">
        <v>49</v>
      </c>
      <c r="H1287" s="7">
        <f>ROUND(G1287*ROUND(1+(24.2/100),4),2)</f>
        <v>60.86</v>
      </c>
      <c r="I1287" s="7">
        <f>ROUND(ROUND(F1287,2)*ROUND(G1287,2),2)</f>
        <v>28300.93</v>
      </c>
      <c r="J1287" s="7">
        <f>ROUND(ROUND(F1287,2)*ROUND(H1287,2),2)</f>
        <v>35150.910000000003</v>
      </c>
    </row>
    <row r="1288" spans="1:10" ht="16.5" x14ac:dyDescent="0.25">
      <c r="A1288" s="5" t="s">
        <v>2584</v>
      </c>
      <c r="B1288" s="6" t="s">
        <v>2585</v>
      </c>
      <c r="C1288" s="5" t="s">
        <v>2586</v>
      </c>
      <c r="D1288" s="6" t="s">
        <v>17</v>
      </c>
      <c r="E1288" s="6" t="s">
        <v>72</v>
      </c>
      <c r="F1288" s="7">
        <v>487.95</v>
      </c>
      <c r="G1288" s="7">
        <v>25.4</v>
      </c>
      <c r="H1288" s="7">
        <f>ROUND(G1288*ROUND(1+(24.2/100),4),2)</f>
        <v>31.55</v>
      </c>
      <c r="I1288" s="7">
        <f>ROUND(ROUND(F1288,2)*ROUND(G1288,2),2)</f>
        <v>12393.93</v>
      </c>
      <c r="J1288" s="7">
        <f>ROUND(ROUND(F1288,2)*ROUND(H1288,2),2)</f>
        <v>15394.82</v>
      </c>
    </row>
    <row r="1289" spans="1:10" ht="16.5" x14ac:dyDescent="0.25">
      <c r="A1289" s="5" t="s">
        <v>2587</v>
      </c>
      <c r="B1289" s="6" t="s">
        <v>2588</v>
      </c>
      <c r="C1289" s="5" t="s">
        <v>2589</v>
      </c>
      <c r="D1289" s="6" t="s">
        <v>17</v>
      </c>
      <c r="E1289" s="6" t="s">
        <v>72</v>
      </c>
      <c r="F1289" s="7">
        <v>487.95</v>
      </c>
      <c r="G1289" s="7">
        <v>61.92</v>
      </c>
      <c r="H1289" s="7">
        <f>ROUND(G1289*ROUND(1+(24.2/100),4),2)</f>
        <v>76.900000000000006</v>
      </c>
      <c r="I1289" s="7">
        <f>ROUND(ROUND(F1289,2)*ROUND(G1289,2),2)</f>
        <v>30213.86</v>
      </c>
      <c r="J1289" s="7">
        <f>ROUND(ROUND(F1289,2)*ROUND(H1289,2),2)</f>
        <v>37523.360000000001</v>
      </c>
    </row>
    <row r="1290" spans="1:10" ht="20.100000000000001" customHeight="1" x14ac:dyDescent="0.25">
      <c r="A1290" s="3" t="s">
        <v>2590</v>
      </c>
      <c r="B1290" s="57" t="s">
        <v>1228</v>
      </c>
      <c r="C1290" s="57"/>
      <c r="D1290" s="57"/>
      <c r="E1290" s="57"/>
      <c r="F1290" s="57"/>
      <c r="G1290" s="57">
        <f>ROUND(F1291*G1291,2)+ROUND(F1294*G1294,2)+ROUND(F1307*G1307,2)+ROUND(F1321*G1321,2)+ROUND(F1346*G1346,2)</f>
        <v>0</v>
      </c>
      <c r="H1290" s="57"/>
      <c r="I1290" s="4">
        <f>ROUND(I1291+I1294+I1307+I1321+I1346,2)</f>
        <v>169629.49</v>
      </c>
      <c r="J1290" s="4">
        <f>ROUND(J1291+J1294+J1307+J1321+J1346,2)</f>
        <v>210681.59</v>
      </c>
    </row>
    <row r="1291" spans="1:10" ht="20.100000000000001" customHeight="1" x14ac:dyDescent="0.25">
      <c r="A1291" s="3" t="s">
        <v>2591</v>
      </c>
      <c r="B1291" s="57" t="s">
        <v>1230</v>
      </c>
      <c r="C1291" s="57"/>
      <c r="D1291" s="57"/>
      <c r="E1291" s="57"/>
      <c r="F1291" s="57"/>
      <c r="G1291" s="57">
        <f>ROUND(F1292*G1292,2)+ROUND(F1293*G1293,2)</f>
        <v>18548.989999999998</v>
      </c>
      <c r="H1291" s="57"/>
      <c r="I1291" s="4">
        <f>ROUND(SUM(I1292:I1293),2)</f>
        <v>18548.990000000002</v>
      </c>
      <c r="J1291" s="4">
        <f>ROUND(SUM(J1292:J1293),2)</f>
        <v>23037.86</v>
      </c>
    </row>
    <row r="1292" spans="1:10" ht="16.5" x14ac:dyDescent="0.25">
      <c r="A1292" s="5" t="s">
        <v>2592</v>
      </c>
      <c r="B1292" s="6" t="s">
        <v>1232</v>
      </c>
      <c r="C1292" s="5" t="s">
        <v>1233</v>
      </c>
      <c r="D1292" s="6" t="s">
        <v>17</v>
      </c>
      <c r="E1292" s="6" t="s">
        <v>61</v>
      </c>
      <c r="F1292" s="7">
        <v>30</v>
      </c>
      <c r="G1292" s="7">
        <v>285.37</v>
      </c>
      <c r="H1292" s="7">
        <f>ROUND(G1292*ROUND(1+(24.2/100),4),2)</f>
        <v>354.43</v>
      </c>
      <c r="I1292" s="7">
        <f>ROUND(ROUND(F1292,2)*ROUND(G1292,2),2)</f>
        <v>8561.1</v>
      </c>
      <c r="J1292" s="7">
        <f>ROUND(ROUND(F1292,2)*ROUND(H1292,2),2)</f>
        <v>10632.9</v>
      </c>
    </row>
    <row r="1293" spans="1:10" ht="16.5" x14ac:dyDescent="0.25">
      <c r="A1293" s="5" t="s">
        <v>2593</v>
      </c>
      <c r="B1293" s="6" t="s">
        <v>1235</v>
      </c>
      <c r="C1293" s="5" t="s">
        <v>1236</v>
      </c>
      <c r="D1293" s="6" t="s">
        <v>17</v>
      </c>
      <c r="E1293" s="6" t="s">
        <v>61</v>
      </c>
      <c r="F1293" s="7">
        <v>31</v>
      </c>
      <c r="G1293" s="7">
        <v>322.19</v>
      </c>
      <c r="H1293" s="7">
        <f>ROUND(G1293*ROUND(1+(24.2/100),4),2)</f>
        <v>400.16</v>
      </c>
      <c r="I1293" s="7">
        <f>ROUND(ROUND(F1293,2)*ROUND(G1293,2),2)</f>
        <v>9987.89</v>
      </c>
      <c r="J1293" s="7">
        <f>ROUND(ROUND(F1293,2)*ROUND(H1293,2),2)</f>
        <v>12404.96</v>
      </c>
    </row>
    <row r="1294" spans="1:10" ht="20.100000000000001" customHeight="1" x14ac:dyDescent="0.25">
      <c r="A1294" s="3" t="s">
        <v>2594</v>
      </c>
      <c r="B1294" s="57" t="s">
        <v>1238</v>
      </c>
      <c r="C1294" s="57"/>
      <c r="D1294" s="57"/>
      <c r="E1294" s="57"/>
      <c r="F1294" s="57"/>
      <c r="G1294" s="57">
        <f>ROUND(F1295*G1295,2)+ROUND(F1296*G1296,2)+ROUND(F1297*G1297,2)+ROUND(F1298*G1298,2)+ROUND(F1299*G1299,2)+ROUND(F1300*G1300,2)+ROUND(F1301*G1301,2)+ROUND(F1302*G1302,2)+ROUND(F1303*G1303,2)+ROUND(F1304*G1304,2)+ROUND(F1305*G1305,2)+ROUND(F1306*G1306,2)</f>
        <v>5258.87</v>
      </c>
      <c r="H1294" s="57"/>
      <c r="I1294" s="4">
        <f>ROUND(SUM(I1295:I1306),2)</f>
        <v>5258.87</v>
      </c>
      <c r="J1294" s="4">
        <f>ROUND(SUM(J1295:J1306),2)</f>
        <v>6531.85</v>
      </c>
    </row>
    <row r="1295" spans="1:10" ht="24.75" x14ac:dyDescent="0.25">
      <c r="A1295" s="5" t="s">
        <v>2595</v>
      </c>
      <c r="B1295" s="6" t="s">
        <v>2596</v>
      </c>
      <c r="C1295" s="5" t="s">
        <v>2597</v>
      </c>
      <c r="D1295" s="6" t="s">
        <v>53</v>
      </c>
      <c r="E1295" s="6" t="s">
        <v>61</v>
      </c>
      <c r="F1295" s="7">
        <v>44</v>
      </c>
      <c r="G1295" s="7">
        <v>19.87</v>
      </c>
      <c r="H1295" s="7">
        <f t="shared" ref="H1295:H1306" si="207">ROUND(G1295*ROUND(1+(24.2/100),4),2)</f>
        <v>24.68</v>
      </c>
      <c r="I1295" s="7">
        <f t="shared" ref="I1295:I1306" si="208">ROUND(ROUND(F1295,2)*ROUND(G1295,2),2)</f>
        <v>874.28</v>
      </c>
      <c r="J1295" s="7">
        <f t="shared" ref="J1295:J1306" si="209">ROUND(ROUND(F1295,2)*ROUND(H1295,2),2)</f>
        <v>1085.92</v>
      </c>
    </row>
    <row r="1296" spans="1:10" ht="24.75" x14ac:dyDescent="0.25">
      <c r="A1296" s="5" t="s">
        <v>2598</v>
      </c>
      <c r="B1296" s="6" t="s">
        <v>2599</v>
      </c>
      <c r="C1296" s="5" t="s">
        <v>2600</v>
      </c>
      <c r="D1296" s="6" t="s">
        <v>53</v>
      </c>
      <c r="E1296" s="6" t="s">
        <v>61</v>
      </c>
      <c r="F1296" s="7">
        <v>40</v>
      </c>
      <c r="G1296" s="7">
        <v>19.87</v>
      </c>
      <c r="H1296" s="7">
        <f t="shared" si="207"/>
        <v>24.68</v>
      </c>
      <c r="I1296" s="7">
        <f t="shared" si="208"/>
        <v>794.8</v>
      </c>
      <c r="J1296" s="7">
        <f t="shared" si="209"/>
        <v>987.2</v>
      </c>
    </row>
    <row r="1297" spans="1:10" ht="24.75" x14ac:dyDescent="0.25">
      <c r="A1297" s="5" t="s">
        <v>2601</v>
      </c>
      <c r="B1297" s="6" t="s">
        <v>2602</v>
      </c>
      <c r="C1297" s="5" t="s">
        <v>2603</v>
      </c>
      <c r="D1297" s="6" t="s">
        <v>53</v>
      </c>
      <c r="E1297" s="6" t="s">
        <v>61</v>
      </c>
      <c r="F1297" s="7">
        <v>13</v>
      </c>
      <c r="G1297" s="7">
        <v>19.87</v>
      </c>
      <c r="H1297" s="7">
        <f t="shared" si="207"/>
        <v>24.68</v>
      </c>
      <c r="I1297" s="7">
        <f t="shared" si="208"/>
        <v>258.31</v>
      </c>
      <c r="J1297" s="7">
        <f t="shared" si="209"/>
        <v>320.83999999999997</v>
      </c>
    </row>
    <row r="1298" spans="1:10" ht="24.75" x14ac:dyDescent="0.25">
      <c r="A1298" s="5" t="s">
        <v>2604</v>
      </c>
      <c r="B1298" s="6" t="s">
        <v>2605</v>
      </c>
      <c r="C1298" s="5" t="s">
        <v>2606</v>
      </c>
      <c r="D1298" s="6" t="s">
        <v>53</v>
      </c>
      <c r="E1298" s="6" t="s">
        <v>61</v>
      </c>
      <c r="F1298" s="7">
        <v>4</v>
      </c>
      <c r="G1298" s="7">
        <v>19.3</v>
      </c>
      <c r="H1298" s="7">
        <f t="shared" si="207"/>
        <v>23.97</v>
      </c>
      <c r="I1298" s="7">
        <f t="shared" si="208"/>
        <v>77.2</v>
      </c>
      <c r="J1298" s="7">
        <f t="shared" si="209"/>
        <v>95.88</v>
      </c>
    </row>
    <row r="1299" spans="1:10" ht="24.75" x14ac:dyDescent="0.25">
      <c r="A1299" s="5" t="s">
        <v>2607</v>
      </c>
      <c r="B1299" s="6" t="s">
        <v>2608</v>
      </c>
      <c r="C1299" s="5" t="s">
        <v>2609</v>
      </c>
      <c r="D1299" s="6" t="s">
        <v>53</v>
      </c>
      <c r="E1299" s="6" t="s">
        <v>61</v>
      </c>
      <c r="F1299" s="7">
        <v>3</v>
      </c>
      <c r="G1299" s="7">
        <v>19.3</v>
      </c>
      <c r="H1299" s="7">
        <f t="shared" si="207"/>
        <v>23.97</v>
      </c>
      <c r="I1299" s="7">
        <f t="shared" si="208"/>
        <v>57.9</v>
      </c>
      <c r="J1299" s="7">
        <f t="shared" si="209"/>
        <v>71.91</v>
      </c>
    </row>
    <row r="1300" spans="1:10" ht="24.75" x14ac:dyDescent="0.25">
      <c r="A1300" s="5" t="s">
        <v>2610</v>
      </c>
      <c r="B1300" s="6" t="s">
        <v>2611</v>
      </c>
      <c r="C1300" s="5" t="s">
        <v>2612</v>
      </c>
      <c r="D1300" s="6" t="s">
        <v>53</v>
      </c>
      <c r="E1300" s="6" t="s">
        <v>61</v>
      </c>
      <c r="F1300" s="7">
        <v>10</v>
      </c>
      <c r="G1300" s="7">
        <v>13.83</v>
      </c>
      <c r="H1300" s="7">
        <f t="shared" si="207"/>
        <v>17.18</v>
      </c>
      <c r="I1300" s="7">
        <f t="shared" si="208"/>
        <v>138.30000000000001</v>
      </c>
      <c r="J1300" s="7">
        <f t="shared" si="209"/>
        <v>171.8</v>
      </c>
    </row>
    <row r="1301" spans="1:10" ht="24.75" x14ac:dyDescent="0.25">
      <c r="A1301" s="5" t="s">
        <v>2613</v>
      </c>
      <c r="B1301" s="6" t="s">
        <v>2614</v>
      </c>
      <c r="C1301" s="5" t="s">
        <v>2615</v>
      </c>
      <c r="D1301" s="6" t="s">
        <v>53</v>
      </c>
      <c r="E1301" s="6" t="s">
        <v>61</v>
      </c>
      <c r="F1301" s="7">
        <v>12</v>
      </c>
      <c r="G1301" s="7">
        <v>26.15</v>
      </c>
      <c r="H1301" s="7">
        <f t="shared" si="207"/>
        <v>32.479999999999997</v>
      </c>
      <c r="I1301" s="7">
        <f t="shared" si="208"/>
        <v>313.8</v>
      </c>
      <c r="J1301" s="7">
        <f t="shared" si="209"/>
        <v>389.76</v>
      </c>
    </row>
    <row r="1302" spans="1:10" ht="24.75" x14ac:dyDescent="0.25">
      <c r="A1302" s="5" t="s">
        <v>2616</v>
      </c>
      <c r="B1302" s="6" t="s">
        <v>2617</v>
      </c>
      <c r="C1302" s="5" t="s">
        <v>2618</v>
      </c>
      <c r="D1302" s="6" t="s">
        <v>53</v>
      </c>
      <c r="E1302" s="6" t="s">
        <v>61</v>
      </c>
      <c r="F1302" s="7">
        <v>2</v>
      </c>
      <c r="G1302" s="7">
        <v>22.22</v>
      </c>
      <c r="H1302" s="7">
        <f t="shared" si="207"/>
        <v>27.6</v>
      </c>
      <c r="I1302" s="7">
        <f t="shared" si="208"/>
        <v>44.44</v>
      </c>
      <c r="J1302" s="7">
        <f t="shared" si="209"/>
        <v>55.2</v>
      </c>
    </row>
    <row r="1303" spans="1:10" ht="24.75" x14ac:dyDescent="0.25">
      <c r="A1303" s="5" t="s">
        <v>2619</v>
      </c>
      <c r="B1303" s="6" t="s">
        <v>1240</v>
      </c>
      <c r="C1303" s="5" t="s">
        <v>1241</v>
      </c>
      <c r="D1303" s="6" t="s">
        <v>53</v>
      </c>
      <c r="E1303" s="6" t="s">
        <v>61</v>
      </c>
      <c r="F1303" s="7">
        <v>22</v>
      </c>
      <c r="G1303" s="7">
        <v>32.83</v>
      </c>
      <c r="H1303" s="7">
        <f t="shared" si="207"/>
        <v>40.770000000000003</v>
      </c>
      <c r="I1303" s="7">
        <f t="shared" si="208"/>
        <v>722.26</v>
      </c>
      <c r="J1303" s="7">
        <f t="shared" si="209"/>
        <v>896.94</v>
      </c>
    </row>
    <row r="1304" spans="1:10" ht="24.75" x14ac:dyDescent="0.25">
      <c r="A1304" s="5" t="s">
        <v>2620</v>
      </c>
      <c r="B1304" s="6" t="s">
        <v>1243</v>
      </c>
      <c r="C1304" s="5" t="s">
        <v>1244</v>
      </c>
      <c r="D1304" s="6" t="s">
        <v>53</v>
      </c>
      <c r="E1304" s="6" t="s">
        <v>61</v>
      </c>
      <c r="F1304" s="7">
        <v>1</v>
      </c>
      <c r="G1304" s="7">
        <v>22.22</v>
      </c>
      <c r="H1304" s="7">
        <f t="shared" si="207"/>
        <v>27.6</v>
      </c>
      <c r="I1304" s="7">
        <f t="shared" si="208"/>
        <v>22.22</v>
      </c>
      <c r="J1304" s="7">
        <f t="shared" si="209"/>
        <v>27.6</v>
      </c>
    </row>
    <row r="1305" spans="1:10" ht="24.75" x14ac:dyDescent="0.25">
      <c r="A1305" s="5" t="s">
        <v>2621</v>
      </c>
      <c r="B1305" s="6" t="s">
        <v>1246</v>
      </c>
      <c r="C1305" s="5" t="s">
        <v>1247</v>
      </c>
      <c r="D1305" s="6" t="s">
        <v>53</v>
      </c>
      <c r="E1305" s="6" t="s">
        <v>61</v>
      </c>
      <c r="F1305" s="7">
        <v>64</v>
      </c>
      <c r="G1305" s="7">
        <v>22.22</v>
      </c>
      <c r="H1305" s="7">
        <f t="shared" si="207"/>
        <v>27.6</v>
      </c>
      <c r="I1305" s="7">
        <f t="shared" si="208"/>
        <v>1422.08</v>
      </c>
      <c r="J1305" s="7">
        <f t="shared" si="209"/>
        <v>1766.4</v>
      </c>
    </row>
    <row r="1306" spans="1:10" ht="24.75" x14ac:dyDescent="0.25">
      <c r="A1306" s="5" t="s">
        <v>2622</v>
      </c>
      <c r="B1306" s="6" t="s">
        <v>2623</v>
      </c>
      <c r="C1306" s="5" t="s">
        <v>2624</v>
      </c>
      <c r="D1306" s="6" t="s">
        <v>53</v>
      </c>
      <c r="E1306" s="6" t="s">
        <v>61</v>
      </c>
      <c r="F1306" s="7">
        <v>24</v>
      </c>
      <c r="G1306" s="7">
        <v>22.22</v>
      </c>
      <c r="H1306" s="7">
        <f t="shared" si="207"/>
        <v>27.6</v>
      </c>
      <c r="I1306" s="7">
        <f t="shared" si="208"/>
        <v>533.28</v>
      </c>
      <c r="J1306" s="7">
        <f t="shared" si="209"/>
        <v>662.4</v>
      </c>
    </row>
    <row r="1307" spans="1:10" ht="20.100000000000001" customHeight="1" x14ac:dyDescent="0.25">
      <c r="A1307" s="3" t="s">
        <v>2625</v>
      </c>
      <c r="B1307" s="57" t="s">
        <v>2626</v>
      </c>
      <c r="C1307" s="57"/>
      <c r="D1307" s="57"/>
      <c r="E1307" s="57"/>
      <c r="F1307" s="57"/>
      <c r="G1307" s="57">
        <f>ROUND(F1308*G1308,2)+ROUND(F1311*G1311,2)+ROUND(F1318*G1318,2)</f>
        <v>0</v>
      </c>
      <c r="H1307" s="57"/>
      <c r="I1307" s="4">
        <f>ROUND(I1308+I1311+I1318,2)</f>
        <v>111180.75</v>
      </c>
      <c r="J1307" s="4">
        <f>ROUND(J1308+J1311+J1318,2)</f>
        <v>138087.59</v>
      </c>
    </row>
    <row r="1308" spans="1:10" ht="20.100000000000001" customHeight="1" x14ac:dyDescent="0.25">
      <c r="A1308" s="3" t="s">
        <v>2627</v>
      </c>
      <c r="B1308" s="57" t="s">
        <v>2628</v>
      </c>
      <c r="C1308" s="57"/>
      <c r="D1308" s="57"/>
      <c r="E1308" s="57"/>
      <c r="F1308" s="57"/>
      <c r="G1308" s="57">
        <f>ROUND(F1309*G1309,2)+ROUND(F1310*G1310,2)</f>
        <v>37079.54</v>
      </c>
      <c r="H1308" s="57"/>
      <c r="I1308" s="4">
        <f>ROUND(SUM(I1309:I1310),2)</f>
        <v>37079.54</v>
      </c>
      <c r="J1308" s="4">
        <f>ROUND(SUM(J1309:J1310),2)</f>
        <v>46053.67</v>
      </c>
    </row>
    <row r="1309" spans="1:10" ht="24.75" x14ac:dyDescent="0.25">
      <c r="A1309" s="5" t="s">
        <v>2629</v>
      </c>
      <c r="B1309" s="6" t="s">
        <v>2630</v>
      </c>
      <c r="C1309" s="5" t="s">
        <v>2631</v>
      </c>
      <c r="D1309" s="6" t="s">
        <v>17</v>
      </c>
      <c r="E1309" s="6" t="s">
        <v>178</v>
      </c>
      <c r="F1309" s="7">
        <v>81.61</v>
      </c>
      <c r="G1309" s="7">
        <v>126.48</v>
      </c>
      <c r="H1309" s="7">
        <f>ROUND(G1309*ROUND(1+(24.2/100),4),2)</f>
        <v>157.09</v>
      </c>
      <c r="I1309" s="7">
        <f>ROUND(ROUND(F1309,2)*ROUND(G1309,2),2)</f>
        <v>10322.030000000001</v>
      </c>
      <c r="J1309" s="7">
        <f>ROUND(ROUND(F1309,2)*ROUND(H1309,2),2)</f>
        <v>12820.11</v>
      </c>
    </row>
    <row r="1310" spans="1:10" ht="24.75" x14ac:dyDescent="0.25">
      <c r="A1310" s="5" t="s">
        <v>2632</v>
      </c>
      <c r="B1310" s="6" t="s">
        <v>2633</v>
      </c>
      <c r="C1310" s="5" t="s">
        <v>2634</v>
      </c>
      <c r="D1310" s="6" t="s">
        <v>17</v>
      </c>
      <c r="E1310" s="6" t="s">
        <v>178</v>
      </c>
      <c r="F1310" s="7">
        <v>160.1</v>
      </c>
      <c r="G1310" s="7">
        <v>167.13</v>
      </c>
      <c r="H1310" s="7">
        <f>ROUND(G1310*ROUND(1+(24.2/100),4),2)</f>
        <v>207.58</v>
      </c>
      <c r="I1310" s="7">
        <f>ROUND(ROUND(F1310,2)*ROUND(G1310,2),2)</f>
        <v>26757.51</v>
      </c>
      <c r="J1310" s="7">
        <f>ROUND(ROUND(F1310,2)*ROUND(H1310,2),2)</f>
        <v>33233.56</v>
      </c>
    </row>
    <row r="1311" spans="1:10" ht="20.100000000000001" customHeight="1" x14ac:dyDescent="0.25">
      <c r="A1311" s="3" t="s">
        <v>2635</v>
      </c>
      <c r="B1311" s="57" t="s">
        <v>370</v>
      </c>
      <c r="C1311" s="57"/>
      <c r="D1311" s="57"/>
      <c r="E1311" s="57"/>
      <c r="F1311" s="57"/>
      <c r="G1311" s="57">
        <f>ROUND(F1312*G1312,2)+ROUND(F1313*G1313,2)+ROUND(F1314*G1314,2)+ROUND(F1315*G1315,2)+ROUND(F1316*G1316,2)+ROUND(F1317*G1317,2)</f>
        <v>18219.87</v>
      </c>
      <c r="H1311" s="57"/>
      <c r="I1311" s="4">
        <f>ROUND(SUM(I1312:I1317),2)</f>
        <v>18219.87</v>
      </c>
      <c r="J1311" s="4">
        <f>ROUND(SUM(J1312:J1317),2)</f>
        <v>22629.23</v>
      </c>
    </row>
    <row r="1312" spans="1:10" ht="16.5" x14ac:dyDescent="0.25">
      <c r="A1312" s="5" t="s">
        <v>2636</v>
      </c>
      <c r="B1312" s="6" t="s">
        <v>2637</v>
      </c>
      <c r="C1312" s="5" t="s">
        <v>2638</v>
      </c>
      <c r="D1312" s="6" t="s">
        <v>17</v>
      </c>
      <c r="E1312" s="6" t="s">
        <v>61</v>
      </c>
      <c r="F1312" s="7">
        <v>1</v>
      </c>
      <c r="G1312" s="7">
        <v>198.78</v>
      </c>
      <c r="H1312" s="7">
        <f t="shared" ref="H1312:H1317" si="210">ROUND(G1312*ROUND(1+(24.2/100),4),2)</f>
        <v>246.88</v>
      </c>
      <c r="I1312" s="7">
        <f t="shared" ref="I1312:I1317" si="211">ROUND(ROUND(F1312,2)*ROUND(G1312,2),2)</f>
        <v>198.78</v>
      </c>
      <c r="J1312" s="7">
        <f t="shared" ref="J1312:J1317" si="212">ROUND(ROUND(F1312,2)*ROUND(H1312,2),2)</f>
        <v>246.88</v>
      </c>
    </row>
    <row r="1313" spans="1:10" ht="16.5" x14ac:dyDescent="0.25">
      <c r="A1313" s="5" t="s">
        <v>2639</v>
      </c>
      <c r="B1313" s="6" t="s">
        <v>2640</v>
      </c>
      <c r="C1313" s="5" t="s">
        <v>2641</v>
      </c>
      <c r="D1313" s="6" t="s">
        <v>17</v>
      </c>
      <c r="E1313" s="6" t="s">
        <v>61</v>
      </c>
      <c r="F1313" s="7">
        <v>23</v>
      </c>
      <c r="G1313" s="7">
        <v>248.04</v>
      </c>
      <c r="H1313" s="7">
        <f t="shared" si="210"/>
        <v>308.07</v>
      </c>
      <c r="I1313" s="7">
        <f t="shared" si="211"/>
        <v>5704.92</v>
      </c>
      <c r="J1313" s="7">
        <f t="shared" si="212"/>
        <v>7085.61</v>
      </c>
    </row>
    <row r="1314" spans="1:10" ht="16.5" x14ac:dyDescent="0.25">
      <c r="A1314" s="5" t="s">
        <v>2642</v>
      </c>
      <c r="B1314" s="6" t="s">
        <v>2643</v>
      </c>
      <c r="C1314" s="5" t="s">
        <v>2644</v>
      </c>
      <c r="D1314" s="6" t="s">
        <v>17</v>
      </c>
      <c r="E1314" s="6" t="s">
        <v>61</v>
      </c>
      <c r="F1314" s="7">
        <v>24</v>
      </c>
      <c r="G1314" s="7">
        <v>142.08000000000001</v>
      </c>
      <c r="H1314" s="7">
        <f t="shared" si="210"/>
        <v>176.46</v>
      </c>
      <c r="I1314" s="7">
        <f t="shared" si="211"/>
        <v>3409.92</v>
      </c>
      <c r="J1314" s="7">
        <f t="shared" si="212"/>
        <v>4235.04</v>
      </c>
    </row>
    <row r="1315" spans="1:10" ht="16.5" x14ac:dyDescent="0.25">
      <c r="A1315" s="5" t="s">
        <v>2645</v>
      </c>
      <c r="B1315" s="6" t="s">
        <v>2646</v>
      </c>
      <c r="C1315" s="5" t="s">
        <v>2647</v>
      </c>
      <c r="D1315" s="6" t="s">
        <v>17</v>
      </c>
      <c r="E1315" s="6" t="s">
        <v>61</v>
      </c>
      <c r="F1315" s="7">
        <v>2</v>
      </c>
      <c r="G1315" s="7">
        <v>154.77000000000001</v>
      </c>
      <c r="H1315" s="7">
        <f t="shared" si="210"/>
        <v>192.22</v>
      </c>
      <c r="I1315" s="7">
        <f t="shared" si="211"/>
        <v>309.54000000000002</v>
      </c>
      <c r="J1315" s="7">
        <f t="shared" si="212"/>
        <v>384.44</v>
      </c>
    </row>
    <row r="1316" spans="1:10" ht="16.5" x14ac:dyDescent="0.25">
      <c r="A1316" s="5" t="s">
        <v>2648</v>
      </c>
      <c r="B1316" s="6" t="s">
        <v>2649</v>
      </c>
      <c r="C1316" s="5" t="s">
        <v>2650</v>
      </c>
      <c r="D1316" s="6" t="s">
        <v>17</v>
      </c>
      <c r="E1316" s="6" t="s">
        <v>61</v>
      </c>
      <c r="F1316" s="7">
        <v>41</v>
      </c>
      <c r="G1316" s="7">
        <v>145.72999999999999</v>
      </c>
      <c r="H1316" s="7">
        <f t="shared" si="210"/>
        <v>181</v>
      </c>
      <c r="I1316" s="7">
        <f t="shared" si="211"/>
        <v>5974.93</v>
      </c>
      <c r="J1316" s="7">
        <f t="shared" si="212"/>
        <v>7421</v>
      </c>
    </row>
    <row r="1317" spans="1:10" ht="16.5" x14ac:dyDescent="0.25">
      <c r="A1317" s="5" t="s">
        <v>2651</v>
      </c>
      <c r="B1317" s="6" t="s">
        <v>2652</v>
      </c>
      <c r="C1317" s="5" t="s">
        <v>2653</v>
      </c>
      <c r="D1317" s="6" t="s">
        <v>17</v>
      </c>
      <c r="E1317" s="6" t="s">
        <v>61</v>
      </c>
      <c r="F1317" s="7">
        <v>14</v>
      </c>
      <c r="G1317" s="7">
        <v>187.27</v>
      </c>
      <c r="H1317" s="7">
        <f t="shared" si="210"/>
        <v>232.59</v>
      </c>
      <c r="I1317" s="7">
        <f t="shared" si="211"/>
        <v>2621.78</v>
      </c>
      <c r="J1317" s="7">
        <f t="shared" si="212"/>
        <v>3256.26</v>
      </c>
    </row>
    <row r="1318" spans="1:10" ht="20.100000000000001" customHeight="1" x14ac:dyDescent="0.25">
      <c r="A1318" s="3" t="s">
        <v>2654</v>
      </c>
      <c r="B1318" s="57" t="s">
        <v>690</v>
      </c>
      <c r="C1318" s="57"/>
      <c r="D1318" s="57"/>
      <c r="E1318" s="57"/>
      <c r="F1318" s="57"/>
      <c r="G1318" s="57">
        <f>ROUND(F1319*G1319,2)+ROUND(F1320*G1320,2)</f>
        <v>55881.34</v>
      </c>
      <c r="H1318" s="57"/>
      <c r="I1318" s="4">
        <f>ROUND(SUM(I1319:I1320),2)</f>
        <v>55881.34</v>
      </c>
      <c r="J1318" s="4">
        <f>ROUND(SUM(J1319:J1320),2)</f>
        <v>69404.69</v>
      </c>
    </row>
    <row r="1319" spans="1:10" ht="16.5" x14ac:dyDescent="0.25">
      <c r="A1319" s="5" t="s">
        <v>2655</v>
      </c>
      <c r="B1319" s="6" t="s">
        <v>2656</v>
      </c>
      <c r="C1319" s="5" t="s">
        <v>2657</v>
      </c>
      <c r="D1319" s="6" t="s">
        <v>53</v>
      </c>
      <c r="E1319" s="6" t="s">
        <v>61</v>
      </c>
      <c r="F1319" s="7">
        <v>1</v>
      </c>
      <c r="G1319" s="7">
        <v>1783.42</v>
      </c>
      <c r="H1319" s="7">
        <f>ROUND(G1319*ROUND(1+(24.2/100),4),2)</f>
        <v>2215.0100000000002</v>
      </c>
      <c r="I1319" s="7">
        <f>ROUND(ROUND(F1319,2)*ROUND(G1319,2),2)</f>
        <v>1783.42</v>
      </c>
      <c r="J1319" s="7">
        <f>ROUND(ROUND(F1319,2)*ROUND(H1319,2),2)</f>
        <v>2215.0100000000002</v>
      </c>
    </row>
    <row r="1320" spans="1:10" ht="24.75" x14ac:dyDescent="0.25">
      <c r="A1320" s="5" t="s">
        <v>2658</v>
      </c>
      <c r="B1320" s="6" t="s">
        <v>2659</v>
      </c>
      <c r="C1320" s="5" t="s">
        <v>2660</v>
      </c>
      <c r="D1320" s="6" t="s">
        <v>53</v>
      </c>
      <c r="E1320" s="6" t="s">
        <v>61</v>
      </c>
      <c r="F1320" s="7">
        <v>24</v>
      </c>
      <c r="G1320" s="7">
        <v>2254.08</v>
      </c>
      <c r="H1320" s="7">
        <f>ROUND(G1320*ROUND(1+(24.2/100),4),2)</f>
        <v>2799.57</v>
      </c>
      <c r="I1320" s="7">
        <f>ROUND(ROUND(F1320,2)*ROUND(G1320,2),2)</f>
        <v>54097.919999999998</v>
      </c>
      <c r="J1320" s="7">
        <f>ROUND(ROUND(F1320,2)*ROUND(H1320,2),2)</f>
        <v>67189.679999999993</v>
      </c>
    </row>
    <row r="1321" spans="1:10" ht="20.100000000000001" customHeight="1" x14ac:dyDescent="0.25">
      <c r="A1321" s="3" t="s">
        <v>2661</v>
      </c>
      <c r="B1321" s="57" t="s">
        <v>2662</v>
      </c>
      <c r="C1321" s="57"/>
      <c r="D1321" s="57"/>
      <c r="E1321" s="57"/>
      <c r="F1321" s="57"/>
      <c r="G1321" s="57">
        <f>ROUND(F1322*G1322,2)+ROUND(F1323*G1323,2)+ROUND(F1324*G1324,2)+ROUND(F1325*G1325,2)+ROUND(F1326*G1326,2)+ROUND(F1327*G1327,2)+ROUND(F1328*G1328,2)+ROUND(F1329*G1329,2)+ROUND(F1330*G1330,2)+ROUND(F1331*G1331,2)+ROUND(F1332*G1332,2)+ROUND(F1333*G1333,2)+ROUND(F1334*G1334,2)+ROUND(F1335*G1335,2)+ROUND(F1336*G1336,2)+ROUND(F1337*G1337,2)+ROUND(F1338*G1338,2)+ROUND(F1339*G1339,2)+ROUND(F1340*G1340,2)+ROUND(F1341*G1341,2)+ROUND(F1342*G1342,2)+ROUND(F1343*G1343,2)+ROUND(F1344*G1344,2)+ROUND(F1345*G1345,2)</f>
        <v>31715.489999999994</v>
      </c>
      <c r="H1321" s="57"/>
      <c r="I1321" s="4">
        <f>ROUND(SUM(I1322:I1345),2)</f>
        <v>31715.49</v>
      </c>
      <c r="J1321" s="4">
        <f>ROUND(SUM(J1322:J1345),2)</f>
        <v>39390.79</v>
      </c>
    </row>
    <row r="1322" spans="1:10" x14ac:dyDescent="0.25">
      <c r="A1322" s="5" t="s">
        <v>2663</v>
      </c>
      <c r="B1322" s="6" t="s">
        <v>2664</v>
      </c>
      <c r="C1322" s="5" t="s">
        <v>2665</v>
      </c>
      <c r="D1322" s="6" t="s">
        <v>188</v>
      </c>
      <c r="E1322" s="6" t="s">
        <v>286</v>
      </c>
      <c r="F1322" s="7">
        <v>3</v>
      </c>
      <c r="G1322" s="7">
        <v>84.35</v>
      </c>
      <c r="H1322" s="7">
        <f t="shared" ref="H1322:H1345" si="213">ROUND(G1322*ROUND(1+(24.2/100),4),2)</f>
        <v>104.76</v>
      </c>
      <c r="I1322" s="7">
        <f t="shared" ref="I1322:I1345" si="214">ROUND(ROUND(F1322,2)*ROUND(G1322,2),2)</f>
        <v>253.05</v>
      </c>
      <c r="J1322" s="7">
        <f t="shared" ref="J1322:J1345" si="215">ROUND(ROUND(F1322,2)*ROUND(H1322,2),2)</f>
        <v>314.27999999999997</v>
      </c>
    </row>
    <row r="1323" spans="1:10" ht="16.5" x14ac:dyDescent="0.25">
      <c r="A1323" s="5" t="s">
        <v>2666</v>
      </c>
      <c r="B1323" s="6" t="s">
        <v>2667</v>
      </c>
      <c r="C1323" s="5" t="s">
        <v>2668</v>
      </c>
      <c r="D1323" s="6" t="s">
        <v>17</v>
      </c>
      <c r="E1323" s="6" t="s">
        <v>61</v>
      </c>
      <c r="F1323" s="7">
        <v>2</v>
      </c>
      <c r="G1323" s="7">
        <v>211.08</v>
      </c>
      <c r="H1323" s="7">
        <f t="shared" si="213"/>
        <v>262.16000000000003</v>
      </c>
      <c r="I1323" s="7">
        <f t="shared" si="214"/>
        <v>422.16</v>
      </c>
      <c r="J1323" s="7">
        <f t="shared" si="215"/>
        <v>524.32000000000005</v>
      </c>
    </row>
    <row r="1324" spans="1:10" ht="16.5" x14ac:dyDescent="0.25">
      <c r="A1324" s="5" t="s">
        <v>2669</v>
      </c>
      <c r="B1324" s="6" t="s">
        <v>2670</v>
      </c>
      <c r="C1324" s="5" t="s">
        <v>2671</v>
      </c>
      <c r="D1324" s="6" t="s">
        <v>17</v>
      </c>
      <c r="E1324" s="6" t="s">
        <v>61</v>
      </c>
      <c r="F1324" s="7">
        <v>2</v>
      </c>
      <c r="G1324" s="7">
        <v>50.05</v>
      </c>
      <c r="H1324" s="7">
        <f t="shared" si="213"/>
        <v>62.16</v>
      </c>
      <c r="I1324" s="7">
        <f t="shared" si="214"/>
        <v>100.1</v>
      </c>
      <c r="J1324" s="7">
        <f t="shared" si="215"/>
        <v>124.32</v>
      </c>
    </row>
    <row r="1325" spans="1:10" ht="16.5" x14ac:dyDescent="0.25">
      <c r="A1325" s="5" t="s">
        <v>2672</v>
      </c>
      <c r="B1325" s="6" t="s">
        <v>2673</v>
      </c>
      <c r="C1325" s="5" t="s">
        <v>2674</v>
      </c>
      <c r="D1325" s="6" t="s">
        <v>17</v>
      </c>
      <c r="E1325" s="6" t="s">
        <v>61</v>
      </c>
      <c r="F1325" s="7">
        <v>2</v>
      </c>
      <c r="G1325" s="7">
        <v>355.08</v>
      </c>
      <c r="H1325" s="7">
        <f t="shared" si="213"/>
        <v>441.01</v>
      </c>
      <c r="I1325" s="7">
        <f t="shared" si="214"/>
        <v>710.16</v>
      </c>
      <c r="J1325" s="7">
        <f t="shared" si="215"/>
        <v>882.02</v>
      </c>
    </row>
    <row r="1326" spans="1:10" ht="16.5" x14ac:dyDescent="0.25">
      <c r="A1326" s="5" t="s">
        <v>2675</v>
      </c>
      <c r="B1326" s="6" t="s">
        <v>2676</v>
      </c>
      <c r="C1326" s="5" t="s">
        <v>2677</v>
      </c>
      <c r="D1326" s="6" t="s">
        <v>17</v>
      </c>
      <c r="E1326" s="6" t="s">
        <v>61</v>
      </c>
      <c r="F1326" s="7">
        <v>3</v>
      </c>
      <c r="G1326" s="7">
        <v>76.13</v>
      </c>
      <c r="H1326" s="7">
        <f t="shared" si="213"/>
        <v>94.55</v>
      </c>
      <c r="I1326" s="7">
        <f t="shared" si="214"/>
        <v>228.39</v>
      </c>
      <c r="J1326" s="7">
        <f t="shared" si="215"/>
        <v>283.64999999999998</v>
      </c>
    </row>
    <row r="1327" spans="1:10" ht="16.5" x14ac:dyDescent="0.25">
      <c r="A1327" s="5" t="s">
        <v>2678</v>
      </c>
      <c r="B1327" s="6" t="s">
        <v>2679</v>
      </c>
      <c r="C1327" s="5" t="s">
        <v>2680</v>
      </c>
      <c r="D1327" s="6" t="s">
        <v>17</v>
      </c>
      <c r="E1327" s="6" t="s">
        <v>61</v>
      </c>
      <c r="F1327" s="7">
        <v>2</v>
      </c>
      <c r="G1327" s="7">
        <v>390.91</v>
      </c>
      <c r="H1327" s="7">
        <f t="shared" si="213"/>
        <v>485.51</v>
      </c>
      <c r="I1327" s="7">
        <f t="shared" si="214"/>
        <v>781.82</v>
      </c>
      <c r="J1327" s="7">
        <f t="shared" si="215"/>
        <v>971.02</v>
      </c>
    </row>
    <row r="1328" spans="1:10" ht="16.5" x14ac:dyDescent="0.25">
      <c r="A1328" s="5" t="s">
        <v>2681</v>
      </c>
      <c r="B1328" s="6" t="s">
        <v>2682</v>
      </c>
      <c r="C1328" s="5" t="s">
        <v>2683</v>
      </c>
      <c r="D1328" s="6" t="s">
        <v>53</v>
      </c>
      <c r="E1328" s="6" t="s">
        <v>61</v>
      </c>
      <c r="F1328" s="7">
        <v>1</v>
      </c>
      <c r="G1328" s="7">
        <v>3401.97</v>
      </c>
      <c r="H1328" s="7">
        <f t="shared" si="213"/>
        <v>4225.25</v>
      </c>
      <c r="I1328" s="7">
        <f t="shared" si="214"/>
        <v>3401.97</v>
      </c>
      <c r="J1328" s="7">
        <f t="shared" si="215"/>
        <v>4225.25</v>
      </c>
    </row>
    <row r="1329" spans="1:10" ht="16.5" x14ac:dyDescent="0.25">
      <c r="A1329" s="5" t="s">
        <v>2684</v>
      </c>
      <c r="B1329" s="6" t="s">
        <v>2685</v>
      </c>
      <c r="C1329" s="5" t="s">
        <v>2686</v>
      </c>
      <c r="D1329" s="6" t="s">
        <v>53</v>
      </c>
      <c r="E1329" s="6" t="s">
        <v>61</v>
      </c>
      <c r="F1329" s="7">
        <v>2</v>
      </c>
      <c r="G1329" s="7">
        <v>5480.49</v>
      </c>
      <c r="H1329" s="7">
        <f t="shared" si="213"/>
        <v>6806.77</v>
      </c>
      <c r="I1329" s="7">
        <f t="shared" si="214"/>
        <v>10960.98</v>
      </c>
      <c r="J1329" s="7">
        <f t="shared" si="215"/>
        <v>13613.54</v>
      </c>
    </row>
    <row r="1330" spans="1:10" x14ac:dyDescent="0.25">
      <c r="A1330" s="5" t="s">
        <v>2687</v>
      </c>
      <c r="B1330" s="6" t="s">
        <v>2688</v>
      </c>
      <c r="C1330" s="5" t="s">
        <v>2689</v>
      </c>
      <c r="D1330" s="6" t="s">
        <v>188</v>
      </c>
      <c r="E1330" s="6" t="s">
        <v>286</v>
      </c>
      <c r="F1330" s="7">
        <v>3</v>
      </c>
      <c r="G1330" s="7">
        <v>222.63</v>
      </c>
      <c r="H1330" s="7">
        <f t="shared" si="213"/>
        <v>276.51</v>
      </c>
      <c r="I1330" s="7">
        <f t="shared" si="214"/>
        <v>667.89</v>
      </c>
      <c r="J1330" s="7">
        <f t="shared" si="215"/>
        <v>829.53</v>
      </c>
    </row>
    <row r="1331" spans="1:10" ht="16.5" x14ac:dyDescent="0.25">
      <c r="A1331" s="5" t="s">
        <v>2690</v>
      </c>
      <c r="B1331" s="6" t="s">
        <v>2691</v>
      </c>
      <c r="C1331" s="5" t="s">
        <v>2692</v>
      </c>
      <c r="D1331" s="6" t="s">
        <v>17</v>
      </c>
      <c r="E1331" s="6" t="s">
        <v>61</v>
      </c>
      <c r="F1331" s="7">
        <v>1</v>
      </c>
      <c r="G1331" s="7">
        <v>158.72</v>
      </c>
      <c r="H1331" s="7">
        <f t="shared" si="213"/>
        <v>197.13</v>
      </c>
      <c r="I1331" s="7">
        <f t="shared" si="214"/>
        <v>158.72</v>
      </c>
      <c r="J1331" s="7">
        <f t="shared" si="215"/>
        <v>197.13</v>
      </c>
    </row>
    <row r="1332" spans="1:10" x14ac:dyDescent="0.25">
      <c r="A1332" s="5" t="s">
        <v>2693</v>
      </c>
      <c r="B1332" s="6" t="s">
        <v>2694</v>
      </c>
      <c r="C1332" s="5" t="s">
        <v>2695</v>
      </c>
      <c r="D1332" s="6" t="s">
        <v>17</v>
      </c>
      <c r="E1332" s="6" t="s">
        <v>61</v>
      </c>
      <c r="F1332" s="7">
        <v>2</v>
      </c>
      <c r="G1332" s="7">
        <v>372.14</v>
      </c>
      <c r="H1332" s="7">
        <f t="shared" si="213"/>
        <v>462.2</v>
      </c>
      <c r="I1332" s="7">
        <f t="shared" si="214"/>
        <v>744.28</v>
      </c>
      <c r="J1332" s="7">
        <f t="shared" si="215"/>
        <v>924.4</v>
      </c>
    </row>
    <row r="1333" spans="1:10" ht="16.5" x14ac:dyDescent="0.25">
      <c r="A1333" s="5" t="s">
        <v>2696</v>
      </c>
      <c r="B1333" s="6" t="s">
        <v>434</v>
      </c>
      <c r="C1333" s="5" t="s">
        <v>435</v>
      </c>
      <c r="D1333" s="6" t="s">
        <v>17</v>
      </c>
      <c r="E1333" s="6" t="s">
        <v>61</v>
      </c>
      <c r="F1333" s="7">
        <v>3</v>
      </c>
      <c r="G1333" s="7">
        <v>42.14</v>
      </c>
      <c r="H1333" s="7">
        <f t="shared" si="213"/>
        <v>52.34</v>
      </c>
      <c r="I1333" s="7">
        <f t="shared" si="214"/>
        <v>126.42</v>
      </c>
      <c r="J1333" s="7">
        <f t="shared" si="215"/>
        <v>157.02000000000001</v>
      </c>
    </row>
    <row r="1334" spans="1:10" x14ac:dyDescent="0.25">
      <c r="A1334" s="5" t="s">
        <v>2697</v>
      </c>
      <c r="B1334" s="6" t="s">
        <v>2698</v>
      </c>
      <c r="C1334" s="5" t="s">
        <v>2699</v>
      </c>
      <c r="D1334" s="6" t="s">
        <v>17</v>
      </c>
      <c r="E1334" s="6" t="s">
        <v>61</v>
      </c>
      <c r="F1334" s="7">
        <v>2</v>
      </c>
      <c r="G1334" s="7">
        <v>748.4</v>
      </c>
      <c r="H1334" s="7">
        <f t="shared" si="213"/>
        <v>929.51</v>
      </c>
      <c r="I1334" s="7">
        <f t="shared" si="214"/>
        <v>1496.8</v>
      </c>
      <c r="J1334" s="7">
        <f t="shared" si="215"/>
        <v>1859.02</v>
      </c>
    </row>
    <row r="1335" spans="1:10" ht="16.5" x14ac:dyDescent="0.25">
      <c r="A1335" s="5" t="s">
        <v>2700</v>
      </c>
      <c r="B1335" s="6" t="s">
        <v>2701</v>
      </c>
      <c r="C1335" s="5" t="s">
        <v>2702</v>
      </c>
      <c r="D1335" s="6" t="s">
        <v>188</v>
      </c>
      <c r="E1335" s="6" t="s">
        <v>286</v>
      </c>
      <c r="F1335" s="7">
        <v>1</v>
      </c>
      <c r="G1335" s="7">
        <v>1400</v>
      </c>
      <c r="H1335" s="7">
        <f t="shared" si="213"/>
        <v>1738.8</v>
      </c>
      <c r="I1335" s="7">
        <f t="shared" si="214"/>
        <v>1400</v>
      </c>
      <c r="J1335" s="7">
        <f t="shared" si="215"/>
        <v>1738.8</v>
      </c>
    </row>
    <row r="1336" spans="1:10" ht="16.5" x14ac:dyDescent="0.25">
      <c r="A1336" s="5" t="s">
        <v>2703</v>
      </c>
      <c r="B1336" s="6" t="s">
        <v>2704</v>
      </c>
      <c r="C1336" s="5" t="s">
        <v>2705</v>
      </c>
      <c r="D1336" s="6" t="s">
        <v>53</v>
      </c>
      <c r="E1336" s="6" t="s">
        <v>61</v>
      </c>
      <c r="F1336" s="7">
        <v>1</v>
      </c>
      <c r="G1336" s="7">
        <v>2249.0300000000002</v>
      </c>
      <c r="H1336" s="7">
        <f t="shared" si="213"/>
        <v>2793.3</v>
      </c>
      <c r="I1336" s="7">
        <f t="shared" si="214"/>
        <v>2249.0300000000002</v>
      </c>
      <c r="J1336" s="7">
        <f t="shared" si="215"/>
        <v>2793.3</v>
      </c>
    </row>
    <row r="1337" spans="1:10" ht="16.5" x14ac:dyDescent="0.25">
      <c r="A1337" s="5" t="s">
        <v>2706</v>
      </c>
      <c r="B1337" s="6" t="s">
        <v>2707</v>
      </c>
      <c r="C1337" s="5" t="s">
        <v>2708</v>
      </c>
      <c r="D1337" s="6" t="s">
        <v>17</v>
      </c>
      <c r="E1337" s="6" t="s">
        <v>61</v>
      </c>
      <c r="F1337" s="7">
        <v>1</v>
      </c>
      <c r="G1337" s="7">
        <v>520.5</v>
      </c>
      <c r="H1337" s="7">
        <f t="shared" si="213"/>
        <v>646.46</v>
      </c>
      <c r="I1337" s="7">
        <f t="shared" si="214"/>
        <v>520.5</v>
      </c>
      <c r="J1337" s="7">
        <f t="shared" si="215"/>
        <v>646.46</v>
      </c>
    </row>
    <row r="1338" spans="1:10" ht="24.75" x14ac:dyDescent="0.25">
      <c r="A1338" s="5" t="s">
        <v>2709</v>
      </c>
      <c r="B1338" s="6" t="s">
        <v>1243</v>
      </c>
      <c r="C1338" s="5" t="s">
        <v>1244</v>
      </c>
      <c r="D1338" s="6" t="s">
        <v>53</v>
      </c>
      <c r="E1338" s="6" t="s">
        <v>61</v>
      </c>
      <c r="F1338" s="7">
        <v>1</v>
      </c>
      <c r="G1338" s="7">
        <v>22.22</v>
      </c>
      <c r="H1338" s="7">
        <f t="shared" si="213"/>
        <v>27.6</v>
      </c>
      <c r="I1338" s="7">
        <f t="shared" si="214"/>
        <v>22.22</v>
      </c>
      <c r="J1338" s="7">
        <f t="shared" si="215"/>
        <v>27.6</v>
      </c>
    </row>
    <row r="1339" spans="1:10" ht="24.75" x14ac:dyDescent="0.25">
      <c r="A1339" s="5" t="s">
        <v>2710</v>
      </c>
      <c r="B1339" s="6" t="s">
        <v>2711</v>
      </c>
      <c r="C1339" s="5" t="s">
        <v>2712</v>
      </c>
      <c r="D1339" s="6" t="s">
        <v>17</v>
      </c>
      <c r="E1339" s="6" t="s">
        <v>178</v>
      </c>
      <c r="F1339" s="7">
        <v>3.68</v>
      </c>
      <c r="G1339" s="7">
        <v>52.22</v>
      </c>
      <c r="H1339" s="7">
        <f t="shared" si="213"/>
        <v>64.86</v>
      </c>
      <c r="I1339" s="7">
        <f t="shared" si="214"/>
        <v>192.17</v>
      </c>
      <c r="J1339" s="7">
        <f t="shared" si="215"/>
        <v>238.68</v>
      </c>
    </row>
    <row r="1340" spans="1:10" ht="24.75" x14ac:dyDescent="0.25">
      <c r="A1340" s="5" t="s">
        <v>2713</v>
      </c>
      <c r="B1340" s="6" t="s">
        <v>2633</v>
      </c>
      <c r="C1340" s="5" t="s">
        <v>2634</v>
      </c>
      <c r="D1340" s="6" t="s">
        <v>17</v>
      </c>
      <c r="E1340" s="6" t="s">
        <v>178</v>
      </c>
      <c r="F1340" s="7">
        <v>11.96</v>
      </c>
      <c r="G1340" s="7">
        <v>167.13</v>
      </c>
      <c r="H1340" s="7">
        <f t="shared" si="213"/>
        <v>207.58</v>
      </c>
      <c r="I1340" s="7">
        <f t="shared" si="214"/>
        <v>1998.87</v>
      </c>
      <c r="J1340" s="7">
        <f t="shared" si="215"/>
        <v>2482.66</v>
      </c>
    </row>
    <row r="1341" spans="1:10" ht="24.75" x14ac:dyDescent="0.25">
      <c r="A1341" s="5" t="s">
        <v>2714</v>
      </c>
      <c r="B1341" s="6" t="s">
        <v>2715</v>
      </c>
      <c r="C1341" s="5" t="s">
        <v>2716</v>
      </c>
      <c r="D1341" s="6" t="s">
        <v>17</v>
      </c>
      <c r="E1341" s="6" t="s">
        <v>178</v>
      </c>
      <c r="F1341" s="7">
        <v>7.18</v>
      </c>
      <c r="G1341" s="7">
        <v>226.69</v>
      </c>
      <c r="H1341" s="7">
        <f t="shared" si="213"/>
        <v>281.55</v>
      </c>
      <c r="I1341" s="7">
        <f t="shared" si="214"/>
        <v>1627.63</v>
      </c>
      <c r="J1341" s="7">
        <f t="shared" si="215"/>
        <v>2021.53</v>
      </c>
    </row>
    <row r="1342" spans="1:10" ht="16.5" x14ac:dyDescent="0.25">
      <c r="A1342" s="5" t="s">
        <v>2717</v>
      </c>
      <c r="B1342" s="6" t="s">
        <v>2718</v>
      </c>
      <c r="C1342" s="5" t="s">
        <v>2719</v>
      </c>
      <c r="D1342" s="6" t="s">
        <v>17</v>
      </c>
      <c r="E1342" s="6" t="s">
        <v>61</v>
      </c>
      <c r="F1342" s="7">
        <v>6</v>
      </c>
      <c r="G1342" s="7">
        <v>56.47</v>
      </c>
      <c r="H1342" s="7">
        <f t="shared" si="213"/>
        <v>70.14</v>
      </c>
      <c r="I1342" s="7">
        <f t="shared" si="214"/>
        <v>338.82</v>
      </c>
      <c r="J1342" s="7">
        <f t="shared" si="215"/>
        <v>420.84</v>
      </c>
    </row>
    <row r="1343" spans="1:10" ht="16.5" x14ac:dyDescent="0.25">
      <c r="A1343" s="5" t="s">
        <v>2720</v>
      </c>
      <c r="B1343" s="6" t="s">
        <v>2721</v>
      </c>
      <c r="C1343" s="5" t="s">
        <v>2722</v>
      </c>
      <c r="D1343" s="6" t="s">
        <v>17</v>
      </c>
      <c r="E1343" s="6" t="s">
        <v>61</v>
      </c>
      <c r="F1343" s="7">
        <v>5</v>
      </c>
      <c r="G1343" s="7">
        <v>302.3</v>
      </c>
      <c r="H1343" s="7">
        <f t="shared" si="213"/>
        <v>375.46</v>
      </c>
      <c r="I1343" s="7">
        <f t="shared" si="214"/>
        <v>1511.5</v>
      </c>
      <c r="J1343" s="7">
        <f t="shared" si="215"/>
        <v>1877.3</v>
      </c>
    </row>
    <row r="1344" spans="1:10" ht="16.5" x14ac:dyDescent="0.25">
      <c r="A1344" s="5" t="s">
        <v>2723</v>
      </c>
      <c r="B1344" s="6" t="s">
        <v>2652</v>
      </c>
      <c r="C1344" s="5" t="s">
        <v>2653</v>
      </c>
      <c r="D1344" s="6" t="s">
        <v>17</v>
      </c>
      <c r="E1344" s="6" t="s">
        <v>61</v>
      </c>
      <c r="F1344" s="7">
        <v>3</v>
      </c>
      <c r="G1344" s="7">
        <v>187.27</v>
      </c>
      <c r="H1344" s="7">
        <f t="shared" si="213"/>
        <v>232.59</v>
      </c>
      <c r="I1344" s="7">
        <f t="shared" si="214"/>
        <v>561.80999999999995</v>
      </c>
      <c r="J1344" s="7">
        <f t="shared" si="215"/>
        <v>697.77</v>
      </c>
    </row>
    <row r="1345" spans="1:10" ht="16.5" x14ac:dyDescent="0.25">
      <c r="A1345" s="5" t="s">
        <v>2724</v>
      </c>
      <c r="B1345" s="6" t="s">
        <v>2640</v>
      </c>
      <c r="C1345" s="5" t="s">
        <v>2641</v>
      </c>
      <c r="D1345" s="6" t="s">
        <v>17</v>
      </c>
      <c r="E1345" s="6" t="s">
        <v>61</v>
      </c>
      <c r="F1345" s="7">
        <v>5</v>
      </c>
      <c r="G1345" s="7">
        <v>248.04</v>
      </c>
      <c r="H1345" s="7">
        <f t="shared" si="213"/>
        <v>308.07</v>
      </c>
      <c r="I1345" s="7">
        <f t="shared" si="214"/>
        <v>1240.2</v>
      </c>
      <c r="J1345" s="7">
        <f t="shared" si="215"/>
        <v>1540.35</v>
      </c>
    </row>
    <row r="1346" spans="1:10" ht="20.100000000000001" customHeight="1" x14ac:dyDescent="0.25">
      <c r="A1346" s="3" t="s">
        <v>2725</v>
      </c>
      <c r="B1346" s="57" t="s">
        <v>1249</v>
      </c>
      <c r="C1346" s="57"/>
      <c r="D1346" s="57"/>
      <c r="E1346" s="57"/>
      <c r="F1346" s="57"/>
      <c r="G1346" s="57">
        <f>ROUND(F1347*G1347,2)</f>
        <v>2925.39</v>
      </c>
      <c r="H1346" s="57"/>
      <c r="I1346" s="4">
        <f>ROUND(SUM(I1347:I1347),2)</f>
        <v>2925.39</v>
      </c>
      <c r="J1346" s="4">
        <f>ROUND(SUM(J1347:J1347),2)</f>
        <v>3633.5</v>
      </c>
    </row>
    <row r="1347" spans="1:10" ht="16.5" x14ac:dyDescent="0.25">
      <c r="A1347" s="5" t="s">
        <v>2726</v>
      </c>
      <c r="B1347" s="6" t="s">
        <v>1251</v>
      </c>
      <c r="C1347" s="5" t="s">
        <v>1252</v>
      </c>
      <c r="D1347" s="6" t="s">
        <v>17</v>
      </c>
      <c r="E1347" s="6" t="s">
        <v>61</v>
      </c>
      <c r="F1347" s="7">
        <v>169</v>
      </c>
      <c r="G1347" s="7">
        <v>17.309999999999999</v>
      </c>
      <c r="H1347" s="7">
        <f>ROUND(G1347*ROUND(1+(24.2/100),4),2)</f>
        <v>21.5</v>
      </c>
      <c r="I1347" s="7">
        <f>ROUND(ROUND(F1347,2)*ROUND(G1347,2),2)</f>
        <v>2925.39</v>
      </c>
      <c r="J1347" s="7">
        <f>ROUND(ROUND(F1347,2)*ROUND(H1347,2),2)</f>
        <v>3633.5</v>
      </c>
    </row>
    <row r="1348" spans="1:10" ht="20.100000000000001" customHeight="1" x14ac:dyDescent="0.25">
      <c r="A1348" s="3" t="s">
        <v>2727</v>
      </c>
      <c r="B1348" s="57" t="s">
        <v>521</v>
      </c>
      <c r="C1348" s="57"/>
      <c r="D1348" s="57"/>
      <c r="E1348" s="57"/>
      <c r="F1348" s="57"/>
      <c r="G1348" s="57">
        <f>ROUND(F1349*G1349,2)+ROUND(F1355*G1355,2)</f>
        <v>0</v>
      </c>
      <c r="H1348" s="57"/>
      <c r="I1348" s="4">
        <f>ROUND(I1349+I1355,2)</f>
        <v>1532247.85</v>
      </c>
      <c r="J1348" s="4">
        <f>ROUND(J1349+J1355,2)</f>
        <v>1903010.53</v>
      </c>
    </row>
    <row r="1349" spans="1:10" ht="20.100000000000001" customHeight="1" x14ac:dyDescent="0.25">
      <c r="A1349" s="3" t="s">
        <v>2728</v>
      </c>
      <c r="B1349" s="57" t="s">
        <v>523</v>
      </c>
      <c r="C1349" s="57"/>
      <c r="D1349" s="57"/>
      <c r="E1349" s="57"/>
      <c r="F1349" s="57"/>
      <c r="G1349" s="57">
        <f>ROUND(F1350*G1350,2)+ROUND(F1351*G1351,2)+ROUND(F1352*G1352,2)+ROUND(F1353*G1353,2)+ROUND(F1354*G1354,2)</f>
        <v>1057908.8400000001</v>
      </c>
      <c r="H1349" s="57"/>
      <c r="I1349" s="4">
        <f>ROUND(SUM(I1350:I1354),2)</f>
        <v>1057908.8400000001</v>
      </c>
      <c r="J1349" s="4">
        <f>ROUND(SUM(J1350:J1354),2)</f>
        <v>1313876.28</v>
      </c>
    </row>
    <row r="1350" spans="1:10" ht="24.75" x14ac:dyDescent="0.25">
      <c r="A1350" s="5" t="s">
        <v>2729</v>
      </c>
      <c r="B1350" s="6" t="s">
        <v>528</v>
      </c>
      <c r="C1350" s="5" t="s">
        <v>529</v>
      </c>
      <c r="D1350" s="6" t="s">
        <v>17</v>
      </c>
      <c r="E1350" s="6" t="s">
        <v>72</v>
      </c>
      <c r="F1350" s="7">
        <v>8807.17</v>
      </c>
      <c r="G1350" s="7">
        <v>9.66</v>
      </c>
      <c r="H1350" s="7">
        <f>ROUND(G1350*ROUND(1+(24.2/100),4),2)</f>
        <v>12</v>
      </c>
      <c r="I1350" s="7">
        <f>ROUND(ROUND(F1350,2)*ROUND(G1350,2),2)</f>
        <v>85077.26</v>
      </c>
      <c r="J1350" s="7">
        <f>ROUND(ROUND(F1350,2)*ROUND(H1350,2),2)</f>
        <v>105686.04</v>
      </c>
    </row>
    <row r="1351" spans="1:10" ht="16.5" x14ac:dyDescent="0.25">
      <c r="A1351" s="5" t="s">
        <v>2730</v>
      </c>
      <c r="B1351" s="6" t="s">
        <v>1256</v>
      </c>
      <c r="C1351" s="5" t="s">
        <v>1257</v>
      </c>
      <c r="D1351" s="6" t="s">
        <v>17</v>
      </c>
      <c r="E1351" s="6" t="s">
        <v>72</v>
      </c>
      <c r="F1351" s="7">
        <v>6234.31</v>
      </c>
      <c r="G1351" s="7">
        <v>5.39</v>
      </c>
      <c r="H1351" s="7">
        <f>ROUND(G1351*ROUND(1+(24.2/100),4),2)</f>
        <v>6.69</v>
      </c>
      <c r="I1351" s="7">
        <f>ROUND(ROUND(F1351,2)*ROUND(G1351,2),2)</f>
        <v>33602.93</v>
      </c>
      <c r="J1351" s="7">
        <f>ROUND(ROUND(F1351,2)*ROUND(H1351,2),2)</f>
        <v>41707.53</v>
      </c>
    </row>
    <row r="1352" spans="1:10" ht="24.75" x14ac:dyDescent="0.25">
      <c r="A1352" s="5" t="s">
        <v>2731</v>
      </c>
      <c r="B1352" s="6" t="s">
        <v>525</v>
      </c>
      <c r="C1352" s="5" t="s">
        <v>526</v>
      </c>
      <c r="D1352" s="6" t="s">
        <v>17</v>
      </c>
      <c r="E1352" s="6" t="s">
        <v>72</v>
      </c>
      <c r="F1352" s="7">
        <v>7346.42</v>
      </c>
      <c r="G1352" s="7">
        <v>100.8</v>
      </c>
      <c r="H1352" s="7">
        <f>ROUND(G1352*ROUND(1+(24.2/100),4),2)</f>
        <v>125.19</v>
      </c>
      <c r="I1352" s="7">
        <f>ROUND(ROUND(F1352,2)*ROUND(G1352,2),2)</f>
        <v>740519.14</v>
      </c>
      <c r="J1352" s="7">
        <f>ROUND(ROUND(F1352,2)*ROUND(H1352,2),2)</f>
        <v>919698.32</v>
      </c>
    </row>
    <row r="1353" spans="1:10" ht="24.75" x14ac:dyDescent="0.25">
      <c r="A1353" s="5" t="s">
        <v>2732</v>
      </c>
      <c r="B1353" s="6" t="s">
        <v>1260</v>
      </c>
      <c r="C1353" s="5" t="s">
        <v>1261</v>
      </c>
      <c r="D1353" s="6" t="s">
        <v>17</v>
      </c>
      <c r="E1353" s="6" t="s">
        <v>72</v>
      </c>
      <c r="F1353" s="7">
        <v>1563.39</v>
      </c>
      <c r="G1353" s="7">
        <v>28.4</v>
      </c>
      <c r="H1353" s="7">
        <f>ROUND(G1353*ROUND(1+(24.2/100),4),2)</f>
        <v>35.270000000000003</v>
      </c>
      <c r="I1353" s="7">
        <f>ROUND(ROUND(F1353,2)*ROUND(G1353,2),2)</f>
        <v>44400.28</v>
      </c>
      <c r="J1353" s="7">
        <f>ROUND(ROUND(F1353,2)*ROUND(H1353,2),2)</f>
        <v>55140.77</v>
      </c>
    </row>
    <row r="1354" spans="1:10" ht="24.75" x14ac:dyDescent="0.25">
      <c r="A1354" s="5" t="s">
        <v>2733</v>
      </c>
      <c r="B1354" s="6" t="s">
        <v>2734</v>
      </c>
      <c r="C1354" s="5" t="s">
        <v>2735</v>
      </c>
      <c r="D1354" s="6" t="s">
        <v>17</v>
      </c>
      <c r="E1354" s="6" t="s">
        <v>72</v>
      </c>
      <c r="F1354" s="7">
        <v>4690.25</v>
      </c>
      <c r="G1354" s="7">
        <v>32.9</v>
      </c>
      <c r="H1354" s="7">
        <f>ROUND(G1354*ROUND(1+(24.2/100),4),2)</f>
        <v>40.86</v>
      </c>
      <c r="I1354" s="7">
        <f>ROUND(ROUND(F1354,2)*ROUND(G1354,2),2)</f>
        <v>154309.23000000001</v>
      </c>
      <c r="J1354" s="7">
        <f>ROUND(ROUND(F1354,2)*ROUND(H1354,2),2)</f>
        <v>191643.62</v>
      </c>
    </row>
    <row r="1355" spans="1:10" ht="20.100000000000001" customHeight="1" x14ac:dyDescent="0.25">
      <c r="A1355" s="3" t="s">
        <v>2736</v>
      </c>
      <c r="B1355" s="57" t="s">
        <v>2737</v>
      </c>
      <c r="C1355" s="57"/>
      <c r="D1355" s="57"/>
      <c r="E1355" s="57"/>
      <c r="F1355" s="57"/>
      <c r="G1355" s="57">
        <f>ROUND(F1356*G1356,2)+ROUND(F1357*G1357,2)+ROUND(F1358*G1358,2)+ROUND(F1359*G1359,2)+ROUND(F1360*G1360,2)</f>
        <v>474339.01</v>
      </c>
      <c r="H1355" s="57"/>
      <c r="I1355" s="4">
        <f>ROUND(SUM(I1356:I1360),2)</f>
        <v>474339.01</v>
      </c>
      <c r="J1355" s="4">
        <f>ROUND(SUM(J1356:J1360),2)</f>
        <v>589134.25</v>
      </c>
    </row>
    <row r="1356" spans="1:10" ht="16.5" x14ac:dyDescent="0.25">
      <c r="A1356" s="5" t="s">
        <v>2738</v>
      </c>
      <c r="B1356" s="6" t="s">
        <v>2739</v>
      </c>
      <c r="C1356" s="5" t="s">
        <v>2740</v>
      </c>
      <c r="D1356" s="6" t="s">
        <v>17</v>
      </c>
      <c r="E1356" s="6" t="s">
        <v>72</v>
      </c>
      <c r="F1356" s="7">
        <v>1524.44</v>
      </c>
      <c r="G1356" s="7">
        <v>202.68</v>
      </c>
      <c r="H1356" s="7">
        <f>ROUND(G1356*ROUND(1+(24.2/100),4),2)</f>
        <v>251.73</v>
      </c>
      <c r="I1356" s="7">
        <f>ROUND(ROUND(F1356,2)*ROUND(G1356,2),2)</f>
        <v>308973.5</v>
      </c>
      <c r="J1356" s="7">
        <f>ROUND(ROUND(F1356,2)*ROUND(H1356,2),2)</f>
        <v>383747.28</v>
      </c>
    </row>
    <row r="1357" spans="1:10" ht="16.5" x14ac:dyDescent="0.25">
      <c r="A1357" s="5" t="s">
        <v>2741</v>
      </c>
      <c r="B1357" s="6" t="s">
        <v>2742</v>
      </c>
      <c r="C1357" s="5" t="s">
        <v>2743</v>
      </c>
      <c r="D1357" s="6" t="s">
        <v>17</v>
      </c>
      <c r="E1357" s="6" t="s">
        <v>72</v>
      </c>
      <c r="F1357" s="7">
        <v>1563.35</v>
      </c>
      <c r="G1357" s="7">
        <v>84.91</v>
      </c>
      <c r="H1357" s="7">
        <f>ROUND(G1357*ROUND(1+(24.2/100),4),2)</f>
        <v>105.46</v>
      </c>
      <c r="I1357" s="7">
        <f>ROUND(ROUND(F1357,2)*ROUND(G1357,2),2)</f>
        <v>132744.04999999999</v>
      </c>
      <c r="J1357" s="7">
        <f>ROUND(ROUND(F1357,2)*ROUND(H1357,2),2)</f>
        <v>164870.89000000001</v>
      </c>
    </row>
    <row r="1358" spans="1:10" ht="16.5" x14ac:dyDescent="0.25">
      <c r="A1358" s="5" t="s">
        <v>2744</v>
      </c>
      <c r="B1358" s="6" t="s">
        <v>2745</v>
      </c>
      <c r="C1358" s="5" t="s">
        <v>2746</v>
      </c>
      <c r="D1358" s="6" t="s">
        <v>53</v>
      </c>
      <c r="E1358" s="6" t="s">
        <v>193</v>
      </c>
      <c r="F1358" s="7">
        <v>22.04</v>
      </c>
      <c r="G1358" s="7">
        <v>123.9</v>
      </c>
      <c r="H1358" s="7">
        <f>ROUND(G1358*ROUND(1+(24.2/100),4),2)</f>
        <v>153.88</v>
      </c>
      <c r="I1358" s="7">
        <f>ROUND(ROUND(F1358,2)*ROUND(G1358,2),2)</f>
        <v>2730.76</v>
      </c>
      <c r="J1358" s="7">
        <f>ROUND(ROUND(F1358,2)*ROUND(H1358,2),2)</f>
        <v>3391.52</v>
      </c>
    </row>
    <row r="1359" spans="1:10" ht="16.5" x14ac:dyDescent="0.25">
      <c r="A1359" s="5" t="s">
        <v>2747</v>
      </c>
      <c r="B1359" s="6" t="s">
        <v>2748</v>
      </c>
      <c r="C1359" s="5" t="s">
        <v>2749</v>
      </c>
      <c r="D1359" s="6" t="s">
        <v>188</v>
      </c>
      <c r="E1359" s="6" t="s">
        <v>193</v>
      </c>
      <c r="F1359" s="7">
        <v>92.78</v>
      </c>
      <c r="G1359" s="7">
        <v>176.35</v>
      </c>
      <c r="H1359" s="7">
        <f>ROUND(G1359*ROUND(1+(24.2/100),4),2)</f>
        <v>219.03</v>
      </c>
      <c r="I1359" s="7">
        <f>ROUND(ROUND(F1359,2)*ROUND(G1359,2),2)</f>
        <v>16361.75</v>
      </c>
      <c r="J1359" s="7">
        <f>ROUND(ROUND(F1359,2)*ROUND(H1359,2),2)</f>
        <v>20321.599999999999</v>
      </c>
    </row>
    <row r="1360" spans="1:10" ht="24.75" x14ac:dyDescent="0.25">
      <c r="A1360" s="5" t="s">
        <v>2750</v>
      </c>
      <c r="B1360" s="6" t="s">
        <v>2751</v>
      </c>
      <c r="C1360" s="5" t="s">
        <v>2752</v>
      </c>
      <c r="D1360" s="6" t="s">
        <v>188</v>
      </c>
      <c r="E1360" s="6" t="s">
        <v>193</v>
      </c>
      <c r="F1360" s="7">
        <v>47.47</v>
      </c>
      <c r="G1360" s="7">
        <v>285</v>
      </c>
      <c r="H1360" s="7">
        <f>ROUND(G1360*ROUND(1+(24.2/100),4),2)</f>
        <v>353.97</v>
      </c>
      <c r="I1360" s="7">
        <f>ROUND(ROUND(F1360,2)*ROUND(G1360,2),2)</f>
        <v>13528.95</v>
      </c>
      <c r="J1360" s="7">
        <f>ROUND(ROUND(F1360,2)*ROUND(H1360,2),2)</f>
        <v>16802.96</v>
      </c>
    </row>
    <row r="1361" spans="1:10" ht="20.100000000000001" customHeight="1" x14ac:dyDescent="0.25">
      <c r="A1361" s="3" t="s">
        <v>2753</v>
      </c>
      <c r="B1361" s="57" t="s">
        <v>2754</v>
      </c>
      <c r="C1361" s="57"/>
      <c r="D1361" s="57"/>
      <c r="E1361" s="57"/>
      <c r="F1361" s="57"/>
      <c r="G1361" s="57">
        <f>ROUND(F1362*G1362,2)+ROUND(F1363*G1363,2)</f>
        <v>625969.14</v>
      </c>
      <c r="H1361" s="57"/>
      <c r="I1361" s="4">
        <f>ROUND(SUM(I1362:I1363),2)</f>
        <v>625969.14</v>
      </c>
      <c r="J1361" s="4">
        <f>ROUND(SUM(J1362:J1363),2)</f>
        <v>777454.65</v>
      </c>
    </row>
    <row r="1362" spans="1:10" x14ac:dyDescent="0.25">
      <c r="A1362" s="5" t="s">
        <v>2755</v>
      </c>
      <c r="B1362" s="6" t="s">
        <v>2756</v>
      </c>
      <c r="C1362" s="5" t="s">
        <v>2757</v>
      </c>
      <c r="D1362" s="6" t="s">
        <v>188</v>
      </c>
      <c r="E1362" s="6" t="s">
        <v>193</v>
      </c>
      <c r="F1362" s="7">
        <v>94.62</v>
      </c>
      <c r="G1362" s="7">
        <v>1749.08</v>
      </c>
      <c r="H1362" s="7">
        <f>ROUND(G1362*ROUND(1+(24.2/100),4),2)</f>
        <v>2172.36</v>
      </c>
      <c r="I1362" s="7">
        <f>ROUND(ROUND(F1362,2)*ROUND(G1362,2),2)</f>
        <v>165497.95000000001</v>
      </c>
      <c r="J1362" s="7">
        <f>ROUND(ROUND(F1362,2)*ROUND(H1362,2),2)</f>
        <v>205548.7</v>
      </c>
    </row>
    <row r="1363" spans="1:10" ht="16.5" x14ac:dyDescent="0.25">
      <c r="A1363" s="5" t="s">
        <v>2758</v>
      </c>
      <c r="B1363" s="6" t="s">
        <v>2759</v>
      </c>
      <c r="C1363" s="5" t="s">
        <v>2760</v>
      </c>
      <c r="D1363" s="6" t="s">
        <v>17</v>
      </c>
      <c r="E1363" s="6" t="s">
        <v>72</v>
      </c>
      <c r="F1363" s="7">
        <v>1084.8399999999999</v>
      </c>
      <c r="G1363" s="7">
        <v>424.46</v>
      </c>
      <c r="H1363" s="7">
        <f>ROUND(G1363*ROUND(1+(24.2/100),4),2)</f>
        <v>527.17999999999995</v>
      </c>
      <c r="I1363" s="7">
        <f>ROUND(ROUND(F1363,2)*ROUND(G1363,2),2)</f>
        <v>460471.19</v>
      </c>
      <c r="J1363" s="7">
        <f>ROUND(ROUND(F1363,2)*ROUND(H1363,2),2)</f>
        <v>571905.94999999995</v>
      </c>
    </row>
    <row r="1364" spans="1:10" ht="20.100000000000001" customHeight="1" x14ac:dyDescent="0.25">
      <c r="A1364" s="3" t="s">
        <v>2761</v>
      </c>
      <c r="B1364" s="57" t="s">
        <v>531</v>
      </c>
      <c r="C1364" s="57"/>
      <c r="D1364" s="57"/>
      <c r="E1364" s="57"/>
      <c r="F1364" s="57"/>
      <c r="G1364" s="57">
        <f>ROUND(F1365*G1365,2)+ROUND(F1370*G1370,2)</f>
        <v>0</v>
      </c>
      <c r="H1364" s="57"/>
      <c r="I1364" s="4">
        <f>ROUND(I1365+I1370,2)</f>
        <v>667267.91</v>
      </c>
      <c r="J1364" s="4">
        <f>ROUND(J1365+J1370,2)</f>
        <v>828851.14</v>
      </c>
    </row>
    <row r="1365" spans="1:10" ht="20.100000000000001" customHeight="1" x14ac:dyDescent="0.25">
      <c r="A1365" s="3" t="s">
        <v>2762</v>
      </c>
      <c r="B1365" s="57" t="s">
        <v>1267</v>
      </c>
      <c r="C1365" s="57"/>
      <c r="D1365" s="57"/>
      <c r="E1365" s="57"/>
      <c r="F1365" s="57"/>
      <c r="G1365" s="57">
        <f>ROUND(F1366*G1366,2)+ROUND(F1367*G1367,2)+ROUND(F1368*G1368,2)+ROUND(F1369*G1369,2)</f>
        <v>639132.40000000014</v>
      </c>
      <c r="H1365" s="57"/>
      <c r="I1365" s="4">
        <f>ROUND(SUM(I1366:I1369),2)</f>
        <v>639132.4</v>
      </c>
      <c r="J1365" s="4">
        <f>ROUND(SUM(J1366:J1369),2)</f>
        <v>793902.84</v>
      </c>
    </row>
    <row r="1366" spans="1:10" ht="16.5" x14ac:dyDescent="0.25">
      <c r="A1366" s="5" t="s">
        <v>2763</v>
      </c>
      <c r="B1366" s="6" t="s">
        <v>533</v>
      </c>
      <c r="C1366" s="5" t="s">
        <v>534</v>
      </c>
      <c r="D1366" s="6" t="s">
        <v>17</v>
      </c>
      <c r="E1366" s="6" t="s">
        <v>72</v>
      </c>
      <c r="F1366" s="7">
        <v>17068.23</v>
      </c>
      <c r="G1366" s="7">
        <v>19.54</v>
      </c>
      <c r="H1366" s="7">
        <f>ROUND(G1366*ROUND(1+(24.2/100),4),2)</f>
        <v>24.27</v>
      </c>
      <c r="I1366" s="7">
        <f>ROUND(ROUND(F1366,2)*ROUND(G1366,2),2)</f>
        <v>333513.21000000002</v>
      </c>
      <c r="J1366" s="7">
        <f>ROUND(ROUND(F1366,2)*ROUND(H1366,2),2)</f>
        <v>414245.94</v>
      </c>
    </row>
    <row r="1367" spans="1:10" x14ac:dyDescent="0.25">
      <c r="A1367" s="5" t="s">
        <v>2764</v>
      </c>
      <c r="B1367" s="6" t="s">
        <v>536</v>
      </c>
      <c r="C1367" s="5" t="s">
        <v>537</v>
      </c>
      <c r="D1367" s="6" t="s">
        <v>17</v>
      </c>
      <c r="E1367" s="6" t="s">
        <v>72</v>
      </c>
      <c r="F1367" s="7">
        <v>12038.95</v>
      </c>
      <c r="G1367" s="7">
        <v>4.7</v>
      </c>
      <c r="H1367" s="7">
        <f>ROUND(G1367*ROUND(1+(24.2/100),4),2)</f>
        <v>5.84</v>
      </c>
      <c r="I1367" s="7">
        <f>ROUND(ROUND(F1367,2)*ROUND(G1367,2),2)</f>
        <v>56583.07</v>
      </c>
      <c r="J1367" s="7">
        <f>ROUND(ROUND(F1367,2)*ROUND(H1367,2),2)</f>
        <v>70307.47</v>
      </c>
    </row>
    <row r="1368" spans="1:10" ht="16.5" x14ac:dyDescent="0.25">
      <c r="A1368" s="5" t="s">
        <v>2765</v>
      </c>
      <c r="B1368" s="6" t="s">
        <v>539</v>
      </c>
      <c r="C1368" s="5" t="s">
        <v>540</v>
      </c>
      <c r="D1368" s="6" t="s">
        <v>17</v>
      </c>
      <c r="E1368" s="6" t="s">
        <v>72</v>
      </c>
      <c r="F1368" s="7">
        <v>17042.18</v>
      </c>
      <c r="G1368" s="7">
        <v>14.41</v>
      </c>
      <c r="H1368" s="7">
        <f>ROUND(G1368*ROUND(1+(24.2/100),4),2)</f>
        <v>17.899999999999999</v>
      </c>
      <c r="I1368" s="7">
        <f>ROUND(ROUND(F1368,2)*ROUND(G1368,2),2)</f>
        <v>245577.81</v>
      </c>
      <c r="J1368" s="7">
        <f>ROUND(ROUND(F1368,2)*ROUND(H1368,2),2)</f>
        <v>305055.02</v>
      </c>
    </row>
    <row r="1369" spans="1:10" x14ac:dyDescent="0.25">
      <c r="A1369" s="5" t="s">
        <v>2766</v>
      </c>
      <c r="B1369" s="6" t="s">
        <v>542</v>
      </c>
      <c r="C1369" s="5" t="s">
        <v>543</v>
      </c>
      <c r="D1369" s="6" t="s">
        <v>17</v>
      </c>
      <c r="E1369" s="6" t="s">
        <v>72</v>
      </c>
      <c r="F1369" s="7">
        <v>227.82</v>
      </c>
      <c r="G1369" s="7">
        <v>15.18</v>
      </c>
      <c r="H1369" s="7">
        <f>ROUND(G1369*ROUND(1+(24.2/100),4),2)</f>
        <v>18.850000000000001</v>
      </c>
      <c r="I1369" s="7">
        <f>ROUND(ROUND(F1369,2)*ROUND(G1369,2),2)</f>
        <v>3458.31</v>
      </c>
      <c r="J1369" s="7">
        <f>ROUND(ROUND(F1369,2)*ROUND(H1369,2),2)</f>
        <v>4294.41</v>
      </c>
    </row>
    <row r="1370" spans="1:10" ht="20.100000000000001" customHeight="1" x14ac:dyDescent="0.25">
      <c r="A1370" s="3" t="s">
        <v>2767</v>
      </c>
      <c r="B1370" s="57" t="s">
        <v>1272</v>
      </c>
      <c r="C1370" s="57"/>
      <c r="D1370" s="57"/>
      <c r="E1370" s="57"/>
      <c r="F1370" s="57"/>
      <c r="G1370" s="57">
        <f>ROUND(F1371*G1371,2)</f>
        <v>28135.51</v>
      </c>
      <c r="H1370" s="57"/>
      <c r="I1370" s="4">
        <f>ROUND(SUM(I1371:I1371),2)</f>
        <v>28135.51</v>
      </c>
      <c r="J1370" s="4">
        <f>ROUND(SUM(J1371:J1371),2)</f>
        <v>34948.300000000003</v>
      </c>
    </row>
    <row r="1371" spans="1:10" x14ac:dyDescent="0.25">
      <c r="A1371" s="5" t="s">
        <v>2768</v>
      </c>
      <c r="B1371" s="6" t="s">
        <v>2769</v>
      </c>
      <c r="C1371" s="5" t="s">
        <v>2770</v>
      </c>
      <c r="D1371" s="6" t="s">
        <v>17</v>
      </c>
      <c r="E1371" s="6" t="s">
        <v>72</v>
      </c>
      <c r="F1371" s="7">
        <v>1637.69</v>
      </c>
      <c r="G1371" s="7">
        <v>17.18</v>
      </c>
      <c r="H1371" s="7">
        <f>ROUND(G1371*ROUND(1+(24.2/100),4),2)</f>
        <v>21.34</v>
      </c>
      <c r="I1371" s="7">
        <f>ROUND(ROUND(F1371,2)*ROUND(G1371,2),2)</f>
        <v>28135.51</v>
      </c>
      <c r="J1371" s="7">
        <f>ROUND(ROUND(F1371,2)*ROUND(H1371,2),2)</f>
        <v>34948.300000000003</v>
      </c>
    </row>
    <row r="1372" spans="1:10" ht="20.100000000000001" customHeight="1" x14ac:dyDescent="0.25">
      <c r="A1372" s="3" t="s">
        <v>2771</v>
      </c>
      <c r="B1372" s="57" t="s">
        <v>545</v>
      </c>
      <c r="C1372" s="57"/>
      <c r="D1372" s="57"/>
      <c r="E1372" s="57"/>
      <c r="F1372" s="57"/>
      <c r="G1372" s="57">
        <f>ROUND(F1373*G1373,2)+ROUND(F1378*G1378,2)+ROUND(F1383*G1383,2)</f>
        <v>0</v>
      </c>
      <c r="H1372" s="57"/>
      <c r="I1372" s="4">
        <f>ROUND(I1373+I1378+I1383,2)</f>
        <v>896644.84</v>
      </c>
      <c r="J1372" s="4">
        <f>ROUND(J1373+J1378+J1383,2)</f>
        <v>1113641.5</v>
      </c>
    </row>
    <row r="1373" spans="1:10" ht="20.100000000000001" customHeight="1" x14ac:dyDescent="0.25">
      <c r="A1373" s="3" t="s">
        <v>2772</v>
      </c>
      <c r="B1373" s="57" t="s">
        <v>547</v>
      </c>
      <c r="C1373" s="57"/>
      <c r="D1373" s="57"/>
      <c r="E1373" s="57"/>
      <c r="F1373" s="57"/>
      <c r="G1373" s="57">
        <f>ROUND(F1374*G1374,2)+ROUND(F1375*G1375,2)+ROUND(F1376*G1376,2)+ROUND(F1377*G1377,2)</f>
        <v>268285.83</v>
      </c>
      <c r="H1373" s="57"/>
      <c r="I1373" s="4">
        <f>ROUND(SUM(I1374:I1377),2)</f>
        <v>268285.83</v>
      </c>
      <c r="J1373" s="4">
        <f>ROUND(SUM(J1374:J1377),2)</f>
        <v>333211.87</v>
      </c>
    </row>
    <row r="1374" spans="1:10" ht="24.75" x14ac:dyDescent="0.25">
      <c r="A1374" s="5" t="s">
        <v>2773</v>
      </c>
      <c r="B1374" s="6" t="s">
        <v>2774</v>
      </c>
      <c r="C1374" s="5" t="s">
        <v>2775</v>
      </c>
      <c r="D1374" s="6" t="s">
        <v>17</v>
      </c>
      <c r="E1374" s="6" t="s">
        <v>178</v>
      </c>
      <c r="F1374" s="7">
        <v>301.35000000000002</v>
      </c>
      <c r="G1374" s="7">
        <v>679.61</v>
      </c>
      <c r="H1374" s="7">
        <f>ROUND(G1374*ROUND(1+(24.2/100),4),2)</f>
        <v>844.08</v>
      </c>
      <c r="I1374" s="7">
        <f>ROUND(ROUND(F1374,2)*ROUND(G1374,2),2)</f>
        <v>204800.47</v>
      </c>
      <c r="J1374" s="7">
        <f>ROUND(ROUND(F1374,2)*ROUND(H1374,2),2)</f>
        <v>254363.51</v>
      </c>
    </row>
    <row r="1375" spans="1:10" x14ac:dyDescent="0.25">
      <c r="A1375" s="5" t="s">
        <v>2776</v>
      </c>
      <c r="B1375" s="6" t="s">
        <v>549</v>
      </c>
      <c r="C1375" s="5" t="s">
        <v>550</v>
      </c>
      <c r="D1375" s="6" t="s">
        <v>188</v>
      </c>
      <c r="E1375" s="6" t="s">
        <v>465</v>
      </c>
      <c r="F1375" s="7">
        <v>122.02</v>
      </c>
      <c r="G1375" s="7">
        <v>206.79</v>
      </c>
      <c r="H1375" s="7">
        <f>ROUND(G1375*ROUND(1+(24.2/100),4),2)</f>
        <v>256.83</v>
      </c>
      <c r="I1375" s="7">
        <f>ROUND(ROUND(F1375,2)*ROUND(G1375,2),2)</f>
        <v>25232.52</v>
      </c>
      <c r="J1375" s="7">
        <f>ROUND(ROUND(F1375,2)*ROUND(H1375,2),2)</f>
        <v>31338.400000000001</v>
      </c>
    </row>
    <row r="1376" spans="1:10" x14ac:dyDescent="0.25">
      <c r="A1376" s="5" t="s">
        <v>2777</v>
      </c>
      <c r="B1376" s="6" t="s">
        <v>552</v>
      </c>
      <c r="C1376" s="5" t="s">
        <v>553</v>
      </c>
      <c r="D1376" s="6" t="s">
        <v>188</v>
      </c>
      <c r="E1376" s="6" t="s">
        <v>465</v>
      </c>
      <c r="F1376" s="7">
        <v>50.22</v>
      </c>
      <c r="G1376" s="7">
        <v>450.26</v>
      </c>
      <c r="H1376" s="7">
        <f>ROUND(G1376*ROUND(1+(24.2/100),4),2)</f>
        <v>559.22</v>
      </c>
      <c r="I1376" s="7">
        <f>ROUND(ROUND(F1376,2)*ROUND(G1376,2),2)</f>
        <v>22612.06</v>
      </c>
      <c r="J1376" s="7">
        <f>ROUND(ROUND(F1376,2)*ROUND(H1376,2),2)</f>
        <v>28084.03</v>
      </c>
    </row>
    <row r="1377" spans="1:10" ht="24.75" x14ac:dyDescent="0.25">
      <c r="A1377" s="5" t="s">
        <v>2778</v>
      </c>
      <c r="B1377" s="6" t="s">
        <v>2779</v>
      </c>
      <c r="C1377" s="5" t="s">
        <v>2780</v>
      </c>
      <c r="D1377" s="6" t="s">
        <v>53</v>
      </c>
      <c r="E1377" s="6" t="s">
        <v>178</v>
      </c>
      <c r="F1377" s="7">
        <v>30.97</v>
      </c>
      <c r="G1377" s="7">
        <v>505.03</v>
      </c>
      <c r="H1377" s="7">
        <f>ROUND(G1377*ROUND(1+(24.2/100),4),2)</f>
        <v>627.25</v>
      </c>
      <c r="I1377" s="7">
        <f>ROUND(ROUND(F1377,2)*ROUND(G1377,2),2)</f>
        <v>15640.78</v>
      </c>
      <c r="J1377" s="7">
        <f>ROUND(ROUND(F1377,2)*ROUND(H1377,2),2)</f>
        <v>19425.93</v>
      </c>
    </row>
    <row r="1378" spans="1:10" ht="20.100000000000001" customHeight="1" x14ac:dyDescent="0.25">
      <c r="A1378" s="3" t="s">
        <v>2781</v>
      </c>
      <c r="B1378" s="57" t="s">
        <v>555</v>
      </c>
      <c r="C1378" s="57"/>
      <c r="D1378" s="57"/>
      <c r="E1378" s="57"/>
      <c r="F1378" s="57"/>
      <c r="G1378" s="57">
        <f>ROUND(F1379*G1379,2)+ROUND(F1380*G1380,2)+ROUND(F1381*G1381,2)+ROUND(F1382*G1382,2)</f>
        <v>65669.94</v>
      </c>
      <c r="H1378" s="57"/>
      <c r="I1378" s="4">
        <f>ROUND(SUM(I1379:I1382),2)</f>
        <v>65669.94</v>
      </c>
      <c r="J1378" s="4">
        <f>ROUND(SUM(J1379:J1382),2)</f>
        <v>81562.69</v>
      </c>
    </row>
    <row r="1379" spans="1:10" ht="16.5" x14ac:dyDescent="0.25">
      <c r="A1379" s="5" t="s">
        <v>2782</v>
      </c>
      <c r="B1379" s="6" t="s">
        <v>1285</v>
      </c>
      <c r="C1379" s="5" t="s">
        <v>1286</v>
      </c>
      <c r="D1379" s="6" t="s">
        <v>53</v>
      </c>
      <c r="E1379" s="6" t="s">
        <v>61</v>
      </c>
      <c r="F1379" s="7">
        <v>148</v>
      </c>
      <c r="G1379" s="7">
        <v>96.27</v>
      </c>
      <c r="H1379" s="7">
        <f>ROUND(G1379*ROUND(1+(24.2/100),4),2)</f>
        <v>119.57</v>
      </c>
      <c r="I1379" s="7">
        <f>ROUND(ROUND(F1379,2)*ROUND(G1379,2),2)</f>
        <v>14247.96</v>
      </c>
      <c r="J1379" s="7">
        <f>ROUND(ROUND(F1379,2)*ROUND(H1379,2),2)</f>
        <v>17696.36</v>
      </c>
    </row>
    <row r="1380" spans="1:10" ht="16.5" x14ac:dyDescent="0.25">
      <c r="A1380" s="5" t="s">
        <v>2783</v>
      </c>
      <c r="B1380" s="6" t="s">
        <v>1288</v>
      </c>
      <c r="C1380" s="5" t="s">
        <v>1289</v>
      </c>
      <c r="D1380" s="6" t="s">
        <v>53</v>
      </c>
      <c r="E1380" s="6" t="s">
        <v>61</v>
      </c>
      <c r="F1380" s="7">
        <v>148</v>
      </c>
      <c r="G1380" s="7">
        <v>94.87</v>
      </c>
      <c r="H1380" s="7">
        <f>ROUND(G1380*ROUND(1+(24.2/100),4),2)</f>
        <v>117.83</v>
      </c>
      <c r="I1380" s="7">
        <f>ROUND(ROUND(F1380,2)*ROUND(G1380,2),2)</f>
        <v>14040.76</v>
      </c>
      <c r="J1380" s="7">
        <f>ROUND(ROUND(F1380,2)*ROUND(H1380,2),2)</f>
        <v>17438.84</v>
      </c>
    </row>
    <row r="1381" spans="1:10" ht="16.5" x14ac:dyDescent="0.25">
      <c r="A1381" s="5" t="s">
        <v>2784</v>
      </c>
      <c r="B1381" s="6" t="s">
        <v>2785</v>
      </c>
      <c r="C1381" s="5" t="s">
        <v>2786</v>
      </c>
      <c r="D1381" s="6" t="s">
        <v>53</v>
      </c>
      <c r="E1381" s="6" t="s">
        <v>61</v>
      </c>
      <c r="F1381" s="7">
        <v>4</v>
      </c>
      <c r="G1381" s="7">
        <v>3733.17</v>
      </c>
      <c r="H1381" s="7">
        <f>ROUND(G1381*ROUND(1+(24.2/100),4),2)</f>
        <v>4636.6000000000004</v>
      </c>
      <c r="I1381" s="7">
        <f>ROUND(ROUND(F1381,2)*ROUND(G1381,2),2)</f>
        <v>14932.68</v>
      </c>
      <c r="J1381" s="7">
        <f>ROUND(ROUND(F1381,2)*ROUND(H1381,2),2)</f>
        <v>18546.400000000001</v>
      </c>
    </row>
    <row r="1382" spans="1:10" ht="16.5" x14ac:dyDescent="0.25">
      <c r="A1382" s="5" t="s">
        <v>2787</v>
      </c>
      <c r="B1382" s="6" t="s">
        <v>2788</v>
      </c>
      <c r="C1382" s="5" t="s">
        <v>2789</v>
      </c>
      <c r="D1382" s="6" t="s">
        <v>53</v>
      </c>
      <c r="E1382" s="6" t="s">
        <v>61</v>
      </c>
      <c r="F1382" s="7">
        <v>1</v>
      </c>
      <c r="G1382" s="7">
        <v>22448.54</v>
      </c>
      <c r="H1382" s="7">
        <f>ROUND(G1382*ROUND(1+(24.2/100),4),2)</f>
        <v>27881.09</v>
      </c>
      <c r="I1382" s="7">
        <f>ROUND(ROUND(F1382,2)*ROUND(G1382,2),2)</f>
        <v>22448.54</v>
      </c>
      <c r="J1382" s="7">
        <f>ROUND(ROUND(F1382,2)*ROUND(H1382,2),2)</f>
        <v>27881.09</v>
      </c>
    </row>
    <row r="1383" spans="1:10" ht="20.100000000000001" customHeight="1" x14ac:dyDescent="0.25">
      <c r="A1383" s="3" t="s">
        <v>2790</v>
      </c>
      <c r="B1383" s="57" t="s">
        <v>2791</v>
      </c>
      <c r="C1383" s="57"/>
      <c r="D1383" s="57"/>
      <c r="E1383" s="57"/>
      <c r="F1383" s="57"/>
      <c r="G1383" s="57">
        <f>ROUND(F1384*G1384,2)+ROUND(F1385*G1385,2)+ROUND(F1386*G1386,2)+ROUND(F1387*G1387,2)</f>
        <v>562689.06999999995</v>
      </c>
      <c r="H1383" s="57"/>
      <c r="I1383" s="4">
        <f>ROUND(SUM(I1384:I1387),2)</f>
        <v>562689.06999999995</v>
      </c>
      <c r="J1383" s="4">
        <f>ROUND(SUM(J1384:J1387),2)</f>
        <v>698866.94</v>
      </c>
    </row>
    <row r="1384" spans="1:10" ht="16.5" x14ac:dyDescent="0.25">
      <c r="A1384" s="5" t="s">
        <v>2792</v>
      </c>
      <c r="B1384" s="6" t="s">
        <v>2793</v>
      </c>
      <c r="C1384" s="5" t="s">
        <v>2794</v>
      </c>
      <c r="D1384" s="6" t="s">
        <v>17</v>
      </c>
      <c r="E1384" s="6" t="s">
        <v>72</v>
      </c>
      <c r="F1384" s="7">
        <v>6073.18</v>
      </c>
      <c r="G1384" s="7">
        <v>24.76</v>
      </c>
      <c r="H1384" s="7">
        <f>ROUND(G1384*ROUND(1+(24.2/100),4),2)</f>
        <v>30.75</v>
      </c>
      <c r="I1384" s="7">
        <f>ROUND(ROUND(F1384,2)*ROUND(G1384,2),2)</f>
        <v>150371.94</v>
      </c>
      <c r="J1384" s="7">
        <f>ROUND(ROUND(F1384,2)*ROUND(H1384,2),2)</f>
        <v>186750.29</v>
      </c>
    </row>
    <row r="1385" spans="1:10" ht="24.75" x14ac:dyDescent="0.25">
      <c r="A1385" s="5" t="s">
        <v>2795</v>
      </c>
      <c r="B1385" s="6" t="s">
        <v>2796</v>
      </c>
      <c r="C1385" s="5" t="s">
        <v>2797</v>
      </c>
      <c r="D1385" s="6" t="s">
        <v>17</v>
      </c>
      <c r="E1385" s="6" t="s">
        <v>2798</v>
      </c>
      <c r="F1385" s="7">
        <v>12146.36</v>
      </c>
      <c r="G1385" s="7">
        <v>16.2</v>
      </c>
      <c r="H1385" s="7">
        <f>ROUND(G1385*ROUND(1+(24.2/100),4),2)</f>
        <v>20.12</v>
      </c>
      <c r="I1385" s="7">
        <f>ROUND(ROUND(F1385,2)*ROUND(G1385,2),2)</f>
        <v>196771.03</v>
      </c>
      <c r="J1385" s="7">
        <f>ROUND(ROUND(F1385,2)*ROUND(H1385,2),2)</f>
        <v>244384.76</v>
      </c>
    </row>
    <row r="1386" spans="1:10" ht="16.5" x14ac:dyDescent="0.25">
      <c r="A1386" s="5" t="s">
        <v>2799</v>
      </c>
      <c r="B1386" s="6" t="s">
        <v>2800</v>
      </c>
      <c r="C1386" s="5" t="s">
        <v>2801</v>
      </c>
      <c r="D1386" s="6" t="s">
        <v>17</v>
      </c>
      <c r="E1386" s="6" t="s">
        <v>178</v>
      </c>
      <c r="F1386" s="7">
        <v>1790.25</v>
      </c>
      <c r="G1386" s="7">
        <v>34</v>
      </c>
      <c r="H1386" s="7">
        <f>ROUND(G1386*ROUND(1+(24.2/100),4),2)</f>
        <v>42.23</v>
      </c>
      <c r="I1386" s="7">
        <f>ROUND(ROUND(F1386,2)*ROUND(G1386,2),2)</f>
        <v>60868.5</v>
      </c>
      <c r="J1386" s="7">
        <f>ROUND(ROUND(F1386,2)*ROUND(H1386,2),2)</f>
        <v>75602.259999999995</v>
      </c>
    </row>
    <row r="1387" spans="1:10" ht="24.75" x14ac:dyDescent="0.25">
      <c r="A1387" s="5" t="s">
        <v>2802</v>
      </c>
      <c r="B1387" s="6" t="s">
        <v>2803</v>
      </c>
      <c r="C1387" s="5" t="s">
        <v>2804</v>
      </c>
      <c r="D1387" s="6" t="s">
        <v>17</v>
      </c>
      <c r="E1387" s="6" t="s">
        <v>2805</v>
      </c>
      <c r="F1387" s="7">
        <v>7161</v>
      </c>
      <c r="G1387" s="7">
        <v>21.6</v>
      </c>
      <c r="H1387" s="7">
        <f>ROUND(G1387*ROUND(1+(24.2/100),4),2)</f>
        <v>26.83</v>
      </c>
      <c r="I1387" s="7">
        <f>ROUND(ROUND(F1387,2)*ROUND(G1387,2),2)</f>
        <v>154677.6</v>
      </c>
      <c r="J1387" s="7">
        <f>ROUND(ROUND(F1387,2)*ROUND(H1387,2),2)</f>
        <v>192129.63</v>
      </c>
    </row>
    <row r="1388" spans="1:10" ht="20.100000000000001" customHeight="1" x14ac:dyDescent="0.25">
      <c r="A1388" s="3" t="s">
        <v>2806</v>
      </c>
      <c r="B1388" s="57" t="s">
        <v>586</v>
      </c>
      <c r="C1388" s="57"/>
      <c r="D1388" s="57"/>
      <c r="E1388" s="57"/>
      <c r="F1388" s="57"/>
      <c r="G1388" s="57">
        <f>ROUND(F1389*G1389,2)</f>
        <v>41236.5</v>
      </c>
      <c r="H1388" s="57"/>
      <c r="I1388" s="4">
        <f>ROUND(SUM(I1389:I1389),2)</f>
        <v>41236.5</v>
      </c>
      <c r="J1388" s="4">
        <f>ROUND(SUM(J1389:J1389),2)</f>
        <v>51217.25</v>
      </c>
    </row>
    <row r="1389" spans="1:10" x14ac:dyDescent="0.25">
      <c r="A1389" s="5" t="s">
        <v>2807</v>
      </c>
      <c r="B1389" s="6" t="s">
        <v>2808</v>
      </c>
      <c r="C1389" s="5" t="s">
        <v>2809</v>
      </c>
      <c r="D1389" s="6" t="s">
        <v>188</v>
      </c>
      <c r="E1389" s="6" t="s">
        <v>465</v>
      </c>
      <c r="F1389" s="7">
        <v>925</v>
      </c>
      <c r="G1389" s="7">
        <v>44.58</v>
      </c>
      <c r="H1389" s="7">
        <f>ROUND(G1389*ROUND(1+(24.2/100),4),2)</f>
        <v>55.37</v>
      </c>
      <c r="I1389" s="7">
        <f>ROUND(ROUND(F1389,2)*ROUND(G1389,2),2)</f>
        <v>41236.5</v>
      </c>
      <c r="J1389" s="7">
        <f>ROUND(ROUND(F1389,2)*ROUND(H1389,2),2)</f>
        <v>51217.25</v>
      </c>
    </row>
    <row r="1390" spans="1:10" ht="20.100000000000001" customHeight="1" x14ac:dyDescent="0.25">
      <c r="A1390" s="3" t="s">
        <v>2810</v>
      </c>
      <c r="B1390" s="57" t="s">
        <v>690</v>
      </c>
      <c r="C1390" s="57"/>
      <c r="D1390" s="57"/>
      <c r="E1390" s="57"/>
      <c r="F1390" s="57"/>
      <c r="G1390" s="57">
        <f>ROUND(F1391*G1391,2)+ROUND(F1408*G1408,2)</f>
        <v>0</v>
      </c>
      <c r="H1390" s="57"/>
      <c r="I1390" s="4">
        <f>ROUND(I1391+I1408,2)</f>
        <v>2292805.98</v>
      </c>
      <c r="J1390" s="4">
        <f>ROUND(J1391+J1408,2)</f>
        <v>2659258.2999999998</v>
      </c>
    </row>
    <row r="1391" spans="1:10" ht="20.100000000000001" customHeight="1" x14ac:dyDescent="0.25">
      <c r="A1391" s="3" t="s">
        <v>2811</v>
      </c>
      <c r="B1391" s="57" t="s">
        <v>1292</v>
      </c>
      <c r="C1391" s="57"/>
      <c r="D1391" s="57"/>
      <c r="E1391" s="57"/>
      <c r="F1391" s="57"/>
      <c r="G1391" s="57">
        <f>ROUND(F1392*G1392,2)+ROUND(F1394*G1394,2)+ROUND(F1405*G1405,2)</f>
        <v>0</v>
      </c>
      <c r="H1391" s="57"/>
      <c r="I1391" s="4">
        <f>ROUND(I1392+I1394+I1405,2)</f>
        <v>2185701.2599999998</v>
      </c>
      <c r="J1391" s="4">
        <f>ROUND(J1392+J1394+J1405,2)</f>
        <v>2526233.52</v>
      </c>
    </row>
    <row r="1392" spans="1:10" ht="20.100000000000001" customHeight="1" x14ac:dyDescent="0.25">
      <c r="A1392" s="3" t="s">
        <v>2812</v>
      </c>
      <c r="B1392" s="57" t="s">
        <v>2813</v>
      </c>
      <c r="C1392" s="57"/>
      <c r="D1392" s="57"/>
      <c r="E1392" s="57"/>
      <c r="F1392" s="57"/>
      <c r="G1392" s="57">
        <f>ROUND(F1393*G1393,2)</f>
        <v>24136.46</v>
      </c>
      <c r="H1392" s="57"/>
      <c r="I1392" s="4">
        <f>ROUND(SUM(I1393:I1393),2)</f>
        <v>24136.46</v>
      </c>
      <c r="J1392" s="4">
        <f>ROUND(SUM(J1393:J1393),2)</f>
        <v>27896.92</v>
      </c>
    </row>
    <row r="1393" spans="1:10" ht="16.5" x14ac:dyDescent="0.25">
      <c r="A1393" s="5" t="s">
        <v>2814</v>
      </c>
      <c r="B1393" s="6" t="s">
        <v>2815</v>
      </c>
      <c r="C1393" s="5" t="s">
        <v>2816</v>
      </c>
      <c r="D1393" s="6" t="s">
        <v>53</v>
      </c>
      <c r="E1393" s="6" t="s">
        <v>61</v>
      </c>
      <c r="F1393" s="7">
        <v>2</v>
      </c>
      <c r="G1393" s="7">
        <v>12068.23</v>
      </c>
      <c r="H1393" s="7">
        <f>ROUND(G1393*ROUND(1+(15.58/100),4),2)</f>
        <v>13948.46</v>
      </c>
      <c r="I1393" s="7">
        <f>ROUND(ROUND(F1393,2)*ROUND(G1393,2),2)</f>
        <v>24136.46</v>
      </c>
      <c r="J1393" s="7">
        <f>ROUND(ROUND(F1393,2)*ROUND(H1393,2),2)</f>
        <v>27896.92</v>
      </c>
    </row>
    <row r="1394" spans="1:10" ht="20.100000000000001" customHeight="1" x14ac:dyDescent="0.25">
      <c r="A1394" s="3" t="s">
        <v>2817</v>
      </c>
      <c r="B1394" s="57" t="s">
        <v>1294</v>
      </c>
      <c r="C1394" s="57"/>
      <c r="D1394" s="57"/>
      <c r="E1394" s="57"/>
      <c r="F1394" s="57"/>
      <c r="G1394" s="57">
        <f>ROUND(F1395*G1395,2)+ROUND(F1396*G1396,2)+ROUND(F1397*G1397,2)+ROUND(F1398*G1398,2)+ROUND(F1399*G1399,2)+ROUND(F1400*G1400,2)+ROUND(F1401*G1401,2)+ROUND(F1402*G1402,2)+ROUND(F1403*G1403,2)+ROUND(F1404*G1404,2)</f>
        <v>1952147.5199999998</v>
      </c>
      <c r="H1394" s="57"/>
      <c r="I1394" s="4">
        <f>ROUND(SUM(I1395:I1404),2)</f>
        <v>1952147.52</v>
      </c>
      <c r="J1394" s="4">
        <f>ROUND(SUM(J1395:J1404),2)</f>
        <v>2256291.7599999998</v>
      </c>
    </row>
    <row r="1395" spans="1:10" ht="16.5" x14ac:dyDescent="0.25">
      <c r="A1395" s="5" t="s">
        <v>2818</v>
      </c>
      <c r="B1395" s="6" t="s">
        <v>1296</v>
      </c>
      <c r="C1395" s="5" t="s">
        <v>1297</v>
      </c>
      <c r="D1395" s="6" t="s">
        <v>17</v>
      </c>
      <c r="E1395" s="6" t="s">
        <v>61</v>
      </c>
      <c r="F1395" s="7">
        <v>56</v>
      </c>
      <c r="G1395" s="7">
        <v>2677.27</v>
      </c>
      <c r="H1395" s="7">
        <f t="shared" ref="H1395:H1404" si="216">ROUND(G1395*ROUND(1+(15.58/100),4),2)</f>
        <v>3094.39</v>
      </c>
      <c r="I1395" s="7">
        <f t="shared" ref="I1395:I1404" si="217">ROUND(ROUND(F1395,2)*ROUND(G1395,2),2)</f>
        <v>149927.12</v>
      </c>
      <c r="J1395" s="7">
        <f t="shared" ref="J1395:J1404" si="218">ROUND(ROUND(F1395,2)*ROUND(H1395,2),2)</f>
        <v>173285.84</v>
      </c>
    </row>
    <row r="1396" spans="1:10" ht="16.5" x14ac:dyDescent="0.25">
      <c r="A1396" s="5" t="s">
        <v>2819</v>
      </c>
      <c r="B1396" s="6" t="s">
        <v>2820</v>
      </c>
      <c r="C1396" s="5" t="s">
        <v>2821</v>
      </c>
      <c r="D1396" s="6" t="s">
        <v>17</v>
      </c>
      <c r="E1396" s="6" t="s">
        <v>61</v>
      </c>
      <c r="F1396" s="7">
        <v>6</v>
      </c>
      <c r="G1396" s="7">
        <v>3974.5</v>
      </c>
      <c r="H1396" s="7">
        <f t="shared" si="216"/>
        <v>4593.7299999999996</v>
      </c>
      <c r="I1396" s="7">
        <f t="shared" si="217"/>
        <v>23847</v>
      </c>
      <c r="J1396" s="7">
        <f t="shared" si="218"/>
        <v>27562.38</v>
      </c>
    </row>
    <row r="1397" spans="1:10" ht="16.5" x14ac:dyDescent="0.25">
      <c r="A1397" s="5" t="s">
        <v>2822</v>
      </c>
      <c r="B1397" s="6" t="s">
        <v>2823</v>
      </c>
      <c r="C1397" s="5" t="s">
        <v>2824</v>
      </c>
      <c r="D1397" s="6" t="s">
        <v>53</v>
      </c>
      <c r="E1397" s="6" t="s">
        <v>61</v>
      </c>
      <c r="F1397" s="7">
        <v>4</v>
      </c>
      <c r="G1397" s="7">
        <v>13400.92</v>
      </c>
      <c r="H1397" s="7">
        <f t="shared" si="216"/>
        <v>15488.78</v>
      </c>
      <c r="I1397" s="7">
        <f t="shared" si="217"/>
        <v>53603.68</v>
      </c>
      <c r="J1397" s="7">
        <f t="shared" si="218"/>
        <v>61955.12</v>
      </c>
    </row>
    <row r="1398" spans="1:10" ht="24.75" x14ac:dyDescent="0.25">
      <c r="A1398" s="5" t="s">
        <v>2825</v>
      </c>
      <c r="B1398" s="6" t="s">
        <v>2826</v>
      </c>
      <c r="C1398" s="5" t="s">
        <v>2827</v>
      </c>
      <c r="D1398" s="6" t="s">
        <v>53</v>
      </c>
      <c r="E1398" s="6" t="s">
        <v>61</v>
      </c>
      <c r="F1398" s="7">
        <v>10</v>
      </c>
      <c r="G1398" s="7">
        <v>11589</v>
      </c>
      <c r="H1398" s="7">
        <f t="shared" si="216"/>
        <v>13394.57</v>
      </c>
      <c r="I1398" s="7">
        <f t="shared" si="217"/>
        <v>115890</v>
      </c>
      <c r="J1398" s="7">
        <f t="shared" si="218"/>
        <v>133945.70000000001</v>
      </c>
    </row>
    <row r="1399" spans="1:10" ht="16.5" x14ac:dyDescent="0.25">
      <c r="A1399" s="5" t="s">
        <v>2828</v>
      </c>
      <c r="B1399" s="6" t="s">
        <v>2829</v>
      </c>
      <c r="C1399" s="5" t="s">
        <v>2830</v>
      </c>
      <c r="D1399" s="6" t="s">
        <v>17</v>
      </c>
      <c r="E1399" s="6" t="s">
        <v>61</v>
      </c>
      <c r="F1399" s="7">
        <v>26</v>
      </c>
      <c r="G1399" s="7">
        <v>13055.3</v>
      </c>
      <c r="H1399" s="7">
        <f t="shared" si="216"/>
        <v>15089.32</v>
      </c>
      <c r="I1399" s="7">
        <f t="shared" si="217"/>
        <v>339437.8</v>
      </c>
      <c r="J1399" s="7">
        <f t="shared" si="218"/>
        <v>392322.32</v>
      </c>
    </row>
    <row r="1400" spans="1:10" ht="16.5" x14ac:dyDescent="0.25">
      <c r="A1400" s="5" t="s">
        <v>2831</v>
      </c>
      <c r="B1400" s="6" t="s">
        <v>2832</v>
      </c>
      <c r="C1400" s="5" t="s">
        <v>2833</v>
      </c>
      <c r="D1400" s="6" t="s">
        <v>17</v>
      </c>
      <c r="E1400" s="6" t="s">
        <v>61</v>
      </c>
      <c r="F1400" s="7">
        <v>30</v>
      </c>
      <c r="G1400" s="7">
        <v>17943.54</v>
      </c>
      <c r="H1400" s="7">
        <f t="shared" si="216"/>
        <v>20739.14</v>
      </c>
      <c r="I1400" s="7">
        <f t="shared" si="217"/>
        <v>538306.19999999995</v>
      </c>
      <c r="J1400" s="7">
        <f t="shared" si="218"/>
        <v>622174.19999999995</v>
      </c>
    </row>
    <row r="1401" spans="1:10" ht="24.75" x14ac:dyDescent="0.25">
      <c r="A1401" s="5" t="s">
        <v>2834</v>
      </c>
      <c r="B1401" s="6" t="s">
        <v>2835</v>
      </c>
      <c r="C1401" s="5" t="s">
        <v>2836</v>
      </c>
      <c r="D1401" s="6" t="s">
        <v>17</v>
      </c>
      <c r="E1401" s="6" t="s">
        <v>61</v>
      </c>
      <c r="F1401" s="7">
        <v>14</v>
      </c>
      <c r="G1401" s="7">
        <v>21770.13</v>
      </c>
      <c r="H1401" s="7">
        <f t="shared" si="216"/>
        <v>25161.919999999998</v>
      </c>
      <c r="I1401" s="7">
        <f t="shared" si="217"/>
        <v>304781.82</v>
      </c>
      <c r="J1401" s="7">
        <f t="shared" si="218"/>
        <v>352266.88</v>
      </c>
    </row>
    <row r="1402" spans="1:10" ht="16.5" x14ac:dyDescent="0.25">
      <c r="A1402" s="5" t="s">
        <v>2837</v>
      </c>
      <c r="B1402" s="6" t="s">
        <v>2838</v>
      </c>
      <c r="C1402" s="5" t="s">
        <v>2839</v>
      </c>
      <c r="D1402" s="6" t="s">
        <v>53</v>
      </c>
      <c r="E1402" s="6" t="s">
        <v>61</v>
      </c>
      <c r="F1402" s="7">
        <v>71</v>
      </c>
      <c r="G1402" s="7">
        <v>658.9</v>
      </c>
      <c r="H1402" s="7">
        <f t="shared" si="216"/>
        <v>761.56</v>
      </c>
      <c r="I1402" s="7">
        <f t="shared" si="217"/>
        <v>46781.9</v>
      </c>
      <c r="J1402" s="7">
        <f t="shared" si="218"/>
        <v>54070.76</v>
      </c>
    </row>
    <row r="1403" spans="1:10" ht="16.5" x14ac:dyDescent="0.25">
      <c r="A1403" s="5" t="s">
        <v>2840</v>
      </c>
      <c r="B1403" s="6" t="s">
        <v>2841</v>
      </c>
      <c r="C1403" s="5" t="s">
        <v>2842</v>
      </c>
      <c r="D1403" s="6" t="s">
        <v>53</v>
      </c>
      <c r="E1403" s="6" t="s">
        <v>61</v>
      </c>
      <c r="F1403" s="7">
        <v>97</v>
      </c>
      <c r="G1403" s="7">
        <v>780</v>
      </c>
      <c r="H1403" s="7">
        <f t="shared" si="216"/>
        <v>901.52</v>
      </c>
      <c r="I1403" s="7">
        <f t="shared" si="217"/>
        <v>75660</v>
      </c>
      <c r="J1403" s="7">
        <f t="shared" si="218"/>
        <v>87447.44</v>
      </c>
    </row>
    <row r="1404" spans="1:10" ht="16.5" x14ac:dyDescent="0.25">
      <c r="A1404" s="5" t="s">
        <v>2843</v>
      </c>
      <c r="B1404" s="6" t="s">
        <v>2844</v>
      </c>
      <c r="C1404" s="5" t="s">
        <v>2845</v>
      </c>
      <c r="D1404" s="6" t="s">
        <v>53</v>
      </c>
      <c r="E1404" s="6" t="s">
        <v>61</v>
      </c>
      <c r="F1404" s="7">
        <v>168</v>
      </c>
      <c r="G1404" s="7">
        <v>1809</v>
      </c>
      <c r="H1404" s="7">
        <f t="shared" si="216"/>
        <v>2090.84</v>
      </c>
      <c r="I1404" s="7">
        <f t="shared" si="217"/>
        <v>303912</v>
      </c>
      <c r="J1404" s="7">
        <f t="shared" si="218"/>
        <v>351261.12</v>
      </c>
    </row>
    <row r="1405" spans="1:10" ht="20.100000000000001" customHeight="1" x14ac:dyDescent="0.25">
      <c r="A1405" s="3" t="s">
        <v>2846</v>
      </c>
      <c r="B1405" s="57" t="s">
        <v>2091</v>
      </c>
      <c r="C1405" s="57"/>
      <c r="D1405" s="57"/>
      <c r="E1405" s="57"/>
      <c r="F1405" s="57"/>
      <c r="G1405" s="57">
        <f>ROUND(F1406*G1406,2)+ROUND(F1407*G1407,2)</f>
        <v>209417.28</v>
      </c>
      <c r="H1405" s="57"/>
      <c r="I1405" s="4">
        <f>ROUND(SUM(I1406:I1407),2)</f>
        <v>209417.28</v>
      </c>
      <c r="J1405" s="4">
        <f>ROUND(SUM(J1406:J1407),2)</f>
        <v>242044.84</v>
      </c>
    </row>
    <row r="1406" spans="1:10" ht="16.5" x14ac:dyDescent="0.25">
      <c r="A1406" s="5" t="s">
        <v>2847</v>
      </c>
      <c r="B1406" s="6" t="s">
        <v>2848</v>
      </c>
      <c r="C1406" s="5" t="s">
        <v>2849</v>
      </c>
      <c r="D1406" s="6" t="s">
        <v>53</v>
      </c>
      <c r="E1406" s="6" t="s">
        <v>61</v>
      </c>
      <c r="F1406" s="7">
        <v>2</v>
      </c>
      <c r="G1406" s="7">
        <v>29500</v>
      </c>
      <c r="H1406" s="7">
        <f>ROUND(G1406*ROUND(1+(15.58/100),4),2)</f>
        <v>34096.1</v>
      </c>
      <c r="I1406" s="7">
        <f>ROUND(ROUND(F1406,2)*ROUND(G1406,2),2)</f>
        <v>59000</v>
      </c>
      <c r="J1406" s="7">
        <f>ROUND(ROUND(F1406,2)*ROUND(H1406,2),2)</f>
        <v>68192.2</v>
      </c>
    </row>
    <row r="1407" spans="1:10" ht="16.5" x14ac:dyDescent="0.25">
      <c r="A1407" s="5" t="s">
        <v>2850</v>
      </c>
      <c r="B1407" s="6" t="s">
        <v>2851</v>
      </c>
      <c r="C1407" s="5" t="s">
        <v>2852</v>
      </c>
      <c r="D1407" s="6" t="s">
        <v>53</v>
      </c>
      <c r="E1407" s="6" t="s">
        <v>61</v>
      </c>
      <c r="F1407" s="7">
        <v>208</v>
      </c>
      <c r="G1407" s="7">
        <v>723.16</v>
      </c>
      <c r="H1407" s="7">
        <f>ROUND(G1407*ROUND(1+(15.58/100),4),2)</f>
        <v>835.83</v>
      </c>
      <c r="I1407" s="7">
        <f>ROUND(ROUND(F1407,2)*ROUND(G1407,2),2)</f>
        <v>150417.28</v>
      </c>
      <c r="J1407" s="7">
        <f>ROUND(ROUND(F1407,2)*ROUND(H1407,2),2)</f>
        <v>173852.64</v>
      </c>
    </row>
    <row r="1408" spans="1:10" ht="20.100000000000001" customHeight="1" x14ac:dyDescent="0.25">
      <c r="A1408" s="3" t="s">
        <v>2853</v>
      </c>
      <c r="B1408" s="57" t="s">
        <v>1299</v>
      </c>
      <c r="C1408" s="57"/>
      <c r="D1408" s="57"/>
      <c r="E1408" s="57"/>
      <c r="F1408" s="57"/>
      <c r="G1408" s="57">
        <f>ROUND(F1409*G1409,2)+ROUND(F1411*G1411,2)+ROUND(F1422*G1422,2)</f>
        <v>0</v>
      </c>
      <c r="H1408" s="57"/>
      <c r="I1408" s="4">
        <f>ROUND(I1409+I1411+I1422,2)</f>
        <v>107104.72</v>
      </c>
      <c r="J1408" s="4">
        <f>ROUND(J1409+J1411+J1422,2)</f>
        <v>133024.78</v>
      </c>
    </row>
    <row r="1409" spans="1:10" ht="20.100000000000001" customHeight="1" x14ac:dyDescent="0.25">
      <c r="A1409" s="3" t="s">
        <v>2854</v>
      </c>
      <c r="B1409" s="57" t="s">
        <v>2813</v>
      </c>
      <c r="C1409" s="57"/>
      <c r="D1409" s="57"/>
      <c r="E1409" s="57"/>
      <c r="F1409" s="57"/>
      <c r="G1409" s="57">
        <f>ROUND(F1410*G1410,2)</f>
        <v>233.24</v>
      </c>
      <c r="H1409" s="57"/>
      <c r="I1409" s="4">
        <f>ROUND(SUM(I1410:I1410),2)</f>
        <v>233.24</v>
      </c>
      <c r="J1409" s="4">
        <f>ROUND(SUM(J1410:J1410),2)</f>
        <v>289.68</v>
      </c>
    </row>
    <row r="1410" spans="1:10" ht="16.5" x14ac:dyDescent="0.25">
      <c r="A1410" s="5" t="s">
        <v>2855</v>
      </c>
      <c r="B1410" s="6" t="s">
        <v>2856</v>
      </c>
      <c r="C1410" s="5" t="s">
        <v>2857</v>
      </c>
      <c r="D1410" s="6" t="s">
        <v>53</v>
      </c>
      <c r="E1410" s="6" t="s">
        <v>61</v>
      </c>
      <c r="F1410" s="7">
        <v>2</v>
      </c>
      <c r="G1410" s="7">
        <v>116.62</v>
      </c>
      <c r="H1410" s="7">
        <f>ROUND(G1410*ROUND(1+(24.2/100),4),2)</f>
        <v>144.84</v>
      </c>
      <c r="I1410" s="7">
        <f>ROUND(ROUND(F1410,2)*ROUND(G1410,2),2)</f>
        <v>233.24</v>
      </c>
      <c r="J1410" s="7">
        <f>ROUND(ROUND(F1410,2)*ROUND(H1410,2),2)</f>
        <v>289.68</v>
      </c>
    </row>
    <row r="1411" spans="1:10" ht="20.100000000000001" customHeight="1" x14ac:dyDescent="0.25">
      <c r="A1411" s="3" t="s">
        <v>2858</v>
      </c>
      <c r="B1411" s="57" t="s">
        <v>1294</v>
      </c>
      <c r="C1411" s="57"/>
      <c r="D1411" s="57"/>
      <c r="E1411" s="57"/>
      <c r="F1411" s="57"/>
      <c r="G1411" s="57">
        <f>ROUND(F1412*G1412,2)+ROUND(F1413*G1413,2)+ROUND(F1414*G1414,2)+ROUND(F1415*G1415,2)+ROUND(F1416*G1416,2)+ROUND(F1417*G1417,2)+ROUND(F1418*G1418,2)+ROUND(F1419*G1419,2)+ROUND(F1420*G1420,2)+ROUND(F1421*G1421,2)</f>
        <v>81643.48</v>
      </c>
      <c r="H1411" s="57"/>
      <c r="I1411" s="4">
        <f>ROUND(SUM(I1412:I1421),2)</f>
        <v>81643.48</v>
      </c>
      <c r="J1411" s="4">
        <f>ROUND(SUM(J1412:J1421),2)</f>
        <v>101401.5</v>
      </c>
    </row>
    <row r="1412" spans="1:10" ht="16.5" x14ac:dyDescent="0.25">
      <c r="A1412" s="5" t="s">
        <v>2859</v>
      </c>
      <c r="B1412" s="6" t="s">
        <v>1302</v>
      </c>
      <c r="C1412" s="5" t="s">
        <v>1303</v>
      </c>
      <c r="D1412" s="6" t="s">
        <v>53</v>
      </c>
      <c r="E1412" s="6" t="s">
        <v>61</v>
      </c>
      <c r="F1412" s="7">
        <v>56</v>
      </c>
      <c r="G1412" s="7">
        <v>196.92</v>
      </c>
      <c r="H1412" s="7">
        <f t="shared" ref="H1412:H1421" si="219">ROUND(G1412*ROUND(1+(24.2/100),4),2)</f>
        <v>244.57</v>
      </c>
      <c r="I1412" s="7">
        <f t="shared" ref="I1412:I1421" si="220">ROUND(ROUND(F1412,2)*ROUND(G1412,2),2)</f>
        <v>11027.52</v>
      </c>
      <c r="J1412" s="7">
        <f t="shared" ref="J1412:J1421" si="221">ROUND(ROUND(F1412,2)*ROUND(H1412,2),2)</f>
        <v>13695.92</v>
      </c>
    </row>
    <row r="1413" spans="1:10" ht="16.5" x14ac:dyDescent="0.25">
      <c r="A1413" s="5" t="s">
        <v>2860</v>
      </c>
      <c r="B1413" s="6" t="s">
        <v>2861</v>
      </c>
      <c r="C1413" s="5" t="s">
        <v>2862</v>
      </c>
      <c r="D1413" s="6" t="s">
        <v>53</v>
      </c>
      <c r="E1413" s="6" t="s">
        <v>61</v>
      </c>
      <c r="F1413" s="7">
        <v>6</v>
      </c>
      <c r="G1413" s="7">
        <v>207.82</v>
      </c>
      <c r="H1413" s="7">
        <f t="shared" si="219"/>
        <v>258.11</v>
      </c>
      <c r="I1413" s="7">
        <f t="shared" si="220"/>
        <v>1246.92</v>
      </c>
      <c r="J1413" s="7">
        <f t="shared" si="221"/>
        <v>1548.66</v>
      </c>
    </row>
    <row r="1414" spans="1:10" ht="16.5" x14ac:dyDescent="0.25">
      <c r="A1414" s="5" t="s">
        <v>2863</v>
      </c>
      <c r="B1414" s="6" t="s">
        <v>2864</v>
      </c>
      <c r="C1414" s="5" t="s">
        <v>2865</v>
      </c>
      <c r="D1414" s="6" t="s">
        <v>53</v>
      </c>
      <c r="E1414" s="6" t="s">
        <v>61</v>
      </c>
      <c r="F1414" s="7">
        <v>4</v>
      </c>
      <c r="G1414" s="7">
        <v>698.97</v>
      </c>
      <c r="H1414" s="7">
        <f t="shared" si="219"/>
        <v>868.12</v>
      </c>
      <c r="I1414" s="7">
        <f t="shared" si="220"/>
        <v>2795.88</v>
      </c>
      <c r="J1414" s="7">
        <f t="shared" si="221"/>
        <v>3472.48</v>
      </c>
    </row>
    <row r="1415" spans="1:10" ht="16.5" x14ac:dyDescent="0.25">
      <c r="A1415" s="5" t="s">
        <v>2866</v>
      </c>
      <c r="B1415" s="6" t="s">
        <v>2867</v>
      </c>
      <c r="C1415" s="5" t="s">
        <v>2868</v>
      </c>
      <c r="D1415" s="6" t="s">
        <v>53</v>
      </c>
      <c r="E1415" s="6" t="s">
        <v>61</v>
      </c>
      <c r="F1415" s="7">
        <v>10</v>
      </c>
      <c r="G1415" s="7">
        <v>698.97</v>
      </c>
      <c r="H1415" s="7">
        <f t="shared" si="219"/>
        <v>868.12</v>
      </c>
      <c r="I1415" s="7">
        <f t="shared" si="220"/>
        <v>6989.7</v>
      </c>
      <c r="J1415" s="7">
        <f t="shared" si="221"/>
        <v>8681.2000000000007</v>
      </c>
    </row>
    <row r="1416" spans="1:10" ht="16.5" x14ac:dyDescent="0.25">
      <c r="A1416" s="5" t="s">
        <v>2869</v>
      </c>
      <c r="B1416" s="6" t="s">
        <v>2870</v>
      </c>
      <c r="C1416" s="5" t="s">
        <v>2871</v>
      </c>
      <c r="D1416" s="6" t="s">
        <v>53</v>
      </c>
      <c r="E1416" s="6" t="s">
        <v>61</v>
      </c>
      <c r="F1416" s="7">
        <v>26</v>
      </c>
      <c r="G1416" s="7">
        <v>332.19</v>
      </c>
      <c r="H1416" s="7">
        <f t="shared" si="219"/>
        <v>412.58</v>
      </c>
      <c r="I1416" s="7">
        <f t="shared" si="220"/>
        <v>8636.94</v>
      </c>
      <c r="J1416" s="7">
        <f t="shared" si="221"/>
        <v>10727.08</v>
      </c>
    </row>
    <row r="1417" spans="1:10" ht="16.5" x14ac:dyDescent="0.25">
      <c r="A1417" s="5" t="s">
        <v>2872</v>
      </c>
      <c r="B1417" s="6" t="s">
        <v>2873</v>
      </c>
      <c r="C1417" s="5" t="s">
        <v>2874</v>
      </c>
      <c r="D1417" s="6" t="s">
        <v>53</v>
      </c>
      <c r="E1417" s="6" t="s">
        <v>61</v>
      </c>
      <c r="F1417" s="7">
        <v>30</v>
      </c>
      <c r="G1417" s="7">
        <v>676.25</v>
      </c>
      <c r="H1417" s="7">
        <f t="shared" si="219"/>
        <v>839.9</v>
      </c>
      <c r="I1417" s="7">
        <f t="shared" si="220"/>
        <v>20287.5</v>
      </c>
      <c r="J1417" s="7">
        <f t="shared" si="221"/>
        <v>25197</v>
      </c>
    </row>
    <row r="1418" spans="1:10" ht="16.5" x14ac:dyDescent="0.25">
      <c r="A1418" s="5" t="s">
        <v>2875</v>
      </c>
      <c r="B1418" s="6" t="s">
        <v>2876</v>
      </c>
      <c r="C1418" s="5" t="s">
        <v>2877</v>
      </c>
      <c r="D1418" s="6" t="s">
        <v>53</v>
      </c>
      <c r="E1418" s="6" t="s">
        <v>61</v>
      </c>
      <c r="F1418" s="7">
        <v>14</v>
      </c>
      <c r="G1418" s="7">
        <v>676.25</v>
      </c>
      <c r="H1418" s="7">
        <f t="shared" si="219"/>
        <v>839.9</v>
      </c>
      <c r="I1418" s="7">
        <f t="shared" si="220"/>
        <v>9467.5</v>
      </c>
      <c r="J1418" s="7">
        <f t="shared" si="221"/>
        <v>11758.6</v>
      </c>
    </row>
    <row r="1419" spans="1:10" ht="16.5" x14ac:dyDescent="0.25">
      <c r="A1419" s="5" t="s">
        <v>2878</v>
      </c>
      <c r="B1419" s="6" t="s">
        <v>2879</v>
      </c>
      <c r="C1419" s="5" t="s">
        <v>2880</v>
      </c>
      <c r="D1419" s="6" t="s">
        <v>53</v>
      </c>
      <c r="E1419" s="6" t="s">
        <v>61</v>
      </c>
      <c r="F1419" s="7">
        <v>71</v>
      </c>
      <c r="G1419" s="7">
        <v>59.5</v>
      </c>
      <c r="H1419" s="7">
        <f t="shared" si="219"/>
        <v>73.900000000000006</v>
      </c>
      <c r="I1419" s="7">
        <f t="shared" si="220"/>
        <v>4224.5</v>
      </c>
      <c r="J1419" s="7">
        <f t="shared" si="221"/>
        <v>5246.9</v>
      </c>
    </row>
    <row r="1420" spans="1:10" ht="16.5" x14ac:dyDescent="0.25">
      <c r="A1420" s="5" t="s">
        <v>2881</v>
      </c>
      <c r="B1420" s="6" t="s">
        <v>2882</v>
      </c>
      <c r="C1420" s="5" t="s">
        <v>2883</v>
      </c>
      <c r="D1420" s="6" t="s">
        <v>53</v>
      </c>
      <c r="E1420" s="6" t="s">
        <v>61</v>
      </c>
      <c r="F1420" s="7">
        <v>97</v>
      </c>
      <c r="G1420" s="7">
        <v>59.5</v>
      </c>
      <c r="H1420" s="7">
        <f t="shared" si="219"/>
        <v>73.900000000000006</v>
      </c>
      <c r="I1420" s="7">
        <f t="shared" si="220"/>
        <v>5771.5</v>
      </c>
      <c r="J1420" s="7">
        <f t="shared" si="221"/>
        <v>7168.3</v>
      </c>
    </row>
    <row r="1421" spans="1:10" ht="16.5" x14ac:dyDescent="0.25">
      <c r="A1421" s="5" t="s">
        <v>2884</v>
      </c>
      <c r="B1421" s="6" t="s">
        <v>2885</v>
      </c>
      <c r="C1421" s="5" t="s">
        <v>2886</v>
      </c>
      <c r="D1421" s="6" t="s">
        <v>53</v>
      </c>
      <c r="E1421" s="6" t="s">
        <v>61</v>
      </c>
      <c r="F1421" s="7">
        <v>168</v>
      </c>
      <c r="G1421" s="7">
        <v>66.64</v>
      </c>
      <c r="H1421" s="7">
        <f t="shared" si="219"/>
        <v>82.77</v>
      </c>
      <c r="I1421" s="7">
        <f t="shared" si="220"/>
        <v>11195.52</v>
      </c>
      <c r="J1421" s="7">
        <f t="shared" si="221"/>
        <v>13905.36</v>
      </c>
    </row>
    <row r="1422" spans="1:10" ht="20.100000000000001" customHeight="1" x14ac:dyDescent="0.25">
      <c r="A1422" s="3" t="s">
        <v>2887</v>
      </c>
      <c r="B1422" s="57" t="s">
        <v>2091</v>
      </c>
      <c r="C1422" s="57"/>
      <c r="D1422" s="57"/>
      <c r="E1422" s="57"/>
      <c r="F1422" s="57"/>
      <c r="G1422" s="57">
        <f>ROUND(F1423*G1423,2)+ROUND(F1424*G1424,2)</f>
        <v>25228</v>
      </c>
      <c r="H1422" s="57"/>
      <c r="I1422" s="4">
        <f>ROUND(SUM(I1423:I1424),2)</f>
        <v>25228</v>
      </c>
      <c r="J1422" s="4">
        <f>ROUND(SUM(J1423:J1424),2)</f>
        <v>31333.599999999999</v>
      </c>
    </row>
    <row r="1423" spans="1:10" ht="16.5" x14ac:dyDescent="0.25">
      <c r="A1423" s="5" t="s">
        <v>2888</v>
      </c>
      <c r="B1423" s="6" t="s">
        <v>2889</v>
      </c>
      <c r="C1423" s="5" t="s">
        <v>2890</v>
      </c>
      <c r="D1423" s="6" t="s">
        <v>53</v>
      </c>
      <c r="E1423" s="6" t="s">
        <v>61</v>
      </c>
      <c r="F1423" s="7">
        <v>2</v>
      </c>
      <c r="G1423" s="7">
        <v>238</v>
      </c>
      <c r="H1423" s="7">
        <f>ROUND(G1423*ROUND(1+(24.2/100),4),2)</f>
        <v>295.60000000000002</v>
      </c>
      <c r="I1423" s="7">
        <f>ROUND(ROUND(F1423,2)*ROUND(G1423,2),2)</f>
        <v>476</v>
      </c>
      <c r="J1423" s="7">
        <f>ROUND(ROUND(F1423,2)*ROUND(H1423,2),2)</f>
        <v>591.20000000000005</v>
      </c>
    </row>
    <row r="1424" spans="1:10" ht="16.5" x14ac:dyDescent="0.25">
      <c r="A1424" s="5" t="s">
        <v>2891</v>
      </c>
      <c r="B1424" s="6" t="s">
        <v>2892</v>
      </c>
      <c r="C1424" s="5" t="s">
        <v>2893</v>
      </c>
      <c r="D1424" s="6" t="s">
        <v>53</v>
      </c>
      <c r="E1424" s="6" t="s">
        <v>61</v>
      </c>
      <c r="F1424" s="7">
        <v>208</v>
      </c>
      <c r="G1424" s="7">
        <v>119</v>
      </c>
      <c r="H1424" s="7">
        <f>ROUND(G1424*ROUND(1+(24.2/100),4),2)</f>
        <v>147.80000000000001</v>
      </c>
      <c r="I1424" s="7">
        <f>ROUND(ROUND(F1424,2)*ROUND(G1424,2),2)</f>
        <v>24752</v>
      </c>
      <c r="J1424" s="7">
        <f>ROUND(ROUND(F1424,2)*ROUND(H1424,2),2)</f>
        <v>30742.400000000001</v>
      </c>
    </row>
    <row r="1425" spans="1:10" ht="20.100000000000001" customHeight="1" x14ac:dyDescent="0.25">
      <c r="A1425" s="3" t="s">
        <v>2894</v>
      </c>
      <c r="B1425" s="57" t="s">
        <v>2895</v>
      </c>
      <c r="C1425" s="57"/>
      <c r="D1425" s="57"/>
      <c r="E1425" s="57"/>
      <c r="F1425" s="57"/>
      <c r="G1425" s="57">
        <f>ROUND(F1426*G1426,2)+ROUND(F1427*G1427,2)</f>
        <v>235677.27</v>
      </c>
      <c r="H1425" s="57"/>
      <c r="I1425" s="4">
        <f>ROUND(SUM(I1426:I1427),2)</f>
        <v>235677.27</v>
      </c>
      <c r="J1425" s="4">
        <f>ROUND(SUM(J1426:J1427),2)</f>
        <v>292700.98</v>
      </c>
    </row>
    <row r="1426" spans="1:10" ht="16.5" x14ac:dyDescent="0.25">
      <c r="A1426" s="5" t="s">
        <v>2896</v>
      </c>
      <c r="B1426" s="6" t="s">
        <v>2897</v>
      </c>
      <c r="C1426" s="5" t="s">
        <v>2898</v>
      </c>
      <c r="D1426" s="6" t="s">
        <v>17</v>
      </c>
      <c r="E1426" s="6" t="s">
        <v>72</v>
      </c>
      <c r="F1426" s="7">
        <v>238.46</v>
      </c>
      <c r="G1426" s="7">
        <v>156.63999999999999</v>
      </c>
      <c r="H1426" s="7">
        <f>ROUND(G1426*ROUND(1+(24.2/100),4),2)</f>
        <v>194.55</v>
      </c>
      <c r="I1426" s="7">
        <f>ROUND(ROUND(F1426,2)*ROUND(G1426,2),2)</f>
        <v>37352.370000000003</v>
      </c>
      <c r="J1426" s="7">
        <f>ROUND(ROUND(F1426,2)*ROUND(H1426,2),2)</f>
        <v>46392.39</v>
      </c>
    </row>
    <row r="1427" spans="1:10" x14ac:dyDescent="0.25">
      <c r="A1427" s="5" t="s">
        <v>2899</v>
      </c>
      <c r="B1427" s="6" t="s">
        <v>2900</v>
      </c>
      <c r="C1427" s="5" t="s">
        <v>2901</v>
      </c>
      <c r="D1427" s="6" t="s">
        <v>17</v>
      </c>
      <c r="E1427" s="6" t="s">
        <v>72</v>
      </c>
      <c r="F1427" s="7">
        <v>3826.45</v>
      </c>
      <c r="G1427" s="7">
        <v>51.83</v>
      </c>
      <c r="H1427" s="7">
        <f>ROUND(G1427*ROUND(1+(24.2/100),4),2)</f>
        <v>64.37</v>
      </c>
      <c r="I1427" s="7">
        <f>ROUND(ROUND(F1427,2)*ROUND(G1427,2),2)</f>
        <v>198324.9</v>
      </c>
      <c r="J1427" s="7">
        <f>ROUND(ROUND(F1427,2)*ROUND(H1427,2),2)</f>
        <v>246308.59</v>
      </c>
    </row>
    <row r="1428" spans="1:10" ht="20.100000000000001" customHeight="1" x14ac:dyDescent="0.25">
      <c r="A1428" s="3" t="s">
        <v>2902</v>
      </c>
      <c r="B1428" s="57" t="s">
        <v>1294</v>
      </c>
      <c r="C1428" s="57"/>
      <c r="D1428" s="57"/>
      <c r="E1428" s="57"/>
      <c r="F1428" s="57"/>
      <c r="G1428" s="57">
        <f>ROUND(F1429*G1429,2)+ROUND(F1435*G1435,2)+ROUND(F1440*G1440,2)</f>
        <v>0</v>
      </c>
      <c r="H1428" s="57"/>
      <c r="I1428" s="4">
        <f>ROUND(I1429+I1435+I1440,2)</f>
        <v>378784.94</v>
      </c>
      <c r="J1428" s="4">
        <f>ROUND(J1429+J1435+J1440,2)</f>
        <v>470440.8</v>
      </c>
    </row>
    <row r="1429" spans="1:10" ht="20.100000000000001" customHeight="1" x14ac:dyDescent="0.25">
      <c r="A1429" s="3" t="s">
        <v>2903</v>
      </c>
      <c r="B1429" s="57" t="s">
        <v>1306</v>
      </c>
      <c r="C1429" s="57"/>
      <c r="D1429" s="57"/>
      <c r="E1429" s="57"/>
      <c r="F1429" s="57"/>
      <c r="G1429" s="57">
        <f>ROUND(F1430*G1430,2)+ROUND(F1431*G1431,2)+ROUND(F1432*G1432,2)+ROUND(F1433*G1433,2)+ROUND(F1434*G1434,2)</f>
        <v>276528.45999999996</v>
      </c>
      <c r="H1429" s="57"/>
      <c r="I1429" s="4">
        <f>ROUND(SUM(I1430:I1434),2)</f>
        <v>276528.46000000002</v>
      </c>
      <c r="J1429" s="4">
        <f>ROUND(SUM(J1430:J1434),2)</f>
        <v>343439.22</v>
      </c>
    </row>
    <row r="1430" spans="1:10" ht="16.5" x14ac:dyDescent="0.25">
      <c r="A1430" s="5" t="s">
        <v>2904</v>
      </c>
      <c r="B1430" s="6" t="s">
        <v>1308</v>
      </c>
      <c r="C1430" s="5" t="s">
        <v>1309</v>
      </c>
      <c r="D1430" s="6" t="s">
        <v>17</v>
      </c>
      <c r="E1430" s="6" t="s">
        <v>178</v>
      </c>
      <c r="F1430" s="7">
        <v>798.65</v>
      </c>
      <c r="G1430" s="7">
        <v>29.27</v>
      </c>
      <c r="H1430" s="7">
        <f>ROUND(G1430*ROUND(1+(24.2/100),4),2)</f>
        <v>36.35</v>
      </c>
      <c r="I1430" s="7">
        <f>ROUND(ROUND(F1430,2)*ROUND(G1430,2),2)</f>
        <v>23376.49</v>
      </c>
      <c r="J1430" s="7">
        <f>ROUND(ROUND(F1430,2)*ROUND(H1430,2),2)</f>
        <v>29030.93</v>
      </c>
    </row>
    <row r="1431" spans="1:10" ht="16.5" x14ac:dyDescent="0.25">
      <c r="A1431" s="5" t="s">
        <v>2905</v>
      </c>
      <c r="B1431" s="6" t="s">
        <v>2906</v>
      </c>
      <c r="C1431" s="5" t="s">
        <v>2907</v>
      </c>
      <c r="D1431" s="6" t="s">
        <v>17</v>
      </c>
      <c r="E1431" s="6" t="s">
        <v>178</v>
      </c>
      <c r="F1431" s="7">
        <v>1029.9100000000001</v>
      </c>
      <c r="G1431" s="7">
        <v>49.71</v>
      </c>
      <c r="H1431" s="7">
        <f>ROUND(G1431*ROUND(1+(24.2/100),4),2)</f>
        <v>61.74</v>
      </c>
      <c r="I1431" s="7">
        <f>ROUND(ROUND(F1431,2)*ROUND(G1431,2),2)</f>
        <v>51196.83</v>
      </c>
      <c r="J1431" s="7">
        <f>ROUND(ROUND(F1431,2)*ROUND(H1431,2),2)</f>
        <v>63586.64</v>
      </c>
    </row>
    <row r="1432" spans="1:10" ht="16.5" x14ac:dyDescent="0.25">
      <c r="A1432" s="5" t="s">
        <v>2908</v>
      </c>
      <c r="B1432" s="6" t="s">
        <v>1311</v>
      </c>
      <c r="C1432" s="5" t="s">
        <v>1312</v>
      </c>
      <c r="D1432" s="6" t="s">
        <v>17</v>
      </c>
      <c r="E1432" s="6" t="s">
        <v>178</v>
      </c>
      <c r="F1432" s="7">
        <v>801.35</v>
      </c>
      <c r="G1432" s="7">
        <v>63.2</v>
      </c>
      <c r="H1432" s="7">
        <f>ROUND(G1432*ROUND(1+(24.2/100),4),2)</f>
        <v>78.489999999999995</v>
      </c>
      <c r="I1432" s="7">
        <f>ROUND(ROUND(F1432,2)*ROUND(G1432,2),2)</f>
        <v>50645.32</v>
      </c>
      <c r="J1432" s="7">
        <f>ROUND(ROUND(F1432,2)*ROUND(H1432,2),2)</f>
        <v>62897.96</v>
      </c>
    </row>
    <row r="1433" spans="1:10" ht="16.5" x14ac:dyDescent="0.25">
      <c r="A1433" s="5" t="s">
        <v>2909</v>
      </c>
      <c r="B1433" s="6" t="s">
        <v>2910</v>
      </c>
      <c r="C1433" s="5" t="s">
        <v>2911</v>
      </c>
      <c r="D1433" s="6" t="s">
        <v>17</v>
      </c>
      <c r="E1433" s="6" t="s">
        <v>178</v>
      </c>
      <c r="F1433" s="7">
        <v>981.68</v>
      </c>
      <c r="G1433" s="7">
        <v>148.03</v>
      </c>
      <c r="H1433" s="7">
        <f>ROUND(G1433*ROUND(1+(24.2/100),4),2)</f>
        <v>183.85</v>
      </c>
      <c r="I1433" s="7">
        <f>ROUND(ROUND(F1433,2)*ROUND(G1433,2),2)</f>
        <v>145318.09</v>
      </c>
      <c r="J1433" s="7">
        <f>ROUND(ROUND(F1433,2)*ROUND(H1433,2),2)</f>
        <v>180481.87</v>
      </c>
    </row>
    <row r="1434" spans="1:10" ht="16.5" x14ac:dyDescent="0.25">
      <c r="A1434" s="5" t="s">
        <v>2912</v>
      </c>
      <c r="B1434" s="6" t="s">
        <v>2913</v>
      </c>
      <c r="C1434" s="5" t="s">
        <v>2914</v>
      </c>
      <c r="D1434" s="6" t="s">
        <v>53</v>
      </c>
      <c r="E1434" s="6" t="s">
        <v>178</v>
      </c>
      <c r="F1434" s="7">
        <v>59.43</v>
      </c>
      <c r="G1434" s="7">
        <v>100.82</v>
      </c>
      <c r="H1434" s="7">
        <f>ROUND(G1434*ROUND(1+(24.2/100),4),2)</f>
        <v>125.22</v>
      </c>
      <c r="I1434" s="7">
        <f>ROUND(ROUND(F1434,2)*ROUND(G1434,2),2)</f>
        <v>5991.73</v>
      </c>
      <c r="J1434" s="7">
        <f>ROUND(ROUND(F1434,2)*ROUND(H1434,2),2)</f>
        <v>7441.82</v>
      </c>
    </row>
    <row r="1435" spans="1:10" ht="20.100000000000001" customHeight="1" x14ac:dyDescent="0.25">
      <c r="A1435" s="3" t="s">
        <v>2915</v>
      </c>
      <c r="B1435" s="57" t="s">
        <v>2916</v>
      </c>
      <c r="C1435" s="57"/>
      <c r="D1435" s="57"/>
      <c r="E1435" s="57"/>
      <c r="F1435" s="57"/>
      <c r="G1435" s="57">
        <f>ROUND(F1436*G1436,2)+ROUND(F1437*G1437,2)+ROUND(F1438*G1438,2)+ROUND(F1439*G1439,2)</f>
        <v>31839.279999999999</v>
      </c>
      <c r="H1435" s="57"/>
      <c r="I1435" s="4">
        <f>ROUND(SUM(I1436:I1439),2)</f>
        <v>31839.279999999999</v>
      </c>
      <c r="J1435" s="4">
        <f>ROUND(SUM(J1436:J1439),2)</f>
        <v>39544.14</v>
      </c>
    </row>
    <row r="1436" spans="1:10" ht="16.5" x14ac:dyDescent="0.25">
      <c r="A1436" s="5" t="s">
        <v>2917</v>
      </c>
      <c r="B1436" s="6" t="s">
        <v>2918</v>
      </c>
      <c r="C1436" s="5" t="s">
        <v>2919</v>
      </c>
      <c r="D1436" s="6" t="s">
        <v>53</v>
      </c>
      <c r="E1436" s="6" t="s">
        <v>72</v>
      </c>
      <c r="F1436" s="7">
        <v>102.34</v>
      </c>
      <c r="G1436" s="7">
        <v>126.12</v>
      </c>
      <c r="H1436" s="7">
        <f>ROUND(G1436*ROUND(1+(24.2/100),4),2)</f>
        <v>156.63999999999999</v>
      </c>
      <c r="I1436" s="7">
        <f>ROUND(ROUND(F1436,2)*ROUND(G1436,2),2)</f>
        <v>12907.12</v>
      </c>
      <c r="J1436" s="7">
        <f>ROUND(ROUND(F1436,2)*ROUND(H1436,2),2)</f>
        <v>16030.54</v>
      </c>
    </row>
    <row r="1437" spans="1:10" ht="16.5" x14ac:dyDescent="0.25">
      <c r="A1437" s="5" t="s">
        <v>2920</v>
      </c>
      <c r="B1437" s="6" t="s">
        <v>2921</v>
      </c>
      <c r="C1437" s="5" t="s">
        <v>2922</v>
      </c>
      <c r="D1437" s="6" t="s">
        <v>53</v>
      </c>
      <c r="E1437" s="6" t="s">
        <v>72</v>
      </c>
      <c r="F1437" s="7">
        <v>51.67</v>
      </c>
      <c r="G1437" s="7">
        <v>154.69</v>
      </c>
      <c r="H1437" s="7">
        <f>ROUND(G1437*ROUND(1+(24.2/100),4),2)</f>
        <v>192.12</v>
      </c>
      <c r="I1437" s="7">
        <f>ROUND(ROUND(F1437,2)*ROUND(G1437,2),2)</f>
        <v>7992.83</v>
      </c>
      <c r="J1437" s="7">
        <f>ROUND(ROUND(F1437,2)*ROUND(H1437,2),2)</f>
        <v>9926.84</v>
      </c>
    </row>
    <row r="1438" spans="1:10" ht="16.5" x14ac:dyDescent="0.25">
      <c r="A1438" s="5" t="s">
        <v>2923</v>
      </c>
      <c r="B1438" s="6" t="s">
        <v>2924</v>
      </c>
      <c r="C1438" s="5" t="s">
        <v>2925</v>
      </c>
      <c r="D1438" s="6" t="s">
        <v>53</v>
      </c>
      <c r="E1438" s="6" t="s">
        <v>72</v>
      </c>
      <c r="F1438" s="7">
        <v>102.34</v>
      </c>
      <c r="G1438" s="7">
        <v>71.03</v>
      </c>
      <c r="H1438" s="7">
        <f>ROUND(G1438*ROUND(1+(24.2/100),4),2)</f>
        <v>88.22</v>
      </c>
      <c r="I1438" s="7">
        <f>ROUND(ROUND(F1438,2)*ROUND(G1438,2),2)</f>
        <v>7269.21</v>
      </c>
      <c r="J1438" s="7">
        <f>ROUND(ROUND(F1438,2)*ROUND(H1438,2),2)</f>
        <v>9028.43</v>
      </c>
    </row>
    <row r="1439" spans="1:10" ht="16.5" x14ac:dyDescent="0.25">
      <c r="A1439" s="5" t="s">
        <v>2926</v>
      </c>
      <c r="B1439" s="6" t="s">
        <v>2927</v>
      </c>
      <c r="C1439" s="5" t="s">
        <v>2928</v>
      </c>
      <c r="D1439" s="6" t="s">
        <v>53</v>
      </c>
      <c r="E1439" s="6" t="s">
        <v>72</v>
      </c>
      <c r="F1439" s="7">
        <v>51.67</v>
      </c>
      <c r="G1439" s="7">
        <v>71.03</v>
      </c>
      <c r="H1439" s="7">
        <f>ROUND(G1439*ROUND(1+(24.2/100),4),2)</f>
        <v>88.22</v>
      </c>
      <c r="I1439" s="7">
        <f>ROUND(ROUND(F1439,2)*ROUND(G1439,2),2)</f>
        <v>3670.12</v>
      </c>
      <c r="J1439" s="7">
        <f>ROUND(ROUND(F1439,2)*ROUND(H1439,2),2)</f>
        <v>4558.33</v>
      </c>
    </row>
    <row r="1440" spans="1:10" ht="20.100000000000001" customHeight="1" x14ac:dyDescent="0.25">
      <c r="A1440" s="3" t="s">
        <v>2929</v>
      </c>
      <c r="B1440" s="57" t="s">
        <v>2930</v>
      </c>
      <c r="C1440" s="57"/>
      <c r="D1440" s="57"/>
      <c r="E1440" s="57"/>
      <c r="F1440" s="57"/>
      <c r="G1440" s="57">
        <f>ROUND(F1441*G1441,2)+ROUND(F1442*G1442,2)</f>
        <v>70417.200000000012</v>
      </c>
      <c r="H1440" s="57"/>
      <c r="I1440" s="4">
        <f>ROUND(SUM(I1441:I1442),2)</f>
        <v>70417.2</v>
      </c>
      <c r="J1440" s="4">
        <f>ROUND(SUM(J1441:J1442),2)</f>
        <v>87457.44</v>
      </c>
    </row>
    <row r="1441" spans="1:10" ht="16.5" x14ac:dyDescent="0.25">
      <c r="A1441" s="5" t="s">
        <v>2931</v>
      </c>
      <c r="B1441" s="6" t="s">
        <v>2932</v>
      </c>
      <c r="C1441" s="5" t="s">
        <v>2933</v>
      </c>
      <c r="D1441" s="6" t="s">
        <v>53</v>
      </c>
      <c r="E1441" s="6" t="s">
        <v>61</v>
      </c>
      <c r="F1441" s="7">
        <v>168</v>
      </c>
      <c r="G1441" s="7">
        <v>258.85000000000002</v>
      </c>
      <c r="H1441" s="7">
        <f>ROUND(G1441*ROUND(1+(24.2/100),4),2)</f>
        <v>321.49</v>
      </c>
      <c r="I1441" s="7">
        <f>ROUND(ROUND(F1441,2)*ROUND(G1441,2),2)</f>
        <v>43486.8</v>
      </c>
      <c r="J1441" s="7">
        <f>ROUND(ROUND(F1441,2)*ROUND(H1441,2),2)</f>
        <v>54010.32</v>
      </c>
    </row>
    <row r="1442" spans="1:10" ht="16.5" x14ac:dyDescent="0.25">
      <c r="A1442" s="5" t="s">
        <v>2934</v>
      </c>
      <c r="B1442" s="6" t="s">
        <v>2935</v>
      </c>
      <c r="C1442" s="5" t="s">
        <v>2936</v>
      </c>
      <c r="D1442" s="6" t="s">
        <v>53</v>
      </c>
      <c r="E1442" s="6" t="s">
        <v>61</v>
      </c>
      <c r="F1442" s="7">
        <v>168</v>
      </c>
      <c r="G1442" s="7">
        <v>160.30000000000001</v>
      </c>
      <c r="H1442" s="7">
        <f>ROUND(G1442*ROUND(1+(24.2/100),4),2)</f>
        <v>199.09</v>
      </c>
      <c r="I1442" s="7">
        <f>ROUND(ROUND(F1442,2)*ROUND(G1442,2),2)</f>
        <v>26930.400000000001</v>
      </c>
      <c r="J1442" s="7">
        <f>ROUND(ROUND(F1442,2)*ROUND(H1442,2),2)</f>
        <v>33447.120000000003</v>
      </c>
    </row>
    <row r="1443" spans="1:10" ht="20.100000000000001" customHeight="1" x14ac:dyDescent="0.25">
      <c r="A1443" s="3" t="s">
        <v>2937</v>
      </c>
      <c r="B1443" s="57" t="s">
        <v>627</v>
      </c>
      <c r="C1443" s="57"/>
      <c r="D1443" s="57"/>
      <c r="E1443" s="57"/>
      <c r="F1443" s="57"/>
      <c r="G1443" s="57">
        <f>ROUND(F1444*G1444,2)+ROUND(F1445*G1445,2)+ROUND(F1446*G1446,2)+ROUND(F1447*G1447,2)+ROUND(F1448*G1448,2)+ROUND(F1449*G1449,2)+ROUND(F1450*G1450,2)+ROUND(F1451*G1451,2)+ROUND(F1452*G1452,2)+ROUND(F1453*G1453,2)+ROUND(F1454*G1454,2)</f>
        <v>1364882.74</v>
      </c>
      <c r="H1443" s="57"/>
      <c r="I1443" s="4">
        <f>ROUND(SUM(I1444:I1454),2)</f>
        <v>1364882.74</v>
      </c>
      <c r="J1443" s="4">
        <f>ROUND(SUM(J1444:J1454),2)</f>
        <v>1695146.91</v>
      </c>
    </row>
    <row r="1444" spans="1:10" ht="16.5" x14ac:dyDescent="0.25">
      <c r="A1444" s="5" t="s">
        <v>2938</v>
      </c>
      <c r="B1444" s="6" t="s">
        <v>2939</v>
      </c>
      <c r="C1444" s="5" t="s">
        <v>2940</v>
      </c>
      <c r="D1444" s="6" t="s">
        <v>17</v>
      </c>
      <c r="E1444" s="6" t="s">
        <v>72</v>
      </c>
      <c r="F1444" s="7">
        <v>7359.79</v>
      </c>
      <c r="G1444" s="7">
        <v>43.11</v>
      </c>
      <c r="H1444" s="7">
        <f t="shared" ref="H1444:H1454" si="222">ROUND(G1444*ROUND(1+(24.2/100),4),2)</f>
        <v>53.54</v>
      </c>
      <c r="I1444" s="7">
        <f t="shared" ref="I1444:I1454" si="223">ROUND(ROUND(F1444,2)*ROUND(G1444,2),2)</f>
        <v>317280.55</v>
      </c>
      <c r="J1444" s="7">
        <f t="shared" ref="J1444:J1454" si="224">ROUND(ROUND(F1444,2)*ROUND(H1444,2),2)</f>
        <v>394043.16</v>
      </c>
    </row>
    <row r="1445" spans="1:10" ht="16.5" x14ac:dyDescent="0.25">
      <c r="A1445" s="5" t="s">
        <v>2941</v>
      </c>
      <c r="B1445" s="6" t="s">
        <v>2585</v>
      </c>
      <c r="C1445" s="5" t="s">
        <v>2586</v>
      </c>
      <c r="D1445" s="6" t="s">
        <v>17</v>
      </c>
      <c r="E1445" s="6" t="s">
        <v>72</v>
      </c>
      <c r="F1445" s="7">
        <v>208.41</v>
      </c>
      <c r="G1445" s="7">
        <v>25.4</v>
      </c>
      <c r="H1445" s="7">
        <f t="shared" si="222"/>
        <v>31.55</v>
      </c>
      <c r="I1445" s="7">
        <f t="shared" si="223"/>
        <v>5293.61</v>
      </c>
      <c r="J1445" s="7">
        <f t="shared" si="224"/>
        <v>6575.34</v>
      </c>
    </row>
    <row r="1446" spans="1:10" ht="16.5" x14ac:dyDescent="0.25">
      <c r="A1446" s="5" t="s">
        <v>2942</v>
      </c>
      <c r="B1446" s="6" t="s">
        <v>2943</v>
      </c>
      <c r="C1446" s="5" t="s">
        <v>2944</v>
      </c>
      <c r="D1446" s="6" t="s">
        <v>17</v>
      </c>
      <c r="E1446" s="6" t="s">
        <v>76</v>
      </c>
      <c r="F1446" s="7">
        <v>97.43</v>
      </c>
      <c r="G1446" s="7">
        <v>932.18</v>
      </c>
      <c r="H1446" s="7">
        <f t="shared" si="222"/>
        <v>1157.77</v>
      </c>
      <c r="I1446" s="7">
        <f t="shared" si="223"/>
        <v>90822.3</v>
      </c>
      <c r="J1446" s="7">
        <f t="shared" si="224"/>
        <v>112801.53</v>
      </c>
    </row>
    <row r="1447" spans="1:10" ht="16.5" x14ac:dyDescent="0.25">
      <c r="A1447" s="5" t="s">
        <v>2945</v>
      </c>
      <c r="B1447" s="6" t="s">
        <v>2946</v>
      </c>
      <c r="C1447" s="5" t="s">
        <v>2947</v>
      </c>
      <c r="D1447" s="6" t="s">
        <v>17</v>
      </c>
      <c r="E1447" s="6" t="s">
        <v>76</v>
      </c>
      <c r="F1447" s="7">
        <v>211.17</v>
      </c>
      <c r="G1447" s="7">
        <v>245.11</v>
      </c>
      <c r="H1447" s="7">
        <f t="shared" si="222"/>
        <v>304.43</v>
      </c>
      <c r="I1447" s="7">
        <f t="shared" si="223"/>
        <v>51759.88</v>
      </c>
      <c r="J1447" s="7">
        <f t="shared" si="224"/>
        <v>64286.48</v>
      </c>
    </row>
    <row r="1448" spans="1:10" ht="24.75" x14ac:dyDescent="0.25">
      <c r="A1448" s="5" t="s">
        <v>2948</v>
      </c>
      <c r="B1448" s="6" t="s">
        <v>1319</v>
      </c>
      <c r="C1448" s="5" t="s">
        <v>1320</v>
      </c>
      <c r="D1448" s="6" t="s">
        <v>17</v>
      </c>
      <c r="E1448" s="6" t="s">
        <v>72</v>
      </c>
      <c r="F1448" s="7">
        <v>5065.04</v>
      </c>
      <c r="G1448" s="7">
        <v>106.66</v>
      </c>
      <c r="H1448" s="7">
        <f t="shared" si="222"/>
        <v>132.47</v>
      </c>
      <c r="I1448" s="7">
        <f t="shared" si="223"/>
        <v>540237.17000000004</v>
      </c>
      <c r="J1448" s="7">
        <f t="shared" si="224"/>
        <v>670965.85</v>
      </c>
    </row>
    <row r="1449" spans="1:10" ht="24.75" x14ac:dyDescent="0.25">
      <c r="A1449" s="5" t="s">
        <v>2949</v>
      </c>
      <c r="B1449" s="6" t="s">
        <v>2950</v>
      </c>
      <c r="C1449" s="5" t="s">
        <v>2951</v>
      </c>
      <c r="D1449" s="6" t="s">
        <v>53</v>
      </c>
      <c r="E1449" s="6" t="s">
        <v>72</v>
      </c>
      <c r="F1449" s="7">
        <v>2231.33</v>
      </c>
      <c r="G1449" s="7">
        <v>42.04</v>
      </c>
      <c r="H1449" s="7">
        <f t="shared" si="222"/>
        <v>52.21</v>
      </c>
      <c r="I1449" s="7">
        <f t="shared" si="223"/>
        <v>93805.11</v>
      </c>
      <c r="J1449" s="7">
        <f t="shared" si="224"/>
        <v>116497.74</v>
      </c>
    </row>
    <row r="1450" spans="1:10" ht="16.5" x14ac:dyDescent="0.25">
      <c r="A1450" s="5" t="s">
        <v>2952</v>
      </c>
      <c r="B1450" s="6" t="s">
        <v>1315</v>
      </c>
      <c r="C1450" s="5" t="s">
        <v>1316</v>
      </c>
      <c r="D1450" s="6" t="s">
        <v>17</v>
      </c>
      <c r="E1450" s="6" t="s">
        <v>72</v>
      </c>
      <c r="F1450" s="7">
        <v>483.16</v>
      </c>
      <c r="G1450" s="7">
        <v>128.05000000000001</v>
      </c>
      <c r="H1450" s="7">
        <f t="shared" si="222"/>
        <v>159.04</v>
      </c>
      <c r="I1450" s="7">
        <f t="shared" si="223"/>
        <v>61868.639999999999</v>
      </c>
      <c r="J1450" s="7">
        <f t="shared" si="224"/>
        <v>76841.77</v>
      </c>
    </row>
    <row r="1451" spans="1:10" ht="16.5" x14ac:dyDescent="0.25">
      <c r="A1451" s="5" t="s">
        <v>2953</v>
      </c>
      <c r="B1451" s="6" t="s">
        <v>2954</v>
      </c>
      <c r="C1451" s="5" t="s">
        <v>2955</v>
      </c>
      <c r="D1451" s="6" t="s">
        <v>17</v>
      </c>
      <c r="E1451" s="6" t="s">
        <v>72</v>
      </c>
      <c r="F1451" s="7">
        <v>63.42</v>
      </c>
      <c r="G1451" s="7">
        <v>249.51</v>
      </c>
      <c r="H1451" s="7">
        <f t="shared" si="222"/>
        <v>309.89</v>
      </c>
      <c r="I1451" s="7">
        <f t="shared" si="223"/>
        <v>15823.92</v>
      </c>
      <c r="J1451" s="7">
        <f t="shared" si="224"/>
        <v>19653.22</v>
      </c>
    </row>
    <row r="1452" spans="1:10" ht="16.5" x14ac:dyDescent="0.25">
      <c r="A1452" s="5" t="s">
        <v>2956</v>
      </c>
      <c r="B1452" s="6" t="s">
        <v>2745</v>
      </c>
      <c r="C1452" s="5" t="s">
        <v>2746</v>
      </c>
      <c r="D1452" s="6" t="s">
        <v>53</v>
      </c>
      <c r="E1452" s="6" t="s">
        <v>193</v>
      </c>
      <c r="F1452" s="7">
        <v>208.83</v>
      </c>
      <c r="G1452" s="7">
        <v>123.9</v>
      </c>
      <c r="H1452" s="7">
        <f t="shared" si="222"/>
        <v>153.88</v>
      </c>
      <c r="I1452" s="7">
        <f t="shared" si="223"/>
        <v>25874.04</v>
      </c>
      <c r="J1452" s="7">
        <f t="shared" si="224"/>
        <v>32134.76</v>
      </c>
    </row>
    <row r="1453" spans="1:10" ht="16.5" x14ac:dyDescent="0.25">
      <c r="A1453" s="5" t="s">
        <v>2957</v>
      </c>
      <c r="B1453" s="6" t="s">
        <v>2958</v>
      </c>
      <c r="C1453" s="5" t="s">
        <v>2959</v>
      </c>
      <c r="D1453" s="6" t="s">
        <v>17</v>
      </c>
      <c r="E1453" s="6" t="s">
        <v>72</v>
      </c>
      <c r="F1453" s="7">
        <v>211.17</v>
      </c>
      <c r="G1453" s="7">
        <v>82.1</v>
      </c>
      <c r="H1453" s="7">
        <f t="shared" si="222"/>
        <v>101.97</v>
      </c>
      <c r="I1453" s="7">
        <f t="shared" si="223"/>
        <v>17337.060000000001</v>
      </c>
      <c r="J1453" s="7">
        <f t="shared" si="224"/>
        <v>21533</v>
      </c>
    </row>
    <row r="1454" spans="1:10" ht="16.5" x14ac:dyDescent="0.25">
      <c r="A1454" s="5" t="s">
        <v>2960</v>
      </c>
      <c r="B1454" s="6" t="s">
        <v>2961</v>
      </c>
      <c r="C1454" s="5" t="s">
        <v>2962</v>
      </c>
      <c r="D1454" s="6" t="s">
        <v>17</v>
      </c>
      <c r="E1454" s="6" t="s">
        <v>178</v>
      </c>
      <c r="F1454" s="7">
        <v>684.25</v>
      </c>
      <c r="G1454" s="7">
        <v>211.59</v>
      </c>
      <c r="H1454" s="7">
        <f t="shared" si="222"/>
        <v>262.79000000000002</v>
      </c>
      <c r="I1454" s="7">
        <f t="shared" si="223"/>
        <v>144780.46</v>
      </c>
      <c r="J1454" s="7">
        <f t="shared" si="224"/>
        <v>179814.06</v>
      </c>
    </row>
    <row r="1455" spans="1:10" ht="20.100000000000001" customHeight="1" x14ac:dyDescent="0.25">
      <c r="A1455" s="3" t="s">
        <v>2963</v>
      </c>
      <c r="B1455" s="57" t="s">
        <v>671</v>
      </c>
      <c r="C1455" s="57"/>
      <c r="D1455" s="57"/>
      <c r="E1455" s="57"/>
      <c r="F1455" s="57"/>
      <c r="G1455" s="57">
        <f>ROUND(F1456*G1456,2)+ROUND(F1484*G1484,2)+ROUND(F1509*G1509,2)</f>
        <v>0</v>
      </c>
      <c r="H1455" s="57"/>
      <c r="I1455" s="4">
        <f>ROUND(I1456+I1484+I1509,2)</f>
        <v>243424.86</v>
      </c>
      <c r="J1455" s="4">
        <f>ROUND(J1456+J1484+J1509,2)</f>
        <v>302331.17</v>
      </c>
    </row>
    <row r="1456" spans="1:10" ht="20.100000000000001" customHeight="1" x14ac:dyDescent="0.25">
      <c r="A1456" s="3" t="s">
        <v>2964</v>
      </c>
      <c r="B1456" s="57" t="s">
        <v>2965</v>
      </c>
      <c r="C1456" s="57"/>
      <c r="D1456" s="57"/>
      <c r="E1456" s="57"/>
      <c r="F1456" s="57"/>
      <c r="G1456" s="57">
        <f>ROUND(F1457*G1457,2)+ROUND(F1475*G1475,2)+ROUND(F1479*G1479,2)+ROUND(F1481*G1481,2)</f>
        <v>0</v>
      </c>
      <c r="H1456" s="57"/>
      <c r="I1456" s="4">
        <f>ROUND(I1457+I1475+I1479+I1481,2)</f>
        <v>19464.98</v>
      </c>
      <c r="J1456" s="4">
        <f>ROUND(J1457+J1475+J1479+J1481,2)</f>
        <v>24175.01</v>
      </c>
    </row>
    <row r="1457" spans="1:10" ht="20.100000000000001" customHeight="1" x14ac:dyDescent="0.25">
      <c r="A1457" s="3" t="s">
        <v>2966</v>
      </c>
      <c r="B1457" s="57" t="s">
        <v>213</v>
      </c>
      <c r="C1457" s="57"/>
      <c r="D1457" s="57"/>
      <c r="E1457" s="57"/>
      <c r="F1457" s="57"/>
      <c r="G1457" s="57">
        <f>ROUND(F1458*G1458,2)+ROUND(F1459*G1459,2)+ROUND(F1460*G1460,2)+ROUND(F1461*G1461,2)+ROUND(F1462*G1462,2)+ROUND(F1463*G1463,2)+ROUND(F1464*G1464,2)+ROUND(F1465*G1465,2)+ROUND(F1466*G1466,2)+ROUND(F1467*G1467,2)+ROUND(F1468*G1468,2)+ROUND(F1469*G1469,2)+ROUND(F1470*G1470,2)+ROUND(F1471*G1471,2)+ROUND(F1472*G1472,2)+ROUND(F1473*G1473,2)+ROUND(F1474*G1474,2)</f>
        <v>16643.89</v>
      </c>
      <c r="H1457" s="57"/>
      <c r="I1457" s="4">
        <f>ROUND(SUM(I1458:I1474),2)</f>
        <v>16643.89</v>
      </c>
      <c r="J1457" s="4">
        <f>ROUND(SUM(J1458:J1474),2)</f>
        <v>20670.96</v>
      </c>
    </row>
    <row r="1458" spans="1:10" ht="16.5" x14ac:dyDescent="0.25">
      <c r="A1458" s="5" t="s">
        <v>2967</v>
      </c>
      <c r="B1458" s="6" t="s">
        <v>885</v>
      </c>
      <c r="C1458" s="5" t="s">
        <v>886</v>
      </c>
      <c r="D1458" s="6" t="s">
        <v>53</v>
      </c>
      <c r="E1458" s="6" t="s">
        <v>178</v>
      </c>
      <c r="F1458" s="7">
        <v>240.04</v>
      </c>
      <c r="G1458" s="7">
        <v>23.49</v>
      </c>
      <c r="H1458" s="7">
        <f t="shared" ref="H1458:H1474" si="225">ROUND(G1458*ROUND(1+(24.2/100),4),2)</f>
        <v>29.17</v>
      </c>
      <c r="I1458" s="7">
        <f t="shared" ref="I1458:I1474" si="226">ROUND(ROUND(F1458,2)*ROUND(G1458,2),2)</f>
        <v>5638.54</v>
      </c>
      <c r="J1458" s="7">
        <f t="shared" ref="J1458:J1474" si="227">ROUND(ROUND(F1458,2)*ROUND(H1458,2),2)</f>
        <v>7001.97</v>
      </c>
    </row>
    <row r="1459" spans="1:10" ht="16.5" x14ac:dyDescent="0.25">
      <c r="A1459" s="5" t="s">
        <v>2968</v>
      </c>
      <c r="B1459" s="6" t="s">
        <v>224</v>
      </c>
      <c r="C1459" s="5" t="s">
        <v>225</v>
      </c>
      <c r="D1459" s="6" t="s">
        <v>17</v>
      </c>
      <c r="E1459" s="6" t="s">
        <v>178</v>
      </c>
      <c r="F1459" s="7">
        <v>3.48</v>
      </c>
      <c r="G1459" s="7">
        <v>10.029999999999999</v>
      </c>
      <c r="H1459" s="7">
        <f t="shared" si="225"/>
        <v>12.46</v>
      </c>
      <c r="I1459" s="7">
        <f t="shared" si="226"/>
        <v>34.9</v>
      </c>
      <c r="J1459" s="7">
        <f t="shared" si="227"/>
        <v>43.36</v>
      </c>
    </row>
    <row r="1460" spans="1:10" ht="16.5" x14ac:dyDescent="0.25">
      <c r="A1460" s="5" t="s">
        <v>2969</v>
      </c>
      <c r="B1460" s="6" t="s">
        <v>974</v>
      </c>
      <c r="C1460" s="5" t="s">
        <v>975</v>
      </c>
      <c r="D1460" s="6" t="s">
        <v>17</v>
      </c>
      <c r="E1460" s="6" t="s">
        <v>178</v>
      </c>
      <c r="F1460" s="7">
        <v>1.93</v>
      </c>
      <c r="G1460" s="7">
        <v>14.92</v>
      </c>
      <c r="H1460" s="7">
        <f t="shared" si="225"/>
        <v>18.53</v>
      </c>
      <c r="I1460" s="7">
        <f t="shared" si="226"/>
        <v>28.8</v>
      </c>
      <c r="J1460" s="7">
        <f t="shared" si="227"/>
        <v>35.76</v>
      </c>
    </row>
    <row r="1461" spans="1:10" ht="16.5" x14ac:dyDescent="0.25">
      <c r="A1461" s="5" t="s">
        <v>2970</v>
      </c>
      <c r="B1461" s="6" t="s">
        <v>227</v>
      </c>
      <c r="C1461" s="5" t="s">
        <v>228</v>
      </c>
      <c r="D1461" s="6" t="s">
        <v>17</v>
      </c>
      <c r="E1461" s="6" t="s">
        <v>178</v>
      </c>
      <c r="F1461" s="7">
        <v>6.42</v>
      </c>
      <c r="G1461" s="7">
        <v>13.7</v>
      </c>
      <c r="H1461" s="7">
        <f t="shared" si="225"/>
        <v>17.02</v>
      </c>
      <c r="I1461" s="7">
        <f t="shared" si="226"/>
        <v>87.95</v>
      </c>
      <c r="J1461" s="7">
        <f t="shared" si="227"/>
        <v>109.27</v>
      </c>
    </row>
    <row r="1462" spans="1:10" ht="16.5" x14ac:dyDescent="0.25">
      <c r="A1462" s="5" t="s">
        <v>2971</v>
      </c>
      <c r="B1462" s="6" t="s">
        <v>236</v>
      </c>
      <c r="C1462" s="5" t="s">
        <v>237</v>
      </c>
      <c r="D1462" s="6" t="s">
        <v>17</v>
      </c>
      <c r="E1462" s="6" t="s">
        <v>178</v>
      </c>
      <c r="F1462" s="7">
        <v>38.19</v>
      </c>
      <c r="G1462" s="7">
        <v>25.46</v>
      </c>
      <c r="H1462" s="7">
        <f t="shared" si="225"/>
        <v>31.62</v>
      </c>
      <c r="I1462" s="7">
        <f t="shared" si="226"/>
        <v>972.32</v>
      </c>
      <c r="J1462" s="7">
        <f t="shared" si="227"/>
        <v>1207.57</v>
      </c>
    </row>
    <row r="1463" spans="1:10" ht="16.5" x14ac:dyDescent="0.25">
      <c r="A1463" s="5" t="s">
        <v>2972</v>
      </c>
      <c r="B1463" s="6" t="s">
        <v>891</v>
      </c>
      <c r="C1463" s="5" t="s">
        <v>892</v>
      </c>
      <c r="D1463" s="6" t="s">
        <v>17</v>
      </c>
      <c r="E1463" s="6" t="s">
        <v>61</v>
      </c>
      <c r="F1463" s="7">
        <v>1</v>
      </c>
      <c r="G1463" s="7">
        <v>19.96</v>
      </c>
      <c r="H1463" s="7">
        <f t="shared" si="225"/>
        <v>24.79</v>
      </c>
      <c r="I1463" s="7">
        <f t="shared" si="226"/>
        <v>19.96</v>
      </c>
      <c r="J1463" s="7">
        <f t="shared" si="227"/>
        <v>24.79</v>
      </c>
    </row>
    <row r="1464" spans="1:10" ht="16.5" x14ac:dyDescent="0.25">
      <c r="A1464" s="5" t="s">
        <v>2973</v>
      </c>
      <c r="B1464" s="6" t="s">
        <v>242</v>
      </c>
      <c r="C1464" s="5" t="s">
        <v>243</v>
      </c>
      <c r="D1464" s="6" t="s">
        <v>17</v>
      </c>
      <c r="E1464" s="6" t="s">
        <v>61</v>
      </c>
      <c r="F1464" s="7">
        <v>1</v>
      </c>
      <c r="G1464" s="7">
        <v>23.16</v>
      </c>
      <c r="H1464" s="7">
        <f t="shared" si="225"/>
        <v>28.76</v>
      </c>
      <c r="I1464" s="7">
        <f t="shared" si="226"/>
        <v>23.16</v>
      </c>
      <c r="J1464" s="7">
        <f t="shared" si="227"/>
        <v>28.76</v>
      </c>
    </row>
    <row r="1465" spans="1:10" ht="16.5" x14ac:dyDescent="0.25">
      <c r="A1465" s="5" t="s">
        <v>2974</v>
      </c>
      <c r="B1465" s="6" t="s">
        <v>2182</v>
      </c>
      <c r="C1465" s="5" t="s">
        <v>2183</v>
      </c>
      <c r="D1465" s="6" t="s">
        <v>17</v>
      </c>
      <c r="E1465" s="6" t="s">
        <v>61</v>
      </c>
      <c r="F1465" s="7">
        <v>3</v>
      </c>
      <c r="G1465" s="7">
        <v>31.12</v>
      </c>
      <c r="H1465" s="7">
        <f t="shared" si="225"/>
        <v>38.65</v>
      </c>
      <c r="I1465" s="7">
        <f t="shared" si="226"/>
        <v>93.36</v>
      </c>
      <c r="J1465" s="7">
        <f t="shared" si="227"/>
        <v>115.95</v>
      </c>
    </row>
    <row r="1466" spans="1:10" ht="16.5" x14ac:dyDescent="0.25">
      <c r="A1466" s="5" t="s">
        <v>2975</v>
      </c>
      <c r="B1466" s="6" t="s">
        <v>902</v>
      </c>
      <c r="C1466" s="5" t="s">
        <v>903</v>
      </c>
      <c r="D1466" s="6" t="s">
        <v>17</v>
      </c>
      <c r="E1466" s="6" t="s">
        <v>61</v>
      </c>
      <c r="F1466" s="7">
        <v>161</v>
      </c>
      <c r="G1466" s="7">
        <v>9.18</v>
      </c>
      <c r="H1466" s="7">
        <f t="shared" si="225"/>
        <v>11.4</v>
      </c>
      <c r="I1466" s="7">
        <f t="shared" si="226"/>
        <v>1477.98</v>
      </c>
      <c r="J1466" s="7">
        <f t="shared" si="227"/>
        <v>1835.4</v>
      </c>
    </row>
    <row r="1467" spans="1:10" ht="16.5" x14ac:dyDescent="0.25">
      <c r="A1467" s="5" t="s">
        <v>2976</v>
      </c>
      <c r="B1467" s="6" t="s">
        <v>245</v>
      </c>
      <c r="C1467" s="5" t="s">
        <v>246</v>
      </c>
      <c r="D1467" s="6" t="s">
        <v>17</v>
      </c>
      <c r="E1467" s="6" t="s">
        <v>61</v>
      </c>
      <c r="F1467" s="7">
        <v>3</v>
      </c>
      <c r="G1467" s="7">
        <v>7.46</v>
      </c>
      <c r="H1467" s="7">
        <f t="shared" si="225"/>
        <v>9.27</v>
      </c>
      <c r="I1467" s="7">
        <f t="shared" si="226"/>
        <v>22.38</v>
      </c>
      <c r="J1467" s="7">
        <f t="shared" si="227"/>
        <v>27.81</v>
      </c>
    </row>
    <row r="1468" spans="1:10" ht="16.5" x14ac:dyDescent="0.25">
      <c r="A1468" s="5" t="s">
        <v>2977</v>
      </c>
      <c r="B1468" s="6" t="s">
        <v>981</v>
      </c>
      <c r="C1468" s="5" t="s">
        <v>982</v>
      </c>
      <c r="D1468" s="6" t="s">
        <v>17</v>
      </c>
      <c r="E1468" s="6" t="s">
        <v>61</v>
      </c>
      <c r="F1468" s="7">
        <v>2</v>
      </c>
      <c r="G1468" s="7">
        <v>12.75</v>
      </c>
      <c r="H1468" s="7">
        <f t="shared" si="225"/>
        <v>15.84</v>
      </c>
      <c r="I1468" s="7">
        <f t="shared" si="226"/>
        <v>25.5</v>
      </c>
      <c r="J1468" s="7">
        <f t="shared" si="227"/>
        <v>31.68</v>
      </c>
    </row>
    <row r="1469" spans="1:10" ht="16.5" x14ac:dyDescent="0.25">
      <c r="A1469" s="5" t="s">
        <v>2978</v>
      </c>
      <c r="B1469" s="6" t="s">
        <v>248</v>
      </c>
      <c r="C1469" s="5" t="s">
        <v>249</v>
      </c>
      <c r="D1469" s="6" t="s">
        <v>17</v>
      </c>
      <c r="E1469" s="6" t="s">
        <v>61</v>
      </c>
      <c r="F1469" s="7">
        <v>5</v>
      </c>
      <c r="G1469" s="7">
        <v>9.24</v>
      </c>
      <c r="H1469" s="7">
        <f t="shared" si="225"/>
        <v>11.48</v>
      </c>
      <c r="I1469" s="7">
        <f t="shared" si="226"/>
        <v>46.2</v>
      </c>
      <c r="J1469" s="7">
        <f t="shared" si="227"/>
        <v>57.4</v>
      </c>
    </row>
    <row r="1470" spans="1:10" ht="16.5" x14ac:dyDescent="0.25">
      <c r="A1470" s="5" t="s">
        <v>2979</v>
      </c>
      <c r="B1470" s="6" t="s">
        <v>257</v>
      </c>
      <c r="C1470" s="5" t="s">
        <v>258</v>
      </c>
      <c r="D1470" s="6" t="s">
        <v>17</v>
      </c>
      <c r="E1470" s="6" t="s">
        <v>61</v>
      </c>
      <c r="F1470" s="7">
        <v>26</v>
      </c>
      <c r="G1470" s="7">
        <v>19.850000000000001</v>
      </c>
      <c r="H1470" s="7">
        <f t="shared" si="225"/>
        <v>24.65</v>
      </c>
      <c r="I1470" s="7">
        <f t="shared" si="226"/>
        <v>516.1</v>
      </c>
      <c r="J1470" s="7">
        <f t="shared" si="227"/>
        <v>640.9</v>
      </c>
    </row>
    <row r="1471" spans="1:10" ht="16.5" x14ac:dyDescent="0.25">
      <c r="A1471" s="5" t="s">
        <v>2980</v>
      </c>
      <c r="B1471" s="6" t="s">
        <v>908</v>
      </c>
      <c r="C1471" s="5" t="s">
        <v>909</v>
      </c>
      <c r="D1471" s="6" t="s">
        <v>17</v>
      </c>
      <c r="E1471" s="6" t="s">
        <v>61</v>
      </c>
      <c r="F1471" s="7">
        <v>86</v>
      </c>
      <c r="G1471" s="7">
        <v>22.32</v>
      </c>
      <c r="H1471" s="7">
        <f t="shared" si="225"/>
        <v>27.72</v>
      </c>
      <c r="I1471" s="7">
        <f t="shared" si="226"/>
        <v>1919.52</v>
      </c>
      <c r="J1471" s="7">
        <f t="shared" si="227"/>
        <v>2383.92</v>
      </c>
    </row>
    <row r="1472" spans="1:10" ht="16.5" x14ac:dyDescent="0.25">
      <c r="A1472" s="5" t="s">
        <v>2981</v>
      </c>
      <c r="B1472" s="6" t="s">
        <v>911</v>
      </c>
      <c r="C1472" s="5" t="s">
        <v>912</v>
      </c>
      <c r="D1472" s="6" t="s">
        <v>17</v>
      </c>
      <c r="E1472" s="6" t="s">
        <v>61</v>
      </c>
      <c r="F1472" s="7">
        <v>77</v>
      </c>
      <c r="G1472" s="7">
        <v>29.44</v>
      </c>
      <c r="H1472" s="7">
        <f t="shared" si="225"/>
        <v>36.56</v>
      </c>
      <c r="I1472" s="7">
        <f t="shared" si="226"/>
        <v>2266.88</v>
      </c>
      <c r="J1472" s="7">
        <f t="shared" si="227"/>
        <v>2815.12</v>
      </c>
    </row>
    <row r="1473" spans="1:10" ht="16.5" x14ac:dyDescent="0.25">
      <c r="A1473" s="5" t="s">
        <v>2982</v>
      </c>
      <c r="B1473" s="6" t="s">
        <v>914</v>
      </c>
      <c r="C1473" s="5" t="s">
        <v>915</v>
      </c>
      <c r="D1473" s="6" t="s">
        <v>17</v>
      </c>
      <c r="E1473" s="6" t="s">
        <v>61</v>
      </c>
      <c r="F1473" s="7">
        <v>3</v>
      </c>
      <c r="G1473" s="7">
        <v>34.28</v>
      </c>
      <c r="H1473" s="7">
        <f t="shared" si="225"/>
        <v>42.58</v>
      </c>
      <c r="I1473" s="7">
        <f t="shared" si="226"/>
        <v>102.84</v>
      </c>
      <c r="J1473" s="7">
        <f t="shared" si="227"/>
        <v>127.74</v>
      </c>
    </row>
    <row r="1474" spans="1:10" ht="24.75" x14ac:dyDescent="0.25">
      <c r="A1474" s="5" t="s">
        <v>2983</v>
      </c>
      <c r="B1474" s="6" t="s">
        <v>920</v>
      </c>
      <c r="C1474" s="5" t="s">
        <v>921</v>
      </c>
      <c r="D1474" s="6" t="s">
        <v>17</v>
      </c>
      <c r="E1474" s="6" t="s">
        <v>178</v>
      </c>
      <c r="F1474" s="7">
        <v>251.87</v>
      </c>
      <c r="G1474" s="7">
        <v>13.37</v>
      </c>
      <c r="H1474" s="7">
        <f t="shared" si="225"/>
        <v>16.61</v>
      </c>
      <c r="I1474" s="7">
        <f t="shared" si="226"/>
        <v>3367.5</v>
      </c>
      <c r="J1474" s="7">
        <f t="shared" si="227"/>
        <v>4183.5600000000004</v>
      </c>
    </row>
    <row r="1475" spans="1:10" ht="20.100000000000001" customHeight="1" x14ac:dyDescent="0.25">
      <c r="A1475" s="3" t="s">
        <v>2984</v>
      </c>
      <c r="B1475" s="57" t="s">
        <v>271</v>
      </c>
      <c r="C1475" s="57"/>
      <c r="D1475" s="57"/>
      <c r="E1475" s="57"/>
      <c r="F1475" s="57"/>
      <c r="G1475" s="57">
        <f>ROUND(F1476*G1476,2)+ROUND(F1477*G1477,2)+ROUND(F1478*G1478,2)</f>
        <v>331.88</v>
      </c>
      <c r="H1475" s="57"/>
      <c r="I1475" s="4">
        <f>ROUND(SUM(I1476:I1478),2)</f>
        <v>331.88</v>
      </c>
      <c r="J1475" s="4">
        <f>ROUND(SUM(J1476:J1478),2)</f>
        <v>412.2</v>
      </c>
    </row>
    <row r="1476" spans="1:10" ht="16.5" x14ac:dyDescent="0.25">
      <c r="A1476" s="5" t="s">
        <v>2985</v>
      </c>
      <c r="B1476" s="6" t="s">
        <v>2229</v>
      </c>
      <c r="C1476" s="5" t="s">
        <v>2230</v>
      </c>
      <c r="D1476" s="6" t="s">
        <v>53</v>
      </c>
      <c r="E1476" s="6" t="s">
        <v>61</v>
      </c>
      <c r="F1476" s="7">
        <v>2</v>
      </c>
      <c r="G1476" s="7">
        <v>85.34</v>
      </c>
      <c r="H1476" s="7">
        <f>ROUND(G1476*ROUND(1+(24.2/100),4),2)</f>
        <v>105.99</v>
      </c>
      <c r="I1476" s="7">
        <f>ROUND(ROUND(F1476,2)*ROUND(G1476,2),2)</f>
        <v>170.68</v>
      </c>
      <c r="J1476" s="7">
        <f>ROUND(ROUND(F1476,2)*ROUND(H1476,2),2)</f>
        <v>211.98</v>
      </c>
    </row>
    <row r="1477" spans="1:10" ht="16.5" x14ac:dyDescent="0.25">
      <c r="A1477" s="5" t="s">
        <v>2986</v>
      </c>
      <c r="B1477" s="6" t="s">
        <v>1788</v>
      </c>
      <c r="C1477" s="5" t="s">
        <v>1789</v>
      </c>
      <c r="D1477" s="6" t="s">
        <v>53</v>
      </c>
      <c r="E1477" s="6" t="s">
        <v>61</v>
      </c>
      <c r="F1477" s="7">
        <v>2</v>
      </c>
      <c r="G1477" s="7">
        <v>50.44</v>
      </c>
      <c r="H1477" s="7">
        <f>ROUND(G1477*ROUND(1+(24.2/100),4),2)</f>
        <v>62.65</v>
      </c>
      <c r="I1477" s="7">
        <f>ROUND(ROUND(F1477,2)*ROUND(G1477,2),2)</f>
        <v>100.88</v>
      </c>
      <c r="J1477" s="7">
        <f>ROUND(ROUND(F1477,2)*ROUND(H1477,2),2)</f>
        <v>125.3</v>
      </c>
    </row>
    <row r="1478" spans="1:10" ht="16.5" x14ac:dyDescent="0.25">
      <c r="A1478" s="5" t="s">
        <v>2987</v>
      </c>
      <c r="B1478" s="6" t="s">
        <v>944</v>
      </c>
      <c r="C1478" s="5" t="s">
        <v>945</v>
      </c>
      <c r="D1478" s="6" t="s">
        <v>17</v>
      </c>
      <c r="E1478" s="6" t="s">
        <v>61</v>
      </c>
      <c r="F1478" s="7">
        <v>4</v>
      </c>
      <c r="G1478" s="7">
        <v>15.08</v>
      </c>
      <c r="H1478" s="7">
        <f>ROUND(G1478*ROUND(1+(24.2/100),4),2)</f>
        <v>18.73</v>
      </c>
      <c r="I1478" s="7">
        <f>ROUND(ROUND(F1478,2)*ROUND(G1478,2),2)</f>
        <v>60.32</v>
      </c>
      <c r="J1478" s="7">
        <f>ROUND(ROUND(F1478,2)*ROUND(H1478,2),2)</f>
        <v>74.92</v>
      </c>
    </row>
    <row r="1479" spans="1:10" ht="20.100000000000001" customHeight="1" x14ac:dyDescent="0.25">
      <c r="A1479" s="3" t="s">
        <v>2988</v>
      </c>
      <c r="B1479" s="57" t="s">
        <v>263</v>
      </c>
      <c r="C1479" s="57"/>
      <c r="D1479" s="57"/>
      <c r="E1479" s="57"/>
      <c r="F1479" s="57"/>
      <c r="G1479" s="57">
        <f>ROUND(F1480*G1480,2)</f>
        <v>1679.64</v>
      </c>
      <c r="H1479" s="57"/>
      <c r="I1479" s="4">
        <f>ROUND(SUM(I1480:I1480),2)</f>
        <v>1679.64</v>
      </c>
      <c r="J1479" s="4">
        <f>ROUND(SUM(J1480:J1480),2)</f>
        <v>2086.36</v>
      </c>
    </row>
    <row r="1480" spans="1:10" x14ac:dyDescent="0.25">
      <c r="A1480" s="5" t="s">
        <v>2989</v>
      </c>
      <c r="B1480" s="6" t="s">
        <v>2990</v>
      </c>
      <c r="C1480" s="5" t="s">
        <v>2991</v>
      </c>
      <c r="D1480" s="6" t="s">
        <v>188</v>
      </c>
      <c r="E1480" s="6" t="s">
        <v>465</v>
      </c>
      <c r="F1480" s="7">
        <v>107.6</v>
      </c>
      <c r="G1480" s="7">
        <v>15.61</v>
      </c>
      <c r="H1480" s="7">
        <f>ROUND(G1480*ROUND(1+(24.2/100),4),2)</f>
        <v>19.39</v>
      </c>
      <c r="I1480" s="7">
        <f>ROUND(ROUND(F1480,2)*ROUND(G1480,2),2)</f>
        <v>1679.64</v>
      </c>
      <c r="J1480" s="7">
        <f>ROUND(ROUND(F1480,2)*ROUND(H1480,2),2)</f>
        <v>2086.36</v>
      </c>
    </row>
    <row r="1481" spans="1:10" ht="20.100000000000001" customHeight="1" x14ac:dyDescent="0.25">
      <c r="A1481" s="3" t="s">
        <v>2992</v>
      </c>
      <c r="B1481" s="57" t="s">
        <v>2993</v>
      </c>
      <c r="C1481" s="57"/>
      <c r="D1481" s="57"/>
      <c r="E1481" s="57"/>
      <c r="F1481" s="57"/>
      <c r="G1481" s="57">
        <f>ROUND(F1482*G1482,2)+ROUND(F1483*G1483,2)</f>
        <v>809.56999999999994</v>
      </c>
      <c r="H1481" s="57"/>
      <c r="I1481" s="4">
        <f>ROUND(SUM(I1482:I1483),2)</f>
        <v>809.57</v>
      </c>
      <c r="J1481" s="4">
        <f>ROUND(SUM(J1482:J1483),2)</f>
        <v>1005.49</v>
      </c>
    </row>
    <row r="1482" spans="1:10" x14ac:dyDescent="0.25">
      <c r="A1482" s="5" t="s">
        <v>2994</v>
      </c>
      <c r="B1482" s="6" t="s">
        <v>2995</v>
      </c>
      <c r="C1482" s="5" t="s">
        <v>2996</v>
      </c>
      <c r="D1482" s="6" t="s">
        <v>188</v>
      </c>
      <c r="E1482" s="6" t="s">
        <v>286</v>
      </c>
      <c r="F1482" s="7">
        <v>1</v>
      </c>
      <c r="G1482" s="7">
        <v>788.42</v>
      </c>
      <c r="H1482" s="7">
        <f>ROUND(G1482*ROUND(1+(24.2/100),4),2)</f>
        <v>979.22</v>
      </c>
      <c r="I1482" s="7">
        <f>ROUND(ROUND(F1482,2)*ROUND(G1482,2),2)</f>
        <v>788.42</v>
      </c>
      <c r="J1482" s="7">
        <f>ROUND(ROUND(F1482,2)*ROUND(H1482,2),2)</f>
        <v>979.22</v>
      </c>
    </row>
    <row r="1483" spans="1:10" x14ac:dyDescent="0.25">
      <c r="A1483" s="5" t="s">
        <v>2997</v>
      </c>
      <c r="B1483" s="6" t="s">
        <v>2998</v>
      </c>
      <c r="C1483" s="5" t="s">
        <v>2999</v>
      </c>
      <c r="D1483" s="6" t="s">
        <v>188</v>
      </c>
      <c r="E1483" s="6" t="s">
        <v>61</v>
      </c>
      <c r="F1483" s="7">
        <v>1</v>
      </c>
      <c r="G1483" s="7">
        <v>21.15</v>
      </c>
      <c r="H1483" s="7">
        <f>ROUND(G1483*ROUND(1+(24.2/100),4),2)</f>
        <v>26.27</v>
      </c>
      <c r="I1483" s="7">
        <f>ROUND(ROUND(F1483,2)*ROUND(G1483,2),2)</f>
        <v>21.15</v>
      </c>
      <c r="J1483" s="7">
        <f>ROUND(ROUND(F1483,2)*ROUND(H1483,2),2)</f>
        <v>26.27</v>
      </c>
    </row>
    <row r="1484" spans="1:10" ht="20.100000000000001" customHeight="1" x14ac:dyDescent="0.25">
      <c r="A1484" s="3" t="s">
        <v>3000</v>
      </c>
      <c r="B1484" s="57" t="s">
        <v>673</v>
      </c>
      <c r="C1484" s="57"/>
      <c r="D1484" s="57"/>
      <c r="E1484" s="57"/>
      <c r="F1484" s="57"/>
      <c r="G1484" s="57">
        <f>ROUND(F1485*G1485,2)+ROUND(F1502*G1502,2)+ROUND(F1504*G1504,2)+ROUND(F1507*G1507,2)</f>
        <v>0</v>
      </c>
      <c r="H1484" s="57"/>
      <c r="I1484" s="4">
        <f>ROUND(I1485+I1502+I1504+I1507,2)</f>
        <v>33052.36</v>
      </c>
      <c r="J1484" s="4">
        <f>ROUND(J1485+J1502+J1504+J1507,2)</f>
        <v>41053.5</v>
      </c>
    </row>
    <row r="1485" spans="1:10" ht="20.100000000000001" customHeight="1" x14ac:dyDescent="0.25">
      <c r="A1485" s="3" t="s">
        <v>3001</v>
      </c>
      <c r="B1485" s="57" t="s">
        <v>213</v>
      </c>
      <c r="C1485" s="57"/>
      <c r="D1485" s="57"/>
      <c r="E1485" s="57"/>
      <c r="F1485" s="57"/>
      <c r="G1485" s="57">
        <f>ROUND(F1486*G1486,2)+ROUND(F1487*G1487,2)+ROUND(F1488*G1488,2)+ROUND(F1489*G1489,2)+ROUND(F1490*G1490,2)+ROUND(F1491*G1491,2)+ROUND(F1492*G1492,2)+ROUND(F1493*G1493,2)+ROUND(F1494*G1494,2)+ROUND(F1495*G1495,2)+ROUND(F1496*G1496,2)+ROUND(F1497*G1497,2)+ROUND(F1498*G1498,2)+ROUND(F1499*G1499,2)+ROUND(F1500*G1500,2)+ROUND(F1501*G1501,2)</f>
        <v>10778.68</v>
      </c>
      <c r="H1485" s="57"/>
      <c r="I1485" s="4">
        <f>ROUND(SUM(I1486:I1501),2)</f>
        <v>10778.68</v>
      </c>
      <c r="J1485" s="4">
        <f>ROUND(SUM(J1486:J1501),2)</f>
        <v>13386.86</v>
      </c>
    </row>
    <row r="1486" spans="1:10" ht="16.5" x14ac:dyDescent="0.25">
      <c r="A1486" s="5" t="s">
        <v>3002</v>
      </c>
      <c r="B1486" s="6" t="s">
        <v>227</v>
      </c>
      <c r="C1486" s="5" t="s">
        <v>228</v>
      </c>
      <c r="D1486" s="6" t="s">
        <v>17</v>
      </c>
      <c r="E1486" s="6" t="s">
        <v>178</v>
      </c>
      <c r="F1486" s="7">
        <v>11.48</v>
      </c>
      <c r="G1486" s="7">
        <v>13.7</v>
      </c>
      <c r="H1486" s="7">
        <f t="shared" ref="H1486:H1501" si="228">ROUND(G1486*ROUND(1+(24.2/100),4),2)</f>
        <v>17.02</v>
      </c>
      <c r="I1486" s="7">
        <f t="shared" ref="I1486:I1501" si="229">ROUND(ROUND(F1486,2)*ROUND(G1486,2),2)</f>
        <v>157.28</v>
      </c>
      <c r="J1486" s="7">
        <f t="shared" ref="J1486:J1501" si="230">ROUND(ROUND(F1486,2)*ROUND(H1486,2),2)</f>
        <v>195.39</v>
      </c>
    </row>
    <row r="1487" spans="1:10" ht="16.5" x14ac:dyDescent="0.25">
      <c r="A1487" s="5" t="s">
        <v>3003</v>
      </c>
      <c r="B1487" s="6" t="s">
        <v>1331</v>
      </c>
      <c r="C1487" s="5" t="s">
        <v>1332</v>
      </c>
      <c r="D1487" s="6" t="s">
        <v>17</v>
      </c>
      <c r="E1487" s="6" t="s">
        <v>178</v>
      </c>
      <c r="F1487" s="7">
        <v>6.94</v>
      </c>
      <c r="G1487" s="7">
        <v>18.79</v>
      </c>
      <c r="H1487" s="7">
        <f t="shared" si="228"/>
        <v>23.34</v>
      </c>
      <c r="I1487" s="7">
        <f t="shared" si="229"/>
        <v>130.4</v>
      </c>
      <c r="J1487" s="7">
        <f t="shared" si="230"/>
        <v>161.97999999999999</v>
      </c>
    </row>
    <row r="1488" spans="1:10" ht="16.5" x14ac:dyDescent="0.25">
      <c r="A1488" s="5" t="s">
        <v>3004</v>
      </c>
      <c r="B1488" s="6" t="s">
        <v>1366</v>
      </c>
      <c r="C1488" s="5" t="s">
        <v>1367</v>
      </c>
      <c r="D1488" s="6" t="s">
        <v>53</v>
      </c>
      <c r="E1488" s="6" t="s">
        <v>178</v>
      </c>
      <c r="F1488" s="7">
        <v>3.82</v>
      </c>
      <c r="G1488" s="7">
        <v>30.53</v>
      </c>
      <c r="H1488" s="7">
        <f t="shared" si="228"/>
        <v>37.92</v>
      </c>
      <c r="I1488" s="7">
        <f t="shared" si="229"/>
        <v>116.62</v>
      </c>
      <c r="J1488" s="7">
        <f t="shared" si="230"/>
        <v>144.85</v>
      </c>
    </row>
    <row r="1489" spans="1:10" ht="16.5" x14ac:dyDescent="0.25">
      <c r="A1489" s="5" t="s">
        <v>3005</v>
      </c>
      <c r="B1489" s="6" t="s">
        <v>885</v>
      </c>
      <c r="C1489" s="5" t="s">
        <v>886</v>
      </c>
      <c r="D1489" s="6" t="s">
        <v>53</v>
      </c>
      <c r="E1489" s="6" t="s">
        <v>178</v>
      </c>
      <c r="F1489" s="7">
        <v>176.75</v>
      </c>
      <c r="G1489" s="7">
        <v>23.49</v>
      </c>
      <c r="H1489" s="7">
        <f t="shared" si="228"/>
        <v>29.17</v>
      </c>
      <c r="I1489" s="7">
        <f t="shared" si="229"/>
        <v>4151.8599999999997</v>
      </c>
      <c r="J1489" s="7">
        <f t="shared" si="230"/>
        <v>5155.8</v>
      </c>
    </row>
    <row r="1490" spans="1:10" ht="16.5" x14ac:dyDescent="0.25">
      <c r="A1490" s="5" t="s">
        <v>3006</v>
      </c>
      <c r="B1490" s="6" t="s">
        <v>888</v>
      </c>
      <c r="C1490" s="5" t="s">
        <v>889</v>
      </c>
      <c r="D1490" s="6" t="s">
        <v>17</v>
      </c>
      <c r="E1490" s="6" t="s">
        <v>61</v>
      </c>
      <c r="F1490" s="7">
        <v>3</v>
      </c>
      <c r="G1490" s="7">
        <v>12.04</v>
      </c>
      <c r="H1490" s="7">
        <f t="shared" si="228"/>
        <v>14.95</v>
      </c>
      <c r="I1490" s="7">
        <f t="shared" si="229"/>
        <v>36.119999999999997</v>
      </c>
      <c r="J1490" s="7">
        <f t="shared" si="230"/>
        <v>44.85</v>
      </c>
    </row>
    <row r="1491" spans="1:10" ht="16.5" x14ac:dyDescent="0.25">
      <c r="A1491" s="5" t="s">
        <v>3007</v>
      </c>
      <c r="B1491" s="6" t="s">
        <v>242</v>
      </c>
      <c r="C1491" s="5" t="s">
        <v>243</v>
      </c>
      <c r="D1491" s="6" t="s">
        <v>17</v>
      </c>
      <c r="E1491" s="6" t="s">
        <v>61</v>
      </c>
      <c r="F1491" s="7">
        <v>1</v>
      </c>
      <c r="G1491" s="7">
        <v>23.16</v>
      </c>
      <c r="H1491" s="7">
        <f t="shared" si="228"/>
        <v>28.76</v>
      </c>
      <c r="I1491" s="7">
        <f t="shared" si="229"/>
        <v>23.16</v>
      </c>
      <c r="J1491" s="7">
        <f t="shared" si="230"/>
        <v>28.76</v>
      </c>
    </row>
    <row r="1492" spans="1:10" ht="16.5" x14ac:dyDescent="0.25">
      <c r="A1492" s="5" t="s">
        <v>3008</v>
      </c>
      <c r="B1492" s="6" t="s">
        <v>3009</v>
      </c>
      <c r="C1492" s="5" t="s">
        <v>3010</v>
      </c>
      <c r="D1492" s="6" t="s">
        <v>17</v>
      </c>
      <c r="E1492" s="6" t="s">
        <v>61</v>
      </c>
      <c r="F1492" s="7">
        <v>1</v>
      </c>
      <c r="G1492" s="7">
        <v>20.65</v>
      </c>
      <c r="H1492" s="7">
        <f t="shared" si="228"/>
        <v>25.65</v>
      </c>
      <c r="I1492" s="7">
        <f t="shared" si="229"/>
        <v>20.65</v>
      </c>
      <c r="J1492" s="7">
        <f t="shared" si="230"/>
        <v>25.65</v>
      </c>
    </row>
    <row r="1493" spans="1:10" ht="16.5" x14ac:dyDescent="0.25">
      <c r="A1493" s="5" t="s">
        <v>3011</v>
      </c>
      <c r="B1493" s="6" t="s">
        <v>248</v>
      </c>
      <c r="C1493" s="5" t="s">
        <v>249</v>
      </c>
      <c r="D1493" s="6" t="s">
        <v>17</v>
      </c>
      <c r="E1493" s="6" t="s">
        <v>61</v>
      </c>
      <c r="F1493" s="7">
        <v>8</v>
      </c>
      <c r="G1493" s="7">
        <v>9.24</v>
      </c>
      <c r="H1493" s="7">
        <f t="shared" si="228"/>
        <v>11.48</v>
      </c>
      <c r="I1493" s="7">
        <f t="shared" si="229"/>
        <v>73.92</v>
      </c>
      <c r="J1493" s="7">
        <f t="shared" si="230"/>
        <v>91.84</v>
      </c>
    </row>
    <row r="1494" spans="1:10" ht="16.5" x14ac:dyDescent="0.25">
      <c r="A1494" s="5" t="s">
        <v>3012</v>
      </c>
      <c r="B1494" s="6" t="s">
        <v>1345</v>
      </c>
      <c r="C1494" s="5" t="s">
        <v>1346</v>
      </c>
      <c r="D1494" s="6" t="s">
        <v>17</v>
      </c>
      <c r="E1494" s="6" t="s">
        <v>61</v>
      </c>
      <c r="F1494" s="7">
        <v>5</v>
      </c>
      <c r="G1494" s="7">
        <v>13.32</v>
      </c>
      <c r="H1494" s="7">
        <f t="shared" si="228"/>
        <v>16.54</v>
      </c>
      <c r="I1494" s="7">
        <f t="shared" si="229"/>
        <v>66.599999999999994</v>
      </c>
      <c r="J1494" s="7">
        <f t="shared" si="230"/>
        <v>82.7</v>
      </c>
    </row>
    <row r="1495" spans="1:10" ht="16.5" x14ac:dyDescent="0.25">
      <c r="A1495" s="5" t="s">
        <v>3013</v>
      </c>
      <c r="B1495" s="6" t="s">
        <v>1376</v>
      </c>
      <c r="C1495" s="5" t="s">
        <v>1377</v>
      </c>
      <c r="D1495" s="6" t="s">
        <v>17</v>
      </c>
      <c r="E1495" s="6" t="s">
        <v>61</v>
      </c>
      <c r="F1495" s="7">
        <v>3</v>
      </c>
      <c r="G1495" s="7">
        <v>10.97</v>
      </c>
      <c r="H1495" s="7">
        <f t="shared" si="228"/>
        <v>13.62</v>
      </c>
      <c r="I1495" s="7">
        <f t="shared" si="229"/>
        <v>32.909999999999997</v>
      </c>
      <c r="J1495" s="7">
        <f t="shared" si="230"/>
        <v>40.86</v>
      </c>
    </row>
    <row r="1496" spans="1:10" ht="16.5" x14ac:dyDescent="0.25">
      <c r="A1496" s="5" t="s">
        <v>3014</v>
      </c>
      <c r="B1496" s="6" t="s">
        <v>902</v>
      </c>
      <c r="C1496" s="5" t="s">
        <v>903</v>
      </c>
      <c r="D1496" s="6" t="s">
        <v>17</v>
      </c>
      <c r="E1496" s="6" t="s">
        <v>61</v>
      </c>
      <c r="F1496" s="7">
        <v>118</v>
      </c>
      <c r="G1496" s="7">
        <v>9.18</v>
      </c>
      <c r="H1496" s="7">
        <f t="shared" si="228"/>
        <v>11.4</v>
      </c>
      <c r="I1496" s="7">
        <f t="shared" si="229"/>
        <v>1083.24</v>
      </c>
      <c r="J1496" s="7">
        <f t="shared" si="230"/>
        <v>1345.2</v>
      </c>
    </row>
    <row r="1497" spans="1:10" ht="16.5" x14ac:dyDescent="0.25">
      <c r="A1497" s="5" t="s">
        <v>3015</v>
      </c>
      <c r="B1497" s="6" t="s">
        <v>905</v>
      </c>
      <c r="C1497" s="5" t="s">
        <v>906</v>
      </c>
      <c r="D1497" s="6" t="s">
        <v>17</v>
      </c>
      <c r="E1497" s="6" t="s">
        <v>61</v>
      </c>
      <c r="F1497" s="7">
        <v>6</v>
      </c>
      <c r="G1497" s="7">
        <v>26.33</v>
      </c>
      <c r="H1497" s="7">
        <f t="shared" si="228"/>
        <v>32.700000000000003</v>
      </c>
      <c r="I1497" s="7">
        <f t="shared" si="229"/>
        <v>157.97999999999999</v>
      </c>
      <c r="J1497" s="7">
        <f t="shared" si="230"/>
        <v>196.2</v>
      </c>
    </row>
    <row r="1498" spans="1:10" ht="16.5" x14ac:dyDescent="0.25">
      <c r="A1498" s="5" t="s">
        <v>3016</v>
      </c>
      <c r="B1498" s="6" t="s">
        <v>908</v>
      </c>
      <c r="C1498" s="5" t="s">
        <v>909</v>
      </c>
      <c r="D1498" s="6" t="s">
        <v>17</v>
      </c>
      <c r="E1498" s="6" t="s">
        <v>61</v>
      </c>
      <c r="F1498" s="7">
        <v>39</v>
      </c>
      <c r="G1498" s="7">
        <v>22.32</v>
      </c>
      <c r="H1498" s="7">
        <f t="shared" si="228"/>
        <v>27.72</v>
      </c>
      <c r="I1498" s="7">
        <f t="shared" si="229"/>
        <v>870.48</v>
      </c>
      <c r="J1498" s="7">
        <f t="shared" si="230"/>
        <v>1081.08</v>
      </c>
    </row>
    <row r="1499" spans="1:10" ht="16.5" x14ac:dyDescent="0.25">
      <c r="A1499" s="5" t="s">
        <v>3017</v>
      </c>
      <c r="B1499" s="6" t="s">
        <v>911</v>
      </c>
      <c r="C1499" s="5" t="s">
        <v>912</v>
      </c>
      <c r="D1499" s="6" t="s">
        <v>17</v>
      </c>
      <c r="E1499" s="6" t="s">
        <v>61</v>
      </c>
      <c r="F1499" s="7">
        <v>36</v>
      </c>
      <c r="G1499" s="7">
        <v>29.44</v>
      </c>
      <c r="H1499" s="7">
        <f t="shared" si="228"/>
        <v>36.56</v>
      </c>
      <c r="I1499" s="7">
        <f t="shared" si="229"/>
        <v>1059.8399999999999</v>
      </c>
      <c r="J1499" s="7">
        <f t="shared" si="230"/>
        <v>1316.16</v>
      </c>
    </row>
    <row r="1500" spans="1:10" ht="16.5" x14ac:dyDescent="0.25">
      <c r="A1500" s="5" t="s">
        <v>3018</v>
      </c>
      <c r="B1500" s="6" t="s">
        <v>914</v>
      </c>
      <c r="C1500" s="5" t="s">
        <v>915</v>
      </c>
      <c r="D1500" s="6" t="s">
        <v>17</v>
      </c>
      <c r="E1500" s="6" t="s">
        <v>61</v>
      </c>
      <c r="F1500" s="7">
        <v>4</v>
      </c>
      <c r="G1500" s="7">
        <v>34.28</v>
      </c>
      <c r="H1500" s="7">
        <f t="shared" si="228"/>
        <v>42.58</v>
      </c>
      <c r="I1500" s="7">
        <f t="shared" si="229"/>
        <v>137.12</v>
      </c>
      <c r="J1500" s="7">
        <f t="shared" si="230"/>
        <v>170.32</v>
      </c>
    </row>
    <row r="1501" spans="1:10" ht="24.75" x14ac:dyDescent="0.25">
      <c r="A1501" s="5" t="s">
        <v>3019</v>
      </c>
      <c r="B1501" s="6" t="s">
        <v>920</v>
      </c>
      <c r="C1501" s="5" t="s">
        <v>921</v>
      </c>
      <c r="D1501" s="6" t="s">
        <v>17</v>
      </c>
      <c r="E1501" s="6" t="s">
        <v>178</v>
      </c>
      <c r="F1501" s="7">
        <v>198.99</v>
      </c>
      <c r="G1501" s="7">
        <v>13.37</v>
      </c>
      <c r="H1501" s="7">
        <f t="shared" si="228"/>
        <v>16.61</v>
      </c>
      <c r="I1501" s="7">
        <f t="shared" si="229"/>
        <v>2660.5</v>
      </c>
      <c r="J1501" s="7">
        <f t="shared" si="230"/>
        <v>3305.22</v>
      </c>
    </row>
    <row r="1502" spans="1:10" ht="20.100000000000001" customHeight="1" x14ac:dyDescent="0.25">
      <c r="A1502" s="3" t="s">
        <v>3020</v>
      </c>
      <c r="B1502" s="57" t="s">
        <v>271</v>
      </c>
      <c r="C1502" s="57"/>
      <c r="D1502" s="57"/>
      <c r="E1502" s="57"/>
      <c r="F1502" s="57"/>
      <c r="G1502" s="57">
        <f>ROUND(F1503*G1503,2)</f>
        <v>83.02</v>
      </c>
      <c r="H1502" s="57"/>
      <c r="I1502" s="4">
        <f>ROUND(SUM(I1503:I1503),2)</f>
        <v>83.02</v>
      </c>
      <c r="J1502" s="4">
        <f>ROUND(SUM(J1503:J1503),2)</f>
        <v>103.12</v>
      </c>
    </row>
    <row r="1503" spans="1:10" ht="16.5" x14ac:dyDescent="0.25">
      <c r="A1503" s="5" t="s">
        <v>3021</v>
      </c>
      <c r="B1503" s="6" t="s">
        <v>1785</v>
      </c>
      <c r="C1503" s="5" t="s">
        <v>1786</v>
      </c>
      <c r="D1503" s="6" t="s">
        <v>53</v>
      </c>
      <c r="E1503" s="6" t="s">
        <v>61</v>
      </c>
      <c r="F1503" s="7">
        <v>2</v>
      </c>
      <c r="G1503" s="7">
        <v>41.51</v>
      </c>
      <c r="H1503" s="7">
        <f>ROUND(G1503*ROUND(1+(24.2/100),4),2)</f>
        <v>51.56</v>
      </c>
      <c r="I1503" s="7">
        <f>ROUND(ROUND(F1503,2)*ROUND(G1503,2),2)</f>
        <v>83.02</v>
      </c>
      <c r="J1503" s="7">
        <f>ROUND(ROUND(F1503,2)*ROUND(H1503,2),2)</f>
        <v>103.12</v>
      </c>
    </row>
    <row r="1504" spans="1:10" ht="20.100000000000001" customHeight="1" x14ac:dyDescent="0.25">
      <c r="A1504" s="3" t="s">
        <v>3022</v>
      </c>
      <c r="B1504" s="57" t="s">
        <v>263</v>
      </c>
      <c r="C1504" s="57"/>
      <c r="D1504" s="57"/>
      <c r="E1504" s="57"/>
      <c r="F1504" s="57"/>
      <c r="G1504" s="57">
        <f>ROUND(F1505*G1505,2)+ROUND(F1506*G1506,2)</f>
        <v>20921.310000000001</v>
      </c>
      <c r="H1504" s="57"/>
      <c r="I1504" s="4">
        <f>ROUND(SUM(I1505:I1506),2)</f>
        <v>20921.310000000001</v>
      </c>
      <c r="J1504" s="4">
        <f>ROUND(SUM(J1505:J1506),2)</f>
        <v>25986.77</v>
      </c>
    </row>
    <row r="1505" spans="1:10" ht="16.5" x14ac:dyDescent="0.25">
      <c r="A1505" s="5" t="s">
        <v>3023</v>
      </c>
      <c r="B1505" s="6" t="s">
        <v>2221</v>
      </c>
      <c r="C1505" s="5" t="s">
        <v>2222</v>
      </c>
      <c r="D1505" s="6" t="s">
        <v>17</v>
      </c>
      <c r="E1505" s="6" t="s">
        <v>178</v>
      </c>
      <c r="F1505" s="7">
        <v>2580.13</v>
      </c>
      <c r="G1505" s="7">
        <v>7.93</v>
      </c>
      <c r="H1505" s="7">
        <f>ROUND(G1505*ROUND(1+(24.2/100),4),2)</f>
        <v>9.85</v>
      </c>
      <c r="I1505" s="7">
        <f>ROUND(ROUND(F1505,2)*ROUND(G1505,2),2)</f>
        <v>20460.43</v>
      </c>
      <c r="J1505" s="7">
        <f>ROUND(ROUND(F1505,2)*ROUND(H1505,2),2)</f>
        <v>25414.28</v>
      </c>
    </row>
    <row r="1506" spans="1:10" x14ac:dyDescent="0.25">
      <c r="A1506" s="5" t="s">
        <v>3024</v>
      </c>
      <c r="B1506" s="6" t="s">
        <v>687</v>
      </c>
      <c r="C1506" s="5" t="s">
        <v>688</v>
      </c>
      <c r="D1506" s="6" t="s">
        <v>188</v>
      </c>
      <c r="E1506" s="6" t="s">
        <v>465</v>
      </c>
      <c r="F1506" s="7">
        <v>20.329999999999998</v>
      </c>
      <c r="G1506" s="7">
        <v>22.67</v>
      </c>
      <c r="H1506" s="7">
        <f>ROUND(G1506*ROUND(1+(24.2/100),4),2)</f>
        <v>28.16</v>
      </c>
      <c r="I1506" s="7">
        <f>ROUND(ROUND(F1506,2)*ROUND(G1506,2),2)</f>
        <v>460.88</v>
      </c>
      <c r="J1506" s="7">
        <f>ROUND(ROUND(F1506,2)*ROUND(H1506,2),2)</f>
        <v>572.49</v>
      </c>
    </row>
    <row r="1507" spans="1:10" ht="20.100000000000001" customHeight="1" x14ac:dyDescent="0.25">
      <c r="A1507" s="3" t="s">
        <v>3025</v>
      </c>
      <c r="B1507" s="57" t="s">
        <v>690</v>
      </c>
      <c r="C1507" s="57"/>
      <c r="D1507" s="57"/>
      <c r="E1507" s="57"/>
      <c r="F1507" s="57"/>
      <c r="G1507" s="57">
        <f>ROUND(F1508*G1508,2)</f>
        <v>1269.3499999999999</v>
      </c>
      <c r="H1507" s="57"/>
      <c r="I1507" s="4">
        <f>ROUND(SUM(I1508:I1508),2)</f>
        <v>1269.3499999999999</v>
      </c>
      <c r="J1507" s="4">
        <f>ROUND(SUM(J1508:J1508),2)</f>
        <v>1576.75</v>
      </c>
    </row>
    <row r="1508" spans="1:10" ht="16.5" x14ac:dyDescent="0.25">
      <c r="A1508" s="5" t="s">
        <v>3026</v>
      </c>
      <c r="B1508" s="6" t="s">
        <v>695</v>
      </c>
      <c r="C1508" s="5" t="s">
        <v>696</v>
      </c>
      <c r="D1508" s="6" t="s">
        <v>53</v>
      </c>
      <c r="E1508" s="6" t="s">
        <v>61</v>
      </c>
      <c r="F1508" s="7">
        <v>53</v>
      </c>
      <c r="G1508" s="7">
        <v>23.95</v>
      </c>
      <c r="H1508" s="7">
        <f>ROUND(G1508*ROUND(1+(24.2/100),4),2)</f>
        <v>29.75</v>
      </c>
      <c r="I1508" s="7">
        <f>ROUND(ROUND(F1508,2)*ROUND(G1508,2),2)</f>
        <v>1269.3499999999999</v>
      </c>
      <c r="J1508" s="7">
        <f>ROUND(ROUND(F1508,2)*ROUND(H1508,2),2)</f>
        <v>1576.75</v>
      </c>
    </row>
    <row r="1509" spans="1:10" ht="20.100000000000001" customHeight="1" x14ac:dyDescent="0.25">
      <c r="A1509" s="3" t="s">
        <v>3027</v>
      </c>
      <c r="B1509" s="57" t="s">
        <v>698</v>
      </c>
      <c r="C1509" s="57"/>
      <c r="D1509" s="57"/>
      <c r="E1509" s="57"/>
      <c r="F1509" s="57"/>
      <c r="G1509" s="57">
        <f>ROUND(F1510*G1510,2)+ROUND(F1529*G1529,2)+ROUND(F1532*G1532,2)+ROUND(F1535*G1535,2)</f>
        <v>0</v>
      </c>
      <c r="H1509" s="57"/>
      <c r="I1509" s="4">
        <f>ROUND(I1510+I1529+I1532+I1535,2)</f>
        <v>190907.51999999999</v>
      </c>
      <c r="J1509" s="4">
        <f>ROUND(J1510+J1529+J1532+J1535,2)</f>
        <v>237102.66</v>
      </c>
    </row>
    <row r="1510" spans="1:10" ht="20.100000000000001" customHeight="1" x14ac:dyDescent="0.25">
      <c r="A1510" s="3" t="s">
        <v>3028</v>
      </c>
      <c r="B1510" s="57" t="s">
        <v>213</v>
      </c>
      <c r="C1510" s="57"/>
      <c r="D1510" s="57"/>
      <c r="E1510" s="57"/>
      <c r="F1510" s="57"/>
      <c r="G1510" s="57">
        <f>ROUND(F1511*G1511,2)+ROUND(F1512*G1512,2)+ROUND(F1513*G1513,2)+ROUND(F1514*G1514,2)+ROUND(F1515*G1515,2)+ROUND(F1516*G1516,2)+ROUND(F1517*G1517,2)+ROUND(F1518*G1518,2)+ROUND(F1519*G1519,2)+ROUND(F1520*G1520,2)+ROUND(F1521*G1521,2)+ROUND(F1522*G1522,2)+ROUND(F1523*G1523,2)+ROUND(F1524*G1524,2)+ROUND(F1525*G1525,2)+ROUND(F1526*G1526,2)+ROUND(F1527*G1527,2)+ROUND(F1528*G1528,2)</f>
        <v>90542.65</v>
      </c>
      <c r="H1510" s="57"/>
      <c r="I1510" s="4">
        <f>ROUND(SUM(I1511:I1528),2)</f>
        <v>90542.65</v>
      </c>
      <c r="J1510" s="4">
        <f>ROUND(SUM(J1511:J1528),2)</f>
        <v>112450.75</v>
      </c>
    </row>
    <row r="1511" spans="1:10" ht="16.5" x14ac:dyDescent="0.25">
      <c r="A1511" s="5" t="s">
        <v>3029</v>
      </c>
      <c r="B1511" s="6" t="s">
        <v>1363</v>
      </c>
      <c r="C1511" s="5" t="s">
        <v>1364</v>
      </c>
      <c r="D1511" s="6" t="s">
        <v>17</v>
      </c>
      <c r="E1511" s="6" t="s">
        <v>178</v>
      </c>
      <c r="F1511" s="7">
        <v>6.44</v>
      </c>
      <c r="G1511" s="7">
        <v>18.59</v>
      </c>
      <c r="H1511" s="7">
        <f t="shared" ref="H1511:H1528" si="231">ROUND(G1511*ROUND(1+(24.2/100),4),2)</f>
        <v>23.09</v>
      </c>
      <c r="I1511" s="7">
        <f t="shared" ref="I1511:I1528" si="232">ROUND(ROUND(F1511,2)*ROUND(G1511,2),2)</f>
        <v>119.72</v>
      </c>
      <c r="J1511" s="7">
        <f t="shared" ref="J1511:J1528" si="233">ROUND(ROUND(F1511,2)*ROUND(H1511,2),2)</f>
        <v>148.69999999999999</v>
      </c>
    </row>
    <row r="1512" spans="1:10" ht="16.5" x14ac:dyDescent="0.25">
      <c r="A1512" s="5" t="s">
        <v>3030</v>
      </c>
      <c r="B1512" s="6" t="s">
        <v>1366</v>
      </c>
      <c r="C1512" s="5" t="s">
        <v>1367</v>
      </c>
      <c r="D1512" s="6" t="s">
        <v>53</v>
      </c>
      <c r="E1512" s="6" t="s">
        <v>178</v>
      </c>
      <c r="F1512" s="7">
        <v>160.18</v>
      </c>
      <c r="G1512" s="7">
        <v>30.53</v>
      </c>
      <c r="H1512" s="7">
        <f t="shared" si="231"/>
        <v>37.92</v>
      </c>
      <c r="I1512" s="7">
        <f t="shared" si="232"/>
        <v>4890.3</v>
      </c>
      <c r="J1512" s="7">
        <f t="shared" si="233"/>
        <v>6074.03</v>
      </c>
    </row>
    <row r="1513" spans="1:10" ht="16.5" x14ac:dyDescent="0.25">
      <c r="A1513" s="5" t="s">
        <v>3031</v>
      </c>
      <c r="B1513" s="6" t="s">
        <v>885</v>
      </c>
      <c r="C1513" s="5" t="s">
        <v>886</v>
      </c>
      <c r="D1513" s="6" t="s">
        <v>53</v>
      </c>
      <c r="E1513" s="6" t="s">
        <v>178</v>
      </c>
      <c r="F1513" s="7">
        <v>1217.45</v>
      </c>
      <c r="G1513" s="7">
        <v>23.49</v>
      </c>
      <c r="H1513" s="7">
        <f t="shared" si="231"/>
        <v>29.17</v>
      </c>
      <c r="I1513" s="7">
        <f t="shared" si="232"/>
        <v>28597.9</v>
      </c>
      <c r="J1513" s="7">
        <f t="shared" si="233"/>
        <v>35513.019999999997</v>
      </c>
    </row>
    <row r="1514" spans="1:10" x14ac:dyDescent="0.25">
      <c r="A1514" s="5" t="s">
        <v>3032</v>
      </c>
      <c r="B1514" s="6" t="s">
        <v>3033</v>
      </c>
      <c r="C1514" s="5" t="s">
        <v>3034</v>
      </c>
      <c r="D1514" s="6" t="s">
        <v>188</v>
      </c>
      <c r="E1514" s="6" t="s">
        <v>465</v>
      </c>
      <c r="F1514" s="7">
        <v>78.13</v>
      </c>
      <c r="G1514" s="7">
        <v>12.7</v>
      </c>
      <c r="H1514" s="7">
        <f t="shared" si="231"/>
        <v>15.77</v>
      </c>
      <c r="I1514" s="7">
        <f t="shared" si="232"/>
        <v>992.25</v>
      </c>
      <c r="J1514" s="7">
        <f t="shared" si="233"/>
        <v>1232.1099999999999</v>
      </c>
    </row>
    <row r="1515" spans="1:10" ht="16.5" x14ac:dyDescent="0.25">
      <c r="A1515" s="5" t="s">
        <v>3035</v>
      </c>
      <c r="B1515" s="6" t="s">
        <v>3036</v>
      </c>
      <c r="C1515" s="5" t="s">
        <v>3037</v>
      </c>
      <c r="D1515" s="6" t="s">
        <v>17</v>
      </c>
      <c r="E1515" s="6" t="s">
        <v>61</v>
      </c>
      <c r="F1515" s="7">
        <v>265</v>
      </c>
      <c r="G1515" s="7">
        <v>14.66</v>
      </c>
      <c r="H1515" s="7">
        <f t="shared" si="231"/>
        <v>18.21</v>
      </c>
      <c r="I1515" s="7">
        <f t="shared" si="232"/>
        <v>3884.9</v>
      </c>
      <c r="J1515" s="7">
        <f t="shared" si="233"/>
        <v>4825.6499999999996</v>
      </c>
    </row>
    <row r="1516" spans="1:10" ht="16.5" x14ac:dyDescent="0.25">
      <c r="A1516" s="5" t="s">
        <v>3038</v>
      </c>
      <c r="B1516" s="6" t="s">
        <v>891</v>
      </c>
      <c r="C1516" s="5" t="s">
        <v>892</v>
      </c>
      <c r="D1516" s="6" t="s">
        <v>17</v>
      </c>
      <c r="E1516" s="6" t="s">
        <v>61</v>
      </c>
      <c r="F1516" s="7">
        <v>3</v>
      </c>
      <c r="G1516" s="7">
        <v>19.96</v>
      </c>
      <c r="H1516" s="7">
        <f t="shared" si="231"/>
        <v>24.79</v>
      </c>
      <c r="I1516" s="7">
        <f t="shared" si="232"/>
        <v>59.88</v>
      </c>
      <c r="J1516" s="7">
        <f t="shared" si="233"/>
        <v>74.37</v>
      </c>
    </row>
    <row r="1517" spans="1:10" ht="16.5" x14ac:dyDescent="0.25">
      <c r="A1517" s="5" t="s">
        <v>3039</v>
      </c>
      <c r="B1517" s="6" t="s">
        <v>1369</v>
      </c>
      <c r="C1517" s="5" t="s">
        <v>1370</v>
      </c>
      <c r="D1517" s="6" t="s">
        <v>17</v>
      </c>
      <c r="E1517" s="6" t="s">
        <v>61</v>
      </c>
      <c r="F1517" s="7">
        <v>12</v>
      </c>
      <c r="G1517" s="7">
        <v>17.920000000000002</v>
      </c>
      <c r="H1517" s="7">
        <f t="shared" si="231"/>
        <v>22.26</v>
      </c>
      <c r="I1517" s="7">
        <f t="shared" si="232"/>
        <v>215.04</v>
      </c>
      <c r="J1517" s="7">
        <f t="shared" si="233"/>
        <v>267.12</v>
      </c>
    </row>
    <row r="1518" spans="1:10" ht="16.5" x14ac:dyDescent="0.25">
      <c r="A1518" s="5" t="s">
        <v>3040</v>
      </c>
      <c r="B1518" s="6" t="s">
        <v>242</v>
      </c>
      <c r="C1518" s="5" t="s">
        <v>243</v>
      </c>
      <c r="D1518" s="6" t="s">
        <v>17</v>
      </c>
      <c r="E1518" s="6" t="s">
        <v>61</v>
      </c>
      <c r="F1518" s="7">
        <v>2</v>
      </c>
      <c r="G1518" s="7">
        <v>23.16</v>
      </c>
      <c r="H1518" s="7">
        <f t="shared" si="231"/>
        <v>28.76</v>
      </c>
      <c r="I1518" s="7">
        <f t="shared" si="232"/>
        <v>46.32</v>
      </c>
      <c r="J1518" s="7">
        <f t="shared" si="233"/>
        <v>57.52</v>
      </c>
    </row>
    <row r="1519" spans="1:10" ht="16.5" x14ac:dyDescent="0.25">
      <c r="A1519" s="5" t="s">
        <v>3041</v>
      </c>
      <c r="B1519" s="6" t="s">
        <v>1373</v>
      </c>
      <c r="C1519" s="5" t="s">
        <v>1374</v>
      </c>
      <c r="D1519" s="6" t="s">
        <v>17</v>
      </c>
      <c r="E1519" s="6" t="s">
        <v>61</v>
      </c>
      <c r="F1519" s="7">
        <v>5</v>
      </c>
      <c r="G1519" s="7">
        <v>14.48</v>
      </c>
      <c r="H1519" s="7">
        <f t="shared" si="231"/>
        <v>17.98</v>
      </c>
      <c r="I1519" s="7">
        <f t="shared" si="232"/>
        <v>72.400000000000006</v>
      </c>
      <c r="J1519" s="7">
        <f t="shared" si="233"/>
        <v>89.9</v>
      </c>
    </row>
    <row r="1520" spans="1:10" ht="16.5" x14ac:dyDescent="0.25">
      <c r="A1520" s="5" t="s">
        <v>3042</v>
      </c>
      <c r="B1520" s="6" t="s">
        <v>1376</v>
      </c>
      <c r="C1520" s="5" t="s">
        <v>1377</v>
      </c>
      <c r="D1520" s="6" t="s">
        <v>17</v>
      </c>
      <c r="E1520" s="6" t="s">
        <v>61</v>
      </c>
      <c r="F1520" s="7">
        <v>107</v>
      </c>
      <c r="G1520" s="7">
        <v>10.97</v>
      </c>
      <c r="H1520" s="7">
        <f t="shared" si="231"/>
        <v>13.62</v>
      </c>
      <c r="I1520" s="7">
        <f t="shared" si="232"/>
        <v>1173.79</v>
      </c>
      <c r="J1520" s="7">
        <f t="shared" si="233"/>
        <v>1457.34</v>
      </c>
    </row>
    <row r="1521" spans="1:10" ht="16.5" x14ac:dyDescent="0.25">
      <c r="A1521" s="5" t="s">
        <v>3043</v>
      </c>
      <c r="B1521" s="6" t="s">
        <v>902</v>
      </c>
      <c r="C1521" s="5" t="s">
        <v>903</v>
      </c>
      <c r="D1521" s="6" t="s">
        <v>17</v>
      </c>
      <c r="E1521" s="6" t="s">
        <v>61</v>
      </c>
      <c r="F1521" s="7">
        <v>812</v>
      </c>
      <c r="G1521" s="7">
        <v>9.18</v>
      </c>
      <c r="H1521" s="7">
        <f t="shared" si="231"/>
        <v>11.4</v>
      </c>
      <c r="I1521" s="7">
        <f t="shared" si="232"/>
        <v>7454.16</v>
      </c>
      <c r="J1521" s="7">
        <f t="shared" si="233"/>
        <v>9256.7999999999993</v>
      </c>
    </row>
    <row r="1522" spans="1:10" ht="16.5" x14ac:dyDescent="0.25">
      <c r="A1522" s="5" t="s">
        <v>3044</v>
      </c>
      <c r="B1522" s="6" t="s">
        <v>1379</v>
      </c>
      <c r="C1522" s="5" t="s">
        <v>1380</v>
      </c>
      <c r="D1522" s="6" t="s">
        <v>17</v>
      </c>
      <c r="E1522" s="6" t="s">
        <v>61</v>
      </c>
      <c r="F1522" s="7">
        <v>24</v>
      </c>
      <c r="G1522" s="7">
        <v>32.659999999999997</v>
      </c>
      <c r="H1522" s="7">
        <f t="shared" si="231"/>
        <v>40.56</v>
      </c>
      <c r="I1522" s="7">
        <f t="shared" si="232"/>
        <v>783.84</v>
      </c>
      <c r="J1522" s="7">
        <f t="shared" si="233"/>
        <v>973.44</v>
      </c>
    </row>
    <row r="1523" spans="1:10" ht="16.5" x14ac:dyDescent="0.25">
      <c r="A1523" s="5" t="s">
        <v>3045</v>
      </c>
      <c r="B1523" s="6" t="s">
        <v>1688</v>
      </c>
      <c r="C1523" s="5" t="s">
        <v>1689</v>
      </c>
      <c r="D1523" s="6" t="s">
        <v>17</v>
      </c>
      <c r="E1523" s="6" t="s">
        <v>61</v>
      </c>
      <c r="F1523" s="7">
        <v>147</v>
      </c>
      <c r="G1523" s="7">
        <v>26.37</v>
      </c>
      <c r="H1523" s="7">
        <f t="shared" si="231"/>
        <v>32.75</v>
      </c>
      <c r="I1523" s="7">
        <f t="shared" si="232"/>
        <v>3876.39</v>
      </c>
      <c r="J1523" s="7">
        <f t="shared" si="233"/>
        <v>4814.25</v>
      </c>
    </row>
    <row r="1524" spans="1:10" ht="16.5" x14ac:dyDescent="0.25">
      <c r="A1524" s="5" t="s">
        <v>3046</v>
      </c>
      <c r="B1524" s="6" t="s">
        <v>911</v>
      </c>
      <c r="C1524" s="5" t="s">
        <v>912</v>
      </c>
      <c r="D1524" s="6" t="s">
        <v>17</v>
      </c>
      <c r="E1524" s="6" t="s">
        <v>61</v>
      </c>
      <c r="F1524" s="7">
        <v>379</v>
      </c>
      <c r="G1524" s="7">
        <v>29.44</v>
      </c>
      <c r="H1524" s="7">
        <f t="shared" si="231"/>
        <v>36.56</v>
      </c>
      <c r="I1524" s="7">
        <f t="shared" si="232"/>
        <v>11157.76</v>
      </c>
      <c r="J1524" s="7">
        <f t="shared" si="233"/>
        <v>13856.24</v>
      </c>
    </row>
    <row r="1525" spans="1:10" ht="16.5" x14ac:dyDescent="0.25">
      <c r="A1525" s="5" t="s">
        <v>3047</v>
      </c>
      <c r="B1525" s="6" t="s">
        <v>1382</v>
      </c>
      <c r="C1525" s="5" t="s">
        <v>1383</v>
      </c>
      <c r="D1525" s="6" t="s">
        <v>17</v>
      </c>
      <c r="E1525" s="6" t="s">
        <v>61</v>
      </c>
      <c r="F1525" s="7">
        <v>50</v>
      </c>
      <c r="G1525" s="7">
        <v>37.85</v>
      </c>
      <c r="H1525" s="7">
        <f t="shared" si="231"/>
        <v>47.01</v>
      </c>
      <c r="I1525" s="7">
        <f t="shared" si="232"/>
        <v>1892.5</v>
      </c>
      <c r="J1525" s="7">
        <f t="shared" si="233"/>
        <v>2350.5</v>
      </c>
    </row>
    <row r="1526" spans="1:10" ht="16.5" x14ac:dyDescent="0.25">
      <c r="A1526" s="5" t="s">
        <v>3048</v>
      </c>
      <c r="B1526" s="6" t="s">
        <v>1694</v>
      </c>
      <c r="C1526" s="5" t="s">
        <v>1695</v>
      </c>
      <c r="D1526" s="6" t="s">
        <v>17</v>
      </c>
      <c r="E1526" s="6" t="s">
        <v>61</v>
      </c>
      <c r="F1526" s="7">
        <v>145</v>
      </c>
      <c r="G1526" s="7">
        <v>46.3</v>
      </c>
      <c r="H1526" s="7">
        <f t="shared" si="231"/>
        <v>57.5</v>
      </c>
      <c r="I1526" s="7">
        <f t="shared" si="232"/>
        <v>6713.5</v>
      </c>
      <c r="J1526" s="7">
        <f t="shared" si="233"/>
        <v>8337.5</v>
      </c>
    </row>
    <row r="1527" spans="1:10" ht="16.5" x14ac:dyDescent="0.25">
      <c r="A1527" s="5" t="s">
        <v>3049</v>
      </c>
      <c r="B1527" s="6" t="s">
        <v>1698</v>
      </c>
      <c r="C1527" s="5" t="s">
        <v>1699</v>
      </c>
      <c r="D1527" s="6" t="s">
        <v>17</v>
      </c>
      <c r="E1527" s="6" t="s">
        <v>61</v>
      </c>
      <c r="F1527" s="7">
        <v>2</v>
      </c>
      <c r="G1527" s="7">
        <v>53.49</v>
      </c>
      <c r="H1527" s="7">
        <f t="shared" si="231"/>
        <v>66.430000000000007</v>
      </c>
      <c r="I1527" s="7">
        <f t="shared" si="232"/>
        <v>106.98</v>
      </c>
      <c r="J1527" s="7">
        <f t="shared" si="233"/>
        <v>132.86000000000001</v>
      </c>
    </row>
    <row r="1528" spans="1:10" ht="24.75" x14ac:dyDescent="0.25">
      <c r="A1528" s="5" t="s">
        <v>3050</v>
      </c>
      <c r="B1528" s="6" t="s">
        <v>920</v>
      </c>
      <c r="C1528" s="5" t="s">
        <v>921</v>
      </c>
      <c r="D1528" s="6" t="s">
        <v>17</v>
      </c>
      <c r="E1528" s="6" t="s">
        <v>178</v>
      </c>
      <c r="F1528" s="7">
        <v>1384.07</v>
      </c>
      <c r="G1528" s="7">
        <v>13.37</v>
      </c>
      <c r="H1528" s="7">
        <f t="shared" si="231"/>
        <v>16.61</v>
      </c>
      <c r="I1528" s="7">
        <f t="shared" si="232"/>
        <v>18505.02</v>
      </c>
      <c r="J1528" s="7">
        <f t="shared" si="233"/>
        <v>22989.4</v>
      </c>
    </row>
    <row r="1529" spans="1:10" ht="20.100000000000001" customHeight="1" x14ac:dyDescent="0.25">
      <c r="A1529" s="3" t="s">
        <v>3051</v>
      </c>
      <c r="B1529" s="57" t="s">
        <v>271</v>
      </c>
      <c r="C1529" s="57"/>
      <c r="D1529" s="57"/>
      <c r="E1529" s="57"/>
      <c r="F1529" s="57"/>
      <c r="G1529" s="57">
        <f>ROUND(F1530*G1530,2)+ROUND(F1531*G1531,2)</f>
        <v>27.59</v>
      </c>
      <c r="H1529" s="57"/>
      <c r="I1529" s="4">
        <f>ROUND(SUM(I1530:I1531),2)</f>
        <v>27.59</v>
      </c>
      <c r="J1529" s="4">
        <f>ROUND(SUM(J1530:J1531),2)</f>
        <v>34.270000000000003</v>
      </c>
    </row>
    <row r="1530" spans="1:10" ht="16.5" x14ac:dyDescent="0.25">
      <c r="A1530" s="5" t="s">
        <v>3052</v>
      </c>
      <c r="B1530" s="6" t="s">
        <v>999</v>
      </c>
      <c r="C1530" s="5" t="s">
        <v>1000</v>
      </c>
      <c r="D1530" s="6" t="s">
        <v>17</v>
      </c>
      <c r="E1530" s="6" t="s">
        <v>61</v>
      </c>
      <c r="F1530" s="7">
        <v>1</v>
      </c>
      <c r="G1530" s="7">
        <v>12.51</v>
      </c>
      <c r="H1530" s="7">
        <f>ROUND(G1530*ROUND(1+(24.2/100),4),2)</f>
        <v>15.54</v>
      </c>
      <c r="I1530" s="7">
        <f>ROUND(ROUND(F1530,2)*ROUND(G1530,2),2)</f>
        <v>12.51</v>
      </c>
      <c r="J1530" s="7">
        <f>ROUND(ROUND(F1530,2)*ROUND(H1530,2),2)</f>
        <v>15.54</v>
      </c>
    </row>
    <row r="1531" spans="1:10" ht="16.5" x14ac:dyDescent="0.25">
      <c r="A1531" s="5" t="s">
        <v>3053</v>
      </c>
      <c r="B1531" s="6" t="s">
        <v>944</v>
      </c>
      <c r="C1531" s="5" t="s">
        <v>945</v>
      </c>
      <c r="D1531" s="6" t="s">
        <v>17</v>
      </c>
      <c r="E1531" s="6" t="s">
        <v>61</v>
      </c>
      <c r="F1531" s="7">
        <v>1</v>
      </c>
      <c r="G1531" s="7">
        <v>15.08</v>
      </c>
      <c r="H1531" s="7">
        <f>ROUND(G1531*ROUND(1+(24.2/100),4),2)</f>
        <v>18.73</v>
      </c>
      <c r="I1531" s="7">
        <f>ROUND(ROUND(F1531,2)*ROUND(G1531,2),2)</f>
        <v>15.08</v>
      </c>
      <c r="J1531" s="7">
        <f>ROUND(ROUND(F1531,2)*ROUND(H1531,2),2)</f>
        <v>18.73</v>
      </c>
    </row>
    <row r="1532" spans="1:10" ht="20.100000000000001" customHeight="1" x14ac:dyDescent="0.25">
      <c r="A1532" s="3" t="s">
        <v>3054</v>
      </c>
      <c r="B1532" s="57" t="s">
        <v>263</v>
      </c>
      <c r="C1532" s="57"/>
      <c r="D1532" s="57"/>
      <c r="E1532" s="57"/>
      <c r="F1532" s="57"/>
      <c r="G1532" s="57">
        <f>ROUND(F1533*G1533,2)+ROUND(F1534*G1534,2)</f>
        <v>40459.5</v>
      </c>
      <c r="H1532" s="57"/>
      <c r="I1532" s="4">
        <f>ROUND(SUM(I1533:I1534),2)</f>
        <v>40459.5</v>
      </c>
      <c r="J1532" s="4">
        <f>ROUND(SUM(J1533:J1534),2)</f>
        <v>50248.3</v>
      </c>
    </row>
    <row r="1533" spans="1:10" ht="33" x14ac:dyDescent="0.25">
      <c r="A1533" s="5" t="s">
        <v>3055</v>
      </c>
      <c r="B1533" s="6" t="s">
        <v>707</v>
      </c>
      <c r="C1533" s="5" t="s">
        <v>708</v>
      </c>
      <c r="D1533" s="6" t="s">
        <v>53</v>
      </c>
      <c r="E1533" s="6" t="s">
        <v>465</v>
      </c>
      <c r="F1533" s="7">
        <v>1760</v>
      </c>
      <c r="G1533" s="7">
        <v>17.940000000000001</v>
      </c>
      <c r="H1533" s="7">
        <f>ROUND(G1533*ROUND(1+(24.2/100),4),2)</f>
        <v>22.28</v>
      </c>
      <c r="I1533" s="7">
        <f>ROUND(ROUND(F1533,2)*ROUND(G1533,2),2)</f>
        <v>31574.400000000001</v>
      </c>
      <c r="J1533" s="7">
        <f>ROUND(ROUND(F1533,2)*ROUND(H1533,2),2)</f>
        <v>39212.800000000003</v>
      </c>
    </row>
    <row r="1534" spans="1:10" ht="16.5" x14ac:dyDescent="0.25">
      <c r="A1534" s="5" t="s">
        <v>3056</v>
      </c>
      <c r="B1534" s="6" t="s">
        <v>3057</v>
      </c>
      <c r="C1534" s="5" t="s">
        <v>3058</v>
      </c>
      <c r="D1534" s="6" t="s">
        <v>53</v>
      </c>
      <c r="E1534" s="6" t="s">
        <v>178</v>
      </c>
      <c r="F1534" s="7">
        <v>42</v>
      </c>
      <c r="G1534" s="7">
        <v>211.55</v>
      </c>
      <c r="H1534" s="7">
        <f>ROUND(G1534*ROUND(1+(24.2/100),4),2)</f>
        <v>262.75</v>
      </c>
      <c r="I1534" s="7">
        <f>ROUND(ROUND(F1534,2)*ROUND(G1534,2),2)</f>
        <v>8885.1</v>
      </c>
      <c r="J1534" s="7">
        <f>ROUND(ROUND(F1534,2)*ROUND(H1534,2),2)</f>
        <v>11035.5</v>
      </c>
    </row>
    <row r="1535" spans="1:10" ht="20.100000000000001" customHeight="1" x14ac:dyDescent="0.25">
      <c r="A1535" s="3" t="s">
        <v>3059</v>
      </c>
      <c r="B1535" s="57" t="s">
        <v>690</v>
      </c>
      <c r="C1535" s="57"/>
      <c r="D1535" s="57"/>
      <c r="E1535" s="57"/>
      <c r="F1535" s="57"/>
      <c r="G1535" s="57">
        <f>ROUND(F1536*G1536,2)+ROUND(F1537*G1537,2)+ROUND(F1538*G1538,2)+ROUND(F1539*G1539,2)+ROUND(F1540*G1540,2)+ROUND(F1541*G1541,2)+ROUND(F1542*G1542,2)+ROUND(F1543*G1543,2)</f>
        <v>59877.78</v>
      </c>
      <c r="H1535" s="57"/>
      <c r="I1535" s="4">
        <f>ROUND(SUM(I1536:I1543),2)</f>
        <v>59877.78</v>
      </c>
      <c r="J1535" s="4">
        <f>ROUND(SUM(J1536:J1543),2)</f>
        <v>74369.34</v>
      </c>
    </row>
    <row r="1536" spans="1:10" ht="16.5" x14ac:dyDescent="0.25">
      <c r="A1536" s="5" t="s">
        <v>3060</v>
      </c>
      <c r="B1536" s="6" t="s">
        <v>1394</v>
      </c>
      <c r="C1536" s="5" t="s">
        <v>1395</v>
      </c>
      <c r="D1536" s="6" t="s">
        <v>53</v>
      </c>
      <c r="E1536" s="6" t="s">
        <v>61</v>
      </c>
      <c r="F1536" s="7">
        <v>2</v>
      </c>
      <c r="G1536" s="7">
        <v>86.73</v>
      </c>
      <c r="H1536" s="7">
        <f t="shared" ref="H1536:H1543" si="234">ROUND(G1536*ROUND(1+(24.2/100),4),2)</f>
        <v>107.72</v>
      </c>
      <c r="I1536" s="7">
        <f t="shared" ref="I1536:I1543" si="235">ROUND(ROUND(F1536,2)*ROUND(G1536,2),2)</f>
        <v>173.46</v>
      </c>
      <c r="J1536" s="7">
        <f t="shared" ref="J1536:J1543" si="236">ROUND(ROUND(F1536,2)*ROUND(H1536,2),2)</f>
        <v>215.44</v>
      </c>
    </row>
    <row r="1537" spans="1:10" ht="16.5" x14ac:dyDescent="0.25">
      <c r="A1537" s="5" t="s">
        <v>3061</v>
      </c>
      <c r="B1537" s="6" t="s">
        <v>3062</v>
      </c>
      <c r="C1537" s="5" t="s">
        <v>3063</v>
      </c>
      <c r="D1537" s="6" t="s">
        <v>53</v>
      </c>
      <c r="E1537" s="6" t="s">
        <v>61</v>
      </c>
      <c r="F1537" s="7">
        <v>23</v>
      </c>
      <c r="G1537" s="7">
        <v>143.85</v>
      </c>
      <c r="H1537" s="7">
        <f t="shared" si="234"/>
        <v>178.66</v>
      </c>
      <c r="I1537" s="7">
        <f t="shared" si="235"/>
        <v>3308.55</v>
      </c>
      <c r="J1537" s="7">
        <f t="shared" si="236"/>
        <v>4109.18</v>
      </c>
    </row>
    <row r="1538" spans="1:10" ht="16.5" x14ac:dyDescent="0.25">
      <c r="A1538" s="5" t="s">
        <v>3064</v>
      </c>
      <c r="B1538" s="6" t="s">
        <v>3065</v>
      </c>
      <c r="C1538" s="5" t="s">
        <v>3066</v>
      </c>
      <c r="D1538" s="6" t="s">
        <v>53</v>
      </c>
      <c r="E1538" s="6" t="s">
        <v>61</v>
      </c>
      <c r="F1538" s="7">
        <v>1</v>
      </c>
      <c r="G1538" s="7">
        <v>5782.71</v>
      </c>
      <c r="H1538" s="7">
        <f t="shared" si="234"/>
        <v>7182.13</v>
      </c>
      <c r="I1538" s="7">
        <f t="shared" si="235"/>
        <v>5782.71</v>
      </c>
      <c r="J1538" s="7">
        <f t="shared" si="236"/>
        <v>7182.13</v>
      </c>
    </row>
    <row r="1539" spans="1:10" ht="16.5" x14ac:dyDescent="0.25">
      <c r="A1539" s="5" t="s">
        <v>3067</v>
      </c>
      <c r="B1539" s="6" t="s">
        <v>1397</v>
      </c>
      <c r="C1539" s="5" t="s">
        <v>1398</v>
      </c>
      <c r="D1539" s="6" t="s">
        <v>53</v>
      </c>
      <c r="E1539" s="6" t="s">
        <v>61</v>
      </c>
      <c r="F1539" s="7">
        <v>8</v>
      </c>
      <c r="G1539" s="7">
        <v>201.85</v>
      </c>
      <c r="H1539" s="7">
        <f t="shared" si="234"/>
        <v>250.7</v>
      </c>
      <c r="I1539" s="7">
        <f t="shared" si="235"/>
        <v>1614.8</v>
      </c>
      <c r="J1539" s="7">
        <f t="shared" si="236"/>
        <v>2005.6</v>
      </c>
    </row>
    <row r="1540" spans="1:10" ht="16.5" x14ac:dyDescent="0.25">
      <c r="A1540" s="5" t="s">
        <v>3068</v>
      </c>
      <c r="B1540" s="6" t="s">
        <v>3069</v>
      </c>
      <c r="C1540" s="5" t="s">
        <v>3070</v>
      </c>
      <c r="D1540" s="6" t="s">
        <v>53</v>
      </c>
      <c r="E1540" s="6" t="s">
        <v>61</v>
      </c>
      <c r="F1540" s="7">
        <v>238</v>
      </c>
      <c r="G1540" s="7">
        <v>175.56</v>
      </c>
      <c r="H1540" s="7">
        <f t="shared" si="234"/>
        <v>218.05</v>
      </c>
      <c r="I1540" s="7">
        <f t="shared" si="235"/>
        <v>41783.279999999999</v>
      </c>
      <c r="J1540" s="7">
        <f t="shared" si="236"/>
        <v>51895.9</v>
      </c>
    </row>
    <row r="1541" spans="1:10" ht="16.5" x14ac:dyDescent="0.25">
      <c r="A1541" s="5" t="s">
        <v>3071</v>
      </c>
      <c r="B1541" s="6" t="s">
        <v>1400</v>
      </c>
      <c r="C1541" s="5" t="s">
        <v>1401</v>
      </c>
      <c r="D1541" s="6" t="s">
        <v>53</v>
      </c>
      <c r="E1541" s="6" t="s">
        <v>61</v>
      </c>
      <c r="F1541" s="7">
        <v>16</v>
      </c>
      <c r="G1541" s="7">
        <v>133.47</v>
      </c>
      <c r="H1541" s="7">
        <f t="shared" si="234"/>
        <v>165.77</v>
      </c>
      <c r="I1541" s="7">
        <f t="shared" si="235"/>
        <v>2135.52</v>
      </c>
      <c r="J1541" s="7">
        <f t="shared" si="236"/>
        <v>2652.32</v>
      </c>
    </row>
    <row r="1542" spans="1:10" ht="16.5" x14ac:dyDescent="0.25">
      <c r="A1542" s="5" t="s">
        <v>3072</v>
      </c>
      <c r="B1542" s="6" t="s">
        <v>3073</v>
      </c>
      <c r="C1542" s="5" t="s">
        <v>3074</v>
      </c>
      <c r="D1542" s="6" t="s">
        <v>53</v>
      </c>
      <c r="E1542" s="6" t="s">
        <v>61</v>
      </c>
      <c r="F1542" s="7">
        <v>1</v>
      </c>
      <c r="G1542" s="7">
        <v>231.75</v>
      </c>
      <c r="H1542" s="7">
        <f t="shared" si="234"/>
        <v>287.83</v>
      </c>
      <c r="I1542" s="7">
        <f t="shared" si="235"/>
        <v>231.75</v>
      </c>
      <c r="J1542" s="7">
        <f t="shared" si="236"/>
        <v>287.83</v>
      </c>
    </row>
    <row r="1543" spans="1:10" ht="16.5" x14ac:dyDescent="0.25">
      <c r="A1543" s="5" t="s">
        <v>3075</v>
      </c>
      <c r="B1543" s="6" t="s">
        <v>3076</v>
      </c>
      <c r="C1543" s="5" t="s">
        <v>3077</v>
      </c>
      <c r="D1543" s="6" t="s">
        <v>53</v>
      </c>
      <c r="E1543" s="6" t="s">
        <v>61</v>
      </c>
      <c r="F1543" s="7">
        <v>23</v>
      </c>
      <c r="G1543" s="7">
        <v>210.77</v>
      </c>
      <c r="H1543" s="7">
        <f t="shared" si="234"/>
        <v>261.77999999999997</v>
      </c>
      <c r="I1543" s="7">
        <f t="shared" si="235"/>
        <v>4847.71</v>
      </c>
      <c r="J1543" s="7">
        <f t="shared" si="236"/>
        <v>6020.94</v>
      </c>
    </row>
    <row r="1544" spans="1:10" ht="20.100000000000001" customHeight="1" x14ac:dyDescent="0.25">
      <c r="A1544" s="3" t="s">
        <v>3078</v>
      </c>
      <c r="B1544" s="57" t="s">
        <v>3079</v>
      </c>
      <c r="C1544" s="57"/>
      <c r="D1544" s="57"/>
      <c r="E1544" s="57"/>
      <c r="F1544" s="57"/>
      <c r="G1544" s="57">
        <f>ROUND(F1545*G1545,2)+ROUND(F1546*G1546,2)</f>
        <v>449479.64</v>
      </c>
      <c r="H1544" s="57"/>
      <c r="I1544" s="4">
        <f>ROUND(SUM(I1545:I1546),2)</f>
        <v>449479.64</v>
      </c>
      <c r="J1544" s="4">
        <f>ROUND(SUM(J1545:J1546),2)</f>
        <v>558253.72</v>
      </c>
    </row>
    <row r="1545" spans="1:10" ht="16.5" x14ac:dyDescent="0.25">
      <c r="A1545" s="5" t="s">
        <v>3080</v>
      </c>
      <c r="B1545" s="6" t="s">
        <v>3081</v>
      </c>
      <c r="C1545" s="5" t="s">
        <v>3082</v>
      </c>
      <c r="D1545" s="6" t="s">
        <v>53</v>
      </c>
      <c r="E1545" s="6" t="s">
        <v>61</v>
      </c>
      <c r="F1545" s="7">
        <v>2</v>
      </c>
      <c r="G1545" s="7">
        <v>47868.22</v>
      </c>
      <c r="H1545" s="7">
        <f>ROUND(G1545*ROUND(1+(24.2/100),4),2)</f>
        <v>59452.33</v>
      </c>
      <c r="I1545" s="7">
        <f>ROUND(ROUND(F1545,2)*ROUND(G1545,2),2)</f>
        <v>95736.44</v>
      </c>
      <c r="J1545" s="7">
        <f>ROUND(ROUND(F1545,2)*ROUND(H1545,2),2)</f>
        <v>118904.66</v>
      </c>
    </row>
    <row r="1546" spans="1:10" ht="16.5" x14ac:dyDescent="0.25">
      <c r="A1546" s="5" t="s">
        <v>3083</v>
      </c>
      <c r="B1546" s="6" t="s">
        <v>3084</v>
      </c>
      <c r="C1546" s="5" t="s">
        <v>3085</v>
      </c>
      <c r="D1546" s="6" t="s">
        <v>53</v>
      </c>
      <c r="E1546" s="6" t="s">
        <v>61</v>
      </c>
      <c r="F1546" s="7">
        <v>2</v>
      </c>
      <c r="G1546" s="7">
        <v>176871.6</v>
      </c>
      <c r="H1546" s="7">
        <f>ROUND(G1546*ROUND(1+(24.2/100),4),2)</f>
        <v>219674.53</v>
      </c>
      <c r="I1546" s="7">
        <f>ROUND(ROUND(F1546,2)*ROUND(G1546,2),2)</f>
        <v>353743.2</v>
      </c>
      <c r="J1546" s="7">
        <f>ROUND(ROUND(F1546,2)*ROUND(H1546,2),2)</f>
        <v>439349.06</v>
      </c>
    </row>
    <row r="1547" spans="1:10" ht="20.100000000000001" customHeight="1" x14ac:dyDescent="0.25">
      <c r="A1547" s="3" t="s">
        <v>3086</v>
      </c>
      <c r="B1547" s="57" t="s">
        <v>3087</v>
      </c>
      <c r="C1547" s="57"/>
      <c r="D1547" s="57"/>
      <c r="E1547" s="57"/>
      <c r="F1547" s="57"/>
      <c r="G1547" s="57">
        <f>ROUND(F1548*G1548,2)+ROUND(F1565*G1565,2)+ROUND(F1590*G1590,2)+ROUND(F1593*G1593,2)+ROUND(F1603*G1603,2)+ROUND(F1605*G1605,2)+ROUND(F1697*G1697,2)+ROUND(F1711*G1711,2)+ROUND(F1720*G1720,2)+ROUND(F1724*G1724,2)+ROUND(F1737*G1737,2)+ROUND(F1742*G1742,2)+ROUND(F1746*G1746,2)+ROUND(F1750*G1750,2)+ROUND(F1761*G1761,2)+ROUND(F1765*G1765,2)+ROUND(F1767*G1767,2)</f>
        <v>0</v>
      </c>
      <c r="H1547" s="57"/>
      <c r="I1547" s="4">
        <f>ROUND(I1548+I1565+I1590+I1593+I1603+I1605+I1697+I1711+I1720+I1724+I1737+I1742+I1746+I1750+I1761+I1765+I1767,2)</f>
        <v>1398594.6</v>
      </c>
      <c r="J1547" s="4">
        <f>ROUND(J1548+J1565+J1590+J1593+J1603+J1605+J1697+J1711+J1720+J1724+J1737+J1742+J1746+J1750+J1761+J1765+J1767,2)</f>
        <v>1675998.39</v>
      </c>
    </row>
    <row r="1548" spans="1:10" ht="20.100000000000001" customHeight="1" x14ac:dyDescent="0.25">
      <c r="A1548" s="3" t="s">
        <v>3088</v>
      </c>
      <c r="B1548" s="57" t="s">
        <v>712</v>
      </c>
      <c r="C1548" s="57"/>
      <c r="D1548" s="57"/>
      <c r="E1548" s="57"/>
      <c r="F1548" s="57"/>
      <c r="G1548" s="57">
        <f>ROUND(F1549*G1549,2)+ROUND(F1555*G1555,2)+ROUND(F1560*G1560,2)</f>
        <v>0</v>
      </c>
      <c r="H1548" s="57"/>
      <c r="I1548" s="4">
        <f>ROUND(I1549+I1555+I1560,2)</f>
        <v>18687.189999999999</v>
      </c>
      <c r="J1548" s="4">
        <f>ROUND(J1549+J1555+J1560,2)</f>
        <v>23208.86</v>
      </c>
    </row>
    <row r="1549" spans="1:10" ht="20.100000000000001" customHeight="1" x14ac:dyDescent="0.25">
      <c r="A1549" s="3" t="s">
        <v>3089</v>
      </c>
      <c r="B1549" s="57" t="s">
        <v>157</v>
      </c>
      <c r="C1549" s="57"/>
      <c r="D1549" s="57"/>
      <c r="E1549" s="57"/>
      <c r="F1549" s="57"/>
      <c r="G1549" s="57">
        <f>ROUND(F1550*G1550,2)+ROUND(F1551*G1551,2)+ROUND(F1552*G1552,2)+ROUND(F1553*G1553,2)+ROUND(F1554*G1554,2)</f>
        <v>3870.8300000000004</v>
      </c>
      <c r="H1549" s="57"/>
      <c r="I1549" s="4">
        <f>ROUND(SUM(I1550:I1554),2)</f>
        <v>3870.83</v>
      </c>
      <c r="J1549" s="4">
        <f>ROUND(SUM(J1550:J1554),2)</f>
        <v>4807.54</v>
      </c>
    </row>
    <row r="1550" spans="1:10" ht="16.5" x14ac:dyDescent="0.25">
      <c r="A1550" s="5" t="s">
        <v>3090</v>
      </c>
      <c r="B1550" s="6" t="s">
        <v>1410</v>
      </c>
      <c r="C1550" s="5" t="s">
        <v>1411</v>
      </c>
      <c r="D1550" s="6" t="s">
        <v>17</v>
      </c>
      <c r="E1550" s="6" t="s">
        <v>76</v>
      </c>
      <c r="F1550" s="7">
        <v>13.07</v>
      </c>
      <c r="G1550" s="7">
        <v>108.56</v>
      </c>
      <c r="H1550" s="7">
        <f>ROUND(G1550*ROUND(1+(24.2/100),4),2)</f>
        <v>134.83000000000001</v>
      </c>
      <c r="I1550" s="7">
        <f>ROUND(ROUND(F1550,2)*ROUND(G1550,2),2)</f>
        <v>1418.88</v>
      </c>
      <c r="J1550" s="7">
        <f>ROUND(ROUND(F1550,2)*ROUND(H1550,2),2)</f>
        <v>1762.23</v>
      </c>
    </row>
    <row r="1551" spans="1:10" ht="16.5" x14ac:dyDescent="0.25">
      <c r="A1551" s="5" t="s">
        <v>3091</v>
      </c>
      <c r="B1551" s="6" t="s">
        <v>715</v>
      </c>
      <c r="C1551" s="5" t="s">
        <v>716</v>
      </c>
      <c r="D1551" s="6" t="s">
        <v>17</v>
      </c>
      <c r="E1551" s="6" t="s">
        <v>76</v>
      </c>
      <c r="F1551" s="7">
        <v>13.94</v>
      </c>
      <c r="G1551" s="7">
        <v>119.31</v>
      </c>
      <c r="H1551" s="7">
        <f>ROUND(G1551*ROUND(1+(24.2/100),4),2)</f>
        <v>148.18</v>
      </c>
      <c r="I1551" s="7">
        <f>ROUND(ROUND(F1551,2)*ROUND(G1551,2),2)</f>
        <v>1663.18</v>
      </c>
      <c r="J1551" s="7">
        <f>ROUND(ROUND(F1551,2)*ROUND(H1551,2),2)</f>
        <v>2065.63</v>
      </c>
    </row>
    <row r="1552" spans="1:10" x14ac:dyDescent="0.25">
      <c r="A1552" s="5" t="s">
        <v>3092</v>
      </c>
      <c r="B1552" s="6" t="s">
        <v>718</v>
      </c>
      <c r="C1552" s="5" t="s">
        <v>719</v>
      </c>
      <c r="D1552" s="6" t="s">
        <v>17</v>
      </c>
      <c r="E1552" s="6" t="s">
        <v>76</v>
      </c>
      <c r="F1552" s="7">
        <v>19.940000000000001</v>
      </c>
      <c r="G1552" s="7">
        <v>30.57</v>
      </c>
      <c r="H1552" s="7">
        <f>ROUND(G1552*ROUND(1+(24.2/100),4),2)</f>
        <v>37.97</v>
      </c>
      <c r="I1552" s="7">
        <f>ROUND(ROUND(F1552,2)*ROUND(G1552,2),2)</f>
        <v>609.57000000000005</v>
      </c>
      <c r="J1552" s="7">
        <f>ROUND(ROUND(F1552,2)*ROUND(H1552,2),2)</f>
        <v>757.12</v>
      </c>
    </row>
    <row r="1553" spans="1:10" ht="24.75" x14ac:dyDescent="0.25">
      <c r="A1553" s="5" t="s">
        <v>3093</v>
      </c>
      <c r="B1553" s="6" t="s">
        <v>721</v>
      </c>
      <c r="C1553" s="5" t="s">
        <v>722</v>
      </c>
      <c r="D1553" s="6" t="s">
        <v>17</v>
      </c>
      <c r="E1553" s="6" t="s">
        <v>76</v>
      </c>
      <c r="F1553" s="7">
        <v>9.89</v>
      </c>
      <c r="G1553" s="7">
        <v>7.28</v>
      </c>
      <c r="H1553" s="7">
        <f>ROUND(G1553*ROUND(1+(24.2/100),4),2)</f>
        <v>9.0399999999999991</v>
      </c>
      <c r="I1553" s="7">
        <f>ROUND(ROUND(F1553,2)*ROUND(G1553,2),2)</f>
        <v>72</v>
      </c>
      <c r="J1553" s="7">
        <f>ROUND(ROUND(F1553,2)*ROUND(H1553,2),2)</f>
        <v>89.41</v>
      </c>
    </row>
    <row r="1554" spans="1:10" ht="16.5" x14ac:dyDescent="0.25">
      <c r="A1554" s="5" t="s">
        <v>3094</v>
      </c>
      <c r="B1554" s="6" t="s">
        <v>724</v>
      </c>
      <c r="C1554" s="5" t="s">
        <v>725</v>
      </c>
      <c r="D1554" s="6" t="s">
        <v>17</v>
      </c>
      <c r="E1554" s="6" t="s">
        <v>80</v>
      </c>
      <c r="F1554" s="7">
        <v>42.54</v>
      </c>
      <c r="G1554" s="7">
        <v>2.52</v>
      </c>
      <c r="H1554" s="7">
        <f>ROUND(G1554*ROUND(1+(24.2/100),4),2)</f>
        <v>3.13</v>
      </c>
      <c r="I1554" s="7">
        <f>ROUND(ROUND(F1554,2)*ROUND(G1554,2),2)</f>
        <v>107.2</v>
      </c>
      <c r="J1554" s="7">
        <f>ROUND(ROUND(F1554,2)*ROUND(H1554,2),2)</f>
        <v>133.15</v>
      </c>
    </row>
    <row r="1555" spans="1:10" ht="20.100000000000001" customHeight="1" x14ac:dyDescent="0.25">
      <c r="A1555" s="3" t="s">
        <v>3095</v>
      </c>
      <c r="B1555" s="57" t="s">
        <v>727</v>
      </c>
      <c r="C1555" s="57"/>
      <c r="D1555" s="57"/>
      <c r="E1555" s="57"/>
      <c r="F1555" s="57"/>
      <c r="G1555" s="57">
        <f>ROUND(F1556*G1556,2)+ROUND(F1557*G1557,2)+ROUND(F1558*G1558,2)+ROUND(F1559*G1559,2)</f>
        <v>4691.16</v>
      </c>
      <c r="H1555" s="57"/>
      <c r="I1555" s="4">
        <f>ROUND(SUM(I1556:I1559),2)</f>
        <v>4691.16</v>
      </c>
      <c r="J1555" s="4">
        <f>ROUND(SUM(J1556:J1559),2)</f>
        <v>5825.92</v>
      </c>
    </row>
    <row r="1556" spans="1:10" ht="16.5" x14ac:dyDescent="0.25">
      <c r="A1556" s="5" t="s">
        <v>3096</v>
      </c>
      <c r="B1556" s="6" t="s">
        <v>729</v>
      </c>
      <c r="C1556" s="5" t="s">
        <v>730</v>
      </c>
      <c r="D1556" s="6" t="s">
        <v>17</v>
      </c>
      <c r="E1556" s="6" t="s">
        <v>72</v>
      </c>
      <c r="F1556" s="7">
        <v>3.24</v>
      </c>
      <c r="G1556" s="7">
        <v>206.56</v>
      </c>
      <c r="H1556" s="7">
        <f>ROUND(G1556*ROUND(1+(24.2/100),4),2)</f>
        <v>256.55</v>
      </c>
      <c r="I1556" s="7">
        <f>ROUND(ROUND(F1556,2)*ROUND(G1556,2),2)</f>
        <v>669.25</v>
      </c>
      <c r="J1556" s="7">
        <f>ROUND(ROUND(F1556,2)*ROUND(H1556,2),2)</f>
        <v>831.22</v>
      </c>
    </row>
    <row r="1557" spans="1:10" ht="16.5" x14ac:dyDescent="0.25">
      <c r="A1557" s="5" t="s">
        <v>3097</v>
      </c>
      <c r="B1557" s="6" t="s">
        <v>732</v>
      </c>
      <c r="C1557" s="5" t="s">
        <v>733</v>
      </c>
      <c r="D1557" s="6" t="s">
        <v>17</v>
      </c>
      <c r="E1557" s="6" t="s">
        <v>72</v>
      </c>
      <c r="F1557" s="7">
        <v>6.48</v>
      </c>
      <c r="G1557" s="7">
        <v>47.07</v>
      </c>
      <c r="H1557" s="7">
        <f>ROUND(G1557*ROUND(1+(24.2/100),4),2)</f>
        <v>58.46</v>
      </c>
      <c r="I1557" s="7">
        <f>ROUND(ROUND(F1557,2)*ROUND(G1557,2),2)</f>
        <v>305.01</v>
      </c>
      <c r="J1557" s="7">
        <f>ROUND(ROUND(F1557,2)*ROUND(H1557,2),2)</f>
        <v>378.82</v>
      </c>
    </row>
    <row r="1558" spans="1:10" ht="16.5" x14ac:dyDescent="0.25">
      <c r="A1558" s="5" t="s">
        <v>3098</v>
      </c>
      <c r="B1558" s="6" t="s">
        <v>735</v>
      </c>
      <c r="C1558" s="5" t="s">
        <v>736</v>
      </c>
      <c r="D1558" s="6" t="s">
        <v>17</v>
      </c>
      <c r="E1558" s="6" t="s">
        <v>76</v>
      </c>
      <c r="F1558" s="7">
        <v>1.94</v>
      </c>
      <c r="G1558" s="7">
        <v>873.23</v>
      </c>
      <c r="H1558" s="7">
        <f>ROUND(G1558*ROUND(1+(24.2/100),4),2)</f>
        <v>1084.55</v>
      </c>
      <c r="I1558" s="7">
        <f>ROUND(ROUND(F1558,2)*ROUND(G1558,2),2)</f>
        <v>1694.07</v>
      </c>
      <c r="J1558" s="7">
        <f>ROUND(ROUND(F1558,2)*ROUND(H1558,2),2)</f>
        <v>2104.0300000000002</v>
      </c>
    </row>
    <row r="1559" spans="1:10" ht="16.5" x14ac:dyDescent="0.25">
      <c r="A1559" s="5" t="s">
        <v>3099</v>
      </c>
      <c r="B1559" s="6" t="s">
        <v>738</v>
      </c>
      <c r="C1559" s="5" t="s">
        <v>739</v>
      </c>
      <c r="D1559" s="6" t="s">
        <v>17</v>
      </c>
      <c r="E1559" s="6" t="s">
        <v>740</v>
      </c>
      <c r="F1559" s="7">
        <v>166.9</v>
      </c>
      <c r="G1559" s="7">
        <v>12.12</v>
      </c>
      <c r="H1559" s="7">
        <f>ROUND(G1559*ROUND(1+(24.2/100),4),2)</f>
        <v>15.05</v>
      </c>
      <c r="I1559" s="7">
        <f>ROUND(ROUND(F1559,2)*ROUND(G1559,2),2)</f>
        <v>2022.83</v>
      </c>
      <c r="J1559" s="7">
        <f>ROUND(ROUND(F1559,2)*ROUND(H1559,2),2)</f>
        <v>2511.85</v>
      </c>
    </row>
    <row r="1560" spans="1:10" ht="20.100000000000001" customHeight="1" x14ac:dyDescent="0.25">
      <c r="A1560" s="3" t="s">
        <v>3100</v>
      </c>
      <c r="B1560" s="57" t="s">
        <v>745</v>
      </c>
      <c r="C1560" s="57"/>
      <c r="D1560" s="57"/>
      <c r="E1560" s="57"/>
      <c r="F1560" s="57"/>
      <c r="G1560" s="57">
        <f>ROUND(F1561*G1561,2)+ROUND(F1562*G1562,2)+ROUND(F1563*G1563,2)+ROUND(F1564*G1564,2)</f>
        <v>10125.199999999999</v>
      </c>
      <c r="H1560" s="57"/>
      <c r="I1560" s="4">
        <f>ROUND(SUM(I1561:I1564),2)</f>
        <v>10125.200000000001</v>
      </c>
      <c r="J1560" s="4">
        <f>ROUND(SUM(J1561:J1564),2)</f>
        <v>12575.4</v>
      </c>
    </row>
    <row r="1561" spans="1:10" ht="16.5" x14ac:dyDescent="0.25">
      <c r="A1561" s="5" t="s">
        <v>3101</v>
      </c>
      <c r="B1561" s="6" t="s">
        <v>747</v>
      </c>
      <c r="C1561" s="5" t="s">
        <v>748</v>
      </c>
      <c r="D1561" s="6" t="s">
        <v>17</v>
      </c>
      <c r="E1561" s="6" t="s">
        <v>72</v>
      </c>
      <c r="F1561" s="7">
        <v>40.98</v>
      </c>
      <c r="G1561" s="7">
        <v>77.92</v>
      </c>
      <c r="H1561" s="7">
        <f>ROUND(G1561*ROUND(1+(24.2/100),4),2)</f>
        <v>96.78</v>
      </c>
      <c r="I1561" s="7">
        <f>ROUND(ROUND(F1561,2)*ROUND(G1561,2),2)</f>
        <v>3193.16</v>
      </c>
      <c r="J1561" s="7">
        <f>ROUND(ROUND(F1561,2)*ROUND(H1561,2),2)</f>
        <v>3966.04</v>
      </c>
    </row>
    <row r="1562" spans="1:10" ht="16.5" x14ac:dyDescent="0.25">
      <c r="A1562" s="5" t="s">
        <v>3102</v>
      </c>
      <c r="B1562" s="6" t="s">
        <v>750</v>
      </c>
      <c r="C1562" s="5" t="s">
        <v>751</v>
      </c>
      <c r="D1562" s="6" t="s">
        <v>17</v>
      </c>
      <c r="E1562" s="6" t="s">
        <v>76</v>
      </c>
      <c r="F1562" s="7">
        <v>5.12</v>
      </c>
      <c r="G1562" s="7">
        <v>835.56</v>
      </c>
      <c r="H1562" s="7">
        <f>ROUND(G1562*ROUND(1+(24.2/100),4),2)</f>
        <v>1037.77</v>
      </c>
      <c r="I1562" s="7">
        <f>ROUND(ROUND(F1562,2)*ROUND(G1562,2),2)</f>
        <v>4278.07</v>
      </c>
      <c r="J1562" s="7">
        <f>ROUND(ROUND(F1562,2)*ROUND(H1562,2),2)</f>
        <v>5313.38</v>
      </c>
    </row>
    <row r="1563" spans="1:10" ht="16.5" x14ac:dyDescent="0.25">
      <c r="A1563" s="5" t="s">
        <v>3103</v>
      </c>
      <c r="B1563" s="6" t="s">
        <v>753</v>
      </c>
      <c r="C1563" s="5" t="s">
        <v>754</v>
      </c>
      <c r="D1563" s="6" t="s">
        <v>17</v>
      </c>
      <c r="E1563" s="6" t="s">
        <v>740</v>
      </c>
      <c r="F1563" s="7">
        <v>52.3</v>
      </c>
      <c r="G1563" s="7">
        <v>17.05</v>
      </c>
      <c r="H1563" s="7">
        <f>ROUND(G1563*ROUND(1+(24.2/100),4),2)</f>
        <v>21.18</v>
      </c>
      <c r="I1563" s="7">
        <f>ROUND(ROUND(F1563,2)*ROUND(G1563,2),2)</f>
        <v>891.72</v>
      </c>
      <c r="J1563" s="7">
        <f>ROUND(ROUND(F1563,2)*ROUND(H1563,2),2)</f>
        <v>1107.71</v>
      </c>
    </row>
    <row r="1564" spans="1:10" ht="16.5" x14ac:dyDescent="0.25">
      <c r="A1564" s="5" t="s">
        <v>3104</v>
      </c>
      <c r="B1564" s="6" t="s">
        <v>738</v>
      </c>
      <c r="C1564" s="5" t="s">
        <v>739</v>
      </c>
      <c r="D1564" s="6" t="s">
        <v>17</v>
      </c>
      <c r="E1564" s="6" t="s">
        <v>740</v>
      </c>
      <c r="F1564" s="7">
        <v>145.4</v>
      </c>
      <c r="G1564" s="7">
        <v>12.12</v>
      </c>
      <c r="H1564" s="7">
        <f>ROUND(G1564*ROUND(1+(24.2/100),4),2)</f>
        <v>15.05</v>
      </c>
      <c r="I1564" s="7">
        <f>ROUND(ROUND(F1564,2)*ROUND(G1564,2),2)</f>
        <v>1762.25</v>
      </c>
      <c r="J1564" s="7">
        <f>ROUND(ROUND(F1564,2)*ROUND(H1564,2),2)</f>
        <v>2188.27</v>
      </c>
    </row>
    <row r="1565" spans="1:10" ht="20.100000000000001" customHeight="1" x14ac:dyDescent="0.25">
      <c r="A1565" s="3" t="s">
        <v>3105</v>
      </c>
      <c r="B1565" s="57" t="s">
        <v>758</v>
      </c>
      <c r="C1565" s="57"/>
      <c r="D1565" s="57"/>
      <c r="E1565" s="57"/>
      <c r="F1565" s="57"/>
      <c r="G1565" s="57">
        <f>ROUND(F1566*G1566,2)+ROUND(F1571*G1571,2)+ROUND(F1578*G1578,2)+ROUND(F1585*G1585,2)</f>
        <v>0</v>
      </c>
      <c r="H1565" s="57"/>
      <c r="I1565" s="4">
        <f>ROUND(I1566+I1571+I1578+I1585,2)</f>
        <v>79153.22</v>
      </c>
      <c r="J1565" s="4">
        <f>ROUND(J1566+J1571+J1578+J1585,2)</f>
        <v>98316.24</v>
      </c>
    </row>
    <row r="1566" spans="1:10" ht="20.100000000000001" customHeight="1" x14ac:dyDescent="0.25">
      <c r="A1566" s="3" t="s">
        <v>3106</v>
      </c>
      <c r="B1566" s="57" t="s">
        <v>760</v>
      </c>
      <c r="C1566" s="57"/>
      <c r="D1566" s="57"/>
      <c r="E1566" s="57"/>
      <c r="F1566" s="57"/>
      <c r="G1566" s="57">
        <f>ROUND(F1567*G1567,2)+ROUND(F1568*G1568,2)+ROUND(F1569*G1569,2)+ROUND(F1570*G1570,2)</f>
        <v>9255.94</v>
      </c>
      <c r="H1566" s="57"/>
      <c r="I1566" s="4">
        <f>ROUND(SUM(I1567:I1570),2)</f>
        <v>9255.94</v>
      </c>
      <c r="J1566" s="4">
        <f>ROUND(SUM(J1567:J1570),2)</f>
        <v>11497.23</v>
      </c>
    </row>
    <row r="1567" spans="1:10" ht="16.5" x14ac:dyDescent="0.25">
      <c r="A1567" s="5" t="s">
        <v>3107</v>
      </c>
      <c r="B1567" s="6" t="s">
        <v>762</v>
      </c>
      <c r="C1567" s="5" t="s">
        <v>763</v>
      </c>
      <c r="D1567" s="6" t="s">
        <v>17</v>
      </c>
      <c r="E1567" s="6" t="s">
        <v>72</v>
      </c>
      <c r="F1567" s="7">
        <v>38.770000000000003</v>
      </c>
      <c r="G1567" s="7">
        <v>114.91</v>
      </c>
      <c r="H1567" s="7">
        <f>ROUND(G1567*ROUND(1+(24.2/100),4),2)</f>
        <v>142.72</v>
      </c>
      <c r="I1567" s="7">
        <f>ROUND(ROUND(F1567,2)*ROUND(G1567,2),2)</f>
        <v>4455.0600000000004</v>
      </c>
      <c r="J1567" s="7">
        <f>ROUND(ROUND(F1567,2)*ROUND(H1567,2),2)</f>
        <v>5533.25</v>
      </c>
    </row>
    <row r="1568" spans="1:10" ht="16.5" x14ac:dyDescent="0.25">
      <c r="A1568" s="5" t="s">
        <v>3108</v>
      </c>
      <c r="B1568" s="6" t="s">
        <v>768</v>
      </c>
      <c r="C1568" s="5" t="s">
        <v>769</v>
      </c>
      <c r="D1568" s="6" t="s">
        <v>53</v>
      </c>
      <c r="E1568" s="6" t="s">
        <v>76</v>
      </c>
      <c r="F1568" s="7">
        <v>2.98</v>
      </c>
      <c r="G1568" s="7">
        <v>776.08</v>
      </c>
      <c r="H1568" s="7">
        <f>ROUND(G1568*ROUND(1+(24.2/100),4),2)</f>
        <v>963.89</v>
      </c>
      <c r="I1568" s="7">
        <f>ROUND(ROUND(F1568,2)*ROUND(G1568,2),2)</f>
        <v>2312.7199999999998</v>
      </c>
      <c r="J1568" s="7">
        <f>ROUND(ROUND(F1568,2)*ROUND(H1568,2),2)</f>
        <v>2872.39</v>
      </c>
    </row>
    <row r="1569" spans="1:10" ht="16.5" x14ac:dyDescent="0.25">
      <c r="A1569" s="5" t="s">
        <v>3109</v>
      </c>
      <c r="B1569" s="6" t="s">
        <v>771</v>
      </c>
      <c r="C1569" s="5" t="s">
        <v>772</v>
      </c>
      <c r="D1569" s="6" t="s">
        <v>17</v>
      </c>
      <c r="E1569" s="6" t="s">
        <v>740</v>
      </c>
      <c r="F1569" s="7">
        <v>38.200000000000003</v>
      </c>
      <c r="G1569" s="7">
        <v>13.99</v>
      </c>
      <c r="H1569" s="7">
        <f>ROUND(G1569*ROUND(1+(24.2/100),4),2)</f>
        <v>17.38</v>
      </c>
      <c r="I1569" s="7">
        <f>ROUND(ROUND(F1569,2)*ROUND(G1569,2),2)</f>
        <v>534.41999999999996</v>
      </c>
      <c r="J1569" s="7">
        <f>ROUND(ROUND(F1569,2)*ROUND(H1569,2),2)</f>
        <v>663.92</v>
      </c>
    </row>
    <row r="1570" spans="1:10" ht="16.5" x14ac:dyDescent="0.25">
      <c r="A1570" s="5" t="s">
        <v>3110</v>
      </c>
      <c r="B1570" s="6" t="s">
        <v>774</v>
      </c>
      <c r="C1570" s="5" t="s">
        <v>775</v>
      </c>
      <c r="D1570" s="6" t="s">
        <v>17</v>
      </c>
      <c r="E1570" s="6" t="s">
        <v>740</v>
      </c>
      <c r="F1570" s="7">
        <v>241.8</v>
      </c>
      <c r="G1570" s="7">
        <v>8.08</v>
      </c>
      <c r="H1570" s="7">
        <f>ROUND(G1570*ROUND(1+(24.2/100),4),2)</f>
        <v>10.039999999999999</v>
      </c>
      <c r="I1570" s="7">
        <f>ROUND(ROUND(F1570,2)*ROUND(G1570,2),2)</f>
        <v>1953.74</v>
      </c>
      <c r="J1570" s="7">
        <f>ROUND(ROUND(F1570,2)*ROUND(H1570,2),2)</f>
        <v>2427.67</v>
      </c>
    </row>
    <row r="1571" spans="1:10" ht="20.100000000000001" customHeight="1" x14ac:dyDescent="0.25">
      <c r="A1571" s="3" t="s">
        <v>3111</v>
      </c>
      <c r="B1571" s="57" t="s">
        <v>780</v>
      </c>
      <c r="C1571" s="57"/>
      <c r="D1571" s="57"/>
      <c r="E1571" s="57"/>
      <c r="F1571" s="57"/>
      <c r="G1571" s="57">
        <f>ROUND(F1572*G1572,2)+ROUND(F1573*G1573,2)+ROUND(F1574*G1574,2)+ROUND(F1575*G1575,2)+ROUND(F1576*G1576,2)+ROUND(F1577*G1577,2)</f>
        <v>29231.040000000001</v>
      </c>
      <c r="H1571" s="57"/>
      <c r="I1571" s="4">
        <f>ROUND(SUM(I1572:I1577),2)</f>
        <v>29231.040000000001</v>
      </c>
      <c r="J1571" s="4">
        <f>ROUND(SUM(J1572:J1577),2)</f>
        <v>36306.519999999997</v>
      </c>
    </row>
    <row r="1572" spans="1:10" ht="16.5" x14ac:dyDescent="0.25">
      <c r="A1572" s="5" t="s">
        <v>3112</v>
      </c>
      <c r="B1572" s="6" t="s">
        <v>1457</v>
      </c>
      <c r="C1572" s="5" t="s">
        <v>1458</v>
      </c>
      <c r="D1572" s="6" t="s">
        <v>17</v>
      </c>
      <c r="E1572" s="6" t="s">
        <v>72</v>
      </c>
      <c r="F1572" s="7">
        <v>72.989999999999995</v>
      </c>
      <c r="G1572" s="7">
        <v>274.66000000000003</v>
      </c>
      <c r="H1572" s="7">
        <f t="shared" ref="H1572:H1577" si="237">ROUND(G1572*ROUND(1+(24.2/100),4),2)</f>
        <v>341.13</v>
      </c>
      <c r="I1572" s="7">
        <f t="shared" ref="I1572:I1577" si="238">ROUND(ROUND(F1572,2)*ROUND(G1572,2),2)</f>
        <v>20047.43</v>
      </c>
      <c r="J1572" s="7">
        <f t="shared" ref="J1572:J1577" si="239">ROUND(ROUND(F1572,2)*ROUND(H1572,2),2)</f>
        <v>24899.08</v>
      </c>
    </row>
    <row r="1573" spans="1:10" ht="24.75" x14ac:dyDescent="0.25">
      <c r="A1573" s="5" t="s">
        <v>3113</v>
      </c>
      <c r="B1573" s="6" t="s">
        <v>785</v>
      </c>
      <c r="C1573" s="5" t="s">
        <v>786</v>
      </c>
      <c r="D1573" s="6" t="s">
        <v>53</v>
      </c>
      <c r="E1573" s="6" t="s">
        <v>76</v>
      </c>
      <c r="F1573" s="7">
        <v>5.7</v>
      </c>
      <c r="G1573" s="7">
        <v>777.92</v>
      </c>
      <c r="H1573" s="7">
        <f t="shared" si="237"/>
        <v>966.18</v>
      </c>
      <c r="I1573" s="7">
        <f t="shared" si="238"/>
        <v>4434.1400000000003</v>
      </c>
      <c r="J1573" s="7">
        <f t="shared" si="239"/>
        <v>5507.23</v>
      </c>
    </row>
    <row r="1574" spans="1:10" ht="16.5" x14ac:dyDescent="0.25">
      <c r="A1574" s="5" t="s">
        <v>3114</v>
      </c>
      <c r="B1574" s="6" t="s">
        <v>771</v>
      </c>
      <c r="C1574" s="5" t="s">
        <v>772</v>
      </c>
      <c r="D1574" s="6" t="s">
        <v>17</v>
      </c>
      <c r="E1574" s="6" t="s">
        <v>740</v>
      </c>
      <c r="F1574" s="7">
        <v>88.7</v>
      </c>
      <c r="G1574" s="7">
        <v>13.99</v>
      </c>
      <c r="H1574" s="7">
        <f t="shared" si="237"/>
        <v>17.38</v>
      </c>
      <c r="I1574" s="7">
        <f t="shared" si="238"/>
        <v>1240.9100000000001</v>
      </c>
      <c r="J1574" s="7">
        <f t="shared" si="239"/>
        <v>1541.61</v>
      </c>
    </row>
    <row r="1575" spans="1:10" ht="16.5" x14ac:dyDescent="0.25">
      <c r="A1575" s="5" t="s">
        <v>3115</v>
      </c>
      <c r="B1575" s="6" t="s">
        <v>1465</v>
      </c>
      <c r="C1575" s="5" t="s">
        <v>1466</v>
      </c>
      <c r="D1575" s="6" t="s">
        <v>17</v>
      </c>
      <c r="E1575" s="6" t="s">
        <v>740</v>
      </c>
      <c r="F1575" s="7">
        <v>87.3</v>
      </c>
      <c r="G1575" s="7">
        <v>11.57</v>
      </c>
      <c r="H1575" s="7">
        <f t="shared" si="237"/>
        <v>14.37</v>
      </c>
      <c r="I1575" s="7">
        <f t="shared" si="238"/>
        <v>1010.06</v>
      </c>
      <c r="J1575" s="7">
        <f t="shared" si="239"/>
        <v>1254.5</v>
      </c>
    </row>
    <row r="1576" spans="1:10" ht="16.5" x14ac:dyDescent="0.25">
      <c r="A1576" s="5" t="s">
        <v>3116</v>
      </c>
      <c r="B1576" s="6" t="s">
        <v>789</v>
      </c>
      <c r="C1576" s="5" t="s">
        <v>790</v>
      </c>
      <c r="D1576" s="6" t="s">
        <v>17</v>
      </c>
      <c r="E1576" s="6" t="s">
        <v>740</v>
      </c>
      <c r="F1576" s="7">
        <v>63.3</v>
      </c>
      <c r="G1576" s="7">
        <v>8.44</v>
      </c>
      <c r="H1576" s="7">
        <f t="shared" si="237"/>
        <v>10.48</v>
      </c>
      <c r="I1576" s="7">
        <f t="shared" si="238"/>
        <v>534.25</v>
      </c>
      <c r="J1576" s="7">
        <f t="shared" si="239"/>
        <v>663.38</v>
      </c>
    </row>
    <row r="1577" spans="1:10" ht="16.5" x14ac:dyDescent="0.25">
      <c r="A1577" s="5" t="s">
        <v>3117</v>
      </c>
      <c r="B1577" s="6" t="s">
        <v>774</v>
      </c>
      <c r="C1577" s="5" t="s">
        <v>775</v>
      </c>
      <c r="D1577" s="6" t="s">
        <v>17</v>
      </c>
      <c r="E1577" s="6" t="s">
        <v>740</v>
      </c>
      <c r="F1577" s="7">
        <v>243.1</v>
      </c>
      <c r="G1577" s="7">
        <v>8.08</v>
      </c>
      <c r="H1577" s="7">
        <f t="shared" si="237"/>
        <v>10.039999999999999</v>
      </c>
      <c r="I1577" s="7">
        <f t="shared" si="238"/>
        <v>1964.25</v>
      </c>
      <c r="J1577" s="7">
        <f t="shared" si="239"/>
        <v>2440.7199999999998</v>
      </c>
    </row>
    <row r="1578" spans="1:10" ht="20.100000000000001" customHeight="1" x14ac:dyDescent="0.25">
      <c r="A1578" s="3" t="s">
        <v>3118</v>
      </c>
      <c r="B1578" s="57" t="s">
        <v>792</v>
      </c>
      <c r="C1578" s="57"/>
      <c r="D1578" s="57"/>
      <c r="E1578" s="57"/>
      <c r="F1578" s="57"/>
      <c r="G1578" s="57">
        <f>ROUND(F1579*G1579,2)+ROUND(F1580*G1580,2)+ROUND(F1581*G1581,2)+ROUND(F1582*G1582,2)+ROUND(F1583*G1583,2)+ROUND(F1584*G1584,2)</f>
        <v>21667.699999999997</v>
      </c>
      <c r="H1578" s="57"/>
      <c r="I1578" s="4">
        <f>ROUND(SUM(I1579:I1584),2)</f>
        <v>21667.7</v>
      </c>
      <c r="J1578" s="4">
        <f>ROUND(SUM(J1579:J1584),2)</f>
        <v>26913.66</v>
      </c>
    </row>
    <row r="1579" spans="1:10" ht="16.5" x14ac:dyDescent="0.25">
      <c r="A1579" s="5" t="s">
        <v>3119</v>
      </c>
      <c r="B1579" s="6" t="s">
        <v>1473</v>
      </c>
      <c r="C1579" s="5" t="s">
        <v>1474</v>
      </c>
      <c r="D1579" s="6" t="s">
        <v>17</v>
      </c>
      <c r="E1579" s="6" t="s">
        <v>72</v>
      </c>
      <c r="F1579" s="7">
        <v>95.27</v>
      </c>
      <c r="G1579" s="7">
        <v>89.86</v>
      </c>
      <c r="H1579" s="7">
        <f t="shared" ref="H1579:H1584" si="240">ROUND(G1579*ROUND(1+(24.2/100),4),2)</f>
        <v>111.61</v>
      </c>
      <c r="I1579" s="7">
        <f t="shared" ref="I1579:I1584" si="241">ROUND(ROUND(F1579,2)*ROUND(G1579,2),2)</f>
        <v>8560.9599999999991</v>
      </c>
      <c r="J1579" s="7">
        <f t="shared" ref="J1579:J1584" si="242">ROUND(ROUND(F1579,2)*ROUND(H1579,2),2)</f>
        <v>10633.08</v>
      </c>
    </row>
    <row r="1580" spans="1:10" ht="16.5" x14ac:dyDescent="0.25">
      <c r="A1580" s="5" t="s">
        <v>3120</v>
      </c>
      <c r="B1580" s="6" t="s">
        <v>814</v>
      </c>
      <c r="C1580" s="5" t="s">
        <v>815</v>
      </c>
      <c r="D1580" s="6" t="s">
        <v>53</v>
      </c>
      <c r="E1580" s="6" t="s">
        <v>76</v>
      </c>
      <c r="F1580" s="7">
        <v>8.7799999999999994</v>
      </c>
      <c r="G1580" s="7">
        <v>777.92</v>
      </c>
      <c r="H1580" s="7">
        <f t="shared" si="240"/>
        <v>966.18</v>
      </c>
      <c r="I1580" s="7">
        <f t="shared" si="241"/>
        <v>6830.14</v>
      </c>
      <c r="J1580" s="7">
        <f t="shared" si="242"/>
        <v>8483.06</v>
      </c>
    </row>
    <row r="1581" spans="1:10" ht="16.5" x14ac:dyDescent="0.25">
      <c r="A1581" s="5" t="s">
        <v>3121</v>
      </c>
      <c r="B1581" s="6" t="s">
        <v>800</v>
      </c>
      <c r="C1581" s="5" t="s">
        <v>801</v>
      </c>
      <c r="D1581" s="6" t="s">
        <v>17</v>
      </c>
      <c r="E1581" s="6" t="s">
        <v>740</v>
      </c>
      <c r="F1581" s="7">
        <v>21.8</v>
      </c>
      <c r="G1581" s="7">
        <v>13.33</v>
      </c>
      <c r="H1581" s="7">
        <f t="shared" si="240"/>
        <v>16.559999999999999</v>
      </c>
      <c r="I1581" s="7">
        <f t="shared" si="241"/>
        <v>290.58999999999997</v>
      </c>
      <c r="J1581" s="7">
        <f t="shared" si="242"/>
        <v>361.01</v>
      </c>
    </row>
    <row r="1582" spans="1:10" ht="16.5" x14ac:dyDescent="0.25">
      <c r="A1582" s="5" t="s">
        <v>3122</v>
      </c>
      <c r="B1582" s="6" t="s">
        <v>803</v>
      </c>
      <c r="C1582" s="5" t="s">
        <v>804</v>
      </c>
      <c r="D1582" s="6" t="s">
        <v>17</v>
      </c>
      <c r="E1582" s="6" t="s">
        <v>740</v>
      </c>
      <c r="F1582" s="7">
        <v>65.3</v>
      </c>
      <c r="G1582" s="7">
        <v>12.05</v>
      </c>
      <c r="H1582" s="7">
        <f t="shared" si="240"/>
        <v>14.97</v>
      </c>
      <c r="I1582" s="7">
        <f t="shared" si="241"/>
        <v>786.87</v>
      </c>
      <c r="J1582" s="7">
        <f t="shared" si="242"/>
        <v>977.54</v>
      </c>
    </row>
    <row r="1583" spans="1:10" ht="16.5" x14ac:dyDescent="0.25">
      <c r="A1583" s="5" t="s">
        <v>3123</v>
      </c>
      <c r="B1583" s="6" t="s">
        <v>806</v>
      </c>
      <c r="C1583" s="5" t="s">
        <v>807</v>
      </c>
      <c r="D1583" s="6" t="s">
        <v>17</v>
      </c>
      <c r="E1583" s="6" t="s">
        <v>740</v>
      </c>
      <c r="F1583" s="7">
        <v>338.9</v>
      </c>
      <c r="G1583" s="7">
        <v>10.98</v>
      </c>
      <c r="H1583" s="7">
        <f t="shared" si="240"/>
        <v>13.64</v>
      </c>
      <c r="I1583" s="7">
        <f t="shared" si="241"/>
        <v>3721.12</v>
      </c>
      <c r="J1583" s="7">
        <f t="shared" si="242"/>
        <v>4622.6000000000004</v>
      </c>
    </row>
    <row r="1584" spans="1:10" ht="16.5" x14ac:dyDescent="0.25">
      <c r="A1584" s="5" t="s">
        <v>3124</v>
      </c>
      <c r="B1584" s="6" t="s">
        <v>809</v>
      </c>
      <c r="C1584" s="5" t="s">
        <v>810</v>
      </c>
      <c r="D1584" s="6" t="s">
        <v>17</v>
      </c>
      <c r="E1584" s="6" t="s">
        <v>740</v>
      </c>
      <c r="F1584" s="7">
        <v>153.80000000000001</v>
      </c>
      <c r="G1584" s="7">
        <v>9.61</v>
      </c>
      <c r="H1584" s="7">
        <f t="shared" si="240"/>
        <v>11.94</v>
      </c>
      <c r="I1584" s="7">
        <f t="shared" si="241"/>
        <v>1478.02</v>
      </c>
      <c r="J1584" s="7">
        <f t="shared" si="242"/>
        <v>1836.37</v>
      </c>
    </row>
    <row r="1585" spans="1:10" ht="20.100000000000001" customHeight="1" x14ac:dyDescent="0.25">
      <c r="A1585" s="3" t="s">
        <v>3125</v>
      </c>
      <c r="B1585" s="57" t="s">
        <v>812</v>
      </c>
      <c r="C1585" s="57"/>
      <c r="D1585" s="57"/>
      <c r="E1585" s="57"/>
      <c r="F1585" s="57"/>
      <c r="G1585" s="57">
        <f>ROUND(F1586*G1586,2)+ROUND(F1587*G1587,2)+ROUND(F1588*G1588,2)+ROUND(F1589*G1589,2)</f>
        <v>18998.54</v>
      </c>
      <c r="H1585" s="57"/>
      <c r="I1585" s="4">
        <f>ROUND(SUM(I1586:I1589),2)</f>
        <v>18998.54</v>
      </c>
      <c r="J1585" s="4">
        <f>ROUND(SUM(J1586:J1589),2)</f>
        <v>23598.83</v>
      </c>
    </row>
    <row r="1586" spans="1:10" ht="16.5" x14ac:dyDescent="0.25">
      <c r="A1586" s="5" t="s">
        <v>3126</v>
      </c>
      <c r="B1586" s="6" t="s">
        <v>1513</v>
      </c>
      <c r="C1586" s="5" t="s">
        <v>1514</v>
      </c>
      <c r="D1586" s="6" t="s">
        <v>17</v>
      </c>
      <c r="E1586" s="6" t="s">
        <v>72</v>
      </c>
      <c r="F1586" s="7">
        <v>88.66</v>
      </c>
      <c r="G1586" s="7">
        <v>2.4700000000000002</v>
      </c>
      <c r="H1586" s="7">
        <f>ROUND(G1586*ROUND(1+(24.2/100),4),2)</f>
        <v>3.07</v>
      </c>
      <c r="I1586" s="7">
        <f>ROUND(ROUND(F1586,2)*ROUND(G1586,2),2)</f>
        <v>218.99</v>
      </c>
      <c r="J1586" s="7">
        <f>ROUND(ROUND(F1586,2)*ROUND(H1586,2),2)</f>
        <v>272.19</v>
      </c>
    </row>
    <row r="1587" spans="1:10" ht="16.5" x14ac:dyDescent="0.25">
      <c r="A1587" s="5" t="s">
        <v>3127</v>
      </c>
      <c r="B1587" s="6" t="s">
        <v>814</v>
      </c>
      <c r="C1587" s="5" t="s">
        <v>815</v>
      </c>
      <c r="D1587" s="6" t="s">
        <v>53</v>
      </c>
      <c r="E1587" s="6" t="s">
        <v>76</v>
      </c>
      <c r="F1587" s="7">
        <v>13.3</v>
      </c>
      <c r="G1587" s="7">
        <v>777.92</v>
      </c>
      <c r="H1587" s="7">
        <f>ROUND(G1587*ROUND(1+(24.2/100),4),2)</f>
        <v>966.18</v>
      </c>
      <c r="I1587" s="7">
        <f>ROUND(ROUND(F1587,2)*ROUND(G1587,2),2)</f>
        <v>10346.34</v>
      </c>
      <c r="J1587" s="7">
        <f>ROUND(ROUND(F1587,2)*ROUND(H1587,2),2)</f>
        <v>12850.19</v>
      </c>
    </row>
    <row r="1588" spans="1:10" ht="16.5" x14ac:dyDescent="0.25">
      <c r="A1588" s="5" t="s">
        <v>3128</v>
      </c>
      <c r="B1588" s="6" t="s">
        <v>803</v>
      </c>
      <c r="C1588" s="5" t="s">
        <v>804</v>
      </c>
      <c r="D1588" s="6" t="s">
        <v>17</v>
      </c>
      <c r="E1588" s="6" t="s">
        <v>740</v>
      </c>
      <c r="F1588" s="7">
        <v>281.7</v>
      </c>
      <c r="G1588" s="7">
        <v>12.05</v>
      </c>
      <c r="H1588" s="7">
        <f>ROUND(G1588*ROUND(1+(24.2/100),4),2)</f>
        <v>14.97</v>
      </c>
      <c r="I1588" s="7">
        <f>ROUND(ROUND(F1588,2)*ROUND(G1588,2),2)</f>
        <v>3394.49</v>
      </c>
      <c r="J1588" s="7">
        <f>ROUND(ROUND(F1588,2)*ROUND(H1588,2),2)</f>
        <v>4217.05</v>
      </c>
    </row>
    <row r="1589" spans="1:10" ht="16.5" x14ac:dyDescent="0.25">
      <c r="A1589" s="5" t="s">
        <v>3129</v>
      </c>
      <c r="B1589" s="6" t="s">
        <v>806</v>
      </c>
      <c r="C1589" s="5" t="s">
        <v>807</v>
      </c>
      <c r="D1589" s="6" t="s">
        <v>17</v>
      </c>
      <c r="E1589" s="6" t="s">
        <v>740</v>
      </c>
      <c r="F1589" s="7">
        <v>458.9</v>
      </c>
      <c r="G1589" s="7">
        <v>10.98</v>
      </c>
      <c r="H1589" s="7">
        <f>ROUND(G1589*ROUND(1+(24.2/100),4),2)</f>
        <v>13.64</v>
      </c>
      <c r="I1589" s="7">
        <f>ROUND(ROUND(F1589,2)*ROUND(G1589,2),2)</f>
        <v>5038.72</v>
      </c>
      <c r="J1589" s="7">
        <f>ROUND(ROUND(F1589,2)*ROUND(H1589,2),2)</f>
        <v>6259.4</v>
      </c>
    </row>
    <row r="1590" spans="1:10" ht="20.100000000000001" customHeight="1" x14ac:dyDescent="0.25">
      <c r="A1590" s="3" t="s">
        <v>3130</v>
      </c>
      <c r="B1590" s="57" t="s">
        <v>174</v>
      </c>
      <c r="C1590" s="57"/>
      <c r="D1590" s="57"/>
      <c r="E1590" s="57"/>
      <c r="F1590" s="57"/>
      <c r="G1590" s="57">
        <f>ROUND(F1591*G1591,2)+ROUND(F1592*G1592,2)</f>
        <v>8759.86</v>
      </c>
      <c r="H1590" s="57"/>
      <c r="I1590" s="4">
        <f>ROUND(SUM(I1591:I1592),2)</f>
        <v>8759.86</v>
      </c>
      <c r="J1590" s="4">
        <f>ROUND(SUM(J1591:J1592),2)</f>
        <v>10880.26</v>
      </c>
    </row>
    <row r="1591" spans="1:10" ht="16.5" x14ac:dyDescent="0.25">
      <c r="A1591" s="5" t="s">
        <v>3131</v>
      </c>
      <c r="B1591" s="6" t="s">
        <v>1556</v>
      </c>
      <c r="C1591" s="5" t="s">
        <v>1557</v>
      </c>
      <c r="D1591" s="6" t="s">
        <v>17</v>
      </c>
      <c r="E1591" s="6" t="s">
        <v>72</v>
      </c>
      <c r="F1591" s="7">
        <v>123.3</v>
      </c>
      <c r="G1591" s="7">
        <v>65.930000000000007</v>
      </c>
      <c r="H1591" s="7">
        <f>ROUND(G1591*ROUND(1+(24.2/100),4),2)</f>
        <v>81.89</v>
      </c>
      <c r="I1591" s="7">
        <f>ROUND(ROUND(F1591,2)*ROUND(G1591,2),2)</f>
        <v>8129.17</v>
      </c>
      <c r="J1591" s="7">
        <f>ROUND(ROUND(F1591,2)*ROUND(H1591,2),2)</f>
        <v>10097.040000000001</v>
      </c>
    </row>
    <row r="1592" spans="1:10" ht="16.5" x14ac:dyDescent="0.25">
      <c r="A1592" s="5" t="s">
        <v>3132</v>
      </c>
      <c r="B1592" s="6" t="s">
        <v>823</v>
      </c>
      <c r="C1592" s="5" t="s">
        <v>824</v>
      </c>
      <c r="D1592" s="6" t="s">
        <v>17</v>
      </c>
      <c r="E1592" s="6" t="s">
        <v>178</v>
      </c>
      <c r="F1592" s="7">
        <v>44.73</v>
      </c>
      <c r="G1592" s="7">
        <v>14.1</v>
      </c>
      <c r="H1592" s="7">
        <f>ROUND(G1592*ROUND(1+(24.2/100),4),2)</f>
        <v>17.510000000000002</v>
      </c>
      <c r="I1592" s="7">
        <f>ROUND(ROUND(F1592,2)*ROUND(G1592,2),2)</f>
        <v>630.69000000000005</v>
      </c>
      <c r="J1592" s="7">
        <f>ROUND(ROUND(F1592,2)*ROUND(H1592,2),2)</f>
        <v>783.22</v>
      </c>
    </row>
    <row r="1593" spans="1:10" ht="20.100000000000001" customHeight="1" x14ac:dyDescent="0.25">
      <c r="A1593" s="3" t="s">
        <v>3133</v>
      </c>
      <c r="B1593" s="57" t="s">
        <v>195</v>
      </c>
      <c r="C1593" s="57"/>
      <c r="D1593" s="57"/>
      <c r="E1593" s="57"/>
      <c r="F1593" s="57"/>
      <c r="G1593" s="57">
        <f>ROUND(F1594*G1594,2)+ROUND(F1597*G1597,2)+ROUND(F1599*G1599,2)</f>
        <v>0</v>
      </c>
      <c r="H1593" s="57"/>
      <c r="I1593" s="4">
        <f>ROUND(I1594+I1597+I1599,2)</f>
        <v>10788.83</v>
      </c>
      <c r="J1593" s="4">
        <f>ROUND(J1594+J1597+J1599,2)</f>
        <v>13399.75</v>
      </c>
    </row>
    <row r="1594" spans="1:10" ht="20.100000000000001" customHeight="1" x14ac:dyDescent="0.25">
      <c r="A1594" s="3" t="s">
        <v>3134</v>
      </c>
      <c r="B1594" s="57" t="s">
        <v>827</v>
      </c>
      <c r="C1594" s="57"/>
      <c r="D1594" s="57"/>
      <c r="E1594" s="57"/>
      <c r="F1594" s="57"/>
      <c r="G1594" s="57">
        <f>ROUND(F1595*G1595,2)+ROUND(F1596*G1596,2)</f>
        <v>3730.8599999999997</v>
      </c>
      <c r="H1594" s="57"/>
      <c r="I1594" s="4">
        <f>ROUND(SUM(I1595:I1596),2)</f>
        <v>3730.86</v>
      </c>
      <c r="J1594" s="4">
        <f>ROUND(SUM(J1595:J1596),2)</f>
        <v>4633.72</v>
      </c>
    </row>
    <row r="1595" spans="1:10" ht="16.5" x14ac:dyDescent="0.25">
      <c r="A1595" s="5" t="s">
        <v>3135</v>
      </c>
      <c r="B1595" s="6" t="s">
        <v>3136</v>
      </c>
      <c r="C1595" s="5" t="s">
        <v>3137</v>
      </c>
      <c r="D1595" s="6" t="s">
        <v>53</v>
      </c>
      <c r="E1595" s="6" t="s">
        <v>72</v>
      </c>
      <c r="F1595" s="7">
        <v>2.0699999999999998</v>
      </c>
      <c r="G1595" s="7">
        <v>231.88</v>
      </c>
      <c r="H1595" s="7">
        <f>ROUND(G1595*ROUND(1+(24.2/100),4),2)</f>
        <v>287.99</v>
      </c>
      <c r="I1595" s="7">
        <f>ROUND(ROUND(F1595,2)*ROUND(G1595,2),2)</f>
        <v>479.99</v>
      </c>
      <c r="J1595" s="7">
        <f>ROUND(ROUND(F1595,2)*ROUND(H1595,2),2)</f>
        <v>596.14</v>
      </c>
    </row>
    <row r="1596" spans="1:10" ht="16.5" x14ac:dyDescent="0.25">
      <c r="A1596" s="5" t="s">
        <v>3138</v>
      </c>
      <c r="B1596" s="6" t="s">
        <v>835</v>
      </c>
      <c r="C1596" s="5" t="s">
        <v>836</v>
      </c>
      <c r="D1596" s="6" t="s">
        <v>17</v>
      </c>
      <c r="E1596" s="6" t="s">
        <v>72</v>
      </c>
      <c r="F1596" s="7">
        <v>6.72</v>
      </c>
      <c r="G1596" s="7">
        <v>483.76</v>
      </c>
      <c r="H1596" s="7">
        <f>ROUND(G1596*ROUND(1+(24.2/100),4),2)</f>
        <v>600.83000000000004</v>
      </c>
      <c r="I1596" s="7">
        <f>ROUND(ROUND(F1596,2)*ROUND(G1596,2),2)</f>
        <v>3250.87</v>
      </c>
      <c r="J1596" s="7">
        <f>ROUND(ROUND(F1596,2)*ROUND(H1596,2),2)</f>
        <v>4037.58</v>
      </c>
    </row>
    <row r="1597" spans="1:10" ht="20.100000000000001" customHeight="1" x14ac:dyDescent="0.25">
      <c r="A1597" s="3" t="s">
        <v>3139</v>
      </c>
      <c r="B1597" s="57" t="s">
        <v>838</v>
      </c>
      <c r="C1597" s="57"/>
      <c r="D1597" s="57"/>
      <c r="E1597" s="57"/>
      <c r="F1597" s="57"/>
      <c r="G1597" s="57">
        <f>ROUND(F1598*G1598,2)</f>
        <v>2833.44</v>
      </c>
      <c r="H1597" s="57"/>
      <c r="I1597" s="4">
        <f>ROUND(SUM(I1598:I1598),2)</f>
        <v>2833.44</v>
      </c>
      <c r="J1597" s="4">
        <f>ROUND(SUM(J1598:J1598),2)</f>
        <v>3519.12</v>
      </c>
    </row>
    <row r="1598" spans="1:10" ht="16.5" x14ac:dyDescent="0.25">
      <c r="A1598" s="5" t="s">
        <v>3140</v>
      </c>
      <c r="B1598" s="6" t="s">
        <v>840</v>
      </c>
      <c r="C1598" s="5" t="s">
        <v>841</v>
      </c>
      <c r="D1598" s="6" t="s">
        <v>53</v>
      </c>
      <c r="E1598" s="6" t="s">
        <v>72</v>
      </c>
      <c r="F1598" s="7">
        <v>8</v>
      </c>
      <c r="G1598" s="7">
        <v>354.18</v>
      </c>
      <c r="H1598" s="7">
        <f>ROUND(G1598*ROUND(1+(24.2/100),4),2)</f>
        <v>439.89</v>
      </c>
      <c r="I1598" s="7">
        <f>ROUND(ROUND(F1598,2)*ROUND(G1598,2),2)</f>
        <v>2833.44</v>
      </c>
      <c r="J1598" s="7">
        <f>ROUND(ROUND(F1598,2)*ROUND(H1598,2),2)</f>
        <v>3519.12</v>
      </c>
    </row>
    <row r="1599" spans="1:10" ht="20.100000000000001" customHeight="1" x14ac:dyDescent="0.25">
      <c r="A1599" s="3" t="s">
        <v>3141</v>
      </c>
      <c r="B1599" s="57" t="s">
        <v>846</v>
      </c>
      <c r="C1599" s="57"/>
      <c r="D1599" s="57"/>
      <c r="E1599" s="57"/>
      <c r="F1599" s="57"/>
      <c r="G1599" s="57">
        <f>ROUND(F1600*G1600,2)+ROUND(F1601*G1601,2)+ROUND(F1602*G1602,2)</f>
        <v>4224.5300000000007</v>
      </c>
      <c r="H1599" s="57"/>
      <c r="I1599" s="4">
        <f>ROUND(SUM(I1600:I1602),2)</f>
        <v>4224.53</v>
      </c>
      <c r="J1599" s="4">
        <f>ROUND(SUM(J1600:J1602),2)</f>
        <v>5246.91</v>
      </c>
    </row>
    <row r="1600" spans="1:10" x14ac:dyDescent="0.25">
      <c r="A1600" s="5" t="s">
        <v>3142</v>
      </c>
      <c r="B1600" s="6" t="s">
        <v>848</v>
      </c>
      <c r="C1600" s="5" t="s">
        <v>849</v>
      </c>
      <c r="D1600" s="6" t="s">
        <v>17</v>
      </c>
      <c r="E1600" s="6" t="s">
        <v>178</v>
      </c>
      <c r="F1600" s="7">
        <v>22.8</v>
      </c>
      <c r="G1600" s="7">
        <v>57.04</v>
      </c>
      <c r="H1600" s="7">
        <f>ROUND(G1600*ROUND(1+(24.2/100),4),2)</f>
        <v>70.84</v>
      </c>
      <c r="I1600" s="7">
        <f>ROUND(ROUND(F1600,2)*ROUND(G1600,2),2)</f>
        <v>1300.51</v>
      </c>
      <c r="J1600" s="7">
        <f>ROUND(ROUND(F1600,2)*ROUND(H1600,2),2)</f>
        <v>1615.15</v>
      </c>
    </row>
    <row r="1601" spans="1:10" x14ac:dyDescent="0.25">
      <c r="A1601" s="5" t="s">
        <v>3143</v>
      </c>
      <c r="B1601" s="6" t="s">
        <v>851</v>
      </c>
      <c r="C1601" s="5" t="s">
        <v>852</v>
      </c>
      <c r="D1601" s="6" t="s">
        <v>17</v>
      </c>
      <c r="E1601" s="6" t="s">
        <v>178</v>
      </c>
      <c r="F1601" s="7">
        <v>19.2</v>
      </c>
      <c r="G1601" s="7">
        <v>43.75</v>
      </c>
      <c r="H1601" s="7">
        <f>ROUND(G1601*ROUND(1+(24.2/100),4),2)</f>
        <v>54.34</v>
      </c>
      <c r="I1601" s="7">
        <f>ROUND(ROUND(F1601,2)*ROUND(G1601,2),2)</f>
        <v>840</v>
      </c>
      <c r="J1601" s="7">
        <f>ROUND(ROUND(F1601,2)*ROUND(H1601,2),2)</f>
        <v>1043.33</v>
      </c>
    </row>
    <row r="1602" spans="1:10" ht="16.5" x14ac:dyDescent="0.25">
      <c r="A1602" s="5" t="s">
        <v>3144</v>
      </c>
      <c r="B1602" s="6" t="s">
        <v>854</v>
      </c>
      <c r="C1602" s="5" t="s">
        <v>855</v>
      </c>
      <c r="D1602" s="6" t="s">
        <v>17</v>
      </c>
      <c r="E1602" s="6" t="s">
        <v>178</v>
      </c>
      <c r="F1602" s="7">
        <v>17.600000000000001</v>
      </c>
      <c r="G1602" s="7">
        <v>118.41</v>
      </c>
      <c r="H1602" s="7">
        <f>ROUND(G1602*ROUND(1+(24.2/100),4),2)</f>
        <v>147.07</v>
      </c>
      <c r="I1602" s="7">
        <f>ROUND(ROUND(F1602,2)*ROUND(G1602,2),2)</f>
        <v>2084.02</v>
      </c>
      <c r="J1602" s="7">
        <f>ROUND(ROUND(F1602,2)*ROUND(H1602,2),2)</f>
        <v>2588.4299999999998</v>
      </c>
    </row>
    <row r="1603" spans="1:10" ht="20.100000000000001" customHeight="1" x14ac:dyDescent="0.25">
      <c r="A1603" s="3" t="s">
        <v>3145</v>
      </c>
      <c r="B1603" s="57" t="s">
        <v>860</v>
      </c>
      <c r="C1603" s="57"/>
      <c r="D1603" s="57"/>
      <c r="E1603" s="57"/>
      <c r="F1603" s="57"/>
      <c r="G1603" s="57">
        <f>ROUND(F1604*G1604,2)</f>
        <v>2586.09</v>
      </c>
      <c r="H1603" s="57"/>
      <c r="I1603" s="4">
        <f>ROUND(SUM(I1604:I1604),2)</f>
        <v>2586.09</v>
      </c>
      <c r="J1603" s="4">
        <f>ROUND(SUM(J1604:J1604),2)</f>
        <v>3211.74</v>
      </c>
    </row>
    <row r="1604" spans="1:10" x14ac:dyDescent="0.25">
      <c r="A1604" s="5" t="s">
        <v>3146</v>
      </c>
      <c r="B1604" s="6" t="s">
        <v>1643</v>
      </c>
      <c r="C1604" s="5" t="s">
        <v>1644</v>
      </c>
      <c r="D1604" s="6" t="s">
        <v>188</v>
      </c>
      <c r="E1604" s="6" t="s">
        <v>465</v>
      </c>
      <c r="F1604" s="7">
        <v>45.37</v>
      </c>
      <c r="G1604" s="7">
        <v>57</v>
      </c>
      <c r="H1604" s="7">
        <f>ROUND(G1604*ROUND(1+(24.2/100),4),2)</f>
        <v>70.790000000000006</v>
      </c>
      <c r="I1604" s="7">
        <f>ROUND(ROUND(F1604,2)*ROUND(G1604,2),2)</f>
        <v>2586.09</v>
      </c>
      <c r="J1604" s="7">
        <f>ROUND(ROUND(F1604,2)*ROUND(H1604,2),2)</f>
        <v>3211.74</v>
      </c>
    </row>
    <row r="1605" spans="1:10" ht="20.100000000000001" customHeight="1" x14ac:dyDescent="0.25">
      <c r="A1605" s="3" t="s">
        <v>3147</v>
      </c>
      <c r="B1605" s="57" t="s">
        <v>204</v>
      </c>
      <c r="C1605" s="57"/>
      <c r="D1605" s="57"/>
      <c r="E1605" s="57"/>
      <c r="F1605" s="57"/>
      <c r="G1605" s="57">
        <f>ROUND(F1606*G1606,2)+ROUND(F1614*G1614,2)+ROUND(F1617*G1617,2)+ROUND(F1622*G1622,2)+ROUND(F1637*G1637,2)+ROUND(F1641*G1641,2)+ROUND(F1643*G1643,2)+ROUND(F1679*G1679,2)+ROUND(F1686*G1686,2)</f>
        <v>0</v>
      </c>
      <c r="H1605" s="57"/>
      <c r="I1605" s="4">
        <f>ROUND(I1606+I1614+I1617+I1622+I1637+I1641+I1643+I1679+I1686,2)</f>
        <v>473810.13</v>
      </c>
      <c r="J1605" s="4">
        <f>ROUND(J1606+J1614+J1617+J1622+J1637+J1641+J1643+J1679+J1686,2)</f>
        <v>588450.6</v>
      </c>
    </row>
    <row r="1606" spans="1:10" ht="20.100000000000001" customHeight="1" x14ac:dyDescent="0.25">
      <c r="A1606" s="3" t="s">
        <v>3148</v>
      </c>
      <c r="B1606" s="57" t="s">
        <v>213</v>
      </c>
      <c r="C1606" s="57"/>
      <c r="D1606" s="57"/>
      <c r="E1606" s="57"/>
      <c r="F1606" s="57"/>
      <c r="G1606" s="57">
        <f>ROUND(F1607*G1607,2)+ROUND(F1608*G1608,2)+ROUND(F1609*G1609,2)+ROUND(F1610*G1610,2)+ROUND(F1611*G1611,2)+ROUND(F1612*G1612,2)+ROUND(F1613*G1613,2)</f>
        <v>3249.5499999999997</v>
      </c>
      <c r="H1606" s="57"/>
      <c r="I1606" s="4">
        <f>ROUND(SUM(I1607:I1613),2)</f>
        <v>3249.55</v>
      </c>
      <c r="J1606" s="4">
        <f>ROUND(SUM(J1607:J1613),2)</f>
        <v>4036.06</v>
      </c>
    </row>
    <row r="1607" spans="1:10" x14ac:dyDescent="0.25">
      <c r="A1607" s="5" t="s">
        <v>3149</v>
      </c>
      <c r="B1607" s="6" t="s">
        <v>2094</v>
      </c>
      <c r="C1607" s="5" t="s">
        <v>2095</v>
      </c>
      <c r="D1607" s="6" t="s">
        <v>188</v>
      </c>
      <c r="E1607" s="6" t="s">
        <v>286</v>
      </c>
      <c r="F1607" s="7">
        <v>3</v>
      </c>
      <c r="G1607" s="7">
        <v>152.34</v>
      </c>
      <c r="H1607" s="7">
        <f t="shared" ref="H1607:H1613" si="243">ROUND(G1607*ROUND(1+(24.2/100),4),2)</f>
        <v>189.21</v>
      </c>
      <c r="I1607" s="7">
        <f t="shared" ref="I1607:I1613" si="244">ROUND(ROUND(F1607,2)*ROUND(G1607,2),2)</f>
        <v>457.02</v>
      </c>
      <c r="J1607" s="7">
        <f t="shared" ref="J1607:J1613" si="245">ROUND(ROUND(F1607,2)*ROUND(H1607,2),2)</f>
        <v>567.63</v>
      </c>
    </row>
    <row r="1608" spans="1:10" x14ac:dyDescent="0.25">
      <c r="A1608" s="5" t="s">
        <v>3150</v>
      </c>
      <c r="B1608" s="6" t="s">
        <v>3151</v>
      </c>
      <c r="C1608" s="5" t="s">
        <v>3152</v>
      </c>
      <c r="D1608" s="6" t="s">
        <v>188</v>
      </c>
      <c r="E1608" s="6" t="s">
        <v>286</v>
      </c>
      <c r="F1608" s="7">
        <v>11</v>
      </c>
      <c r="G1608" s="7">
        <v>123.36</v>
      </c>
      <c r="H1608" s="7">
        <f t="shared" si="243"/>
        <v>153.21</v>
      </c>
      <c r="I1608" s="7">
        <f t="shared" si="244"/>
        <v>1356.96</v>
      </c>
      <c r="J1608" s="7">
        <f t="shared" si="245"/>
        <v>1685.31</v>
      </c>
    </row>
    <row r="1609" spans="1:10" ht="16.5" x14ac:dyDescent="0.25">
      <c r="A1609" s="5" t="s">
        <v>3153</v>
      </c>
      <c r="B1609" s="6" t="s">
        <v>3154</v>
      </c>
      <c r="C1609" s="5" t="s">
        <v>3155</v>
      </c>
      <c r="D1609" s="6" t="s">
        <v>188</v>
      </c>
      <c r="E1609" s="6" t="s">
        <v>286</v>
      </c>
      <c r="F1609" s="7">
        <v>21</v>
      </c>
      <c r="G1609" s="7">
        <v>13.56</v>
      </c>
      <c r="H1609" s="7">
        <f t="shared" si="243"/>
        <v>16.84</v>
      </c>
      <c r="I1609" s="7">
        <f t="shared" si="244"/>
        <v>284.76</v>
      </c>
      <c r="J1609" s="7">
        <f t="shared" si="245"/>
        <v>353.64</v>
      </c>
    </row>
    <row r="1610" spans="1:10" ht="16.5" x14ac:dyDescent="0.25">
      <c r="A1610" s="5" t="s">
        <v>3156</v>
      </c>
      <c r="B1610" s="6" t="s">
        <v>2107</v>
      </c>
      <c r="C1610" s="5" t="s">
        <v>2108</v>
      </c>
      <c r="D1610" s="6" t="s">
        <v>188</v>
      </c>
      <c r="E1610" s="6" t="s">
        <v>286</v>
      </c>
      <c r="F1610" s="7">
        <v>5</v>
      </c>
      <c r="G1610" s="7">
        <v>21.85</v>
      </c>
      <c r="H1610" s="7">
        <f t="shared" si="243"/>
        <v>27.14</v>
      </c>
      <c r="I1610" s="7">
        <f t="shared" si="244"/>
        <v>109.25</v>
      </c>
      <c r="J1610" s="7">
        <f t="shared" si="245"/>
        <v>135.69999999999999</v>
      </c>
    </row>
    <row r="1611" spans="1:10" ht="16.5" x14ac:dyDescent="0.25">
      <c r="A1611" s="5" t="s">
        <v>3157</v>
      </c>
      <c r="B1611" s="6" t="s">
        <v>3158</v>
      </c>
      <c r="C1611" s="5" t="s">
        <v>3159</v>
      </c>
      <c r="D1611" s="6" t="s">
        <v>17</v>
      </c>
      <c r="E1611" s="6" t="s">
        <v>61</v>
      </c>
      <c r="F1611" s="7">
        <v>6</v>
      </c>
      <c r="G1611" s="7">
        <v>44.85</v>
      </c>
      <c r="H1611" s="7">
        <f t="shared" si="243"/>
        <v>55.7</v>
      </c>
      <c r="I1611" s="7">
        <f t="shared" si="244"/>
        <v>269.10000000000002</v>
      </c>
      <c r="J1611" s="7">
        <f t="shared" si="245"/>
        <v>334.2</v>
      </c>
    </row>
    <row r="1612" spans="1:10" ht="16.5" x14ac:dyDescent="0.25">
      <c r="A1612" s="5" t="s">
        <v>3160</v>
      </c>
      <c r="B1612" s="6" t="s">
        <v>3161</v>
      </c>
      <c r="C1612" s="5" t="s">
        <v>3162</v>
      </c>
      <c r="D1612" s="6" t="s">
        <v>17</v>
      </c>
      <c r="E1612" s="6" t="s">
        <v>61</v>
      </c>
      <c r="F1612" s="7">
        <v>5</v>
      </c>
      <c r="G1612" s="7">
        <v>52.72</v>
      </c>
      <c r="H1612" s="7">
        <f t="shared" si="243"/>
        <v>65.48</v>
      </c>
      <c r="I1612" s="7">
        <f t="shared" si="244"/>
        <v>263.60000000000002</v>
      </c>
      <c r="J1612" s="7">
        <f t="shared" si="245"/>
        <v>327.39999999999998</v>
      </c>
    </row>
    <row r="1613" spans="1:10" ht="24.75" x14ac:dyDescent="0.25">
      <c r="A1613" s="5" t="s">
        <v>3163</v>
      </c>
      <c r="B1613" s="6" t="s">
        <v>920</v>
      </c>
      <c r="C1613" s="5" t="s">
        <v>921</v>
      </c>
      <c r="D1613" s="6" t="s">
        <v>17</v>
      </c>
      <c r="E1613" s="6" t="s">
        <v>178</v>
      </c>
      <c r="F1613" s="7">
        <v>38.06</v>
      </c>
      <c r="G1613" s="7">
        <v>13.37</v>
      </c>
      <c r="H1613" s="7">
        <f t="shared" si="243"/>
        <v>16.61</v>
      </c>
      <c r="I1613" s="7">
        <f t="shared" si="244"/>
        <v>508.86</v>
      </c>
      <c r="J1613" s="7">
        <f t="shared" si="245"/>
        <v>632.17999999999995</v>
      </c>
    </row>
    <row r="1614" spans="1:10" ht="20.100000000000001" customHeight="1" x14ac:dyDescent="0.25">
      <c r="A1614" s="3" t="s">
        <v>3164</v>
      </c>
      <c r="B1614" s="57" t="s">
        <v>1702</v>
      </c>
      <c r="C1614" s="57"/>
      <c r="D1614" s="57"/>
      <c r="E1614" s="57"/>
      <c r="F1614" s="57"/>
      <c r="G1614" s="57">
        <f>ROUND(F1615*G1615,2)+ROUND(F1616*G1616,2)</f>
        <v>1231.0900000000001</v>
      </c>
      <c r="H1614" s="57"/>
      <c r="I1614" s="4">
        <f>ROUND(SUM(I1615:I1616),2)</f>
        <v>1231.0899999999999</v>
      </c>
      <c r="J1614" s="4">
        <f>ROUND(SUM(J1615:J1616),2)</f>
        <v>1529.05</v>
      </c>
    </row>
    <row r="1615" spans="1:10" ht="16.5" x14ac:dyDescent="0.25">
      <c r="A1615" s="5" t="s">
        <v>3165</v>
      </c>
      <c r="B1615" s="6" t="s">
        <v>3166</v>
      </c>
      <c r="C1615" s="5" t="s">
        <v>3167</v>
      </c>
      <c r="D1615" s="6" t="s">
        <v>53</v>
      </c>
      <c r="E1615" s="6" t="s">
        <v>178</v>
      </c>
      <c r="F1615" s="7">
        <v>12</v>
      </c>
      <c r="G1615" s="7">
        <v>80.27</v>
      </c>
      <c r="H1615" s="7">
        <f>ROUND(G1615*ROUND(1+(24.2/100),4),2)</f>
        <v>99.7</v>
      </c>
      <c r="I1615" s="7">
        <f>ROUND(ROUND(F1615,2)*ROUND(G1615,2),2)</f>
        <v>963.24</v>
      </c>
      <c r="J1615" s="7">
        <f>ROUND(ROUND(F1615,2)*ROUND(H1615,2),2)</f>
        <v>1196.4000000000001</v>
      </c>
    </row>
    <row r="1616" spans="1:10" ht="16.5" x14ac:dyDescent="0.25">
      <c r="A1616" s="5" t="s">
        <v>3168</v>
      </c>
      <c r="B1616" s="6" t="s">
        <v>3169</v>
      </c>
      <c r="C1616" s="5" t="s">
        <v>3170</v>
      </c>
      <c r="D1616" s="6" t="s">
        <v>53</v>
      </c>
      <c r="E1616" s="6" t="s">
        <v>178</v>
      </c>
      <c r="F1616" s="7">
        <v>5</v>
      </c>
      <c r="G1616" s="7">
        <v>53.57</v>
      </c>
      <c r="H1616" s="7">
        <f>ROUND(G1616*ROUND(1+(24.2/100),4),2)</f>
        <v>66.53</v>
      </c>
      <c r="I1616" s="7">
        <f>ROUND(ROUND(F1616,2)*ROUND(G1616,2),2)</f>
        <v>267.85000000000002</v>
      </c>
      <c r="J1616" s="7">
        <f>ROUND(ROUND(F1616,2)*ROUND(H1616,2),2)</f>
        <v>332.65</v>
      </c>
    </row>
    <row r="1617" spans="1:10" ht="20.100000000000001" customHeight="1" x14ac:dyDescent="0.25">
      <c r="A1617" s="3" t="s">
        <v>3171</v>
      </c>
      <c r="B1617" s="57" t="s">
        <v>923</v>
      </c>
      <c r="C1617" s="57"/>
      <c r="D1617" s="57"/>
      <c r="E1617" s="57"/>
      <c r="F1617" s="57"/>
      <c r="G1617" s="57">
        <f>ROUND(F1618*G1618,2)+ROUND(F1619*G1619,2)+ROUND(F1620*G1620,2)+ROUND(F1621*G1621,2)</f>
        <v>1505.72</v>
      </c>
      <c r="H1617" s="57"/>
      <c r="I1617" s="4">
        <f>ROUND(SUM(I1618:I1621),2)</f>
        <v>1505.72</v>
      </c>
      <c r="J1617" s="4">
        <f>ROUND(SUM(J1618:J1621),2)</f>
        <v>1870.09</v>
      </c>
    </row>
    <row r="1618" spans="1:10" ht="16.5" x14ac:dyDescent="0.25">
      <c r="A1618" s="5" t="s">
        <v>3172</v>
      </c>
      <c r="B1618" s="6" t="s">
        <v>925</v>
      </c>
      <c r="C1618" s="5" t="s">
        <v>926</v>
      </c>
      <c r="D1618" s="6" t="s">
        <v>53</v>
      </c>
      <c r="E1618" s="6" t="s">
        <v>61</v>
      </c>
      <c r="F1618" s="7">
        <v>4</v>
      </c>
      <c r="G1618" s="7">
        <v>84.04</v>
      </c>
      <c r="H1618" s="7">
        <f>ROUND(G1618*ROUND(1+(24.2/100),4),2)</f>
        <v>104.38</v>
      </c>
      <c r="I1618" s="7">
        <f>ROUND(ROUND(F1618,2)*ROUND(G1618,2),2)</f>
        <v>336.16</v>
      </c>
      <c r="J1618" s="7">
        <f>ROUND(ROUND(F1618,2)*ROUND(H1618,2),2)</f>
        <v>417.52</v>
      </c>
    </row>
    <row r="1619" spans="1:10" ht="16.5" x14ac:dyDescent="0.25">
      <c r="A1619" s="5" t="s">
        <v>3173</v>
      </c>
      <c r="B1619" s="6" t="s">
        <v>1758</v>
      </c>
      <c r="C1619" s="5" t="s">
        <v>1759</v>
      </c>
      <c r="D1619" s="6" t="s">
        <v>53</v>
      </c>
      <c r="E1619" s="6" t="s">
        <v>61</v>
      </c>
      <c r="F1619" s="7">
        <v>10</v>
      </c>
      <c r="G1619" s="7">
        <v>95.01</v>
      </c>
      <c r="H1619" s="7">
        <f>ROUND(G1619*ROUND(1+(24.2/100),4),2)</f>
        <v>118</v>
      </c>
      <c r="I1619" s="7">
        <f>ROUND(ROUND(F1619,2)*ROUND(G1619,2),2)</f>
        <v>950.1</v>
      </c>
      <c r="J1619" s="7">
        <f>ROUND(ROUND(F1619,2)*ROUND(H1619,2),2)</f>
        <v>1180</v>
      </c>
    </row>
    <row r="1620" spans="1:10" ht="16.5" x14ac:dyDescent="0.25">
      <c r="A1620" s="5" t="s">
        <v>3174</v>
      </c>
      <c r="B1620" s="6" t="s">
        <v>934</v>
      </c>
      <c r="C1620" s="5" t="s">
        <v>935</v>
      </c>
      <c r="D1620" s="6" t="s">
        <v>53</v>
      </c>
      <c r="E1620" s="6" t="s">
        <v>61</v>
      </c>
      <c r="F1620" s="7">
        <v>1</v>
      </c>
      <c r="G1620" s="7">
        <v>102.23</v>
      </c>
      <c r="H1620" s="7">
        <f>ROUND(G1620*ROUND(1+(24.2/100),4),2)</f>
        <v>126.97</v>
      </c>
      <c r="I1620" s="7">
        <f>ROUND(ROUND(F1620,2)*ROUND(G1620,2),2)</f>
        <v>102.23</v>
      </c>
      <c r="J1620" s="7">
        <f>ROUND(ROUND(F1620,2)*ROUND(H1620,2),2)</f>
        <v>126.97</v>
      </c>
    </row>
    <row r="1621" spans="1:10" ht="16.5" x14ac:dyDescent="0.25">
      <c r="A1621" s="5" t="s">
        <v>3175</v>
      </c>
      <c r="B1621" s="6" t="s">
        <v>1754</v>
      </c>
      <c r="C1621" s="5" t="s">
        <v>1755</v>
      </c>
      <c r="D1621" s="6" t="s">
        <v>53</v>
      </c>
      <c r="E1621" s="6" t="s">
        <v>61</v>
      </c>
      <c r="F1621" s="7">
        <v>1</v>
      </c>
      <c r="G1621" s="7">
        <v>117.23</v>
      </c>
      <c r="H1621" s="7">
        <f>ROUND(G1621*ROUND(1+(24.2/100),4),2)</f>
        <v>145.6</v>
      </c>
      <c r="I1621" s="7">
        <f>ROUND(ROUND(F1621,2)*ROUND(G1621,2),2)</f>
        <v>117.23</v>
      </c>
      <c r="J1621" s="7">
        <f>ROUND(ROUND(F1621,2)*ROUND(H1621,2),2)</f>
        <v>145.6</v>
      </c>
    </row>
    <row r="1622" spans="1:10" ht="20.100000000000001" customHeight="1" x14ac:dyDescent="0.25">
      <c r="A1622" s="3" t="s">
        <v>3176</v>
      </c>
      <c r="B1622" s="57" t="s">
        <v>263</v>
      </c>
      <c r="C1622" s="57"/>
      <c r="D1622" s="57"/>
      <c r="E1622" s="57"/>
      <c r="F1622" s="57"/>
      <c r="G1622" s="57">
        <f>ROUND(F1623*G1623,2)+ROUND(F1624*G1624,2)+ROUND(F1625*G1625,2)+ROUND(F1626*G1626,2)+ROUND(F1627*G1627,2)+ROUND(F1628*G1628,2)+ROUND(F1629*G1629,2)+ROUND(F1630*G1630,2)+ROUND(F1631*G1631,2)+ROUND(F1632*G1632,2)+ROUND(F1633*G1633,2)+ROUND(F1634*G1634,2)+ROUND(F1635*G1635,2)+ROUND(F1636*G1636,2)</f>
        <v>361867.74</v>
      </c>
      <c r="H1622" s="57"/>
      <c r="I1622" s="4">
        <f>ROUND(SUM(I1623:I1636),2)</f>
        <v>361867.74</v>
      </c>
      <c r="J1622" s="4">
        <f>ROUND(SUM(J1623:J1636),2)</f>
        <v>449418.21</v>
      </c>
    </row>
    <row r="1623" spans="1:10" ht="16.5" x14ac:dyDescent="0.25">
      <c r="A1623" s="5" t="s">
        <v>3177</v>
      </c>
      <c r="B1623" s="6" t="s">
        <v>3178</v>
      </c>
      <c r="C1623" s="5" t="s">
        <v>3179</v>
      </c>
      <c r="D1623" s="6" t="s">
        <v>53</v>
      </c>
      <c r="E1623" s="6" t="s">
        <v>178</v>
      </c>
      <c r="F1623" s="7">
        <v>110</v>
      </c>
      <c r="G1623" s="7">
        <v>36.18</v>
      </c>
      <c r="H1623" s="7">
        <f t="shared" ref="H1623:H1636" si="246">ROUND(G1623*ROUND(1+(24.2/100),4),2)</f>
        <v>44.94</v>
      </c>
      <c r="I1623" s="7">
        <f t="shared" ref="I1623:I1636" si="247">ROUND(ROUND(F1623,2)*ROUND(G1623,2),2)</f>
        <v>3979.8</v>
      </c>
      <c r="J1623" s="7">
        <f t="shared" ref="J1623:J1636" si="248">ROUND(ROUND(F1623,2)*ROUND(H1623,2),2)</f>
        <v>4943.3999999999996</v>
      </c>
    </row>
    <row r="1624" spans="1:10" ht="16.5" x14ac:dyDescent="0.25">
      <c r="A1624" s="5" t="s">
        <v>3180</v>
      </c>
      <c r="B1624" s="6" t="s">
        <v>265</v>
      </c>
      <c r="C1624" s="5" t="s">
        <v>266</v>
      </c>
      <c r="D1624" s="6" t="s">
        <v>17</v>
      </c>
      <c r="E1624" s="6" t="s">
        <v>178</v>
      </c>
      <c r="F1624" s="7">
        <v>220.16</v>
      </c>
      <c r="G1624" s="7">
        <v>4.72</v>
      </c>
      <c r="H1624" s="7">
        <f t="shared" si="246"/>
        <v>5.86</v>
      </c>
      <c r="I1624" s="7">
        <f t="shared" si="247"/>
        <v>1039.1600000000001</v>
      </c>
      <c r="J1624" s="7">
        <f t="shared" si="248"/>
        <v>1290.1400000000001</v>
      </c>
    </row>
    <row r="1625" spans="1:10" ht="16.5" x14ac:dyDescent="0.25">
      <c r="A1625" s="5" t="s">
        <v>3181</v>
      </c>
      <c r="B1625" s="6" t="s">
        <v>268</v>
      </c>
      <c r="C1625" s="5" t="s">
        <v>269</v>
      </c>
      <c r="D1625" s="6" t="s">
        <v>17</v>
      </c>
      <c r="E1625" s="6" t="s">
        <v>178</v>
      </c>
      <c r="F1625" s="7">
        <v>9530.84</v>
      </c>
      <c r="G1625" s="7">
        <v>7.74</v>
      </c>
      <c r="H1625" s="7">
        <f t="shared" si="246"/>
        <v>9.61</v>
      </c>
      <c r="I1625" s="7">
        <f t="shared" si="247"/>
        <v>73768.7</v>
      </c>
      <c r="J1625" s="7">
        <f t="shared" si="248"/>
        <v>91591.37</v>
      </c>
    </row>
    <row r="1626" spans="1:10" ht="16.5" x14ac:dyDescent="0.25">
      <c r="A1626" s="5" t="s">
        <v>3182</v>
      </c>
      <c r="B1626" s="6" t="s">
        <v>1781</v>
      </c>
      <c r="C1626" s="5" t="s">
        <v>1782</v>
      </c>
      <c r="D1626" s="6" t="s">
        <v>17</v>
      </c>
      <c r="E1626" s="6" t="s">
        <v>178</v>
      </c>
      <c r="F1626" s="7">
        <v>675</v>
      </c>
      <c r="G1626" s="7">
        <v>10.93</v>
      </c>
      <c r="H1626" s="7">
        <f t="shared" si="246"/>
        <v>13.58</v>
      </c>
      <c r="I1626" s="7">
        <f t="shared" si="247"/>
        <v>7377.75</v>
      </c>
      <c r="J1626" s="7">
        <f t="shared" si="248"/>
        <v>9166.5</v>
      </c>
    </row>
    <row r="1627" spans="1:10" ht="16.5" x14ac:dyDescent="0.25">
      <c r="A1627" s="5" t="s">
        <v>3183</v>
      </c>
      <c r="B1627" s="6" t="s">
        <v>3184</v>
      </c>
      <c r="C1627" s="5" t="s">
        <v>3185</v>
      </c>
      <c r="D1627" s="6" t="s">
        <v>17</v>
      </c>
      <c r="E1627" s="6" t="s">
        <v>178</v>
      </c>
      <c r="F1627" s="7">
        <v>725</v>
      </c>
      <c r="G1627" s="7">
        <v>17.43</v>
      </c>
      <c r="H1627" s="7">
        <f t="shared" si="246"/>
        <v>21.65</v>
      </c>
      <c r="I1627" s="7">
        <f t="shared" si="247"/>
        <v>12636.75</v>
      </c>
      <c r="J1627" s="7">
        <f t="shared" si="248"/>
        <v>15696.25</v>
      </c>
    </row>
    <row r="1628" spans="1:10" ht="16.5" x14ac:dyDescent="0.25">
      <c r="A1628" s="5" t="s">
        <v>3186</v>
      </c>
      <c r="B1628" s="6" t="s">
        <v>2155</v>
      </c>
      <c r="C1628" s="5" t="s">
        <v>2156</v>
      </c>
      <c r="D1628" s="6" t="s">
        <v>17</v>
      </c>
      <c r="E1628" s="6" t="s">
        <v>178</v>
      </c>
      <c r="F1628" s="7">
        <v>180</v>
      </c>
      <c r="G1628" s="7">
        <v>27.34</v>
      </c>
      <c r="H1628" s="7">
        <f t="shared" si="246"/>
        <v>33.96</v>
      </c>
      <c r="I1628" s="7">
        <f t="shared" si="247"/>
        <v>4921.2</v>
      </c>
      <c r="J1628" s="7">
        <f t="shared" si="248"/>
        <v>6112.8</v>
      </c>
    </row>
    <row r="1629" spans="1:10" ht="16.5" x14ac:dyDescent="0.25">
      <c r="A1629" s="5" t="s">
        <v>3187</v>
      </c>
      <c r="B1629" s="6" t="s">
        <v>1778</v>
      </c>
      <c r="C1629" s="5" t="s">
        <v>1779</v>
      </c>
      <c r="D1629" s="6" t="s">
        <v>17</v>
      </c>
      <c r="E1629" s="6" t="s">
        <v>178</v>
      </c>
      <c r="F1629" s="7">
        <v>270</v>
      </c>
      <c r="G1629" s="7">
        <v>40.9</v>
      </c>
      <c r="H1629" s="7">
        <f t="shared" si="246"/>
        <v>50.8</v>
      </c>
      <c r="I1629" s="7">
        <f t="shared" si="247"/>
        <v>11043</v>
      </c>
      <c r="J1629" s="7">
        <f t="shared" si="248"/>
        <v>13716</v>
      </c>
    </row>
    <row r="1630" spans="1:10" ht="16.5" x14ac:dyDescent="0.25">
      <c r="A1630" s="5" t="s">
        <v>3188</v>
      </c>
      <c r="B1630" s="6" t="s">
        <v>3189</v>
      </c>
      <c r="C1630" s="5" t="s">
        <v>3190</v>
      </c>
      <c r="D1630" s="6" t="s">
        <v>17</v>
      </c>
      <c r="E1630" s="6" t="s">
        <v>178</v>
      </c>
      <c r="F1630" s="7">
        <v>30</v>
      </c>
      <c r="G1630" s="7">
        <v>59.28</v>
      </c>
      <c r="H1630" s="7">
        <f t="shared" si="246"/>
        <v>73.63</v>
      </c>
      <c r="I1630" s="7">
        <f t="shared" si="247"/>
        <v>1778.4</v>
      </c>
      <c r="J1630" s="7">
        <f t="shared" si="248"/>
        <v>2208.9</v>
      </c>
    </row>
    <row r="1631" spans="1:10" ht="16.5" x14ac:dyDescent="0.25">
      <c r="A1631" s="5" t="s">
        <v>3191</v>
      </c>
      <c r="B1631" s="6" t="s">
        <v>3192</v>
      </c>
      <c r="C1631" s="5" t="s">
        <v>3193</v>
      </c>
      <c r="D1631" s="6" t="s">
        <v>17</v>
      </c>
      <c r="E1631" s="6" t="s">
        <v>178</v>
      </c>
      <c r="F1631" s="7">
        <v>260</v>
      </c>
      <c r="G1631" s="7">
        <v>82</v>
      </c>
      <c r="H1631" s="7">
        <f t="shared" si="246"/>
        <v>101.84</v>
      </c>
      <c r="I1631" s="7">
        <f t="shared" si="247"/>
        <v>21320</v>
      </c>
      <c r="J1631" s="7">
        <f t="shared" si="248"/>
        <v>26478.400000000001</v>
      </c>
    </row>
    <row r="1632" spans="1:10" ht="16.5" x14ac:dyDescent="0.25">
      <c r="A1632" s="5" t="s">
        <v>3194</v>
      </c>
      <c r="B1632" s="6" t="s">
        <v>3195</v>
      </c>
      <c r="C1632" s="5" t="s">
        <v>3196</v>
      </c>
      <c r="D1632" s="6" t="s">
        <v>17</v>
      </c>
      <c r="E1632" s="6" t="s">
        <v>178</v>
      </c>
      <c r="F1632" s="7">
        <v>423</v>
      </c>
      <c r="G1632" s="7">
        <v>105.98</v>
      </c>
      <c r="H1632" s="7">
        <f t="shared" si="246"/>
        <v>131.63</v>
      </c>
      <c r="I1632" s="7">
        <f t="shared" si="247"/>
        <v>44829.54</v>
      </c>
      <c r="J1632" s="7">
        <f t="shared" si="248"/>
        <v>55679.49</v>
      </c>
    </row>
    <row r="1633" spans="1:10" ht="16.5" x14ac:dyDescent="0.25">
      <c r="A1633" s="5" t="s">
        <v>3197</v>
      </c>
      <c r="B1633" s="6" t="s">
        <v>3198</v>
      </c>
      <c r="C1633" s="5" t="s">
        <v>3199</v>
      </c>
      <c r="D1633" s="6" t="s">
        <v>17</v>
      </c>
      <c r="E1633" s="6" t="s">
        <v>178</v>
      </c>
      <c r="F1633" s="7">
        <v>240</v>
      </c>
      <c r="G1633" s="7">
        <v>137.68</v>
      </c>
      <c r="H1633" s="7">
        <f t="shared" si="246"/>
        <v>171</v>
      </c>
      <c r="I1633" s="7">
        <f t="shared" si="247"/>
        <v>33043.199999999997</v>
      </c>
      <c r="J1633" s="7">
        <f t="shared" si="248"/>
        <v>41040</v>
      </c>
    </row>
    <row r="1634" spans="1:10" ht="16.5" x14ac:dyDescent="0.25">
      <c r="A1634" s="5" t="s">
        <v>3200</v>
      </c>
      <c r="B1634" s="6" t="s">
        <v>3201</v>
      </c>
      <c r="C1634" s="5" t="s">
        <v>3202</v>
      </c>
      <c r="D1634" s="6" t="s">
        <v>17</v>
      </c>
      <c r="E1634" s="6" t="s">
        <v>178</v>
      </c>
      <c r="F1634" s="7">
        <v>60</v>
      </c>
      <c r="G1634" s="7">
        <v>166.56</v>
      </c>
      <c r="H1634" s="7">
        <f t="shared" si="246"/>
        <v>206.87</v>
      </c>
      <c r="I1634" s="7">
        <f t="shared" si="247"/>
        <v>9993.6</v>
      </c>
      <c r="J1634" s="7">
        <f t="shared" si="248"/>
        <v>12412.2</v>
      </c>
    </row>
    <row r="1635" spans="1:10" ht="16.5" x14ac:dyDescent="0.25">
      <c r="A1635" s="5" t="s">
        <v>3203</v>
      </c>
      <c r="B1635" s="6" t="s">
        <v>3204</v>
      </c>
      <c r="C1635" s="5" t="s">
        <v>3205</v>
      </c>
      <c r="D1635" s="6" t="s">
        <v>17</v>
      </c>
      <c r="E1635" s="6" t="s">
        <v>178</v>
      </c>
      <c r="F1635" s="7">
        <v>540</v>
      </c>
      <c r="G1635" s="7">
        <v>204.08</v>
      </c>
      <c r="H1635" s="7">
        <f t="shared" si="246"/>
        <v>253.47</v>
      </c>
      <c r="I1635" s="7">
        <f t="shared" si="247"/>
        <v>110203.2</v>
      </c>
      <c r="J1635" s="7">
        <f t="shared" si="248"/>
        <v>136873.79999999999</v>
      </c>
    </row>
    <row r="1636" spans="1:10" ht="16.5" x14ac:dyDescent="0.25">
      <c r="A1636" s="5" t="s">
        <v>3206</v>
      </c>
      <c r="B1636" s="6" t="s">
        <v>3207</v>
      </c>
      <c r="C1636" s="5" t="s">
        <v>3208</v>
      </c>
      <c r="D1636" s="6" t="s">
        <v>17</v>
      </c>
      <c r="E1636" s="6" t="s">
        <v>178</v>
      </c>
      <c r="F1636" s="7">
        <v>96</v>
      </c>
      <c r="G1636" s="7">
        <v>270.14</v>
      </c>
      <c r="H1636" s="7">
        <f t="shared" si="246"/>
        <v>335.51</v>
      </c>
      <c r="I1636" s="7">
        <f t="shared" si="247"/>
        <v>25933.439999999999</v>
      </c>
      <c r="J1636" s="7">
        <f t="shared" si="248"/>
        <v>32208.959999999999</v>
      </c>
    </row>
    <row r="1637" spans="1:10" ht="20.100000000000001" customHeight="1" x14ac:dyDescent="0.25">
      <c r="A1637" s="3" t="s">
        <v>3209</v>
      </c>
      <c r="B1637" s="57" t="s">
        <v>271</v>
      </c>
      <c r="C1637" s="57"/>
      <c r="D1637" s="57"/>
      <c r="E1637" s="57"/>
      <c r="F1637" s="57"/>
      <c r="G1637" s="57">
        <f>ROUND(F1638*G1638,2)+ROUND(F1639*G1639,2)+ROUND(F1640*G1640,2)</f>
        <v>3083.09</v>
      </c>
      <c r="H1637" s="57"/>
      <c r="I1637" s="4">
        <f>ROUND(SUM(I1638:I1640),2)</f>
        <v>3083.09</v>
      </c>
      <c r="J1637" s="4">
        <f>ROUND(SUM(J1638:J1640),2)</f>
        <v>3829.21</v>
      </c>
    </row>
    <row r="1638" spans="1:10" ht="16.5" x14ac:dyDescent="0.25">
      <c r="A1638" s="5" t="s">
        <v>3210</v>
      </c>
      <c r="B1638" s="6" t="s">
        <v>276</v>
      </c>
      <c r="C1638" s="5" t="s">
        <v>277</v>
      </c>
      <c r="D1638" s="6" t="s">
        <v>17</v>
      </c>
      <c r="E1638" s="6" t="s">
        <v>61</v>
      </c>
      <c r="F1638" s="7">
        <v>1</v>
      </c>
      <c r="G1638" s="7">
        <v>566.53</v>
      </c>
      <c r="H1638" s="7">
        <f>ROUND(G1638*ROUND(1+(24.2/100),4),2)</f>
        <v>703.63</v>
      </c>
      <c r="I1638" s="7">
        <f>ROUND(ROUND(F1638,2)*ROUND(G1638,2),2)</f>
        <v>566.53</v>
      </c>
      <c r="J1638" s="7">
        <f>ROUND(ROUND(F1638,2)*ROUND(H1638,2),2)</f>
        <v>703.63</v>
      </c>
    </row>
    <row r="1639" spans="1:10" ht="16.5" x14ac:dyDescent="0.25">
      <c r="A1639" s="5" t="s">
        <v>3211</v>
      </c>
      <c r="B1639" s="6" t="s">
        <v>3212</v>
      </c>
      <c r="C1639" s="5" t="s">
        <v>3213</v>
      </c>
      <c r="D1639" s="6" t="s">
        <v>17</v>
      </c>
      <c r="E1639" s="6" t="s">
        <v>61</v>
      </c>
      <c r="F1639" s="7">
        <v>1</v>
      </c>
      <c r="G1639" s="7">
        <v>768.5</v>
      </c>
      <c r="H1639" s="7">
        <f>ROUND(G1639*ROUND(1+(24.2/100),4),2)</f>
        <v>954.48</v>
      </c>
      <c r="I1639" s="7">
        <f>ROUND(ROUND(F1639,2)*ROUND(G1639,2),2)</f>
        <v>768.5</v>
      </c>
      <c r="J1639" s="7">
        <f>ROUND(ROUND(F1639,2)*ROUND(H1639,2),2)</f>
        <v>954.48</v>
      </c>
    </row>
    <row r="1640" spans="1:10" ht="16.5" x14ac:dyDescent="0.25">
      <c r="A1640" s="5" t="s">
        <v>3214</v>
      </c>
      <c r="B1640" s="6" t="s">
        <v>279</v>
      </c>
      <c r="C1640" s="5" t="s">
        <v>280</v>
      </c>
      <c r="D1640" s="6" t="s">
        <v>17</v>
      </c>
      <c r="E1640" s="6" t="s">
        <v>61</v>
      </c>
      <c r="F1640" s="7">
        <v>2</v>
      </c>
      <c r="G1640" s="7">
        <v>874.03</v>
      </c>
      <c r="H1640" s="7">
        <f>ROUND(G1640*ROUND(1+(24.2/100),4),2)</f>
        <v>1085.55</v>
      </c>
      <c r="I1640" s="7">
        <f>ROUND(ROUND(F1640,2)*ROUND(G1640,2),2)</f>
        <v>1748.06</v>
      </c>
      <c r="J1640" s="7">
        <f>ROUND(ROUND(F1640,2)*ROUND(H1640,2),2)</f>
        <v>2171.1</v>
      </c>
    </row>
    <row r="1641" spans="1:10" ht="20.100000000000001" customHeight="1" x14ac:dyDescent="0.25">
      <c r="A1641" s="3" t="s">
        <v>3215</v>
      </c>
      <c r="B1641" s="57" t="s">
        <v>282</v>
      </c>
      <c r="C1641" s="57"/>
      <c r="D1641" s="57"/>
      <c r="E1641" s="57"/>
      <c r="F1641" s="57"/>
      <c r="G1641" s="57">
        <f>ROUND(F1642*G1642,2)</f>
        <v>4232.6099999999997</v>
      </c>
      <c r="H1641" s="57"/>
      <c r="I1641" s="4">
        <f>ROUND(SUM(I1642:I1642),2)</f>
        <v>4232.6099999999997</v>
      </c>
      <c r="J1641" s="4">
        <f>ROUND(SUM(J1642:J1642),2)</f>
        <v>5256.9</v>
      </c>
    </row>
    <row r="1642" spans="1:10" ht="16.5" x14ac:dyDescent="0.25">
      <c r="A1642" s="5" t="s">
        <v>3216</v>
      </c>
      <c r="B1642" s="6" t="s">
        <v>3217</v>
      </c>
      <c r="C1642" s="5" t="s">
        <v>3218</v>
      </c>
      <c r="D1642" s="6" t="s">
        <v>188</v>
      </c>
      <c r="E1642" s="6" t="s">
        <v>286</v>
      </c>
      <c r="F1642" s="7">
        <v>9</v>
      </c>
      <c r="G1642" s="7">
        <v>470.29</v>
      </c>
      <c r="H1642" s="7">
        <f>ROUND(G1642*ROUND(1+(24.2/100),4),2)</f>
        <v>584.1</v>
      </c>
      <c r="I1642" s="7">
        <f>ROUND(ROUND(F1642,2)*ROUND(G1642,2),2)</f>
        <v>4232.6099999999997</v>
      </c>
      <c r="J1642" s="7">
        <f>ROUND(ROUND(F1642,2)*ROUND(H1642,2),2)</f>
        <v>5256.9</v>
      </c>
    </row>
    <row r="1643" spans="1:10" ht="20.100000000000001" customHeight="1" x14ac:dyDescent="0.25">
      <c r="A1643" s="3" t="s">
        <v>3219</v>
      </c>
      <c r="B1643" s="57" t="s">
        <v>291</v>
      </c>
      <c r="C1643" s="57"/>
      <c r="D1643" s="57"/>
      <c r="E1643" s="57"/>
      <c r="F1643" s="57"/>
      <c r="G1643" s="57">
        <f>ROUND(F1644*G1644,2)+ROUND(F1651*G1651,2)+ROUND(F1658*G1658,2)+ROUND(F1669*G1669,2)</f>
        <v>0</v>
      </c>
      <c r="H1643" s="57"/>
      <c r="I1643" s="4">
        <f>ROUND(I1644+I1651+I1658+I1669,2)</f>
        <v>53323.64</v>
      </c>
      <c r="J1643" s="4">
        <f>ROUND(J1644+J1651+J1658+J1669,2)</f>
        <v>66227.929999999993</v>
      </c>
    </row>
    <row r="1644" spans="1:10" ht="20.100000000000001" customHeight="1" x14ac:dyDescent="0.25">
      <c r="A1644" s="3" t="s">
        <v>3220</v>
      </c>
      <c r="B1644" s="57" t="s">
        <v>3221</v>
      </c>
      <c r="C1644" s="57"/>
      <c r="D1644" s="57"/>
      <c r="E1644" s="57"/>
      <c r="F1644" s="57"/>
      <c r="G1644" s="57">
        <f>ROUND(F1645*G1645,2)+ROUND(F1646*G1646,2)+ROUND(F1647*G1647,2)+ROUND(F1648*G1648,2)+ROUND(F1649*G1649,2)+ROUND(F1650*G1650,2)</f>
        <v>1836.7700000000002</v>
      </c>
      <c r="H1644" s="57"/>
      <c r="I1644" s="4">
        <f>ROUND(SUM(I1645:I1650),2)</f>
        <v>1836.77</v>
      </c>
      <c r="J1644" s="4">
        <f>ROUND(SUM(J1645:J1650),2)</f>
        <v>2281.2600000000002</v>
      </c>
    </row>
    <row r="1645" spans="1:10" ht="24.75" x14ac:dyDescent="0.25">
      <c r="A1645" s="5" t="s">
        <v>3222</v>
      </c>
      <c r="B1645" s="6" t="s">
        <v>1951</v>
      </c>
      <c r="C1645" s="5" t="s">
        <v>1952</v>
      </c>
      <c r="D1645" s="6" t="s">
        <v>53</v>
      </c>
      <c r="E1645" s="6" t="s">
        <v>61</v>
      </c>
      <c r="F1645" s="7">
        <v>1</v>
      </c>
      <c r="G1645" s="7">
        <v>930.19</v>
      </c>
      <c r="H1645" s="7">
        <f t="shared" ref="H1645:H1650" si="249">ROUND(G1645*ROUND(1+(24.2/100),4),2)</f>
        <v>1155.3</v>
      </c>
      <c r="I1645" s="7">
        <f t="shared" ref="I1645:I1650" si="250">ROUND(ROUND(F1645,2)*ROUND(G1645,2),2)</f>
        <v>930.19</v>
      </c>
      <c r="J1645" s="7">
        <f t="shared" ref="J1645:J1650" si="251">ROUND(ROUND(F1645,2)*ROUND(H1645,2),2)</f>
        <v>1155.3</v>
      </c>
    </row>
    <row r="1646" spans="1:10" ht="16.5" x14ac:dyDescent="0.25">
      <c r="A1646" s="5" t="s">
        <v>3223</v>
      </c>
      <c r="B1646" s="6" t="s">
        <v>304</v>
      </c>
      <c r="C1646" s="5" t="s">
        <v>305</v>
      </c>
      <c r="D1646" s="6" t="s">
        <v>17</v>
      </c>
      <c r="E1646" s="6" t="s">
        <v>61</v>
      </c>
      <c r="F1646" s="7">
        <v>12</v>
      </c>
      <c r="G1646" s="7">
        <v>11.41</v>
      </c>
      <c r="H1646" s="7">
        <f t="shared" si="249"/>
        <v>14.17</v>
      </c>
      <c r="I1646" s="7">
        <f t="shared" si="250"/>
        <v>136.91999999999999</v>
      </c>
      <c r="J1646" s="7">
        <f t="shared" si="251"/>
        <v>170.04</v>
      </c>
    </row>
    <row r="1647" spans="1:10" ht="16.5" x14ac:dyDescent="0.25">
      <c r="A1647" s="5" t="s">
        <v>3224</v>
      </c>
      <c r="B1647" s="6" t="s">
        <v>3225</v>
      </c>
      <c r="C1647" s="5" t="s">
        <v>3226</v>
      </c>
      <c r="D1647" s="6" t="s">
        <v>53</v>
      </c>
      <c r="E1647" s="6" t="s">
        <v>61</v>
      </c>
      <c r="F1647" s="7">
        <v>4</v>
      </c>
      <c r="G1647" s="7">
        <v>108.98</v>
      </c>
      <c r="H1647" s="7">
        <f t="shared" si="249"/>
        <v>135.35</v>
      </c>
      <c r="I1647" s="7">
        <f t="shared" si="250"/>
        <v>435.92</v>
      </c>
      <c r="J1647" s="7">
        <f t="shared" si="251"/>
        <v>541.4</v>
      </c>
    </row>
    <row r="1648" spans="1:10" ht="16.5" x14ac:dyDescent="0.25">
      <c r="A1648" s="5" t="s">
        <v>3227</v>
      </c>
      <c r="B1648" s="6" t="s">
        <v>307</v>
      </c>
      <c r="C1648" s="5" t="s">
        <v>308</v>
      </c>
      <c r="D1648" s="6" t="s">
        <v>17</v>
      </c>
      <c r="E1648" s="6" t="s">
        <v>61</v>
      </c>
      <c r="F1648" s="7">
        <v>1</v>
      </c>
      <c r="G1648" s="7">
        <v>78.849999999999994</v>
      </c>
      <c r="H1648" s="7">
        <f t="shared" si="249"/>
        <v>97.93</v>
      </c>
      <c r="I1648" s="7">
        <f t="shared" si="250"/>
        <v>78.849999999999994</v>
      </c>
      <c r="J1648" s="7">
        <f t="shared" si="251"/>
        <v>97.93</v>
      </c>
    </row>
    <row r="1649" spans="1:10" ht="16.5" x14ac:dyDescent="0.25">
      <c r="A1649" s="5" t="s">
        <v>3228</v>
      </c>
      <c r="B1649" s="6" t="s">
        <v>310</v>
      </c>
      <c r="C1649" s="5" t="s">
        <v>311</v>
      </c>
      <c r="D1649" s="6" t="s">
        <v>17</v>
      </c>
      <c r="E1649" s="6" t="s">
        <v>61</v>
      </c>
      <c r="F1649" s="7">
        <v>4</v>
      </c>
      <c r="G1649" s="7">
        <v>13.37</v>
      </c>
      <c r="H1649" s="7">
        <f t="shared" si="249"/>
        <v>16.61</v>
      </c>
      <c r="I1649" s="7">
        <f t="shared" si="250"/>
        <v>53.48</v>
      </c>
      <c r="J1649" s="7">
        <f t="shared" si="251"/>
        <v>66.44</v>
      </c>
    </row>
    <row r="1650" spans="1:10" ht="16.5" x14ac:dyDescent="0.25">
      <c r="A1650" s="5" t="s">
        <v>3229</v>
      </c>
      <c r="B1650" s="6" t="s">
        <v>298</v>
      </c>
      <c r="C1650" s="5" t="s">
        <v>299</v>
      </c>
      <c r="D1650" s="6" t="s">
        <v>53</v>
      </c>
      <c r="E1650" s="6" t="s">
        <v>61</v>
      </c>
      <c r="F1650" s="7">
        <v>1</v>
      </c>
      <c r="G1650" s="7">
        <v>201.41</v>
      </c>
      <c r="H1650" s="7">
        <f t="shared" si="249"/>
        <v>250.15</v>
      </c>
      <c r="I1650" s="7">
        <f t="shared" si="250"/>
        <v>201.41</v>
      </c>
      <c r="J1650" s="7">
        <f t="shared" si="251"/>
        <v>250.15</v>
      </c>
    </row>
    <row r="1651" spans="1:10" ht="20.100000000000001" customHeight="1" x14ac:dyDescent="0.25">
      <c r="A1651" s="3" t="s">
        <v>3230</v>
      </c>
      <c r="B1651" s="57" t="s">
        <v>3231</v>
      </c>
      <c r="C1651" s="57"/>
      <c r="D1651" s="57"/>
      <c r="E1651" s="57"/>
      <c r="F1651" s="57"/>
      <c r="G1651" s="57">
        <f>ROUND(F1652*G1652,2)+ROUND(F1653*G1653,2)+ROUND(F1654*G1654,2)+ROUND(F1655*G1655,2)+ROUND(F1656*G1656,2)+ROUND(F1657*G1657,2)</f>
        <v>1734.0800000000002</v>
      </c>
      <c r="H1651" s="57"/>
      <c r="I1651" s="4">
        <f>ROUND(SUM(I1652:I1657),2)</f>
        <v>1734.08</v>
      </c>
      <c r="J1651" s="4">
        <f>ROUND(SUM(J1652:J1657),2)</f>
        <v>2153.73</v>
      </c>
    </row>
    <row r="1652" spans="1:10" ht="24.75" x14ac:dyDescent="0.25">
      <c r="A1652" s="5" t="s">
        <v>3232</v>
      </c>
      <c r="B1652" s="6" t="s">
        <v>1951</v>
      </c>
      <c r="C1652" s="5" t="s">
        <v>1952</v>
      </c>
      <c r="D1652" s="6" t="s">
        <v>53</v>
      </c>
      <c r="E1652" s="6" t="s">
        <v>61</v>
      </c>
      <c r="F1652" s="7">
        <v>1</v>
      </c>
      <c r="G1652" s="7">
        <v>930.19</v>
      </c>
      <c r="H1652" s="7">
        <f t="shared" ref="H1652:H1657" si="252">ROUND(G1652*ROUND(1+(24.2/100),4),2)</f>
        <v>1155.3</v>
      </c>
      <c r="I1652" s="7">
        <f t="shared" ref="I1652:I1657" si="253">ROUND(ROUND(F1652,2)*ROUND(G1652,2),2)</f>
        <v>930.19</v>
      </c>
      <c r="J1652" s="7">
        <f t="shared" ref="J1652:J1657" si="254">ROUND(ROUND(F1652,2)*ROUND(H1652,2),2)</f>
        <v>1155.3</v>
      </c>
    </row>
    <row r="1653" spans="1:10" ht="16.5" x14ac:dyDescent="0.25">
      <c r="A1653" s="5" t="s">
        <v>3233</v>
      </c>
      <c r="B1653" s="6" t="s">
        <v>304</v>
      </c>
      <c r="C1653" s="5" t="s">
        <v>305</v>
      </c>
      <c r="D1653" s="6" t="s">
        <v>17</v>
      </c>
      <c r="E1653" s="6" t="s">
        <v>61</v>
      </c>
      <c r="F1653" s="7">
        <v>3</v>
      </c>
      <c r="G1653" s="7">
        <v>11.41</v>
      </c>
      <c r="H1653" s="7">
        <f t="shared" si="252"/>
        <v>14.17</v>
      </c>
      <c r="I1653" s="7">
        <f t="shared" si="253"/>
        <v>34.229999999999997</v>
      </c>
      <c r="J1653" s="7">
        <f t="shared" si="254"/>
        <v>42.51</v>
      </c>
    </row>
    <row r="1654" spans="1:10" ht="16.5" x14ac:dyDescent="0.25">
      <c r="A1654" s="5" t="s">
        <v>3234</v>
      </c>
      <c r="B1654" s="6" t="s">
        <v>3225</v>
      </c>
      <c r="C1654" s="5" t="s">
        <v>3226</v>
      </c>
      <c r="D1654" s="6" t="s">
        <v>53</v>
      </c>
      <c r="E1654" s="6" t="s">
        <v>61</v>
      </c>
      <c r="F1654" s="7">
        <v>4</v>
      </c>
      <c r="G1654" s="7">
        <v>108.98</v>
      </c>
      <c r="H1654" s="7">
        <f t="shared" si="252"/>
        <v>135.35</v>
      </c>
      <c r="I1654" s="7">
        <f t="shared" si="253"/>
        <v>435.92</v>
      </c>
      <c r="J1654" s="7">
        <f t="shared" si="254"/>
        <v>541.4</v>
      </c>
    </row>
    <row r="1655" spans="1:10" ht="16.5" x14ac:dyDescent="0.25">
      <c r="A1655" s="5" t="s">
        <v>3235</v>
      </c>
      <c r="B1655" s="6" t="s">
        <v>307</v>
      </c>
      <c r="C1655" s="5" t="s">
        <v>308</v>
      </c>
      <c r="D1655" s="6" t="s">
        <v>17</v>
      </c>
      <c r="E1655" s="6" t="s">
        <v>61</v>
      </c>
      <c r="F1655" s="7">
        <v>1</v>
      </c>
      <c r="G1655" s="7">
        <v>78.849999999999994</v>
      </c>
      <c r="H1655" s="7">
        <f t="shared" si="252"/>
        <v>97.93</v>
      </c>
      <c r="I1655" s="7">
        <f t="shared" si="253"/>
        <v>78.849999999999994</v>
      </c>
      <c r="J1655" s="7">
        <f t="shared" si="254"/>
        <v>97.93</v>
      </c>
    </row>
    <row r="1656" spans="1:10" ht="16.5" x14ac:dyDescent="0.25">
      <c r="A1656" s="5" t="s">
        <v>3236</v>
      </c>
      <c r="B1656" s="6" t="s">
        <v>310</v>
      </c>
      <c r="C1656" s="5" t="s">
        <v>311</v>
      </c>
      <c r="D1656" s="6" t="s">
        <v>17</v>
      </c>
      <c r="E1656" s="6" t="s">
        <v>61</v>
      </c>
      <c r="F1656" s="7">
        <v>4</v>
      </c>
      <c r="G1656" s="7">
        <v>13.37</v>
      </c>
      <c r="H1656" s="7">
        <f t="shared" si="252"/>
        <v>16.61</v>
      </c>
      <c r="I1656" s="7">
        <f t="shared" si="253"/>
        <v>53.48</v>
      </c>
      <c r="J1656" s="7">
        <f t="shared" si="254"/>
        <v>66.44</v>
      </c>
    </row>
    <row r="1657" spans="1:10" ht="16.5" x14ac:dyDescent="0.25">
      <c r="A1657" s="5" t="s">
        <v>3237</v>
      </c>
      <c r="B1657" s="6" t="s">
        <v>298</v>
      </c>
      <c r="C1657" s="5" t="s">
        <v>299</v>
      </c>
      <c r="D1657" s="6" t="s">
        <v>53</v>
      </c>
      <c r="E1657" s="6" t="s">
        <v>61</v>
      </c>
      <c r="F1657" s="7">
        <v>1</v>
      </c>
      <c r="G1657" s="7">
        <v>201.41</v>
      </c>
      <c r="H1657" s="7">
        <f t="shared" si="252"/>
        <v>250.15</v>
      </c>
      <c r="I1657" s="7">
        <f t="shared" si="253"/>
        <v>201.41</v>
      </c>
      <c r="J1657" s="7">
        <f t="shared" si="254"/>
        <v>250.15</v>
      </c>
    </row>
    <row r="1658" spans="1:10" ht="20.100000000000001" customHeight="1" x14ac:dyDescent="0.25">
      <c r="A1658" s="3" t="s">
        <v>3238</v>
      </c>
      <c r="B1658" s="57" t="s">
        <v>3239</v>
      </c>
      <c r="C1658" s="57"/>
      <c r="D1658" s="57"/>
      <c r="E1658" s="57"/>
      <c r="F1658" s="57"/>
      <c r="G1658" s="57">
        <f>ROUND(F1659*G1659,2)+ROUND(F1660*G1660,2)+ROUND(F1661*G1661,2)+ROUND(F1662*G1662,2)+ROUND(F1663*G1663,2)+ROUND(F1664*G1664,2)+ROUND(F1665*G1665,2)+ROUND(F1666*G1666,2)+ROUND(F1667*G1667,2)+ROUND(F1668*G1668,2)</f>
        <v>31191.02</v>
      </c>
      <c r="H1658" s="57"/>
      <c r="I1658" s="4">
        <f>ROUND(SUM(I1659:I1668),2)</f>
        <v>31191.02</v>
      </c>
      <c r="J1658" s="4">
        <f>ROUND(SUM(J1659:J1668),2)</f>
        <v>38739.25</v>
      </c>
    </row>
    <row r="1659" spans="1:10" x14ac:dyDescent="0.25">
      <c r="A1659" s="5" t="s">
        <v>3240</v>
      </c>
      <c r="B1659" s="6" t="s">
        <v>3241</v>
      </c>
      <c r="C1659" s="5" t="s">
        <v>3242</v>
      </c>
      <c r="D1659" s="6" t="s">
        <v>188</v>
      </c>
      <c r="E1659" s="6" t="s">
        <v>286</v>
      </c>
      <c r="F1659" s="7">
        <v>1</v>
      </c>
      <c r="G1659" s="7">
        <v>9258.25</v>
      </c>
      <c r="H1659" s="7">
        <f t="shared" ref="H1659:H1668" si="255">ROUND(G1659*ROUND(1+(24.2/100),4),2)</f>
        <v>11498.75</v>
      </c>
      <c r="I1659" s="7">
        <f t="shared" ref="I1659:I1668" si="256">ROUND(ROUND(F1659,2)*ROUND(G1659,2),2)</f>
        <v>9258.25</v>
      </c>
      <c r="J1659" s="7">
        <f t="shared" ref="J1659:J1668" si="257">ROUND(ROUND(F1659,2)*ROUND(H1659,2),2)</f>
        <v>11498.75</v>
      </c>
    </row>
    <row r="1660" spans="1:10" x14ac:dyDescent="0.25">
      <c r="A1660" s="5" t="s">
        <v>3243</v>
      </c>
      <c r="B1660" s="6" t="s">
        <v>1956</v>
      </c>
      <c r="C1660" s="5" t="s">
        <v>1957</v>
      </c>
      <c r="D1660" s="6" t="s">
        <v>188</v>
      </c>
      <c r="E1660" s="6" t="s">
        <v>286</v>
      </c>
      <c r="F1660" s="7">
        <v>1</v>
      </c>
      <c r="G1660" s="7">
        <v>3198.23</v>
      </c>
      <c r="H1660" s="7">
        <f t="shared" si="255"/>
        <v>3972.2</v>
      </c>
      <c r="I1660" s="7">
        <f t="shared" si="256"/>
        <v>3198.23</v>
      </c>
      <c r="J1660" s="7">
        <f t="shared" si="257"/>
        <v>3972.2</v>
      </c>
    </row>
    <row r="1661" spans="1:10" ht="16.5" x14ac:dyDescent="0.25">
      <c r="A1661" s="5" t="s">
        <v>3244</v>
      </c>
      <c r="B1661" s="6" t="s">
        <v>1835</v>
      </c>
      <c r="C1661" s="5" t="s">
        <v>1836</v>
      </c>
      <c r="D1661" s="6" t="s">
        <v>17</v>
      </c>
      <c r="E1661" s="6" t="s">
        <v>61</v>
      </c>
      <c r="F1661" s="7">
        <v>1</v>
      </c>
      <c r="G1661" s="7">
        <v>609.54999999999995</v>
      </c>
      <c r="H1661" s="7">
        <f t="shared" si="255"/>
        <v>757.06</v>
      </c>
      <c r="I1661" s="7">
        <f t="shared" si="256"/>
        <v>609.54999999999995</v>
      </c>
      <c r="J1661" s="7">
        <f t="shared" si="257"/>
        <v>757.06</v>
      </c>
    </row>
    <row r="1662" spans="1:10" ht="16.5" x14ac:dyDescent="0.25">
      <c r="A1662" s="5" t="s">
        <v>3245</v>
      </c>
      <c r="B1662" s="6" t="s">
        <v>3246</v>
      </c>
      <c r="C1662" s="5" t="s">
        <v>3247</v>
      </c>
      <c r="D1662" s="6" t="s">
        <v>17</v>
      </c>
      <c r="E1662" s="6" t="s">
        <v>61</v>
      </c>
      <c r="F1662" s="7">
        <v>1</v>
      </c>
      <c r="G1662" s="7">
        <v>965.93</v>
      </c>
      <c r="H1662" s="7">
        <f t="shared" si="255"/>
        <v>1199.69</v>
      </c>
      <c r="I1662" s="7">
        <f t="shared" si="256"/>
        <v>965.93</v>
      </c>
      <c r="J1662" s="7">
        <f t="shared" si="257"/>
        <v>1199.69</v>
      </c>
    </row>
    <row r="1663" spans="1:10" ht="16.5" x14ac:dyDescent="0.25">
      <c r="A1663" s="5" t="s">
        <v>3248</v>
      </c>
      <c r="B1663" s="6" t="s">
        <v>3249</v>
      </c>
      <c r="C1663" s="5" t="s">
        <v>3250</v>
      </c>
      <c r="D1663" s="6" t="s">
        <v>17</v>
      </c>
      <c r="E1663" s="6" t="s">
        <v>61</v>
      </c>
      <c r="F1663" s="7">
        <v>4</v>
      </c>
      <c r="G1663" s="7">
        <v>74.12</v>
      </c>
      <c r="H1663" s="7">
        <f t="shared" si="255"/>
        <v>92.06</v>
      </c>
      <c r="I1663" s="7">
        <f t="shared" si="256"/>
        <v>296.48</v>
      </c>
      <c r="J1663" s="7">
        <f t="shared" si="257"/>
        <v>368.24</v>
      </c>
    </row>
    <row r="1664" spans="1:10" ht="16.5" x14ac:dyDescent="0.25">
      <c r="A1664" s="5" t="s">
        <v>3251</v>
      </c>
      <c r="B1664" s="6" t="s">
        <v>3225</v>
      </c>
      <c r="C1664" s="5" t="s">
        <v>3226</v>
      </c>
      <c r="D1664" s="6" t="s">
        <v>53</v>
      </c>
      <c r="E1664" s="6" t="s">
        <v>61</v>
      </c>
      <c r="F1664" s="7">
        <v>4</v>
      </c>
      <c r="G1664" s="7">
        <v>108.98</v>
      </c>
      <c r="H1664" s="7">
        <f t="shared" si="255"/>
        <v>135.35</v>
      </c>
      <c r="I1664" s="7">
        <f t="shared" si="256"/>
        <v>435.92</v>
      </c>
      <c r="J1664" s="7">
        <f t="shared" si="257"/>
        <v>541.4</v>
      </c>
    </row>
    <row r="1665" spans="1:10" ht="16.5" x14ac:dyDescent="0.25">
      <c r="A1665" s="5" t="s">
        <v>3252</v>
      </c>
      <c r="B1665" s="6" t="s">
        <v>1865</v>
      </c>
      <c r="C1665" s="5" t="s">
        <v>1866</v>
      </c>
      <c r="D1665" s="6" t="s">
        <v>53</v>
      </c>
      <c r="E1665" s="6" t="s">
        <v>61</v>
      </c>
      <c r="F1665" s="7">
        <v>1</v>
      </c>
      <c r="G1665" s="7">
        <v>8787.94</v>
      </c>
      <c r="H1665" s="7">
        <f t="shared" si="255"/>
        <v>10914.62</v>
      </c>
      <c r="I1665" s="7">
        <f t="shared" si="256"/>
        <v>8787.94</v>
      </c>
      <c r="J1665" s="7">
        <f t="shared" si="257"/>
        <v>10914.62</v>
      </c>
    </row>
    <row r="1666" spans="1:10" ht="16.5" x14ac:dyDescent="0.25">
      <c r="A1666" s="5" t="s">
        <v>3253</v>
      </c>
      <c r="B1666" s="6" t="s">
        <v>3254</v>
      </c>
      <c r="C1666" s="5" t="s">
        <v>3255</v>
      </c>
      <c r="D1666" s="6" t="s">
        <v>53</v>
      </c>
      <c r="E1666" s="6" t="s">
        <v>61</v>
      </c>
      <c r="F1666" s="7">
        <v>1</v>
      </c>
      <c r="G1666" s="7">
        <v>2493.64</v>
      </c>
      <c r="H1666" s="7">
        <f t="shared" si="255"/>
        <v>3097.1</v>
      </c>
      <c r="I1666" s="7">
        <f t="shared" si="256"/>
        <v>2493.64</v>
      </c>
      <c r="J1666" s="7">
        <f t="shared" si="257"/>
        <v>3097.1</v>
      </c>
    </row>
    <row r="1667" spans="1:10" ht="16.5" x14ac:dyDescent="0.25">
      <c r="A1667" s="5" t="s">
        <v>3256</v>
      </c>
      <c r="B1667" s="6" t="s">
        <v>1906</v>
      </c>
      <c r="C1667" s="5" t="s">
        <v>1907</v>
      </c>
      <c r="D1667" s="6" t="s">
        <v>53</v>
      </c>
      <c r="E1667" s="6" t="s">
        <v>61</v>
      </c>
      <c r="F1667" s="7">
        <v>1</v>
      </c>
      <c r="G1667" s="7">
        <v>4028.27</v>
      </c>
      <c r="H1667" s="7">
        <f t="shared" si="255"/>
        <v>5003.1099999999997</v>
      </c>
      <c r="I1667" s="7">
        <f t="shared" si="256"/>
        <v>4028.27</v>
      </c>
      <c r="J1667" s="7">
        <f t="shared" si="257"/>
        <v>5003.1099999999997</v>
      </c>
    </row>
    <row r="1668" spans="1:10" ht="16.5" x14ac:dyDescent="0.25">
      <c r="A1668" s="5" t="s">
        <v>3257</v>
      </c>
      <c r="B1668" s="6" t="s">
        <v>3258</v>
      </c>
      <c r="C1668" s="5" t="s">
        <v>3259</v>
      </c>
      <c r="D1668" s="6" t="s">
        <v>53</v>
      </c>
      <c r="E1668" s="6" t="s">
        <v>61</v>
      </c>
      <c r="F1668" s="7">
        <v>3</v>
      </c>
      <c r="G1668" s="7">
        <v>372.27</v>
      </c>
      <c r="H1668" s="7">
        <f t="shared" si="255"/>
        <v>462.36</v>
      </c>
      <c r="I1668" s="7">
        <f t="shared" si="256"/>
        <v>1116.81</v>
      </c>
      <c r="J1668" s="7">
        <f t="shared" si="257"/>
        <v>1387.08</v>
      </c>
    </row>
    <row r="1669" spans="1:10" ht="20.100000000000001" customHeight="1" x14ac:dyDescent="0.25">
      <c r="A1669" s="3" t="s">
        <v>3260</v>
      </c>
      <c r="B1669" s="57" t="s">
        <v>3261</v>
      </c>
      <c r="C1669" s="57"/>
      <c r="D1669" s="57"/>
      <c r="E1669" s="57"/>
      <c r="F1669" s="57"/>
      <c r="G1669" s="57">
        <f>ROUND(F1670*G1670,2)+ROUND(F1671*G1671,2)+ROUND(F1672*G1672,2)+ROUND(F1673*G1673,2)+ROUND(F1674*G1674,2)+ROUND(F1675*G1675,2)+ROUND(F1676*G1676,2)+ROUND(F1677*G1677,2)+ROUND(F1678*G1678,2)</f>
        <v>18561.769999999997</v>
      </c>
      <c r="H1669" s="57"/>
      <c r="I1669" s="4">
        <f>ROUND(SUM(I1670:I1678),2)</f>
        <v>18561.77</v>
      </c>
      <c r="J1669" s="4">
        <f>ROUND(SUM(J1670:J1678),2)</f>
        <v>23053.69</v>
      </c>
    </row>
    <row r="1670" spans="1:10" ht="16.5" x14ac:dyDescent="0.25">
      <c r="A1670" s="5" t="s">
        <v>3262</v>
      </c>
      <c r="B1670" s="6" t="s">
        <v>3246</v>
      </c>
      <c r="C1670" s="5" t="s">
        <v>3247</v>
      </c>
      <c r="D1670" s="6" t="s">
        <v>17</v>
      </c>
      <c r="E1670" s="6" t="s">
        <v>61</v>
      </c>
      <c r="F1670" s="7">
        <v>1</v>
      </c>
      <c r="G1670" s="7">
        <v>965.93</v>
      </c>
      <c r="H1670" s="7">
        <f t="shared" ref="H1670:H1678" si="258">ROUND(G1670*ROUND(1+(24.2/100),4),2)</f>
        <v>1199.69</v>
      </c>
      <c r="I1670" s="7">
        <f t="shared" ref="I1670:I1678" si="259">ROUND(ROUND(F1670,2)*ROUND(G1670,2),2)</f>
        <v>965.93</v>
      </c>
      <c r="J1670" s="7">
        <f t="shared" ref="J1670:J1678" si="260">ROUND(ROUND(F1670,2)*ROUND(H1670,2),2)</f>
        <v>1199.69</v>
      </c>
    </row>
    <row r="1671" spans="1:10" x14ac:dyDescent="0.25">
      <c r="A1671" s="5" t="s">
        <v>3263</v>
      </c>
      <c r="B1671" s="6" t="s">
        <v>2164</v>
      </c>
      <c r="C1671" s="5" t="s">
        <v>2165</v>
      </c>
      <c r="D1671" s="6" t="s">
        <v>188</v>
      </c>
      <c r="E1671" s="6" t="s">
        <v>286</v>
      </c>
      <c r="F1671" s="7">
        <v>1</v>
      </c>
      <c r="G1671" s="7">
        <v>571.16</v>
      </c>
      <c r="H1671" s="7">
        <f t="shared" si="258"/>
        <v>709.38</v>
      </c>
      <c r="I1671" s="7">
        <f t="shared" si="259"/>
        <v>571.16</v>
      </c>
      <c r="J1671" s="7">
        <f t="shared" si="260"/>
        <v>709.38</v>
      </c>
    </row>
    <row r="1672" spans="1:10" ht="16.5" x14ac:dyDescent="0.25">
      <c r="A1672" s="5" t="s">
        <v>3264</v>
      </c>
      <c r="B1672" s="6" t="s">
        <v>307</v>
      </c>
      <c r="C1672" s="5" t="s">
        <v>308</v>
      </c>
      <c r="D1672" s="6" t="s">
        <v>17</v>
      </c>
      <c r="E1672" s="6" t="s">
        <v>61</v>
      </c>
      <c r="F1672" s="7">
        <v>8</v>
      </c>
      <c r="G1672" s="7">
        <v>78.849999999999994</v>
      </c>
      <c r="H1672" s="7">
        <f t="shared" si="258"/>
        <v>97.93</v>
      </c>
      <c r="I1672" s="7">
        <f t="shared" si="259"/>
        <v>630.79999999999995</v>
      </c>
      <c r="J1672" s="7">
        <f t="shared" si="260"/>
        <v>783.44</v>
      </c>
    </row>
    <row r="1673" spans="1:10" ht="16.5" x14ac:dyDescent="0.25">
      <c r="A1673" s="5" t="s">
        <v>3265</v>
      </c>
      <c r="B1673" s="6" t="s">
        <v>3249</v>
      </c>
      <c r="C1673" s="5" t="s">
        <v>3250</v>
      </c>
      <c r="D1673" s="6" t="s">
        <v>17</v>
      </c>
      <c r="E1673" s="6" t="s">
        <v>61</v>
      </c>
      <c r="F1673" s="7">
        <v>4</v>
      </c>
      <c r="G1673" s="7">
        <v>74.12</v>
      </c>
      <c r="H1673" s="7">
        <f t="shared" si="258"/>
        <v>92.06</v>
      </c>
      <c r="I1673" s="7">
        <f t="shared" si="259"/>
        <v>296.48</v>
      </c>
      <c r="J1673" s="7">
        <f t="shared" si="260"/>
        <v>368.24</v>
      </c>
    </row>
    <row r="1674" spans="1:10" ht="16.5" x14ac:dyDescent="0.25">
      <c r="A1674" s="5" t="s">
        <v>3266</v>
      </c>
      <c r="B1674" s="6" t="s">
        <v>3225</v>
      </c>
      <c r="C1674" s="5" t="s">
        <v>3226</v>
      </c>
      <c r="D1674" s="6" t="s">
        <v>53</v>
      </c>
      <c r="E1674" s="6" t="s">
        <v>61</v>
      </c>
      <c r="F1674" s="7">
        <v>4</v>
      </c>
      <c r="G1674" s="7">
        <v>108.98</v>
      </c>
      <c r="H1674" s="7">
        <f t="shared" si="258"/>
        <v>135.35</v>
      </c>
      <c r="I1674" s="7">
        <f t="shared" si="259"/>
        <v>435.92</v>
      </c>
      <c r="J1674" s="7">
        <f t="shared" si="260"/>
        <v>541.4</v>
      </c>
    </row>
    <row r="1675" spans="1:10" ht="16.5" x14ac:dyDescent="0.25">
      <c r="A1675" s="5" t="s">
        <v>3267</v>
      </c>
      <c r="B1675" s="6" t="s">
        <v>1865</v>
      </c>
      <c r="C1675" s="5" t="s">
        <v>1866</v>
      </c>
      <c r="D1675" s="6" t="s">
        <v>53</v>
      </c>
      <c r="E1675" s="6" t="s">
        <v>61</v>
      </c>
      <c r="F1675" s="7">
        <v>1</v>
      </c>
      <c r="G1675" s="7">
        <v>8787.94</v>
      </c>
      <c r="H1675" s="7">
        <f t="shared" si="258"/>
        <v>10914.62</v>
      </c>
      <c r="I1675" s="7">
        <f t="shared" si="259"/>
        <v>8787.94</v>
      </c>
      <c r="J1675" s="7">
        <f t="shared" si="260"/>
        <v>10914.62</v>
      </c>
    </row>
    <row r="1676" spans="1:10" ht="16.5" x14ac:dyDescent="0.25">
      <c r="A1676" s="5" t="s">
        <v>3268</v>
      </c>
      <c r="B1676" s="6" t="s">
        <v>3254</v>
      </c>
      <c r="C1676" s="5" t="s">
        <v>3255</v>
      </c>
      <c r="D1676" s="6" t="s">
        <v>53</v>
      </c>
      <c r="E1676" s="6" t="s">
        <v>61</v>
      </c>
      <c r="F1676" s="7">
        <v>1</v>
      </c>
      <c r="G1676" s="7">
        <v>2493.64</v>
      </c>
      <c r="H1676" s="7">
        <f t="shared" si="258"/>
        <v>3097.1</v>
      </c>
      <c r="I1676" s="7">
        <f t="shared" si="259"/>
        <v>2493.64</v>
      </c>
      <c r="J1676" s="7">
        <f t="shared" si="260"/>
        <v>3097.1</v>
      </c>
    </row>
    <row r="1677" spans="1:10" ht="16.5" x14ac:dyDescent="0.25">
      <c r="A1677" s="5" t="s">
        <v>3269</v>
      </c>
      <c r="B1677" s="6" t="s">
        <v>3270</v>
      </c>
      <c r="C1677" s="5" t="s">
        <v>3271</v>
      </c>
      <c r="D1677" s="6" t="s">
        <v>53</v>
      </c>
      <c r="E1677" s="6" t="s">
        <v>61</v>
      </c>
      <c r="F1677" s="7">
        <v>3</v>
      </c>
      <c r="G1677" s="7">
        <v>117.21</v>
      </c>
      <c r="H1677" s="7">
        <f t="shared" si="258"/>
        <v>145.57</v>
      </c>
      <c r="I1677" s="7">
        <f t="shared" si="259"/>
        <v>351.63</v>
      </c>
      <c r="J1677" s="7">
        <f t="shared" si="260"/>
        <v>436.71</v>
      </c>
    </row>
    <row r="1678" spans="1:10" ht="16.5" x14ac:dyDescent="0.25">
      <c r="A1678" s="5" t="s">
        <v>3272</v>
      </c>
      <c r="B1678" s="6" t="s">
        <v>1906</v>
      </c>
      <c r="C1678" s="5" t="s">
        <v>1907</v>
      </c>
      <c r="D1678" s="6" t="s">
        <v>53</v>
      </c>
      <c r="E1678" s="6" t="s">
        <v>61</v>
      </c>
      <c r="F1678" s="7">
        <v>1</v>
      </c>
      <c r="G1678" s="7">
        <v>4028.27</v>
      </c>
      <c r="H1678" s="7">
        <f t="shared" si="258"/>
        <v>5003.1099999999997</v>
      </c>
      <c r="I1678" s="7">
        <f t="shared" si="259"/>
        <v>4028.27</v>
      </c>
      <c r="J1678" s="7">
        <f t="shared" si="260"/>
        <v>5003.1099999999997</v>
      </c>
    </row>
    <row r="1679" spans="1:10" ht="20.100000000000001" customHeight="1" x14ac:dyDescent="0.25">
      <c r="A1679" s="3" t="s">
        <v>3273</v>
      </c>
      <c r="B1679" s="57" t="s">
        <v>3274</v>
      </c>
      <c r="C1679" s="57"/>
      <c r="D1679" s="57"/>
      <c r="E1679" s="57"/>
      <c r="F1679" s="57"/>
      <c r="G1679" s="57">
        <f>ROUND(F1680*G1680,2)+ROUND(F1681*G1681,2)+ROUND(F1682*G1682,2)+ROUND(F1683*G1683,2)+ROUND(F1684*G1684,2)+ROUND(F1685*G1685,2)</f>
        <v>31347.4</v>
      </c>
      <c r="H1679" s="57"/>
      <c r="I1679" s="4">
        <f>ROUND(SUM(I1680:I1685),2)</f>
        <v>31347.4</v>
      </c>
      <c r="J1679" s="4">
        <f>ROUND(SUM(J1680:J1685),2)</f>
        <v>38933.279999999999</v>
      </c>
    </row>
    <row r="1680" spans="1:10" ht="16.5" x14ac:dyDescent="0.25">
      <c r="A1680" s="5" t="s">
        <v>3275</v>
      </c>
      <c r="B1680" s="6" t="s">
        <v>3276</v>
      </c>
      <c r="C1680" s="5" t="s">
        <v>3277</v>
      </c>
      <c r="D1680" s="6" t="s">
        <v>53</v>
      </c>
      <c r="E1680" s="6" t="s">
        <v>740</v>
      </c>
      <c r="F1680" s="7">
        <v>195.03</v>
      </c>
      <c r="G1680" s="7">
        <v>144.66999999999999</v>
      </c>
      <c r="H1680" s="7">
        <f t="shared" ref="H1680:H1685" si="261">ROUND(G1680*ROUND(1+(24.2/100),4),2)</f>
        <v>179.68</v>
      </c>
      <c r="I1680" s="7">
        <f t="shared" ref="I1680:I1685" si="262">ROUND(ROUND(F1680,2)*ROUND(G1680,2),2)</f>
        <v>28214.99</v>
      </c>
      <c r="J1680" s="7">
        <f t="shared" ref="J1680:J1685" si="263">ROUND(ROUND(F1680,2)*ROUND(H1680,2),2)</f>
        <v>35042.99</v>
      </c>
    </row>
    <row r="1681" spans="1:10" ht="16.5" x14ac:dyDescent="0.25">
      <c r="A1681" s="5" t="s">
        <v>3278</v>
      </c>
      <c r="B1681" s="6" t="s">
        <v>2049</v>
      </c>
      <c r="C1681" s="5" t="s">
        <v>2050</v>
      </c>
      <c r="D1681" s="6" t="s">
        <v>17</v>
      </c>
      <c r="E1681" s="6" t="s">
        <v>61</v>
      </c>
      <c r="F1681" s="7">
        <v>9</v>
      </c>
      <c r="G1681" s="7">
        <v>84.62</v>
      </c>
      <c r="H1681" s="7">
        <f t="shared" si="261"/>
        <v>105.1</v>
      </c>
      <c r="I1681" s="7">
        <f t="shared" si="262"/>
        <v>761.58</v>
      </c>
      <c r="J1681" s="7">
        <f t="shared" si="263"/>
        <v>945.9</v>
      </c>
    </row>
    <row r="1682" spans="1:10" ht="16.5" x14ac:dyDescent="0.25">
      <c r="A1682" s="5" t="s">
        <v>3279</v>
      </c>
      <c r="B1682" s="6" t="s">
        <v>2046</v>
      </c>
      <c r="C1682" s="5" t="s">
        <v>2047</v>
      </c>
      <c r="D1682" s="6" t="s">
        <v>17</v>
      </c>
      <c r="E1682" s="6" t="s">
        <v>61</v>
      </c>
      <c r="F1682" s="7">
        <v>4</v>
      </c>
      <c r="G1682" s="7">
        <v>49.48</v>
      </c>
      <c r="H1682" s="7">
        <f t="shared" si="261"/>
        <v>61.45</v>
      </c>
      <c r="I1682" s="7">
        <f t="shared" si="262"/>
        <v>197.92</v>
      </c>
      <c r="J1682" s="7">
        <f t="shared" si="263"/>
        <v>245.8</v>
      </c>
    </row>
    <row r="1683" spans="1:10" ht="16.5" x14ac:dyDescent="0.25">
      <c r="A1683" s="5" t="s">
        <v>3280</v>
      </c>
      <c r="B1683" s="6" t="s">
        <v>3281</v>
      </c>
      <c r="C1683" s="5" t="s">
        <v>3282</v>
      </c>
      <c r="D1683" s="6" t="s">
        <v>53</v>
      </c>
      <c r="E1683" s="6" t="s">
        <v>286</v>
      </c>
      <c r="F1683" s="7">
        <v>1</v>
      </c>
      <c r="G1683" s="7">
        <v>445.85</v>
      </c>
      <c r="H1683" s="7">
        <f t="shared" si="261"/>
        <v>553.75</v>
      </c>
      <c r="I1683" s="7">
        <f t="shared" si="262"/>
        <v>445.85</v>
      </c>
      <c r="J1683" s="7">
        <f t="shared" si="263"/>
        <v>553.75</v>
      </c>
    </row>
    <row r="1684" spans="1:10" ht="16.5" x14ac:dyDescent="0.25">
      <c r="A1684" s="5" t="s">
        <v>3283</v>
      </c>
      <c r="B1684" s="6" t="s">
        <v>3284</v>
      </c>
      <c r="C1684" s="5" t="s">
        <v>3285</v>
      </c>
      <c r="D1684" s="6" t="s">
        <v>53</v>
      </c>
      <c r="E1684" s="6" t="s">
        <v>61</v>
      </c>
      <c r="F1684" s="7">
        <v>44</v>
      </c>
      <c r="G1684" s="7">
        <v>29.52</v>
      </c>
      <c r="H1684" s="7">
        <f t="shared" si="261"/>
        <v>36.659999999999997</v>
      </c>
      <c r="I1684" s="7">
        <f t="shared" si="262"/>
        <v>1298.8800000000001</v>
      </c>
      <c r="J1684" s="7">
        <f t="shared" si="263"/>
        <v>1613.04</v>
      </c>
    </row>
    <row r="1685" spans="1:10" ht="16.5" x14ac:dyDescent="0.25">
      <c r="A1685" s="5" t="s">
        <v>3286</v>
      </c>
      <c r="B1685" s="6" t="s">
        <v>2076</v>
      </c>
      <c r="C1685" s="5" t="s">
        <v>2077</v>
      </c>
      <c r="D1685" s="6" t="s">
        <v>53</v>
      </c>
      <c r="E1685" s="6" t="s">
        <v>286</v>
      </c>
      <c r="F1685" s="7">
        <v>2</v>
      </c>
      <c r="G1685" s="7">
        <v>214.09</v>
      </c>
      <c r="H1685" s="7">
        <f t="shared" si="261"/>
        <v>265.89999999999998</v>
      </c>
      <c r="I1685" s="7">
        <f t="shared" si="262"/>
        <v>428.18</v>
      </c>
      <c r="J1685" s="7">
        <f t="shared" si="263"/>
        <v>531.79999999999995</v>
      </c>
    </row>
    <row r="1686" spans="1:10" ht="20.100000000000001" customHeight="1" x14ac:dyDescent="0.25">
      <c r="A1686" s="3" t="s">
        <v>3287</v>
      </c>
      <c r="B1686" s="57" t="s">
        <v>3288</v>
      </c>
      <c r="C1686" s="57"/>
      <c r="D1686" s="57"/>
      <c r="E1686" s="57"/>
      <c r="F1686" s="57"/>
      <c r="G1686" s="57">
        <f>ROUND(F1687*G1687,2)+ROUND(F1688*G1688,2)+ROUND(F1689*G1689,2)+ROUND(F1690*G1690,2)+ROUND(F1691*G1691,2)+ROUND(F1692*G1692,2)+ROUND(F1693*G1693,2)+ROUND(F1694*G1694,2)+ROUND(F1695*G1695,2)+ROUND(F1696*G1696,2)</f>
        <v>13969.289999999999</v>
      </c>
      <c r="H1686" s="57"/>
      <c r="I1686" s="4">
        <f>ROUND(SUM(I1687:I1696),2)</f>
        <v>13969.29</v>
      </c>
      <c r="J1686" s="4">
        <f>ROUND(SUM(J1687:J1696),2)</f>
        <v>17349.87</v>
      </c>
    </row>
    <row r="1687" spans="1:10" ht="16.5" x14ac:dyDescent="0.25">
      <c r="A1687" s="5" t="s">
        <v>3289</v>
      </c>
      <c r="B1687" s="6" t="s">
        <v>3290</v>
      </c>
      <c r="C1687" s="5" t="s">
        <v>3291</v>
      </c>
      <c r="D1687" s="6" t="s">
        <v>53</v>
      </c>
      <c r="E1687" s="6" t="s">
        <v>61</v>
      </c>
      <c r="F1687" s="7">
        <v>1</v>
      </c>
      <c r="G1687" s="7">
        <v>51.97</v>
      </c>
      <c r="H1687" s="7">
        <f t="shared" ref="H1687:H1696" si="264">ROUND(G1687*ROUND(1+(24.2/100),4),2)</f>
        <v>64.55</v>
      </c>
      <c r="I1687" s="7">
        <f t="shared" ref="I1687:I1696" si="265">ROUND(ROUND(F1687,2)*ROUND(G1687,2),2)</f>
        <v>51.97</v>
      </c>
      <c r="J1687" s="7">
        <f t="shared" ref="J1687:J1696" si="266">ROUND(ROUND(F1687,2)*ROUND(H1687,2),2)</f>
        <v>64.55</v>
      </c>
    </row>
    <row r="1688" spans="1:10" ht="16.5" x14ac:dyDescent="0.25">
      <c r="A1688" s="5" t="s">
        <v>3292</v>
      </c>
      <c r="B1688" s="6" t="s">
        <v>3293</v>
      </c>
      <c r="C1688" s="5" t="s">
        <v>3294</v>
      </c>
      <c r="D1688" s="6" t="s">
        <v>53</v>
      </c>
      <c r="E1688" s="6" t="s">
        <v>61</v>
      </c>
      <c r="F1688" s="7">
        <v>4</v>
      </c>
      <c r="G1688" s="7">
        <v>109.65</v>
      </c>
      <c r="H1688" s="7">
        <f t="shared" si="264"/>
        <v>136.19</v>
      </c>
      <c r="I1688" s="7">
        <f t="shared" si="265"/>
        <v>438.6</v>
      </c>
      <c r="J1688" s="7">
        <f t="shared" si="266"/>
        <v>544.76</v>
      </c>
    </row>
    <row r="1689" spans="1:10" ht="16.5" x14ac:dyDescent="0.25">
      <c r="A1689" s="5" t="s">
        <v>3295</v>
      </c>
      <c r="B1689" s="6" t="s">
        <v>3296</v>
      </c>
      <c r="C1689" s="5" t="s">
        <v>3297</v>
      </c>
      <c r="D1689" s="6" t="s">
        <v>53</v>
      </c>
      <c r="E1689" s="6" t="s">
        <v>3298</v>
      </c>
      <c r="F1689" s="7">
        <v>5</v>
      </c>
      <c r="G1689" s="7">
        <v>325.23</v>
      </c>
      <c r="H1689" s="7">
        <f t="shared" si="264"/>
        <v>403.94</v>
      </c>
      <c r="I1689" s="7">
        <f t="shared" si="265"/>
        <v>1626.15</v>
      </c>
      <c r="J1689" s="7">
        <f t="shared" si="266"/>
        <v>2019.7</v>
      </c>
    </row>
    <row r="1690" spans="1:10" ht="16.5" x14ac:dyDescent="0.25">
      <c r="A1690" s="5" t="s">
        <v>3299</v>
      </c>
      <c r="B1690" s="6" t="s">
        <v>3300</v>
      </c>
      <c r="C1690" s="5" t="s">
        <v>3301</v>
      </c>
      <c r="D1690" s="6" t="s">
        <v>53</v>
      </c>
      <c r="E1690" s="6" t="s">
        <v>286</v>
      </c>
      <c r="F1690" s="7">
        <v>3</v>
      </c>
      <c r="G1690" s="7">
        <v>141.26</v>
      </c>
      <c r="H1690" s="7">
        <f t="shared" si="264"/>
        <v>175.44</v>
      </c>
      <c r="I1690" s="7">
        <f t="shared" si="265"/>
        <v>423.78</v>
      </c>
      <c r="J1690" s="7">
        <f t="shared" si="266"/>
        <v>526.32000000000005</v>
      </c>
    </row>
    <row r="1691" spans="1:10" ht="16.5" x14ac:dyDescent="0.25">
      <c r="A1691" s="5" t="s">
        <v>3302</v>
      </c>
      <c r="B1691" s="6" t="s">
        <v>3303</v>
      </c>
      <c r="C1691" s="5" t="s">
        <v>3304</v>
      </c>
      <c r="D1691" s="6" t="s">
        <v>53</v>
      </c>
      <c r="E1691" s="6" t="s">
        <v>286</v>
      </c>
      <c r="F1691" s="7">
        <v>3</v>
      </c>
      <c r="G1691" s="7">
        <v>265.70999999999998</v>
      </c>
      <c r="H1691" s="7">
        <f t="shared" si="264"/>
        <v>330.01</v>
      </c>
      <c r="I1691" s="7">
        <f t="shared" si="265"/>
        <v>797.13</v>
      </c>
      <c r="J1691" s="7">
        <f t="shared" si="266"/>
        <v>990.03</v>
      </c>
    </row>
    <row r="1692" spans="1:10" ht="16.5" x14ac:dyDescent="0.25">
      <c r="A1692" s="5" t="s">
        <v>3305</v>
      </c>
      <c r="B1692" s="6" t="s">
        <v>3306</v>
      </c>
      <c r="C1692" s="5" t="s">
        <v>3307</v>
      </c>
      <c r="D1692" s="6" t="s">
        <v>53</v>
      </c>
      <c r="E1692" s="6" t="s">
        <v>286</v>
      </c>
      <c r="F1692" s="7">
        <v>3</v>
      </c>
      <c r="G1692" s="7">
        <v>425.7</v>
      </c>
      <c r="H1692" s="7">
        <f t="shared" si="264"/>
        <v>528.72</v>
      </c>
      <c r="I1692" s="7">
        <f t="shared" si="265"/>
        <v>1277.0999999999999</v>
      </c>
      <c r="J1692" s="7">
        <f t="shared" si="266"/>
        <v>1586.16</v>
      </c>
    </row>
    <row r="1693" spans="1:10" ht="16.5" x14ac:dyDescent="0.25">
      <c r="A1693" s="5" t="s">
        <v>3308</v>
      </c>
      <c r="B1693" s="6" t="s">
        <v>3309</v>
      </c>
      <c r="C1693" s="5" t="s">
        <v>3310</v>
      </c>
      <c r="D1693" s="6" t="s">
        <v>53</v>
      </c>
      <c r="E1693" s="6" t="s">
        <v>286</v>
      </c>
      <c r="F1693" s="7">
        <v>4</v>
      </c>
      <c r="G1693" s="7">
        <v>1022.7</v>
      </c>
      <c r="H1693" s="7">
        <f t="shared" si="264"/>
        <v>1270.19</v>
      </c>
      <c r="I1693" s="7">
        <f t="shared" si="265"/>
        <v>4090.8</v>
      </c>
      <c r="J1693" s="7">
        <f t="shared" si="266"/>
        <v>5080.76</v>
      </c>
    </row>
    <row r="1694" spans="1:10" ht="16.5" x14ac:dyDescent="0.25">
      <c r="A1694" s="5" t="s">
        <v>3311</v>
      </c>
      <c r="B1694" s="6" t="s">
        <v>3312</v>
      </c>
      <c r="C1694" s="5" t="s">
        <v>3313</v>
      </c>
      <c r="D1694" s="6" t="s">
        <v>53</v>
      </c>
      <c r="E1694" s="6" t="s">
        <v>61</v>
      </c>
      <c r="F1694" s="7">
        <v>1</v>
      </c>
      <c r="G1694" s="7">
        <v>277.77</v>
      </c>
      <c r="H1694" s="7">
        <f t="shared" si="264"/>
        <v>344.99</v>
      </c>
      <c r="I1694" s="7">
        <f t="shared" si="265"/>
        <v>277.77</v>
      </c>
      <c r="J1694" s="7">
        <f t="shared" si="266"/>
        <v>344.99</v>
      </c>
    </row>
    <row r="1695" spans="1:10" ht="16.5" x14ac:dyDescent="0.25">
      <c r="A1695" s="5" t="s">
        <v>3314</v>
      </c>
      <c r="B1695" s="6" t="s">
        <v>3315</v>
      </c>
      <c r="C1695" s="5" t="s">
        <v>3316</v>
      </c>
      <c r="D1695" s="6" t="s">
        <v>17</v>
      </c>
      <c r="E1695" s="6" t="s">
        <v>61</v>
      </c>
      <c r="F1695" s="7">
        <v>1</v>
      </c>
      <c r="G1695" s="7">
        <v>3123.83</v>
      </c>
      <c r="H1695" s="7">
        <f t="shared" si="264"/>
        <v>3879.8</v>
      </c>
      <c r="I1695" s="7">
        <f t="shared" si="265"/>
        <v>3123.83</v>
      </c>
      <c r="J1695" s="7">
        <f t="shared" si="266"/>
        <v>3879.8</v>
      </c>
    </row>
    <row r="1696" spans="1:10" ht="24.75" x14ac:dyDescent="0.25">
      <c r="A1696" s="5" t="s">
        <v>3317</v>
      </c>
      <c r="B1696" s="6" t="s">
        <v>3318</v>
      </c>
      <c r="C1696" s="5" t="s">
        <v>3319</v>
      </c>
      <c r="D1696" s="6" t="s">
        <v>17</v>
      </c>
      <c r="E1696" s="6" t="s">
        <v>61</v>
      </c>
      <c r="F1696" s="7">
        <v>1</v>
      </c>
      <c r="G1696" s="7">
        <v>1862.16</v>
      </c>
      <c r="H1696" s="7">
        <f t="shared" si="264"/>
        <v>2312.8000000000002</v>
      </c>
      <c r="I1696" s="7">
        <f t="shared" si="265"/>
        <v>1862.16</v>
      </c>
      <c r="J1696" s="7">
        <f t="shared" si="266"/>
        <v>2312.8000000000002</v>
      </c>
    </row>
    <row r="1697" spans="1:10" ht="20.100000000000001" customHeight="1" x14ac:dyDescent="0.25">
      <c r="A1697" s="3" t="s">
        <v>3320</v>
      </c>
      <c r="B1697" s="57" t="s">
        <v>325</v>
      </c>
      <c r="C1697" s="57"/>
      <c r="D1697" s="57"/>
      <c r="E1697" s="57"/>
      <c r="F1697" s="57"/>
      <c r="G1697" s="57">
        <f>ROUND(F1698*G1698,2)+ROUND(F1705*G1705,2)+ROUND(F1707*G1707,2)+ROUND(F1709*G1709,2)</f>
        <v>0</v>
      </c>
      <c r="H1697" s="57"/>
      <c r="I1697" s="4">
        <f>ROUND(I1698+I1705+I1707+I1709,2)</f>
        <v>551.49</v>
      </c>
      <c r="J1697" s="4">
        <f>ROUND(J1698+J1705+J1707+J1709,2)</f>
        <v>684.93</v>
      </c>
    </row>
    <row r="1698" spans="1:10" ht="20.100000000000001" customHeight="1" x14ac:dyDescent="0.25">
      <c r="A1698" s="3" t="s">
        <v>3321</v>
      </c>
      <c r="B1698" s="57" t="s">
        <v>213</v>
      </c>
      <c r="C1698" s="57"/>
      <c r="D1698" s="57"/>
      <c r="E1698" s="57"/>
      <c r="F1698" s="57"/>
      <c r="G1698" s="57">
        <f>ROUND(F1699*G1699,2)+ROUND(F1700*G1700,2)+ROUND(F1701*G1701,2)+ROUND(F1702*G1702,2)+ROUND(F1703*G1703,2)+ROUND(F1704*G1704,2)</f>
        <v>117.13000000000001</v>
      </c>
      <c r="H1698" s="57"/>
      <c r="I1698" s="4">
        <f>ROUND(SUM(I1699:I1704),2)</f>
        <v>117.13</v>
      </c>
      <c r="J1698" s="4">
        <f>ROUND(SUM(J1699:J1704),2)</f>
        <v>145.5</v>
      </c>
    </row>
    <row r="1699" spans="1:10" ht="16.5" x14ac:dyDescent="0.25">
      <c r="A1699" s="5" t="s">
        <v>3322</v>
      </c>
      <c r="B1699" s="6" t="s">
        <v>224</v>
      </c>
      <c r="C1699" s="5" t="s">
        <v>225</v>
      </c>
      <c r="D1699" s="6" t="s">
        <v>17</v>
      </c>
      <c r="E1699" s="6" t="s">
        <v>178</v>
      </c>
      <c r="F1699" s="7">
        <v>0.67</v>
      </c>
      <c r="G1699" s="7">
        <v>10.029999999999999</v>
      </c>
      <c r="H1699" s="7">
        <f t="shared" ref="H1699:H1704" si="267">ROUND(G1699*ROUND(1+(24.2/100),4),2)</f>
        <v>12.46</v>
      </c>
      <c r="I1699" s="7">
        <f t="shared" ref="I1699:I1704" si="268">ROUND(ROUND(F1699,2)*ROUND(G1699,2),2)</f>
        <v>6.72</v>
      </c>
      <c r="J1699" s="7">
        <f t="shared" ref="J1699:J1704" si="269">ROUND(ROUND(F1699,2)*ROUND(H1699,2),2)</f>
        <v>8.35</v>
      </c>
    </row>
    <row r="1700" spans="1:10" ht="16.5" x14ac:dyDescent="0.25">
      <c r="A1700" s="5" t="s">
        <v>3323</v>
      </c>
      <c r="B1700" s="6" t="s">
        <v>974</v>
      </c>
      <c r="C1700" s="5" t="s">
        <v>975</v>
      </c>
      <c r="D1700" s="6" t="s">
        <v>17</v>
      </c>
      <c r="E1700" s="6" t="s">
        <v>178</v>
      </c>
      <c r="F1700" s="7">
        <v>1.57</v>
      </c>
      <c r="G1700" s="7">
        <v>14.92</v>
      </c>
      <c r="H1700" s="7">
        <f t="shared" si="267"/>
        <v>18.53</v>
      </c>
      <c r="I1700" s="7">
        <f t="shared" si="268"/>
        <v>23.42</v>
      </c>
      <c r="J1700" s="7">
        <f t="shared" si="269"/>
        <v>29.09</v>
      </c>
    </row>
    <row r="1701" spans="1:10" ht="16.5" x14ac:dyDescent="0.25">
      <c r="A1701" s="5" t="s">
        <v>3324</v>
      </c>
      <c r="B1701" s="6" t="s">
        <v>888</v>
      </c>
      <c r="C1701" s="5" t="s">
        <v>889</v>
      </c>
      <c r="D1701" s="6" t="s">
        <v>17</v>
      </c>
      <c r="E1701" s="6" t="s">
        <v>61</v>
      </c>
      <c r="F1701" s="7">
        <v>2</v>
      </c>
      <c r="G1701" s="7">
        <v>12.04</v>
      </c>
      <c r="H1701" s="7">
        <f t="shared" si="267"/>
        <v>14.95</v>
      </c>
      <c r="I1701" s="7">
        <f t="shared" si="268"/>
        <v>24.08</v>
      </c>
      <c r="J1701" s="7">
        <f t="shared" si="269"/>
        <v>29.9</v>
      </c>
    </row>
    <row r="1702" spans="1:10" ht="16.5" x14ac:dyDescent="0.25">
      <c r="A1702" s="5" t="s">
        <v>3325</v>
      </c>
      <c r="B1702" s="6" t="s">
        <v>245</v>
      </c>
      <c r="C1702" s="5" t="s">
        <v>246</v>
      </c>
      <c r="D1702" s="6" t="s">
        <v>17</v>
      </c>
      <c r="E1702" s="6" t="s">
        <v>61</v>
      </c>
      <c r="F1702" s="7">
        <v>1</v>
      </c>
      <c r="G1702" s="7">
        <v>7.46</v>
      </c>
      <c r="H1702" s="7">
        <f t="shared" si="267"/>
        <v>9.27</v>
      </c>
      <c r="I1702" s="7">
        <f t="shared" si="268"/>
        <v>7.46</v>
      </c>
      <c r="J1702" s="7">
        <f t="shared" si="269"/>
        <v>9.27</v>
      </c>
    </row>
    <row r="1703" spans="1:10" ht="16.5" x14ac:dyDescent="0.25">
      <c r="A1703" s="5" t="s">
        <v>3326</v>
      </c>
      <c r="B1703" s="6" t="s">
        <v>981</v>
      </c>
      <c r="C1703" s="5" t="s">
        <v>982</v>
      </c>
      <c r="D1703" s="6" t="s">
        <v>17</v>
      </c>
      <c r="E1703" s="6" t="s">
        <v>61</v>
      </c>
      <c r="F1703" s="7">
        <v>2</v>
      </c>
      <c r="G1703" s="7">
        <v>12.75</v>
      </c>
      <c r="H1703" s="7">
        <f t="shared" si="267"/>
        <v>15.84</v>
      </c>
      <c r="I1703" s="7">
        <f t="shared" si="268"/>
        <v>25.5</v>
      </c>
      <c r="J1703" s="7">
        <f t="shared" si="269"/>
        <v>31.68</v>
      </c>
    </row>
    <row r="1704" spans="1:10" ht="24.75" x14ac:dyDescent="0.25">
      <c r="A1704" s="5" t="s">
        <v>3327</v>
      </c>
      <c r="B1704" s="6" t="s">
        <v>920</v>
      </c>
      <c r="C1704" s="5" t="s">
        <v>921</v>
      </c>
      <c r="D1704" s="6" t="s">
        <v>17</v>
      </c>
      <c r="E1704" s="6" t="s">
        <v>178</v>
      </c>
      <c r="F1704" s="7">
        <v>2.2400000000000002</v>
      </c>
      <c r="G1704" s="7">
        <v>13.37</v>
      </c>
      <c r="H1704" s="7">
        <f t="shared" si="267"/>
        <v>16.61</v>
      </c>
      <c r="I1704" s="7">
        <f t="shared" si="268"/>
        <v>29.95</v>
      </c>
      <c r="J1704" s="7">
        <f t="shared" si="269"/>
        <v>37.21</v>
      </c>
    </row>
    <row r="1705" spans="1:10" ht="20.100000000000001" customHeight="1" x14ac:dyDescent="0.25">
      <c r="A1705" s="3" t="s">
        <v>3328</v>
      </c>
      <c r="B1705" s="57" t="s">
        <v>986</v>
      </c>
      <c r="C1705" s="57"/>
      <c r="D1705" s="57"/>
      <c r="E1705" s="57"/>
      <c r="F1705" s="57"/>
      <c r="G1705" s="57">
        <f>ROUND(F1706*G1706,2)</f>
        <v>132.09</v>
      </c>
      <c r="H1705" s="57"/>
      <c r="I1705" s="4">
        <f>ROUND(SUM(I1706:I1706),2)</f>
        <v>132.09</v>
      </c>
      <c r="J1705" s="4">
        <f>ROUND(SUM(J1706:J1706),2)</f>
        <v>164.06</v>
      </c>
    </row>
    <row r="1706" spans="1:10" ht="16.5" x14ac:dyDescent="0.25">
      <c r="A1706" s="5" t="s">
        <v>3329</v>
      </c>
      <c r="B1706" s="6" t="s">
        <v>988</v>
      </c>
      <c r="C1706" s="5" t="s">
        <v>989</v>
      </c>
      <c r="D1706" s="6" t="s">
        <v>53</v>
      </c>
      <c r="E1706" s="6" t="s">
        <v>61</v>
      </c>
      <c r="F1706" s="7">
        <v>1</v>
      </c>
      <c r="G1706" s="7">
        <v>132.09</v>
      </c>
      <c r="H1706" s="7">
        <f>ROUND(G1706*ROUND(1+(24.2/100),4),2)</f>
        <v>164.06</v>
      </c>
      <c r="I1706" s="7">
        <f>ROUND(ROUND(F1706,2)*ROUND(G1706,2),2)</f>
        <v>132.09</v>
      </c>
      <c r="J1706" s="7">
        <f>ROUND(ROUND(F1706,2)*ROUND(H1706,2),2)</f>
        <v>164.06</v>
      </c>
    </row>
    <row r="1707" spans="1:10" ht="20.100000000000001" customHeight="1" x14ac:dyDescent="0.25">
      <c r="A1707" s="3" t="s">
        <v>3330</v>
      </c>
      <c r="B1707" s="57" t="s">
        <v>263</v>
      </c>
      <c r="C1707" s="57"/>
      <c r="D1707" s="57"/>
      <c r="E1707" s="57"/>
      <c r="F1707" s="57"/>
      <c r="G1707" s="57">
        <f>ROUND(F1708*G1708,2)</f>
        <v>282.20999999999998</v>
      </c>
      <c r="H1707" s="57"/>
      <c r="I1707" s="4">
        <f>ROUND(SUM(I1708:I1708),2)</f>
        <v>282.20999999999998</v>
      </c>
      <c r="J1707" s="4">
        <f>ROUND(SUM(J1708:J1708),2)</f>
        <v>350.46</v>
      </c>
    </row>
    <row r="1708" spans="1:10" ht="16.5" x14ac:dyDescent="0.25">
      <c r="A1708" s="5" t="s">
        <v>3331</v>
      </c>
      <c r="B1708" s="6" t="s">
        <v>684</v>
      </c>
      <c r="C1708" s="5" t="s">
        <v>685</v>
      </c>
      <c r="D1708" s="6" t="s">
        <v>53</v>
      </c>
      <c r="E1708" s="6" t="s">
        <v>178</v>
      </c>
      <c r="F1708" s="7">
        <v>36.89</v>
      </c>
      <c r="G1708" s="7">
        <v>7.65</v>
      </c>
      <c r="H1708" s="7">
        <f>ROUND(G1708*ROUND(1+(24.2/100),4),2)</f>
        <v>9.5</v>
      </c>
      <c r="I1708" s="7">
        <f>ROUND(ROUND(F1708,2)*ROUND(G1708,2),2)</f>
        <v>282.20999999999998</v>
      </c>
      <c r="J1708" s="7">
        <f>ROUND(ROUND(F1708,2)*ROUND(H1708,2),2)</f>
        <v>350.46</v>
      </c>
    </row>
    <row r="1709" spans="1:10" ht="20.100000000000001" customHeight="1" x14ac:dyDescent="0.25">
      <c r="A1709" s="3" t="s">
        <v>3332</v>
      </c>
      <c r="B1709" s="57" t="s">
        <v>271</v>
      </c>
      <c r="C1709" s="57"/>
      <c r="D1709" s="57"/>
      <c r="E1709" s="57"/>
      <c r="F1709" s="57"/>
      <c r="G1709" s="57">
        <f>ROUND(F1710*G1710,2)</f>
        <v>20.059999999999999</v>
      </c>
      <c r="H1709" s="57"/>
      <c r="I1709" s="4">
        <f>ROUND(SUM(I1710:I1710),2)</f>
        <v>20.059999999999999</v>
      </c>
      <c r="J1709" s="4">
        <f>ROUND(SUM(J1710:J1710),2)</f>
        <v>24.91</v>
      </c>
    </row>
    <row r="1710" spans="1:10" ht="16.5" x14ac:dyDescent="0.25">
      <c r="A1710" s="5" t="s">
        <v>3333</v>
      </c>
      <c r="B1710" s="6" t="s">
        <v>3334</v>
      </c>
      <c r="C1710" s="5" t="s">
        <v>3335</v>
      </c>
      <c r="D1710" s="6" t="s">
        <v>17</v>
      </c>
      <c r="E1710" s="6" t="s">
        <v>61</v>
      </c>
      <c r="F1710" s="7">
        <v>1</v>
      </c>
      <c r="G1710" s="7">
        <v>20.059999999999999</v>
      </c>
      <c r="H1710" s="7">
        <f>ROUND(G1710*ROUND(1+(24.2/100),4),2)</f>
        <v>24.91</v>
      </c>
      <c r="I1710" s="7">
        <f>ROUND(ROUND(F1710,2)*ROUND(G1710,2),2)</f>
        <v>20.059999999999999</v>
      </c>
      <c r="J1710" s="7">
        <f>ROUND(ROUND(F1710,2)*ROUND(H1710,2),2)</f>
        <v>24.91</v>
      </c>
    </row>
    <row r="1711" spans="1:10" ht="20.100000000000001" customHeight="1" x14ac:dyDescent="0.25">
      <c r="A1711" s="3" t="s">
        <v>3336</v>
      </c>
      <c r="B1711" s="57" t="s">
        <v>346</v>
      </c>
      <c r="C1711" s="57"/>
      <c r="D1711" s="57"/>
      <c r="E1711" s="57"/>
      <c r="F1711" s="57"/>
      <c r="G1711" s="57">
        <f>ROUND(F1712*G1712,2)</f>
        <v>0</v>
      </c>
      <c r="H1711" s="57"/>
      <c r="I1711" s="4">
        <f>ROUND(I1712,2)</f>
        <v>1577.11</v>
      </c>
      <c r="J1711" s="4">
        <f>ROUND(J1712,2)</f>
        <v>1958.66</v>
      </c>
    </row>
    <row r="1712" spans="1:10" ht="20.100000000000001" customHeight="1" x14ac:dyDescent="0.25">
      <c r="A1712" s="3" t="s">
        <v>3337</v>
      </c>
      <c r="B1712" s="57" t="s">
        <v>484</v>
      </c>
      <c r="C1712" s="57"/>
      <c r="D1712" s="57"/>
      <c r="E1712" s="57"/>
      <c r="F1712" s="57"/>
      <c r="G1712" s="57">
        <f>ROUND(F1713*G1713,2)+ROUND(F1716*G1716,2)</f>
        <v>0</v>
      </c>
      <c r="H1712" s="57"/>
      <c r="I1712" s="4">
        <f>ROUND(I1713+I1716,2)</f>
        <v>1577.11</v>
      </c>
      <c r="J1712" s="4">
        <f>ROUND(J1713+J1716,2)</f>
        <v>1958.66</v>
      </c>
    </row>
    <row r="1713" spans="1:10" ht="20.100000000000001" customHeight="1" x14ac:dyDescent="0.25">
      <c r="A1713" s="3" t="s">
        <v>3338</v>
      </c>
      <c r="B1713" s="57" t="s">
        <v>353</v>
      </c>
      <c r="C1713" s="57"/>
      <c r="D1713" s="57"/>
      <c r="E1713" s="57"/>
      <c r="F1713" s="57"/>
      <c r="G1713" s="57">
        <f>ROUND(F1714*G1714,2)+ROUND(F1715*G1715,2)</f>
        <v>1320.4499999999998</v>
      </c>
      <c r="H1713" s="57"/>
      <c r="I1713" s="4">
        <f>ROUND(SUM(I1714:I1715),2)</f>
        <v>1320.45</v>
      </c>
      <c r="J1713" s="4">
        <f>ROUND(SUM(J1714:J1715),2)</f>
        <v>1639.9</v>
      </c>
    </row>
    <row r="1714" spans="1:10" ht="16.5" x14ac:dyDescent="0.25">
      <c r="A1714" s="5" t="s">
        <v>3339</v>
      </c>
      <c r="B1714" s="6" t="s">
        <v>493</v>
      </c>
      <c r="C1714" s="5" t="s">
        <v>494</v>
      </c>
      <c r="D1714" s="6" t="s">
        <v>17</v>
      </c>
      <c r="E1714" s="6" t="s">
        <v>178</v>
      </c>
      <c r="F1714" s="7">
        <v>22.05</v>
      </c>
      <c r="G1714" s="7">
        <v>48.78</v>
      </c>
      <c r="H1714" s="7">
        <f>ROUND(G1714*ROUND(1+(24.2/100),4),2)</f>
        <v>60.58</v>
      </c>
      <c r="I1714" s="7">
        <f>ROUND(ROUND(F1714,2)*ROUND(G1714,2),2)</f>
        <v>1075.5999999999999</v>
      </c>
      <c r="J1714" s="7">
        <f>ROUND(ROUND(F1714,2)*ROUND(H1714,2),2)</f>
        <v>1335.79</v>
      </c>
    </row>
    <row r="1715" spans="1:10" ht="16.5" x14ac:dyDescent="0.25">
      <c r="A1715" s="5" t="s">
        <v>3340</v>
      </c>
      <c r="B1715" s="6" t="s">
        <v>1146</v>
      </c>
      <c r="C1715" s="5" t="s">
        <v>1147</v>
      </c>
      <c r="D1715" s="6" t="s">
        <v>17</v>
      </c>
      <c r="E1715" s="6" t="s">
        <v>178</v>
      </c>
      <c r="F1715" s="7">
        <v>8.14</v>
      </c>
      <c r="G1715" s="7">
        <v>30.08</v>
      </c>
      <c r="H1715" s="7">
        <f>ROUND(G1715*ROUND(1+(24.2/100),4),2)</f>
        <v>37.36</v>
      </c>
      <c r="I1715" s="7">
        <f>ROUND(ROUND(F1715,2)*ROUND(G1715,2),2)</f>
        <v>244.85</v>
      </c>
      <c r="J1715" s="7">
        <f>ROUND(ROUND(F1715,2)*ROUND(H1715,2),2)</f>
        <v>304.11</v>
      </c>
    </row>
    <row r="1716" spans="1:10" ht="20.100000000000001" customHeight="1" x14ac:dyDescent="0.25">
      <c r="A1716" s="3" t="s">
        <v>3341</v>
      </c>
      <c r="B1716" s="57" t="s">
        <v>370</v>
      </c>
      <c r="C1716" s="57"/>
      <c r="D1716" s="57"/>
      <c r="E1716" s="57"/>
      <c r="F1716" s="57"/>
      <c r="G1716" s="57">
        <f>ROUND(F1717*G1717,2)+ROUND(F1718*G1718,2)+ROUND(F1719*G1719,2)</f>
        <v>256.65999999999997</v>
      </c>
      <c r="H1716" s="57"/>
      <c r="I1716" s="4">
        <f>ROUND(SUM(I1717:I1719),2)</f>
        <v>256.66000000000003</v>
      </c>
      <c r="J1716" s="4">
        <f>ROUND(SUM(J1717:J1719),2)</f>
        <v>318.76</v>
      </c>
    </row>
    <row r="1717" spans="1:10" ht="16.5" x14ac:dyDescent="0.25">
      <c r="A1717" s="5" t="s">
        <v>3342</v>
      </c>
      <c r="B1717" s="6" t="s">
        <v>3343</v>
      </c>
      <c r="C1717" s="5" t="s">
        <v>3344</v>
      </c>
      <c r="D1717" s="6" t="s">
        <v>17</v>
      </c>
      <c r="E1717" s="6" t="s">
        <v>61</v>
      </c>
      <c r="F1717" s="7">
        <v>2</v>
      </c>
      <c r="G1717" s="7">
        <v>34.799999999999997</v>
      </c>
      <c r="H1717" s="7">
        <f>ROUND(G1717*ROUND(1+(24.2/100),4),2)</f>
        <v>43.22</v>
      </c>
      <c r="I1717" s="7">
        <f>ROUND(ROUND(F1717,2)*ROUND(G1717,2),2)</f>
        <v>69.599999999999994</v>
      </c>
      <c r="J1717" s="7">
        <f>ROUND(ROUND(F1717,2)*ROUND(H1717,2),2)</f>
        <v>86.44</v>
      </c>
    </row>
    <row r="1718" spans="1:10" ht="16.5" x14ac:dyDescent="0.25">
      <c r="A1718" s="5" t="s">
        <v>3345</v>
      </c>
      <c r="B1718" s="6" t="s">
        <v>1165</v>
      </c>
      <c r="C1718" s="5" t="s">
        <v>1166</v>
      </c>
      <c r="D1718" s="6" t="s">
        <v>17</v>
      </c>
      <c r="E1718" s="6" t="s">
        <v>61</v>
      </c>
      <c r="F1718" s="7">
        <v>2</v>
      </c>
      <c r="G1718" s="7">
        <v>36.83</v>
      </c>
      <c r="H1718" s="7">
        <f>ROUND(G1718*ROUND(1+(24.2/100),4),2)</f>
        <v>45.74</v>
      </c>
      <c r="I1718" s="7">
        <f>ROUND(ROUND(F1718,2)*ROUND(G1718,2),2)</f>
        <v>73.66</v>
      </c>
      <c r="J1718" s="7">
        <f>ROUND(ROUND(F1718,2)*ROUND(H1718,2),2)</f>
        <v>91.48</v>
      </c>
    </row>
    <row r="1719" spans="1:10" x14ac:dyDescent="0.25">
      <c r="A1719" s="5" t="s">
        <v>3346</v>
      </c>
      <c r="B1719" s="6" t="s">
        <v>1168</v>
      </c>
      <c r="C1719" s="5" t="s">
        <v>1169</v>
      </c>
      <c r="D1719" s="6" t="s">
        <v>188</v>
      </c>
      <c r="E1719" s="6" t="s">
        <v>286</v>
      </c>
      <c r="F1719" s="7">
        <v>2</v>
      </c>
      <c r="G1719" s="7">
        <v>56.7</v>
      </c>
      <c r="H1719" s="7">
        <f>ROUND(G1719*ROUND(1+(24.2/100),4),2)</f>
        <v>70.42</v>
      </c>
      <c r="I1719" s="7">
        <f>ROUND(ROUND(F1719,2)*ROUND(G1719,2),2)</f>
        <v>113.4</v>
      </c>
      <c r="J1719" s="7">
        <f>ROUND(ROUND(F1719,2)*ROUND(H1719,2),2)</f>
        <v>140.84</v>
      </c>
    </row>
    <row r="1720" spans="1:10" ht="20.100000000000001" customHeight="1" x14ac:dyDescent="0.25">
      <c r="A1720" s="3" t="s">
        <v>3347</v>
      </c>
      <c r="B1720" s="57" t="s">
        <v>1217</v>
      </c>
      <c r="C1720" s="57"/>
      <c r="D1720" s="57"/>
      <c r="E1720" s="57"/>
      <c r="F1720" s="57"/>
      <c r="G1720" s="57">
        <f>ROUND(F1721*G1721,2)+ROUND(F1722*G1722,2)+ROUND(F1723*G1723,2)</f>
        <v>31006.83</v>
      </c>
      <c r="H1720" s="57"/>
      <c r="I1720" s="4">
        <f>ROUND(SUM(I1721:I1723),2)</f>
        <v>31006.83</v>
      </c>
      <c r="J1720" s="4">
        <f>ROUND(SUM(J1721:J1723),2)</f>
        <v>38510.39</v>
      </c>
    </row>
    <row r="1721" spans="1:10" ht="16.5" x14ac:dyDescent="0.25">
      <c r="A1721" s="5" t="s">
        <v>3348</v>
      </c>
      <c r="B1721" s="6" t="s">
        <v>2585</v>
      </c>
      <c r="C1721" s="5" t="s">
        <v>2586</v>
      </c>
      <c r="D1721" s="6" t="s">
        <v>17</v>
      </c>
      <c r="E1721" s="6" t="s">
        <v>72</v>
      </c>
      <c r="F1721" s="7">
        <v>92.1</v>
      </c>
      <c r="G1721" s="7">
        <v>25.4</v>
      </c>
      <c r="H1721" s="7">
        <f>ROUND(G1721*ROUND(1+(24.2/100),4),2)</f>
        <v>31.55</v>
      </c>
      <c r="I1721" s="7">
        <f>ROUND(ROUND(F1721,2)*ROUND(G1721,2),2)</f>
        <v>2339.34</v>
      </c>
      <c r="J1721" s="7">
        <f>ROUND(ROUND(F1721,2)*ROUND(H1721,2),2)</f>
        <v>2905.76</v>
      </c>
    </row>
    <row r="1722" spans="1:10" ht="16.5" x14ac:dyDescent="0.25">
      <c r="A1722" s="5" t="s">
        <v>3349</v>
      </c>
      <c r="B1722" s="6" t="s">
        <v>1222</v>
      </c>
      <c r="C1722" s="5" t="s">
        <v>1223</v>
      </c>
      <c r="D1722" s="6" t="s">
        <v>17</v>
      </c>
      <c r="E1722" s="6" t="s">
        <v>72</v>
      </c>
      <c r="F1722" s="7">
        <v>101.34</v>
      </c>
      <c r="G1722" s="7">
        <v>226.61</v>
      </c>
      <c r="H1722" s="7">
        <f>ROUND(G1722*ROUND(1+(24.2/100),4),2)</f>
        <v>281.45</v>
      </c>
      <c r="I1722" s="7">
        <f>ROUND(ROUND(F1722,2)*ROUND(G1722,2),2)</f>
        <v>22964.66</v>
      </c>
      <c r="J1722" s="7">
        <f>ROUND(ROUND(F1722,2)*ROUND(H1722,2),2)</f>
        <v>28522.14</v>
      </c>
    </row>
    <row r="1723" spans="1:10" ht="16.5" x14ac:dyDescent="0.25">
      <c r="A1723" s="5" t="s">
        <v>3350</v>
      </c>
      <c r="B1723" s="6" t="s">
        <v>2588</v>
      </c>
      <c r="C1723" s="5" t="s">
        <v>2589</v>
      </c>
      <c r="D1723" s="6" t="s">
        <v>17</v>
      </c>
      <c r="E1723" s="6" t="s">
        <v>72</v>
      </c>
      <c r="F1723" s="7">
        <v>92.1</v>
      </c>
      <c r="G1723" s="7">
        <v>61.92</v>
      </c>
      <c r="H1723" s="7">
        <f>ROUND(G1723*ROUND(1+(24.2/100),4),2)</f>
        <v>76.900000000000006</v>
      </c>
      <c r="I1723" s="7">
        <f>ROUND(ROUND(F1723,2)*ROUND(G1723,2),2)</f>
        <v>5702.83</v>
      </c>
      <c r="J1723" s="7">
        <f>ROUND(ROUND(F1723,2)*ROUND(H1723,2),2)</f>
        <v>7082.49</v>
      </c>
    </row>
    <row r="1724" spans="1:10" ht="20.100000000000001" customHeight="1" x14ac:dyDescent="0.25">
      <c r="A1724" s="3" t="s">
        <v>3351</v>
      </c>
      <c r="B1724" s="57" t="s">
        <v>1228</v>
      </c>
      <c r="C1724" s="57"/>
      <c r="D1724" s="57"/>
      <c r="E1724" s="57"/>
      <c r="F1724" s="57"/>
      <c r="G1724" s="57">
        <f>ROUND(F1725*G1725,2)+ROUND(F1729*G1729,2)+ROUND(F1735*G1735,2)</f>
        <v>0</v>
      </c>
      <c r="H1724" s="57"/>
      <c r="I1724" s="4">
        <f>ROUND(I1725+I1729+I1735,2)</f>
        <v>4386.17</v>
      </c>
      <c r="J1724" s="4">
        <f>ROUND(J1725+J1729+J1735,2)</f>
        <v>5447.62</v>
      </c>
    </row>
    <row r="1725" spans="1:10" ht="20.100000000000001" customHeight="1" x14ac:dyDescent="0.25">
      <c r="A1725" s="3" t="s">
        <v>3352</v>
      </c>
      <c r="B1725" s="57" t="s">
        <v>1230</v>
      </c>
      <c r="C1725" s="57"/>
      <c r="D1725" s="57"/>
      <c r="E1725" s="57"/>
      <c r="F1725" s="57"/>
      <c r="G1725" s="57">
        <f>ROUND(F1726*G1726,2)+ROUND(F1727*G1727,2)+ROUND(F1728*G1728,2)</f>
        <v>3335.25</v>
      </c>
      <c r="H1725" s="57"/>
      <c r="I1725" s="4">
        <f>ROUND(SUM(I1726:I1728),2)</f>
        <v>3335.25</v>
      </c>
      <c r="J1725" s="4">
        <f>ROUND(SUM(J1726:J1728),2)</f>
        <v>4142.38</v>
      </c>
    </row>
    <row r="1726" spans="1:10" ht="33" x14ac:dyDescent="0.25">
      <c r="A1726" s="5" t="s">
        <v>3353</v>
      </c>
      <c r="B1726" s="6" t="s">
        <v>3354</v>
      </c>
      <c r="C1726" s="5" t="s">
        <v>3355</v>
      </c>
      <c r="D1726" s="6" t="s">
        <v>53</v>
      </c>
      <c r="E1726" s="6" t="s">
        <v>61</v>
      </c>
      <c r="F1726" s="7">
        <v>1</v>
      </c>
      <c r="G1726" s="7">
        <v>2727.69</v>
      </c>
      <c r="H1726" s="7">
        <f>ROUND(G1726*ROUND(1+(24.2/100),4),2)</f>
        <v>3387.79</v>
      </c>
      <c r="I1726" s="7">
        <f>ROUND(ROUND(F1726,2)*ROUND(G1726,2),2)</f>
        <v>2727.69</v>
      </c>
      <c r="J1726" s="7">
        <f>ROUND(ROUND(F1726,2)*ROUND(H1726,2),2)</f>
        <v>3387.79</v>
      </c>
    </row>
    <row r="1727" spans="1:10" ht="16.5" x14ac:dyDescent="0.25">
      <c r="A1727" s="5" t="s">
        <v>3356</v>
      </c>
      <c r="B1727" s="6" t="s">
        <v>1232</v>
      </c>
      <c r="C1727" s="5" t="s">
        <v>1233</v>
      </c>
      <c r="D1727" s="6" t="s">
        <v>17</v>
      </c>
      <c r="E1727" s="6" t="s">
        <v>61</v>
      </c>
      <c r="F1727" s="7">
        <v>1</v>
      </c>
      <c r="G1727" s="7">
        <v>285.37</v>
      </c>
      <c r="H1727" s="7">
        <f>ROUND(G1727*ROUND(1+(24.2/100),4),2)</f>
        <v>354.43</v>
      </c>
      <c r="I1727" s="7">
        <f>ROUND(ROUND(F1727,2)*ROUND(G1727,2),2)</f>
        <v>285.37</v>
      </c>
      <c r="J1727" s="7">
        <f>ROUND(ROUND(F1727,2)*ROUND(H1727,2),2)</f>
        <v>354.43</v>
      </c>
    </row>
    <row r="1728" spans="1:10" ht="16.5" x14ac:dyDescent="0.25">
      <c r="A1728" s="5" t="s">
        <v>3357</v>
      </c>
      <c r="B1728" s="6" t="s">
        <v>1235</v>
      </c>
      <c r="C1728" s="5" t="s">
        <v>1236</v>
      </c>
      <c r="D1728" s="6" t="s">
        <v>17</v>
      </c>
      <c r="E1728" s="6" t="s">
        <v>61</v>
      </c>
      <c r="F1728" s="7">
        <v>1</v>
      </c>
      <c r="G1728" s="7">
        <v>322.19</v>
      </c>
      <c r="H1728" s="7">
        <f>ROUND(G1728*ROUND(1+(24.2/100),4),2)</f>
        <v>400.16</v>
      </c>
      <c r="I1728" s="7">
        <f>ROUND(ROUND(F1728,2)*ROUND(G1728,2),2)</f>
        <v>322.19</v>
      </c>
      <c r="J1728" s="7">
        <f>ROUND(ROUND(F1728,2)*ROUND(H1728,2),2)</f>
        <v>400.16</v>
      </c>
    </row>
    <row r="1729" spans="1:10" ht="20.100000000000001" customHeight="1" x14ac:dyDescent="0.25">
      <c r="A1729" s="3" t="s">
        <v>3358</v>
      </c>
      <c r="B1729" s="57" t="s">
        <v>1238</v>
      </c>
      <c r="C1729" s="57"/>
      <c r="D1729" s="57"/>
      <c r="E1729" s="57"/>
      <c r="F1729" s="57"/>
      <c r="G1729" s="57">
        <f>ROUND(F1730*G1730,2)+ROUND(F1731*G1731,2)+ROUND(F1732*G1732,2)+ROUND(F1733*G1733,2)+ROUND(F1734*G1734,2)</f>
        <v>1033.6099999999999</v>
      </c>
      <c r="H1729" s="57"/>
      <c r="I1729" s="4">
        <f>ROUND(SUM(I1730:I1734),2)</f>
        <v>1033.6099999999999</v>
      </c>
      <c r="J1729" s="4">
        <f>ROUND(SUM(J1730:J1734),2)</f>
        <v>1283.74</v>
      </c>
    </row>
    <row r="1730" spans="1:10" ht="24.75" x14ac:dyDescent="0.25">
      <c r="A1730" s="5" t="s">
        <v>3359</v>
      </c>
      <c r="B1730" s="6" t="s">
        <v>1246</v>
      </c>
      <c r="C1730" s="5" t="s">
        <v>1247</v>
      </c>
      <c r="D1730" s="6" t="s">
        <v>53</v>
      </c>
      <c r="E1730" s="6" t="s">
        <v>61</v>
      </c>
      <c r="F1730" s="7">
        <v>2</v>
      </c>
      <c r="G1730" s="7">
        <v>22.22</v>
      </c>
      <c r="H1730" s="7">
        <f>ROUND(G1730*ROUND(1+(24.2/100),4),2)</f>
        <v>27.6</v>
      </c>
      <c r="I1730" s="7">
        <f>ROUND(ROUND(F1730,2)*ROUND(G1730,2),2)</f>
        <v>44.44</v>
      </c>
      <c r="J1730" s="7">
        <f>ROUND(ROUND(F1730,2)*ROUND(H1730,2),2)</f>
        <v>55.2</v>
      </c>
    </row>
    <row r="1731" spans="1:10" ht="24.75" x14ac:dyDescent="0.25">
      <c r="A1731" s="5" t="s">
        <v>3360</v>
      </c>
      <c r="B1731" s="6" t="s">
        <v>3361</v>
      </c>
      <c r="C1731" s="5" t="s">
        <v>3362</v>
      </c>
      <c r="D1731" s="6" t="s">
        <v>53</v>
      </c>
      <c r="E1731" s="6" t="s">
        <v>61</v>
      </c>
      <c r="F1731" s="7">
        <v>1</v>
      </c>
      <c r="G1731" s="7">
        <v>34.4</v>
      </c>
      <c r="H1731" s="7">
        <f>ROUND(G1731*ROUND(1+(24.2/100),4),2)</f>
        <v>42.72</v>
      </c>
      <c r="I1731" s="7">
        <f>ROUND(ROUND(F1731,2)*ROUND(G1731,2),2)</f>
        <v>34.4</v>
      </c>
      <c r="J1731" s="7">
        <f>ROUND(ROUND(F1731,2)*ROUND(H1731,2),2)</f>
        <v>42.72</v>
      </c>
    </row>
    <row r="1732" spans="1:10" ht="24.75" x14ac:dyDescent="0.25">
      <c r="A1732" s="5" t="s">
        <v>3363</v>
      </c>
      <c r="B1732" s="6" t="s">
        <v>3364</v>
      </c>
      <c r="C1732" s="5" t="s">
        <v>3365</v>
      </c>
      <c r="D1732" s="6" t="s">
        <v>53</v>
      </c>
      <c r="E1732" s="6" t="s">
        <v>61</v>
      </c>
      <c r="F1732" s="7">
        <v>1</v>
      </c>
      <c r="G1732" s="7">
        <v>34.4</v>
      </c>
      <c r="H1732" s="7">
        <f>ROUND(G1732*ROUND(1+(24.2/100),4),2)</f>
        <v>42.72</v>
      </c>
      <c r="I1732" s="7">
        <f>ROUND(ROUND(F1732,2)*ROUND(G1732,2),2)</f>
        <v>34.4</v>
      </c>
      <c r="J1732" s="7">
        <f>ROUND(ROUND(F1732,2)*ROUND(H1732,2),2)</f>
        <v>42.72</v>
      </c>
    </row>
    <row r="1733" spans="1:10" ht="24.75" x14ac:dyDescent="0.25">
      <c r="A1733" s="5" t="s">
        <v>3366</v>
      </c>
      <c r="B1733" s="6" t="s">
        <v>3367</v>
      </c>
      <c r="C1733" s="5" t="s">
        <v>3368</v>
      </c>
      <c r="D1733" s="6" t="s">
        <v>53</v>
      </c>
      <c r="E1733" s="6" t="s">
        <v>61</v>
      </c>
      <c r="F1733" s="7">
        <v>1</v>
      </c>
      <c r="G1733" s="7">
        <v>22.22</v>
      </c>
      <c r="H1733" s="7">
        <f>ROUND(G1733*ROUND(1+(24.2/100),4),2)</f>
        <v>27.6</v>
      </c>
      <c r="I1733" s="7">
        <f>ROUND(ROUND(F1733,2)*ROUND(G1733,2),2)</f>
        <v>22.22</v>
      </c>
      <c r="J1733" s="7">
        <f>ROUND(ROUND(F1733,2)*ROUND(H1733,2),2)</f>
        <v>27.6</v>
      </c>
    </row>
    <row r="1734" spans="1:10" ht="16.5" x14ac:dyDescent="0.25">
      <c r="A1734" s="5" t="s">
        <v>3369</v>
      </c>
      <c r="B1734" s="6" t="s">
        <v>3370</v>
      </c>
      <c r="C1734" s="5" t="s">
        <v>3371</v>
      </c>
      <c r="D1734" s="6" t="s">
        <v>53</v>
      </c>
      <c r="E1734" s="6" t="s">
        <v>61</v>
      </c>
      <c r="F1734" s="7">
        <v>1</v>
      </c>
      <c r="G1734" s="7">
        <v>898.15</v>
      </c>
      <c r="H1734" s="7">
        <f>ROUND(G1734*ROUND(1+(24.2/100),4),2)</f>
        <v>1115.5</v>
      </c>
      <c r="I1734" s="7">
        <f>ROUND(ROUND(F1734,2)*ROUND(G1734,2),2)</f>
        <v>898.15</v>
      </c>
      <c r="J1734" s="7">
        <f>ROUND(ROUND(F1734,2)*ROUND(H1734,2),2)</f>
        <v>1115.5</v>
      </c>
    </row>
    <row r="1735" spans="1:10" ht="20.100000000000001" customHeight="1" x14ac:dyDescent="0.25">
      <c r="A1735" s="3" t="s">
        <v>3372</v>
      </c>
      <c r="B1735" s="57" t="s">
        <v>1249</v>
      </c>
      <c r="C1735" s="57"/>
      <c r="D1735" s="57"/>
      <c r="E1735" s="57"/>
      <c r="F1735" s="57"/>
      <c r="G1735" s="57">
        <f>ROUND(F1736*G1736,2)</f>
        <v>17.309999999999999</v>
      </c>
      <c r="H1735" s="57"/>
      <c r="I1735" s="4">
        <f>ROUND(SUM(I1736:I1736),2)</f>
        <v>17.309999999999999</v>
      </c>
      <c r="J1735" s="4">
        <f>ROUND(SUM(J1736:J1736),2)</f>
        <v>21.5</v>
      </c>
    </row>
    <row r="1736" spans="1:10" ht="16.5" x14ac:dyDescent="0.25">
      <c r="A1736" s="5" t="s">
        <v>3373</v>
      </c>
      <c r="B1736" s="6" t="s">
        <v>1251</v>
      </c>
      <c r="C1736" s="5" t="s">
        <v>1252</v>
      </c>
      <c r="D1736" s="6" t="s">
        <v>17</v>
      </c>
      <c r="E1736" s="6" t="s">
        <v>61</v>
      </c>
      <c r="F1736" s="7">
        <v>1</v>
      </c>
      <c r="G1736" s="7">
        <v>17.309999999999999</v>
      </c>
      <c r="H1736" s="7">
        <f>ROUND(G1736*ROUND(1+(24.2/100),4),2)</f>
        <v>21.5</v>
      </c>
      <c r="I1736" s="7">
        <f>ROUND(ROUND(F1736,2)*ROUND(G1736,2),2)</f>
        <v>17.309999999999999</v>
      </c>
      <c r="J1736" s="7">
        <f>ROUND(ROUND(F1736,2)*ROUND(H1736,2),2)</f>
        <v>21.5</v>
      </c>
    </row>
    <row r="1737" spans="1:10" ht="20.100000000000001" customHeight="1" x14ac:dyDescent="0.25">
      <c r="A1737" s="3" t="s">
        <v>3374</v>
      </c>
      <c r="B1737" s="57" t="s">
        <v>521</v>
      </c>
      <c r="C1737" s="57"/>
      <c r="D1737" s="57"/>
      <c r="E1737" s="57"/>
      <c r="F1737" s="57"/>
      <c r="G1737" s="57">
        <f>ROUND(F1738*G1738,2)</f>
        <v>0</v>
      </c>
      <c r="H1737" s="57"/>
      <c r="I1737" s="4">
        <f>ROUND(I1738,2)</f>
        <v>10288.56</v>
      </c>
      <c r="J1737" s="4">
        <f>ROUND(J1738,2)</f>
        <v>12777.54</v>
      </c>
    </row>
    <row r="1738" spans="1:10" ht="20.100000000000001" customHeight="1" x14ac:dyDescent="0.25">
      <c r="A1738" s="3" t="s">
        <v>3375</v>
      </c>
      <c r="B1738" s="57" t="s">
        <v>523</v>
      </c>
      <c r="C1738" s="57"/>
      <c r="D1738" s="57"/>
      <c r="E1738" s="57"/>
      <c r="F1738" s="57"/>
      <c r="G1738" s="57">
        <f>ROUND(F1739*G1739,2)+ROUND(F1740*G1740,2)+ROUND(F1741*G1741,2)</f>
        <v>10288.56</v>
      </c>
      <c r="H1738" s="57"/>
      <c r="I1738" s="4">
        <f>ROUND(SUM(I1739:I1741),2)</f>
        <v>10288.56</v>
      </c>
      <c r="J1738" s="4">
        <f>ROUND(SUM(J1739:J1741),2)</f>
        <v>12777.54</v>
      </c>
    </row>
    <row r="1739" spans="1:10" ht="24.75" x14ac:dyDescent="0.25">
      <c r="A1739" s="5" t="s">
        <v>3376</v>
      </c>
      <c r="B1739" s="6" t="s">
        <v>528</v>
      </c>
      <c r="C1739" s="5" t="s">
        <v>529</v>
      </c>
      <c r="D1739" s="6" t="s">
        <v>17</v>
      </c>
      <c r="E1739" s="6" t="s">
        <v>72</v>
      </c>
      <c r="F1739" s="7">
        <v>150.01</v>
      </c>
      <c r="G1739" s="7">
        <v>9.66</v>
      </c>
      <c r="H1739" s="7">
        <f>ROUND(G1739*ROUND(1+(24.2/100),4),2)</f>
        <v>12</v>
      </c>
      <c r="I1739" s="7">
        <f>ROUND(ROUND(F1739,2)*ROUND(G1739,2),2)</f>
        <v>1449.1</v>
      </c>
      <c r="J1739" s="7">
        <f>ROUND(ROUND(F1739,2)*ROUND(H1739,2),2)</f>
        <v>1800.12</v>
      </c>
    </row>
    <row r="1740" spans="1:10" ht="16.5" x14ac:dyDescent="0.25">
      <c r="A1740" s="5" t="s">
        <v>3377</v>
      </c>
      <c r="B1740" s="6" t="s">
        <v>1256</v>
      </c>
      <c r="C1740" s="5" t="s">
        <v>1257</v>
      </c>
      <c r="D1740" s="6" t="s">
        <v>17</v>
      </c>
      <c r="E1740" s="6" t="s">
        <v>72</v>
      </c>
      <c r="F1740" s="7">
        <v>153.81</v>
      </c>
      <c r="G1740" s="7">
        <v>5.39</v>
      </c>
      <c r="H1740" s="7">
        <f>ROUND(G1740*ROUND(1+(24.2/100),4),2)</f>
        <v>6.69</v>
      </c>
      <c r="I1740" s="7">
        <f>ROUND(ROUND(F1740,2)*ROUND(G1740,2),2)</f>
        <v>829.04</v>
      </c>
      <c r="J1740" s="7">
        <f>ROUND(ROUND(F1740,2)*ROUND(H1740,2),2)</f>
        <v>1028.99</v>
      </c>
    </row>
    <row r="1741" spans="1:10" ht="24.75" x14ac:dyDescent="0.25">
      <c r="A1741" s="5" t="s">
        <v>3378</v>
      </c>
      <c r="B1741" s="6" t="s">
        <v>3379</v>
      </c>
      <c r="C1741" s="5" t="s">
        <v>3380</v>
      </c>
      <c r="D1741" s="6" t="s">
        <v>17</v>
      </c>
      <c r="E1741" s="6" t="s">
        <v>72</v>
      </c>
      <c r="F1741" s="7">
        <v>153.81</v>
      </c>
      <c r="G1741" s="7">
        <v>52.08</v>
      </c>
      <c r="H1741" s="7">
        <f>ROUND(G1741*ROUND(1+(24.2/100),4),2)</f>
        <v>64.680000000000007</v>
      </c>
      <c r="I1741" s="7">
        <f>ROUND(ROUND(F1741,2)*ROUND(G1741,2),2)</f>
        <v>8010.42</v>
      </c>
      <c r="J1741" s="7">
        <f>ROUND(ROUND(F1741,2)*ROUND(H1741,2),2)</f>
        <v>9948.43</v>
      </c>
    </row>
    <row r="1742" spans="1:10" ht="20.100000000000001" customHeight="1" x14ac:dyDescent="0.25">
      <c r="A1742" s="3" t="s">
        <v>3381</v>
      </c>
      <c r="B1742" s="57" t="s">
        <v>531</v>
      </c>
      <c r="C1742" s="57"/>
      <c r="D1742" s="57"/>
      <c r="E1742" s="57"/>
      <c r="F1742" s="57"/>
      <c r="G1742" s="57">
        <f>ROUND(F1743*G1743,2)+ROUND(F1744*G1744,2)+ROUND(F1745*G1745,2)</f>
        <v>11742.64</v>
      </c>
      <c r="H1742" s="57"/>
      <c r="I1742" s="4">
        <f>ROUND(SUM(I1743:I1745),2)</f>
        <v>11742.64</v>
      </c>
      <c r="J1742" s="4">
        <f>ROUND(SUM(J1743:J1745),2)</f>
        <v>14586.4</v>
      </c>
    </row>
    <row r="1743" spans="1:10" ht="16.5" x14ac:dyDescent="0.25">
      <c r="A1743" s="5" t="s">
        <v>3382</v>
      </c>
      <c r="B1743" s="6" t="s">
        <v>533</v>
      </c>
      <c r="C1743" s="5" t="s">
        <v>534</v>
      </c>
      <c r="D1743" s="6" t="s">
        <v>17</v>
      </c>
      <c r="E1743" s="6" t="s">
        <v>72</v>
      </c>
      <c r="F1743" s="7">
        <v>303.82</v>
      </c>
      <c r="G1743" s="7">
        <v>19.54</v>
      </c>
      <c r="H1743" s="7">
        <f>ROUND(G1743*ROUND(1+(24.2/100),4),2)</f>
        <v>24.27</v>
      </c>
      <c r="I1743" s="7">
        <f>ROUND(ROUND(F1743,2)*ROUND(G1743,2),2)</f>
        <v>5936.64</v>
      </c>
      <c r="J1743" s="7">
        <f>ROUND(ROUND(F1743,2)*ROUND(H1743,2),2)</f>
        <v>7373.71</v>
      </c>
    </row>
    <row r="1744" spans="1:10" x14ac:dyDescent="0.25">
      <c r="A1744" s="5" t="s">
        <v>3383</v>
      </c>
      <c r="B1744" s="6" t="s">
        <v>536</v>
      </c>
      <c r="C1744" s="5" t="s">
        <v>537</v>
      </c>
      <c r="D1744" s="6" t="s">
        <v>17</v>
      </c>
      <c r="E1744" s="6" t="s">
        <v>72</v>
      </c>
      <c r="F1744" s="7">
        <v>303.82</v>
      </c>
      <c r="G1744" s="7">
        <v>4.7</v>
      </c>
      <c r="H1744" s="7">
        <f>ROUND(G1744*ROUND(1+(24.2/100),4),2)</f>
        <v>5.84</v>
      </c>
      <c r="I1744" s="7">
        <f>ROUND(ROUND(F1744,2)*ROUND(G1744,2),2)</f>
        <v>1427.95</v>
      </c>
      <c r="J1744" s="7">
        <f>ROUND(ROUND(F1744,2)*ROUND(H1744,2),2)</f>
        <v>1774.31</v>
      </c>
    </row>
    <row r="1745" spans="1:10" ht="16.5" x14ac:dyDescent="0.25">
      <c r="A1745" s="5" t="s">
        <v>3384</v>
      </c>
      <c r="B1745" s="6" t="s">
        <v>539</v>
      </c>
      <c r="C1745" s="5" t="s">
        <v>540</v>
      </c>
      <c r="D1745" s="6" t="s">
        <v>17</v>
      </c>
      <c r="E1745" s="6" t="s">
        <v>72</v>
      </c>
      <c r="F1745" s="7">
        <v>303.82</v>
      </c>
      <c r="G1745" s="7">
        <v>14.41</v>
      </c>
      <c r="H1745" s="7">
        <f>ROUND(G1745*ROUND(1+(24.2/100),4),2)</f>
        <v>17.899999999999999</v>
      </c>
      <c r="I1745" s="7">
        <f>ROUND(ROUND(F1745,2)*ROUND(G1745,2),2)</f>
        <v>4378.05</v>
      </c>
      <c r="J1745" s="7">
        <f>ROUND(ROUND(F1745,2)*ROUND(H1745,2),2)</f>
        <v>5438.38</v>
      </c>
    </row>
    <row r="1746" spans="1:10" ht="20.100000000000001" customHeight="1" x14ac:dyDescent="0.25">
      <c r="A1746" s="3" t="s">
        <v>3385</v>
      </c>
      <c r="B1746" s="57" t="s">
        <v>545</v>
      </c>
      <c r="C1746" s="57"/>
      <c r="D1746" s="57"/>
      <c r="E1746" s="57"/>
      <c r="F1746" s="57"/>
      <c r="G1746" s="57">
        <f>ROUND(F1747*G1747,2)</f>
        <v>0</v>
      </c>
      <c r="H1746" s="57"/>
      <c r="I1746" s="4">
        <f>ROUND(I1747,2)</f>
        <v>382.28</v>
      </c>
      <c r="J1746" s="4">
        <f>ROUND(J1747,2)</f>
        <v>474.8</v>
      </c>
    </row>
    <row r="1747" spans="1:10" ht="20.100000000000001" customHeight="1" x14ac:dyDescent="0.25">
      <c r="A1747" s="3" t="s">
        <v>3386</v>
      </c>
      <c r="B1747" s="57" t="s">
        <v>555</v>
      </c>
      <c r="C1747" s="57"/>
      <c r="D1747" s="57"/>
      <c r="E1747" s="57"/>
      <c r="F1747" s="57"/>
      <c r="G1747" s="57">
        <f>ROUND(F1748*G1748,2)+ROUND(F1749*G1749,2)</f>
        <v>382.28</v>
      </c>
      <c r="H1747" s="57"/>
      <c r="I1747" s="4">
        <f>ROUND(SUM(I1748:I1749),2)</f>
        <v>382.28</v>
      </c>
      <c r="J1747" s="4">
        <f>ROUND(SUM(J1748:J1749),2)</f>
        <v>474.8</v>
      </c>
    </row>
    <row r="1748" spans="1:10" ht="16.5" x14ac:dyDescent="0.25">
      <c r="A1748" s="5" t="s">
        <v>3387</v>
      </c>
      <c r="B1748" s="6" t="s">
        <v>1285</v>
      </c>
      <c r="C1748" s="5" t="s">
        <v>1286</v>
      </c>
      <c r="D1748" s="6" t="s">
        <v>53</v>
      </c>
      <c r="E1748" s="6" t="s">
        <v>61</v>
      </c>
      <c r="F1748" s="7">
        <v>2</v>
      </c>
      <c r="G1748" s="7">
        <v>96.27</v>
      </c>
      <c r="H1748" s="7">
        <f>ROUND(G1748*ROUND(1+(24.2/100),4),2)</f>
        <v>119.57</v>
      </c>
      <c r="I1748" s="7">
        <f>ROUND(ROUND(F1748,2)*ROUND(G1748,2),2)</f>
        <v>192.54</v>
      </c>
      <c r="J1748" s="7">
        <f>ROUND(ROUND(F1748,2)*ROUND(H1748,2),2)</f>
        <v>239.14</v>
      </c>
    </row>
    <row r="1749" spans="1:10" ht="16.5" x14ac:dyDescent="0.25">
      <c r="A1749" s="5" t="s">
        <v>3388</v>
      </c>
      <c r="B1749" s="6" t="s">
        <v>1288</v>
      </c>
      <c r="C1749" s="5" t="s">
        <v>1289</v>
      </c>
      <c r="D1749" s="6" t="s">
        <v>53</v>
      </c>
      <c r="E1749" s="6" t="s">
        <v>61</v>
      </c>
      <c r="F1749" s="7">
        <v>2</v>
      </c>
      <c r="G1749" s="7">
        <v>94.87</v>
      </c>
      <c r="H1749" s="7">
        <f>ROUND(G1749*ROUND(1+(24.2/100),4),2)</f>
        <v>117.83</v>
      </c>
      <c r="I1749" s="7">
        <f>ROUND(ROUND(F1749,2)*ROUND(G1749,2),2)</f>
        <v>189.74</v>
      </c>
      <c r="J1749" s="7">
        <f>ROUND(ROUND(F1749,2)*ROUND(H1749,2),2)</f>
        <v>235.66</v>
      </c>
    </row>
    <row r="1750" spans="1:10" ht="20.100000000000001" customHeight="1" x14ac:dyDescent="0.25">
      <c r="A1750" s="3" t="s">
        <v>3389</v>
      </c>
      <c r="B1750" s="57" t="s">
        <v>690</v>
      </c>
      <c r="C1750" s="57"/>
      <c r="D1750" s="57"/>
      <c r="E1750" s="57"/>
      <c r="F1750" s="57"/>
      <c r="G1750" s="57">
        <f>ROUND(F1751*G1751,2)+ROUND(F1756*G1756,2)</f>
        <v>0</v>
      </c>
      <c r="H1750" s="57"/>
      <c r="I1750" s="4">
        <f>ROUND(I1751+I1756,2)</f>
        <v>723642.93</v>
      </c>
      <c r="J1750" s="4">
        <f>ROUND(J1751+J1756,2)</f>
        <v>837721.82</v>
      </c>
    </row>
    <row r="1751" spans="1:10" ht="20.100000000000001" customHeight="1" x14ac:dyDescent="0.25">
      <c r="A1751" s="3" t="s">
        <v>3390</v>
      </c>
      <c r="B1751" s="57" t="s">
        <v>1292</v>
      </c>
      <c r="C1751" s="57"/>
      <c r="D1751" s="57"/>
      <c r="E1751" s="57"/>
      <c r="F1751" s="57"/>
      <c r="G1751" s="57">
        <f>ROUND(F1752*G1752,2)</f>
        <v>0</v>
      </c>
      <c r="H1751" s="57"/>
      <c r="I1751" s="4">
        <f>ROUND(I1752,2)</f>
        <v>708152.03</v>
      </c>
      <c r="J1751" s="4">
        <f>ROUND(J1752,2)</f>
        <v>818482.12</v>
      </c>
    </row>
    <row r="1752" spans="1:10" ht="20.100000000000001" customHeight="1" x14ac:dyDescent="0.25">
      <c r="A1752" s="3" t="s">
        <v>3391</v>
      </c>
      <c r="B1752" s="57" t="s">
        <v>2813</v>
      </c>
      <c r="C1752" s="57"/>
      <c r="D1752" s="57"/>
      <c r="E1752" s="57"/>
      <c r="F1752" s="57"/>
      <c r="G1752" s="57">
        <f>ROUND(F1753*G1753,2)+ROUND(F1754*G1754,2)+ROUND(F1755*G1755,2)</f>
        <v>708152.03</v>
      </c>
      <c r="H1752" s="57"/>
      <c r="I1752" s="4">
        <f>ROUND(SUM(I1753:I1755),2)</f>
        <v>708152.03</v>
      </c>
      <c r="J1752" s="4">
        <f>ROUND(SUM(J1753:J1755),2)</f>
        <v>818482.12</v>
      </c>
    </row>
    <row r="1753" spans="1:10" ht="16.5" x14ac:dyDescent="0.25">
      <c r="A1753" s="5" t="s">
        <v>3392</v>
      </c>
      <c r="B1753" s="6" t="s">
        <v>3393</v>
      </c>
      <c r="C1753" s="5" t="s">
        <v>3394</v>
      </c>
      <c r="D1753" s="6" t="s">
        <v>17</v>
      </c>
      <c r="E1753" s="6" t="s">
        <v>61</v>
      </c>
      <c r="F1753" s="7">
        <v>1</v>
      </c>
      <c r="G1753" s="7">
        <v>185095.43</v>
      </c>
      <c r="H1753" s="7">
        <f>ROUND(G1753*ROUND(1+(15.58/100),4),2)</f>
        <v>213933.3</v>
      </c>
      <c r="I1753" s="7">
        <f>ROUND(ROUND(F1753,2)*ROUND(G1753,2),2)</f>
        <v>185095.43</v>
      </c>
      <c r="J1753" s="7">
        <f>ROUND(ROUND(F1753,2)*ROUND(H1753,2),2)</f>
        <v>213933.3</v>
      </c>
    </row>
    <row r="1754" spans="1:10" ht="16.5" x14ac:dyDescent="0.25">
      <c r="A1754" s="5" t="s">
        <v>3395</v>
      </c>
      <c r="B1754" s="6" t="s">
        <v>3396</v>
      </c>
      <c r="C1754" s="5" t="s">
        <v>3397</v>
      </c>
      <c r="D1754" s="6" t="s">
        <v>53</v>
      </c>
      <c r="E1754" s="6" t="s">
        <v>61</v>
      </c>
      <c r="F1754" s="7">
        <v>1</v>
      </c>
      <c r="G1754" s="7">
        <v>116807.74</v>
      </c>
      <c r="H1754" s="7">
        <f>ROUND(G1754*ROUND(1+(15.58/100),4),2)</f>
        <v>135006.39000000001</v>
      </c>
      <c r="I1754" s="7">
        <f>ROUND(ROUND(F1754,2)*ROUND(G1754,2),2)</f>
        <v>116807.74</v>
      </c>
      <c r="J1754" s="7">
        <f>ROUND(ROUND(F1754,2)*ROUND(H1754,2),2)</f>
        <v>135006.39000000001</v>
      </c>
    </row>
    <row r="1755" spans="1:10" ht="33" x14ac:dyDescent="0.25">
      <c r="A1755" s="5" t="s">
        <v>3398</v>
      </c>
      <c r="B1755" s="6" t="s">
        <v>3399</v>
      </c>
      <c r="C1755" s="5" t="s">
        <v>3400</v>
      </c>
      <c r="D1755" s="6" t="s">
        <v>53</v>
      </c>
      <c r="E1755" s="6" t="s">
        <v>61</v>
      </c>
      <c r="F1755" s="7">
        <v>1</v>
      </c>
      <c r="G1755" s="7">
        <v>406248.86</v>
      </c>
      <c r="H1755" s="7">
        <f>ROUND(G1755*ROUND(1+(15.58/100),4),2)</f>
        <v>469542.43</v>
      </c>
      <c r="I1755" s="7">
        <f>ROUND(ROUND(F1755,2)*ROUND(G1755,2),2)</f>
        <v>406248.86</v>
      </c>
      <c r="J1755" s="7">
        <f>ROUND(ROUND(F1755,2)*ROUND(H1755,2),2)</f>
        <v>469542.43</v>
      </c>
    </row>
    <row r="1756" spans="1:10" ht="20.100000000000001" customHeight="1" x14ac:dyDescent="0.25">
      <c r="A1756" s="3" t="s">
        <v>3401</v>
      </c>
      <c r="B1756" s="57" t="s">
        <v>1299</v>
      </c>
      <c r="C1756" s="57"/>
      <c r="D1756" s="57"/>
      <c r="E1756" s="57"/>
      <c r="F1756" s="57"/>
      <c r="G1756" s="57">
        <f>ROUND(F1757*G1757,2)</f>
        <v>0</v>
      </c>
      <c r="H1756" s="57"/>
      <c r="I1756" s="4">
        <f>ROUND(I1757,2)</f>
        <v>15490.9</v>
      </c>
      <c r="J1756" s="4">
        <f>ROUND(J1757,2)</f>
        <v>19239.7</v>
      </c>
    </row>
    <row r="1757" spans="1:10" ht="20.100000000000001" customHeight="1" x14ac:dyDescent="0.25">
      <c r="A1757" s="3" t="s">
        <v>3402</v>
      </c>
      <c r="B1757" s="57" t="s">
        <v>2813</v>
      </c>
      <c r="C1757" s="57"/>
      <c r="D1757" s="57"/>
      <c r="E1757" s="57"/>
      <c r="F1757" s="57"/>
      <c r="G1757" s="57">
        <f>ROUND(F1758*G1758,2)+ROUND(F1759*G1759,2)+ROUND(F1760*G1760,2)</f>
        <v>15490.900000000001</v>
      </c>
      <c r="H1757" s="57"/>
      <c r="I1757" s="4">
        <f>ROUND(SUM(I1758:I1760),2)</f>
        <v>15490.9</v>
      </c>
      <c r="J1757" s="4">
        <f>ROUND(SUM(J1758:J1760),2)</f>
        <v>19239.7</v>
      </c>
    </row>
    <row r="1758" spans="1:10" ht="16.5" x14ac:dyDescent="0.25">
      <c r="A1758" s="5" t="s">
        <v>3403</v>
      </c>
      <c r="B1758" s="6" t="s">
        <v>3404</v>
      </c>
      <c r="C1758" s="5" t="s">
        <v>3405</v>
      </c>
      <c r="D1758" s="6" t="s">
        <v>53</v>
      </c>
      <c r="E1758" s="6" t="s">
        <v>61</v>
      </c>
      <c r="F1758" s="7">
        <v>1</v>
      </c>
      <c r="G1758" s="7">
        <v>2684.7</v>
      </c>
      <c r="H1758" s="7">
        <f>ROUND(G1758*ROUND(1+(24.2/100),4),2)</f>
        <v>3334.4</v>
      </c>
      <c r="I1758" s="7">
        <f>ROUND(ROUND(F1758,2)*ROUND(G1758,2),2)</f>
        <v>2684.7</v>
      </c>
      <c r="J1758" s="7">
        <f>ROUND(ROUND(F1758,2)*ROUND(H1758,2),2)</f>
        <v>3334.4</v>
      </c>
    </row>
    <row r="1759" spans="1:10" ht="16.5" x14ac:dyDescent="0.25">
      <c r="A1759" s="5" t="s">
        <v>3406</v>
      </c>
      <c r="B1759" s="6" t="s">
        <v>3407</v>
      </c>
      <c r="C1759" s="5" t="s">
        <v>3408</v>
      </c>
      <c r="D1759" s="6" t="s">
        <v>53</v>
      </c>
      <c r="E1759" s="6" t="s">
        <v>61</v>
      </c>
      <c r="F1759" s="7">
        <v>1</v>
      </c>
      <c r="G1759" s="7">
        <v>10426.200000000001</v>
      </c>
      <c r="H1759" s="7">
        <f>ROUND(G1759*ROUND(1+(24.2/100),4),2)</f>
        <v>12949.34</v>
      </c>
      <c r="I1759" s="7">
        <f>ROUND(ROUND(F1759,2)*ROUND(G1759,2),2)</f>
        <v>10426.200000000001</v>
      </c>
      <c r="J1759" s="7">
        <f>ROUND(ROUND(F1759,2)*ROUND(H1759,2),2)</f>
        <v>12949.34</v>
      </c>
    </row>
    <row r="1760" spans="1:10" ht="24.75" x14ac:dyDescent="0.25">
      <c r="A1760" s="5" t="s">
        <v>3409</v>
      </c>
      <c r="B1760" s="6" t="s">
        <v>3410</v>
      </c>
      <c r="C1760" s="5" t="s">
        <v>3411</v>
      </c>
      <c r="D1760" s="6" t="s">
        <v>53</v>
      </c>
      <c r="E1760" s="6" t="s">
        <v>3412</v>
      </c>
      <c r="F1760" s="7">
        <v>1</v>
      </c>
      <c r="G1760" s="7">
        <v>2380</v>
      </c>
      <c r="H1760" s="7">
        <f>ROUND(G1760*ROUND(1+(24.2/100),4),2)</f>
        <v>2955.96</v>
      </c>
      <c r="I1760" s="7">
        <f>ROUND(ROUND(F1760,2)*ROUND(G1760,2),2)</f>
        <v>2380</v>
      </c>
      <c r="J1760" s="7">
        <f>ROUND(ROUND(F1760,2)*ROUND(H1760,2),2)</f>
        <v>2955.96</v>
      </c>
    </row>
    <row r="1761" spans="1:10" ht="20.100000000000001" customHeight="1" x14ac:dyDescent="0.25">
      <c r="A1761" s="3" t="s">
        <v>3413</v>
      </c>
      <c r="B1761" s="57" t="s">
        <v>2895</v>
      </c>
      <c r="C1761" s="57"/>
      <c r="D1761" s="57"/>
      <c r="E1761" s="57"/>
      <c r="F1761" s="57"/>
      <c r="G1761" s="57">
        <f>ROUND(F1762*G1762,2)+ROUND(F1763*G1763,2)+ROUND(F1764*G1764,2)</f>
        <v>6294.3099999999995</v>
      </c>
      <c r="H1761" s="57"/>
      <c r="I1761" s="4">
        <f>ROUND(SUM(I1762:I1764),2)</f>
        <v>6294.31</v>
      </c>
      <c r="J1761" s="4">
        <f>ROUND(SUM(J1762:J1764),2)</f>
        <v>7817.65</v>
      </c>
    </row>
    <row r="1762" spans="1:10" ht="16.5" x14ac:dyDescent="0.25">
      <c r="A1762" s="5" t="s">
        <v>3414</v>
      </c>
      <c r="B1762" s="6" t="s">
        <v>3415</v>
      </c>
      <c r="C1762" s="5" t="s">
        <v>3416</v>
      </c>
      <c r="D1762" s="6" t="s">
        <v>17</v>
      </c>
      <c r="E1762" s="6" t="s">
        <v>72</v>
      </c>
      <c r="F1762" s="7">
        <v>87.75</v>
      </c>
      <c r="G1762" s="7">
        <v>18.399999999999999</v>
      </c>
      <c r="H1762" s="7">
        <f>ROUND(G1762*ROUND(1+(24.2/100),4),2)</f>
        <v>22.85</v>
      </c>
      <c r="I1762" s="7">
        <f>ROUND(ROUND(F1762,2)*ROUND(G1762,2),2)</f>
        <v>1614.6</v>
      </c>
      <c r="J1762" s="7">
        <f>ROUND(ROUND(F1762,2)*ROUND(H1762,2),2)</f>
        <v>2005.09</v>
      </c>
    </row>
    <row r="1763" spans="1:10" ht="16.5" x14ac:dyDescent="0.25">
      <c r="A1763" s="5" t="s">
        <v>3417</v>
      </c>
      <c r="B1763" s="6" t="s">
        <v>3418</v>
      </c>
      <c r="C1763" s="5" t="s">
        <v>3419</v>
      </c>
      <c r="D1763" s="6" t="s">
        <v>17</v>
      </c>
      <c r="E1763" s="6" t="s">
        <v>72</v>
      </c>
      <c r="F1763" s="7">
        <v>87.75</v>
      </c>
      <c r="G1763" s="7">
        <v>39.909999999999997</v>
      </c>
      <c r="H1763" s="7">
        <f>ROUND(G1763*ROUND(1+(24.2/100),4),2)</f>
        <v>49.57</v>
      </c>
      <c r="I1763" s="7">
        <f>ROUND(ROUND(F1763,2)*ROUND(G1763,2),2)</f>
        <v>3502.1</v>
      </c>
      <c r="J1763" s="7">
        <f>ROUND(ROUND(F1763,2)*ROUND(H1763,2),2)</f>
        <v>4349.7700000000004</v>
      </c>
    </row>
    <row r="1764" spans="1:10" ht="16.5" x14ac:dyDescent="0.25">
      <c r="A1764" s="5" t="s">
        <v>3420</v>
      </c>
      <c r="B1764" s="6" t="s">
        <v>3421</v>
      </c>
      <c r="C1764" s="5" t="s">
        <v>3422</v>
      </c>
      <c r="D1764" s="6" t="s">
        <v>17</v>
      </c>
      <c r="E1764" s="6" t="s">
        <v>72</v>
      </c>
      <c r="F1764" s="7">
        <v>87.75</v>
      </c>
      <c r="G1764" s="7">
        <v>13.42</v>
      </c>
      <c r="H1764" s="7">
        <f>ROUND(G1764*ROUND(1+(24.2/100),4),2)</f>
        <v>16.670000000000002</v>
      </c>
      <c r="I1764" s="7">
        <f>ROUND(ROUND(F1764,2)*ROUND(G1764,2),2)</f>
        <v>1177.6099999999999</v>
      </c>
      <c r="J1764" s="7">
        <f>ROUND(ROUND(F1764,2)*ROUND(H1764,2),2)</f>
        <v>1462.79</v>
      </c>
    </row>
    <row r="1765" spans="1:10" ht="20.100000000000001" customHeight="1" x14ac:dyDescent="0.25">
      <c r="A1765" s="3" t="s">
        <v>3423</v>
      </c>
      <c r="B1765" s="57" t="s">
        <v>627</v>
      </c>
      <c r="C1765" s="57"/>
      <c r="D1765" s="57"/>
      <c r="E1765" s="57"/>
      <c r="F1765" s="57"/>
      <c r="G1765" s="57">
        <f>ROUND(F1766*G1766,2)</f>
        <v>10373.25</v>
      </c>
      <c r="H1765" s="57"/>
      <c r="I1765" s="4">
        <f>ROUND(SUM(I1766:I1766),2)</f>
        <v>10373.25</v>
      </c>
      <c r="J1765" s="4">
        <f>ROUND(SUM(J1766:J1766),2)</f>
        <v>12883.06</v>
      </c>
    </row>
    <row r="1766" spans="1:10" ht="16.5" x14ac:dyDescent="0.25">
      <c r="A1766" s="5" t="s">
        <v>3424</v>
      </c>
      <c r="B1766" s="6" t="s">
        <v>3425</v>
      </c>
      <c r="C1766" s="5" t="s">
        <v>3426</v>
      </c>
      <c r="D1766" s="6" t="s">
        <v>17</v>
      </c>
      <c r="E1766" s="6" t="s">
        <v>72</v>
      </c>
      <c r="F1766" s="7">
        <v>154.63999999999999</v>
      </c>
      <c r="G1766" s="7">
        <v>67.08</v>
      </c>
      <c r="H1766" s="7">
        <f>ROUND(G1766*ROUND(1+(24.2/100),4),2)</f>
        <v>83.31</v>
      </c>
      <c r="I1766" s="7">
        <f>ROUND(ROUND(F1766,2)*ROUND(G1766,2),2)</f>
        <v>10373.25</v>
      </c>
      <c r="J1766" s="7">
        <f>ROUND(ROUND(F1766,2)*ROUND(H1766,2),2)</f>
        <v>12883.06</v>
      </c>
    </row>
    <row r="1767" spans="1:10" ht="20.100000000000001" customHeight="1" x14ac:dyDescent="0.25">
      <c r="A1767" s="3" t="s">
        <v>3427</v>
      </c>
      <c r="B1767" s="57" t="s">
        <v>671</v>
      </c>
      <c r="C1767" s="57"/>
      <c r="D1767" s="57"/>
      <c r="E1767" s="57"/>
      <c r="F1767" s="57"/>
      <c r="G1767" s="57">
        <f>ROUND(F1768*G1768,2)</f>
        <v>0</v>
      </c>
      <c r="H1767" s="57"/>
      <c r="I1767" s="4">
        <f>ROUND(I1768,2)</f>
        <v>4563.71</v>
      </c>
      <c r="J1767" s="4">
        <f>ROUND(J1768,2)</f>
        <v>5668.07</v>
      </c>
    </row>
    <row r="1768" spans="1:10" ht="20.100000000000001" customHeight="1" x14ac:dyDescent="0.25">
      <c r="A1768" s="3" t="s">
        <v>3428</v>
      </c>
      <c r="B1768" s="57" t="s">
        <v>698</v>
      </c>
      <c r="C1768" s="57"/>
      <c r="D1768" s="57"/>
      <c r="E1768" s="57"/>
      <c r="F1768" s="57"/>
      <c r="G1768" s="57">
        <f>ROUND(F1769*G1769,2)+ROUND(F1780*G1780,2)+ROUND(F1782*G1782,2)+ROUND(F1784*G1784,2)</f>
        <v>0</v>
      </c>
      <c r="H1768" s="57"/>
      <c r="I1768" s="4">
        <f>ROUND(I1769+I1780+I1782+I1784,2)</f>
        <v>4563.71</v>
      </c>
      <c r="J1768" s="4">
        <f>ROUND(J1769+J1780+J1782+J1784,2)</f>
        <v>5668.07</v>
      </c>
    </row>
    <row r="1769" spans="1:10" ht="20.100000000000001" customHeight="1" x14ac:dyDescent="0.25">
      <c r="A1769" s="3" t="s">
        <v>3429</v>
      </c>
      <c r="B1769" s="57" t="s">
        <v>213</v>
      </c>
      <c r="C1769" s="57"/>
      <c r="D1769" s="57"/>
      <c r="E1769" s="57"/>
      <c r="F1769" s="57"/>
      <c r="G1769" s="57">
        <f>ROUND(F1770*G1770,2)+ROUND(F1771*G1771,2)+ROUND(F1772*G1772,2)+ROUND(F1773*G1773,2)+ROUND(F1774*G1774,2)+ROUND(F1775*G1775,2)+ROUND(F1776*G1776,2)+ROUND(F1777*G1777,2)+ROUND(F1778*G1778,2)+ROUND(F1779*G1779,2)</f>
        <v>1620.27</v>
      </c>
      <c r="H1769" s="57"/>
      <c r="I1769" s="4">
        <f>ROUND(SUM(I1770:I1779),2)</f>
        <v>1620.27</v>
      </c>
      <c r="J1769" s="4">
        <f>ROUND(SUM(J1770:J1779),2)</f>
        <v>2012.39</v>
      </c>
    </row>
    <row r="1770" spans="1:10" ht="16.5" x14ac:dyDescent="0.25">
      <c r="A1770" s="5" t="s">
        <v>3430</v>
      </c>
      <c r="B1770" s="6" t="s">
        <v>1363</v>
      </c>
      <c r="C1770" s="5" t="s">
        <v>1364</v>
      </c>
      <c r="D1770" s="6" t="s">
        <v>17</v>
      </c>
      <c r="E1770" s="6" t="s">
        <v>178</v>
      </c>
      <c r="F1770" s="7">
        <v>3.58</v>
      </c>
      <c r="G1770" s="7">
        <v>18.59</v>
      </c>
      <c r="H1770" s="7">
        <f t="shared" ref="H1770:H1779" si="270">ROUND(G1770*ROUND(1+(24.2/100),4),2)</f>
        <v>23.09</v>
      </c>
      <c r="I1770" s="7">
        <f t="shared" ref="I1770:I1779" si="271">ROUND(ROUND(F1770,2)*ROUND(G1770,2),2)</f>
        <v>66.55</v>
      </c>
      <c r="J1770" s="7">
        <f t="shared" ref="J1770:J1779" si="272">ROUND(ROUND(F1770,2)*ROUND(H1770,2),2)</f>
        <v>82.66</v>
      </c>
    </row>
    <row r="1771" spans="1:10" ht="16.5" x14ac:dyDescent="0.25">
      <c r="A1771" s="5" t="s">
        <v>3431</v>
      </c>
      <c r="B1771" s="6" t="s">
        <v>1366</v>
      </c>
      <c r="C1771" s="5" t="s">
        <v>1367</v>
      </c>
      <c r="D1771" s="6" t="s">
        <v>53</v>
      </c>
      <c r="E1771" s="6" t="s">
        <v>178</v>
      </c>
      <c r="F1771" s="7">
        <v>18.84</v>
      </c>
      <c r="G1771" s="7">
        <v>30.53</v>
      </c>
      <c r="H1771" s="7">
        <f t="shared" si="270"/>
        <v>37.92</v>
      </c>
      <c r="I1771" s="7">
        <f t="shared" si="271"/>
        <v>575.19000000000005</v>
      </c>
      <c r="J1771" s="7">
        <f t="shared" si="272"/>
        <v>714.41</v>
      </c>
    </row>
    <row r="1772" spans="1:10" ht="16.5" x14ac:dyDescent="0.25">
      <c r="A1772" s="5" t="s">
        <v>3432</v>
      </c>
      <c r="B1772" s="6" t="s">
        <v>242</v>
      </c>
      <c r="C1772" s="5" t="s">
        <v>243</v>
      </c>
      <c r="D1772" s="6" t="s">
        <v>17</v>
      </c>
      <c r="E1772" s="6" t="s">
        <v>61</v>
      </c>
      <c r="F1772" s="7">
        <v>2</v>
      </c>
      <c r="G1772" s="7">
        <v>23.16</v>
      </c>
      <c r="H1772" s="7">
        <f t="shared" si="270"/>
        <v>28.76</v>
      </c>
      <c r="I1772" s="7">
        <f t="shared" si="271"/>
        <v>46.32</v>
      </c>
      <c r="J1772" s="7">
        <f t="shared" si="272"/>
        <v>57.52</v>
      </c>
    </row>
    <row r="1773" spans="1:10" ht="16.5" x14ac:dyDescent="0.25">
      <c r="A1773" s="5" t="s">
        <v>3433</v>
      </c>
      <c r="B1773" s="6" t="s">
        <v>1373</v>
      </c>
      <c r="C1773" s="5" t="s">
        <v>1374</v>
      </c>
      <c r="D1773" s="6" t="s">
        <v>17</v>
      </c>
      <c r="E1773" s="6" t="s">
        <v>61</v>
      </c>
      <c r="F1773" s="7">
        <v>3</v>
      </c>
      <c r="G1773" s="7">
        <v>14.48</v>
      </c>
      <c r="H1773" s="7">
        <f t="shared" si="270"/>
        <v>17.98</v>
      </c>
      <c r="I1773" s="7">
        <f t="shared" si="271"/>
        <v>43.44</v>
      </c>
      <c r="J1773" s="7">
        <f t="shared" si="272"/>
        <v>53.94</v>
      </c>
    </row>
    <row r="1774" spans="1:10" ht="16.5" x14ac:dyDescent="0.25">
      <c r="A1774" s="5" t="s">
        <v>3434</v>
      </c>
      <c r="B1774" s="6" t="s">
        <v>1376</v>
      </c>
      <c r="C1774" s="5" t="s">
        <v>1377</v>
      </c>
      <c r="D1774" s="6" t="s">
        <v>17</v>
      </c>
      <c r="E1774" s="6" t="s">
        <v>61</v>
      </c>
      <c r="F1774" s="7">
        <v>13</v>
      </c>
      <c r="G1774" s="7">
        <v>10.97</v>
      </c>
      <c r="H1774" s="7">
        <f t="shared" si="270"/>
        <v>13.62</v>
      </c>
      <c r="I1774" s="7">
        <f t="shared" si="271"/>
        <v>142.61000000000001</v>
      </c>
      <c r="J1774" s="7">
        <f t="shared" si="272"/>
        <v>177.06</v>
      </c>
    </row>
    <row r="1775" spans="1:10" ht="16.5" x14ac:dyDescent="0.25">
      <c r="A1775" s="5" t="s">
        <v>3435</v>
      </c>
      <c r="B1775" s="6" t="s">
        <v>1379</v>
      </c>
      <c r="C1775" s="5" t="s">
        <v>1380</v>
      </c>
      <c r="D1775" s="6" t="s">
        <v>17</v>
      </c>
      <c r="E1775" s="6" t="s">
        <v>61</v>
      </c>
      <c r="F1775" s="7">
        <v>6</v>
      </c>
      <c r="G1775" s="7">
        <v>32.659999999999997</v>
      </c>
      <c r="H1775" s="7">
        <f t="shared" si="270"/>
        <v>40.56</v>
      </c>
      <c r="I1775" s="7">
        <f t="shared" si="271"/>
        <v>195.96</v>
      </c>
      <c r="J1775" s="7">
        <f t="shared" si="272"/>
        <v>243.36</v>
      </c>
    </row>
    <row r="1776" spans="1:10" ht="16.5" x14ac:dyDescent="0.25">
      <c r="A1776" s="5" t="s">
        <v>3436</v>
      </c>
      <c r="B1776" s="6" t="s">
        <v>1688</v>
      </c>
      <c r="C1776" s="5" t="s">
        <v>1689</v>
      </c>
      <c r="D1776" s="6" t="s">
        <v>17</v>
      </c>
      <c r="E1776" s="6" t="s">
        <v>61</v>
      </c>
      <c r="F1776" s="7">
        <v>2</v>
      </c>
      <c r="G1776" s="7">
        <v>26.37</v>
      </c>
      <c r="H1776" s="7">
        <f t="shared" si="270"/>
        <v>32.75</v>
      </c>
      <c r="I1776" s="7">
        <f t="shared" si="271"/>
        <v>52.74</v>
      </c>
      <c r="J1776" s="7">
        <f t="shared" si="272"/>
        <v>65.5</v>
      </c>
    </row>
    <row r="1777" spans="1:10" ht="16.5" x14ac:dyDescent="0.25">
      <c r="A1777" s="5" t="s">
        <v>3437</v>
      </c>
      <c r="B1777" s="6" t="s">
        <v>1382</v>
      </c>
      <c r="C1777" s="5" t="s">
        <v>1383</v>
      </c>
      <c r="D1777" s="6" t="s">
        <v>17</v>
      </c>
      <c r="E1777" s="6" t="s">
        <v>61</v>
      </c>
      <c r="F1777" s="7">
        <v>4</v>
      </c>
      <c r="G1777" s="7">
        <v>37.85</v>
      </c>
      <c r="H1777" s="7">
        <f t="shared" si="270"/>
        <v>47.01</v>
      </c>
      <c r="I1777" s="7">
        <f t="shared" si="271"/>
        <v>151.4</v>
      </c>
      <c r="J1777" s="7">
        <f t="shared" si="272"/>
        <v>188.04</v>
      </c>
    </row>
    <row r="1778" spans="1:10" ht="16.5" x14ac:dyDescent="0.25">
      <c r="A1778" s="5" t="s">
        <v>3438</v>
      </c>
      <c r="B1778" s="6" t="s">
        <v>1694</v>
      </c>
      <c r="C1778" s="5" t="s">
        <v>1695</v>
      </c>
      <c r="D1778" s="6" t="s">
        <v>17</v>
      </c>
      <c r="E1778" s="6" t="s">
        <v>61</v>
      </c>
      <c r="F1778" s="7">
        <v>1</v>
      </c>
      <c r="G1778" s="7">
        <v>46.3</v>
      </c>
      <c r="H1778" s="7">
        <f t="shared" si="270"/>
        <v>57.5</v>
      </c>
      <c r="I1778" s="7">
        <f t="shared" si="271"/>
        <v>46.3</v>
      </c>
      <c r="J1778" s="7">
        <f t="shared" si="272"/>
        <v>57.5</v>
      </c>
    </row>
    <row r="1779" spans="1:10" ht="24.75" x14ac:dyDescent="0.25">
      <c r="A1779" s="5" t="s">
        <v>3439</v>
      </c>
      <c r="B1779" s="6" t="s">
        <v>920</v>
      </c>
      <c r="C1779" s="5" t="s">
        <v>921</v>
      </c>
      <c r="D1779" s="6" t="s">
        <v>17</v>
      </c>
      <c r="E1779" s="6" t="s">
        <v>178</v>
      </c>
      <c r="F1779" s="7">
        <v>22.42</v>
      </c>
      <c r="G1779" s="7">
        <v>13.37</v>
      </c>
      <c r="H1779" s="7">
        <f t="shared" si="270"/>
        <v>16.61</v>
      </c>
      <c r="I1779" s="7">
        <f t="shared" si="271"/>
        <v>299.76</v>
      </c>
      <c r="J1779" s="7">
        <f t="shared" si="272"/>
        <v>372.4</v>
      </c>
    </row>
    <row r="1780" spans="1:10" ht="20.100000000000001" customHeight="1" x14ac:dyDescent="0.25">
      <c r="A1780" s="3" t="s">
        <v>3440</v>
      </c>
      <c r="B1780" s="57" t="s">
        <v>271</v>
      </c>
      <c r="C1780" s="57"/>
      <c r="D1780" s="57"/>
      <c r="E1780" s="57"/>
      <c r="F1780" s="57"/>
      <c r="G1780" s="57">
        <f>ROUND(F1781*G1781,2)</f>
        <v>15.08</v>
      </c>
      <c r="H1780" s="57"/>
      <c r="I1780" s="4">
        <f>ROUND(SUM(I1781:I1781),2)</f>
        <v>15.08</v>
      </c>
      <c r="J1780" s="4">
        <f>ROUND(SUM(J1781:J1781),2)</f>
        <v>18.73</v>
      </c>
    </row>
    <row r="1781" spans="1:10" ht="16.5" x14ac:dyDescent="0.25">
      <c r="A1781" s="5" t="s">
        <v>3441</v>
      </c>
      <c r="B1781" s="6" t="s">
        <v>944</v>
      </c>
      <c r="C1781" s="5" t="s">
        <v>945</v>
      </c>
      <c r="D1781" s="6" t="s">
        <v>17</v>
      </c>
      <c r="E1781" s="6" t="s">
        <v>61</v>
      </c>
      <c r="F1781" s="7">
        <v>1</v>
      </c>
      <c r="G1781" s="7">
        <v>15.08</v>
      </c>
      <c r="H1781" s="7">
        <f>ROUND(G1781*ROUND(1+(24.2/100),4),2)</f>
        <v>18.73</v>
      </c>
      <c r="I1781" s="7">
        <f>ROUND(ROUND(F1781,2)*ROUND(G1781,2),2)</f>
        <v>15.08</v>
      </c>
      <c r="J1781" s="7">
        <f>ROUND(ROUND(F1781,2)*ROUND(H1781,2),2)</f>
        <v>18.73</v>
      </c>
    </row>
    <row r="1782" spans="1:10" ht="20.100000000000001" customHeight="1" x14ac:dyDescent="0.25">
      <c r="A1782" s="3" t="s">
        <v>3442</v>
      </c>
      <c r="B1782" s="57" t="s">
        <v>263</v>
      </c>
      <c r="C1782" s="57"/>
      <c r="D1782" s="57"/>
      <c r="E1782" s="57"/>
      <c r="F1782" s="57"/>
      <c r="G1782" s="57">
        <f>ROUND(F1783*G1783,2)</f>
        <v>1076.4000000000001</v>
      </c>
      <c r="H1782" s="57"/>
      <c r="I1782" s="4">
        <f>ROUND(SUM(I1783:I1783),2)</f>
        <v>1076.4000000000001</v>
      </c>
      <c r="J1782" s="4">
        <f>ROUND(SUM(J1783:J1783),2)</f>
        <v>1336.8</v>
      </c>
    </row>
    <row r="1783" spans="1:10" ht="33" x14ac:dyDescent="0.25">
      <c r="A1783" s="5" t="s">
        <v>3443</v>
      </c>
      <c r="B1783" s="6" t="s">
        <v>707</v>
      </c>
      <c r="C1783" s="5" t="s">
        <v>708</v>
      </c>
      <c r="D1783" s="6" t="s">
        <v>53</v>
      </c>
      <c r="E1783" s="6" t="s">
        <v>465</v>
      </c>
      <c r="F1783" s="7">
        <v>60</v>
      </c>
      <c r="G1783" s="7">
        <v>17.940000000000001</v>
      </c>
      <c r="H1783" s="7">
        <f>ROUND(G1783*ROUND(1+(24.2/100),4),2)</f>
        <v>22.28</v>
      </c>
      <c r="I1783" s="7">
        <f>ROUND(ROUND(F1783,2)*ROUND(G1783,2),2)</f>
        <v>1076.4000000000001</v>
      </c>
      <c r="J1783" s="7">
        <f>ROUND(ROUND(F1783,2)*ROUND(H1783,2),2)</f>
        <v>1336.8</v>
      </c>
    </row>
    <row r="1784" spans="1:10" ht="20.100000000000001" customHeight="1" x14ac:dyDescent="0.25">
      <c r="A1784" s="3" t="s">
        <v>3444</v>
      </c>
      <c r="B1784" s="57" t="s">
        <v>690</v>
      </c>
      <c r="C1784" s="57"/>
      <c r="D1784" s="57"/>
      <c r="E1784" s="57"/>
      <c r="F1784" s="57"/>
      <c r="G1784" s="57">
        <f>ROUND(F1785*G1785,2)+ROUND(F1786*G1786,2)+ROUND(F1787*G1787,2)+ROUND(F1788*G1788,2)</f>
        <v>1851.96</v>
      </c>
      <c r="H1784" s="57"/>
      <c r="I1784" s="4">
        <f>ROUND(SUM(I1785:I1788),2)</f>
        <v>1851.96</v>
      </c>
      <c r="J1784" s="4">
        <f>ROUND(SUM(J1785:J1788),2)</f>
        <v>2300.15</v>
      </c>
    </row>
    <row r="1785" spans="1:10" ht="16.5" x14ac:dyDescent="0.25">
      <c r="A1785" s="5" t="s">
        <v>3445</v>
      </c>
      <c r="B1785" s="6" t="s">
        <v>3062</v>
      </c>
      <c r="C1785" s="5" t="s">
        <v>3063</v>
      </c>
      <c r="D1785" s="6" t="s">
        <v>53</v>
      </c>
      <c r="E1785" s="6" t="s">
        <v>61</v>
      </c>
      <c r="F1785" s="7">
        <v>2</v>
      </c>
      <c r="G1785" s="7">
        <v>143.85</v>
      </c>
      <c r="H1785" s="7">
        <f>ROUND(G1785*ROUND(1+(24.2/100),4),2)</f>
        <v>178.66</v>
      </c>
      <c r="I1785" s="7">
        <f>ROUND(ROUND(F1785,2)*ROUND(G1785,2),2)</f>
        <v>287.7</v>
      </c>
      <c r="J1785" s="7">
        <f>ROUND(ROUND(F1785,2)*ROUND(H1785,2),2)</f>
        <v>357.32</v>
      </c>
    </row>
    <row r="1786" spans="1:10" ht="16.5" x14ac:dyDescent="0.25">
      <c r="A1786" s="5" t="s">
        <v>3446</v>
      </c>
      <c r="B1786" s="6" t="s">
        <v>1397</v>
      </c>
      <c r="C1786" s="5" t="s">
        <v>1398</v>
      </c>
      <c r="D1786" s="6" t="s">
        <v>53</v>
      </c>
      <c r="E1786" s="6" t="s">
        <v>61</v>
      </c>
      <c r="F1786" s="7">
        <v>5</v>
      </c>
      <c r="G1786" s="7">
        <v>201.85</v>
      </c>
      <c r="H1786" s="7">
        <f>ROUND(G1786*ROUND(1+(24.2/100),4),2)</f>
        <v>250.7</v>
      </c>
      <c r="I1786" s="7">
        <f>ROUND(ROUND(F1786,2)*ROUND(G1786,2),2)</f>
        <v>1009.25</v>
      </c>
      <c r="J1786" s="7">
        <f>ROUND(ROUND(F1786,2)*ROUND(H1786,2),2)</f>
        <v>1253.5</v>
      </c>
    </row>
    <row r="1787" spans="1:10" ht="16.5" x14ac:dyDescent="0.25">
      <c r="A1787" s="5" t="s">
        <v>3447</v>
      </c>
      <c r="B1787" s="6" t="s">
        <v>1400</v>
      </c>
      <c r="C1787" s="5" t="s">
        <v>1401</v>
      </c>
      <c r="D1787" s="6" t="s">
        <v>53</v>
      </c>
      <c r="E1787" s="6" t="s">
        <v>61</v>
      </c>
      <c r="F1787" s="7">
        <v>1</v>
      </c>
      <c r="G1787" s="7">
        <v>133.47</v>
      </c>
      <c r="H1787" s="7">
        <f>ROUND(G1787*ROUND(1+(24.2/100),4),2)</f>
        <v>165.77</v>
      </c>
      <c r="I1787" s="7">
        <f>ROUND(ROUND(F1787,2)*ROUND(G1787,2),2)</f>
        <v>133.47</v>
      </c>
      <c r="J1787" s="7">
        <f>ROUND(ROUND(F1787,2)*ROUND(H1787,2),2)</f>
        <v>165.77</v>
      </c>
    </row>
    <row r="1788" spans="1:10" ht="16.5" x14ac:dyDescent="0.25">
      <c r="A1788" s="5" t="s">
        <v>3448</v>
      </c>
      <c r="B1788" s="6" t="s">
        <v>3076</v>
      </c>
      <c r="C1788" s="5" t="s">
        <v>3077</v>
      </c>
      <c r="D1788" s="6" t="s">
        <v>53</v>
      </c>
      <c r="E1788" s="6" t="s">
        <v>61</v>
      </c>
      <c r="F1788" s="7">
        <v>2</v>
      </c>
      <c r="G1788" s="7">
        <v>210.77</v>
      </c>
      <c r="H1788" s="7">
        <f>ROUND(G1788*ROUND(1+(24.2/100),4),2)</f>
        <v>261.77999999999997</v>
      </c>
      <c r="I1788" s="7">
        <f>ROUND(ROUND(F1788,2)*ROUND(G1788,2),2)</f>
        <v>421.54</v>
      </c>
      <c r="J1788" s="7">
        <f>ROUND(ROUND(F1788,2)*ROUND(H1788,2),2)</f>
        <v>523.55999999999995</v>
      </c>
    </row>
    <row r="1789" spans="1:10" ht="20.100000000000001" customHeight="1" x14ac:dyDescent="0.25">
      <c r="A1789" s="3" t="s">
        <v>3449</v>
      </c>
      <c r="B1789" s="57" t="s">
        <v>3450</v>
      </c>
      <c r="C1789" s="57"/>
      <c r="D1789" s="57"/>
      <c r="E1789" s="57"/>
      <c r="F1789" s="57"/>
      <c r="G1789" s="57">
        <f>ROUND(F1790*G1790,2)+ROUND(F1807*G1807,2)+ROUND(F1829*G1829,2)+ROUND(F1832*G1832,2)+ROUND(F1839*G1839,2)+ROUND(F1841*G1841,2)+ROUND(F1876*G1876,2)+ROUND(F1934*G1934,2)+ROUND(F1938*G1938,2)+ROUND(F1947*G1947,2)+ROUND(F1955*G1955,2)+ROUND(F1964*G1964,2)+ROUND(F1968*G1968,2)+ROUND(F1971*G1971,2)</f>
        <v>0</v>
      </c>
      <c r="H1789" s="57"/>
      <c r="I1789" s="4">
        <f>ROUND(I1790+I1807+I1829+I1832+I1839+I1841+I1876+I1934+I1938+I1947+I1955+I1964+I1968+I1971,2)</f>
        <v>174087.08</v>
      </c>
      <c r="J1789" s="4">
        <f>ROUND(J1790+J1807+J1829+J1832+J1839+J1841+J1876+J1934+J1938+J1947+J1955+J1964+J1968+J1971,2)</f>
        <v>216217.5</v>
      </c>
    </row>
    <row r="1790" spans="1:10" ht="20.100000000000001" customHeight="1" x14ac:dyDescent="0.25">
      <c r="A1790" s="3" t="s">
        <v>3451</v>
      </c>
      <c r="B1790" s="57" t="s">
        <v>712</v>
      </c>
      <c r="C1790" s="57"/>
      <c r="D1790" s="57"/>
      <c r="E1790" s="57"/>
      <c r="F1790" s="57"/>
      <c r="G1790" s="57">
        <f>ROUND(F1791*G1791,2)+ROUND(F1797*G1797,2)+ROUND(F1802*G1802,2)</f>
        <v>0</v>
      </c>
      <c r="H1790" s="57"/>
      <c r="I1790" s="4">
        <f>ROUND(I1791+I1797+I1802,2)</f>
        <v>15729.67</v>
      </c>
      <c r="J1790" s="4">
        <f>ROUND(J1791+J1797+J1802,2)</f>
        <v>19535.419999999998</v>
      </c>
    </row>
    <row r="1791" spans="1:10" ht="20.100000000000001" customHeight="1" x14ac:dyDescent="0.25">
      <c r="A1791" s="3" t="s">
        <v>3452</v>
      </c>
      <c r="B1791" s="57" t="s">
        <v>157</v>
      </c>
      <c r="C1791" s="57"/>
      <c r="D1791" s="57"/>
      <c r="E1791" s="57"/>
      <c r="F1791" s="57"/>
      <c r="G1791" s="57">
        <f>ROUND(F1792*G1792,2)+ROUND(F1793*G1793,2)+ROUND(F1794*G1794,2)+ROUND(F1795*G1795,2)+ROUND(F1796*G1796,2)</f>
        <v>3274.8</v>
      </c>
      <c r="H1791" s="57"/>
      <c r="I1791" s="4">
        <f>ROUND(SUM(I1792:I1796),2)</f>
        <v>3274.8</v>
      </c>
      <c r="J1791" s="4">
        <f>ROUND(SUM(J1792:J1796),2)</f>
        <v>4067.29</v>
      </c>
    </row>
    <row r="1792" spans="1:10" ht="16.5" x14ac:dyDescent="0.25">
      <c r="A1792" s="5" t="s">
        <v>3453</v>
      </c>
      <c r="B1792" s="6" t="s">
        <v>1410</v>
      </c>
      <c r="C1792" s="5" t="s">
        <v>1411</v>
      </c>
      <c r="D1792" s="6" t="s">
        <v>17</v>
      </c>
      <c r="E1792" s="6" t="s">
        <v>76</v>
      </c>
      <c r="F1792" s="7">
        <v>16.2</v>
      </c>
      <c r="G1792" s="7">
        <v>108.56</v>
      </c>
      <c r="H1792" s="7">
        <f>ROUND(G1792*ROUND(1+(24.2/100),4),2)</f>
        <v>134.83000000000001</v>
      </c>
      <c r="I1792" s="7">
        <f>ROUND(ROUND(F1792,2)*ROUND(G1792,2),2)</f>
        <v>1758.67</v>
      </c>
      <c r="J1792" s="7">
        <f>ROUND(ROUND(F1792,2)*ROUND(H1792,2),2)</f>
        <v>2184.25</v>
      </c>
    </row>
    <row r="1793" spans="1:10" ht="16.5" x14ac:dyDescent="0.25">
      <c r="A1793" s="5" t="s">
        <v>3454</v>
      </c>
      <c r="B1793" s="6" t="s">
        <v>715</v>
      </c>
      <c r="C1793" s="5" t="s">
        <v>716</v>
      </c>
      <c r="D1793" s="6" t="s">
        <v>17</v>
      </c>
      <c r="E1793" s="6" t="s">
        <v>76</v>
      </c>
      <c r="F1793" s="7">
        <v>6.99</v>
      </c>
      <c r="G1793" s="7">
        <v>119.31</v>
      </c>
      <c r="H1793" s="7">
        <f>ROUND(G1793*ROUND(1+(24.2/100),4),2)</f>
        <v>148.18</v>
      </c>
      <c r="I1793" s="7">
        <f>ROUND(ROUND(F1793,2)*ROUND(G1793,2),2)</f>
        <v>833.98</v>
      </c>
      <c r="J1793" s="7">
        <f>ROUND(ROUND(F1793,2)*ROUND(H1793,2),2)</f>
        <v>1035.78</v>
      </c>
    </row>
    <row r="1794" spans="1:10" x14ac:dyDescent="0.25">
      <c r="A1794" s="5" t="s">
        <v>3455</v>
      </c>
      <c r="B1794" s="6" t="s">
        <v>718</v>
      </c>
      <c r="C1794" s="5" t="s">
        <v>719</v>
      </c>
      <c r="D1794" s="6" t="s">
        <v>17</v>
      </c>
      <c r="E1794" s="6" t="s">
        <v>76</v>
      </c>
      <c r="F1794" s="7">
        <v>18.02</v>
      </c>
      <c r="G1794" s="7">
        <v>30.57</v>
      </c>
      <c r="H1794" s="7">
        <f>ROUND(G1794*ROUND(1+(24.2/100),4),2)</f>
        <v>37.97</v>
      </c>
      <c r="I1794" s="7">
        <f>ROUND(ROUND(F1794,2)*ROUND(G1794,2),2)</f>
        <v>550.87</v>
      </c>
      <c r="J1794" s="7">
        <f>ROUND(ROUND(F1794,2)*ROUND(H1794,2),2)</f>
        <v>684.22</v>
      </c>
    </row>
    <row r="1795" spans="1:10" ht="24.75" x14ac:dyDescent="0.25">
      <c r="A1795" s="5" t="s">
        <v>3456</v>
      </c>
      <c r="B1795" s="6" t="s">
        <v>721</v>
      </c>
      <c r="C1795" s="5" t="s">
        <v>722</v>
      </c>
      <c r="D1795" s="6" t="s">
        <v>17</v>
      </c>
      <c r="E1795" s="6" t="s">
        <v>76</v>
      </c>
      <c r="F1795" s="7">
        <v>7.25</v>
      </c>
      <c r="G1795" s="7">
        <v>7.28</v>
      </c>
      <c r="H1795" s="7">
        <f>ROUND(G1795*ROUND(1+(24.2/100),4),2)</f>
        <v>9.0399999999999991</v>
      </c>
      <c r="I1795" s="7">
        <f>ROUND(ROUND(F1795,2)*ROUND(G1795,2),2)</f>
        <v>52.78</v>
      </c>
      <c r="J1795" s="7">
        <f>ROUND(ROUND(F1795,2)*ROUND(H1795,2),2)</f>
        <v>65.540000000000006</v>
      </c>
    </row>
    <row r="1796" spans="1:10" ht="16.5" x14ac:dyDescent="0.25">
      <c r="A1796" s="5" t="s">
        <v>3457</v>
      </c>
      <c r="B1796" s="6" t="s">
        <v>724</v>
      </c>
      <c r="C1796" s="5" t="s">
        <v>725</v>
      </c>
      <c r="D1796" s="6" t="s">
        <v>17</v>
      </c>
      <c r="E1796" s="6" t="s">
        <v>80</v>
      </c>
      <c r="F1796" s="7">
        <v>31.15</v>
      </c>
      <c r="G1796" s="7">
        <v>2.52</v>
      </c>
      <c r="H1796" s="7">
        <f>ROUND(G1796*ROUND(1+(24.2/100),4),2)</f>
        <v>3.13</v>
      </c>
      <c r="I1796" s="7">
        <f>ROUND(ROUND(F1796,2)*ROUND(G1796,2),2)</f>
        <v>78.5</v>
      </c>
      <c r="J1796" s="7">
        <f>ROUND(ROUND(F1796,2)*ROUND(H1796,2),2)</f>
        <v>97.5</v>
      </c>
    </row>
    <row r="1797" spans="1:10" ht="20.100000000000001" customHeight="1" x14ac:dyDescent="0.25">
      <c r="A1797" s="3" t="s">
        <v>3458</v>
      </c>
      <c r="B1797" s="57" t="s">
        <v>727</v>
      </c>
      <c r="C1797" s="57"/>
      <c r="D1797" s="57"/>
      <c r="E1797" s="57"/>
      <c r="F1797" s="57"/>
      <c r="G1797" s="57">
        <f>ROUND(F1798*G1798,2)+ROUND(F1799*G1799,2)+ROUND(F1800*G1800,2)+ROUND(F1801*G1801,2)</f>
        <v>5733.77</v>
      </c>
      <c r="H1797" s="57"/>
      <c r="I1797" s="4">
        <f>ROUND(SUM(I1798:I1801),2)</f>
        <v>5733.77</v>
      </c>
      <c r="J1797" s="4">
        <f>ROUND(SUM(J1798:J1801),2)</f>
        <v>7120.7</v>
      </c>
    </row>
    <row r="1798" spans="1:10" ht="16.5" x14ac:dyDescent="0.25">
      <c r="A1798" s="5" t="s">
        <v>3459</v>
      </c>
      <c r="B1798" s="6" t="s">
        <v>729</v>
      </c>
      <c r="C1798" s="5" t="s">
        <v>730</v>
      </c>
      <c r="D1798" s="6" t="s">
        <v>17</v>
      </c>
      <c r="E1798" s="6" t="s">
        <v>72</v>
      </c>
      <c r="F1798" s="7">
        <v>3.84</v>
      </c>
      <c r="G1798" s="7">
        <v>206.56</v>
      </c>
      <c r="H1798" s="7">
        <f>ROUND(G1798*ROUND(1+(24.2/100),4),2)</f>
        <v>256.55</v>
      </c>
      <c r="I1798" s="7">
        <f>ROUND(ROUND(F1798,2)*ROUND(G1798,2),2)</f>
        <v>793.19</v>
      </c>
      <c r="J1798" s="7">
        <f>ROUND(ROUND(F1798,2)*ROUND(H1798,2),2)</f>
        <v>985.15</v>
      </c>
    </row>
    <row r="1799" spans="1:10" ht="16.5" x14ac:dyDescent="0.25">
      <c r="A1799" s="5" t="s">
        <v>3460</v>
      </c>
      <c r="B1799" s="6" t="s">
        <v>732</v>
      </c>
      <c r="C1799" s="5" t="s">
        <v>733</v>
      </c>
      <c r="D1799" s="6" t="s">
        <v>17</v>
      </c>
      <c r="E1799" s="6" t="s">
        <v>72</v>
      </c>
      <c r="F1799" s="7">
        <v>7.68</v>
      </c>
      <c r="G1799" s="7">
        <v>47.07</v>
      </c>
      <c r="H1799" s="7">
        <f>ROUND(G1799*ROUND(1+(24.2/100),4),2)</f>
        <v>58.46</v>
      </c>
      <c r="I1799" s="7">
        <f>ROUND(ROUND(F1799,2)*ROUND(G1799,2),2)</f>
        <v>361.5</v>
      </c>
      <c r="J1799" s="7">
        <f>ROUND(ROUND(F1799,2)*ROUND(H1799,2),2)</f>
        <v>448.97</v>
      </c>
    </row>
    <row r="1800" spans="1:10" ht="16.5" x14ac:dyDescent="0.25">
      <c r="A1800" s="5" t="s">
        <v>3461</v>
      </c>
      <c r="B1800" s="6" t="s">
        <v>735</v>
      </c>
      <c r="C1800" s="5" t="s">
        <v>736</v>
      </c>
      <c r="D1800" s="6" t="s">
        <v>17</v>
      </c>
      <c r="E1800" s="6" t="s">
        <v>76</v>
      </c>
      <c r="F1800" s="7">
        <v>2.2999999999999998</v>
      </c>
      <c r="G1800" s="7">
        <v>873.23</v>
      </c>
      <c r="H1800" s="7">
        <f>ROUND(G1800*ROUND(1+(24.2/100),4),2)</f>
        <v>1084.55</v>
      </c>
      <c r="I1800" s="7">
        <f>ROUND(ROUND(F1800,2)*ROUND(G1800,2),2)</f>
        <v>2008.43</v>
      </c>
      <c r="J1800" s="7">
        <f>ROUND(ROUND(F1800,2)*ROUND(H1800,2),2)</f>
        <v>2494.4699999999998</v>
      </c>
    </row>
    <row r="1801" spans="1:10" ht="16.5" x14ac:dyDescent="0.25">
      <c r="A1801" s="5" t="s">
        <v>3462</v>
      </c>
      <c r="B1801" s="6" t="s">
        <v>738</v>
      </c>
      <c r="C1801" s="5" t="s">
        <v>739</v>
      </c>
      <c r="D1801" s="6" t="s">
        <v>17</v>
      </c>
      <c r="E1801" s="6" t="s">
        <v>740</v>
      </c>
      <c r="F1801" s="7">
        <v>212.1</v>
      </c>
      <c r="G1801" s="7">
        <v>12.12</v>
      </c>
      <c r="H1801" s="7">
        <f>ROUND(G1801*ROUND(1+(24.2/100),4),2)</f>
        <v>15.05</v>
      </c>
      <c r="I1801" s="7">
        <f>ROUND(ROUND(F1801,2)*ROUND(G1801,2),2)</f>
        <v>2570.65</v>
      </c>
      <c r="J1801" s="7">
        <f>ROUND(ROUND(F1801,2)*ROUND(H1801,2),2)</f>
        <v>3192.11</v>
      </c>
    </row>
    <row r="1802" spans="1:10" ht="20.100000000000001" customHeight="1" x14ac:dyDescent="0.25">
      <c r="A1802" s="3" t="s">
        <v>3463</v>
      </c>
      <c r="B1802" s="57" t="s">
        <v>745</v>
      </c>
      <c r="C1802" s="57"/>
      <c r="D1802" s="57"/>
      <c r="E1802" s="57"/>
      <c r="F1802" s="57"/>
      <c r="G1802" s="57">
        <f>ROUND(F1803*G1803,2)+ROUND(F1804*G1804,2)+ROUND(F1805*G1805,2)+ROUND(F1806*G1806,2)</f>
        <v>6721.0999999999995</v>
      </c>
      <c r="H1802" s="57"/>
      <c r="I1802" s="4">
        <f>ROUND(SUM(I1803:I1806),2)</f>
        <v>6721.1</v>
      </c>
      <c r="J1802" s="4">
        <f>ROUND(SUM(J1803:J1806),2)</f>
        <v>8347.43</v>
      </c>
    </row>
    <row r="1803" spans="1:10" ht="16.5" x14ac:dyDescent="0.25">
      <c r="A1803" s="5" t="s">
        <v>3464</v>
      </c>
      <c r="B1803" s="6" t="s">
        <v>747</v>
      </c>
      <c r="C1803" s="5" t="s">
        <v>748</v>
      </c>
      <c r="D1803" s="6" t="s">
        <v>17</v>
      </c>
      <c r="E1803" s="6" t="s">
        <v>72</v>
      </c>
      <c r="F1803" s="7">
        <v>19.14</v>
      </c>
      <c r="G1803" s="7">
        <v>77.92</v>
      </c>
      <c r="H1803" s="7">
        <f>ROUND(G1803*ROUND(1+(24.2/100),4),2)</f>
        <v>96.78</v>
      </c>
      <c r="I1803" s="7">
        <f>ROUND(ROUND(F1803,2)*ROUND(G1803,2),2)</f>
        <v>1491.39</v>
      </c>
      <c r="J1803" s="7">
        <f>ROUND(ROUND(F1803,2)*ROUND(H1803,2),2)</f>
        <v>1852.37</v>
      </c>
    </row>
    <row r="1804" spans="1:10" ht="16.5" x14ac:dyDescent="0.25">
      <c r="A1804" s="5" t="s">
        <v>3465</v>
      </c>
      <c r="B1804" s="6" t="s">
        <v>750</v>
      </c>
      <c r="C1804" s="5" t="s">
        <v>751</v>
      </c>
      <c r="D1804" s="6" t="s">
        <v>17</v>
      </c>
      <c r="E1804" s="6" t="s">
        <v>76</v>
      </c>
      <c r="F1804" s="7">
        <v>2.87</v>
      </c>
      <c r="G1804" s="7">
        <v>835.56</v>
      </c>
      <c r="H1804" s="7">
        <f>ROUND(G1804*ROUND(1+(24.2/100),4),2)</f>
        <v>1037.77</v>
      </c>
      <c r="I1804" s="7">
        <f>ROUND(ROUND(F1804,2)*ROUND(G1804,2),2)</f>
        <v>2398.06</v>
      </c>
      <c r="J1804" s="7">
        <f>ROUND(ROUND(F1804,2)*ROUND(H1804,2),2)</f>
        <v>2978.4</v>
      </c>
    </row>
    <row r="1805" spans="1:10" ht="16.5" x14ac:dyDescent="0.25">
      <c r="A1805" s="5" t="s">
        <v>3466</v>
      </c>
      <c r="B1805" s="6" t="s">
        <v>753</v>
      </c>
      <c r="C1805" s="5" t="s">
        <v>754</v>
      </c>
      <c r="D1805" s="6" t="s">
        <v>17</v>
      </c>
      <c r="E1805" s="6" t="s">
        <v>740</v>
      </c>
      <c r="F1805" s="7">
        <v>55.4</v>
      </c>
      <c r="G1805" s="7">
        <v>17.05</v>
      </c>
      <c r="H1805" s="7">
        <f>ROUND(G1805*ROUND(1+(24.2/100),4),2)</f>
        <v>21.18</v>
      </c>
      <c r="I1805" s="7">
        <f>ROUND(ROUND(F1805,2)*ROUND(G1805,2),2)</f>
        <v>944.57</v>
      </c>
      <c r="J1805" s="7">
        <f>ROUND(ROUND(F1805,2)*ROUND(H1805,2),2)</f>
        <v>1173.3699999999999</v>
      </c>
    </row>
    <row r="1806" spans="1:10" ht="16.5" x14ac:dyDescent="0.25">
      <c r="A1806" s="5" t="s">
        <v>3467</v>
      </c>
      <c r="B1806" s="6" t="s">
        <v>738</v>
      </c>
      <c r="C1806" s="5" t="s">
        <v>739</v>
      </c>
      <c r="D1806" s="6" t="s">
        <v>17</v>
      </c>
      <c r="E1806" s="6" t="s">
        <v>740</v>
      </c>
      <c r="F1806" s="7">
        <v>155.69999999999999</v>
      </c>
      <c r="G1806" s="7">
        <v>12.12</v>
      </c>
      <c r="H1806" s="7">
        <f>ROUND(G1806*ROUND(1+(24.2/100),4),2)</f>
        <v>15.05</v>
      </c>
      <c r="I1806" s="7">
        <f>ROUND(ROUND(F1806,2)*ROUND(G1806,2),2)</f>
        <v>1887.08</v>
      </c>
      <c r="J1806" s="7">
        <f>ROUND(ROUND(F1806,2)*ROUND(H1806,2),2)</f>
        <v>2343.29</v>
      </c>
    </row>
    <row r="1807" spans="1:10" ht="20.100000000000001" customHeight="1" x14ac:dyDescent="0.25">
      <c r="A1807" s="3" t="s">
        <v>3468</v>
      </c>
      <c r="B1807" s="57" t="s">
        <v>758</v>
      </c>
      <c r="C1807" s="57"/>
      <c r="D1807" s="57"/>
      <c r="E1807" s="57"/>
      <c r="F1807" s="57"/>
      <c r="G1807" s="57">
        <f>ROUND(F1808*G1808,2)+ROUND(F1814*G1814,2)+ROUND(F1821*G1821,2)+ROUND(F1825*G1825,2)</f>
        <v>0</v>
      </c>
      <c r="H1807" s="57"/>
      <c r="I1807" s="4">
        <f>ROUND(I1808+I1814+I1821+I1825,2)</f>
        <v>49636.1</v>
      </c>
      <c r="J1807" s="4">
        <f>ROUND(J1808+J1814+J1821+J1825,2)</f>
        <v>61650.92</v>
      </c>
    </row>
    <row r="1808" spans="1:10" ht="20.100000000000001" customHeight="1" x14ac:dyDescent="0.25">
      <c r="A1808" s="3" t="s">
        <v>3469</v>
      </c>
      <c r="B1808" s="57" t="s">
        <v>760</v>
      </c>
      <c r="C1808" s="57"/>
      <c r="D1808" s="57"/>
      <c r="E1808" s="57"/>
      <c r="F1808" s="57"/>
      <c r="G1808" s="57">
        <f>ROUND(F1809*G1809,2)+ROUND(F1810*G1810,2)+ROUND(F1811*G1811,2)+ROUND(F1812*G1812,2)+ROUND(F1813*G1813,2)</f>
        <v>6763.7699999999995</v>
      </c>
      <c r="H1808" s="57"/>
      <c r="I1808" s="4">
        <f>ROUND(SUM(I1809:I1813),2)</f>
        <v>6763.77</v>
      </c>
      <c r="J1808" s="4">
        <f>ROUND(SUM(J1809:J1813),2)</f>
        <v>8400.9699999999993</v>
      </c>
    </row>
    <row r="1809" spans="1:10" ht="16.5" x14ac:dyDescent="0.25">
      <c r="A1809" s="5" t="s">
        <v>3470</v>
      </c>
      <c r="B1809" s="6" t="s">
        <v>762</v>
      </c>
      <c r="C1809" s="5" t="s">
        <v>763</v>
      </c>
      <c r="D1809" s="6" t="s">
        <v>17</v>
      </c>
      <c r="E1809" s="6" t="s">
        <v>72</v>
      </c>
      <c r="F1809" s="7">
        <v>33.31</v>
      </c>
      <c r="G1809" s="7">
        <v>114.91</v>
      </c>
      <c r="H1809" s="7">
        <f>ROUND(G1809*ROUND(1+(24.2/100),4),2)</f>
        <v>142.72</v>
      </c>
      <c r="I1809" s="7">
        <f>ROUND(ROUND(F1809,2)*ROUND(G1809,2),2)</f>
        <v>3827.65</v>
      </c>
      <c r="J1809" s="7">
        <f>ROUND(ROUND(F1809,2)*ROUND(H1809,2),2)</f>
        <v>4754</v>
      </c>
    </row>
    <row r="1810" spans="1:10" ht="16.5" x14ac:dyDescent="0.25">
      <c r="A1810" s="5" t="s">
        <v>3471</v>
      </c>
      <c r="B1810" s="6" t="s">
        <v>768</v>
      </c>
      <c r="C1810" s="5" t="s">
        <v>769</v>
      </c>
      <c r="D1810" s="6" t="s">
        <v>53</v>
      </c>
      <c r="E1810" s="6" t="s">
        <v>76</v>
      </c>
      <c r="F1810" s="7">
        <v>1.67</v>
      </c>
      <c r="G1810" s="7">
        <v>776.08</v>
      </c>
      <c r="H1810" s="7">
        <f>ROUND(G1810*ROUND(1+(24.2/100),4),2)</f>
        <v>963.89</v>
      </c>
      <c r="I1810" s="7">
        <f>ROUND(ROUND(F1810,2)*ROUND(G1810,2),2)</f>
        <v>1296.05</v>
      </c>
      <c r="J1810" s="7">
        <f>ROUND(ROUND(F1810,2)*ROUND(H1810,2),2)</f>
        <v>1609.7</v>
      </c>
    </row>
    <row r="1811" spans="1:10" ht="16.5" x14ac:dyDescent="0.25">
      <c r="A1811" s="5" t="s">
        <v>3472</v>
      </c>
      <c r="B1811" s="6" t="s">
        <v>771</v>
      </c>
      <c r="C1811" s="5" t="s">
        <v>772</v>
      </c>
      <c r="D1811" s="6" t="s">
        <v>17</v>
      </c>
      <c r="E1811" s="6" t="s">
        <v>740</v>
      </c>
      <c r="F1811" s="7">
        <v>36.4</v>
      </c>
      <c r="G1811" s="7">
        <v>13.99</v>
      </c>
      <c r="H1811" s="7">
        <f>ROUND(G1811*ROUND(1+(24.2/100),4),2)</f>
        <v>17.38</v>
      </c>
      <c r="I1811" s="7">
        <f>ROUND(ROUND(F1811,2)*ROUND(G1811,2),2)</f>
        <v>509.24</v>
      </c>
      <c r="J1811" s="7">
        <f>ROUND(ROUND(F1811,2)*ROUND(H1811,2),2)</f>
        <v>632.63</v>
      </c>
    </row>
    <row r="1812" spans="1:10" ht="16.5" x14ac:dyDescent="0.25">
      <c r="A1812" s="5" t="s">
        <v>3473</v>
      </c>
      <c r="B1812" s="6" t="s">
        <v>1446</v>
      </c>
      <c r="C1812" s="5" t="s">
        <v>1447</v>
      </c>
      <c r="D1812" s="6" t="s">
        <v>17</v>
      </c>
      <c r="E1812" s="6" t="s">
        <v>740</v>
      </c>
      <c r="F1812" s="7">
        <v>71</v>
      </c>
      <c r="G1812" s="7">
        <v>10.15</v>
      </c>
      <c r="H1812" s="7">
        <f>ROUND(G1812*ROUND(1+(24.2/100),4),2)</f>
        <v>12.61</v>
      </c>
      <c r="I1812" s="7">
        <f>ROUND(ROUND(F1812,2)*ROUND(G1812,2),2)</f>
        <v>720.65</v>
      </c>
      <c r="J1812" s="7">
        <f>ROUND(ROUND(F1812,2)*ROUND(H1812,2),2)</f>
        <v>895.31</v>
      </c>
    </row>
    <row r="1813" spans="1:10" ht="16.5" x14ac:dyDescent="0.25">
      <c r="A1813" s="5" t="s">
        <v>3474</v>
      </c>
      <c r="B1813" s="6" t="s">
        <v>789</v>
      </c>
      <c r="C1813" s="5" t="s">
        <v>790</v>
      </c>
      <c r="D1813" s="6" t="s">
        <v>17</v>
      </c>
      <c r="E1813" s="6" t="s">
        <v>740</v>
      </c>
      <c r="F1813" s="7">
        <v>48.6</v>
      </c>
      <c r="G1813" s="7">
        <v>8.44</v>
      </c>
      <c r="H1813" s="7">
        <f>ROUND(G1813*ROUND(1+(24.2/100),4),2)</f>
        <v>10.48</v>
      </c>
      <c r="I1813" s="7">
        <f>ROUND(ROUND(F1813,2)*ROUND(G1813,2),2)</f>
        <v>410.18</v>
      </c>
      <c r="J1813" s="7">
        <f>ROUND(ROUND(F1813,2)*ROUND(H1813,2),2)</f>
        <v>509.33</v>
      </c>
    </row>
    <row r="1814" spans="1:10" ht="20.100000000000001" customHeight="1" x14ac:dyDescent="0.25">
      <c r="A1814" s="3" t="s">
        <v>3475</v>
      </c>
      <c r="B1814" s="57" t="s">
        <v>780</v>
      </c>
      <c r="C1814" s="57"/>
      <c r="D1814" s="57"/>
      <c r="E1814" s="57"/>
      <c r="F1814" s="57"/>
      <c r="G1814" s="57">
        <f>ROUND(F1815*G1815,2)+ROUND(F1816*G1816,2)+ROUND(F1817*G1817,2)+ROUND(F1818*G1818,2)+ROUND(F1819*G1819,2)+ROUND(F1820*G1820,2)</f>
        <v>19534.519999999997</v>
      </c>
      <c r="H1814" s="57"/>
      <c r="I1814" s="4">
        <f>ROUND(SUM(I1815:I1820),2)</f>
        <v>19534.52</v>
      </c>
      <c r="J1814" s="4">
        <f>ROUND(SUM(J1815:J1820),2)</f>
        <v>24262.17</v>
      </c>
    </row>
    <row r="1815" spans="1:10" ht="16.5" x14ac:dyDescent="0.25">
      <c r="A1815" s="5" t="s">
        <v>3476</v>
      </c>
      <c r="B1815" s="6" t="s">
        <v>782</v>
      </c>
      <c r="C1815" s="5" t="s">
        <v>783</v>
      </c>
      <c r="D1815" s="6" t="s">
        <v>17</v>
      </c>
      <c r="E1815" s="6" t="s">
        <v>72</v>
      </c>
      <c r="F1815" s="7">
        <v>77.61</v>
      </c>
      <c r="G1815" s="7">
        <v>157.94</v>
      </c>
      <c r="H1815" s="7">
        <f t="shared" ref="H1815:H1820" si="273">ROUND(G1815*ROUND(1+(24.2/100),4),2)</f>
        <v>196.16</v>
      </c>
      <c r="I1815" s="7">
        <f t="shared" ref="I1815:I1820" si="274">ROUND(ROUND(F1815,2)*ROUND(G1815,2),2)</f>
        <v>12257.72</v>
      </c>
      <c r="J1815" s="7">
        <f t="shared" ref="J1815:J1820" si="275">ROUND(ROUND(F1815,2)*ROUND(H1815,2),2)</f>
        <v>15223.98</v>
      </c>
    </row>
    <row r="1816" spans="1:10" ht="24.75" x14ac:dyDescent="0.25">
      <c r="A1816" s="5" t="s">
        <v>3477</v>
      </c>
      <c r="B1816" s="6" t="s">
        <v>785</v>
      </c>
      <c r="C1816" s="5" t="s">
        <v>786</v>
      </c>
      <c r="D1816" s="6" t="s">
        <v>53</v>
      </c>
      <c r="E1816" s="6" t="s">
        <v>76</v>
      </c>
      <c r="F1816" s="7">
        <v>4.9000000000000004</v>
      </c>
      <c r="G1816" s="7">
        <v>777.92</v>
      </c>
      <c r="H1816" s="7">
        <f t="shared" si="273"/>
        <v>966.18</v>
      </c>
      <c r="I1816" s="7">
        <f t="shared" si="274"/>
        <v>3811.81</v>
      </c>
      <c r="J1816" s="7">
        <f t="shared" si="275"/>
        <v>4734.28</v>
      </c>
    </row>
    <row r="1817" spans="1:10" ht="16.5" x14ac:dyDescent="0.25">
      <c r="A1817" s="5" t="s">
        <v>3478</v>
      </c>
      <c r="B1817" s="6" t="s">
        <v>771</v>
      </c>
      <c r="C1817" s="5" t="s">
        <v>772</v>
      </c>
      <c r="D1817" s="6" t="s">
        <v>17</v>
      </c>
      <c r="E1817" s="6" t="s">
        <v>740</v>
      </c>
      <c r="F1817" s="7">
        <v>91.6</v>
      </c>
      <c r="G1817" s="7">
        <v>13.99</v>
      </c>
      <c r="H1817" s="7">
        <f t="shared" si="273"/>
        <v>17.38</v>
      </c>
      <c r="I1817" s="7">
        <f t="shared" si="274"/>
        <v>1281.48</v>
      </c>
      <c r="J1817" s="7">
        <f t="shared" si="275"/>
        <v>1592.01</v>
      </c>
    </row>
    <row r="1818" spans="1:10" ht="16.5" x14ac:dyDescent="0.25">
      <c r="A1818" s="5" t="s">
        <v>3479</v>
      </c>
      <c r="B1818" s="6" t="s">
        <v>1462</v>
      </c>
      <c r="C1818" s="5" t="s">
        <v>1463</v>
      </c>
      <c r="D1818" s="6" t="s">
        <v>17</v>
      </c>
      <c r="E1818" s="6" t="s">
        <v>740</v>
      </c>
      <c r="F1818" s="7">
        <v>1</v>
      </c>
      <c r="G1818" s="7">
        <v>12.69</v>
      </c>
      <c r="H1818" s="7">
        <f t="shared" si="273"/>
        <v>15.76</v>
      </c>
      <c r="I1818" s="7">
        <f t="shared" si="274"/>
        <v>12.69</v>
      </c>
      <c r="J1818" s="7">
        <f t="shared" si="275"/>
        <v>15.76</v>
      </c>
    </row>
    <row r="1819" spans="1:10" ht="16.5" x14ac:dyDescent="0.25">
      <c r="A1819" s="5" t="s">
        <v>3480</v>
      </c>
      <c r="B1819" s="6" t="s">
        <v>1446</v>
      </c>
      <c r="C1819" s="5" t="s">
        <v>1447</v>
      </c>
      <c r="D1819" s="6" t="s">
        <v>17</v>
      </c>
      <c r="E1819" s="6" t="s">
        <v>740</v>
      </c>
      <c r="F1819" s="7">
        <v>94.3</v>
      </c>
      <c r="G1819" s="7">
        <v>10.15</v>
      </c>
      <c r="H1819" s="7">
        <f t="shared" si="273"/>
        <v>12.61</v>
      </c>
      <c r="I1819" s="7">
        <f t="shared" si="274"/>
        <v>957.15</v>
      </c>
      <c r="J1819" s="7">
        <f t="shared" si="275"/>
        <v>1189.1199999999999</v>
      </c>
    </row>
    <row r="1820" spans="1:10" ht="16.5" x14ac:dyDescent="0.25">
      <c r="A1820" s="5" t="s">
        <v>3481</v>
      </c>
      <c r="B1820" s="6" t="s">
        <v>789</v>
      </c>
      <c r="C1820" s="5" t="s">
        <v>790</v>
      </c>
      <c r="D1820" s="6" t="s">
        <v>17</v>
      </c>
      <c r="E1820" s="6" t="s">
        <v>740</v>
      </c>
      <c r="F1820" s="7">
        <v>143.80000000000001</v>
      </c>
      <c r="G1820" s="7">
        <v>8.44</v>
      </c>
      <c r="H1820" s="7">
        <f t="shared" si="273"/>
        <v>10.48</v>
      </c>
      <c r="I1820" s="7">
        <f t="shared" si="274"/>
        <v>1213.67</v>
      </c>
      <c r="J1820" s="7">
        <f t="shared" si="275"/>
        <v>1507.02</v>
      </c>
    </row>
    <row r="1821" spans="1:10" ht="20.100000000000001" customHeight="1" x14ac:dyDescent="0.25">
      <c r="A1821" s="3" t="s">
        <v>3482</v>
      </c>
      <c r="B1821" s="57" t="s">
        <v>792</v>
      </c>
      <c r="C1821" s="57"/>
      <c r="D1821" s="57"/>
      <c r="E1821" s="57"/>
      <c r="F1821" s="57"/>
      <c r="G1821" s="57">
        <f>ROUND(F1822*G1822,2)+ROUND(F1823*G1823,2)+ROUND(F1824*G1824,2)</f>
        <v>12459.42</v>
      </c>
      <c r="H1821" s="57"/>
      <c r="I1821" s="4">
        <f>ROUND(SUM(I1822:I1824),2)</f>
        <v>12459.42</v>
      </c>
      <c r="J1821" s="4">
        <f>ROUND(SUM(J1822:J1824),2)</f>
        <v>15475.29</v>
      </c>
    </row>
    <row r="1822" spans="1:10" ht="16.5" x14ac:dyDescent="0.25">
      <c r="A1822" s="5" t="s">
        <v>3483</v>
      </c>
      <c r="B1822" s="6" t="s">
        <v>794</v>
      </c>
      <c r="C1822" s="5" t="s">
        <v>795</v>
      </c>
      <c r="D1822" s="6" t="s">
        <v>17</v>
      </c>
      <c r="E1822" s="6" t="s">
        <v>72</v>
      </c>
      <c r="F1822" s="7">
        <v>91.99</v>
      </c>
      <c r="G1822" s="7">
        <v>85.21</v>
      </c>
      <c r="H1822" s="7">
        <f>ROUND(G1822*ROUND(1+(24.2/100),4),2)</f>
        <v>105.83</v>
      </c>
      <c r="I1822" s="7">
        <f>ROUND(ROUND(F1822,2)*ROUND(G1822,2),2)</f>
        <v>7838.47</v>
      </c>
      <c r="J1822" s="7">
        <f>ROUND(ROUND(F1822,2)*ROUND(H1822,2),2)</f>
        <v>9735.2999999999993</v>
      </c>
    </row>
    <row r="1823" spans="1:10" ht="16.5" x14ac:dyDescent="0.25">
      <c r="A1823" s="5" t="s">
        <v>3484</v>
      </c>
      <c r="B1823" s="6" t="s">
        <v>797</v>
      </c>
      <c r="C1823" s="5" t="s">
        <v>798</v>
      </c>
      <c r="D1823" s="6" t="s">
        <v>53</v>
      </c>
      <c r="E1823" s="6" t="s">
        <v>72</v>
      </c>
      <c r="F1823" s="7">
        <v>7.94</v>
      </c>
      <c r="G1823" s="7">
        <v>289.08</v>
      </c>
      <c r="H1823" s="7">
        <f>ROUND(G1823*ROUND(1+(24.2/100),4),2)</f>
        <v>359.04</v>
      </c>
      <c r="I1823" s="7">
        <f>ROUND(ROUND(F1823,2)*ROUND(G1823,2),2)</f>
        <v>2295.3000000000002</v>
      </c>
      <c r="J1823" s="7">
        <f>ROUND(ROUND(F1823,2)*ROUND(H1823,2),2)</f>
        <v>2850.78</v>
      </c>
    </row>
    <row r="1824" spans="1:10" ht="16.5" x14ac:dyDescent="0.25">
      <c r="A1824" s="5" t="s">
        <v>3485</v>
      </c>
      <c r="B1824" s="6" t="s">
        <v>803</v>
      </c>
      <c r="C1824" s="5" t="s">
        <v>804</v>
      </c>
      <c r="D1824" s="6" t="s">
        <v>17</v>
      </c>
      <c r="E1824" s="6" t="s">
        <v>740</v>
      </c>
      <c r="F1824" s="7">
        <v>193</v>
      </c>
      <c r="G1824" s="7">
        <v>12.05</v>
      </c>
      <c r="H1824" s="7">
        <f>ROUND(G1824*ROUND(1+(24.2/100),4),2)</f>
        <v>14.97</v>
      </c>
      <c r="I1824" s="7">
        <f>ROUND(ROUND(F1824,2)*ROUND(G1824,2),2)</f>
        <v>2325.65</v>
      </c>
      <c r="J1824" s="7">
        <f>ROUND(ROUND(F1824,2)*ROUND(H1824,2),2)</f>
        <v>2889.21</v>
      </c>
    </row>
    <row r="1825" spans="1:10" ht="20.100000000000001" customHeight="1" x14ac:dyDescent="0.25">
      <c r="A1825" s="3" t="s">
        <v>3486</v>
      </c>
      <c r="B1825" s="57" t="s">
        <v>812</v>
      </c>
      <c r="C1825" s="57"/>
      <c r="D1825" s="57"/>
      <c r="E1825" s="57"/>
      <c r="F1825" s="57"/>
      <c r="G1825" s="57">
        <f>ROUND(F1826*G1826,2)+ROUND(F1827*G1827,2)+ROUND(F1828*G1828,2)</f>
        <v>10878.39</v>
      </c>
      <c r="H1825" s="57"/>
      <c r="I1825" s="4">
        <f>ROUND(SUM(I1826:I1828),2)</f>
        <v>10878.39</v>
      </c>
      <c r="J1825" s="4">
        <f>ROUND(SUM(J1826:J1828),2)</f>
        <v>13512.49</v>
      </c>
    </row>
    <row r="1826" spans="1:10" ht="16.5" x14ac:dyDescent="0.25">
      <c r="A1826" s="5" t="s">
        <v>3487</v>
      </c>
      <c r="B1826" s="6" t="s">
        <v>814</v>
      </c>
      <c r="C1826" s="5" t="s">
        <v>815</v>
      </c>
      <c r="D1826" s="6" t="s">
        <v>53</v>
      </c>
      <c r="E1826" s="6" t="s">
        <v>76</v>
      </c>
      <c r="F1826" s="7">
        <v>7.91</v>
      </c>
      <c r="G1826" s="7">
        <v>777.92</v>
      </c>
      <c r="H1826" s="7">
        <f>ROUND(G1826*ROUND(1+(24.2/100),4),2)</f>
        <v>966.18</v>
      </c>
      <c r="I1826" s="7">
        <f>ROUND(ROUND(F1826,2)*ROUND(G1826,2),2)</f>
        <v>6153.35</v>
      </c>
      <c r="J1826" s="7">
        <f>ROUND(ROUND(F1826,2)*ROUND(H1826,2),2)</f>
        <v>7642.48</v>
      </c>
    </row>
    <row r="1827" spans="1:10" ht="16.5" x14ac:dyDescent="0.25">
      <c r="A1827" s="5" t="s">
        <v>3488</v>
      </c>
      <c r="B1827" s="6" t="s">
        <v>800</v>
      </c>
      <c r="C1827" s="5" t="s">
        <v>801</v>
      </c>
      <c r="D1827" s="6" t="s">
        <v>17</v>
      </c>
      <c r="E1827" s="6" t="s">
        <v>740</v>
      </c>
      <c r="F1827" s="7">
        <v>130.1</v>
      </c>
      <c r="G1827" s="7">
        <v>13.33</v>
      </c>
      <c r="H1827" s="7">
        <f>ROUND(G1827*ROUND(1+(24.2/100),4),2)</f>
        <v>16.559999999999999</v>
      </c>
      <c r="I1827" s="7">
        <f>ROUND(ROUND(F1827,2)*ROUND(G1827,2),2)</f>
        <v>1734.23</v>
      </c>
      <c r="J1827" s="7">
        <f>ROUND(ROUND(F1827,2)*ROUND(H1827,2),2)</f>
        <v>2154.46</v>
      </c>
    </row>
    <row r="1828" spans="1:10" ht="16.5" x14ac:dyDescent="0.25">
      <c r="A1828" s="5" t="s">
        <v>3489</v>
      </c>
      <c r="B1828" s="6" t="s">
        <v>803</v>
      </c>
      <c r="C1828" s="5" t="s">
        <v>804</v>
      </c>
      <c r="D1828" s="6" t="s">
        <v>17</v>
      </c>
      <c r="E1828" s="6" t="s">
        <v>740</v>
      </c>
      <c r="F1828" s="7">
        <v>248.2</v>
      </c>
      <c r="G1828" s="7">
        <v>12.05</v>
      </c>
      <c r="H1828" s="7">
        <f>ROUND(G1828*ROUND(1+(24.2/100),4),2)</f>
        <v>14.97</v>
      </c>
      <c r="I1828" s="7">
        <f>ROUND(ROUND(F1828,2)*ROUND(G1828,2),2)</f>
        <v>2990.81</v>
      </c>
      <c r="J1828" s="7">
        <f>ROUND(ROUND(F1828,2)*ROUND(H1828,2),2)</f>
        <v>3715.55</v>
      </c>
    </row>
    <row r="1829" spans="1:10" ht="20.100000000000001" customHeight="1" x14ac:dyDescent="0.25">
      <c r="A1829" s="3" t="s">
        <v>3490</v>
      </c>
      <c r="B1829" s="57" t="s">
        <v>174</v>
      </c>
      <c r="C1829" s="57"/>
      <c r="D1829" s="57"/>
      <c r="E1829" s="57"/>
      <c r="F1829" s="57"/>
      <c r="G1829" s="57">
        <f>ROUND(F1830*G1830,2)+ROUND(F1831*G1831,2)</f>
        <v>9474.4000000000015</v>
      </c>
      <c r="H1829" s="57"/>
      <c r="I1829" s="4">
        <f>ROUND(SUM(I1830:I1831),2)</f>
        <v>9474.4</v>
      </c>
      <c r="J1829" s="4">
        <f>ROUND(SUM(J1830:J1831),2)</f>
        <v>11767.69</v>
      </c>
    </row>
    <row r="1830" spans="1:10" ht="16.5" x14ac:dyDescent="0.25">
      <c r="A1830" s="5" t="s">
        <v>3491</v>
      </c>
      <c r="B1830" s="6" t="s">
        <v>1556</v>
      </c>
      <c r="C1830" s="5" t="s">
        <v>1557</v>
      </c>
      <c r="D1830" s="6" t="s">
        <v>17</v>
      </c>
      <c r="E1830" s="6" t="s">
        <v>72</v>
      </c>
      <c r="F1830" s="7">
        <v>128.68</v>
      </c>
      <c r="G1830" s="7">
        <v>65.930000000000007</v>
      </c>
      <c r="H1830" s="7">
        <f>ROUND(G1830*ROUND(1+(24.2/100),4),2)</f>
        <v>81.89</v>
      </c>
      <c r="I1830" s="7">
        <f>ROUND(ROUND(F1830,2)*ROUND(G1830,2),2)</f>
        <v>8483.8700000000008</v>
      </c>
      <c r="J1830" s="7">
        <f>ROUND(ROUND(F1830,2)*ROUND(H1830,2),2)</f>
        <v>10537.61</v>
      </c>
    </row>
    <row r="1831" spans="1:10" ht="16.5" x14ac:dyDescent="0.25">
      <c r="A1831" s="5" t="s">
        <v>3492</v>
      </c>
      <c r="B1831" s="6" t="s">
        <v>823</v>
      </c>
      <c r="C1831" s="5" t="s">
        <v>824</v>
      </c>
      <c r="D1831" s="6" t="s">
        <v>17</v>
      </c>
      <c r="E1831" s="6" t="s">
        <v>178</v>
      </c>
      <c r="F1831" s="7">
        <v>70.25</v>
      </c>
      <c r="G1831" s="7">
        <v>14.1</v>
      </c>
      <c r="H1831" s="7">
        <f>ROUND(G1831*ROUND(1+(24.2/100),4),2)</f>
        <v>17.510000000000002</v>
      </c>
      <c r="I1831" s="7">
        <f>ROUND(ROUND(F1831,2)*ROUND(G1831,2),2)</f>
        <v>990.53</v>
      </c>
      <c r="J1831" s="7">
        <f>ROUND(ROUND(F1831,2)*ROUND(H1831,2),2)</f>
        <v>1230.08</v>
      </c>
    </row>
    <row r="1832" spans="1:10" ht="20.100000000000001" customHeight="1" x14ac:dyDescent="0.25">
      <c r="A1832" s="3" t="s">
        <v>3493</v>
      </c>
      <c r="B1832" s="57" t="s">
        <v>195</v>
      </c>
      <c r="C1832" s="57"/>
      <c r="D1832" s="57"/>
      <c r="E1832" s="57"/>
      <c r="F1832" s="57"/>
      <c r="G1832" s="57">
        <f>ROUND(F1833*G1833,2)+ROUND(F1835*G1835,2)+ROUND(F1837*G1837,2)</f>
        <v>0</v>
      </c>
      <c r="H1832" s="57"/>
      <c r="I1832" s="4">
        <f>ROUND(I1833+I1835+I1837,2)</f>
        <v>16878.75</v>
      </c>
      <c r="J1832" s="4">
        <f>ROUND(J1833+J1835+J1837,2)</f>
        <v>20963.32</v>
      </c>
    </row>
    <row r="1833" spans="1:10" ht="20.100000000000001" customHeight="1" x14ac:dyDescent="0.25">
      <c r="A1833" s="3" t="s">
        <v>3494</v>
      </c>
      <c r="B1833" s="57" t="s">
        <v>827</v>
      </c>
      <c r="C1833" s="57"/>
      <c r="D1833" s="57"/>
      <c r="E1833" s="57"/>
      <c r="F1833" s="57"/>
      <c r="G1833" s="57">
        <f>ROUND(F1834*G1834,2)</f>
        <v>14019.36</v>
      </c>
      <c r="H1833" s="57"/>
      <c r="I1833" s="4">
        <f>ROUND(SUM(I1834:I1834),2)</f>
        <v>14019.36</v>
      </c>
      <c r="J1833" s="4">
        <f>ROUND(SUM(J1834:J1834),2)</f>
        <v>17412.05</v>
      </c>
    </row>
    <row r="1834" spans="1:10" ht="16.5" x14ac:dyDescent="0.25">
      <c r="A1834" s="5" t="s">
        <v>3495</v>
      </c>
      <c r="B1834" s="6" t="s">
        <v>835</v>
      </c>
      <c r="C1834" s="5" t="s">
        <v>836</v>
      </c>
      <c r="D1834" s="6" t="s">
        <v>17</v>
      </c>
      <c r="E1834" s="6" t="s">
        <v>72</v>
      </c>
      <c r="F1834" s="7">
        <v>28.98</v>
      </c>
      <c r="G1834" s="7">
        <v>483.76</v>
      </c>
      <c r="H1834" s="7">
        <f>ROUND(G1834*ROUND(1+(24.2/100),4),2)</f>
        <v>600.83000000000004</v>
      </c>
      <c r="I1834" s="7">
        <f>ROUND(ROUND(F1834,2)*ROUND(G1834,2),2)</f>
        <v>14019.36</v>
      </c>
      <c r="J1834" s="7">
        <f>ROUND(ROUND(F1834,2)*ROUND(H1834,2),2)</f>
        <v>17412.05</v>
      </c>
    </row>
    <row r="1835" spans="1:10" ht="20.100000000000001" customHeight="1" x14ac:dyDescent="0.25">
      <c r="A1835" s="3" t="s">
        <v>3496</v>
      </c>
      <c r="B1835" s="57" t="s">
        <v>838</v>
      </c>
      <c r="C1835" s="57"/>
      <c r="D1835" s="57"/>
      <c r="E1835" s="57"/>
      <c r="F1835" s="57"/>
      <c r="G1835" s="57">
        <f>ROUND(F1836*G1836,2)</f>
        <v>2003.79</v>
      </c>
      <c r="H1835" s="57"/>
      <c r="I1835" s="4">
        <f>ROUND(SUM(I1836:I1836),2)</f>
        <v>2003.79</v>
      </c>
      <c r="J1835" s="4">
        <f>ROUND(SUM(J1836:J1836),2)</f>
        <v>2488.67</v>
      </c>
    </row>
    <row r="1836" spans="1:10" ht="16.5" x14ac:dyDescent="0.25">
      <c r="A1836" s="5" t="s">
        <v>3497</v>
      </c>
      <c r="B1836" s="6" t="s">
        <v>1630</v>
      </c>
      <c r="C1836" s="5" t="s">
        <v>1631</v>
      </c>
      <c r="D1836" s="6" t="s">
        <v>17</v>
      </c>
      <c r="E1836" s="6" t="s">
        <v>72</v>
      </c>
      <c r="F1836" s="7">
        <v>11.52</v>
      </c>
      <c r="G1836" s="7">
        <v>173.94</v>
      </c>
      <c r="H1836" s="7">
        <f>ROUND(G1836*ROUND(1+(24.2/100),4),2)</f>
        <v>216.03</v>
      </c>
      <c r="I1836" s="7">
        <f>ROUND(ROUND(F1836,2)*ROUND(G1836,2),2)</f>
        <v>2003.79</v>
      </c>
      <c r="J1836" s="7">
        <f>ROUND(ROUND(F1836,2)*ROUND(H1836,2),2)</f>
        <v>2488.67</v>
      </c>
    </row>
    <row r="1837" spans="1:10" ht="20.100000000000001" customHeight="1" x14ac:dyDescent="0.25">
      <c r="A1837" s="3" t="s">
        <v>3498</v>
      </c>
      <c r="B1837" s="57" t="s">
        <v>846</v>
      </c>
      <c r="C1837" s="57"/>
      <c r="D1837" s="57"/>
      <c r="E1837" s="57"/>
      <c r="F1837" s="57"/>
      <c r="G1837" s="57">
        <f>ROUND(F1838*G1838,2)</f>
        <v>855.6</v>
      </c>
      <c r="H1837" s="57"/>
      <c r="I1837" s="4">
        <f>ROUND(SUM(I1838:I1838),2)</f>
        <v>855.6</v>
      </c>
      <c r="J1837" s="4">
        <f>ROUND(SUM(J1838:J1838),2)</f>
        <v>1062.5999999999999</v>
      </c>
    </row>
    <row r="1838" spans="1:10" x14ac:dyDescent="0.25">
      <c r="A1838" s="5" t="s">
        <v>3499</v>
      </c>
      <c r="B1838" s="6" t="s">
        <v>848</v>
      </c>
      <c r="C1838" s="5" t="s">
        <v>849</v>
      </c>
      <c r="D1838" s="6" t="s">
        <v>17</v>
      </c>
      <c r="E1838" s="6" t="s">
        <v>178</v>
      </c>
      <c r="F1838" s="7">
        <v>15</v>
      </c>
      <c r="G1838" s="7">
        <v>57.04</v>
      </c>
      <c r="H1838" s="7">
        <f>ROUND(G1838*ROUND(1+(24.2/100),4),2)</f>
        <v>70.84</v>
      </c>
      <c r="I1838" s="7">
        <f>ROUND(ROUND(F1838,2)*ROUND(G1838,2),2)</f>
        <v>855.6</v>
      </c>
      <c r="J1838" s="7">
        <f>ROUND(ROUND(F1838,2)*ROUND(H1838,2),2)</f>
        <v>1062.5999999999999</v>
      </c>
    </row>
    <row r="1839" spans="1:10" ht="20.100000000000001" customHeight="1" x14ac:dyDescent="0.25">
      <c r="A1839" s="3" t="s">
        <v>3500</v>
      </c>
      <c r="B1839" s="57" t="s">
        <v>860</v>
      </c>
      <c r="C1839" s="57"/>
      <c r="D1839" s="57"/>
      <c r="E1839" s="57"/>
      <c r="F1839" s="57"/>
      <c r="G1839" s="57">
        <f>ROUND(F1840*G1840,2)</f>
        <v>4067.52</v>
      </c>
      <c r="H1839" s="57"/>
      <c r="I1839" s="4">
        <f>ROUND(SUM(I1840:I1840),2)</f>
        <v>4067.52</v>
      </c>
      <c r="J1839" s="4">
        <f>ROUND(SUM(J1840:J1840),2)</f>
        <v>5051.57</v>
      </c>
    </row>
    <row r="1840" spans="1:10" x14ac:dyDescent="0.25">
      <c r="A1840" s="5" t="s">
        <v>3501</v>
      </c>
      <c r="B1840" s="6" t="s">
        <v>1643</v>
      </c>
      <c r="C1840" s="5" t="s">
        <v>1644</v>
      </c>
      <c r="D1840" s="6" t="s">
        <v>188</v>
      </c>
      <c r="E1840" s="6" t="s">
        <v>465</v>
      </c>
      <c r="F1840" s="7">
        <v>71.36</v>
      </c>
      <c r="G1840" s="7">
        <v>57</v>
      </c>
      <c r="H1840" s="7">
        <f>ROUND(G1840*ROUND(1+(24.2/100),4),2)</f>
        <v>70.790000000000006</v>
      </c>
      <c r="I1840" s="7">
        <f>ROUND(ROUND(F1840,2)*ROUND(G1840,2),2)</f>
        <v>4067.52</v>
      </c>
      <c r="J1840" s="7">
        <f>ROUND(ROUND(F1840,2)*ROUND(H1840,2),2)</f>
        <v>5051.57</v>
      </c>
    </row>
    <row r="1841" spans="1:10" ht="20.100000000000001" customHeight="1" x14ac:dyDescent="0.25">
      <c r="A1841" s="3" t="s">
        <v>3502</v>
      </c>
      <c r="B1841" s="57" t="s">
        <v>204</v>
      </c>
      <c r="C1841" s="57"/>
      <c r="D1841" s="57"/>
      <c r="E1841" s="57"/>
      <c r="F1841" s="57"/>
      <c r="G1841" s="57">
        <f>ROUND(F1842*G1842,2)+ROUND(F1854*G1854,2)+ROUND(F1859*G1859,2)+ROUND(F1861*G1861,2)+ROUND(F1865*G1865,2)+ROUND(F1868*G1868,2)</f>
        <v>0</v>
      </c>
      <c r="H1841" s="57"/>
      <c r="I1841" s="4">
        <f>ROUND(I1842+I1854+I1859+I1861+I1865+I1868,2)</f>
        <v>5974.09</v>
      </c>
      <c r="J1841" s="4">
        <f>ROUND(J1842+J1854+J1859+J1861+J1865+J1868,2)</f>
        <v>7419.58</v>
      </c>
    </row>
    <row r="1842" spans="1:10" ht="20.100000000000001" customHeight="1" x14ac:dyDescent="0.25">
      <c r="A1842" s="3" t="s">
        <v>3503</v>
      </c>
      <c r="B1842" s="57" t="s">
        <v>213</v>
      </c>
      <c r="C1842" s="57"/>
      <c r="D1842" s="57"/>
      <c r="E1842" s="57"/>
      <c r="F1842" s="57"/>
      <c r="G1842" s="57">
        <f>ROUND(F1843*G1843,2)+ROUND(F1844*G1844,2)+ROUND(F1845*G1845,2)+ROUND(F1846*G1846,2)+ROUND(F1847*G1847,2)+ROUND(F1848*G1848,2)+ROUND(F1849*G1849,2)+ROUND(F1850*G1850,2)+ROUND(F1851*G1851,2)+ROUND(F1852*G1852,2)+ROUND(F1853*G1853,2)</f>
        <v>1361.5</v>
      </c>
      <c r="H1842" s="57"/>
      <c r="I1842" s="4">
        <f>ROUND(SUM(I1843:I1853),2)</f>
        <v>1361.5</v>
      </c>
      <c r="J1842" s="4">
        <f>ROUND(SUM(J1843:J1853),2)</f>
        <v>1691.32</v>
      </c>
    </row>
    <row r="1843" spans="1:10" ht="16.5" x14ac:dyDescent="0.25">
      <c r="A1843" s="5" t="s">
        <v>3504</v>
      </c>
      <c r="B1843" s="6" t="s">
        <v>224</v>
      </c>
      <c r="C1843" s="5" t="s">
        <v>225</v>
      </c>
      <c r="D1843" s="6" t="s">
        <v>17</v>
      </c>
      <c r="E1843" s="6" t="s">
        <v>178</v>
      </c>
      <c r="F1843" s="7">
        <v>18.77</v>
      </c>
      <c r="G1843" s="7">
        <v>10.029999999999999</v>
      </c>
      <c r="H1843" s="7">
        <f t="shared" ref="H1843:H1853" si="276">ROUND(G1843*ROUND(1+(24.2/100),4),2)</f>
        <v>12.46</v>
      </c>
      <c r="I1843" s="7">
        <f t="shared" ref="I1843:I1853" si="277">ROUND(ROUND(F1843,2)*ROUND(G1843,2),2)</f>
        <v>188.26</v>
      </c>
      <c r="J1843" s="7">
        <f t="shared" ref="J1843:J1853" si="278">ROUND(ROUND(F1843,2)*ROUND(H1843,2),2)</f>
        <v>233.87</v>
      </c>
    </row>
    <row r="1844" spans="1:10" ht="16.5" x14ac:dyDescent="0.25">
      <c r="A1844" s="5" t="s">
        <v>3505</v>
      </c>
      <c r="B1844" s="6" t="s">
        <v>974</v>
      </c>
      <c r="C1844" s="5" t="s">
        <v>975</v>
      </c>
      <c r="D1844" s="6" t="s">
        <v>17</v>
      </c>
      <c r="E1844" s="6" t="s">
        <v>178</v>
      </c>
      <c r="F1844" s="7">
        <v>11.72</v>
      </c>
      <c r="G1844" s="7">
        <v>14.92</v>
      </c>
      <c r="H1844" s="7">
        <f t="shared" si="276"/>
        <v>18.53</v>
      </c>
      <c r="I1844" s="7">
        <f t="shared" si="277"/>
        <v>174.86</v>
      </c>
      <c r="J1844" s="7">
        <f t="shared" si="278"/>
        <v>217.17</v>
      </c>
    </row>
    <row r="1845" spans="1:10" ht="16.5" x14ac:dyDescent="0.25">
      <c r="A1845" s="5" t="s">
        <v>3506</v>
      </c>
      <c r="B1845" s="6" t="s">
        <v>227</v>
      </c>
      <c r="C1845" s="5" t="s">
        <v>228</v>
      </c>
      <c r="D1845" s="6" t="s">
        <v>17</v>
      </c>
      <c r="E1845" s="6" t="s">
        <v>178</v>
      </c>
      <c r="F1845" s="7">
        <v>5.18</v>
      </c>
      <c r="G1845" s="7">
        <v>13.7</v>
      </c>
      <c r="H1845" s="7">
        <f t="shared" si="276"/>
        <v>17.02</v>
      </c>
      <c r="I1845" s="7">
        <f t="shared" si="277"/>
        <v>70.97</v>
      </c>
      <c r="J1845" s="7">
        <f t="shared" si="278"/>
        <v>88.16</v>
      </c>
    </row>
    <row r="1846" spans="1:10" ht="16.5" x14ac:dyDescent="0.25">
      <c r="A1846" s="5" t="s">
        <v>3507</v>
      </c>
      <c r="B1846" s="6" t="s">
        <v>1363</v>
      </c>
      <c r="C1846" s="5" t="s">
        <v>1364</v>
      </c>
      <c r="D1846" s="6" t="s">
        <v>17</v>
      </c>
      <c r="E1846" s="6" t="s">
        <v>178</v>
      </c>
      <c r="F1846" s="7">
        <v>1.41</v>
      </c>
      <c r="G1846" s="7">
        <v>18.59</v>
      </c>
      <c r="H1846" s="7">
        <f t="shared" si="276"/>
        <v>23.09</v>
      </c>
      <c r="I1846" s="7">
        <f t="shared" si="277"/>
        <v>26.21</v>
      </c>
      <c r="J1846" s="7">
        <f t="shared" si="278"/>
        <v>32.56</v>
      </c>
    </row>
    <row r="1847" spans="1:10" ht="16.5" x14ac:dyDescent="0.25">
      <c r="A1847" s="5" t="s">
        <v>3508</v>
      </c>
      <c r="B1847" s="6" t="s">
        <v>891</v>
      </c>
      <c r="C1847" s="5" t="s">
        <v>892</v>
      </c>
      <c r="D1847" s="6" t="s">
        <v>17</v>
      </c>
      <c r="E1847" s="6" t="s">
        <v>61</v>
      </c>
      <c r="F1847" s="7">
        <v>7</v>
      </c>
      <c r="G1847" s="7">
        <v>19.96</v>
      </c>
      <c r="H1847" s="7">
        <f t="shared" si="276"/>
        <v>24.79</v>
      </c>
      <c r="I1847" s="7">
        <f t="shared" si="277"/>
        <v>139.72</v>
      </c>
      <c r="J1847" s="7">
        <f t="shared" si="278"/>
        <v>173.53</v>
      </c>
    </row>
    <row r="1848" spans="1:10" ht="16.5" x14ac:dyDescent="0.25">
      <c r="A1848" s="5" t="s">
        <v>3509</v>
      </c>
      <c r="B1848" s="6" t="s">
        <v>1338</v>
      </c>
      <c r="C1848" s="5" t="s">
        <v>1339</v>
      </c>
      <c r="D1848" s="6" t="s">
        <v>17</v>
      </c>
      <c r="E1848" s="6" t="s">
        <v>61</v>
      </c>
      <c r="F1848" s="7">
        <v>1</v>
      </c>
      <c r="G1848" s="7">
        <v>15.3</v>
      </c>
      <c r="H1848" s="7">
        <f t="shared" si="276"/>
        <v>19</v>
      </c>
      <c r="I1848" s="7">
        <f t="shared" si="277"/>
        <v>15.3</v>
      </c>
      <c r="J1848" s="7">
        <f t="shared" si="278"/>
        <v>19</v>
      </c>
    </row>
    <row r="1849" spans="1:10" ht="16.5" x14ac:dyDescent="0.25">
      <c r="A1849" s="5" t="s">
        <v>3510</v>
      </c>
      <c r="B1849" s="6" t="s">
        <v>245</v>
      </c>
      <c r="C1849" s="5" t="s">
        <v>246</v>
      </c>
      <c r="D1849" s="6" t="s">
        <v>17</v>
      </c>
      <c r="E1849" s="6" t="s">
        <v>61</v>
      </c>
      <c r="F1849" s="7">
        <v>13</v>
      </c>
      <c r="G1849" s="7">
        <v>7.46</v>
      </c>
      <c r="H1849" s="7">
        <f t="shared" si="276"/>
        <v>9.27</v>
      </c>
      <c r="I1849" s="7">
        <f t="shared" si="277"/>
        <v>96.98</v>
      </c>
      <c r="J1849" s="7">
        <f t="shared" si="278"/>
        <v>120.51</v>
      </c>
    </row>
    <row r="1850" spans="1:10" ht="16.5" x14ac:dyDescent="0.25">
      <c r="A1850" s="5" t="s">
        <v>3511</v>
      </c>
      <c r="B1850" s="6" t="s">
        <v>981</v>
      </c>
      <c r="C1850" s="5" t="s">
        <v>982</v>
      </c>
      <c r="D1850" s="6" t="s">
        <v>17</v>
      </c>
      <c r="E1850" s="6" t="s">
        <v>61</v>
      </c>
      <c r="F1850" s="7">
        <v>8</v>
      </c>
      <c r="G1850" s="7">
        <v>12.75</v>
      </c>
      <c r="H1850" s="7">
        <f t="shared" si="276"/>
        <v>15.84</v>
      </c>
      <c r="I1850" s="7">
        <f t="shared" si="277"/>
        <v>102</v>
      </c>
      <c r="J1850" s="7">
        <f t="shared" si="278"/>
        <v>126.72</v>
      </c>
    </row>
    <row r="1851" spans="1:10" ht="16.5" x14ac:dyDescent="0.25">
      <c r="A1851" s="5" t="s">
        <v>3512</v>
      </c>
      <c r="B1851" s="6" t="s">
        <v>248</v>
      </c>
      <c r="C1851" s="5" t="s">
        <v>249</v>
      </c>
      <c r="D1851" s="6" t="s">
        <v>17</v>
      </c>
      <c r="E1851" s="6" t="s">
        <v>61</v>
      </c>
      <c r="F1851" s="7">
        <v>4</v>
      </c>
      <c r="G1851" s="7">
        <v>9.24</v>
      </c>
      <c r="H1851" s="7">
        <f t="shared" si="276"/>
        <v>11.48</v>
      </c>
      <c r="I1851" s="7">
        <f t="shared" si="277"/>
        <v>36.96</v>
      </c>
      <c r="J1851" s="7">
        <f t="shared" si="278"/>
        <v>45.92</v>
      </c>
    </row>
    <row r="1852" spans="1:10" ht="16.5" x14ac:dyDescent="0.25">
      <c r="A1852" s="5" t="s">
        <v>3513</v>
      </c>
      <c r="B1852" s="6" t="s">
        <v>1373</v>
      </c>
      <c r="C1852" s="5" t="s">
        <v>1374</v>
      </c>
      <c r="D1852" s="6" t="s">
        <v>17</v>
      </c>
      <c r="E1852" s="6" t="s">
        <v>61</v>
      </c>
      <c r="F1852" s="7">
        <v>1</v>
      </c>
      <c r="G1852" s="7">
        <v>14.48</v>
      </c>
      <c r="H1852" s="7">
        <f t="shared" si="276"/>
        <v>17.98</v>
      </c>
      <c r="I1852" s="7">
        <f t="shared" si="277"/>
        <v>14.48</v>
      </c>
      <c r="J1852" s="7">
        <f t="shared" si="278"/>
        <v>17.98</v>
      </c>
    </row>
    <row r="1853" spans="1:10" ht="24.75" x14ac:dyDescent="0.25">
      <c r="A1853" s="5" t="s">
        <v>3514</v>
      </c>
      <c r="B1853" s="6" t="s">
        <v>920</v>
      </c>
      <c r="C1853" s="5" t="s">
        <v>921</v>
      </c>
      <c r="D1853" s="6" t="s">
        <v>17</v>
      </c>
      <c r="E1853" s="6" t="s">
        <v>178</v>
      </c>
      <c r="F1853" s="7">
        <v>37.08</v>
      </c>
      <c r="G1853" s="7">
        <v>13.37</v>
      </c>
      <c r="H1853" s="7">
        <f t="shared" si="276"/>
        <v>16.61</v>
      </c>
      <c r="I1853" s="7">
        <f t="shared" si="277"/>
        <v>495.76</v>
      </c>
      <c r="J1853" s="7">
        <f t="shared" si="278"/>
        <v>615.9</v>
      </c>
    </row>
    <row r="1854" spans="1:10" ht="20.100000000000001" customHeight="1" x14ac:dyDescent="0.25">
      <c r="A1854" s="3" t="s">
        <v>3515</v>
      </c>
      <c r="B1854" s="57" t="s">
        <v>923</v>
      </c>
      <c r="C1854" s="57"/>
      <c r="D1854" s="57"/>
      <c r="E1854" s="57"/>
      <c r="F1854" s="57"/>
      <c r="G1854" s="57">
        <f>ROUND(F1855*G1855,2)+ROUND(F1856*G1856,2)+ROUND(F1857*G1857,2)+ROUND(F1858*G1858,2)</f>
        <v>671.7</v>
      </c>
      <c r="H1854" s="57"/>
      <c r="I1854" s="4">
        <f>ROUND(SUM(I1855:I1858),2)</f>
        <v>671.7</v>
      </c>
      <c r="J1854" s="4">
        <f>ROUND(SUM(J1855:J1858),2)</f>
        <v>834.24</v>
      </c>
    </row>
    <row r="1855" spans="1:10" ht="16.5" x14ac:dyDescent="0.25">
      <c r="A1855" s="5" t="s">
        <v>3516</v>
      </c>
      <c r="B1855" s="6" t="s">
        <v>934</v>
      </c>
      <c r="C1855" s="5" t="s">
        <v>935</v>
      </c>
      <c r="D1855" s="6" t="s">
        <v>53</v>
      </c>
      <c r="E1855" s="6" t="s">
        <v>61</v>
      </c>
      <c r="F1855" s="7">
        <v>1</v>
      </c>
      <c r="G1855" s="7">
        <v>102.23</v>
      </c>
      <c r="H1855" s="7">
        <f>ROUND(G1855*ROUND(1+(24.2/100),4),2)</f>
        <v>126.97</v>
      </c>
      <c r="I1855" s="7">
        <f>ROUND(ROUND(F1855,2)*ROUND(G1855,2),2)</f>
        <v>102.23</v>
      </c>
      <c r="J1855" s="7">
        <f>ROUND(ROUND(F1855,2)*ROUND(H1855,2),2)</f>
        <v>126.97</v>
      </c>
    </row>
    <row r="1856" spans="1:10" ht="16.5" x14ac:dyDescent="0.25">
      <c r="A1856" s="5" t="s">
        <v>3517</v>
      </c>
      <c r="B1856" s="6" t="s">
        <v>1758</v>
      </c>
      <c r="C1856" s="5" t="s">
        <v>1759</v>
      </c>
      <c r="D1856" s="6" t="s">
        <v>53</v>
      </c>
      <c r="E1856" s="6" t="s">
        <v>61</v>
      </c>
      <c r="F1856" s="7">
        <v>1</v>
      </c>
      <c r="G1856" s="7">
        <v>95.01</v>
      </c>
      <c r="H1856" s="7">
        <f>ROUND(G1856*ROUND(1+(24.2/100),4),2)</f>
        <v>118</v>
      </c>
      <c r="I1856" s="7">
        <f>ROUND(ROUND(F1856,2)*ROUND(G1856,2),2)</f>
        <v>95.01</v>
      </c>
      <c r="J1856" s="7">
        <f>ROUND(ROUND(F1856,2)*ROUND(H1856,2),2)</f>
        <v>118</v>
      </c>
    </row>
    <row r="1857" spans="1:10" ht="16.5" x14ac:dyDescent="0.25">
      <c r="A1857" s="5" t="s">
        <v>3518</v>
      </c>
      <c r="B1857" s="6" t="s">
        <v>1763</v>
      </c>
      <c r="C1857" s="5" t="s">
        <v>1764</v>
      </c>
      <c r="D1857" s="6" t="s">
        <v>53</v>
      </c>
      <c r="E1857" s="6" t="s">
        <v>61</v>
      </c>
      <c r="F1857" s="7">
        <v>1</v>
      </c>
      <c r="G1857" s="7">
        <v>79.959999999999994</v>
      </c>
      <c r="H1857" s="7">
        <f>ROUND(G1857*ROUND(1+(24.2/100),4),2)</f>
        <v>99.31</v>
      </c>
      <c r="I1857" s="7">
        <f>ROUND(ROUND(F1857,2)*ROUND(G1857,2),2)</f>
        <v>79.959999999999994</v>
      </c>
      <c r="J1857" s="7">
        <f>ROUND(ROUND(F1857,2)*ROUND(H1857,2),2)</f>
        <v>99.31</v>
      </c>
    </row>
    <row r="1858" spans="1:10" ht="16.5" x14ac:dyDescent="0.25">
      <c r="A1858" s="5" t="s">
        <v>3519</v>
      </c>
      <c r="B1858" s="6" t="s">
        <v>3520</v>
      </c>
      <c r="C1858" s="5" t="s">
        <v>3521</v>
      </c>
      <c r="D1858" s="6" t="s">
        <v>17</v>
      </c>
      <c r="E1858" s="6" t="s">
        <v>61</v>
      </c>
      <c r="F1858" s="7">
        <v>6</v>
      </c>
      <c r="G1858" s="7">
        <v>65.75</v>
      </c>
      <c r="H1858" s="7">
        <f>ROUND(G1858*ROUND(1+(24.2/100),4),2)</f>
        <v>81.66</v>
      </c>
      <c r="I1858" s="7">
        <f>ROUND(ROUND(F1858,2)*ROUND(G1858,2),2)</f>
        <v>394.5</v>
      </c>
      <c r="J1858" s="7">
        <f>ROUND(ROUND(F1858,2)*ROUND(H1858,2),2)</f>
        <v>489.96</v>
      </c>
    </row>
    <row r="1859" spans="1:10" ht="20.100000000000001" customHeight="1" x14ac:dyDescent="0.25">
      <c r="A1859" s="3" t="s">
        <v>3522</v>
      </c>
      <c r="B1859" s="57" t="s">
        <v>263</v>
      </c>
      <c r="C1859" s="57"/>
      <c r="D1859" s="57"/>
      <c r="E1859" s="57"/>
      <c r="F1859" s="57"/>
      <c r="G1859" s="57">
        <f>ROUND(F1860*G1860,2)</f>
        <v>1118.6400000000001</v>
      </c>
      <c r="H1859" s="57"/>
      <c r="I1859" s="4">
        <f>ROUND(SUM(I1860:I1860),2)</f>
        <v>1118.6400000000001</v>
      </c>
      <c r="J1859" s="4">
        <f>ROUND(SUM(J1860:J1860),2)</f>
        <v>1388.82</v>
      </c>
    </row>
    <row r="1860" spans="1:10" ht="16.5" x14ac:dyDescent="0.25">
      <c r="A1860" s="5" t="s">
        <v>3523</v>
      </c>
      <c r="B1860" s="6" t="s">
        <v>265</v>
      </c>
      <c r="C1860" s="5" t="s">
        <v>266</v>
      </c>
      <c r="D1860" s="6" t="s">
        <v>17</v>
      </c>
      <c r="E1860" s="6" t="s">
        <v>178</v>
      </c>
      <c r="F1860" s="7">
        <v>237</v>
      </c>
      <c r="G1860" s="7">
        <v>4.72</v>
      </c>
      <c r="H1860" s="7">
        <f>ROUND(G1860*ROUND(1+(24.2/100),4),2)</f>
        <v>5.86</v>
      </c>
      <c r="I1860" s="7">
        <f>ROUND(ROUND(F1860,2)*ROUND(G1860,2),2)</f>
        <v>1118.6400000000001</v>
      </c>
      <c r="J1860" s="7">
        <f>ROUND(ROUND(F1860,2)*ROUND(H1860,2),2)</f>
        <v>1388.82</v>
      </c>
    </row>
    <row r="1861" spans="1:10" ht="20.100000000000001" customHeight="1" x14ac:dyDescent="0.25">
      <c r="A1861" s="3" t="s">
        <v>3524</v>
      </c>
      <c r="B1861" s="57" t="s">
        <v>271</v>
      </c>
      <c r="C1861" s="57"/>
      <c r="D1861" s="57"/>
      <c r="E1861" s="57"/>
      <c r="F1861" s="57"/>
      <c r="G1861" s="57">
        <f>ROUND(F1862*G1862,2)+ROUND(F1863*G1863,2)+ROUND(F1864*G1864,2)</f>
        <v>111.27</v>
      </c>
      <c r="H1861" s="57"/>
      <c r="I1861" s="4">
        <f>ROUND(SUM(I1862:I1864),2)</f>
        <v>111.27</v>
      </c>
      <c r="J1861" s="4">
        <f>ROUND(SUM(J1862:J1864),2)</f>
        <v>138.19999999999999</v>
      </c>
    </row>
    <row r="1862" spans="1:10" ht="16.5" x14ac:dyDescent="0.25">
      <c r="A1862" s="5" t="s">
        <v>3525</v>
      </c>
      <c r="B1862" s="6" t="s">
        <v>3526</v>
      </c>
      <c r="C1862" s="5" t="s">
        <v>3527</v>
      </c>
      <c r="D1862" s="6" t="s">
        <v>17</v>
      </c>
      <c r="E1862" s="6" t="s">
        <v>61</v>
      </c>
      <c r="F1862" s="7">
        <v>1</v>
      </c>
      <c r="G1862" s="7">
        <v>46.7</v>
      </c>
      <c r="H1862" s="7">
        <f>ROUND(G1862*ROUND(1+(24.2/100),4),2)</f>
        <v>58</v>
      </c>
      <c r="I1862" s="7">
        <f>ROUND(ROUND(F1862,2)*ROUND(G1862,2),2)</f>
        <v>46.7</v>
      </c>
      <c r="J1862" s="7">
        <f>ROUND(ROUND(F1862,2)*ROUND(H1862,2),2)</f>
        <v>58</v>
      </c>
    </row>
    <row r="1863" spans="1:10" ht="16.5" x14ac:dyDescent="0.25">
      <c r="A1863" s="5" t="s">
        <v>3528</v>
      </c>
      <c r="B1863" s="6" t="s">
        <v>3529</v>
      </c>
      <c r="C1863" s="5" t="s">
        <v>3530</v>
      </c>
      <c r="D1863" s="6" t="s">
        <v>17</v>
      </c>
      <c r="E1863" s="6" t="s">
        <v>61</v>
      </c>
      <c r="F1863" s="7">
        <v>1</v>
      </c>
      <c r="G1863" s="7">
        <v>35.15</v>
      </c>
      <c r="H1863" s="7">
        <f>ROUND(G1863*ROUND(1+(24.2/100),4),2)</f>
        <v>43.66</v>
      </c>
      <c r="I1863" s="7">
        <f>ROUND(ROUND(F1863,2)*ROUND(G1863,2),2)</f>
        <v>35.15</v>
      </c>
      <c r="J1863" s="7">
        <f>ROUND(ROUND(F1863,2)*ROUND(H1863,2),2)</f>
        <v>43.66</v>
      </c>
    </row>
    <row r="1864" spans="1:10" ht="16.5" x14ac:dyDescent="0.25">
      <c r="A1864" s="5" t="s">
        <v>3531</v>
      </c>
      <c r="B1864" s="6" t="s">
        <v>3532</v>
      </c>
      <c r="C1864" s="5" t="s">
        <v>3533</v>
      </c>
      <c r="D1864" s="6" t="s">
        <v>17</v>
      </c>
      <c r="E1864" s="6" t="s">
        <v>61</v>
      </c>
      <c r="F1864" s="7">
        <v>1</v>
      </c>
      <c r="G1864" s="7">
        <v>29.42</v>
      </c>
      <c r="H1864" s="7">
        <f>ROUND(G1864*ROUND(1+(24.2/100),4),2)</f>
        <v>36.54</v>
      </c>
      <c r="I1864" s="7">
        <f>ROUND(ROUND(F1864,2)*ROUND(G1864,2),2)</f>
        <v>29.42</v>
      </c>
      <c r="J1864" s="7">
        <f>ROUND(ROUND(F1864,2)*ROUND(H1864,2),2)</f>
        <v>36.54</v>
      </c>
    </row>
    <row r="1865" spans="1:10" ht="20.100000000000001" customHeight="1" x14ac:dyDescent="0.25">
      <c r="A1865" s="3" t="s">
        <v>3534</v>
      </c>
      <c r="B1865" s="57" t="s">
        <v>282</v>
      </c>
      <c r="C1865" s="57"/>
      <c r="D1865" s="57"/>
      <c r="E1865" s="57"/>
      <c r="F1865" s="57"/>
      <c r="G1865" s="57">
        <f>ROUND(F1866*G1866,2)+ROUND(F1867*G1867,2)</f>
        <v>1501.38</v>
      </c>
      <c r="H1865" s="57"/>
      <c r="I1865" s="4">
        <f>ROUND(SUM(I1866:I1867),2)</f>
        <v>1501.38</v>
      </c>
      <c r="J1865" s="4">
        <f>ROUND(SUM(J1866:J1867),2)</f>
        <v>1864.68</v>
      </c>
    </row>
    <row r="1866" spans="1:10" ht="33" x14ac:dyDescent="0.25">
      <c r="A1866" s="5" t="s">
        <v>3535</v>
      </c>
      <c r="B1866" s="6" t="s">
        <v>948</v>
      </c>
      <c r="C1866" s="5" t="s">
        <v>949</v>
      </c>
      <c r="D1866" s="6" t="s">
        <v>53</v>
      </c>
      <c r="E1866" s="6" t="s">
        <v>61</v>
      </c>
      <c r="F1866" s="7">
        <v>6</v>
      </c>
      <c r="G1866" s="7">
        <v>148.65</v>
      </c>
      <c r="H1866" s="7">
        <f>ROUND(G1866*ROUND(1+(24.2/100),4),2)</f>
        <v>184.62</v>
      </c>
      <c r="I1866" s="7">
        <f>ROUND(ROUND(F1866,2)*ROUND(G1866,2),2)</f>
        <v>891.9</v>
      </c>
      <c r="J1866" s="7">
        <f>ROUND(ROUND(F1866,2)*ROUND(H1866,2),2)</f>
        <v>1107.72</v>
      </c>
    </row>
    <row r="1867" spans="1:10" ht="16.5" x14ac:dyDescent="0.25">
      <c r="A1867" s="5" t="s">
        <v>3536</v>
      </c>
      <c r="B1867" s="6" t="s">
        <v>1803</v>
      </c>
      <c r="C1867" s="5" t="s">
        <v>1804</v>
      </c>
      <c r="D1867" s="6" t="s">
        <v>17</v>
      </c>
      <c r="E1867" s="6" t="s">
        <v>61</v>
      </c>
      <c r="F1867" s="7">
        <v>6</v>
      </c>
      <c r="G1867" s="7">
        <v>101.58</v>
      </c>
      <c r="H1867" s="7">
        <f>ROUND(G1867*ROUND(1+(24.2/100),4),2)</f>
        <v>126.16</v>
      </c>
      <c r="I1867" s="7">
        <f>ROUND(ROUND(F1867,2)*ROUND(G1867,2),2)</f>
        <v>609.48</v>
      </c>
      <c r="J1867" s="7">
        <f>ROUND(ROUND(F1867,2)*ROUND(H1867,2),2)</f>
        <v>756.96</v>
      </c>
    </row>
    <row r="1868" spans="1:10" ht="20.100000000000001" customHeight="1" x14ac:dyDescent="0.25">
      <c r="A1868" s="3" t="s">
        <v>3537</v>
      </c>
      <c r="B1868" s="57" t="s">
        <v>291</v>
      </c>
      <c r="C1868" s="57"/>
      <c r="D1868" s="57"/>
      <c r="E1868" s="57"/>
      <c r="F1868" s="57"/>
      <c r="G1868" s="57">
        <f>ROUND(F1869*G1869,2)</f>
        <v>0</v>
      </c>
      <c r="H1868" s="57"/>
      <c r="I1868" s="4">
        <f>ROUND(I1869,2)</f>
        <v>1209.5999999999999</v>
      </c>
      <c r="J1868" s="4">
        <f>ROUND(J1869,2)</f>
        <v>1502.32</v>
      </c>
    </row>
    <row r="1869" spans="1:10" ht="20.100000000000001" customHeight="1" x14ac:dyDescent="0.25">
      <c r="A1869" s="3" t="s">
        <v>3538</v>
      </c>
      <c r="B1869" s="57" t="s">
        <v>3539</v>
      </c>
      <c r="C1869" s="57"/>
      <c r="D1869" s="57"/>
      <c r="E1869" s="57"/>
      <c r="F1869" s="57"/>
      <c r="G1869" s="57">
        <f>ROUND(F1870*G1870,2)+ROUND(F1871*G1871,2)+ROUND(F1872*G1872,2)+ROUND(F1873*G1873,2)+ROUND(F1874*G1874,2)+ROUND(F1875*G1875,2)</f>
        <v>1209.6000000000001</v>
      </c>
      <c r="H1869" s="57"/>
      <c r="I1869" s="4">
        <f>ROUND(SUM(I1870:I1875),2)</f>
        <v>1209.5999999999999</v>
      </c>
      <c r="J1869" s="4">
        <f>ROUND(SUM(J1870:J1875),2)</f>
        <v>1502.32</v>
      </c>
    </row>
    <row r="1870" spans="1:10" ht="16.5" x14ac:dyDescent="0.25">
      <c r="A1870" s="5" t="s">
        <v>3540</v>
      </c>
      <c r="B1870" s="6" t="s">
        <v>967</v>
      </c>
      <c r="C1870" s="5" t="s">
        <v>968</v>
      </c>
      <c r="D1870" s="6" t="s">
        <v>53</v>
      </c>
      <c r="E1870" s="6" t="s">
        <v>61</v>
      </c>
      <c r="F1870" s="7">
        <v>1</v>
      </c>
      <c r="G1870" s="7">
        <v>100.71</v>
      </c>
      <c r="H1870" s="7">
        <f t="shared" ref="H1870:H1875" si="279">ROUND(G1870*ROUND(1+(24.2/100),4),2)</f>
        <v>125.08</v>
      </c>
      <c r="I1870" s="7">
        <f t="shared" ref="I1870:I1875" si="280">ROUND(ROUND(F1870,2)*ROUND(G1870,2),2)</f>
        <v>100.71</v>
      </c>
      <c r="J1870" s="7">
        <f t="shared" ref="J1870:J1875" si="281">ROUND(ROUND(F1870,2)*ROUND(H1870,2),2)</f>
        <v>125.08</v>
      </c>
    </row>
    <row r="1871" spans="1:10" ht="24.75" x14ac:dyDescent="0.25">
      <c r="A1871" s="5" t="s">
        <v>3541</v>
      </c>
      <c r="B1871" s="6" t="s">
        <v>960</v>
      </c>
      <c r="C1871" s="5" t="s">
        <v>961</v>
      </c>
      <c r="D1871" s="6" t="s">
        <v>17</v>
      </c>
      <c r="E1871" s="6" t="s">
        <v>61</v>
      </c>
      <c r="F1871" s="7">
        <v>1</v>
      </c>
      <c r="G1871" s="7">
        <v>450.7</v>
      </c>
      <c r="H1871" s="7">
        <f t="shared" si="279"/>
        <v>559.77</v>
      </c>
      <c r="I1871" s="7">
        <f t="shared" si="280"/>
        <v>450.7</v>
      </c>
      <c r="J1871" s="7">
        <f t="shared" si="281"/>
        <v>559.77</v>
      </c>
    </row>
    <row r="1872" spans="1:10" ht="16.5" x14ac:dyDescent="0.25">
      <c r="A1872" s="5" t="s">
        <v>3542</v>
      </c>
      <c r="B1872" s="6" t="s">
        <v>304</v>
      </c>
      <c r="C1872" s="5" t="s">
        <v>305</v>
      </c>
      <c r="D1872" s="6" t="s">
        <v>17</v>
      </c>
      <c r="E1872" s="6" t="s">
        <v>61</v>
      </c>
      <c r="F1872" s="7">
        <v>2</v>
      </c>
      <c r="G1872" s="7">
        <v>11.41</v>
      </c>
      <c r="H1872" s="7">
        <f t="shared" si="279"/>
        <v>14.17</v>
      </c>
      <c r="I1872" s="7">
        <f t="shared" si="280"/>
        <v>22.82</v>
      </c>
      <c r="J1872" s="7">
        <f t="shared" si="281"/>
        <v>28.34</v>
      </c>
    </row>
    <row r="1873" spans="1:10" ht="16.5" x14ac:dyDescent="0.25">
      <c r="A1873" s="5" t="s">
        <v>3543</v>
      </c>
      <c r="B1873" s="6" t="s">
        <v>310</v>
      </c>
      <c r="C1873" s="5" t="s">
        <v>311</v>
      </c>
      <c r="D1873" s="6" t="s">
        <v>17</v>
      </c>
      <c r="E1873" s="6" t="s">
        <v>61</v>
      </c>
      <c r="F1873" s="7">
        <v>4</v>
      </c>
      <c r="G1873" s="7">
        <v>13.37</v>
      </c>
      <c r="H1873" s="7">
        <f t="shared" si="279"/>
        <v>16.61</v>
      </c>
      <c r="I1873" s="7">
        <f t="shared" si="280"/>
        <v>53.48</v>
      </c>
      <c r="J1873" s="7">
        <f t="shared" si="281"/>
        <v>66.44</v>
      </c>
    </row>
    <row r="1874" spans="1:10" ht="16.5" x14ac:dyDescent="0.25">
      <c r="A1874" s="5" t="s">
        <v>3544</v>
      </c>
      <c r="B1874" s="6" t="s">
        <v>307</v>
      </c>
      <c r="C1874" s="5" t="s">
        <v>308</v>
      </c>
      <c r="D1874" s="6" t="s">
        <v>17</v>
      </c>
      <c r="E1874" s="6" t="s">
        <v>61</v>
      </c>
      <c r="F1874" s="7">
        <v>1</v>
      </c>
      <c r="G1874" s="7">
        <v>78.849999999999994</v>
      </c>
      <c r="H1874" s="7">
        <f t="shared" si="279"/>
        <v>97.93</v>
      </c>
      <c r="I1874" s="7">
        <f t="shared" si="280"/>
        <v>78.849999999999994</v>
      </c>
      <c r="J1874" s="7">
        <f t="shared" si="281"/>
        <v>97.93</v>
      </c>
    </row>
    <row r="1875" spans="1:10" ht="16.5" x14ac:dyDescent="0.25">
      <c r="A1875" s="5" t="s">
        <v>3545</v>
      </c>
      <c r="B1875" s="6" t="s">
        <v>313</v>
      </c>
      <c r="C1875" s="5" t="s">
        <v>314</v>
      </c>
      <c r="D1875" s="6" t="s">
        <v>53</v>
      </c>
      <c r="E1875" s="6" t="s">
        <v>61</v>
      </c>
      <c r="F1875" s="7">
        <v>4</v>
      </c>
      <c r="G1875" s="7">
        <v>125.76</v>
      </c>
      <c r="H1875" s="7">
        <f t="shared" si="279"/>
        <v>156.19</v>
      </c>
      <c r="I1875" s="7">
        <f t="shared" si="280"/>
        <v>503.04</v>
      </c>
      <c r="J1875" s="7">
        <f t="shared" si="281"/>
        <v>624.76</v>
      </c>
    </row>
    <row r="1876" spans="1:10" ht="20.100000000000001" customHeight="1" x14ac:dyDescent="0.25">
      <c r="A1876" s="3" t="s">
        <v>3546</v>
      </c>
      <c r="B1876" s="57" t="s">
        <v>346</v>
      </c>
      <c r="C1876" s="57"/>
      <c r="D1876" s="57"/>
      <c r="E1876" s="57"/>
      <c r="F1876" s="57"/>
      <c r="G1876" s="57">
        <f>ROUND(F1877*G1877,2)+ROUND(F1887*G1887,2)+ROUND(F1922*G1922,2)+ROUND(F1929*G1929,2)</f>
        <v>0</v>
      </c>
      <c r="H1876" s="57"/>
      <c r="I1876" s="4">
        <f>ROUND(I1877+I1887+I1922+I1929,2)</f>
        <v>10956.86</v>
      </c>
      <c r="J1876" s="4">
        <f>ROUND(J1877+J1887+J1922+J1929,2)</f>
        <v>13608.2</v>
      </c>
    </row>
    <row r="1877" spans="1:10" ht="20.100000000000001" customHeight="1" x14ac:dyDescent="0.25">
      <c r="A1877" s="3" t="s">
        <v>3547</v>
      </c>
      <c r="B1877" s="57" t="s">
        <v>348</v>
      </c>
      <c r="C1877" s="57"/>
      <c r="D1877" s="57"/>
      <c r="E1877" s="57"/>
      <c r="F1877" s="57"/>
      <c r="G1877" s="57">
        <f>ROUND(F1878*G1878,2)+ROUND(F1880*G1880,2)+ROUND(F1885*G1885,2)</f>
        <v>0</v>
      </c>
      <c r="H1877" s="57"/>
      <c r="I1877" s="4">
        <f>ROUND(I1878+I1880+I1885,2)</f>
        <v>634.6</v>
      </c>
      <c r="J1877" s="4">
        <f>ROUND(J1878+J1880+J1885,2)</f>
        <v>788.01</v>
      </c>
    </row>
    <row r="1878" spans="1:10" ht="20.100000000000001" customHeight="1" x14ac:dyDescent="0.25">
      <c r="A1878" s="3" t="s">
        <v>3548</v>
      </c>
      <c r="B1878" s="57" t="s">
        <v>353</v>
      </c>
      <c r="C1878" s="57"/>
      <c r="D1878" s="57"/>
      <c r="E1878" s="57"/>
      <c r="F1878" s="57"/>
      <c r="G1878" s="57">
        <f>ROUND(F1879*G1879,2)</f>
        <v>386.98</v>
      </c>
      <c r="H1878" s="57"/>
      <c r="I1878" s="4">
        <f>ROUND(SUM(I1879:I1879),2)</f>
        <v>386.98</v>
      </c>
      <c r="J1878" s="4">
        <f>ROUND(SUM(J1879:J1879),2)</f>
        <v>480.52</v>
      </c>
    </row>
    <row r="1879" spans="1:10" ht="16.5" x14ac:dyDescent="0.25">
      <c r="A1879" s="5" t="s">
        <v>3549</v>
      </c>
      <c r="B1879" s="6" t="s">
        <v>1018</v>
      </c>
      <c r="C1879" s="5" t="s">
        <v>1019</v>
      </c>
      <c r="D1879" s="6" t="s">
        <v>17</v>
      </c>
      <c r="E1879" s="6" t="s">
        <v>178</v>
      </c>
      <c r="F1879" s="7">
        <v>29.14</v>
      </c>
      <c r="G1879" s="7">
        <v>13.28</v>
      </c>
      <c r="H1879" s="7">
        <f>ROUND(G1879*ROUND(1+(24.2/100),4),2)</f>
        <v>16.489999999999998</v>
      </c>
      <c r="I1879" s="7">
        <f>ROUND(ROUND(F1879,2)*ROUND(G1879,2),2)</f>
        <v>386.98</v>
      </c>
      <c r="J1879" s="7">
        <f>ROUND(ROUND(F1879,2)*ROUND(H1879,2),2)</f>
        <v>480.52</v>
      </c>
    </row>
    <row r="1880" spans="1:10" ht="20.100000000000001" customHeight="1" x14ac:dyDescent="0.25">
      <c r="A1880" s="3" t="s">
        <v>3550</v>
      </c>
      <c r="B1880" s="57" t="s">
        <v>370</v>
      </c>
      <c r="C1880" s="57"/>
      <c r="D1880" s="57"/>
      <c r="E1880" s="57"/>
      <c r="F1880" s="57"/>
      <c r="G1880" s="57">
        <f>ROUND(F1881*G1881,2)+ROUND(F1882*G1882,2)+ROUND(F1883*G1883,2)+ROUND(F1884*G1884,2)</f>
        <v>205.48</v>
      </c>
      <c r="H1880" s="57"/>
      <c r="I1880" s="4">
        <f>ROUND(SUM(I1881:I1884),2)</f>
        <v>205.48</v>
      </c>
      <c r="J1880" s="4">
        <f>ROUND(SUM(J1881:J1884),2)</f>
        <v>255.15</v>
      </c>
    </row>
    <row r="1881" spans="1:10" ht="16.5" x14ac:dyDescent="0.25">
      <c r="A1881" s="5" t="s">
        <v>3551</v>
      </c>
      <c r="B1881" s="6" t="s">
        <v>372</v>
      </c>
      <c r="C1881" s="5" t="s">
        <v>373</v>
      </c>
      <c r="D1881" s="6" t="s">
        <v>17</v>
      </c>
      <c r="E1881" s="6" t="s">
        <v>61</v>
      </c>
      <c r="F1881" s="7">
        <v>2</v>
      </c>
      <c r="G1881" s="7">
        <v>3.6</v>
      </c>
      <c r="H1881" s="7">
        <f>ROUND(G1881*ROUND(1+(24.2/100),4),2)</f>
        <v>4.47</v>
      </c>
      <c r="I1881" s="7">
        <f>ROUND(ROUND(F1881,2)*ROUND(G1881,2),2)</f>
        <v>7.2</v>
      </c>
      <c r="J1881" s="7">
        <f>ROUND(ROUND(F1881,2)*ROUND(H1881,2),2)</f>
        <v>8.94</v>
      </c>
    </row>
    <row r="1882" spans="1:10" ht="16.5" x14ac:dyDescent="0.25">
      <c r="A1882" s="5" t="s">
        <v>3552</v>
      </c>
      <c r="B1882" s="6" t="s">
        <v>393</v>
      </c>
      <c r="C1882" s="5" t="s">
        <v>394</v>
      </c>
      <c r="D1882" s="6" t="s">
        <v>17</v>
      </c>
      <c r="E1882" s="6" t="s">
        <v>61</v>
      </c>
      <c r="F1882" s="7">
        <v>7</v>
      </c>
      <c r="G1882" s="7">
        <v>13.51</v>
      </c>
      <c r="H1882" s="7">
        <f>ROUND(G1882*ROUND(1+(24.2/100),4),2)</f>
        <v>16.78</v>
      </c>
      <c r="I1882" s="7">
        <f>ROUND(ROUND(F1882,2)*ROUND(G1882,2),2)</f>
        <v>94.57</v>
      </c>
      <c r="J1882" s="7">
        <f>ROUND(ROUND(F1882,2)*ROUND(H1882,2),2)</f>
        <v>117.46</v>
      </c>
    </row>
    <row r="1883" spans="1:10" ht="16.5" x14ac:dyDescent="0.25">
      <c r="A1883" s="5" t="s">
        <v>3553</v>
      </c>
      <c r="B1883" s="6" t="s">
        <v>1044</v>
      </c>
      <c r="C1883" s="5" t="s">
        <v>1045</v>
      </c>
      <c r="D1883" s="6" t="s">
        <v>17</v>
      </c>
      <c r="E1883" s="6" t="s">
        <v>61</v>
      </c>
      <c r="F1883" s="7">
        <v>11</v>
      </c>
      <c r="G1883" s="7">
        <v>5.76</v>
      </c>
      <c r="H1883" s="7">
        <f>ROUND(G1883*ROUND(1+(24.2/100),4),2)</f>
        <v>7.15</v>
      </c>
      <c r="I1883" s="7">
        <f>ROUND(ROUND(F1883,2)*ROUND(G1883,2),2)</f>
        <v>63.36</v>
      </c>
      <c r="J1883" s="7">
        <f>ROUND(ROUND(F1883,2)*ROUND(H1883,2),2)</f>
        <v>78.650000000000006</v>
      </c>
    </row>
    <row r="1884" spans="1:10" ht="16.5" x14ac:dyDescent="0.25">
      <c r="A1884" s="5" t="s">
        <v>3554</v>
      </c>
      <c r="B1884" s="6" t="s">
        <v>1041</v>
      </c>
      <c r="C1884" s="5" t="s">
        <v>1042</v>
      </c>
      <c r="D1884" s="6" t="s">
        <v>17</v>
      </c>
      <c r="E1884" s="6" t="s">
        <v>61</v>
      </c>
      <c r="F1884" s="7">
        <v>5</v>
      </c>
      <c r="G1884" s="7">
        <v>8.07</v>
      </c>
      <c r="H1884" s="7">
        <f>ROUND(G1884*ROUND(1+(24.2/100),4),2)</f>
        <v>10.02</v>
      </c>
      <c r="I1884" s="7">
        <f>ROUND(ROUND(F1884,2)*ROUND(G1884,2),2)</f>
        <v>40.35</v>
      </c>
      <c r="J1884" s="7">
        <f>ROUND(ROUND(F1884,2)*ROUND(H1884,2),2)</f>
        <v>50.1</v>
      </c>
    </row>
    <row r="1885" spans="1:10" ht="20.100000000000001" customHeight="1" x14ac:dyDescent="0.25">
      <c r="A1885" s="3" t="s">
        <v>3555</v>
      </c>
      <c r="B1885" s="57" t="s">
        <v>429</v>
      </c>
      <c r="C1885" s="57"/>
      <c r="D1885" s="57"/>
      <c r="E1885" s="57"/>
      <c r="F1885" s="57"/>
      <c r="G1885" s="57">
        <f>ROUND(F1886*G1886,2)</f>
        <v>42.14</v>
      </c>
      <c r="H1885" s="57"/>
      <c r="I1885" s="4">
        <f>ROUND(SUM(I1886:I1886),2)</f>
        <v>42.14</v>
      </c>
      <c r="J1885" s="4">
        <f>ROUND(SUM(J1886:J1886),2)</f>
        <v>52.34</v>
      </c>
    </row>
    <row r="1886" spans="1:10" ht="16.5" x14ac:dyDescent="0.25">
      <c r="A1886" s="5" t="s">
        <v>3556</v>
      </c>
      <c r="B1886" s="6" t="s">
        <v>434</v>
      </c>
      <c r="C1886" s="5" t="s">
        <v>435</v>
      </c>
      <c r="D1886" s="6" t="s">
        <v>17</v>
      </c>
      <c r="E1886" s="6" t="s">
        <v>61</v>
      </c>
      <c r="F1886" s="7">
        <v>1</v>
      </c>
      <c r="G1886" s="7">
        <v>42.14</v>
      </c>
      <c r="H1886" s="7">
        <f>ROUND(G1886*ROUND(1+(24.2/100),4),2)</f>
        <v>52.34</v>
      </c>
      <c r="I1886" s="7">
        <f>ROUND(ROUND(F1886,2)*ROUND(G1886,2),2)</f>
        <v>42.14</v>
      </c>
      <c r="J1886" s="7">
        <f>ROUND(ROUND(F1886,2)*ROUND(H1886,2),2)</f>
        <v>52.34</v>
      </c>
    </row>
    <row r="1887" spans="1:10" ht="20.100000000000001" customHeight="1" x14ac:dyDescent="0.25">
      <c r="A1887" s="3" t="s">
        <v>3557</v>
      </c>
      <c r="B1887" s="57" t="s">
        <v>447</v>
      </c>
      <c r="C1887" s="57"/>
      <c r="D1887" s="57"/>
      <c r="E1887" s="57"/>
      <c r="F1887" s="57"/>
      <c r="G1887" s="57">
        <f>ROUND(F1888*G1888,2)+ROUND(F1894*G1894,2)+ROUND(F1908*G1908,2)+ROUND(F1913*G1913,2)</f>
        <v>0</v>
      </c>
      <c r="H1887" s="57"/>
      <c r="I1887" s="4">
        <f>ROUND(I1888+I1894+I1908+I1913,2)</f>
        <v>8068.24</v>
      </c>
      <c r="J1887" s="4">
        <f>ROUND(J1888+J1894+J1908+J1913,2)</f>
        <v>10020.73</v>
      </c>
    </row>
    <row r="1888" spans="1:10" ht="20.100000000000001" customHeight="1" x14ac:dyDescent="0.25">
      <c r="A1888" s="3" t="s">
        <v>3558</v>
      </c>
      <c r="B1888" s="57" t="s">
        <v>353</v>
      </c>
      <c r="C1888" s="57"/>
      <c r="D1888" s="57"/>
      <c r="E1888" s="57"/>
      <c r="F1888" s="57"/>
      <c r="G1888" s="57">
        <f>ROUND(F1889*G1889,2)+ROUND(F1890*G1890,2)+ROUND(F1891*G1891,2)+ROUND(F1892*G1892,2)+ROUND(F1893*G1893,2)</f>
        <v>1314.74</v>
      </c>
      <c r="H1888" s="57"/>
      <c r="I1888" s="4">
        <f>ROUND(SUM(I1889:I1893),2)</f>
        <v>1314.74</v>
      </c>
      <c r="J1888" s="4">
        <f>ROUND(SUM(J1889:J1893),2)</f>
        <v>1632.96</v>
      </c>
    </row>
    <row r="1889" spans="1:10" ht="16.5" x14ac:dyDescent="0.25">
      <c r="A1889" s="5" t="s">
        <v>3559</v>
      </c>
      <c r="B1889" s="6" t="s">
        <v>1089</v>
      </c>
      <c r="C1889" s="5" t="s">
        <v>1090</v>
      </c>
      <c r="D1889" s="6" t="s">
        <v>17</v>
      </c>
      <c r="E1889" s="6" t="s">
        <v>178</v>
      </c>
      <c r="F1889" s="7">
        <v>9.2200000000000006</v>
      </c>
      <c r="G1889" s="7">
        <v>28.29</v>
      </c>
      <c r="H1889" s="7">
        <f>ROUND(G1889*ROUND(1+(24.2/100),4),2)</f>
        <v>35.14</v>
      </c>
      <c r="I1889" s="7">
        <f>ROUND(ROUND(F1889,2)*ROUND(G1889,2),2)</f>
        <v>260.83</v>
      </c>
      <c r="J1889" s="7">
        <f>ROUND(ROUND(F1889,2)*ROUND(H1889,2),2)</f>
        <v>323.99</v>
      </c>
    </row>
    <row r="1890" spans="1:10" ht="16.5" x14ac:dyDescent="0.25">
      <c r="A1890" s="5" t="s">
        <v>3560</v>
      </c>
      <c r="B1890" s="6" t="s">
        <v>457</v>
      </c>
      <c r="C1890" s="5" t="s">
        <v>458</v>
      </c>
      <c r="D1890" s="6" t="s">
        <v>17</v>
      </c>
      <c r="E1890" s="6" t="s">
        <v>178</v>
      </c>
      <c r="F1890" s="7">
        <v>15.67</v>
      </c>
      <c r="G1890" s="7">
        <v>35.049999999999997</v>
      </c>
      <c r="H1890" s="7">
        <f>ROUND(G1890*ROUND(1+(24.2/100),4),2)</f>
        <v>43.53</v>
      </c>
      <c r="I1890" s="7">
        <f>ROUND(ROUND(F1890,2)*ROUND(G1890,2),2)</f>
        <v>549.23</v>
      </c>
      <c r="J1890" s="7">
        <f>ROUND(ROUND(F1890,2)*ROUND(H1890,2),2)</f>
        <v>682.12</v>
      </c>
    </row>
    <row r="1891" spans="1:10" ht="16.5" x14ac:dyDescent="0.25">
      <c r="A1891" s="5" t="s">
        <v>3561</v>
      </c>
      <c r="B1891" s="6" t="s">
        <v>460</v>
      </c>
      <c r="C1891" s="5" t="s">
        <v>461</v>
      </c>
      <c r="D1891" s="6" t="s">
        <v>17</v>
      </c>
      <c r="E1891" s="6" t="s">
        <v>178</v>
      </c>
      <c r="F1891" s="7">
        <v>5.21</v>
      </c>
      <c r="G1891" s="7">
        <v>39.409999999999997</v>
      </c>
      <c r="H1891" s="7">
        <f>ROUND(G1891*ROUND(1+(24.2/100),4),2)</f>
        <v>48.95</v>
      </c>
      <c r="I1891" s="7">
        <f>ROUND(ROUND(F1891,2)*ROUND(G1891,2),2)</f>
        <v>205.33</v>
      </c>
      <c r="J1891" s="7">
        <f>ROUND(ROUND(F1891,2)*ROUND(H1891,2),2)</f>
        <v>255.03</v>
      </c>
    </row>
    <row r="1892" spans="1:10" ht="16.5" x14ac:dyDescent="0.25">
      <c r="A1892" s="5" t="s">
        <v>3562</v>
      </c>
      <c r="B1892" s="6" t="s">
        <v>3563</v>
      </c>
      <c r="C1892" s="5" t="s">
        <v>3564</v>
      </c>
      <c r="D1892" s="6" t="s">
        <v>17</v>
      </c>
      <c r="E1892" s="6" t="s">
        <v>178</v>
      </c>
      <c r="F1892" s="7">
        <v>0.98</v>
      </c>
      <c r="G1892" s="7">
        <v>54.19</v>
      </c>
      <c r="H1892" s="7">
        <f>ROUND(G1892*ROUND(1+(24.2/100),4),2)</f>
        <v>67.3</v>
      </c>
      <c r="I1892" s="7">
        <f>ROUND(ROUND(F1892,2)*ROUND(G1892,2),2)</f>
        <v>53.11</v>
      </c>
      <c r="J1892" s="7">
        <f>ROUND(ROUND(F1892,2)*ROUND(H1892,2),2)</f>
        <v>65.95</v>
      </c>
    </row>
    <row r="1893" spans="1:10" ht="16.5" x14ac:dyDescent="0.25">
      <c r="A1893" s="5" t="s">
        <v>3565</v>
      </c>
      <c r="B1893" s="6" t="s">
        <v>1093</v>
      </c>
      <c r="C1893" s="5" t="s">
        <v>1094</v>
      </c>
      <c r="D1893" s="6" t="s">
        <v>17</v>
      </c>
      <c r="E1893" s="6" t="s">
        <v>178</v>
      </c>
      <c r="F1893" s="7">
        <v>19.809999999999999</v>
      </c>
      <c r="G1893" s="7">
        <v>12.43</v>
      </c>
      <c r="H1893" s="7">
        <f>ROUND(G1893*ROUND(1+(24.2/100),4),2)</f>
        <v>15.44</v>
      </c>
      <c r="I1893" s="7">
        <f>ROUND(ROUND(F1893,2)*ROUND(G1893,2),2)</f>
        <v>246.24</v>
      </c>
      <c r="J1893" s="7">
        <f>ROUND(ROUND(F1893,2)*ROUND(H1893,2),2)</f>
        <v>305.87</v>
      </c>
    </row>
    <row r="1894" spans="1:10" ht="20.100000000000001" customHeight="1" x14ac:dyDescent="0.25">
      <c r="A1894" s="3" t="s">
        <v>3566</v>
      </c>
      <c r="B1894" s="57" t="s">
        <v>370</v>
      </c>
      <c r="C1894" s="57"/>
      <c r="D1894" s="57"/>
      <c r="E1894" s="57"/>
      <c r="F1894" s="57"/>
      <c r="G1894" s="57">
        <f>ROUND(F1895*G1895,2)+ROUND(F1896*G1896,2)+ROUND(F1897*G1897,2)+ROUND(F1898*G1898,2)+ROUND(F1899*G1899,2)+ROUND(F1900*G1900,2)+ROUND(F1901*G1901,2)+ROUND(F1902*G1902,2)+ROUND(F1903*G1903,2)+ROUND(F1904*G1904,2)+ROUND(F1905*G1905,2)+ROUND(F1906*G1906,2)+ROUND(F1907*G1907,2)</f>
        <v>1115.5299999999997</v>
      </c>
      <c r="H1894" s="57"/>
      <c r="I1894" s="4">
        <f>ROUND(SUM(I1895:I1907),2)</f>
        <v>1115.53</v>
      </c>
      <c r="J1894" s="4">
        <f>ROUND(SUM(J1895:J1907),2)</f>
        <v>1385.42</v>
      </c>
    </row>
    <row r="1895" spans="1:10" x14ac:dyDescent="0.25">
      <c r="A1895" s="5" t="s">
        <v>3567</v>
      </c>
      <c r="B1895" s="6" t="s">
        <v>3568</v>
      </c>
      <c r="C1895" s="5" t="s">
        <v>3569</v>
      </c>
      <c r="D1895" s="6" t="s">
        <v>17</v>
      </c>
      <c r="E1895" s="6" t="s">
        <v>61</v>
      </c>
      <c r="F1895" s="7">
        <v>1</v>
      </c>
      <c r="G1895" s="7">
        <v>74.37</v>
      </c>
      <c r="H1895" s="7">
        <f t="shared" ref="H1895:H1907" si="282">ROUND(G1895*ROUND(1+(24.2/100),4),2)</f>
        <v>92.37</v>
      </c>
      <c r="I1895" s="7">
        <f t="shared" ref="I1895:I1907" si="283">ROUND(ROUND(F1895,2)*ROUND(G1895,2),2)</f>
        <v>74.37</v>
      </c>
      <c r="J1895" s="7">
        <f t="shared" ref="J1895:J1907" si="284">ROUND(ROUND(F1895,2)*ROUND(H1895,2),2)</f>
        <v>92.37</v>
      </c>
    </row>
    <row r="1896" spans="1:10" ht="24.75" x14ac:dyDescent="0.25">
      <c r="A1896" s="5" t="s">
        <v>3570</v>
      </c>
      <c r="B1896" s="6" t="s">
        <v>1097</v>
      </c>
      <c r="C1896" s="5" t="s">
        <v>1098</v>
      </c>
      <c r="D1896" s="6" t="s">
        <v>17</v>
      </c>
      <c r="E1896" s="6" t="s">
        <v>61</v>
      </c>
      <c r="F1896" s="7">
        <v>9</v>
      </c>
      <c r="G1896" s="7">
        <v>16.05</v>
      </c>
      <c r="H1896" s="7">
        <f t="shared" si="282"/>
        <v>19.93</v>
      </c>
      <c r="I1896" s="7">
        <f t="shared" si="283"/>
        <v>144.44999999999999</v>
      </c>
      <c r="J1896" s="7">
        <f t="shared" si="284"/>
        <v>179.37</v>
      </c>
    </row>
    <row r="1897" spans="1:10" ht="24.75" x14ac:dyDescent="0.25">
      <c r="A1897" s="5" t="s">
        <v>3571</v>
      </c>
      <c r="B1897" s="6" t="s">
        <v>2419</v>
      </c>
      <c r="C1897" s="5" t="s">
        <v>2420</v>
      </c>
      <c r="D1897" s="6" t="s">
        <v>17</v>
      </c>
      <c r="E1897" s="6" t="s">
        <v>61</v>
      </c>
      <c r="F1897" s="7">
        <v>6</v>
      </c>
      <c r="G1897" s="7">
        <v>33.47</v>
      </c>
      <c r="H1897" s="7">
        <f t="shared" si="282"/>
        <v>41.57</v>
      </c>
      <c r="I1897" s="7">
        <f t="shared" si="283"/>
        <v>200.82</v>
      </c>
      <c r="J1897" s="7">
        <f t="shared" si="284"/>
        <v>249.42</v>
      </c>
    </row>
    <row r="1898" spans="1:10" ht="16.5" x14ac:dyDescent="0.25">
      <c r="A1898" s="5" t="s">
        <v>3572</v>
      </c>
      <c r="B1898" s="6" t="s">
        <v>1112</v>
      </c>
      <c r="C1898" s="5" t="s">
        <v>1113</v>
      </c>
      <c r="D1898" s="6" t="s">
        <v>17</v>
      </c>
      <c r="E1898" s="6" t="s">
        <v>61</v>
      </c>
      <c r="F1898" s="7">
        <v>10</v>
      </c>
      <c r="G1898" s="7">
        <v>9.49</v>
      </c>
      <c r="H1898" s="7">
        <f t="shared" si="282"/>
        <v>11.79</v>
      </c>
      <c r="I1898" s="7">
        <f t="shared" si="283"/>
        <v>94.9</v>
      </c>
      <c r="J1898" s="7">
        <f t="shared" si="284"/>
        <v>117.9</v>
      </c>
    </row>
    <row r="1899" spans="1:10" ht="16.5" x14ac:dyDescent="0.25">
      <c r="A1899" s="5" t="s">
        <v>3573</v>
      </c>
      <c r="B1899" s="6" t="s">
        <v>2427</v>
      </c>
      <c r="C1899" s="5" t="s">
        <v>2428</v>
      </c>
      <c r="D1899" s="6" t="s">
        <v>17</v>
      </c>
      <c r="E1899" s="6" t="s">
        <v>61</v>
      </c>
      <c r="F1899" s="7">
        <v>6</v>
      </c>
      <c r="G1899" s="7">
        <v>15.22</v>
      </c>
      <c r="H1899" s="7">
        <f t="shared" si="282"/>
        <v>18.899999999999999</v>
      </c>
      <c r="I1899" s="7">
        <f t="shared" si="283"/>
        <v>91.32</v>
      </c>
      <c r="J1899" s="7">
        <f t="shared" si="284"/>
        <v>113.4</v>
      </c>
    </row>
    <row r="1900" spans="1:10" ht="16.5" x14ac:dyDescent="0.25">
      <c r="A1900" s="5" t="s">
        <v>3574</v>
      </c>
      <c r="B1900" s="6" t="s">
        <v>1115</v>
      </c>
      <c r="C1900" s="5" t="s">
        <v>1116</v>
      </c>
      <c r="D1900" s="6" t="s">
        <v>17</v>
      </c>
      <c r="E1900" s="6" t="s">
        <v>61</v>
      </c>
      <c r="F1900" s="7">
        <v>1</v>
      </c>
      <c r="G1900" s="7">
        <v>17.55</v>
      </c>
      <c r="H1900" s="7">
        <f t="shared" si="282"/>
        <v>21.8</v>
      </c>
      <c r="I1900" s="7">
        <f t="shared" si="283"/>
        <v>17.55</v>
      </c>
      <c r="J1900" s="7">
        <f t="shared" si="284"/>
        <v>21.8</v>
      </c>
    </row>
    <row r="1901" spans="1:10" ht="16.5" x14ac:dyDescent="0.25">
      <c r="A1901" s="5" t="s">
        <v>3575</v>
      </c>
      <c r="B1901" s="6" t="s">
        <v>2434</v>
      </c>
      <c r="C1901" s="5" t="s">
        <v>2435</v>
      </c>
      <c r="D1901" s="6" t="s">
        <v>17</v>
      </c>
      <c r="E1901" s="6" t="s">
        <v>61</v>
      </c>
      <c r="F1901" s="7">
        <v>1</v>
      </c>
      <c r="G1901" s="7">
        <v>17.899999999999999</v>
      </c>
      <c r="H1901" s="7">
        <f t="shared" si="282"/>
        <v>22.23</v>
      </c>
      <c r="I1901" s="7">
        <f t="shared" si="283"/>
        <v>17.899999999999999</v>
      </c>
      <c r="J1901" s="7">
        <f t="shared" si="284"/>
        <v>22.23</v>
      </c>
    </row>
    <row r="1902" spans="1:10" ht="16.5" x14ac:dyDescent="0.25">
      <c r="A1902" s="5" t="s">
        <v>3576</v>
      </c>
      <c r="B1902" s="6" t="s">
        <v>1121</v>
      </c>
      <c r="C1902" s="5" t="s">
        <v>1122</v>
      </c>
      <c r="D1902" s="6" t="s">
        <v>17</v>
      </c>
      <c r="E1902" s="6" t="s">
        <v>61</v>
      </c>
      <c r="F1902" s="7">
        <v>7</v>
      </c>
      <c r="G1902" s="7">
        <v>24.38</v>
      </c>
      <c r="H1902" s="7">
        <f t="shared" si="282"/>
        <v>30.28</v>
      </c>
      <c r="I1902" s="7">
        <f t="shared" si="283"/>
        <v>170.66</v>
      </c>
      <c r="J1902" s="7">
        <f t="shared" si="284"/>
        <v>211.96</v>
      </c>
    </row>
    <row r="1903" spans="1:10" ht="16.5" x14ac:dyDescent="0.25">
      <c r="A1903" s="5" t="s">
        <v>3577</v>
      </c>
      <c r="B1903" s="6" t="s">
        <v>3578</v>
      </c>
      <c r="C1903" s="5" t="s">
        <v>3579</v>
      </c>
      <c r="D1903" s="6" t="s">
        <v>17</v>
      </c>
      <c r="E1903" s="6" t="s">
        <v>61</v>
      </c>
      <c r="F1903" s="7">
        <v>1</v>
      </c>
      <c r="G1903" s="7">
        <v>42.64</v>
      </c>
      <c r="H1903" s="7">
        <f t="shared" si="282"/>
        <v>52.96</v>
      </c>
      <c r="I1903" s="7">
        <f t="shared" si="283"/>
        <v>42.64</v>
      </c>
      <c r="J1903" s="7">
        <f t="shared" si="284"/>
        <v>52.96</v>
      </c>
    </row>
    <row r="1904" spans="1:10" ht="16.5" x14ac:dyDescent="0.25">
      <c r="A1904" s="5" t="s">
        <v>3580</v>
      </c>
      <c r="B1904" s="6" t="s">
        <v>1124</v>
      </c>
      <c r="C1904" s="5" t="s">
        <v>1125</v>
      </c>
      <c r="D1904" s="6" t="s">
        <v>17</v>
      </c>
      <c r="E1904" s="6" t="s">
        <v>61</v>
      </c>
      <c r="F1904" s="7">
        <v>8</v>
      </c>
      <c r="G1904" s="7">
        <v>9.4600000000000009</v>
      </c>
      <c r="H1904" s="7">
        <f t="shared" si="282"/>
        <v>11.75</v>
      </c>
      <c r="I1904" s="7">
        <f t="shared" si="283"/>
        <v>75.680000000000007</v>
      </c>
      <c r="J1904" s="7">
        <f t="shared" si="284"/>
        <v>94</v>
      </c>
    </row>
    <row r="1905" spans="1:10" ht="16.5" x14ac:dyDescent="0.25">
      <c r="A1905" s="5" t="s">
        <v>3581</v>
      </c>
      <c r="B1905" s="6" t="s">
        <v>1127</v>
      </c>
      <c r="C1905" s="5" t="s">
        <v>1128</v>
      </c>
      <c r="D1905" s="6" t="s">
        <v>17</v>
      </c>
      <c r="E1905" s="6" t="s">
        <v>61</v>
      </c>
      <c r="F1905" s="7">
        <v>14</v>
      </c>
      <c r="G1905" s="7">
        <v>5.47</v>
      </c>
      <c r="H1905" s="7">
        <f t="shared" si="282"/>
        <v>6.79</v>
      </c>
      <c r="I1905" s="7">
        <f t="shared" si="283"/>
        <v>76.58</v>
      </c>
      <c r="J1905" s="7">
        <f t="shared" si="284"/>
        <v>95.06</v>
      </c>
    </row>
    <row r="1906" spans="1:10" ht="16.5" x14ac:dyDescent="0.25">
      <c r="A1906" s="5" t="s">
        <v>3582</v>
      </c>
      <c r="B1906" s="6" t="s">
        <v>1130</v>
      </c>
      <c r="C1906" s="5" t="s">
        <v>1131</v>
      </c>
      <c r="D1906" s="6" t="s">
        <v>17</v>
      </c>
      <c r="E1906" s="6" t="s">
        <v>61</v>
      </c>
      <c r="F1906" s="7">
        <v>6</v>
      </c>
      <c r="G1906" s="7">
        <v>16.45</v>
      </c>
      <c r="H1906" s="7">
        <f t="shared" si="282"/>
        <v>20.43</v>
      </c>
      <c r="I1906" s="7">
        <f t="shared" si="283"/>
        <v>98.7</v>
      </c>
      <c r="J1906" s="7">
        <f t="shared" si="284"/>
        <v>122.58</v>
      </c>
    </row>
    <row r="1907" spans="1:10" ht="16.5" x14ac:dyDescent="0.25">
      <c r="A1907" s="5" t="s">
        <v>3583</v>
      </c>
      <c r="B1907" s="6" t="s">
        <v>1133</v>
      </c>
      <c r="C1907" s="5" t="s">
        <v>1134</v>
      </c>
      <c r="D1907" s="6" t="s">
        <v>17</v>
      </c>
      <c r="E1907" s="6" t="s">
        <v>61</v>
      </c>
      <c r="F1907" s="7">
        <v>1</v>
      </c>
      <c r="G1907" s="7">
        <v>9.9600000000000009</v>
      </c>
      <c r="H1907" s="7">
        <f t="shared" si="282"/>
        <v>12.37</v>
      </c>
      <c r="I1907" s="7">
        <f t="shared" si="283"/>
        <v>9.9600000000000009</v>
      </c>
      <c r="J1907" s="7">
        <f t="shared" si="284"/>
        <v>12.37</v>
      </c>
    </row>
    <row r="1908" spans="1:10" ht="20.100000000000001" customHeight="1" x14ac:dyDescent="0.25">
      <c r="A1908" s="3" t="s">
        <v>3584</v>
      </c>
      <c r="B1908" s="57" t="s">
        <v>440</v>
      </c>
      <c r="C1908" s="57"/>
      <c r="D1908" s="57"/>
      <c r="E1908" s="57"/>
      <c r="F1908" s="57"/>
      <c r="G1908" s="57">
        <f>ROUND(F1909*G1909,2)+ROUND(F1910*G1910,2)+ROUND(F1911*G1911,2)+ROUND(F1912*G1912,2)</f>
        <v>2470.66</v>
      </c>
      <c r="H1908" s="57"/>
      <c r="I1908" s="4">
        <f>ROUND(SUM(I1909:I1912),2)</f>
        <v>2470.66</v>
      </c>
      <c r="J1908" s="4">
        <f>ROUND(SUM(J1909:J1912),2)</f>
        <v>3068.57</v>
      </c>
    </row>
    <row r="1909" spans="1:10" ht="24.75" x14ac:dyDescent="0.25">
      <c r="A1909" s="5" t="s">
        <v>3585</v>
      </c>
      <c r="B1909" s="6" t="s">
        <v>1137</v>
      </c>
      <c r="C1909" s="5" t="s">
        <v>1138</v>
      </c>
      <c r="D1909" s="6" t="s">
        <v>17</v>
      </c>
      <c r="E1909" s="6" t="s">
        <v>61</v>
      </c>
      <c r="F1909" s="7">
        <v>7</v>
      </c>
      <c r="G1909" s="7">
        <v>76.31</v>
      </c>
      <c r="H1909" s="7">
        <f>ROUND(G1909*ROUND(1+(24.2/100),4),2)</f>
        <v>94.78</v>
      </c>
      <c r="I1909" s="7">
        <f>ROUND(ROUND(F1909,2)*ROUND(G1909,2),2)</f>
        <v>534.16999999999996</v>
      </c>
      <c r="J1909" s="7">
        <f>ROUND(ROUND(F1909,2)*ROUND(H1909,2),2)</f>
        <v>663.46</v>
      </c>
    </row>
    <row r="1910" spans="1:10" ht="16.5" x14ac:dyDescent="0.25">
      <c r="A1910" s="5" t="s">
        <v>3586</v>
      </c>
      <c r="B1910" s="6" t="s">
        <v>1140</v>
      </c>
      <c r="C1910" s="5" t="s">
        <v>1141</v>
      </c>
      <c r="D1910" s="6" t="s">
        <v>53</v>
      </c>
      <c r="E1910" s="6" t="s">
        <v>61</v>
      </c>
      <c r="F1910" s="7">
        <v>7</v>
      </c>
      <c r="G1910" s="7">
        <v>68.06</v>
      </c>
      <c r="H1910" s="7">
        <f>ROUND(G1910*ROUND(1+(24.2/100),4),2)</f>
        <v>84.53</v>
      </c>
      <c r="I1910" s="7">
        <f>ROUND(ROUND(F1910,2)*ROUND(G1910,2),2)</f>
        <v>476.42</v>
      </c>
      <c r="J1910" s="7">
        <f>ROUND(ROUND(F1910,2)*ROUND(H1910,2),2)</f>
        <v>591.71</v>
      </c>
    </row>
    <row r="1911" spans="1:10" ht="16.5" x14ac:dyDescent="0.25">
      <c r="A1911" s="5" t="s">
        <v>3587</v>
      </c>
      <c r="B1911" s="6" t="s">
        <v>442</v>
      </c>
      <c r="C1911" s="5" t="s">
        <v>443</v>
      </c>
      <c r="D1911" s="6" t="s">
        <v>17</v>
      </c>
      <c r="E1911" s="6" t="s">
        <v>61</v>
      </c>
      <c r="F1911" s="7">
        <v>1</v>
      </c>
      <c r="G1911" s="7">
        <v>637.82000000000005</v>
      </c>
      <c r="H1911" s="7">
        <f>ROUND(G1911*ROUND(1+(24.2/100),4),2)</f>
        <v>792.17</v>
      </c>
      <c r="I1911" s="7">
        <f>ROUND(ROUND(F1911,2)*ROUND(G1911,2),2)</f>
        <v>637.82000000000005</v>
      </c>
      <c r="J1911" s="7">
        <f>ROUND(ROUND(F1911,2)*ROUND(H1911,2),2)</f>
        <v>792.17</v>
      </c>
    </row>
    <row r="1912" spans="1:10" x14ac:dyDescent="0.25">
      <c r="A1912" s="5" t="s">
        <v>3588</v>
      </c>
      <c r="B1912" s="6" t="s">
        <v>472</v>
      </c>
      <c r="C1912" s="5" t="s">
        <v>473</v>
      </c>
      <c r="D1912" s="6" t="s">
        <v>188</v>
      </c>
      <c r="E1912" s="6" t="s">
        <v>286</v>
      </c>
      <c r="F1912" s="7">
        <v>1</v>
      </c>
      <c r="G1912" s="7">
        <v>822.25</v>
      </c>
      <c r="H1912" s="7">
        <f>ROUND(G1912*ROUND(1+(24.2/100),4),2)</f>
        <v>1021.23</v>
      </c>
      <c r="I1912" s="7">
        <f>ROUND(ROUND(F1912,2)*ROUND(G1912,2),2)</f>
        <v>822.25</v>
      </c>
      <c r="J1912" s="7">
        <f>ROUND(ROUND(F1912,2)*ROUND(H1912,2),2)</f>
        <v>1021.23</v>
      </c>
    </row>
    <row r="1913" spans="1:10" ht="20.100000000000001" customHeight="1" x14ac:dyDescent="0.25">
      <c r="A1913" s="3" t="s">
        <v>3589</v>
      </c>
      <c r="B1913" s="57" t="s">
        <v>3590</v>
      </c>
      <c r="C1913" s="57"/>
      <c r="D1913" s="57"/>
      <c r="E1913" s="57"/>
      <c r="F1913" s="57"/>
      <c r="G1913" s="57">
        <f>ROUND(F1914*G1914,2)</f>
        <v>0</v>
      </c>
      <c r="H1913" s="57"/>
      <c r="I1913" s="4">
        <f>ROUND(I1914,2)</f>
        <v>3167.31</v>
      </c>
      <c r="J1913" s="4">
        <f>ROUND(J1914,2)</f>
        <v>3933.78</v>
      </c>
    </row>
    <row r="1914" spans="1:10" ht="20.100000000000001" customHeight="1" x14ac:dyDescent="0.25">
      <c r="A1914" s="3" t="s">
        <v>3591</v>
      </c>
      <c r="B1914" s="57" t="s">
        <v>3592</v>
      </c>
      <c r="C1914" s="57"/>
      <c r="D1914" s="57"/>
      <c r="E1914" s="57"/>
      <c r="F1914" s="57"/>
      <c r="G1914" s="57">
        <f>ROUND(F1915*G1915,2)+ROUND(F1916*G1916,2)+ROUND(F1917*G1917,2)+ROUND(F1918*G1918,2)+ROUND(F1919*G1919,2)+ROUND(F1920*G1920,2)+ROUND(F1921*G1921,2)</f>
        <v>3167.31</v>
      </c>
      <c r="H1914" s="57"/>
      <c r="I1914" s="4">
        <f>ROUND(SUM(I1915:I1921),2)</f>
        <v>3167.31</v>
      </c>
      <c r="J1914" s="4">
        <f>ROUND(SUM(J1915:J1921),2)</f>
        <v>3933.78</v>
      </c>
    </row>
    <row r="1915" spans="1:10" ht="16.5" x14ac:dyDescent="0.25">
      <c r="A1915" s="5" t="s">
        <v>3593</v>
      </c>
      <c r="B1915" s="6" t="s">
        <v>3594</v>
      </c>
      <c r="C1915" s="5" t="s">
        <v>3595</v>
      </c>
      <c r="D1915" s="6" t="s">
        <v>17</v>
      </c>
      <c r="E1915" s="6" t="s">
        <v>61</v>
      </c>
      <c r="F1915" s="7">
        <v>1</v>
      </c>
      <c r="G1915" s="7">
        <v>1859</v>
      </c>
      <c r="H1915" s="7">
        <f t="shared" ref="H1915:H1921" si="285">ROUND(G1915*ROUND(1+(24.2/100),4),2)</f>
        <v>2308.88</v>
      </c>
      <c r="I1915" s="7">
        <f t="shared" ref="I1915:I1921" si="286">ROUND(ROUND(F1915,2)*ROUND(G1915,2),2)</f>
        <v>1859</v>
      </c>
      <c r="J1915" s="7">
        <f t="shared" ref="J1915:J1921" si="287">ROUND(ROUND(F1915,2)*ROUND(H1915,2),2)</f>
        <v>2308.88</v>
      </c>
    </row>
    <row r="1916" spans="1:10" ht="16.5" x14ac:dyDescent="0.25">
      <c r="A1916" s="5" t="s">
        <v>3596</v>
      </c>
      <c r="B1916" s="6" t="s">
        <v>3597</v>
      </c>
      <c r="C1916" s="5" t="s">
        <v>3598</v>
      </c>
      <c r="D1916" s="6" t="s">
        <v>17</v>
      </c>
      <c r="E1916" s="6" t="s">
        <v>178</v>
      </c>
      <c r="F1916" s="7">
        <v>1.6</v>
      </c>
      <c r="G1916" s="7">
        <v>129.91</v>
      </c>
      <c r="H1916" s="7">
        <f t="shared" si="285"/>
        <v>161.35</v>
      </c>
      <c r="I1916" s="7">
        <f t="shared" si="286"/>
        <v>207.86</v>
      </c>
      <c r="J1916" s="7">
        <f t="shared" si="287"/>
        <v>258.16000000000003</v>
      </c>
    </row>
    <row r="1917" spans="1:10" ht="16.5" x14ac:dyDescent="0.25">
      <c r="A1917" s="5" t="s">
        <v>3599</v>
      </c>
      <c r="B1917" s="6" t="s">
        <v>3600</v>
      </c>
      <c r="C1917" s="5" t="s">
        <v>3601</v>
      </c>
      <c r="D1917" s="6" t="s">
        <v>17</v>
      </c>
      <c r="E1917" s="6" t="s">
        <v>178</v>
      </c>
      <c r="F1917" s="7">
        <v>2.6</v>
      </c>
      <c r="G1917" s="7">
        <v>78.11</v>
      </c>
      <c r="H1917" s="7">
        <f t="shared" si="285"/>
        <v>97.01</v>
      </c>
      <c r="I1917" s="7">
        <f t="shared" si="286"/>
        <v>203.09</v>
      </c>
      <c r="J1917" s="7">
        <f t="shared" si="287"/>
        <v>252.23</v>
      </c>
    </row>
    <row r="1918" spans="1:10" ht="16.5" x14ac:dyDescent="0.25">
      <c r="A1918" s="5" t="s">
        <v>3602</v>
      </c>
      <c r="B1918" s="6" t="s">
        <v>3603</v>
      </c>
      <c r="C1918" s="5" t="s">
        <v>3604</v>
      </c>
      <c r="D1918" s="6" t="s">
        <v>17</v>
      </c>
      <c r="E1918" s="6" t="s">
        <v>61</v>
      </c>
      <c r="F1918" s="7">
        <v>1</v>
      </c>
      <c r="G1918" s="7">
        <v>166.91</v>
      </c>
      <c r="H1918" s="7">
        <f t="shared" si="285"/>
        <v>207.3</v>
      </c>
      <c r="I1918" s="7">
        <f t="shared" si="286"/>
        <v>166.91</v>
      </c>
      <c r="J1918" s="7">
        <f t="shared" si="287"/>
        <v>207.3</v>
      </c>
    </row>
    <row r="1919" spans="1:10" ht="16.5" x14ac:dyDescent="0.25">
      <c r="A1919" s="5" t="s">
        <v>3605</v>
      </c>
      <c r="B1919" s="6" t="s">
        <v>3606</v>
      </c>
      <c r="C1919" s="5" t="s">
        <v>3607</v>
      </c>
      <c r="D1919" s="6" t="s">
        <v>17</v>
      </c>
      <c r="E1919" s="6" t="s">
        <v>61</v>
      </c>
      <c r="F1919" s="7">
        <v>1</v>
      </c>
      <c r="G1919" s="7">
        <v>74.69</v>
      </c>
      <c r="H1919" s="7">
        <f t="shared" si="285"/>
        <v>92.76</v>
      </c>
      <c r="I1919" s="7">
        <f t="shared" si="286"/>
        <v>74.69</v>
      </c>
      <c r="J1919" s="7">
        <f t="shared" si="287"/>
        <v>92.76</v>
      </c>
    </row>
    <row r="1920" spans="1:10" ht="16.5" x14ac:dyDescent="0.25">
      <c r="A1920" s="5" t="s">
        <v>3608</v>
      </c>
      <c r="B1920" s="6" t="s">
        <v>3609</v>
      </c>
      <c r="C1920" s="5" t="s">
        <v>3610</v>
      </c>
      <c r="D1920" s="6" t="s">
        <v>17</v>
      </c>
      <c r="E1920" s="6" t="s">
        <v>178</v>
      </c>
      <c r="F1920" s="7">
        <v>0.5</v>
      </c>
      <c r="G1920" s="7">
        <v>1090.3900000000001</v>
      </c>
      <c r="H1920" s="7">
        <f t="shared" si="285"/>
        <v>1354.26</v>
      </c>
      <c r="I1920" s="7">
        <f t="shared" si="286"/>
        <v>545.20000000000005</v>
      </c>
      <c r="J1920" s="7">
        <f t="shared" si="287"/>
        <v>677.13</v>
      </c>
    </row>
    <row r="1921" spans="1:10" ht="16.5" x14ac:dyDescent="0.25">
      <c r="A1921" s="5" t="s">
        <v>3611</v>
      </c>
      <c r="B1921" s="6" t="s">
        <v>3612</v>
      </c>
      <c r="C1921" s="5" t="s">
        <v>3613</v>
      </c>
      <c r="D1921" s="6" t="s">
        <v>17</v>
      </c>
      <c r="E1921" s="6" t="s">
        <v>61</v>
      </c>
      <c r="F1921" s="7">
        <v>1</v>
      </c>
      <c r="G1921" s="7">
        <v>110.56</v>
      </c>
      <c r="H1921" s="7">
        <f t="shared" si="285"/>
        <v>137.32</v>
      </c>
      <c r="I1921" s="7">
        <f t="shared" si="286"/>
        <v>110.56</v>
      </c>
      <c r="J1921" s="7">
        <f t="shared" si="287"/>
        <v>137.32</v>
      </c>
    </row>
    <row r="1922" spans="1:10" ht="20.100000000000001" customHeight="1" x14ac:dyDescent="0.25">
      <c r="A1922" s="3" t="s">
        <v>3614</v>
      </c>
      <c r="B1922" s="57" t="s">
        <v>484</v>
      </c>
      <c r="C1922" s="57"/>
      <c r="D1922" s="57"/>
      <c r="E1922" s="57"/>
      <c r="F1922" s="57"/>
      <c r="G1922" s="57">
        <f>ROUND(F1923*G1923,2)+ROUND(F1925*G1925,2)</f>
        <v>0</v>
      </c>
      <c r="H1922" s="57"/>
      <c r="I1922" s="4">
        <f>ROUND(I1923+I1925,2)</f>
        <v>664.88</v>
      </c>
      <c r="J1922" s="4">
        <f>ROUND(J1923+J1925,2)</f>
        <v>825.76</v>
      </c>
    </row>
    <row r="1923" spans="1:10" ht="20.100000000000001" customHeight="1" x14ac:dyDescent="0.25">
      <c r="A1923" s="3" t="s">
        <v>3615</v>
      </c>
      <c r="B1923" s="57" t="s">
        <v>353</v>
      </c>
      <c r="C1923" s="57"/>
      <c r="D1923" s="57"/>
      <c r="E1923" s="57"/>
      <c r="F1923" s="57"/>
      <c r="G1923" s="57">
        <f>ROUND(F1924*G1924,2)</f>
        <v>255.08</v>
      </c>
      <c r="H1923" s="57"/>
      <c r="I1923" s="4">
        <f>ROUND(SUM(I1924:I1924),2)</f>
        <v>255.08</v>
      </c>
      <c r="J1923" s="4">
        <f>ROUND(SUM(J1924:J1924),2)</f>
        <v>316.81</v>
      </c>
    </row>
    <row r="1924" spans="1:10" ht="16.5" x14ac:dyDescent="0.25">
      <c r="A1924" s="5" t="s">
        <v>3616</v>
      </c>
      <c r="B1924" s="6" t="s">
        <v>1146</v>
      </c>
      <c r="C1924" s="5" t="s">
        <v>1147</v>
      </c>
      <c r="D1924" s="6" t="s">
        <v>17</v>
      </c>
      <c r="E1924" s="6" t="s">
        <v>178</v>
      </c>
      <c r="F1924" s="7">
        <v>8.48</v>
      </c>
      <c r="G1924" s="7">
        <v>30.08</v>
      </c>
      <c r="H1924" s="7">
        <f>ROUND(G1924*ROUND(1+(24.2/100),4),2)</f>
        <v>37.36</v>
      </c>
      <c r="I1924" s="7">
        <f>ROUND(ROUND(F1924,2)*ROUND(G1924,2),2)</f>
        <v>255.08</v>
      </c>
      <c r="J1924" s="7">
        <f>ROUND(ROUND(F1924,2)*ROUND(H1924,2),2)</f>
        <v>316.81</v>
      </c>
    </row>
    <row r="1925" spans="1:10" ht="20.100000000000001" customHeight="1" x14ac:dyDescent="0.25">
      <c r="A1925" s="3" t="s">
        <v>3617</v>
      </c>
      <c r="B1925" s="57" t="s">
        <v>370</v>
      </c>
      <c r="C1925" s="57"/>
      <c r="D1925" s="57"/>
      <c r="E1925" s="57"/>
      <c r="F1925" s="57"/>
      <c r="G1925" s="57">
        <f>ROUND(F1926*G1926,2)+ROUND(F1927*G1927,2)+ROUND(F1928*G1928,2)</f>
        <v>409.79999999999995</v>
      </c>
      <c r="H1925" s="57"/>
      <c r="I1925" s="4">
        <f>ROUND(SUM(I1926:I1928),2)</f>
        <v>409.8</v>
      </c>
      <c r="J1925" s="4">
        <f>ROUND(SUM(J1926:J1928),2)</f>
        <v>508.95</v>
      </c>
    </row>
    <row r="1926" spans="1:10" ht="16.5" x14ac:dyDescent="0.25">
      <c r="A1926" s="5" t="s">
        <v>3618</v>
      </c>
      <c r="B1926" s="6" t="s">
        <v>1156</v>
      </c>
      <c r="C1926" s="5" t="s">
        <v>1157</v>
      </c>
      <c r="D1926" s="6" t="s">
        <v>17</v>
      </c>
      <c r="E1926" s="6" t="s">
        <v>61</v>
      </c>
      <c r="F1926" s="7">
        <v>3</v>
      </c>
      <c r="G1926" s="7">
        <v>43.07</v>
      </c>
      <c r="H1926" s="7">
        <f>ROUND(G1926*ROUND(1+(24.2/100),4),2)</f>
        <v>53.49</v>
      </c>
      <c r="I1926" s="7">
        <f>ROUND(ROUND(F1926,2)*ROUND(G1926,2),2)</f>
        <v>129.21</v>
      </c>
      <c r="J1926" s="7">
        <f>ROUND(ROUND(F1926,2)*ROUND(H1926,2),2)</f>
        <v>160.47</v>
      </c>
    </row>
    <row r="1927" spans="1:10" ht="16.5" x14ac:dyDescent="0.25">
      <c r="A1927" s="5" t="s">
        <v>3619</v>
      </c>
      <c r="B1927" s="6" t="s">
        <v>1165</v>
      </c>
      <c r="C1927" s="5" t="s">
        <v>1166</v>
      </c>
      <c r="D1927" s="6" t="s">
        <v>17</v>
      </c>
      <c r="E1927" s="6" t="s">
        <v>61</v>
      </c>
      <c r="F1927" s="7">
        <v>3</v>
      </c>
      <c r="G1927" s="7">
        <v>36.83</v>
      </c>
      <c r="H1927" s="7">
        <f>ROUND(G1927*ROUND(1+(24.2/100),4),2)</f>
        <v>45.74</v>
      </c>
      <c r="I1927" s="7">
        <f>ROUND(ROUND(F1927,2)*ROUND(G1927,2),2)</f>
        <v>110.49</v>
      </c>
      <c r="J1927" s="7">
        <f>ROUND(ROUND(F1927,2)*ROUND(H1927,2),2)</f>
        <v>137.22</v>
      </c>
    </row>
    <row r="1928" spans="1:10" x14ac:dyDescent="0.25">
      <c r="A1928" s="5" t="s">
        <v>3620</v>
      </c>
      <c r="B1928" s="6" t="s">
        <v>1168</v>
      </c>
      <c r="C1928" s="5" t="s">
        <v>1169</v>
      </c>
      <c r="D1928" s="6" t="s">
        <v>188</v>
      </c>
      <c r="E1928" s="6" t="s">
        <v>286</v>
      </c>
      <c r="F1928" s="7">
        <v>3</v>
      </c>
      <c r="G1928" s="7">
        <v>56.7</v>
      </c>
      <c r="H1928" s="7">
        <f>ROUND(G1928*ROUND(1+(24.2/100),4),2)</f>
        <v>70.42</v>
      </c>
      <c r="I1928" s="7">
        <f>ROUND(ROUND(F1928,2)*ROUND(G1928,2),2)</f>
        <v>170.1</v>
      </c>
      <c r="J1928" s="7">
        <f>ROUND(ROUND(F1928,2)*ROUND(H1928,2),2)</f>
        <v>211.26</v>
      </c>
    </row>
    <row r="1929" spans="1:10" ht="20.100000000000001" customHeight="1" x14ac:dyDescent="0.25">
      <c r="A1929" s="3" t="s">
        <v>3621</v>
      </c>
      <c r="B1929" s="57" t="s">
        <v>1171</v>
      </c>
      <c r="C1929" s="57"/>
      <c r="D1929" s="57"/>
      <c r="E1929" s="57"/>
      <c r="F1929" s="57"/>
      <c r="G1929" s="57">
        <f>ROUND(F1930*G1930,2)+ROUND(F1932*G1932,2)</f>
        <v>0</v>
      </c>
      <c r="H1929" s="57"/>
      <c r="I1929" s="4">
        <f>ROUND(I1930+I1932,2)</f>
        <v>1589.14</v>
      </c>
      <c r="J1929" s="4">
        <f>ROUND(J1930+J1932,2)</f>
        <v>1973.7</v>
      </c>
    </row>
    <row r="1930" spans="1:10" ht="20.100000000000001" customHeight="1" x14ac:dyDescent="0.25">
      <c r="A1930" s="3" t="s">
        <v>3622</v>
      </c>
      <c r="B1930" s="57" t="s">
        <v>1173</v>
      </c>
      <c r="C1930" s="57"/>
      <c r="D1930" s="57"/>
      <c r="E1930" s="57"/>
      <c r="F1930" s="57"/>
      <c r="G1930" s="57">
        <f>ROUND(F1931*G1931,2)</f>
        <v>837.62</v>
      </c>
      <c r="H1930" s="57"/>
      <c r="I1930" s="4">
        <f>ROUND(SUM(I1931:I1931),2)</f>
        <v>837.62</v>
      </c>
      <c r="J1930" s="4">
        <f>ROUND(SUM(J1931:J1931),2)</f>
        <v>1040.32</v>
      </c>
    </row>
    <row r="1931" spans="1:10" ht="16.5" x14ac:dyDescent="0.25">
      <c r="A1931" s="5" t="s">
        <v>3623</v>
      </c>
      <c r="B1931" s="6" t="s">
        <v>3624</v>
      </c>
      <c r="C1931" s="5" t="s">
        <v>3625</v>
      </c>
      <c r="D1931" s="6" t="s">
        <v>17</v>
      </c>
      <c r="E1931" s="6" t="s">
        <v>61</v>
      </c>
      <c r="F1931" s="7">
        <v>1</v>
      </c>
      <c r="G1931" s="7">
        <v>837.62</v>
      </c>
      <c r="H1931" s="7">
        <f>ROUND(G1931*ROUND(1+(24.2/100),4),2)</f>
        <v>1040.32</v>
      </c>
      <c r="I1931" s="7">
        <f>ROUND(ROUND(F1931,2)*ROUND(G1931,2),2)</f>
        <v>837.62</v>
      </c>
      <c r="J1931" s="7">
        <f>ROUND(ROUND(F1931,2)*ROUND(H1931,2),2)</f>
        <v>1040.32</v>
      </c>
    </row>
    <row r="1932" spans="1:10" ht="20.100000000000001" customHeight="1" x14ac:dyDescent="0.25">
      <c r="A1932" s="3" t="s">
        <v>3626</v>
      </c>
      <c r="B1932" s="57" t="s">
        <v>2535</v>
      </c>
      <c r="C1932" s="57"/>
      <c r="D1932" s="57"/>
      <c r="E1932" s="57"/>
      <c r="F1932" s="57"/>
      <c r="G1932" s="57">
        <f>ROUND(F1933*G1933,2)</f>
        <v>751.52</v>
      </c>
      <c r="H1932" s="57"/>
      <c r="I1932" s="4">
        <f>ROUND(SUM(I1933:I1933),2)</f>
        <v>751.52</v>
      </c>
      <c r="J1932" s="4">
        <f>ROUND(SUM(J1933:J1933),2)</f>
        <v>933.38</v>
      </c>
    </row>
    <row r="1933" spans="1:10" ht="16.5" x14ac:dyDescent="0.25">
      <c r="A1933" s="5" t="s">
        <v>3627</v>
      </c>
      <c r="B1933" s="6" t="s">
        <v>3628</v>
      </c>
      <c r="C1933" s="5" t="s">
        <v>3629</v>
      </c>
      <c r="D1933" s="6" t="s">
        <v>17</v>
      </c>
      <c r="E1933" s="6" t="s">
        <v>61</v>
      </c>
      <c r="F1933" s="7">
        <v>7</v>
      </c>
      <c r="G1933" s="7">
        <v>107.36</v>
      </c>
      <c r="H1933" s="7">
        <f>ROUND(G1933*ROUND(1+(24.2/100),4),2)</f>
        <v>133.34</v>
      </c>
      <c r="I1933" s="7">
        <f>ROUND(ROUND(F1933,2)*ROUND(G1933,2),2)</f>
        <v>751.52</v>
      </c>
      <c r="J1933" s="7">
        <f>ROUND(ROUND(F1933,2)*ROUND(H1933,2),2)</f>
        <v>933.38</v>
      </c>
    </row>
    <row r="1934" spans="1:10" ht="20.100000000000001" customHeight="1" x14ac:dyDescent="0.25">
      <c r="A1934" s="3" t="s">
        <v>3630</v>
      </c>
      <c r="B1934" s="57" t="s">
        <v>1217</v>
      </c>
      <c r="C1934" s="57"/>
      <c r="D1934" s="57"/>
      <c r="E1934" s="57"/>
      <c r="F1934" s="57"/>
      <c r="G1934" s="57">
        <f>ROUND(F1935*G1935,2)+ROUND(F1936*G1936,2)+ROUND(F1937*G1937,2)</f>
        <v>17380.18</v>
      </c>
      <c r="H1934" s="57"/>
      <c r="I1934" s="4">
        <f>ROUND(SUM(I1935:I1937),2)</f>
        <v>17380.18</v>
      </c>
      <c r="J1934" s="4">
        <f>ROUND(SUM(J1935:J1937),2)</f>
        <v>21586.33</v>
      </c>
    </row>
    <row r="1935" spans="1:10" ht="16.5" x14ac:dyDescent="0.25">
      <c r="A1935" s="5" t="s">
        <v>3631</v>
      </c>
      <c r="B1935" s="6" t="s">
        <v>2585</v>
      </c>
      <c r="C1935" s="5" t="s">
        <v>2586</v>
      </c>
      <c r="D1935" s="6" t="s">
        <v>17</v>
      </c>
      <c r="E1935" s="6" t="s">
        <v>72</v>
      </c>
      <c r="F1935" s="7">
        <v>70.84</v>
      </c>
      <c r="G1935" s="7">
        <v>25.4</v>
      </c>
      <c r="H1935" s="7">
        <f>ROUND(G1935*ROUND(1+(24.2/100),4),2)</f>
        <v>31.55</v>
      </c>
      <c r="I1935" s="7">
        <f>ROUND(ROUND(F1935,2)*ROUND(G1935,2),2)</f>
        <v>1799.34</v>
      </c>
      <c r="J1935" s="7">
        <f>ROUND(ROUND(F1935,2)*ROUND(H1935,2),2)</f>
        <v>2235</v>
      </c>
    </row>
    <row r="1936" spans="1:10" ht="16.5" x14ac:dyDescent="0.25">
      <c r="A1936" s="5" t="s">
        <v>3632</v>
      </c>
      <c r="B1936" s="6" t="s">
        <v>2576</v>
      </c>
      <c r="C1936" s="5" t="s">
        <v>2577</v>
      </c>
      <c r="D1936" s="6" t="s">
        <v>17</v>
      </c>
      <c r="E1936" s="6" t="s">
        <v>72</v>
      </c>
      <c r="F1936" s="7">
        <v>82.5</v>
      </c>
      <c r="G1936" s="7">
        <v>135.69</v>
      </c>
      <c r="H1936" s="7">
        <f>ROUND(G1936*ROUND(1+(24.2/100),4),2)</f>
        <v>168.53</v>
      </c>
      <c r="I1936" s="7">
        <f>ROUND(ROUND(F1936,2)*ROUND(G1936,2),2)</f>
        <v>11194.43</v>
      </c>
      <c r="J1936" s="7">
        <f>ROUND(ROUND(F1936,2)*ROUND(H1936,2),2)</f>
        <v>13903.73</v>
      </c>
    </row>
    <row r="1937" spans="1:10" ht="16.5" x14ac:dyDescent="0.25">
      <c r="A1937" s="5" t="s">
        <v>3633</v>
      </c>
      <c r="B1937" s="6" t="s">
        <v>2588</v>
      </c>
      <c r="C1937" s="5" t="s">
        <v>2589</v>
      </c>
      <c r="D1937" s="6" t="s">
        <v>17</v>
      </c>
      <c r="E1937" s="6" t="s">
        <v>72</v>
      </c>
      <c r="F1937" s="7">
        <v>70.84</v>
      </c>
      <c r="G1937" s="7">
        <v>61.92</v>
      </c>
      <c r="H1937" s="7">
        <f>ROUND(G1937*ROUND(1+(24.2/100),4),2)</f>
        <v>76.900000000000006</v>
      </c>
      <c r="I1937" s="7">
        <f>ROUND(ROUND(F1937,2)*ROUND(G1937,2),2)</f>
        <v>4386.41</v>
      </c>
      <c r="J1937" s="7">
        <f>ROUND(ROUND(F1937,2)*ROUND(H1937,2),2)</f>
        <v>5447.6</v>
      </c>
    </row>
    <row r="1938" spans="1:10" ht="20.100000000000001" customHeight="1" x14ac:dyDescent="0.25">
      <c r="A1938" s="3" t="s">
        <v>3634</v>
      </c>
      <c r="B1938" s="57" t="s">
        <v>1228</v>
      </c>
      <c r="C1938" s="57"/>
      <c r="D1938" s="57"/>
      <c r="E1938" s="57"/>
      <c r="F1938" s="57"/>
      <c r="G1938" s="57">
        <f>ROUND(F1939*G1939,2)+ROUND(F1942*G1942,2)+ROUND(F1945*G1945,2)</f>
        <v>0</v>
      </c>
      <c r="H1938" s="57"/>
      <c r="I1938" s="4">
        <f>ROUND(I1939+I1942+I1945,2)</f>
        <v>989.15</v>
      </c>
      <c r="J1938" s="4">
        <f>ROUND(J1939+J1942+J1945,2)</f>
        <v>1228.53</v>
      </c>
    </row>
    <row r="1939" spans="1:10" ht="20.100000000000001" customHeight="1" x14ac:dyDescent="0.25">
      <c r="A1939" s="3" t="s">
        <v>3635</v>
      </c>
      <c r="B1939" s="57" t="s">
        <v>1230</v>
      </c>
      <c r="C1939" s="57"/>
      <c r="D1939" s="57"/>
      <c r="E1939" s="57"/>
      <c r="F1939" s="57"/>
      <c r="G1939" s="57">
        <f>ROUND(F1940*G1940,2)+ROUND(F1941*G1941,2)</f>
        <v>929.75</v>
      </c>
      <c r="H1939" s="57"/>
      <c r="I1939" s="4">
        <f>ROUND(SUM(I1940:I1941),2)</f>
        <v>929.75</v>
      </c>
      <c r="J1939" s="4">
        <f>ROUND(SUM(J1940:J1941),2)</f>
        <v>1154.75</v>
      </c>
    </row>
    <row r="1940" spans="1:10" ht="16.5" x14ac:dyDescent="0.25">
      <c r="A1940" s="5" t="s">
        <v>3636</v>
      </c>
      <c r="B1940" s="6" t="s">
        <v>1235</v>
      </c>
      <c r="C1940" s="5" t="s">
        <v>1236</v>
      </c>
      <c r="D1940" s="6" t="s">
        <v>17</v>
      </c>
      <c r="E1940" s="6" t="s">
        <v>61</v>
      </c>
      <c r="F1940" s="7">
        <v>2</v>
      </c>
      <c r="G1940" s="7">
        <v>322.19</v>
      </c>
      <c r="H1940" s="7">
        <f>ROUND(G1940*ROUND(1+(24.2/100),4),2)</f>
        <v>400.16</v>
      </c>
      <c r="I1940" s="7">
        <f>ROUND(ROUND(F1940,2)*ROUND(G1940,2),2)</f>
        <v>644.38</v>
      </c>
      <c r="J1940" s="7">
        <f>ROUND(ROUND(F1940,2)*ROUND(H1940,2),2)</f>
        <v>800.32</v>
      </c>
    </row>
    <row r="1941" spans="1:10" ht="16.5" x14ac:dyDescent="0.25">
      <c r="A1941" s="5" t="s">
        <v>3637</v>
      </c>
      <c r="B1941" s="6" t="s">
        <v>1232</v>
      </c>
      <c r="C1941" s="5" t="s">
        <v>1233</v>
      </c>
      <c r="D1941" s="6" t="s">
        <v>17</v>
      </c>
      <c r="E1941" s="6" t="s">
        <v>61</v>
      </c>
      <c r="F1941" s="7">
        <v>1</v>
      </c>
      <c r="G1941" s="7">
        <v>285.37</v>
      </c>
      <c r="H1941" s="7">
        <f>ROUND(G1941*ROUND(1+(24.2/100),4),2)</f>
        <v>354.43</v>
      </c>
      <c r="I1941" s="7">
        <f>ROUND(ROUND(F1941,2)*ROUND(G1941,2),2)</f>
        <v>285.37</v>
      </c>
      <c r="J1941" s="7">
        <f>ROUND(ROUND(F1941,2)*ROUND(H1941,2),2)</f>
        <v>354.43</v>
      </c>
    </row>
    <row r="1942" spans="1:10" ht="20.100000000000001" customHeight="1" x14ac:dyDescent="0.25">
      <c r="A1942" s="3" t="s">
        <v>3638</v>
      </c>
      <c r="B1942" s="57" t="s">
        <v>1238</v>
      </c>
      <c r="C1942" s="57"/>
      <c r="D1942" s="57"/>
      <c r="E1942" s="57"/>
      <c r="F1942" s="57"/>
      <c r="G1942" s="57">
        <f>ROUND(F1943*G1943,2)+ROUND(F1944*G1944,2)</f>
        <v>42.09</v>
      </c>
      <c r="H1942" s="57"/>
      <c r="I1942" s="4">
        <f>ROUND(SUM(I1943:I1944),2)</f>
        <v>42.09</v>
      </c>
      <c r="J1942" s="4">
        <f>ROUND(SUM(J1943:J1944),2)</f>
        <v>52.28</v>
      </c>
    </row>
    <row r="1943" spans="1:10" ht="24.75" x14ac:dyDescent="0.25">
      <c r="A1943" s="5" t="s">
        <v>3639</v>
      </c>
      <c r="B1943" s="6" t="s">
        <v>2602</v>
      </c>
      <c r="C1943" s="5" t="s">
        <v>2603</v>
      </c>
      <c r="D1943" s="6" t="s">
        <v>53</v>
      </c>
      <c r="E1943" s="6" t="s">
        <v>61</v>
      </c>
      <c r="F1943" s="7">
        <v>1</v>
      </c>
      <c r="G1943" s="7">
        <v>19.87</v>
      </c>
      <c r="H1943" s="7">
        <f>ROUND(G1943*ROUND(1+(24.2/100),4),2)</f>
        <v>24.68</v>
      </c>
      <c r="I1943" s="7">
        <f>ROUND(ROUND(F1943,2)*ROUND(G1943,2),2)</f>
        <v>19.87</v>
      </c>
      <c r="J1943" s="7">
        <f>ROUND(ROUND(F1943,2)*ROUND(H1943,2),2)</f>
        <v>24.68</v>
      </c>
    </row>
    <row r="1944" spans="1:10" ht="24.75" x14ac:dyDescent="0.25">
      <c r="A1944" s="5" t="s">
        <v>3640</v>
      </c>
      <c r="B1944" s="6" t="s">
        <v>3641</v>
      </c>
      <c r="C1944" s="5" t="s">
        <v>3642</v>
      </c>
      <c r="D1944" s="6" t="s">
        <v>53</v>
      </c>
      <c r="E1944" s="6" t="s">
        <v>61</v>
      </c>
      <c r="F1944" s="7">
        <v>1</v>
      </c>
      <c r="G1944" s="7">
        <v>22.22</v>
      </c>
      <c r="H1944" s="7">
        <f>ROUND(G1944*ROUND(1+(24.2/100),4),2)</f>
        <v>27.6</v>
      </c>
      <c r="I1944" s="7">
        <f>ROUND(ROUND(F1944,2)*ROUND(G1944,2),2)</f>
        <v>22.22</v>
      </c>
      <c r="J1944" s="7">
        <f>ROUND(ROUND(F1944,2)*ROUND(H1944,2),2)</f>
        <v>27.6</v>
      </c>
    </row>
    <row r="1945" spans="1:10" ht="20.100000000000001" customHeight="1" x14ac:dyDescent="0.25">
      <c r="A1945" s="3" t="s">
        <v>3643</v>
      </c>
      <c r="B1945" s="57" t="s">
        <v>1249</v>
      </c>
      <c r="C1945" s="57"/>
      <c r="D1945" s="57"/>
      <c r="E1945" s="57"/>
      <c r="F1945" s="57"/>
      <c r="G1945" s="57">
        <f>ROUND(F1946*G1946,2)</f>
        <v>17.309999999999999</v>
      </c>
      <c r="H1945" s="57"/>
      <c r="I1945" s="4">
        <f>ROUND(SUM(I1946:I1946),2)</f>
        <v>17.309999999999999</v>
      </c>
      <c r="J1945" s="4">
        <f>ROUND(SUM(J1946:J1946),2)</f>
        <v>21.5</v>
      </c>
    </row>
    <row r="1946" spans="1:10" ht="16.5" x14ac:dyDescent="0.25">
      <c r="A1946" s="5" t="s">
        <v>3644</v>
      </c>
      <c r="B1946" s="6" t="s">
        <v>1251</v>
      </c>
      <c r="C1946" s="5" t="s">
        <v>1252</v>
      </c>
      <c r="D1946" s="6" t="s">
        <v>17</v>
      </c>
      <c r="E1946" s="6" t="s">
        <v>61</v>
      </c>
      <c r="F1946" s="7">
        <v>1</v>
      </c>
      <c r="G1946" s="7">
        <v>17.309999999999999</v>
      </c>
      <c r="H1946" s="7">
        <f>ROUND(G1946*ROUND(1+(24.2/100),4),2)</f>
        <v>21.5</v>
      </c>
      <c r="I1946" s="7">
        <f>ROUND(ROUND(F1946,2)*ROUND(G1946,2),2)</f>
        <v>17.309999999999999</v>
      </c>
      <c r="J1946" s="7">
        <f>ROUND(ROUND(F1946,2)*ROUND(H1946,2),2)</f>
        <v>21.5</v>
      </c>
    </row>
    <row r="1947" spans="1:10" ht="20.100000000000001" customHeight="1" x14ac:dyDescent="0.25">
      <c r="A1947" s="3" t="s">
        <v>3645</v>
      </c>
      <c r="B1947" s="57" t="s">
        <v>521</v>
      </c>
      <c r="C1947" s="57"/>
      <c r="D1947" s="57"/>
      <c r="E1947" s="57"/>
      <c r="F1947" s="57"/>
      <c r="G1947" s="57">
        <f>ROUND(F1948*G1948,2)+ROUND(F1953*G1953,2)</f>
        <v>0</v>
      </c>
      <c r="H1947" s="57"/>
      <c r="I1947" s="4">
        <f>ROUND(I1948+I1953,2)</f>
        <v>22192.28</v>
      </c>
      <c r="J1947" s="4">
        <f>ROUND(J1948+J1953,2)</f>
        <v>27562.38</v>
      </c>
    </row>
    <row r="1948" spans="1:10" ht="20.100000000000001" customHeight="1" x14ac:dyDescent="0.25">
      <c r="A1948" s="3" t="s">
        <v>3646</v>
      </c>
      <c r="B1948" s="57" t="s">
        <v>523</v>
      </c>
      <c r="C1948" s="57"/>
      <c r="D1948" s="57"/>
      <c r="E1948" s="57"/>
      <c r="F1948" s="57"/>
      <c r="G1948" s="57">
        <f>ROUND(F1949*G1949,2)+ROUND(F1950*G1950,2)+ROUND(F1951*G1951,2)+ROUND(F1952*G1952,2)</f>
        <v>14997.779999999999</v>
      </c>
      <c r="H1948" s="57"/>
      <c r="I1948" s="4">
        <f>ROUND(SUM(I1949:I1952),2)</f>
        <v>14997.78</v>
      </c>
      <c r="J1948" s="4">
        <f>ROUND(SUM(J1949:J1952),2)</f>
        <v>18626.650000000001</v>
      </c>
    </row>
    <row r="1949" spans="1:10" ht="24.75" x14ac:dyDescent="0.25">
      <c r="A1949" s="5" t="s">
        <v>3647</v>
      </c>
      <c r="B1949" s="6" t="s">
        <v>528</v>
      </c>
      <c r="C1949" s="5" t="s">
        <v>529</v>
      </c>
      <c r="D1949" s="6" t="s">
        <v>17</v>
      </c>
      <c r="E1949" s="6" t="s">
        <v>72</v>
      </c>
      <c r="F1949" s="7">
        <v>184.7</v>
      </c>
      <c r="G1949" s="7">
        <v>9.66</v>
      </c>
      <c r="H1949" s="7">
        <f>ROUND(G1949*ROUND(1+(24.2/100),4),2)</f>
        <v>12</v>
      </c>
      <c r="I1949" s="7">
        <f>ROUND(ROUND(F1949,2)*ROUND(G1949,2),2)</f>
        <v>1784.2</v>
      </c>
      <c r="J1949" s="7">
        <f>ROUND(ROUND(F1949,2)*ROUND(H1949,2),2)</f>
        <v>2216.4</v>
      </c>
    </row>
    <row r="1950" spans="1:10" ht="16.5" x14ac:dyDescent="0.25">
      <c r="A1950" s="5" t="s">
        <v>3648</v>
      </c>
      <c r="B1950" s="6" t="s">
        <v>1256</v>
      </c>
      <c r="C1950" s="5" t="s">
        <v>1257</v>
      </c>
      <c r="D1950" s="6" t="s">
        <v>17</v>
      </c>
      <c r="E1950" s="6" t="s">
        <v>72</v>
      </c>
      <c r="F1950" s="7">
        <v>128.97999999999999</v>
      </c>
      <c r="G1950" s="7">
        <v>5.39</v>
      </c>
      <c r="H1950" s="7">
        <f>ROUND(G1950*ROUND(1+(24.2/100),4),2)</f>
        <v>6.69</v>
      </c>
      <c r="I1950" s="7">
        <f>ROUND(ROUND(F1950,2)*ROUND(G1950,2),2)</f>
        <v>695.2</v>
      </c>
      <c r="J1950" s="7">
        <f>ROUND(ROUND(F1950,2)*ROUND(H1950,2),2)</f>
        <v>862.88</v>
      </c>
    </row>
    <row r="1951" spans="1:10" ht="24.75" x14ac:dyDescent="0.25">
      <c r="A1951" s="5" t="s">
        <v>3649</v>
      </c>
      <c r="B1951" s="6" t="s">
        <v>3650</v>
      </c>
      <c r="C1951" s="5" t="s">
        <v>3651</v>
      </c>
      <c r="D1951" s="6" t="s">
        <v>17</v>
      </c>
      <c r="E1951" s="6" t="s">
        <v>72</v>
      </c>
      <c r="F1951" s="7">
        <v>128.97999999999999</v>
      </c>
      <c r="G1951" s="7">
        <v>49.88</v>
      </c>
      <c r="H1951" s="7">
        <f>ROUND(G1951*ROUND(1+(24.2/100),4),2)</f>
        <v>61.95</v>
      </c>
      <c r="I1951" s="7">
        <f>ROUND(ROUND(F1951,2)*ROUND(G1951,2),2)</f>
        <v>6433.52</v>
      </c>
      <c r="J1951" s="7">
        <f>ROUND(ROUND(F1951,2)*ROUND(H1951,2),2)</f>
        <v>7990.31</v>
      </c>
    </row>
    <row r="1952" spans="1:10" ht="24.75" x14ac:dyDescent="0.25">
      <c r="A1952" s="5" t="s">
        <v>3652</v>
      </c>
      <c r="B1952" s="6" t="s">
        <v>2734</v>
      </c>
      <c r="C1952" s="5" t="s">
        <v>2735</v>
      </c>
      <c r="D1952" s="6" t="s">
        <v>17</v>
      </c>
      <c r="E1952" s="6" t="s">
        <v>72</v>
      </c>
      <c r="F1952" s="7">
        <v>184.95</v>
      </c>
      <c r="G1952" s="7">
        <v>32.9</v>
      </c>
      <c r="H1952" s="7">
        <f>ROUND(G1952*ROUND(1+(24.2/100),4),2)</f>
        <v>40.86</v>
      </c>
      <c r="I1952" s="7">
        <f>ROUND(ROUND(F1952,2)*ROUND(G1952,2),2)</f>
        <v>6084.86</v>
      </c>
      <c r="J1952" s="7">
        <f>ROUND(ROUND(F1952,2)*ROUND(H1952,2),2)</f>
        <v>7557.06</v>
      </c>
    </row>
    <row r="1953" spans="1:10" ht="20.100000000000001" customHeight="1" x14ac:dyDescent="0.25">
      <c r="A1953" s="3" t="s">
        <v>3653</v>
      </c>
      <c r="B1953" s="57" t="s">
        <v>2737</v>
      </c>
      <c r="C1953" s="57"/>
      <c r="D1953" s="57"/>
      <c r="E1953" s="57"/>
      <c r="F1953" s="57"/>
      <c r="G1953" s="57">
        <f>ROUND(F1954*G1954,2)</f>
        <v>7194.5</v>
      </c>
      <c r="H1953" s="57"/>
      <c r="I1953" s="4">
        <f>ROUND(SUM(I1954:I1954),2)</f>
        <v>7194.5</v>
      </c>
      <c r="J1953" s="4">
        <f>ROUND(SUM(J1954:J1954),2)</f>
        <v>8935.73</v>
      </c>
    </row>
    <row r="1954" spans="1:10" ht="16.5" x14ac:dyDescent="0.25">
      <c r="A1954" s="5" t="s">
        <v>3654</v>
      </c>
      <c r="B1954" s="6" t="s">
        <v>3655</v>
      </c>
      <c r="C1954" s="5" t="s">
        <v>3656</v>
      </c>
      <c r="D1954" s="6" t="s">
        <v>17</v>
      </c>
      <c r="E1954" s="6" t="s">
        <v>72</v>
      </c>
      <c r="F1954" s="7">
        <v>128.97999999999999</v>
      </c>
      <c r="G1954" s="7">
        <v>55.78</v>
      </c>
      <c r="H1954" s="7">
        <f>ROUND(G1954*ROUND(1+(24.2/100),4),2)</f>
        <v>69.28</v>
      </c>
      <c r="I1954" s="7">
        <f>ROUND(ROUND(F1954,2)*ROUND(G1954,2),2)</f>
        <v>7194.5</v>
      </c>
      <c r="J1954" s="7">
        <f>ROUND(ROUND(F1954,2)*ROUND(H1954,2),2)</f>
        <v>8935.73</v>
      </c>
    </row>
    <row r="1955" spans="1:10" ht="20.100000000000001" customHeight="1" x14ac:dyDescent="0.25">
      <c r="A1955" s="3" t="s">
        <v>3657</v>
      </c>
      <c r="B1955" s="57" t="s">
        <v>531</v>
      </c>
      <c r="C1955" s="57"/>
      <c r="D1955" s="57"/>
      <c r="E1955" s="57"/>
      <c r="F1955" s="57"/>
      <c r="G1955" s="57">
        <f>ROUND(F1956*G1956,2)+ROUND(F1960*G1960,2)</f>
        <v>0</v>
      </c>
      <c r="H1955" s="57"/>
      <c r="I1955" s="4">
        <f>ROUND(I1956+I1960,2)</f>
        <v>10911.48</v>
      </c>
      <c r="J1955" s="4">
        <f>ROUND(J1956+J1960,2)</f>
        <v>13552.08</v>
      </c>
    </row>
    <row r="1956" spans="1:10" ht="20.100000000000001" customHeight="1" x14ac:dyDescent="0.25">
      <c r="A1956" s="3" t="s">
        <v>3658</v>
      </c>
      <c r="B1956" s="57" t="s">
        <v>1267</v>
      </c>
      <c r="C1956" s="57"/>
      <c r="D1956" s="57"/>
      <c r="E1956" s="57"/>
      <c r="F1956" s="57"/>
      <c r="G1956" s="57">
        <f>ROUND(F1957*G1957,2)+ROUND(F1958*G1958,2)+ROUND(F1959*G1959,2)</f>
        <v>6709.9900000000007</v>
      </c>
      <c r="H1956" s="57"/>
      <c r="I1956" s="4">
        <f>ROUND(SUM(I1957:I1959),2)</f>
        <v>6709.99</v>
      </c>
      <c r="J1956" s="4">
        <f>ROUND(SUM(J1957:J1959),2)</f>
        <v>8333.85</v>
      </c>
    </row>
    <row r="1957" spans="1:10" ht="16.5" x14ac:dyDescent="0.25">
      <c r="A1957" s="5" t="s">
        <v>3659</v>
      </c>
      <c r="B1957" s="6" t="s">
        <v>533</v>
      </c>
      <c r="C1957" s="5" t="s">
        <v>534</v>
      </c>
      <c r="D1957" s="6" t="s">
        <v>17</v>
      </c>
      <c r="E1957" s="6" t="s">
        <v>72</v>
      </c>
      <c r="F1957" s="7">
        <v>184.95</v>
      </c>
      <c r="G1957" s="7">
        <v>19.54</v>
      </c>
      <c r="H1957" s="7">
        <f>ROUND(G1957*ROUND(1+(24.2/100),4),2)</f>
        <v>24.27</v>
      </c>
      <c r="I1957" s="7">
        <f>ROUND(ROUND(F1957,2)*ROUND(G1957,2),2)</f>
        <v>3613.92</v>
      </c>
      <c r="J1957" s="7">
        <f>ROUND(ROUND(F1957,2)*ROUND(H1957,2),2)</f>
        <v>4488.74</v>
      </c>
    </row>
    <row r="1958" spans="1:10" x14ac:dyDescent="0.25">
      <c r="A1958" s="5" t="s">
        <v>3660</v>
      </c>
      <c r="B1958" s="6" t="s">
        <v>536</v>
      </c>
      <c r="C1958" s="5" t="s">
        <v>537</v>
      </c>
      <c r="D1958" s="6" t="s">
        <v>17</v>
      </c>
      <c r="E1958" s="6" t="s">
        <v>72</v>
      </c>
      <c r="F1958" s="7">
        <v>184.95</v>
      </c>
      <c r="G1958" s="7">
        <v>4.7</v>
      </c>
      <c r="H1958" s="7">
        <f>ROUND(G1958*ROUND(1+(24.2/100),4),2)</f>
        <v>5.84</v>
      </c>
      <c r="I1958" s="7">
        <f>ROUND(ROUND(F1958,2)*ROUND(G1958,2),2)</f>
        <v>869.27</v>
      </c>
      <c r="J1958" s="7">
        <f>ROUND(ROUND(F1958,2)*ROUND(H1958,2),2)</f>
        <v>1080.1099999999999</v>
      </c>
    </row>
    <row r="1959" spans="1:10" ht="16.5" x14ac:dyDescent="0.25">
      <c r="A1959" s="5" t="s">
        <v>3661</v>
      </c>
      <c r="B1959" s="6" t="s">
        <v>3662</v>
      </c>
      <c r="C1959" s="5" t="s">
        <v>3663</v>
      </c>
      <c r="D1959" s="6" t="s">
        <v>17</v>
      </c>
      <c r="E1959" s="6" t="s">
        <v>72</v>
      </c>
      <c r="F1959" s="7">
        <v>184.95</v>
      </c>
      <c r="G1959" s="7">
        <v>12.04</v>
      </c>
      <c r="H1959" s="7">
        <f>ROUND(G1959*ROUND(1+(24.2/100),4),2)</f>
        <v>14.95</v>
      </c>
      <c r="I1959" s="7">
        <f>ROUND(ROUND(F1959,2)*ROUND(G1959,2),2)</f>
        <v>2226.8000000000002</v>
      </c>
      <c r="J1959" s="7">
        <f>ROUND(ROUND(F1959,2)*ROUND(H1959,2),2)</f>
        <v>2765</v>
      </c>
    </row>
    <row r="1960" spans="1:10" ht="20.100000000000001" customHeight="1" x14ac:dyDescent="0.25">
      <c r="A1960" s="3" t="s">
        <v>3664</v>
      </c>
      <c r="B1960" s="57" t="s">
        <v>1272</v>
      </c>
      <c r="C1960" s="57"/>
      <c r="D1960" s="57"/>
      <c r="E1960" s="57"/>
      <c r="F1960" s="57"/>
      <c r="G1960" s="57">
        <f>ROUND(F1961*G1961,2)+ROUND(F1962*G1962,2)+ROUND(F1963*G1963,2)</f>
        <v>4201.49</v>
      </c>
      <c r="H1960" s="57"/>
      <c r="I1960" s="4">
        <f>ROUND(SUM(I1961:I1963),2)</f>
        <v>4201.49</v>
      </c>
      <c r="J1960" s="4">
        <f>ROUND(SUM(J1961:J1963),2)</f>
        <v>5218.2299999999996</v>
      </c>
    </row>
    <row r="1961" spans="1:10" ht="16.5" x14ac:dyDescent="0.25">
      <c r="A1961" s="5" t="s">
        <v>3665</v>
      </c>
      <c r="B1961" s="6" t="s">
        <v>1274</v>
      </c>
      <c r="C1961" s="5" t="s">
        <v>1275</v>
      </c>
      <c r="D1961" s="6" t="s">
        <v>17</v>
      </c>
      <c r="E1961" s="6" t="s">
        <v>72</v>
      </c>
      <c r="F1961" s="7">
        <v>75.989999999999995</v>
      </c>
      <c r="G1961" s="7">
        <v>36.04</v>
      </c>
      <c r="H1961" s="7">
        <f>ROUND(G1961*ROUND(1+(24.2/100),4),2)</f>
        <v>44.76</v>
      </c>
      <c r="I1961" s="7">
        <f>ROUND(ROUND(F1961,2)*ROUND(G1961,2),2)</f>
        <v>2738.68</v>
      </c>
      <c r="J1961" s="7">
        <f>ROUND(ROUND(F1961,2)*ROUND(H1961,2),2)</f>
        <v>3401.31</v>
      </c>
    </row>
    <row r="1962" spans="1:10" x14ac:dyDescent="0.25">
      <c r="A1962" s="5" t="s">
        <v>3666</v>
      </c>
      <c r="B1962" s="6" t="s">
        <v>1277</v>
      </c>
      <c r="C1962" s="5" t="s">
        <v>1278</v>
      </c>
      <c r="D1962" s="6" t="s">
        <v>17</v>
      </c>
      <c r="E1962" s="6" t="s">
        <v>72</v>
      </c>
      <c r="F1962" s="7">
        <v>75.989999999999995</v>
      </c>
      <c r="G1962" s="7">
        <v>5.83</v>
      </c>
      <c r="H1962" s="7">
        <f>ROUND(G1962*ROUND(1+(24.2/100),4),2)</f>
        <v>7.24</v>
      </c>
      <c r="I1962" s="7">
        <f>ROUND(ROUND(F1962,2)*ROUND(G1962,2),2)</f>
        <v>443.02</v>
      </c>
      <c r="J1962" s="7">
        <f>ROUND(ROUND(F1962,2)*ROUND(H1962,2),2)</f>
        <v>550.16999999999996</v>
      </c>
    </row>
    <row r="1963" spans="1:10" ht="16.5" x14ac:dyDescent="0.25">
      <c r="A1963" s="5" t="s">
        <v>3667</v>
      </c>
      <c r="B1963" s="6" t="s">
        <v>3421</v>
      </c>
      <c r="C1963" s="5" t="s">
        <v>3422</v>
      </c>
      <c r="D1963" s="6" t="s">
        <v>17</v>
      </c>
      <c r="E1963" s="6" t="s">
        <v>72</v>
      </c>
      <c r="F1963" s="7">
        <v>75.989999999999995</v>
      </c>
      <c r="G1963" s="7">
        <v>13.42</v>
      </c>
      <c r="H1963" s="7">
        <f>ROUND(G1963*ROUND(1+(24.2/100),4),2)</f>
        <v>16.670000000000002</v>
      </c>
      <c r="I1963" s="7">
        <f>ROUND(ROUND(F1963,2)*ROUND(G1963,2),2)</f>
        <v>1019.79</v>
      </c>
      <c r="J1963" s="7">
        <f>ROUND(ROUND(F1963,2)*ROUND(H1963,2),2)</f>
        <v>1266.75</v>
      </c>
    </row>
    <row r="1964" spans="1:10" ht="20.100000000000001" customHeight="1" x14ac:dyDescent="0.25">
      <c r="A1964" s="3" t="s">
        <v>3668</v>
      </c>
      <c r="B1964" s="57" t="s">
        <v>545</v>
      </c>
      <c r="C1964" s="57"/>
      <c r="D1964" s="57"/>
      <c r="E1964" s="57"/>
      <c r="F1964" s="57"/>
      <c r="G1964" s="57">
        <f>ROUND(F1965*G1965,2)</f>
        <v>0</v>
      </c>
      <c r="H1964" s="57"/>
      <c r="I1964" s="4">
        <f>ROUND(I1965,2)</f>
        <v>1337.98</v>
      </c>
      <c r="J1964" s="4">
        <f>ROUND(J1965,2)</f>
        <v>1661.8</v>
      </c>
    </row>
    <row r="1965" spans="1:10" ht="20.100000000000001" customHeight="1" x14ac:dyDescent="0.25">
      <c r="A1965" s="3" t="s">
        <v>3669</v>
      </c>
      <c r="B1965" s="57" t="s">
        <v>555</v>
      </c>
      <c r="C1965" s="57"/>
      <c r="D1965" s="57"/>
      <c r="E1965" s="57"/>
      <c r="F1965" s="57"/>
      <c r="G1965" s="57">
        <f>ROUND(F1966*G1966,2)+ROUND(F1967*G1967,2)</f>
        <v>1337.98</v>
      </c>
      <c r="H1965" s="57"/>
      <c r="I1965" s="4">
        <f>ROUND(SUM(I1966:I1967),2)</f>
        <v>1337.98</v>
      </c>
      <c r="J1965" s="4">
        <f>ROUND(SUM(J1966:J1967),2)</f>
        <v>1661.8</v>
      </c>
    </row>
    <row r="1966" spans="1:10" ht="16.5" x14ac:dyDescent="0.25">
      <c r="A1966" s="5" t="s">
        <v>3670</v>
      </c>
      <c r="B1966" s="6" t="s">
        <v>1285</v>
      </c>
      <c r="C1966" s="5" t="s">
        <v>1286</v>
      </c>
      <c r="D1966" s="6" t="s">
        <v>53</v>
      </c>
      <c r="E1966" s="6" t="s">
        <v>61</v>
      </c>
      <c r="F1966" s="7">
        <v>7</v>
      </c>
      <c r="G1966" s="7">
        <v>96.27</v>
      </c>
      <c r="H1966" s="7">
        <f>ROUND(G1966*ROUND(1+(24.2/100),4),2)</f>
        <v>119.57</v>
      </c>
      <c r="I1966" s="7">
        <f>ROUND(ROUND(F1966,2)*ROUND(G1966,2),2)</f>
        <v>673.89</v>
      </c>
      <c r="J1966" s="7">
        <f>ROUND(ROUND(F1966,2)*ROUND(H1966,2),2)</f>
        <v>836.99</v>
      </c>
    </row>
    <row r="1967" spans="1:10" ht="16.5" x14ac:dyDescent="0.25">
      <c r="A1967" s="5" t="s">
        <v>3671</v>
      </c>
      <c r="B1967" s="6" t="s">
        <v>1288</v>
      </c>
      <c r="C1967" s="5" t="s">
        <v>1289</v>
      </c>
      <c r="D1967" s="6" t="s">
        <v>53</v>
      </c>
      <c r="E1967" s="6" t="s">
        <v>61</v>
      </c>
      <c r="F1967" s="7">
        <v>7</v>
      </c>
      <c r="G1967" s="7">
        <v>94.87</v>
      </c>
      <c r="H1967" s="7">
        <f>ROUND(G1967*ROUND(1+(24.2/100),4),2)</f>
        <v>117.83</v>
      </c>
      <c r="I1967" s="7">
        <f>ROUND(ROUND(F1967,2)*ROUND(G1967,2),2)</f>
        <v>664.09</v>
      </c>
      <c r="J1967" s="7">
        <f>ROUND(ROUND(F1967,2)*ROUND(H1967,2),2)</f>
        <v>824.81</v>
      </c>
    </row>
    <row r="1968" spans="1:10" ht="20.100000000000001" customHeight="1" x14ac:dyDescent="0.25">
      <c r="A1968" s="3" t="s">
        <v>3672</v>
      </c>
      <c r="B1968" s="57" t="s">
        <v>2895</v>
      </c>
      <c r="C1968" s="57"/>
      <c r="D1968" s="57"/>
      <c r="E1968" s="57"/>
      <c r="F1968" s="57"/>
      <c r="G1968" s="57">
        <f>ROUND(F1969*G1969,2)+ROUND(F1970*G1970,2)</f>
        <v>4430.9800000000005</v>
      </c>
      <c r="H1968" s="57"/>
      <c r="I1968" s="4">
        <f>ROUND(SUM(I1969:I1970),2)</f>
        <v>4430.9799999999996</v>
      </c>
      <c r="J1968" s="4">
        <f>ROUND(SUM(J1969:J1970),2)</f>
        <v>5503.19</v>
      </c>
    </row>
    <row r="1969" spans="1:10" ht="16.5" x14ac:dyDescent="0.25">
      <c r="A1969" s="5" t="s">
        <v>3673</v>
      </c>
      <c r="B1969" s="6" t="s">
        <v>3415</v>
      </c>
      <c r="C1969" s="5" t="s">
        <v>3416</v>
      </c>
      <c r="D1969" s="6" t="s">
        <v>17</v>
      </c>
      <c r="E1969" s="6" t="s">
        <v>72</v>
      </c>
      <c r="F1969" s="7">
        <v>75.989999999999995</v>
      </c>
      <c r="G1969" s="7">
        <v>18.399999999999999</v>
      </c>
      <c r="H1969" s="7">
        <f>ROUND(G1969*ROUND(1+(24.2/100),4),2)</f>
        <v>22.85</v>
      </c>
      <c r="I1969" s="7">
        <f>ROUND(ROUND(F1969,2)*ROUND(G1969,2),2)</f>
        <v>1398.22</v>
      </c>
      <c r="J1969" s="7">
        <f>ROUND(ROUND(F1969,2)*ROUND(H1969,2),2)</f>
        <v>1736.37</v>
      </c>
    </row>
    <row r="1970" spans="1:10" ht="16.5" x14ac:dyDescent="0.25">
      <c r="A1970" s="5" t="s">
        <v>3674</v>
      </c>
      <c r="B1970" s="6" t="s">
        <v>3418</v>
      </c>
      <c r="C1970" s="5" t="s">
        <v>3419</v>
      </c>
      <c r="D1970" s="6" t="s">
        <v>17</v>
      </c>
      <c r="E1970" s="6" t="s">
        <v>72</v>
      </c>
      <c r="F1970" s="7">
        <v>75.989999999999995</v>
      </c>
      <c r="G1970" s="7">
        <v>39.909999999999997</v>
      </c>
      <c r="H1970" s="7">
        <f>ROUND(G1970*ROUND(1+(24.2/100),4),2)</f>
        <v>49.57</v>
      </c>
      <c r="I1970" s="7">
        <f>ROUND(ROUND(F1970,2)*ROUND(G1970,2),2)</f>
        <v>3032.76</v>
      </c>
      <c r="J1970" s="7">
        <f>ROUND(ROUND(F1970,2)*ROUND(H1970,2),2)</f>
        <v>3766.82</v>
      </c>
    </row>
    <row r="1971" spans="1:10" ht="20.100000000000001" customHeight="1" x14ac:dyDescent="0.25">
      <c r="A1971" s="3" t="s">
        <v>3675</v>
      </c>
      <c r="B1971" s="57" t="s">
        <v>627</v>
      </c>
      <c r="C1971" s="57"/>
      <c r="D1971" s="57"/>
      <c r="E1971" s="57"/>
      <c r="F1971" s="57"/>
      <c r="G1971" s="57">
        <f>ROUND(F1972*G1972,2)</f>
        <v>4127.6400000000003</v>
      </c>
      <c r="H1971" s="57"/>
      <c r="I1971" s="4">
        <f>ROUND(SUM(I1972:I1972),2)</f>
        <v>4127.6400000000003</v>
      </c>
      <c r="J1971" s="4">
        <f>ROUND(SUM(J1972:J1972),2)</f>
        <v>5126.49</v>
      </c>
    </row>
    <row r="1972" spans="1:10" ht="16.5" x14ac:dyDescent="0.25">
      <c r="A1972" s="5" t="s">
        <v>3676</v>
      </c>
      <c r="B1972" s="6" t="s">
        <v>3677</v>
      </c>
      <c r="C1972" s="5" t="s">
        <v>3678</v>
      </c>
      <c r="D1972" s="6" t="s">
        <v>17</v>
      </c>
      <c r="E1972" s="6" t="s">
        <v>72</v>
      </c>
      <c r="F1972" s="7">
        <v>71.86</v>
      </c>
      <c r="G1972" s="7">
        <v>57.44</v>
      </c>
      <c r="H1972" s="7">
        <f>ROUND(G1972*ROUND(1+(24.2/100),4),2)</f>
        <v>71.34</v>
      </c>
      <c r="I1972" s="7">
        <f>ROUND(ROUND(F1972,2)*ROUND(G1972,2),2)</f>
        <v>4127.6400000000003</v>
      </c>
      <c r="J1972" s="7">
        <f>ROUND(ROUND(F1972,2)*ROUND(H1972,2),2)</f>
        <v>5126.49</v>
      </c>
    </row>
    <row r="1973" spans="1:10" ht="20.100000000000001" customHeight="1" x14ac:dyDescent="0.25">
      <c r="A1973" s="3" t="s">
        <v>3679</v>
      </c>
      <c r="B1973" s="57" t="s">
        <v>3680</v>
      </c>
      <c r="C1973" s="57"/>
      <c r="D1973" s="57"/>
      <c r="E1973" s="57"/>
      <c r="F1973" s="57"/>
      <c r="G1973" s="57">
        <f>ROUND(F1974*G1974,2)+ROUND(F1975*G1975,2)+ROUND(F1976*G1976,2)+ROUND(F1977*G1977,2)+ROUND(F1978*G1978,2)+ROUND(F1979*G1979,2)+ROUND(F1980*G1980,2)+ROUND(F1981*G1981,2)+ROUND(F1982*G1982,2)+ROUND(F1983*G1983,2)+ROUND(F1984*G1984,2)+ROUND(F1985*G1985,2)</f>
        <v>29095.22</v>
      </c>
      <c r="H1973" s="57"/>
      <c r="I1973" s="4">
        <f>ROUND(SUM(I1974:I1985),2)</f>
        <v>29095.22</v>
      </c>
      <c r="J1973" s="4">
        <f>ROUND(SUM(J1974:J1985),2)</f>
        <v>36114.1</v>
      </c>
    </row>
    <row r="1974" spans="1:10" ht="16.5" x14ac:dyDescent="0.25">
      <c r="A1974" s="5" t="s">
        <v>3681</v>
      </c>
      <c r="B1974" s="6" t="s">
        <v>3682</v>
      </c>
      <c r="C1974" s="5" t="s">
        <v>3683</v>
      </c>
      <c r="D1974" s="6" t="s">
        <v>17</v>
      </c>
      <c r="E1974" s="6" t="s">
        <v>61</v>
      </c>
      <c r="F1974" s="7">
        <v>101</v>
      </c>
      <c r="G1974" s="7">
        <v>5.77</v>
      </c>
      <c r="H1974" s="7">
        <f t="shared" ref="H1974:H1985" si="288">ROUND(G1974*ROUND(1+(24.2/100),4),2)</f>
        <v>7.17</v>
      </c>
      <c r="I1974" s="7">
        <f t="shared" ref="I1974:I1985" si="289">ROUND(ROUND(F1974,2)*ROUND(G1974,2),2)</f>
        <v>582.77</v>
      </c>
      <c r="J1974" s="7">
        <f t="shared" ref="J1974:J1985" si="290">ROUND(ROUND(F1974,2)*ROUND(H1974,2),2)</f>
        <v>724.17</v>
      </c>
    </row>
    <row r="1975" spans="1:10" x14ac:dyDescent="0.25">
      <c r="A1975" s="5" t="s">
        <v>3684</v>
      </c>
      <c r="B1975" s="6" t="s">
        <v>3685</v>
      </c>
      <c r="C1975" s="5" t="s">
        <v>3686</v>
      </c>
      <c r="D1975" s="6" t="s">
        <v>17</v>
      </c>
      <c r="E1975" s="6" t="s">
        <v>72</v>
      </c>
      <c r="F1975" s="7">
        <v>37.78</v>
      </c>
      <c r="G1975" s="7">
        <v>19.12</v>
      </c>
      <c r="H1975" s="7">
        <f t="shared" si="288"/>
        <v>23.75</v>
      </c>
      <c r="I1975" s="7">
        <f t="shared" si="289"/>
        <v>722.35</v>
      </c>
      <c r="J1975" s="7">
        <f t="shared" si="290"/>
        <v>897.28</v>
      </c>
    </row>
    <row r="1976" spans="1:10" x14ac:dyDescent="0.25">
      <c r="A1976" s="5" t="s">
        <v>3687</v>
      </c>
      <c r="B1976" s="6" t="s">
        <v>3688</v>
      </c>
      <c r="C1976" s="5" t="s">
        <v>3689</v>
      </c>
      <c r="D1976" s="6" t="s">
        <v>17</v>
      </c>
      <c r="E1976" s="6" t="s">
        <v>72</v>
      </c>
      <c r="F1976" s="7">
        <v>4064.91</v>
      </c>
      <c r="G1976" s="7">
        <v>1.75</v>
      </c>
      <c r="H1976" s="7">
        <f t="shared" si="288"/>
        <v>2.17</v>
      </c>
      <c r="I1976" s="7">
        <f t="shared" si="289"/>
        <v>7113.59</v>
      </c>
      <c r="J1976" s="7">
        <f t="shared" si="290"/>
        <v>8820.85</v>
      </c>
    </row>
    <row r="1977" spans="1:10" x14ac:dyDescent="0.25">
      <c r="A1977" s="5" t="s">
        <v>3690</v>
      </c>
      <c r="B1977" s="6" t="s">
        <v>3691</v>
      </c>
      <c r="C1977" s="5" t="s">
        <v>3692</v>
      </c>
      <c r="D1977" s="6" t="s">
        <v>17</v>
      </c>
      <c r="E1977" s="6" t="s">
        <v>72</v>
      </c>
      <c r="F1977" s="7">
        <v>1158.8</v>
      </c>
      <c r="G1977" s="7">
        <v>3.29</v>
      </c>
      <c r="H1977" s="7">
        <f t="shared" si="288"/>
        <v>4.09</v>
      </c>
      <c r="I1977" s="7">
        <f t="shared" si="289"/>
        <v>3812.45</v>
      </c>
      <c r="J1977" s="7">
        <f t="shared" si="290"/>
        <v>4739.49</v>
      </c>
    </row>
    <row r="1978" spans="1:10" ht="16.5" x14ac:dyDescent="0.25">
      <c r="A1978" s="5" t="s">
        <v>3693</v>
      </c>
      <c r="B1978" s="6" t="s">
        <v>3694</v>
      </c>
      <c r="C1978" s="5" t="s">
        <v>3695</v>
      </c>
      <c r="D1978" s="6" t="s">
        <v>17</v>
      </c>
      <c r="E1978" s="6" t="s">
        <v>61</v>
      </c>
      <c r="F1978" s="7">
        <v>72</v>
      </c>
      <c r="G1978" s="7">
        <v>5.77</v>
      </c>
      <c r="H1978" s="7">
        <f t="shared" si="288"/>
        <v>7.17</v>
      </c>
      <c r="I1978" s="7">
        <f t="shared" si="289"/>
        <v>415.44</v>
      </c>
      <c r="J1978" s="7">
        <f t="shared" si="290"/>
        <v>516.24</v>
      </c>
    </row>
    <row r="1979" spans="1:10" ht="16.5" x14ac:dyDescent="0.25">
      <c r="A1979" s="5" t="s">
        <v>3696</v>
      </c>
      <c r="B1979" s="6" t="s">
        <v>3697</v>
      </c>
      <c r="C1979" s="5" t="s">
        <v>3698</v>
      </c>
      <c r="D1979" s="6" t="s">
        <v>17</v>
      </c>
      <c r="E1979" s="6" t="s">
        <v>72</v>
      </c>
      <c r="F1979" s="7">
        <v>292.77</v>
      </c>
      <c r="G1979" s="7">
        <v>1.0900000000000001</v>
      </c>
      <c r="H1979" s="7">
        <f t="shared" si="288"/>
        <v>1.35</v>
      </c>
      <c r="I1979" s="7">
        <f t="shared" si="289"/>
        <v>319.12</v>
      </c>
      <c r="J1979" s="7">
        <f t="shared" si="290"/>
        <v>395.24</v>
      </c>
    </row>
    <row r="1980" spans="1:10" x14ac:dyDescent="0.25">
      <c r="A1980" s="5" t="s">
        <v>3699</v>
      </c>
      <c r="B1980" s="6" t="s">
        <v>3700</v>
      </c>
      <c r="C1980" s="5" t="s">
        <v>3701</v>
      </c>
      <c r="D1980" s="6" t="s">
        <v>17</v>
      </c>
      <c r="E1980" s="6" t="s">
        <v>72</v>
      </c>
      <c r="F1980" s="7">
        <v>490.48</v>
      </c>
      <c r="G1980" s="7">
        <v>2.36</v>
      </c>
      <c r="H1980" s="7">
        <f t="shared" si="288"/>
        <v>2.93</v>
      </c>
      <c r="I1980" s="7">
        <f t="shared" si="289"/>
        <v>1157.53</v>
      </c>
      <c r="J1980" s="7">
        <f t="shared" si="290"/>
        <v>1437.11</v>
      </c>
    </row>
    <row r="1981" spans="1:10" x14ac:dyDescent="0.25">
      <c r="A1981" s="5" t="s">
        <v>3702</v>
      </c>
      <c r="B1981" s="6" t="s">
        <v>3703</v>
      </c>
      <c r="C1981" s="5" t="s">
        <v>3704</v>
      </c>
      <c r="D1981" s="6" t="s">
        <v>17</v>
      </c>
      <c r="E1981" s="6" t="s">
        <v>72</v>
      </c>
      <c r="F1981" s="7">
        <v>5071.88</v>
      </c>
      <c r="G1981" s="7">
        <v>2.23</v>
      </c>
      <c r="H1981" s="7">
        <f t="shared" si="288"/>
        <v>2.77</v>
      </c>
      <c r="I1981" s="7">
        <f t="shared" si="289"/>
        <v>11310.29</v>
      </c>
      <c r="J1981" s="7">
        <f t="shared" si="290"/>
        <v>14049.11</v>
      </c>
    </row>
    <row r="1982" spans="1:10" x14ac:dyDescent="0.25">
      <c r="A1982" s="5" t="s">
        <v>3705</v>
      </c>
      <c r="B1982" s="6" t="s">
        <v>3706</v>
      </c>
      <c r="C1982" s="5" t="s">
        <v>3707</v>
      </c>
      <c r="D1982" s="6" t="s">
        <v>17</v>
      </c>
      <c r="E1982" s="6" t="s">
        <v>72</v>
      </c>
      <c r="F1982" s="7">
        <v>296.31</v>
      </c>
      <c r="G1982" s="7">
        <v>1.1399999999999999</v>
      </c>
      <c r="H1982" s="7">
        <f t="shared" si="288"/>
        <v>1.42</v>
      </c>
      <c r="I1982" s="7">
        <f t="shared" si="289"/>
        <v>337.79</v>
      </c>
      <c r="J1982" s="7">
        <f t="shared" si="290"/>
        <v>420.76</v>
      </c>
    </row>
    <row r="1983" spans="1:10" x14ac:dyDescent="0.25">
      <c r="A1983" s="5" t="s">
        <v>3708</v>
      </c>
      <c r="B1983" s="6" t="s">
        <v>3709</v>
      </c>
      <c r="C1983" s="5" t="s">
        <v>3710</v>
      </c>
      <c r="D1983" s="6" t="s">
        <v>17</v>
      </c>
      <c r="E1983" s="6" t="s">
        <v>72</v>
      </c>
      <c r="F1983" s="7">
        <v>159.36000000000001</v>
      </c>
      <c r="G1983" s="7">
        <v>2.78</v>
      </c>
      <c r="H1983" s="7">
        <f t="shared" si="288"/>
        <v>3.45</v>
      </c>
      <c r="I1983" s="7">
        <f t="shared" si="289"/>
        <v>443.02</v>
      </c>
      <c r="J1983" s="7">
        <f t="shared" si="290"/>
        <v>549.79</v>
      </c>
    </row>
    <row r="1984" spans="1:10" x14ac:dyDescent="0.25">
      <c r="A1984" s="5" t="s">
        <v>3711</v>
      </c>
      <c r="B1984" s="6" t="s">
        <v>3712</v>
      </c>
      <c r="C1984" s="5" t="s">
        <v>3713</v>
      </c>
      <c r="D1984" s="6" t="s">
        <v>17</v>
      </c>
      <c r="E1984" s="6" t="s">
        <v>72</v>
      </c>
      <c r="F1984" s="7">
        <v>2949.33</v>
      </c>
      <c r="G1984" s="7">
        <v>0.97</v>
      </c>
      <c r="H1984" s="7">
        <f t="shared" si="288"/>
        <v>1.2</v>
      </c>
      <c r="I1984" s="7">
        <f t="shared" si="289"/>
        <v>2860.85</v>
      </c>
      <c r="J1984" s="7">
        <f t="shared" si="290"/>
        <v>3539.2</v>
      </c>
    </row>
    <row r="1985" spans="1:10" ht="16.5" x14ac:dyDescent="0.25">
      <c r="A1985" s="5" t="s">
        <v>3714</v>
      </c>
      <c r="B1985" s="6" t="s">
        <v>3715</v>
      </c>
      <c r="C1985" s="5" t="s">
        <v>3716</v>
      </c>
      <c r="D1985" s="6" t="s">
        <v>17</v>
      </c>
      <c r="E1985" s="6" t="s">
        <v>61</v>
      </c>
      <c r="F1985" s="7">
        <v>2</v>
      </c>
      <c r="G1985" s="7">
        <v>10.01</v>
      </c>
      <c r="H1985" s="7">
        <f t="shared" si="288"/>
        <v>12.43</v>
      </c>
      <c r="I1985" s="7">
        <f t="shared" si="289"/>
        <v>20.02</v>
      </c>
      <c r="J1985" s="7">
        <f t="shared" si="290"/>
        <v>24.86</v>
      </c>
    </row>
    <row r="1986" spans="1:10" ht="15" customHeight="1" x14ac:dyDescent="0.25">
      <c r="A1986" s="8"/>
      <c r="B1986" s="8"/>
      <c r="C1986" s="8"/>
      <c r="D1986" s="8"/>
      <c r="E1986" s="8"/>
      <c r="F1986" s="8"/>
      <c r="G1986" s="8"/>
      <c r="H1986" s="58" t="s">
        <v>3717</v>
      </c>
      <c r="I1986" s="58"/>
      <c r="J1986" s="4">
        <f>J1987+J1988</f>
        <v>7897480.6799999997</v>
      </c>
    </row>
    <row r="1987" spans="1:10" ht="15" customHeight="1" x14ac:dyDescent="0.25">
      <c r="A1987" s="8"/>
      <c r="B1987" s="8"/>
      <c r="C1987" s="8"/>
      <c r="D1987" s="8"/>
      <c r="E1987" s="8"/>
      <c r="F1987" s="8"/>
      <c r="G1987" s="8"/>
      <c r="H1987" s="58" t="s">
        <v>3718</v>
      </c>
      <c r="I1987" s="58"/>
      <c r="J1987" s="4">
        <v>7446201.21</v>
      </c>
    </row>
    <row r="1988" spans="1:10" ht="15" customHeight="1" x14ac:dyDescent="0.25">
      <c r="A1988" s="8"/>
      <c r="B1988" s="8"/>
      <c r="C1988" s="8"/>
      <c r="D1988" s="8"/>
      <c r="E1988" s="8"/>
      <c r="F1988" s="8"/>
      <c r="G1988" s="8"/>
      <c r="H1988" s="58" t="s">
        <v>3719</v>
      </c>
      <c r="I1988" s="58"/>
      <c r="J1988" s="4">
        <v>451279.47</v>
      </c>
    </row>
    <row r="1989" spans="1:10" ht="15" customHeight="1" x14ac:dyDescent="0.25">
      <c r="A1989" s="8"/>
      <c r="B1989" s="8"/>
      <c r="C1989" s="8"/>
      <c r="D1989" s="8"/>
      <c r="E1989" s="8"/>
      <c r="F1989" s="8"/>
      <c r="G1989" s="8"/>
      <c r="H1989" s="58" t="s">
        <v>3720</v>
      </c>
      <c r="I1989" s="58"/>
      <c r="J1989" s="4">
        <f>I4+I19+I53+I302+I622+I1547+I1789+I1973</f>
        <v>33662106.93</v>
      </c>
    </row>
    <row r="1990" spans="1:10" ht="15" customHeight="1" x14ac:dyDescent="0.25">
      <c r="A1990" s="8"/>
      <c r="B1990" s="8"/>
      <c r="C1990" s="8"/>
      <c r="D1990" s="8"/>
      <c r="E1990" s="8"/>
      <c r="F1990" s="8"/>
      <c r="G1990" s="8"/>
      <c r="H1990" s="58" t="s">
        <v>3721</v>
      </c>
      <c r="I1990" s="58"/>
      <c r="J1990" s="4">
        <f>J4+J19+J53+J302+J622+J1547+J1789+J1973</f>
        <v>41559587.609999999</v>
      </c>
    </row>
    <row r="1991" spans="1:10" ht="15" customHeight="1" x14ac:dyDescent="0.25">
      <c r="A1991" s="59" t="s">
        <v>3722</v>
      </c>
      <c r="B1991" s="59"/>
      <c r="C1991" s="59"/>
      <c r="D1991" s="59"/>
      <c r="E1991" s="59"/>
      <c r="F1991" s="59"/>
      <c r="G1991" s="59"/>
      <c r="H1991" s="59"/>
      <c r="I1991" s="59"/>
      <c r="J1991" s="59"/>
    </row>
  </sheetData>
  <mergeCells count="425">
    <mergeCell ref="A1991:J1991"/>
    <mergeCell ref="H1986:I1986"/>
    <mergeCell ref="H1987:I1987"/>
    <mergeCell ref="H1988:I1988"/>
    <mergeCell ref="H1989:I1989"/>
    <mergeCell ref="H1990:I1990"/>
    <mergeCell ref="B1964:H1964"/>
    <mergeCell ref="B1965:H1965"/>
    <mergeCell ref="B1968:H1968"/>
    <mergeCell ref="B1971:H1971"/>
    <mergeCell ref="B1973:H1973"/>
    <mergeCell ref="B1948:H1948"/>
    <mergeCell ref="B1953:H1953"/>
    <mergeCell ref="B1955:H1955"/>
    <mergeCell ref="B1956:H1956"/>
    <mergeCell ref="B1960:H1960"/>
    <mergeCell ref="B1938:H1938"/>
    <mergeCell ref="B1939:H1939"/>
    <mergeCell ref="B1942:H1942"/>
    <mergeCell ref="B1945:H1945"/>
    <mergeCell ref="B1947:H1947"/>
    <mergeCell ref="B1925:H1925"/>
    <mergeCell ref="B1929:H1929"/>
    <mergeCell ref="B1930:H1930"/>
    <mergeCell ref="B1932:H1932"/>
    <mergeCell ref="B1934:H1934"/>
    <mergeCell ref="B1908:H1908"/>
    <mergeCell ref="B1913:H1913"/>
    <mergeCell ref="B1914:H1914"/>
    <mergeCell ref="B1922:H1922"/>
    <mergeCell ref="B1923:H1923"/>
    <mergeCell ref="B1880:H1880"/>
    <mergeCell ref="B1885:H1885"/>
    <mergeCell ref="B1887:H1887"/>
    <mergeCell ref="B1888:H1888"/>
    <mergeCell ref="B1894:H1894"/>
    <mergeCell ref="B1868:H1868"/>
    <mergeCell ref="B1869:H1869"/>
    <mergeCell ref="B1876:H1876"/>
    <mergeCell ref="B1877:H1877"/>
    <mergeCell ref="B1878:H1878"/>
    <mergeCell ref="B1842:H1842"/>
    <mergeCell ref="B1854:H1854"/>
    <mergeCell ref="B1859:H1859"/>
    <mergeCell ref="B1861:H1861"/>
    <mergeCell ref="B1865:H1865"/>
    <mergeCell ref="B1833:H1833"/>
    <mergeCell ref="B1835:H1835"/>
    <mergeCell ref="B1837:H1837"/>
    <mergeCell ref="B1839:H1839"/>
    <mergeCell ref="B1841:H1841"/>
    <mergeCell ref="B1814:H1814"/>
    <mergeCell ref="B1821:H1821"/>
    <mergeCell ref="B1825:H1825"/>
    <mergeCell ref="B1829:H1829"/>
    <mergeCell ref="B1832:H1832"/>
    <mergeCell ref="B1791:H1791"/>
    <mergeCell ref="B1797:H1797"/>
    <mergeCell ref="B1802:H1802"/>
    <mergeCell ref="B1807:H1807"/>
    <mergeCell ref="B1808:H1808"/>
    <mergeCell ref="B1780:H1780"/>
    <mergeCell ref="B1782:H1782"/>
    <mergeCell ref="B1784:H1784"/>
    <mergeCell ref="B1789:H1789"/>
    <mergeCell ref="B1790:H1790"/>
    <mergeCell ref="B1761:H1761"/>
    <mergeCell ref="B1765:H1765"/>
    <mergeCell ref="B1767:H1767"/>
    <mergeCell ref="B1768:H1768"/>
    <mergeCell ref="B1769:H1769"/>
    <mergeCell ref="B1750:H1750"/>
    <mergeCell ref="B1751:H1751"/>
    <mergeCell ref="B1752:H1752"/>
    <mergeCell ref="B1756:H1756"/>
    <mergeCell ref="B1757:H1757"/>
    <mergeCell ref="B1737:H1737"/>
    <mergeCell ref="B1738:H1738"/>
    <mergeCell ref="B1742:H1742"/>
    <mergeCell ref="B1746:H1746"/>
    <mergeCell ref="B1747:H1747"/>
    <mergeCell ref="B1720:H1720"/>
    <mergeCell ref="B1724:H1724"/>
    <mergeCell ref="B1725:H1725"/>
    <mergeCell ref="B1729:H1729"/>
    <mergeCell ref="B1735:H1735"/>
    <mergeCell ref="B1709:H1709"/>
    <mergeCell ref="B1711:H1711"/>
    <mergeCell ref="B1712:H1712"/>
    <mergeCell ref="B1713:H1713"/>
    <mergeCell ref="B1716:H1716"/>
    <mergeCell ref="B1686:H1686"/>
    <mergeCell ref="B1697:H1697"/>
    <mergeCell ref="B1698:H1698"/>
    <mergeCell ref="B1705:H1705"/>
    <mergeCell ref="B1707:H1707"/>
    <mergeCell ref="B1644:H1644"/>
    <mergeCell ref="B1651:H1651"/>
    <mergeCell ref="B1658:H1658"/>
    <mergeCell ref="B1669:H1669"/>
    <mergeCell ref="B1679:H1679"/>
    <mergeCell ref="B1617:H1617"/>
    <mergeCell ref="B1622:H1622"/>
    <mergeCell ref="B1637:H1637"/>
    <mergeCell ref="B1641:H1641"/>
    <mergeCell ref="B1643:H1643"/>
    <mergeCell ref="B1599:H1599"/>
    <mergeCell ref="B1603:H1603"/>
    <mergeCell ref="B1605:H1605"/>
    <mergeCell ref="B1606:H1606"/>
    <mergeCell ref="B1614:H1614"/>
    <mergeCell ref="B1585:H1585"/>
    <mergeCell ref="B1590:H1590"/>
    <mergeCell ref="B1593:H1593"/>
    <mergeCell ref="B1594:H1594"/>
    <mergeCell ref="B1597:H1597"/>
    <mergeCell ref="B1560:H1560"/>
    <mergeCell ref="B1565:H1565"/>
    <mergeCell ref="B1566:H1566"/>
    <mergeCell ref="B1571:H1571"/>
    <mergeCell ref="B1578:H1578"/>
    <mergeCell ref="B1544:H1544"/>
    <mergeCell ref="B1547:H1547"/>
    <mergeCell ref="B1548:H1548"/>
    <mergeCell ref="B1549:H1549"/>
    <mergeCell ref="B1555:H1555"/>
    <mergeCell ref="B1509:H1509"/>
    <mergeCell ref="B1510:H1510"/>
    <mergeCell ref="B1529:H1529"/>
    <mergeCell ref="B1532:H1532"/>
    <mergeCell ref="B1535:H1535"/>
    <mergeCell ref="B1484:H1484"/>
    <mergeCell ref="B1485:H1485"/>
    <mergeCell ref="B1502:H1502"/>
    <mergeCell ref="B1504:H1504"/>
    <mergeCell ref="B1507:H1507"/>
    <mergeCell ref="B1456:H1456"/>
    <mergeCell ref="B1457:H1457"/>
    <mergeCell ref="B1475:H1475"/>
    <mergeCell ref="B1479:H1479"/>
    <mergeCell ref="B1481:H1481"/>
    <mergeCell ref="B1429:H1429"/>
    <mergeCell ref="B1435:H1435"/>
    <mergeCell ref="B1440:H1440"/>
    <mergeCell ref="B1443:H1443"/>
    <mergeCell ref="B1455:H1455"/>
    <mergeCell ref="B1409:H1409"/>
    <mergeCell ref="B1411:H1411"/>
    <mergeCell ref="B1422:H1422"/>
    <mergeCell ref="B1425:H1425"/>
    <mergeCell ref="B1428:H1428"/>
    <mergeCell ref="B1391:H1391"/>
    <mergeCell ref="B1392:H1392"/>
    <mergeCell ref="B1394:H1394"/>
    <mergeCell ref="B1405:H1405"/>
    <mergeCell ref="B1408:H1408"/>
    <mergeCell ref="B1373:H1373"/>
    <mergeCell ref="B1378:H1378"/>
    <mergeCell ref="B1383:H1383"/>
    <mergeCell ref="B1388:H1388"/>
    <mergeCell ref="B1390:H1390"/>
    <mergeCell ref="B1361:H1361"/>
    <mergeCell ref="B1364:H1364"/>
    <mergeCell ref="B1365:H1365"/>
    <mergeCell ref="B1370:H1370"/>
    <mergeCell ref="B1372:H1372"/>
    <mergeCell ref="B1321:H1321"/>
    <mergeCell ref="B1346:H1346"/>
    <mergeCell ref="B1348:H1348"/>
    <mergeCell ref="B1349:H1349"/>
    <mergeCell ref="B1355:H1355"/>
    <mergeCell ref="B1294:H1294"/>
    <mergeCell ref="B1307:H1307"/>
    <mergeCell ref="B1308:H1308"/>
    <mergeCell ref="B1311:H1311"/>
    <mergeCell ref="B1318:H1318"/>
    <mergeCell ref="B1269:H1269"/>
    <mergeCell ref="B1277:H1277"/>
    <mergeCell ref="B1284:H1284"/>
    <mergeCell ref="B1290:H1290"/>
    <mergeCell ref="B1291:H1291"/>
    <mergeCell ref="B1245:H1245"/>
    <mergeCell ref="B1255:H1255"/>
    <mergeCell ref="B1258:H1258"/>
    <mergeCell ref="B1259:H1259"/>
    <mergeCell ref="B1264:H1264"/>
    <mergeCell ref="B1196:H1196"/>
    <mergeCell ref="B1234:H1234"/>
    <mergeCell ref="B1237:H1237"/>
    <mergeCell ref="B1238:H1238"/>
    <mergeCell ref="B1241:H1241"/>
    <mergeCell ref="B1171:H1171"/>
    <mergeCell ref="B1181:H1181"/>
    <mergeCell ref="B1184:H1184"/>
    <mergeCell ref="B1185:H1185"/>
    <mergeCell ref="B1188:H1188"/>
    <mergeCell ref="B1099:H1099"/>
    <mergeCell ref="B1103:H1103"/>
    <mergeCell ref="B1104:H1104"/>
    <mergeCell ref="B1105:H1105"/>
    <mergeCell ref="B1115:H1115"/>
    <mergeCell ref="B1058:H1058"/>
    <mergeCell ref="B1079:H1079"/>
    <mergeCell ref="B1088:H1088"/>
    <mergeCell ref="B1091:H1091"/>
    <mergeCell ref="B1095:H1095"/>
    <mergeCell ref="B1020:H1020"/>
    <mergeCell ref="B1035:H1035"/>
    <mergeCell ref="B1042:H1042"/>
    <mergeCell ref="B1047:H1047"/>
    <mergeCell ref="B1057:H1057"/>
    <mergeCell ref="B993:H993"/>
    <mergeCell ref="B997:H997"/>
    <mergeCell ref="B1000:H1000"/>
    <mergeCell ref="B1002:H1002"/>
    <mergeCell ref="B1019:H1019"/>
    <mergeCell ref="B963:H963"/>
    <mergeCell ref="B970:H970"/>
    <mergeCell ref="B977:H977"/>
    <mergeCell ref="B984:H984"/>
    <mergeCell ref="B992:H992"/>
    <mergeCell ref="B925:H925"/>
    <mergeCell ref="B933:H933"/>
    <mergeCell ref="B941:H941"/>
    <mergeCell ref="B948:H948"/>
    <mergeCell ref="B955:H955"/>
    <mergeCell ref="B884:H884"/>
    <mergeCell ref="B892:H892"/>
    <mergeCell ref="B900:H900"/>
    <mergeCell ref="B909:H909"/>
    <mergeCell ref="B917:H917"/>
    <mergeCell ref="B843:H843"/>
    <mergeCell ref="B851:H851"/>
    <mergeCell ref="B859:H859"/>
    <mergeCell ref="B866:H866"/>
    <mergeCell ref="B875:H875"/>
    <mergeCell ref="B815:H815"/>
    <mergeCell ref="B822:H822"/>
    <mergeCell ref="B827:H827"/>
    <mergeCell ref="B832:H832"/>
    <mergeCell ref="B833:H833"/>
    <mergeCell ref="B747:H747"/>
    <mergeCell ref="B751:H751"/>
    <mergeCell ref="B752:H752"/>
    <mergeCell ref="B789:H789"/>
    <mergeCell ref="B805:H805"/>
    <mergeCell ref="B710:H710"/>
    <mergeCell ref="B723:H723"/>
    <mergeCell ref="B724:H724"/>
    <mergeCell ref="B736:H736"/>
    <mergeCell ref="B742:H742"/>
    <mergeCell ref="B666:H666"/>
    <mergeCell ref="B677:H677"/>
    <mergeCell ref="B682:H682"/>
    <mergeCell ref="B684:H684"/>
    <mergeCell ref="B701:H701"/>
    <mergeCell ref="B630:H630"/>
    <mergeCell ref="B636:H636"/>
    <mergeCell ref="B645:H645"/>
    <mergeCell ref="B646:H646"/>
    <mergeCell ref="B656:H656"/>
    <mergeCell ref="B615:H615"/>
    <mergeCell ref="B617:H617"/>
    <mergeCell ref="B622:H622"/>
    <mergeCell ref="B623:H623"/>
    <mergeCell ref="B624:H624"/>
    <mergeCell ref="B597:H597"/>
    <mergeCell ref="B599:H599"/>
    <mergeCell ref="B601:H601"/>
    <mergeCell ref="B602:H602"/>
    <mergeCell ref="B612:H612"/>
    <mergeCell ref="B566:H566"/>
    <mergeCell ref="B572:H572"/>
    <mergeCell ref="B573:H573"/>
    <mergeCell ref="B574:H574"/>
    <mergeCell ref="B593:H593"/>
    <mergeCell ref="B557:H557"/>
    <mergeCell ref="B559:H559"/>
    <mergeCell ref="B560:H560"/>
    <mergeCell ref="B562:H562"/>
    <mergeCell ref="B563:H563"/>
    <mergeCell ref="B547:H547"/>
    <mergeCell ref="B551:H551"/>
    <mergeCell ref="B552:H552"/>
    <mergeCell ref="B555:H555"/>
    <mergeCell ref="B556:H556"/>
    <mergeCell ref="B534:H534"/>
    <mergeCell ref="B536:H536"/>
    <mergeCell ref="B537:H537"/>
    <mergeCell ref="B542:H542"/>
    <mergeCell ref="B543:H543"/>
    <mergeCell ref="B520:H520"/>
    <mergeCell ref="B522:H522"/>
    <mergeCell ref="B526:H526"/>
    <mergeCell ref="B527:H527"/>
    <mergeCell ref="B530:H530"/>
    <mergeCell ref="B494:H494"/>
    <mergeCell ref="B495:H495"/>
    <mergeCell ref="B498:H498"/>
    <mergeCell ref="B505:H505"/>
    <mergeCell ref="B506:H506"/>
    <mergeCell ref="B468:H468"/>
    <mergeCell ref="B470:H470"/>
    <mergeCell ref="B471:H471"/>
    <mergeCell ref="B476:H476"/>
    <mergeCell ref="B490:H490"/>
    <mergeCell ref="B436:H436"/>
    <mergeCell ref="B437:H437"/>
    <mergeCell ref="B438:H438"/>
    <mergeCell ref="B445:H445"/>
    <mergeCell ref="B464:H464"/>
    <mergeCell ref="B411:H411"/>
    <mergeCell ref="B422:H422"/>
    <mergeCell ref="B424:H424"/>
    <mergeCell ref="B427:H427"/>
    <mergeCell ref="B432:H432"/>
    <mergeCell ref="B395:H395"/>
    <mergeCell ref="B398:H398"/>
    <mergeCell ref="B402:H402"/>
    <mergeCell ref="B403:H403"/>
    <mergeCell ref="B410:H410"/>
    <mergeCell ref="B361:H361"/>
    <mergeCell ref="B367:H367"/>
    <mergeCell ref="B368:H368"/>
    <mergeCell ref="B387:H387"/>
    <mergeCell ref="B393:H393"/>
    <mergeCell ref="B345:H345"/>
    <mergeCell ref="B348:H348"/>
    <mergeCell ref="B349:H349"/>
    <mergeCell ref="B353:H353"/>
    <mergeCell ref="B356:H356"/>
    <mergeCell ref="B321:H321"/>
    <mergeCell ref="B322:H322"/>
    <mergeCell ref="B329:H329"/>
    <mergeCell ref="B334:H334"/>
    <mergeCell ref="B341:H341"/>
    <mergeCell ref="B302:H302"/>
    <mergeCell ref="B303:H303"/>
    <mergeCell ref="B304:H304"/>
    <mergeCell ref="B309:H309"/>
    <mergeCell ref="B315:H315"/>
    <mergeCell ref="B290:H290"/>
    <mergeCell ref="B293:H293"/>
    <mergeCell ref="B294:H294"/>
    <mergeCell ref="B298:H298"/>
    <mergeCell ref="B300:H300"/>
    <mergeCell ref="B279:H279"/>
    <mergeCell ref="B280:H280"/>
    <mergeCell ref="B281:H281"/>
    <mergeCell ref="B285:H285"/>
    <mergeCell ref="B287:H287"/>
    <mergeCell ref="B260:H260"/>
    <mergeCell ref="B261:H261"/>
    <mergeCell ref="B264:H264"/>
    <mergeCell ref="B268:H268"/>
    <mergeCell ref="B273:H273"/>
    <mergeCell ref="B242:H242"/>
    <mergeCell ref="B243:H243"/>
    <mergeCell ref="B247:H247"/>
    <mergeCell ref="B254:H254"/>
    <mergeCell ref="B256:H256"/>
    <mergeCell ref="B228:H228"/>
    <mergeCell ref="B232:H232"/>
    <mergeCell ref="B235:H235"/>
    <mergeCell ref="B237:H237"/>
    <mergeCell ref="B239:H239"/>
    <mergeCell ref="B215:H215"/>
    <mergeCell ref="B218:H218"/>
    <mergeCell ref="B223:H223"/>
    <mergeCell ref="B224:H224"/>
    <mergeCell ref="B227:H227"/>
    <mergeCell ref="B194:H194"/>
    <mergeCell ref="B195:H195"/>
    <mergeCell ref="B201:H201"/>
    <mergeCell ref="B207:H207"/>
    <mergeCell ref="B214:H214"/>
    <mergeCell ref="B171:H171"/>
    <mergeCell ref="B175:H175"/>
    <mergeCell ref="B176:H176"/>
    <mergeCell ref="B183:H183"/>
    <mergeCell ref="B188:H188"/>
    <mergeCell ref="B137:H137"/>
    <mergeCell ref="B138:H138"/>
    <mergeCell ref="B141:H141"/>
    <mergeCell ref="B147:H147"/>
    <mergeCell ref="B167:H167"/>
    <mergeCell ref="B122:H122"/>
    <mergeCell ref="B123:H123"/>
    <mergeCell ref="B130:H130"/>
    <mergeCell ref="B132:H132"/>
    <mergeCell ref="B136:H136"/>
    <mergeCell ref="B98:H98"/>
    <mergeCell ref="B102:H102"/>
    <mergeCell ref="B105:H105"/>
    <mergeCell ref="B106:H106"/>
    <mergeCell ref="B114:H114"/>
    <mergeCell ref="B70:H70"/>
    <mergeCell ref="B74:H74"/>
    <mergeCell ref="B75:H75"/>
    <mergeCell ref="B78:H78"/>
    <mergeCell ref="B95:H95"/>
    <mergeCell ref="B53:H53"/>
    <mergeCell ref="B54:H54"/>
    <mergeCell ref="B55:H55"/>
    <mergeCell ref="B59:H59"/>
    <mergeCell ref="B64:H64"/>
    <mergeCell ref="B20:H20"/>
    <mergeCell ref="B23:H23"/>
    <mergeCell ref="B24:H24"/>
    <mergeCell ref="B28:H28"/>
    <mergeCell ref="B39:H39"/>
    <mergeCell ref="B4:H4"/>
    <mergeCell ref="B5:H5"/>
    <mergeCell ref="B9:H9"/>
    <mergeCell ref="B15:H15"/>
    <mergeCell ref="B19:H19"/>
    <mergeCell ref="A1:J1"/>
    <mergeCell ref="A2:A3"/>
    <mergeCell ref="B2:B3"/>
    <mergeCell ref="C2:C3"/>
    <mergeCell ref="D2:D3"/>
    <mergeCell ref="E2:E3"/>
    <mergeCell ref="F2:F3"/>
    <mergeCell ref="G2:H2"/>
    <mergeCell ref="I2:J2"/>
  </mergeCells>
  <pageMargins left="0.51181102362204722" right="0.51181102362204722" top="0.51181102362204722" bottom="0.51181102362204722" header="0" footer="0"/>
  <pageSetup paperSize="9" scale="75" orientation="landscape" r:id="rId1"/>
  <headerFooter>
    <oddFooter>&amp;L&amp;9&amp;A&amp;R&amp;9Página &amp;P de &amp;N</oddFooter>
  </headerFooter>
  <rowBreaks count="37" manualBreakCount="37">
    <brk id="52" max="16383" man="1"/>
    <brk id="73" max="16383" man="1"/>
    <brk id="97" max="16383" man="1"/>
    <brk id="121" max="16383" man="1"/>
    <brk id="146" max="16383" man="1"/>
    <brk id="174" max="16383" man="1"/>
    <brk id="226" max="16383" man="1"/>
    <brk id="299" max="16383" man="1"/>
    <brk id="366" max="16383" man="1"/>
    <brk id="392" max="16383" man="1"/>
    <brk id="435" max="16383" man="1"/>
    <brk id="463" max="9" man="1"/>
    <brk id="535" max="16383" man="1"/>
    <brk id="600" max="16383" man="1"/>
    <brk id="621" max="16383" man="1"/>
    <brk id="644" max="16383" man="1"/>
    <brk id="700" max="16383" man="1"/>
    <brk id="722" max="16383" man="1"/>
    <brk id="746" max="16383" man="1"/>
    <brk id="804" max="9" man="1"/>
    <brk id="831" max="16383" man="1"/>
    <brk id="940" max="16383" man="1"/>
    <brk id="991" max="16383" man="1"/>
    <brk id="1018" max="16383" man="1"/>
    <brk id="1393" max="16383" man="1"/>
    <brk id="1442" max="16383" man="1"/>
    <brk id="1546" max="16383" man="1"/>
    <brk id="1601" max="9" man="1"/>
    <brk id="1650" max="16383" man="1"/>
    <brk id="1678" max="9" man="1"/>
    <brk id="1704" max="16383" man="1"/>
    <brk id="1723" max="16383" man="1"/>
    <brk id="1745" max="16383" man="1"/>
    <brk id="1770" max="9" man="1"/>
    <brk id="1875" max="16383" man="1"/>
    <brk id="1928" max="16383" man="1"/>
    <brk id="1952" max="9"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outlinePr summaryBelow="0"/>
  </sheetPr>
  <dimension ref="A1:E17"/>
  <sheetViews>
    <sheetView view="pageBreakPreview" topLeftCell="B1" zoomScale="130" zoomScaleNormal="100" zoomScaleSheetLayoutView="130" workbookViewId="0">
      <selection activeCell="B41" activeCellId="1" sqref="R16 B41"/>
    </sheetView>
  </sheetViews>
  <sheetFormatPr defaultRowHeight="15" x14ac:dyDescent="0.25"/>
  <cols>
    <col min="1" max="1" width="9.28515625" customWidth="1"/>
    <col min="2" max="2" width="62.42578125" customWidth="1"/>
    <col min="3" max="3" width="22.85546875" customWidth="1"/>
    <col min="4" max="4" width="12.42578125" customWidth="1"/>
    <col min="5" max="5" width="8.28515625" customWidth="1"/>
  </cols>
  <sheetData>
    <row r="1" spans="1:5" ht="44.1" customHeight="1" x14ac:dyDescent="0.25">
      <c r="A1" s="60"/>
      <c r="B1" s="60"/>
      <c r="C1" s="60"/>
      <c r="D1" s="60"/>
      <c r="E1" s="60"/>
    </row>
    <row r="2" spans="1:5" ht="21.95" customHeight="1" x14ac:dyDescent="0.25">
      <c r="A2" s="60"/>
      <c r="B2" s="60"/>
      <c r="C2" s="60"/>
      <c r="D2" s="60"/>
      <c r="E2" s="60"/>
    </row>
    <row r="3" spans="1:5" ht="80.099999999999994" customHeight="1" x14ac:dyDescent="0.25">
      <c r="A3" s="60"/>
      <c r="B3" s="60"/>
      <c r="C3" s="60"/>
      <c r="D3" s="60"/>
      <c r="E3" s="60"/>
    </row>
    <row r="4" spans="1:5" ht="20.100000000000001" customHeight="1" x14ac:dyDescent="0.25">
      <c r="A4" s="9" t="s">
        <v>10</v>
      </c>
      <c r="B4" s="61" t="s">
        <v>11</v>
      </c>
      <c r="C4" s="61"/>
      <c r="D4" s="10">
        <v>3588316</v>
      </c>
      <c r="E4" s="10">
        <v>8.6341472722808863</v>
      </c>
    </row>
    <row r="5" spans="1:5" ht="20.100000000000001" customHeight="1" x14ac:dyDescent="0.25">
      <c r="A5" s="9" t="s">
        <v>54</v>
      </c>
      <c r="B5" s="61" t="s">
        <v>55</v>
      </c>
      <c r="C5" s="61"/>
      <c r="D5" s="10">
        <v>1027157.65</v>
      </c>
      <c r="E5" s="10">
        <v>2.4715299382635045</v>
      </c>
    </row>
    <row r="6" spans="1:5" ht="20.100000000000001" customHeight="1" x14ac:dyDescent="0.25">
      <c r="A6" s="9" t="s">
        <v>152</v>
      </c>
      <c r="B6" s="61" t="s">
        <v>153</v>
      </c>
      <c r="C6" s="61"/>
      <c r="D6" s="10">
        <v>4621211.7699999996</v>
      </c>
      <c r="E6" s="10">
        <v>11.11948418104142</v>
      </c>
    </row>
    <row r="7" spans="1:5" ht="20.100000000000001" customHeight="1" x14ac:dyDescent="0.25">
      <c r="A7" s="9" t="s">
        <v>709</v>
      </c>
      <c r="B7" s="61" t="s">
        <v>710</v>
      </c>
      <c r="C7" s="61"/>
      <c r="D7" s="10">
        <v>325421.12</v>
      </c>
      <c r="E7" s="10">
        <v>0.78302297668059084</v>
      </c>
    </row>
    <row r="8" spans="1:5" ht="20.100000000000001" customHeight="1" x14ac:dyDescent="0.25">
      <c r="A8" s="9" t="s">
        <v>1405</v>
      </c>
      <c r="B8" s="61" t="s">
        <v>1406</v>
      </c>
      <c r="C8" s="61"/>
      <c r="D8" s="10">
        <v>30069151.079999998</v>
      </c>
      <c r="E8" s="10">
        <v>72.351899547638453</v>
      </c>
    </row>
    <row r="9" spans="1:5" ht="20.100000000000001" customHeight="1" x14ac:dyDescent="0.25">
      <c r="A9" s="9" t="s">
        <v>3086</v>
      </c>
      <c r="B9" s="61" t="s">
        <v>3087</v>
      </c>
      <c r="C9" s="61"/>
      <c r="D9" s="10">
        <v>1675998.39</v>
      </c>
      <c r="E9" s="10">
        <v>4.0327599150592244</v>
      </c>
    </row>
    <row r="10" spans="1:5" ht="20.100000000000001" customHeight="1" x14ac:dyDescent="0.25">
      <c r="A10" s="9" t="s">
        <v>3449</v>
      </c>
      <c r="B10" s="61" t="s">
        <v>3450</v>
      </c>
      <c r="C10" s="61"/>
      <c r="D10" s="10">
        <v>216217.5</v>
      </c>
      <c r="E10" s="10">
        <v>0.52025901226212867</v>
      </c>
    </row>
    <row r="11" spans="1:5" ht="20.100000000000001" customHeight="1" x14ac:dyDescent="0.25">
      <c r="A11" s="9" t="s">
        <v>3679</v>
      </c>
      <c r="B11" s="61" t="s">
        <v>3680</v>
      </c>
      <c r="C11" s="61"/>
      <c r="D11" s="10">
        <v>36114.1</v>
      </c>
      <c r="E11" s="10">
        <v>8.6897156773784456E-2</v>
      </c>
    </row>
    <row r="12" spans="1:5" ht="15" customHeight="1" x14ac:dyDescent="0.25">
      <c r="A12" s="8"/>
      <c r="B12" s="8"/>
      <c r="C12" s="11" t="s">
        <v>3717</v>
      </c>
      <c r="D12" s="10">
        <v>7897480.6799999997</v>
      </c>
      <c r="E12" s="10">
        <v>100.00000000000001</v>
      </c>
    </row>
    <row r="13" spans="1:5" ht="15" customHeight="1" x14ac:dyDescent="0.25">
      <c r="A13" s="8"/>
      <c r="B13" s="8"/>
      <c r="C13" s="11" t="s">
        <v>3718</v>
      </c>
      <c r="D13" s="10">
        <v>7446201.21</v>
      </c>
      <c r="E13" s="8"/>
    </row>
    <row r="14" spans="1:5" ht="15" customHeight="1" x14ac:dyDescent="0.25">
      <c r="A14" s="8"/>
      <c r="B14" s="8"/>
      <c r="C14" s="11" t="s">
        <v>3719</v>
      </c>
      <c r="D14" s="10">
        <v>451279.47</v>
      </c>
      <c r="E14" s="8"/>
    </row>
    <row r="15" spans="1:5" ht="15" customHeight="1" x14ac:dyDescent="0.25">
      <c r="A15" s="8"/>
      <c r="B15" s="8"/>
      <c r="C15" s="11" t="s">
        <v>3720</v>
      </c>
      <c r="D15" s="10">
        <v>33662106.93</v>
      </c>
      <c r="E15" s="8"/>
    </row>
    <row r="16" spans="1:5" ht="15" customHeight="1" x14ac:dyDescent="0.25">
      <c r="A16" s="8"/>
      <c r="B16" s="8"/>
      <c r="C16" s="11" t="s">
        <v>3721</v>
      </c>
      <c r="D16" s="10">
        <v>41559587.609999999</v>
      </c>
      <c r="E16" s="8"/>
    </row>
    <row r="17" spans="1:5" ht="15" customHeight="1" x14ac:dyDescent="0.25">
      <c r="A17" s="59" t="s">
        <v>3722</v>
      </c>
      <c r="B17" s="59"/>
      <c r="C17" s="59"/>
      <c r="D17" s="59"/>
      <c r="E17" s="8"/>
    </row>
  </sheetData>
  <mergeCells count="10">
    <mergeCell ref="B8:C8"/>
    <mergeCell ref="B9:C9"/>
    <mergeCell ref="B10:C10"/>
    <mergeCell ref="B11:C11"/>
    <mergeCell ref="A17:D17"/>
    <mergeCell ref="A1:E3"/>
    <mergeCell ref="B4:C4"/>
    <mergeCell ref="B5:C5"/>
    <mergeCell ref="B6:C6"/>
    <mergeCell ref="B7:C7"/>
  </mergeCells>
  <pageMargins left="0.51181102362204722" right="0.51181102362204722" top="0.51181102362204722" bottom="0.51181102362204722" header="0" footer="0"/>
  <pageSetup paperSize="9" scale="80" orientation="portrait" r:id="rId1"/>
  <headerFooter>
    <oddFooter>&amp;L&amp;9&amp;A&amp;R&amp;9Página &amp;P de &amp;N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outlinePr summaryBelow="0"/>
  </sheetPr>
  <dimension ref="A1:I9517"/>
  <sheetViews>
    <sheetView view="pageBreakPreview" zoomScale="130" zoomScaleNormal="100" zoomScaleSheetLayoutView="130" workbookViewId="0">
      <selection activeCell="I6" sqref="I6"/>
    </sheetView>
  </sheetViews>
  <sheetFormatPr defaultRowHeight="15" x14ac:dyDescent="0.25"/>
  <cols>
    <col min="1" max="1" width="10.28515625" customWidth="1"/>
    <col min="2" max="2" width="45.85546875" customWidth="1"/>
    <col min="3" max="3" width="3" customWidth="1"/>
    <col min="4" max="6" width="6.140625" customWidth="1"/>
    <col min="7" max="9" width="12.42578125" customWidth="1"/>
  </cols>
  <sheetData>
    <row r="1" spans="1:9" ht="146.1" customHeight="1" x14ac:dyDescent="0.25">
      <c r="A1" s="55"/>
      <c r="B1" s="55"/>
      <c r="C1" s="55"/>
      <c r="D1" s="55"/>
      <c r="E1" s="55"/>
      <c r="F1" s="55"/>
      <c r="G1" s="55"/>
      <c r="H1" s="55"/>
      <c r="I1" s="55"/>
    </row>
    <row r="2" spans="1:9" ht="9.9499999999999993" customHeight="1" x14ac:dyDescent="0.25">
      <c r="A2" s="8"/>
      <c r="B2" s="8"/>
      <c r="C2" s="8"/>
      <c r="D2" s="8"/>
      <c r="E2" s="8"/>
      <c r="F2" s="8"/>
      <c r="G2" s="62"/>
      <c r="H2" s="62"/>
      <c r="I2" s="62"/>
    </row>
    <row r="3" spans="1:9" ht="20.100000000000001" customHeight="1" x14ac:dyDescent="0.25">
      <c r="A3" s="63" t="s">
        <v>3723</v>
      </c>
      <c r="B3" s="63"/>
      <c r="C3" s="63"/>
      <c r="D3" s="63"/>
      <c r="E3" s="63"/>
      <c r="F3" s="63"/>
      <c r="G3" s="63"/>
      <c r="H3" s="63"/>
      <c r="I3" s="63"/>
    </row>
    <row r="4" spans="1:9" ht="15" customHeight="1" x14ac:dyDescent="0.25">
      <c r="A4" s="64" t="s">
        <v>3724</v>
      </c>
      <c r="B4" s="64"/>
      <c r="C4" s="65" t="s">
        <v>3</v>
      </c>
      <c r="D4" s="65"/>
      <c r="E4" s="65"/>
      <c r="F4" s="12" t="s">
        <v>4</v>
      </c>
      <c r="G4" s="12" t="s">
        <v>3725</v>
      </c>
      <c r="H4" s="12" t="s">
        <v>3726</v>
      </c>
      <c r="I4" s="12" t="s">
        <v>3727</v>
      </c>
    </row>
    <row r="5" spans="1:9" ht="21" customHeight="1" x14ac:dyDescent="0.25">
      <c r="A5" s="13" t="s">
        <v>3728</v>
      </c>
      <c r="B5" s="14" t="s">
        <v>3729</v>
      </c>
      <c r="C5" s="66" t="s">
        <v>17</v>
      </c>
      <c r="D5" s="66"/>
      <c r="E5" s="66"/>
      <c r="F5" s="13" t="s">
        <v>18</v>
      </c>
      <c r="G5" s="15">
        <v>1</v>
      </c>
      <c r="H5" s="16">
        <v>146</v>
      </c>
      <c r="I5" s="16">
        <f>TRUNC(TRUNC(G5,8)*H5,2)</f>
        <v>146</v>
      </c>
    </row>
    <row r="6" spans="1:9" ht="21" customHeight="1" x14ac:dyDescent="0.25">
      <c r="A6" s="13" t="s">
        <v>3730</v>
      </c>
      <c r="B6" s="14" t="s">
        <v>3731</v>
      </c>
      <c r="C6" s="66" t="s">
        <v>17</v>
      </c>
      <c r="D6" s="66"/>
      <c r="E6" s="66"/>
      <c r="F6" s="13" t="s">
        <v>18</v>
      </c>
      <c r="G6" s="15">
        <v>1</v>
      </c>
      <c r="H6" s="16">
        <v>270.51</v>
      </c>
      <c r="I6" s="16">
        <f>TRUNC(TRUNC(G6,8)*H6,2)</f>
        <v>270.51</v>
      </c>
    </row>
    <row r="7" spans="1:9" ht="21" customHeight="1" x14ac:dyDescent="0.25">
      <c r="A7" s="13" t="s">
        <v>3732</v>
      </c>
      <c r="B7" s="14" t="s">
        <v>3733</v>
      </c>
      <c r="C7" s="66" t="s">
        <v>17</v>
      </c>
      <c r="D7" s="66"/>
      <c r="E7" s="66"/>
      <c r="F7" s="13" t="s">
        <v>18</v>
      </c>
      <c r="G7" s="15">
        <v>1</v>
      </c>
      <c r="H7" s="16">
        <v>2.35</v>
      </c>
      <c r="I7" s="16">
        <f>TRUNC(TRUNC(G7,8)*H7,2)</f>
        <v>2.35</v>
      </c>
    </row>
    <row r="8" spans="1:9" ht="21" customHeight="1" x14ac:dyDescent="0.25">
      <c r="A8" s="13" t="s">
        <v>3734</v>
      </c>
      <c r="B8" s="14" t="s">
        <v>3735</v>
      </c>
      <c r="C8" s="66" t="s">
        <v>17</v>
      </c>
      <c r="D8" s="66"/>
      <c r="E8" s="66"/>
      <c r="F8" s="13" t="s">
        <v>18</v>
      </c>
      <c r="G8" s="15">
        <v>1</v>
      </c>
      <c r="H8" s="16">
        <v>15.46</v>
      </c>
      <c r="I8" s="16">
        <f>TRUNC(TRUNC(G8,8)*H8,2)</f>
        <v>15.46</v>
      </c>
    </row>
    <row r="9" spans="1:9" ht="15" customHeight="1" x14ac:dyDescent="0.25">
      <c r="A9" s="8"/>
      <c r="B9" s="8"/>
      <c r="C9" s="8"/>
      <c r="D9" s="8"/>
      <c r="E9" s="8"/>
      <c r="F9" s="8"/>
      <c r="G9" s="67" t="s">
        <v>3736</v>
      </c>
      <c r="H9" s="67"/>
      <c r="I9" s="17">
        <f>SUM(I5:I8)</f>
        <v>434.32</v>
      </c>
    </row>
    <row r="10" spans="1:9" ht="15" customHeight="1" x14ac:dyDescent="0.25">
      <c r="A10" s="64" t="s">
        <v>3737</v>
      </c>
      <c r="B10" s="64"/>
      <c r="C10" s="65" t="s">
        <v>3</v>
      </c>
      <c r="D10" s="65"/>
      <c r="E10" s="65"/>
      <c r="F10" s="12" t="s">
        <v>4</v>
      </c>
      <c r="G10" s="12" t="s">
        <v>3725</v>
      </c>
      <c r="H10" s="12" t="s">
        <v>3726</v>
      </c>
      <c r="I10" s="12" t="s">
        <v>3727</v>
      </c>
    </row>
    <row r="11" spans="1:9" ht="15" customHeight="1" x14ac:dyDescent="0.25">
      <c r="A11" s="13" t="s">
        <v>3738</v>
      </c>
      <c r="B11" s="14" t="s">
        <v>3739</v>
      </c>
      <c r="C11" s="66" t="s">
        <v>17</v>
      </c>
      <c r="D11" s="66"/>
      <c r="E11" s="66"/>
      <c r="F11" s="13" t="s">
        <v>18</v>
      </c>
      <c r="G11" s="15">
        <v>1</v>
      </c>
      <c r="H11" s="16">
        <v>25289.06</v>
      </c>
      <c r="I11" s="16">
        <f>TRUNC(TRUNC(G11,8)*H11,2)</f>
        <v>25289.06</v>
      </c>
    </row>
    <row r="12" spans="1:9" ht="15" customHeight="1" x14ac:dyDescent="0.25">
      <c r="A12" s="8"/>
      <c r="B12" s="8"/>
      <c r="C12" s="8"/>
      <c r="D12" s="8"/>
      <c r="E12" s="8"/>
      <c r="F12" s="8"/>
      <c r="G12" s="67" t="s">
        <v>3740</v>
      </c>
      <c r="H12" s="67"/>
      <c r="I12" s="17">
        <f>SUM(I11:I11)</f>
        <v>25289.06</v>
      </c>
    </row>
    <row r="13" spans="1:9" ht="15" customHeight="1" x14ac:dyDescent="0.25">
      <c r="A13" s="64" t="s">
        <v>3741</v>
      </c>
      <c r="B13" s="64"/>
      <c r="C13" s="65" t="s">
        <v>3</v>
      </c>
      <c r="D13" s="65"/>
      <c r="E13" s="65"/>
      <c r="F13" s="12" t="s">
        <v>4</v>
      </c>
      <c r="G13" s="12" t="s">
        <v>3725</v>
      </c>
      <c r="H13" s="12" t="s">
        <v>3726</v>
      </c>
      <c r="I13" s="12" t="s">
        <v>3727</v>
      </c>
    </row>
    <row r="14" spans="1:9" ht="29.1" customHeight="1" x14ac:dyDescent="0.25">
      <c r="A14" s="13" t="s">
        <v>3742</v>
      </c>
      <c r="B14" s="14" t="s">
        <v>3743</v>
      </c>
      <c r="C14" s="66" t="s">
        <v>17</v>
      </c>
      <c r="D14" s="66"/>
      <c r="E14" s="66"/>
      <c r="F14" s="13" t="s">
        <v>18</v>
      </c>
      <c r="G14" s="15">
        <v>1</v>
      </c>
      <c r="H14" s="16">
        <v>281.20999999999998</v>
      </c>
      <c r="I14" s="16">
        <f>TRUNC(TRUNC(G14,8)*H14,2)</f>
        <v>281.20999999999998</v>
      </c>
    </row>
    <row r="15" spans="1:9" ht="15" customHeight="1" x14ac:dyDescent="0.25">
      <c r="A15" s="8"/>
      <c r="B15" s="8"/>
      <c r="C15" s="8"/>
      <c r="D15" s="8"/>
      <c r="E15" s="8"/>
      <c r="F15" s="8"/>
      <c r="G15" s="67" t="s">
        <v>3744</v>
      </c>
      <c r="H15" s="67"/>
      <c r="I15" s="17">
        <f>SUM(I14:I14)</f>
        <v>281.20999999999998</v>
      </c>
    </row>
    <row r="16" spans="1:9" ht="15" customHeight="1" x14ac:dyDescent="0.25">
      <c r="A16" s="8"/>
      <c r="B16" s="8"/>
      <c r="C16" s="8"/>
      <c r="D16" s="8"/>
      <c r="E16" s="8"/>
      <c r="F16" s="8"/>
      <c r="G16" s="68" t="s">
        <v>3745</v>
      </c>
      <c r="H16" s="68"/>
      <c r="I16" s="4">
        <f>ROUND(SUM(I9,I12,I15),2)</f>
        <v>26004.59</v>
      </c>
    </row>
    <row r="17" spans="1:9" ht="9.9499999999999993" customHeight="1" x14ac:dyDescent="0.25">
      <c r="A17" s="8"/>
      <c r="B17" s="8"/>
      <c r="C17" s="8"/>
      <c r="D17" s="8"/>
      <c r="E17" s="8"/>
      <c r="F17" s="8"/>
      <c r="G17" s="62"/>
      <c r="H17" s="62"/>
      <c r="I17" s="62"/>
    </row>
    <row r="18" spans="1:9" ht="20.100000000000001" customHeight="1" x14ac:dyDescent="0.25">
      <c r="A18" s="63" t="s">
        <v>3746</v>
      </c>
      <c r="B18" s="63"/>
      <c r="C18" s="63"/>
      <c r="D18" s="63"/>
      <c r="E18" s="63"/>
      <c r="F18" s="63"/>
      <c r="G18" s="63"/>
      <c r="H18" s="63"/>
      <c r="I18" s="63"/>
    </row>
    <row r="19" spans="1:9" ht="15" customHeight="1" x14ac:dyDescent="0.25">
      <c r="A19" s="64" t="s">
        <v>3724</v>
      </c>
      <c r="B19" s="64"/>
      <c r="C19" s="65" t="s">
        <v>3</v>
      </c>
      <c r="D19" s="65"/>
      <c r="E19" s="65"/>
      <c r="F19" s="12" t="s">
        <v>4</v>
      </c>
      <c r="G19" s="12" t="s">
        <v>3725</v>
      </c>
      <c r="H19" s="12" t="s">
        <v>3726</v>
      </c>
      <c r="I19" s="12" t="s">
        <v>3727</v>
      </c>
    </row>
    <row r="20" spans="1:9" ht="21" customHeight="1" x14ac:dyDescent="0.25">
      <c r="A20" s="13" t="s">
        <v>3728</v>
      </c>
      <c r="B20" s="14" t="s">
        <v>3729</v>
      </c>
      <c r="C20" s="66" t="s">
        <v>17</v>
      </c>
      <c r="D20" s="66"/>
      <c r="E20" s="66"/>
      <c r="F20" s="13" t="s">
        <v>18</v>
      </c>
      <c r="G20" s="15">
        <v>1</v>
      </c>
      <c r="H20" s="16">
        <v>146</v>
      </c>
      <c r="I20" s="16">
        <f>TRUNC(TRUNC(G20,8)*H20,2)</f>
        <v>146</v>
      </c>
    </row>
    <row r="21" spans="1:9" ht="21" customHeight="1" x14ac:dyDescent="0.25">
      <c r="A21" s="13" t="s">
        <v>3730</v>
      </c>
      <c r="B21" s="14" t="s">
        <v>3731</v>
      </c>
      <c r="C21" s="66" t="s">
        <v>17</v>
      </c>
      <c r="D21" s="66"/>
      <c r="E21" s="66"/>
      <c r="F21" s="13" t="s">
        <v>18</v>
      </c>
      <c r="G21" s="15">
        <v>1</v>
      </c>
      <c r="H21" s="16">
        <v>270.51</v>
      </c>
      <c r="I21" s="16">
        <f>TRUNC(TRUNC(G21,8)*H21,2)</f>
        <v>270.51</v>
      </c>
    </row>
    <row r="22" spans="1:9" ht="21" customHeight="1" x14ac:dyDescent="0.25">
      <c r="A22" s="13" t="s">
        <v>3732</v>
      </c>
      <c r="B22" s="14" t="s">
        <v>3733</v>
      </c>
      <c r="C22" s="66" t="s">
        <v>17</v>
      </c>
      <c r="D22" s="66"/>
      <c r="E22" s="66"/>
      <c r="F22" s="13" t="s">
        <v>18</v>
      </c>
      <c r="G22" s="15">
        <v>1</v>
      </c>
      <c r="H22" s="16">
        <v>2.35</v>
      </c>
      <c r="I22" s="16">
        <f>TRUNC(TRUNC(G22,8)*H22,2)</f>
        <v>2.35</v>
      </c>
    </row>
    <row r="23" spans="1:9" ht="21" customHeight="1" x14ac:dyDescent="0.25">
      <c r="A23" s="13" t="s">
        <v>3734</v>
      </c>
      <c r="B23" s="14" t="s">
        <v>3735</v>
      </c>
      <c r="C23" s="66" t="s">
        <v>17</v>
      </c>
      <c r="D23" s="66"/>
      <c r="E23" s="66"/>
      <c r="F23" s="13" t="s">
        <v>18</v>
      </c>
      <c r="G23" s="15">
        <v>1</v>
      </c>
      <c r="H23" s="16">
        <v>15.46</v>
      </c>
      <c r="I23" s="16">
        <f>TRUNC(TRUNC(G23,8)*H23,2)</f>
        <v>15.46</v>
      </c>
    </row>
    <row r="24" spans="1:9" ht="15" customHeight="1" x14ac:dyDescent="0.25">
      <c r="A24" s="8"/>
      <c r="B24" s="8"/>
      <c r="C24" s="8"/>
      <c r="D24" s="8"/>
      <c r="E24" s="8"/>
      <c r="F24" s="8"/>
      <c r="G24" s="67" t="s">
        <v>3736</v>
      </c>
      <c r="H24" s="67"/>
      <c r="I24" s="17">
        <f>SUM(I20:I23)</f>
        <v>434.32</v>
      </c>
    </row>
    <row r="25" spans="1:9" ht="15" customHeight="1" x14ac:dyDescent="0.25">
      <c r="A25" s="64" t="s">
        <v>3737</v>
      </c>
      <c r="B25" s="64"/>
      <c r="C25" s="65" t="s">
        <v>3</v>
      </c>
      <c r="D25" s="65"/>
      <c r="E25" s="65"/>
      <c r="F25" s="12" t="s">
        <v>4</v>
      </c>
      <c r="G25" s="12" t="s">
        <v>3725</v>
      </c>
      <c r="H25" s="12" t="s">
        <v>3726</v>
      </c>
      <c r="I25" s="12" t="s">
        <v>3727</v>
      </c>
    </row>
    <row r="26" spans="1:9" ht="15" customHeight="1" x14ac:dyDescent="0.25">
      <c r="A26" s="13" t="s">
        <v>3747</v>
      </c>
      <c r="B26" s="14" t="s">
        <v>3748</v>
      </c>
      <c r="C26" s="66" t="s">
        <v>17</v>
      </c>
      <c r="D26" s="66"/>
      <c r="E26" s="66"/>
      <c r="F26" s="13" t="s">
        <v>18</v>
      </c>
      <c r="G26" s="15">
        <v>1</v>
      </c>
      <c r="H26" s="16">
        <v>22877.54</v>
      </c>
      <c r="I26" s="16">
        <f>TRUNC(TRUNC(G26,8)*H26,2)</f>
        <v>22877.54</v>
      </c>
    </row>
    <row r="27" spans="1:9" ht="15" customHeight="1" x14ac:dyDescent="0.25">
      <c r="A27" s="8"/>
      <c r="B27" s="8"/>
      <c r="C27" s="8"/>
      <c r="D27" s="8"/>
      <c r="E27" s="8"/>
      <c r="F27" s="8"/>
      <c r="G27" s="67" t="s">
        <v>3740</v>
      </c>
      <c r="H27" s="67"/>
      <c r="I27" s="17">
        <f>SUM(I26:I26)</f>
        <v>22877.54</v>
      </c>
    </row>
    <row r="28" spans="1:9" ht="15" customHeight="1" x14ac:dyDescent="0.25">
      <c r="A28" s="64" t="s">
        <v>3741</v>
      </c>
      <c r="B28" s="64"/>
      <c r="C28" s="65" t="s">
        <v>3</v>
      </c>
      <c r="D28" s="65"/>
      <c r="E28" s="65"/>
      <c r="F28" s="12" t="s">
        <v>4</v>
      </c>
      <c r="G28" s="12" t="s">
        <v>3725</v>
      </c>
      <c r="H28" s="12" t="s">
        <v>3726</v>
      </c>
      <c r="I28" s="12" t="s">
        <v>3727</v>
      </c>
    </row>
    <row r="29" spans="1:9" ht="29.1" customHeight="1" x14ac:dyDescent="0.25">
      <c r="A29" s="13" t="s">
        <v>3749</v>
      </c>
      <c r="B29" s="14" t="s">
        <v>3750</v>
      </c>
      <c r="C29" s="66" t="s">
        <v>17</v>
      </c>
      <c r="D29" s="66"/>
      <c r="E29" s="66"/>
      <c r="F29" s="13" t="s">
        <v>18</v>
      </c>
      <c r="G29" s="15">
        <v>1</v>
      </c>
      <c r="H29" s="16">
        <v>254.39</v>
      </c>
      <c r="I29" s="16">
        <f>TRUNC(TRUNC(G29,8)*H29,2)</f>
        <v>254.39</v>
      </c>
    </row>
    <row r="30" spans="1:9" ht="15" customHeight="1" x14ac:dyDescent="0.25">
      <c r="A30" s="8"/>
      <c r="B30" s="8"/>
      <c r="C30" s="8"/>
      <c r="D30" s="8"/>
      <c r="E30" s="8"/>
      <c r="F30" s="8"/>
      <c r="G30" s="67" t="s">
        <v>3744</v>
      </c>
      <c r="H30" s="67"/>
      <c r="I30" s="17">
        <f>SUM(I29:I29)</f>
        <v>254.39</v>
      </c>
    </row>
    <row r="31" spans="1:9" ht="15" customHeight="1" x14ac:dyDescent="0.25">
      <c r="A31" s="8"/>
      <c r="B31" s="8"/>
      <c r="C31" s="8"/>
      <c r="D31" s="8"/>
      <c r="E31" s="8"/>
      <c r="F31" s="8"/>
      <c r="G31" s="68" t="s">
        <v>3745</v>
      </c>
      <c r="H31" s="68"/>
      <c r="I31" s="4">
        <f>ROUND(SUM(I24,I27,I30),2)</f>
        <v>23566.25</v>
      </c>
    </row>
    <row r="32" spans="1:9" ht="9.9499999999999993" customHeight="1" x14ac:dyDescent="0.25">
      <c r="A32" s="8"/>
      <c r="B32" s="8"/>
      <c r="C32" s="8"/>
      <c r="D32" s="8"/>
      <c r="E32" s="8"/>
      <c r="F32" s="8"/>
      <c r="G32" s="62"/>
      <c r="H32" s="62"/>
      <c r="I32" s="62"/>
    </row>
    <row r="33" spans="1:9" ht="20.100000000000001" customHeight="1" x14ac:dyDescent="0.25">
      <c r="A33" s="63" t="s">
        <v>3751</v>
      </c>
      <c r="B33" s="63"/>
      <c r="C33" s="63"/>
      <c r="D33" s="63"/>
      <c r="E33" s="63"/>
      <c r="F33" s="63"/>
      <c r="G33" s="63"/>
      <c r="H33" s="63"/>
      <c r="I33" s="63"/>
    </row>
    <row r="34" spans="1:9" ht="15" customHeight="1" x14ac:dyDescent="0.25">
      <c r="A34" s="64" t="s">
        <v>3724</v>
      </c>
      <c r="B34" s="64"/>
      <c r="C34" s="65" t="s">
        <v>3</v>
      </c>
      <c r="D34" s="65"/>
      <c r="E34" s="65"/>
      <c r="F34" s="12" t="s">
        <v>4</v>
      </c>
      <c r="G34" s="12" t="s">
        <v>3725</v>
      </c>
      <c r="H34" s="12" t="s">
        <v>3726</v>
      </c>
      <c r="I34" s="12" t="s">
        <v>3727</v>
      </c>
    </row>
    <row r="35" spans="1:9" ht="21" customHeight="1" x14ac:dyDescent="0.25">
      <c r="A35" s="13" t="s">
        <v>3752</v>
      </c>
      <c r="B35" s="14" t="s">
        <v>3753</v>
      </c>
      <c r="C35" s="66" t="s">
        <v>17</v>
      </c>
      <c r="D35" s="66"/>
      <c r="E35" s="66"/>
      <c r="F35" s="13" t="s">
        <v>25</v>
      </c>
      <c r="G35" s="15">
        <v>1</v>
      </c>
      <c r="H35" s="16">
        <v>0.77</v>
      </c>
      <c r="I35" s="16">
        <f>TRUNC(TRUNC(G35,8)*H35,2)</f>
        <v>0.77</v>
      </c>
    </row>
    <row r="36" spans="1:9" ht="21" customHeight="1" x14ac:dyDescent="0.25">
      <c r="A36" s="13" t="s">
        <v>3754</v>
      </c>
      <c r="B36" s="14" t="s">
        <v>3755</v>
      </c>
      <c r="C36" s="66" t="s">
        <v>17</v>
      </c>
      <c r="D36" s="66"/>
      <c r="E36" s="66"/>
      <c r="F36" s="13" t="s">
        <v>25</v>
      </c>
      <c r="G36" s="15">
        <v>1</v>
      </c>
      <c r="H36" s="16">
        <v>1.43</v>
      </c>
      <c r="I36" s="16">
        <f>TRUNC(TRUNC(G36,8)*H36,2)</f>
        <v>1.43</v>
      </c>
    </row>
    <row r="37" spans="1:9" ht="21" customHeight="1" x14ac:dyDescent="0.25">
      <c r="A37" s="13" t="s">
        <v>3756</v>
      </c>
      <c r="B37" s="14" t="s">
        <v>3757</v>
      </c>
      <c r="C37" s="66" t="s">
        <v>17</v>
      </c>
      <c r="D37" s="66"/>
      <c r="E37" s="66"/>
      <c r="F37" s="13" t="s">
        <v>25</v>
      </c>
      <c r="G37" s="15">
        <v>1</v>
      </c>
      <c r="H37" s="16">
        <v>0.01</v>
      </c>
      <c r="I37" s="16">
        <f>TRUNC(TRUNC(G37,8)*H37,2)</f>
        <v>0.01</v>
      </c>
    </row>
    <row r="38" spans="1:9" ht="21" customHeight="1" x14ac:dyDescent="0.25">
      <c r="A38" s="13" t="s">
        <v>3758</v>
      </c>
      <c r="B38" s="14" t="s">
        <v>3759</v>
      </c>
      <c r="C38" s="66" t="s">
        <v>17</v>
      </c>
      <c r="D38" s="66"/>
      <c r="E38" s="66"/>
      <c r="F38" s="13" t="s">
        <v>25</v>
      </c>
      <c r="G38" s="15">
        <v>1</v>
      </c>
      <c r="H38" s="16">
        <v>0.08</v>
      </c>
      <c r="I38" s="16">
        <f>TRUNC(TRUNC(G38,8)*H38,2)</f>
        <v>0.08</v>
      </c>
    </row>
    <row r="39" spans="1:9" ht="15" customHeight="1" x14ac:dyDescent="0.25">
      <c r="A39" s="8"/>
      <c r="B39" s="8"/>
      <c r="C39" s="8"/>
      <c r="D39" s="8"/>
      <c r="E39" s="8"/>
      <c r="F39" s="8"/>
      <c r="G39" s="67" t="s">
        <v>3736</v>
      </c>
      <c r="H39" s="67"/>
      <c r="I39" s="17">
        <f>SUM(I35:I38)</f>
        <v>2.29</v>
      </c>
    </row>
    <row r="40" spans="1:9" ht="15" customHeight="1" x14ac:dyDescent="0.25">
      <c r="A40" s="64" t="s">
        <v>3737</v>
      </c>
      <c r="B40" s="64"/>
      <c r="C40" s="65" t="s">
        <v>3</v>
      </c>
      <c r="D40" s="65"/>
      <c r="E40" s="65"/>
      <c r="F40" s="12" t="s">
        <v>4</v>
      </c>
      <c r="G40" s="12" t="s">
        <v>3725</v>
      </c>
      <c r="H40" s="12" t="s">
        <v>3726</v>
      </c>
      <c r="I40" s="12" t="s">
        <v>3727</v>
      </c>
    </row>
    <row r="41" spans="1:9" ht="15" customHeight="1" x14ac:dyDescent="0.25">
      <c r="A41" s="13" t="s">
        <v>3760</v>
      </c>
      <c r="B41" s="14" t="s">
        <v>3761</v>
      </c>
      <c r="C41" s="66" t="s">
        <v>17</v>
      </c>
      <c r="D41" s="66"/>
      <c r="E41" s="66"/>
      <c r="F41" s="13" t="s">
        <v>25</v>
      </c>
      <c r="G41" s="15">
        <v>1</v>
      </c>
      <c r="H41" s="16">
        <v>130.85</v>
      </c>
      <c r="I41" s="16">
        <f>TRUNC(TRUNC(G41,8)*H41,2)</f>
        <v>130.85</v>
      </c>
    </row>
    <row r="42" spans="1:9" ht="15" customHeight="1" x14ac:dyDescent="0.25">
      <c r="A42" s="8"/>
      <c r="B42" s="8"/>
      <c r="C42" s="8"/>
      <c r="D42" s="8"/>
      <c r="E42" s="8"/>
      <c r="F42" s="8"/>
      <c r="G42" s="67" t="s">
        <v>3740</v>
      </c>
      <c r="H42" s="67"/>
      <c r="I42" s="17">
        <f>SUM(I41:I41)</f>
        <v>130.85</v>
      </c>
    </row>
    <row r="43" spans="1:9" ht="15" customHeight="1" x14ac:dyDescent="0.25">
      <c r="A43" s="64" t="s">
        <v>3741</v>
      </c>
      <c r="B43" s="64"/>
      <c r="C43" s="65" t="s">
        <v>3</v>
      </c>
      <c r="D43" s="65"/>
      <c r="E43" s="65"/>
      <c r="F43" s="12" t="s">
        <v>4</v>
      </c>
      <c r="G43" s="12" t="s">
        <v>3725</v>
      </c>
      <c r="H43" s="12" t="s">
        <v>3726</v>
      </c>
      <c r="I43" s="12" t="s">
        <v>3727</v>
      </c>
    </row>
    <row r="44" spans="1:9" ht="21" customHeight="1" x14ac:dyDescent="0.25">
      <c r="A44" s="13" t="s">
        <v>3762</v>
      </c>
      <c r="B44" s="14" t="s">
        <v>3763</v>
      </c>
      <c r="C44" s="66" t="s">
        <v>17</v>
      </c>
      <c r="D44" s="66"/>
      <c r="E44" s="66"/>
      <c r="F44" s="13" t="s">
        <v>25</v>
      </c>
      <c r="G44" s="15">
        <v>1</v>
      </c>
      <c r="H44" s="16">
        <v>1.93</v>
      </c>
      <c r="I44" s="16">
        <f>TRUNC(TRUNC(G44,8)*H44,2)</f>
        <v>1.93</v>
      </c>
    </row>
    <row r="45" spans="1:9" ht="15" customHeight="1" x14ac:dyDescent="0.25">
      <c r="A45" s="8"/>
      <c r="B45" s="8"/>
      <c r="C45" s="8"/>
      <c r="D45" s="8"/>
      <c r="E45" s="8"/>
      <c r="F45" s="8"/>
      <c r="G45" s="67" t="s">
        <v>3744</v>
      </c>
      <c r="H45" s="67"/>
      <c r="I45" s="17">
        <f>SUM(I44:I44)</f>
        <v>1.93</v>
      </c>
    </row>
    <row r="46" spans="1:9" ht="15" customHeight="1" x14ac:dyDescent="0.25">
      <c r="A46" s="8"/>
      <c r="B46" s="8"/>
      <c r="C46" s="8"/>
      <c r="D46" s="8"/>
      <c r="E46" s="8"/>
      <c r="F46" s="8"/>
      <c r="G46" s="68" t="s">
        <v>3745</v>
      </c>
      <c r="H46" s="68"/>
      <c r="I46" s="4">
        <f>ROUND(SUM(I39,I42,I45),2)</f>
        <v>135.07</v>
      </c>
    </row>
    <row r="47" spans="1:9" ht="9.9499999999999993" customHeight="1" x14ac:dyDescent="0.25">
      <c r="A47" s="8"/>
      <c r="B47" s="8"/>
      <c r="C47" s="8"/>
      <c r="D47" s="8"/>
      <c r="E47" s="8"/>
      <c r="F47" s="8"/>
      <c r="G47" s="62"/>
      <c r="H47" s="62"/>
      <c r="I47" s="62"/>
    </row>
    <row r="48" spans="1:9" ht="20.100000000000001" customHeight="1" x14ac:dyDescent="0.25">
      <c r="A48" s="63" t="s">
        <v>3764</v>
      </c>
      <c r="B48" s="63"/>
      <c r="C48" s="63"/>
      <c r="D48" s="63"/>
      <c r="E48" s="63"/>
      <c r="F48" s="63"/>
      <c r="G48" s="63"/>
      <c r="H48" s="63"/>
      <c r="I48" s="63"/>
    </row>
    <row r="49" spans="1:9" ht="15" customHeight="1" x14ac:dyDescent="0.25">
      <c r="A49" s="64" t="s">
        <v>3724</v>
      </c>
      <c r="B49" s="64"/>
      <c r="C49" s="65" t="s">
        <v>3</v>
      </c>
      <c r="D49" s="65"/>
      <c r="E49" s="65"/>
      <c r="F49" s="12" t="s">
        <v>4</v>
      </c>
      <c r="G49" s="12" t="s">
        <v>3725</v>
      </c>
      <c r="H49" s="12" t="s">
        <v>3726</v>
      </c>
      <c r="I49" s="12" t="s">
        <v>3727</v>
      </c>
    </row>
    <row r="50" spans="1:9" ht="21" customHeight="1" x14ac:dyDescent="0.25">
      <c r="A50" s="13" t="s">
        <v>3765</v>
      </c>
      <c r="B50" s="14" t="s">
        <v>3766</v>
      </c>
      <c r="C50" s="66" t="s">
        <v>17</v>
      </c>
      <c r="D50" s="66"/>
      <c r="E50" s="66"/>
      <c r="F50" s="13" t="s">
        <v>18</v>
      </c>
      <c r="G50" s="15">
        <v>1</v>
      </c>
      <c r="H50" s="16">
        <v>241.99</v>
      </c>
      <c r="I50" s="16">
        <f>TRUNC(TRUNC(G50,8)*H50,2)</f>
        <v>241.99</v>
      </c>
    </row>
    <row r="51" spans="1:9" ht="21" customHeight="1" x14ac:dyDescent="0.25">
      <c r="A51" s="13" t="s">
        <v>3730</v>
      </c>
      <c r="B51" s="14" t="s">
        <v>3731</v>
      </c>
      <c r="C51" s="66" t="s">
        <v>17</v>
      </c>
      <c r="D51" s="66"/>
      <c r="E51" s="66"/>
      <c r="F51" s="13" t="s">
        <v>18</v>
      </c>
      <c r="G51" s="15">
        <v>1</v>
      </c>
      <c r="H51" s="16">
        <v>270.51</v>
      </c>
      <c r="I51" s="16">
        <f>TRUNC(TRUNC(G51,8)*H51,2)</f>
        <v>270.51</v>
      </c>
    </row>
    <row r="52" spans="1:9" ht="29.1" customHeight="1" x14ac:dyDescent="0.25">
      <c r="A52" s="13" t="s">
        <v>3767</v>
      </c>
      <c r="B52" s="14" t="s">
        <v>3768</v>
      </c>
      <c r="C52" s="66" t="s">
        <v>17</v>
      </c>
      <c r="D52" s="66"/>
      <c r="E52" s="66"/>
      <c r="F52" s="13" t="s">
        <v>18</v>
      </c>
      <c r="G52" s="15">
        <v>1</v>
      </c>
      <c r="H52" s="16">
        <v>15.46</v>
      </c>
      <c r="I52" s="16">
        <f>TRUNC(TRUNC(G52,8)*H52,2)</f>
        <v>15.46</v>
      </c>
    </row>
    <row r="53" spans="1:9" ht="21" customHeight="1" x14ac:dyDescent="0.25">
      <c r="A53" s="13" t="s">
        <v>3734</v>
      </c>
      <c r="B53" s="14" t="s">
        <v>3735</v>
      </c>
      <c r="C53" s="66" t="s">
        <v>17</v>
      </c>
      <c r="D53" s="66"/>
      <c r="E53" s="66"/>
      <c r="F53" s="13" t="s">
        <v>18</v>
      </c>
      <c r="G53" s="15">
        <v>1</v>
      </c>
      <c r="H53" s="16">
        <v>15.46</v>
      </c>
      <c r="I53" s="16">
        <f>TRUNC(TRUNC(G53,8)*H53,2)</f>
        <v>15.46</v>
      </c>
    </row>
    <row r="54" spans="1:9" ht="15" customHeight="1" x14ac:dyDescent="0.25">
      <c r="A54" s="8"/>
      <c r="B54" s="8"/>
      <c r="C54" s="8"/>
      <c r="D54" s="8"/>
      <c r="E54" s="8"/>
      <c r="F54" s="8"/>
      <c r="G54" s="67" t="s">
        <v>3736</v>
      </c>
      <c r="H54" s="67"/>
      <c r="I54" s="17">
        <f>SUM(I50:I53)</f>
        <v>543.42000000000007</v>
      </c>
    </row>
    <row r="55" spans="1:9" ht="15" customHeight="1" x14ac:dyDescent="0.25">
      <c r="A55" s="64" t="s">
        <v>3737</v>
      </c>
      <c r="B55" s="64"/>
      <c r="C55" s="65" t="s">
        <v>3</v>
      </c>
      <c r="D55" s="65"/>
      <c r="E55" s="65"/>
      <c r="F55" s="12" t="s">
        <v>4</v>
      </c>
      <c r="G55" s="12" t="s">
        <v>3725</v>
      </c>
      <c r="H55" s="12" t="s">
        <v>3726</v>
      </c>
      <c r="I55" s="12" t="s">
        <v>3727</v>
      </c>
    </row>
    <row r="56" spans="1:9" ht="15" customHeight="1" x14ac:dyDescent="0.25">
      <c r="A56" s="13" t="s">
        <v>3769</v>
      </c>
      <c r="B56" s="14" t="s">
        <v>3770</v>
      </c>
      <c r="C56" s="66" t="s">
        <v>17</v>
      </c>
      <c r="D56" s="66"/>
      <c r="E56" s="66"/>
      <c r="F56" s="13" t="s">
        <v>18</v>
      </c>
      <c r="G56" s="15">
        <v>1</v>
      </c>
      <c r="H56" s="16">
        <v>9062.0400000000009</v>
      </c>
      <c r="I56" s="16">
        <f>TRUNC(TRUNC(G56,8)*H56,2)</f>
        <v>9062.0400000000009</v>
      </c>
    </row>
    <row r="57" spans="1:9" ht="15" customHeight="1" x14ac:dyDescent="0.25">
      <c r="A57" s="8"/>
      <c r="B57" s="8"/>
      <c r="C57" s="8"/>
      <c r="D57" s="8"/>
      <c r="E57" s="8"/>
      <c r="F57" s="8"/>
      <c r="G57" s="67" t="s">
        <v>3740</v>
      </c>
      <c r="H57" s="67"/>
      <c r="I57" s="17">
        <f>SUM(I56:I56)</f>
        <v>9062.0400000000009</v>
      </c>
    </row>
    <row r="58" spans="1:9" ht="15" customHeight="1" x14ac:dyDescent="0.25">
      <c r="A58" s="64" t="s">
        <v>3741</v>
      </c>
      <c r="B58" s="64"/>
      <c r="C58" s="65" t="s">
        <v>3</v>
      </c>
      <c r="D58" s="65"/>
      <c r="E58" s="65"/>
      <c r="F58" s="12" t="s">
        <v>4</v>
      </c>
      <c r="G58" s="12" t="s">
        <v>3725</v>
      </c>
      <c r="H58" s="12" t="s">
        <v>3726</v>
      </c>
      <c r="I58" s="12" t="s">
        <v>3727</v>
      </c>
    </row>
    <row r="59" spans="1:9" ht="21" customHeight="1" x14ac:dyDescent="0.25">
      <c r="A59" s="13" t="s">
        <v>3771</v>
      </c>
      <c r="B59" s="14" t="s">
        <v>3772</v>
      </c>
      <c r="C59" s="66" t="s">
        <v>17</v>
      </c>
      <c r="D59" s="66"/>
      <c r="E59" s="66"/>
      <c r="F59" s="13" t="s">
        <v>18</v>
      </c>
      <c r="G59" s="15">
        <v>1</v>
      </c>
      <c r="H59" s="16">
        <v>144.72</v>
      </c>
      <c r="I59" s="16">
        <f>TRUNC(TRUNC(G59,8)*H59,2)</f>
        <v>144.72</v>
      </c>
    </row>
    <row r="60" spans="1:9" ht="15" customHeight="1" x14ac:dyDescent="0.25">
      <c r="A60" s="8"/>
      <c r="B60" s="8"/>
      <c r="C60" s="8"/>
      <c r="D60" s="8"/>
      <c r="E60" s="8"/>
      <c r="F60" s="8"/>
      <c r="G60" s="67" t="s">
        <v>3744</v>
      </c>
      <c r="H60" s="67"/>
      <c r="I60" s="17">
        <f>SUM(I59:I59)</f>
        <v>144.72</v>
      </c>
    </row>
    <row r="61" spans="1:9" ht="15" customHeight="1" x14ac:dyDescent="0.25">
      <c r="A61" s="8"/>
      <c r="B61" s="8"/>
      <c r="C61" s="8"/>
      <c r="D61" s="8"/>
      <c r="E61" s="8"/>
      <c r="F61" s="8"/>
      <c r="G61" s="68" t="s">
        <v>3745</v>
      </c>
      <c r="H61" s="68"/>
      <c r="I61" s="4">
        <f>ROUND(SUM(I54,I57,I60),2)</f>
        <v>9750.18</v>
      </c>
    </row>
    <row r="62" spans="1:9" ht="9.9499999999999993" customHeight="1" x14ac:dyDescent="0.25">
      <c r="A62" s="8"/>
      <c r="B62" s="8"/>
      <c r="C62" s="8"/>
      <c r="D62" s="8"/>
      <c r="E62" s="8"/>
      <c r="F62" s="8"/>
      <c r="G62" s="62"/>
      <c r="H62" s="62"/>
      <c r="I62" s="62"/>
    </row>
    <row r="63" spans="1:9" ht="20.100000000000001" customHeight="1" x14ac:dyDescent="0.25">
      <c r="A63" s="63" t="s">
        <v>3773</v>
      </c>
      <c r="B63" s="63"/>
      <c r="C63" s="63"/>
      <c r="D63" s="63"/>
      <c r="E63" s="63"/>
      <c r="F63" s="63"/>
      <c r="G63" s="63"/>
      <c r="H63" s="63"/>
      <c r="I63" s="63"/>
    </row>
    <row r="64" spans="1:9" ht="15" customHeight="1" x14ac:dyDescent="0.25">
      <c r="A64" s="64" t="s">
        <v>3724</v>
      </c>
      <c r="B64" s="64"/>
      <c r="C64" s="65" t="s">
        <v>3</v>
      </c>
      <c r="D64" s="65"/>
      <c r="E64" s="65"/>
      <c r="F64" s="12" t="s">
        <v>4</v>
      </c>
      <c r="G64" s="12" t="s">
        <v>3725</v>
      </c>
      <c r="H64" s="12" t="s">
        <v>3726</v>
      </c>
      <c r="I64" s="12" t="s">
        <v>3727</v>
      </c>
    </row>
    <row r="65" spans="1:9" ht="21" customHeight="1" x14ac:dyDescent="0.25">
      <c r="A65" s="13" t="s">
        <v>3765</v>
      </c>
      <c r="B65" s="14" t="s">
        <v>3766</v>
      </c>
      <c r="C65" s="66" t="s">
        <v>17</v>
      </c>
      <c r="D65" s="66"/>
      <c r="E65" s="66"/>
      <c r="F65" s="13" t="s">
        <v>18</v>
      </c>
      <c r="G65" s="15">
        <v>1</v>
      </c>
      <c r="H65" s="16">
        <v>241.99</v>
      </c>
      <c r="I65" s="16">
        <f>TRUNC(TRUNC(G65,8)*H65,2)</f>
        <v>241.99</v>
      </c>
    </row>
    <row r="66" spans="1:9" ht="21" customHeight="1" x14ac:dyDescent="0.25">
      <c r="A66" s="13" t="s">
        <v>3730</v>
      </c>
      <c r="B66" s="14" t="s">
        <v>3731</v>
      </c>
      <c r="C66" s="66" t="s">
        <v>17</v>
      </c>
      <c r="D66" s="66"/>
      <c r="E66" s="66"/>
      <c r="F66" s="13" t="s">
        <v>18</v>
      </c>
      <c r="G66" s="15">
        <v>1</v>
      </c>
      <c r="H66" s="16">
        <v>270.51</v>
      </c>
      <c r="I66" s="16">
        <f>TRUNC(TRUNC(G66,8)*H66,2)</f>
        <v>270.51</v>
      </c>
    </row>
    <row r="67" spans="1:9" ht="29.1" customHeight="1" x14ac:dyDescent="0.25">
      <c r="A67" s="13" t="s">
        <v>3767</v>
      </c>
      <c r="B67" s="14" t="s">
        <v>3768</v>
      </c>
      <c r="C67" s="66" t="s">
        <v>17</v>
      </c>
      <c r="D67" s="66"/>
      <c r="E67" s="66"/>
      <c r="F67" s="13" t="s">
        <v>18</v>
      </c>
      <c r="G67" s="15">
        <v>1</v>
      </c>
      <c r="H67" s="16">
        <v>15.46</v>
      </c>
      <c r="I67" s="16">
        <f>TRUNC(TRUNC(G67,8)*H67,2)</f>
        <v>15.46</v>
      </c>
    </row>
    <row r="68" spans="1:9" ht="21" customHeight="1" x14ac:dyDescent="0.25">
      <c r="A68" s="13" t="s">
        <v>3734</v>
      </c>
      <c r="B68" s="14" t="s">
        <v>3735</v>
      </c>
      <c r="C68" s="66" t="s">
        <v>17</v>
      </c>
      <c r="D68" s="66"/>
      <c r="E68" s="66"/>
      <c r="F68" s="13" t="s">
        <v>18</v>
      </c>
      <c r="G68" s="15">
        <v>1</v>
      </c>
      <c r="H68" s="16">
        <v>15.46</v>
      </c>
      <c r="I68" s="16">
        <f>TRUNC(TRUNC(G68,8)*H68,2)</f>
        <v>15.46</v>
      </c>
    </row>
    <row r="69" spans="1:9" ht="15" customHeight="1" x14ac:dyDescent="0.25">
      <c r="A69" s="8"/>
      <c r="B69" s="8"/>
      <c r="C69" s="8"/>
      <c r="D69" s="8"/>
      <c r="E69" s="8"/>
      <c r="F69" s="8"/>
      <c r="G69" s="67" t="s">
        <v>3736</v>
      </c>
      <c r="H69" s="67"/>
      <c r="I69" s="17">
        <f>SUM(I65:I68)</f>
        <v>543.42000000000007</v>
      </c>
    </row>
    <row r="70" spans="1:9" ht="15" customHeight="1" x14ac:dyDescent="0.25">
      <c r="A70" s="64" t="s">
        <v>3737</v>
      </c>
      <c r="B70" s="64"/>
      <c r="C70" s="65" t="s">
        <v>3</v>
      </c>
      <c r="D70" s="65"/>
      <c r="E70" s="65"/>
      <c r="F70" s="12" t="s">
        <v>4</v>
      </c>
      <c r="G70" s="12" t="s">
        <v>3725</v>
      </c>
      <c r="H70" s="12" t="s">
        <v>3726</v>
      </c>
      <c r="I70" s="12" t="s">
        <v>3727</v>
      </c>
    </row>
    <row r="71" spans="1:9" ht="15" customHeight="1" x14ac:dyDescent="0.25">
      <c r="A71" s="13" t="s">
        <v>3774</v>
      </c>
      <c r="B71" s="14" t="s">
        <v>3775</v>
      </c>
      <c r="C71" s="66" t="s">
        <v>17</v>
      </c>
      <c r="D71" s="66"/>
      <c r="E71" s="66"/>
      <c r="F71" s="13" t="s">
        <v>18</v>
      </c>
      <c r="G71" s="15">
        <v>1</v>
      </c>
      <c r="H71" s="16">
        <v>6507.99</v>
      </c>
      <c r="I71" s="16">
        <f>TRUNC(TRUNC(G71,8)*H71,2)</f>
        <v>6507.99</v>
      </c>
    </row>
    <row r="72" spans="1:9" ht="15" customHeight="1" x14ac:dyDescent="0.25">
      <c r="A72" s="8"/>
      <c r="B72" s="8"/>
      <c r="C72" s="8"/>
      <c r="D72" s="8"/>
      <c r="E72" s="8"/>
      <c r="F72" s="8"/>
      <c r="G72" s="67" t="s">
        <v>3740</v>
      </c>
      <c r="H72" s="67"/>
      <c r="I72" s="17">
        <f>SUM(I71:I71)</f>
        <v>6507.99</v>
      </c>
    </row>
    <row r="73" spans="1:9" ht="15" customHeight="1" x14ac:dyDescent="0.25">
      <c r="A73" s="64" t="s">
        <v>3741</v>
      </c>
      <c r="B73" s="64"/>
      <c r="C73" s="65" t="s">
        <v>3</v>
      </c>
      <c r="D73" s="65"/>
      <c r="E73" s="65"/>
      <c r="F73" s="12" t="s">
        <v>4</v>
      </c>
      <c r="G73" s="12" t="s">
        <v>3725</v>
      </c>
      <c r="H73" s="12" t="s">
        <v>3726</v>
      </c>
      <c r="I73" s="12" t="s">
        <v>3727</v>
      </c>
    </row>
    <row r="74" spans="1:9" ht="21" customHeight="1" x14ac:dyDescent="0.25">
      <c r="A74" s="13" t="s">
        <v>3776</v>
      </c>
      <c r="B74" s="14" t="s">
        <v>3777</v>
      </c>
      <c r="C74" s="66" t="s">
        <v>17</v>
      </c>
      <c r="D74" s="66"/>
      <c r="E74" s="66"/>
      <c r="F74" s="13" t="s">
        <v>18</v>
      </c>
      <c r="G74" s="15">
        <v>1</v>
      </c>
      <c r="H74" s="16">
        <v>103.93</v>
      </c>
      <c r="I74" s="16">
        <f>TRUNC(TRUNC(G74,8)*H74,2)</f>
        <v>103.93</v>
      </c>
    </row>
    <row r="75" spans="1:9" ht="15" customHeight="1" x14ac:dyDescent="0.25">
      <c r="A75" s="8"/>
      <c r="B75" s="8"/>
      <c r="C75" s="8"/>
      <c r="D75" s="8"/>
      <c r="E75" s="8"/>
      <c r="F75" s="8"/>
      <c r="G75" s="67" t="s">
        <v>3744</v>
      </c>
      <c r="H75" s="67"/>
      <c r="I75" s="17">
        <f>SUM(I74:I74)</f>
        <v>103.93</v>
      </c>
    </row>
    <row r="76" spans="1:9" ht="15" customHeight="1" x14ac:dyDescent="0.25">
      <c r="A76" s="8"/>
      <c r="B76" s="8"/>
      <c r="C76" s="8"/>
      <c r="D76" s="8"/>
      <c r="E76" s="8"/>
      <c r="F76" s="8"/>
      <c r="G76" s="68" t="s">
        <v>3745</v>
      </c>
      <c r="H76" s="68"/>
      <c r="I76" s="4">
        <f>ROUND(SUM(I69,I72,I75),2)</f>
        <v>7155.34</v>
      </c>
    </row>
    <row r="77" spans="1:9" ht="9.9499999999999993" customHeight="1" x14ac:dyDescent="0.25">
      <c r="A77" s="8"/>
      <c r="B77" s="8"/>
      <c r="C77" s="8"/>
      <c r="D77" s="8"/>
      <c r="E77" s="8"/>
      <c r="F77" s="8"/>
      <c r="G77" s="62"/>
      <c r="H77" s="62"/>
      <c r="I77" s="62"/>
    </row>
    <row r="78" spans="1:9" ht="20.100000000000001" customHeight="1" x14ac:dyDescent="0.25">
      <c r="A78" s="63" t="s">
        <v>3778</v>
      </c>
      <c r="B78" s="63"/>
      <c r="C78" s="63"/>
      <c r="D78" s="63"/>
      <c r="E78" s="63"/>
      <c r="F78" s="63"/>
      <c r="G78" s="63"/>
      <c r="H78" s="63"/>
      <c r="I78" s="63"/>
    </row>
    <row r="79" spans="1:9" ht="15" customHeight="1" x14ac:dyDescent="0.25">
      <c r="A79" s="64" t="s">
        <v>3724</v>
      </c>
      <c r="B79" s="64"/>
      <c r="C79" s="65" t="s">
        <v>3</v>
      </c>
      <c r="D79" s="65"/>
      <c r="E79" s="65"/>
      <c r="F79" s="12" t="s">
        <v>4</v>
      </c>
      <c r="G79" s="12" t="s">
        <v>3725</v>
      </c>
      <c r="H79" s="12" t="s">
        <v>3726</v>
      </c>
      <c r="I79" s="12" t="s">
        <v>3727</v>
      </c>
    </row>
    <row r="80" spans="1:9" ht="21" customHeight="1" x14ac:dyDescent="0.25">
      <c r="A80" s="13" t="s">
        <v>3779</v>
      </c>
      <c r="B80" s="14" t="s">
        <v>3780</v>
      </c>
      <c r="C80" s="66" t="s">
        <v>17</v>
      </c>
      <c r="D80" s="66"/>
      <c r="E80" s="66"/>
      <c r="F80" s="13" t="s">
        <v>18</v>
      </c>
      <c r="G80" s="15">
        <v>1</v>
      </c>
      <c r="H80" s="16">
        <v>153.54</v>
      </c>
      <c r="I80" s="16">
        <f>TRUNC(TRUNC(G80,8)*H80,2)</f>
        <v>153.54</v>
      </c>
    </row>
    <row r="81" spans="1:9" ht="21" customHeight="1" x14ac:dyDescent="0.25">
      <c r="A81" s="13" t="s">
        <v>3730</v>
      </c>
      <c r="B81" s="14" t="s">
        <v>3731</v>
      </c>
      <c r="C81" s="66" t="s">
        <v>17</v>
      </c>
      <c r="D81" s="66"/>
      <c r="E81" s="66"/>
      <c r="F81" s="13" t="s">
        <v>18</v>
      </c>
      <c r="G81" s="15">
        <v>1</v>
      </c>
      <c r="H81" s="16">
        <v>270.51</v>
      </c>
      <c r="I81" s="16">
        <f>TRUNC(TRUNC(G81,8)*H81,2)</f>
        <v>270.51</v>
      </c>
    </row>
    <row r="82" spans="1:9" ht="21" customHeight="1" x14ac:dyDescent="0.25">
      <c r="A82" s="13" t="s">
        <v>3781</v>
      </c>
      <c r="B82" s="14" t="s">
        <v>3782</v>
      </c>
      <c r="C82" s="66" t="s">
        <v>17</v>
      </c>
      <c r="D82" s="66"/>
      <c r="E82" s="66"/>
      <c r="F82" s="13" t="s">
        <v>18</v>
      </c>
      <c r="G82" s="15">
        <v>1</v>
      </c>
      <c r="H82" s="16">
        <v>11.14</v>
      </c>
      <c r="I82" s="16">
        <f>TRUNC(TRUNC(G82,8)*H82,2)</f>
        <v>11.14</v>
      </c>
    </row>
    <row r="83" spans="1:9" ht="21" customHeight="1" x14ac:dyDescent="0.25">
      <c r="A83" s="13" t="s">
        <v>3734</v>
      </c>
      <c r="B83" s="14" t="s">
        <v>3735</v>
      </c>
      <c r="C83" s="66" t="s">
        <v>17</v>
      </c>
      <c r="D83" s="66"/>
      <c r="E83" s="66"/>
      <c r="F83" s="13" t="s">
        <v>18</v>
      </c>
      <c r="G83" s="15">
        <v>1</v>
      </c>
      <c r="H83" s="16">
        <v>15.46</v>
      </c>
      <c r="I83" s="16">
        <f>TRUNC(TRUNC(G83,8)*H83,2)</f>
        <v>15.46</v>
      </c>
    </row>
    <row r="84" spans="1:9" ht="15" customHeight="1" x14ac:dyDescent="0.25">
      <c r="A84" s="8"/>
      <c r="B84" s="8"/>
      <c r="C84" s="8"/>
      <c r="D84" s="8"/>
      <c r="E84" s="8"/>
      <c r="F84" s="8"/>
      <c r="G84" s="67" t="s">
        <v>3736</v>
      </c>
      <c r="H84" s="67"/>
      <c r="I84" s="17">
        <f>SUM(I80:I83)</f>
        <v>450.64999999999992</v>
      </c>
    </row>
    <row r="85" spans="1:9" ht="15" customHeight="1" x14ac:dyDescent="0.25">
      <c r="A85" s="64" t="s">
        <v>3737</v>
      </c>
      <c r="B85" s="64"/>
      <c r="C85" s="65" t="s">
        <v>3</v>
      </c>
      <c r="D85" s="65"/>
      <c r="E85" s="65"/>
      <c r="F85" s="12" t="s">
        <v>4</v>
      </c>
      <c r="G85" s="12" t="s">
        <v>3725</v>
      </c>
      <c r="H85" s="12" t="s">
        <v>3726</v>
      </c>
      <c r="I85" s="12" t="s">
        <v>3727</v>
      </c>
    </row>
    <row r="86" spans="1:9" ht="15" customHeight="1" x14ac:dyDescent="0.25">
      <c r="A86" s="13" t="s">
        <v>3783</v>
      </c>
      <c r="B86" s="14" t="s">
        <v>3784</v>
      </c>
      <c r="C86" s="66" t="s">
        <v>17</v>
      </c>
      <c r="D86" s="66"/>
      <c r="E86" s="66"/>
      <c r="F86" s="13" t="s">
        <v>18</v>
      </c>
      <c r="G86" s="15">
        <v>1</v>
      </c>
      <c r="H86" s="16">
        <v>7520</v>
      </c>
      <c r="I86" s="16">
        <f>TRUNC(TRUNC(G86,8)*H86,2)</f>
        <v>7520</v>
      </c>
    </row>
    <row r="87" spans="1:9" ht="15" customHeight="1" x14ac:dyDescent="0.25">
      <c r="A87" s="8"/>
      <c r="B87" s="8"/>
      <c r="C87" s="8"/>
      <c r="D87" s="8"/>
      <c r="E87" s="8"/>
      <c r="F87" s="8"/>
      <c r="G87" s="67" t="s">
        <v>3740</v>
      </c>
      <c r="H87" s="67"/>
      <c r="I87" s="17">
        <f>SUM(I86:I86)</f>
        <v>7520</v>
      </c>
    </row>
    <row r="88" spans="1:9" ht="15" customHeight="1" x14ac:dyDescent="0.25">
      <c r="A88" s="64" t="s">
        <v>3741</v>
      </c>
      <c r="B88" s="64"/>
      <c r="C88" s="65" t="s">
        <v>3</v>
      </c>
      <c r="D88" s="65"/>
      <c r="E88" s="65"/>
      <c r="F88" s="12" t="s">
        <v>4</v>
      </c>
      <c r="G88" s="12" t="s">
        <v>3725</v>
      </c>
      <c r="H88" s="12" t="s">
        <v>3726</v>
      </c>
      <c r="I88" s="12" t="s">
        <v>3727</v>
      </c>
    </row>
    <row r="89" spans="1:9" ht="29.1" customHeight="1" x14ac:dyDescent="0.25">
      <c r="A89" s="13" t="s">
        <v>3785</v>
      </c>
      <c r="B89" s="14" t="s">
        <v>3786</v>
      </c>
      <c r="C89" s="66" t="s">
        <v>17</v>
      </c>
      <c r="D89" s="66"/>
      <c r="E89" s="66"/>
      <c r="F89" s="13" t="s">
        <v>18</v>
      </c>
      <c r="G89" s="15">
        <v>1</v>
      </c>
      <c r="H89" s="16">
        <v>101.82</v>
      </c>
      <c r="I89" s="16">
        <f>TRUNC(TRUNC(G89,8)*H89,2)</f>
        <v>101.82</v>
      </c>
    </row>
    <row r="90" spans="1:9" ht="15" customHeight="1" x14ac:dyDescent="0.25">
      <c r="A90" s="8"/>
      <c r="B90" s="8"/>
      <c r="C90" s="8"/>
      <c r="D90" s="8"/>
      <c r="E90" s="8"/>
      <c r="F90" s="8"/>
      <c r="G90" s="67" t="s">
        <v>3744</v>
      </c>
      <c r="H90" s="67"/>
      <c r="I90" s="17">
        <f>SUM(I89:I89)</f>
        <v>101.82</v>
      </c>
    </row>
    <row r="91" spans="1:9" ht="15" customHeight="1" x14ac:dyDescent="0.25">
      <c r="A91" s="8"/>
      <c r="B91" s="8"/>
      <c r="C91" s="8"/>
      <c r="D91" s="8"/>
      <c r="E91" s="8"/>
      <c r="F91" s="8"/>
      <c r="G91" s="68" t="s">
        <v>3745</v>
      </c>
      <c r="H91" s="68"/>
      <c r="I91" s="4">
        <f>ROUND(SUM(I84,I87,I90),2)</f>
        <v>8072.47</v>
      </c>
    </row>
    <row r="92" spans="1:9" ht="9.9499999999999993" customHeight="1" x14ac:dyDescent="0.25">
      <c r="A92" s="8"/>
      <c r="B92" s="8"/>
      <c r="C92" s="8"/>
      <c r="D92" s="8"/>
      <c r="E92" s="8"/>
      <c r="F92" s="8"/>
      <c r="G92" s="62"/>
      <c r="H92" s="62"/>
      <c r="I92" s="62"/>
    </row>
    <row r="93" spans="1:9" ht="20.100000000000001" customHeight="1" x14ac:dyDescent="0.25">
      <c r="A93" s="63" t="s">
        <v>3787</v>
      </c>
      <c r="B93" s="63"/>
      <c r="C93" s="63"/>
      <c r="D93" s="63"/>
      <c r="E93" s="63"/>
      <c r="F93" s="63"/>
      <c r="G93" s="63"/>
      <c r="H93" s="63"/>
      <c r="I93" s="63"/>
    </row>
    <row r="94" spans="1:9" ht="15" customHeight="1" x14ac:dyDescent="0.25">
      <c r="A94" s="64" t="s">
        <v>3724</v>
      </c>
      <c r="B94" s="64"/>
      <c r="C94" s="65" t="s">
        <v>3</v>
      </c>
      <c r="D94" s="65"/>
      <c r="E94" s="65"/>
      <c r="F94" s="12" t="s">
        <v>4</v>
      </c>
      <c r="G94" s="12" t="s">
        <v>3725</v>
      </c>
      <c r="H94" s="12" t="s">
        <v>3726</v>
      </c>
      <c r="I94" s="12" t="s">
        <v>3727</v>
      </c>
    </row>
    <row r="95" spans="1:9" ht="21" customHeight="1" x14ac:dyDescent="0.25">
      <c r="A95" s="13" t="s">
        <v>3779</v>
      </c>
      <c r="B95" s="14" t="s">
        <v>3780</v>
      </c>
      <c r="C95" s="66" t="s">
        <v>17</v>
      </c>
      <c r="D95" s="66"/>
      <c r="E95" s="66"/>
      <c r="F95" s="13" t="s">
        <v>18</v>
      </c>
      <c r="G95" s="15">
        <v>1</v>
      </c>
      <c r="H95" s="16">
        <v>153.54</v>
      </c>
      <c r="I95" s="16">
        <f>TRUNC(TRUNC(G95,8)*H95,2)</f>
        <v>153.54</v>
      </c>
    </row>
    <row r="96" spans="1:9" ht="21" customHeight="1" x14ac:dyDescent="0.25">
      <c r="A96" s="13" t="s">
        <v>3730</v>
      </c>
      <c r="B96" s="14" t="s">
        <v>3731</v>
      </c>
      <c r="C96" s="66" t="s">
        <v>17</v>
      </c>
      <c r="D96" s="66"/>
      <c r="E96" s="66"/>
      <c r="F96" s="13" t="s">
        <v>18</v>
      </c>
      <c r="G96" s="15">
        <v>1</v>
      </c>
      <c r="H96" s="16">
        <v>270.51</v>
      </c>
      <c r="I96" s="16">
        <f>TRUNC(TRUNC(G96,8)*H96,2)</f>
        <v>270.51</v>
      </c>
    </row>
    <row r="97" spans="1:9" ht="21" customHeight="1" x14ac:dyDescent="0.25">
      <c r="A97" s="13" t="s">
        <v>3781</v>
      </c>
      <c r="B97" s="14" t="s">
        <v>3782</v>
      </c>
      <c r="C97" s="66" t="s">
        <v>17</v>
      </c>
      <c r="D97" s="66"/>
      <c r="E97" s="66"/>
      <c r="F97" s="13" t="s">
        <v>18</v>
      </c>
      <c r="G97" s="15">
        <v>1</v>
      </c>
      <c r="H97" s="16">
        <v>11.14</v>
      </c>
      <c r="I97" s="16">
        <f>TRUNC(TRUNC(G97,8)*H97,2)</f>
        <v>11.14</v>
      </c>
    </row>
    <row r="98" spans="1:9" ht="21" customHeight="1" x14ac:dyDescent="0.25">
      <c r="A98" s="13" t="s">
        <v>3734</v>
      </c>
      <c r="B98" s="14" t="s">
        <v>3735</v>
      </c>
      <c r="C98" s="66" t="s">
        <v>17</v>
      </c>
      <c r="D98" s="66"/>
      <c r="E98" s="66"/>
      <c r="F98" s="13" t="s">
        <v>18</v>
      </c>
      <c r="G98" s="15">
        <v>1</v>
      </c>
      <c r="H98" s="16">
        <v>15.46</v>
      </c>
      <c r="I98" s="16">
        <f>TRUNC(TRUNC(G98,8)*H98,2)</f>
        <v>15.46</v>
      </c>
    </row>
    <row r="99" spans="1:9" ht="15" customHeight="1" x14ac:dyDescent="0.25">
      <c r="A99" s="8"/>
      <c r="B99" s="8"/>
      <c r="C99" s="8"/>
      <c r="D99" s="8"/>
      <c r="E99" s="8"/>
      <c r="F99" s="8"/>
      <c r="G99" s="67" t="s">
        <v>3736</v>
      </c>
      <c r="H99" s="67"/>
      <c r="I99" s="17">
        <f>SUM(I95:I98)</f>
        <v>450.64999999999992</v>
      </c>
    </row>
    <row r="100" spans="1:9" ht="15" customHeight="1" x14ac:dyDescent="0.25">
      <c r="A100" s="64" t="s">
        <v>3737</v>
      </c>
      <c r="B100" s="64"/>
      <c r="C100" s="65" t="s">
        <v>3</v>
      </c>
      <c r="D100" s="65"/>
      <c r="E100" s="65"/>
      <c r="F100" s="12" t="s">
        <v>4</v>
      </c>
      <c r="G100" s="12" t="s">
        <v>3725</v>
      </c>
      <c r="H100" s="12" t="s">
        <v>3726</v>
      </c>
      <c r="I100" s="12" t="s">
        <v>3727</v>
      </c>
    </row>
    <row r="101" spans="1:9" ht="15" customHeight="1" x14ac:dyDescent="0.25">
      <c r="A101" s="13" t="s">
        <v>3788</v>
      </c>
      <c r="B101" s="14" t="s">
        <v>3789</v>
      </c>
      <c r="C101" s="66" t="s">
        <v>17</v>
      </c>
      <c r="D101" s="66"/>
      <c r="E101" s="66"/>
      <c r="F101" s="13" t="s">
        <v>18</v>
      </c>
      <c r="G101" s="15">
        <v>1</v>
      </c>
      <c r="H101" s="16">
        <v>5147.6000000000004</v>
      </c>
      <c r="I101" s="16">
        <f>TRUNC(TRUNC(G101,8)*H101,2)</f>
        <v>5147.6000000000004</v>
      </c>
    </row>
    <row r="102" spans="1:9" ht="15" customHeight="1" x14ac:dyDescent="0.25">
      <c r="A102" s="8"/>
      <c r="B102" s="8"/>
      <c r="C102" s="8"/>
      <c r="D102" s="8"/>
      <c r="E102" s="8"/>
      <c r="F102" s="8"/>
      <c r="G102" s="67" t="s">
        <v>3740</v>
      </c>
      <c r="H102" s="67"/>
      <c r="I102" s="17">
        <f>SUM(I101:I101)</f>
        <v>5147.6000000000004</v>
      </c>
    </row>
    <row r="103" spans="1:9" ht="15" customHeight="1" x14ac:dyDescent="0.25">
      <c r="A103" s="64" t="s">
        <v>3741</v>
      </c>
      <c r="B103" s="64"/>
      <c r="C103" s="65" t="s">
        <v>3</v>
      </c>
      <c r="D103" s="65"/>
      <c r="E103" s="65"/>
      <c r="F103" s="12" t="s">
        <v>4</v>
      </c>
      <c r="G103" s="12" t="s">
        <v>3725</v>
      </c>
      <c r="H103" s="12" t="s">
        <v>3726</v>
      </c>
      <c r="I103" s="12" t="s">
        <v>3727</v>
      </c>
    </row>
    <row r="104" spans="1:9" ht="21" customHeight="1" x14ac:dyDescent="0.25">
      <c r="A104" s="13" t="s">
        <v>3790</v>
      </c>
      <c r="B104" s="14" t="s">
        <v>3791</v>
      </c>
      <c r="C104" s="66" t="s">
        <v>17</v>
      </c>
      <c r="D104" s="66"/>
      <c r="E104" s="66"/>
      <c r="F104" s="13" t="s">
        <v>18</v>
      </c>
      <c r="G104" s="15">
        <v>1</v>
      </c>
      <c r="H104" s="16">
        <v>19.71</v>
      </c>
      <c r="I104" s="16">
        <f>TRUNC(TRUNC(G104,8)*H104,2)</f>
        <v>19.71</v>
      </c>
    </row>
    <row r="105" spans="1:9" ht="15" customHeight="1" x14ac:dyDescent="0.25">
      <c r="A105" s="8"/>
      <c r="B105" s="8"/>
      <c r="C105" s="8"/>
      <c r="D105" s="8"/>
      <c r="E105" s="8"/>
      <c r="F105" s="8"/>
      <c r="G105" s="67" t="s">
        <v>3744</v>
      </c>
      <c r="H105" s="67"/>
      <c r="I105" s="17">
        <f>SUM(I104:I104)</f>
        <v>19.71</v>
      </c>
    </row>
    <row r="106" spans="1:9" ht="15" customHeight="1" x14ac:dyDescent="0.25">
      <c r="A106" s="8"/>
      <c r="B106" s="8"/>
      <c r="C106" s="8"/>
      <c r="D106" s="8"/>
      <c r="E106" s="8"/>
      <c r="F106" s="8"/>
      <c r="G106" s="68" t="s">
        <v>3745</v>
      </c>
      <c r="H106" s="68"/>
      <c r="I106" s="4">
        <f>ROUND(SUM(I99,I102,I105),2)</f>
        <v>5617.96</v>
      </c>
    </row>
    <row r="107" spans="1:9" ht="9.9499999999999993" customHeight="1" x14ac:dyDescent="0.25">
      <c r="A107" s="8"/>
      <c r="B107" s="8"/>
      <c r="C107" s="8"/>
      <c r="D107" s="8"/>
      <c r="E107" s="8"/>
      <c r="F107" s="8"/>
      <c r="G107" s="62"/>
      <c r="H107" s="62"/>
      <c r="I107" s="62"/>
    </row>
    <row r="108" spans="1:9" ht="20.100000000000001" customHeight="1" x14ac:dyDescent="0.25">
      <c r="A108" s="63" t="s">
        <v>3792</v>
      </c>
      <c r="B108" s="63"/>
      <c r="C108" s="63"/>
      <c r="D108" s="63"/>
      <c r="E108" s="63"/>
      <c r="F108" s="63"/>
      <c r="G108" s="63"/>
      <c r="H108" s="63"/>
      <c r="I108" s="63"/>
    </row>
    <row r="109" spans="1:9" ht="15" customHeight="1" x14ac:dyDescent="0.25">
      <c r="A109" s="64" t="s">
        <v>3724</v>
      </c>
      <c r="B109" s="64"/>
      <c r="C109" s="65" t="s">
        <v>3</v>
      </c>
      <c r="D109" s="65"/>
      <c r="E109" s="65"/>
      <c r="F109" s="12" t="s">
        <v>4</v>
      </c>
      <c r="G109" s="12" t="s">
        <v>3725</v>
      </c>
      <c r="H109" s="12" t="s">
        <v>3726</v>
      </c>
      <c r="I109" s="12" t="s">
        <v>3727</v>
      </c>
    </row>
    <row r="110" spans="1:9" ht="21" customHeight="1" x14ac:dyDescent="0.25">
      <c r="A110" s="13" t="s">
        <v>3779</v>
      </c>
      <c r="B110" s="14" t="s">
        <v>3780</v>
      </c>
      <c r="C110" s="66" t="s">
        <v>17</v>
      </c>
      <c r="D110" s="66"/>
      <c r="E110" s="66"/>
      <c r="F110" s="13" t="s">
        <v>18</v>
      </c>
      <c r="G110" s="15">
        <v>1</v>
      </c>
      <c r="H110" s="16">
        <v>153.54</v>
      </c>
      <c r="I110" s="16">
        <f>TRUNC(TRUNC(G110,8)*H110,2)</f>
        <v>153.54</v>
      </c>
    </row>
    <row r="111" spans="1:9" ht="21" customHeight="1" x14ac:dyDescent="0.25">
      <c r="A111" s="13" t="s">
        <v>3730</v>
      </c>
      <c r="B111" s="14" t="s">
        <v>3731</v>
      </c>
      <c r="C111" s="66" t="s">
        <v>17</v>
      </c>
      <c r="D111" s="66"/>
      <c r="E111" s="66"/>
      <c r="F111" s="13" t="s">
        <v>18</v>
      </c>
      <c r="G111" s="15">
        <v>1</v>
      </c>
      <c r="H111" s="16">
        <v>270.51</v>
      </c>
      <c r="I111" s="16">
        <f>TRUNC(TRUNC(G111,8)*H111,2)</f>
        <v>270.51</v>
      </c>
    </row>
    <row r="112" spans="1:9" ht="21" customHeight="1" x14ac:dyDescent="0.25">
      <c r="A112" s="13" t="s">
        <v>3781</v>
      </c>
      <c r="B112" s="14" t="s">
        <v>3782</v>
      </c>
      <c r="C112" s="66" t="s">
        <v>17</v>
      </c>
      <c r="D112" s="66"/>
      <c r="E112" s="66"/>
      <c r="F112" s="13" t="s">
        <v>18</v>
      </c>
      <c r="G112" s="15">
        <v>1</v>
      </c>
      <c r="H112" s="16">
        <v>11.14</v>
      </c>
      <c r="I112" s="16">
        <f>TRUNC(TRUNC(G112,8)*H112,2)</f>
        <v>11.14</v>
      </c>
    </row>
    <row r="113" spans="1:9" ht="21" customHeight="1" x14ac:dyDescent="0.25">
      <c r="A113" s="13" t="s">
        <v>3734</v>
      </c>
      <c r="B113" s="14" t="s">
        <v>3735</v>
      </c>
      <c r="C113" s="66" t="s">
        <v>17</v>
      </c>
      <c r="D113" s="66"/>
      <c r="E113" s="66"/>
      <c r="F113" s="13" t="s">
        <v>18</v>
      </c>
      <c r="G113" s="15">
        <v>1</v>
      </c>
      <c r="H113" s="16">
        <v>15.46</v>
      </c>
      <c r="I113" s="16">
        <f>TRUNC(TRUNC(G113,8)*H113,2)</f>
        <v>15.46</v>
      </c>
    </row>
    <row r="114" spans="1:9" ht="15" customHeight="1" x14ac:dyDescent="0.25">
      <c r="A114" s="8"/>
      <c r="B114" s="8"/>
      <c r="C114" s="8"/>
      <c r="D114" s="8"/>
      <c r="E114" s="8"/>
      <c r="F114" s="8"/>
      <c r="G114" s="67" t="s">
        <v>3736</v>
      </c>
      <c r="H114" s="67"/>
      <c r="I114" s="17">
        <f>SUM(I110:I113)</f>
        <v>450.64999999999992</v>
      </c>
    </row>
    <row r="115" spans="1:9" ht="15" customHeight="1" x14ac:dyDescent="0.25">
      <c r="A115" s="64" t="s">
        <v>3737</v>
      </c>
      <c r="B115" s="64"/>
      <c r="C115" s="65" t="s">
        <v>3</v>
      </c>
      <c r="D115" s="65"/>
      <c r="E115" s="65"/>
      <c r="F115" s="12" t="s">
        <v>4</v>
      </c>
      <c r="G115" s="12" t="s">
        <v>3725</v>
      </c>
      <c r="H115" s="12" t="s">
        <v>3726</v>
      </c>
      <c r="I115" s="12" t="s">
        <v>3727</v>
      </c>
    </row>
    <row r="116" spans="1:9" ht="15" customHeight="1" x14ac:dyDescent="0.25">
      <c r="A116" s="13" t="s">
        <v>3793</v>
      </c>
      <c r="B116" s="14" t="s">
        <v>3794</v>
      </c>
      <c r="C116" s="66" t="s">
        <v>17</v>
      </c>
      <c r="D116" s="66"/>
      <c r="E116" s="66"/>
      <c r="F116" s="13" t="s">
        <v>18</v>
      </c>
      <c r="G116" s="15">
        <v>1</v>
      </c>
      <c r="H116" s="16">
        <v>5246.33</v>
      </c>
      <c r="I116" s="16">
        <f>TRUNC(TRUNC(G116,8)*H116,2)</f>
        <v>5246.33</v>
      </c>
    </row>
    <row r="117" spans="1:9" ht="15" customHeight="1" x14ac:dyDescent="0.25">
      <c r="A117" s="8"/>
      <c r="B117" s="8"/>
      <c r="C117" s="8"/>
      <c r="D117" s="8"/>
      <c r="E117" s="8"/>
      <c r="F117" s="8"/>
      <c r="G117" s="67" t="s">
        <v>3740</v>
      </c>
      <c r="H117" s="67"/>
      <c r="I117" s="17">
        <f>SUM(I116:I116)</f>
        <v>5246.33</v>
      </c>
    </row>
    <row r="118" spans="1:9" ht="15" customHeight="1" x14ac:dyDescent="0.25">
      <c r="A118" s="64" t="s">
        <v>3741</v>
      </c>
      <c r="B118" s="64"/>
      <c r="C118" s="65" t="s">
        <v>3</v>
      </c>
      <c r="D118" s="65"/>
      <c r="E118" s="65"/>
      <c r="F118" s="12" t="s">
        <v>4</v>
      </c>
      <c r="G118" s="12" t="s">
        <v>3725</v>
      </c>
      <c r="H118" s="12" t="s">
        <v>3726</v>
      </c>
      <c r="I118" s="12" t="s">
        <v>3727</v>
      </c>
    </row>
    <row r="119" spans="1:9" ht="21" customHeight="1" x14ac:dyDescent="0.25">
      <c r="A119" s="13" t="s">
        <v>3795</v>
      </c>
      <c r="B119" s="14" t="s">
        <v>3796</v>
      </c>
      <c r="C119" s="66" t="s">
        <v>17</v>
      </c>
      <c r="D119" s="66"/>
      <c r="E119" s="66"/>
      <c r="F119" s="13" t="s">
        <v>18</v>
      </c>
      <c r="G119" s="15">
        <v>1</v>
      </c>
      <c r="H119" s="16">
        <v>71.03</v>
      </c>
      <c r="I119" s="16">
        <f>TRUNC(TRUNC(G119,8)*H119,2)</f>
        <v>71.03</v>
      </c>
    </row>
    <row r="120" spans="1:9" ht="15" customHeight="1" x14ac:dyDescent="0.25">
      <c r="A120" s="8"/>
      <c r="B120" s="8"/>
      <c r="C120" s="8"/>
      <c r="D120" s="8"/>
      <c r="E120" s="8"/>
      <c r="F120" s="8"/>
      <c r="G120" s="67" t="s">
        <v>3744</v>
      </c>
      <c r="H120" s="67"/>
      <c r="I120" s="17">
        <f>SUM(I119:I119)</f>
        <v>71.03</v>
      </c>
    </row>
    <row r="121" spans="1:9" ht="15" customHeight="1" x14ac:dyDescent="0.25">
      <c r="A121" s="8"/>
      <c r="B121" s="8"/>
      <c r="C121" s="8"/>
      <c r="D121" s="8"/>
      <c r="E121" s="8"/>
      <c r="F121" s="8"/>
      <c r="G121" s="68" t="s">
        <v>3745</v>
      </c>
      <c r="H121" s="68"/>
      <c r="I121" s="4">
        <f>ROUND(SUM(I114,I117,I120),2)</f>
        <v>5768.01</v>
      </c>
    </row>
    <row r="122" spans="1:9" ht="9.9499999999999993" customHeight="1" x14ac:dyDescent="0.25">
      <c r="A122" s="8"/>
      <c r="B122" s="8"/>
      <c r="C122" s="8"/>
      <c r="D122" s="8"/>
      <c r="E122" s="8"/>
      <c r="F122" s="8"/>
      <c r="G122" s="62"/>
      <c r="H122" s="62"/>
      <c r="I122" s="62"/>
    </row>
    <row r="123" spans="1:9" ht="20.100000000000001" customHeight="1" x14ac:dyDescent="0.25">
      <c r="A123" s="63" t="s">
        <v>3797</v>
      </c>
      <c r="B123" s="63"/>
      <c r="C123" s="63"/>
      <c r="D123" s="63"/>
      <c r="E123" s="63"/>
      <c r="F123" s="63"/>
      <c r="G123" s="63"/>
      <c r="H123" s="63"/>
      <c r="I123" s="63"/>
    </row>
    <row r="124" spans="1:9" ht="15" customHeight="1" x14ac:dyDescent="0.25">
      <c r="A124" s="64" t="s">
        <v>3724</v>
      </c>
      <c r="B124" s="64"/>
      <c r="C124" s="65" t="s">
        <v>3</v>
      </c>
      <c r="D124" s="65"/>
      <c r="E124" s="65"/>
      <c r="F124" s="12" t="s">
        <v>4</v>
      </c>
      <c r="G124" s="12" t="s">
        <v>3725</v>
      </c>
      <c r="H124" s="12" t="s">
        <v>3726</v>
      </c>
      <c r="I124" s="12" t="s">
        <v>3727</v>
      </c>
    </row>
    <row r="125" spans="1:9" ht="21" customHeight="1" x14ac:dyDescent="0.25">
      <c r="A125" s="13" t="s">
        <v>3798</v>
      </c>
      <c r="B125" s="14" t="s">
        <v>3799</v>
      </c>
      <c r="C125" s="66" t="s">
        <v>17</v>
      </c>
      <c r="D125" s="66"/>
      <c r="E125" s="66"/>
      <c r="F125" s="13" t="s">
        <v>25</v>
      </c>
      <c r="G125" s="15">
        <v>1</v>
      </c>
      <c r="H125" s="16">
        <v>4.5199999999999996</v>
      </c>
      <c r="I125" s="16">
        <f t="shared" ref="I125:I130" si="0">TRUNC(TRUNC(G125,8)*H125,2)</f>
        <v>4.5199999999999996</v>
      </c>
    </row>
    <row r="126" spans="1:9" ht="21" customHeight="1" x14ac:dyDescent="0.25">
      <c r="A126" s="13" t="s">
        <v>3800</v>
      </c>
      <c r="B126" s="14" t="s">
        <v>3801</v>
      </c>
      <c r="C126" s="66" t="s">
        <v>17</v>
      </c>
      <c r="D126" s="66"/>
      <c r="E126" s="66"/>
      <c r="F126" s="13" t="s">
        <v>25</v>
      </c>
      <c r="G126" s="15">
        <v>1</v>
      </c>
      <c r="H126" s="16">
        <v>1.39</v>
      </c>
      <c r="I126" s="16">
        <f t="shared" si="0"/>
        <v>1.39</v>
      </c>
    </row>
    <row r="127" spans="1:9" ht="21" customHeight="1" x14ac:dyDescent="0.25">
      <c r="A127" s="13" t="s">
        <v>3754</v>
      </c>
      <c r="B127" s="14" t="s">
        <v>3755</v>
      </c>
      <c r="C127" s="66" t="s">
        <v>17</v>
      </c>
      <c r="D127" s="66"/>
      <c r="E127" s="66"/>
      <c r="F127" s="13" t="s">
        <v>25</v>
      </c>
      <c r="G127" s="15">
        <v>1</v>
      </c>
      <c r="H127" s="16">
        <v>1.43</v>
      </c>
      <c r="I127" s="16">
        <f t="shared" si="0"/>
        <v>1.43</v>
      </c>
    </row>
    <row r="128" spans="1:9" ht="21" customHeight="1" x14ac:dyDescent="0.25">
      <c r="A128" s="13" t="s">
        <v>3802</v>
      </c>
      <c r="B128" s="14" t="s">
        <v>3803</v>
      </c>
      <c r="C128" s="66" t="s">
        <v>17</v>
      </c>
      <c r="D128" s="66"/>
      <c r="E128" s="66"/>
      <c r="F128" s="13" t="s">
        <v>25</v>
      </c>
      <c r="G128" s="15">
        <v>1</v>
      </c>
      <c r="H128" s="16">
        <v>0.61</v>
      </c>
      <c r="I128" s="16">
        <f t="shared" si="0"/>
        <v>0.61</v>
      </c>
    </row>
    <row r="129" spans="1:9" ht="21" customHeight="1" x14ac:dyDescent="0.25">
      <c r="A129" s="13" t="s">
        <v>3758</v>
      </c>
      <c r="B129" s="14" t="s">
        <v>3759</v>
      </c>
      <c r="C129" s="66" t="s">
        <v>17</v>
      </c>
      <c r="D129" s="66"/>
      <c r="E129" s="66"/>
      <c r="F129" s="13" t="s">
        <v>25</v>
      </c>
      <c r="G129" s="15">
        <v>1</v>
      </c>
      <c r="H129" s="16">
        <v>0.08</v>
      </c>
      <c r="I129" s="16">
        <f t="shared" si="0"/>
        <v>0.08</v>
      </c>
    </row>
    <row r="130" spans="1:9" ht="21" customHeight="1" x14ac:dyDescent="0.25">
      <c r="A130" s="13" t="s">
        <v>3804</v>
      </c>
      <c r="B130" s="14" t="s">
        <v>3805</v>
      </c>
      <c r="C130" s="66" t="s">
        <v>17</v>
      </c>
      <c r="D130" s="66"/>
      <c r="E130" s="66"/>
      <c r="F130" s="13" t="s">
        <v>25</v>
      </c>
      <c r="G130" s="15">
        <v>1</v>
      </c>
      <c r="H130" s="16">
        <v>0.85</v>
      </c>
      <c r="I130" s="16">
        <f t="shared" si="0"/>
        <v>0.85</v>
      </c>
    </row>
    <row r="131" spans="1:9" ht="15" customHeight="1" x14ac:dyDescent="0.25">
      <c r="A131" s="8"/>
      <c r="B131" s="8"/>
      <c r="C131" s="8"/>
      <c r="D131" s="8"/>
      <c r="E131" s="8"/>
      <c r="F131" s="8"/>
      <c r="G131" s="67" t="s">
        <v>3736</v>
      </c>
      <c r="H131" s="67"/>
      <c r="I131" s="17">
        <f>SUM(I125:I130)</f>
        <v>8.879999999999999</v>
      </c>
    </row>
    <row r="132" spans="1:9" ht="15" customHeight="1" x14ac:dyDescent="0.25">
      <c r="A132" s="64" t="s">
        <v>3737</v>
      </c>
      <c r="B132" s="64"/>
      <c r="C132" s="65" t="s">
        <v>3</v>
      </c>
      <c r="D132" s="65"/>
      <c r="E132" s="65"/>
      <c r="F132" s="12" t="s">
        <v>4</v>
      </c>
      <c r="G132" s="12" t="s">
        <v>3725</v>
      </c>
      <c r="H132" s="12" t="s">
        <v>3726</v>
      </c>
      <c r="I132" s="12" t="s">
        <v>3727</v>
      </c>
    </row>
    <row r="133" spans="1:9" ht="15" customHeight="1" x14ac:dyDescent="0.25">
      <c r="A133" s="13" t="s">
        <v>3806</v>
      </c>
      <c r="B133" s="14" t="s">
        <v>3807</v>
      </c>
      <c r="C133" s="66" t="s">
        <v>17</v>
      </c>
      <c r="D133" s="66"/>
      <c r="E133" s="66"/>
      <c r="F133" s="13" t="s">
        <v>25</v>
      </c>
      <c r="G133" s="15">
        <v>1</v>
      </c>
      <c r="H133" s="16">
        <v>15.84</v>
      </c>
      <c r="I133" s="16">
        <f>TRUNC(TRUNC(G133,8)*H133,2)</f>
        <v>15.84</v>
      </c>
    </row>
    <row r="134" spans="1:9" ht="15" customHeight="1" x14ac:dyDescent="0.25">
      <c r="A134" s="8"/>
      <c r="B134" s="8"/>
      <c r="C134" s="8"/>
      <c r="D134" s="8"/>
      <c r="E134" s="8"/>
      <c r="F134" s="8"/>
      <c r="G134" s="67" t="s">
        <v>3740</v>
      </c>
      <c r="H134" s="67"/>
      <c r="I134" s="17">
        <f>SUM(I133:I133)</f>
        <v>15.84</v>
      </c>
    </row>
    <row r="135" spans="1:9" ht="15" customHeight="1" x14ac:dyDescent="0.25">
      <c r="A135" s="64" t="s">
        <v>3741</v>
      </c>
      <c r="B135" s="64"/>
      <c r="C135" s="65" t="s">
        <v>3</v>
      </c>
      <c r="D135" s="65"/>
      <c r="E135" s="65"/>
      <c r="F135" s="12" t="s">
        <v>4</v>
      </c>
      <c r="G135" s="12" t="s">
        <v>3725</v>
      </c>
      <c r="H135" s="12" t="s">
        <v>3726</v>
      </c>
      <c r="I135" s="12" t="s">
        <v>3727</v>
      </c>
    </row>
    <row r="136" spans="1:9" ht="21" customHeight="1" x14ac:dyDescent="0.25">
      <c r="A136" s="13" t="s">
        <v>3808</v>
      </c>
      <c r="B136" s="14" t="s">
        <v>3809</v>
      </c>
      <c r="C136" s="66" t="s">
        <v>17</v>
      </c>
      <c r="D136" s="66"/>
      <c r="E136" s="66"/>
      <c r="F136" s="13" t="s">
        <v>25</v>
      </c>
      <c r="G136" s="15">
        <v>1</v>
      </c>
      <c r="H136" s="16">
        <v>0.08</v>
      </c>
      <c r="I136" s="16">
        <f>TRUNC(TRUNC(G136,8)*H136,2)</f>
        <v>0.08</v>
      </c>
    </row>
    <row r="137" spans="1:9" ht="15" customHeight="1" x14ac:dyDescent="0.25">
      <c r="A137" s="8"/>
      <c r="B137" s="8"/>
      <c r="C137" s="8"/>
      <c r="D137" s="8"/>
      <c r="E137" s="8"/>
      <c r="F137" s="8"/>
      <c r="G137" s="67" t="s">
        <v>3744</v>
      </c>
      <c r="H137" s="67"/>
      <c r="I137" s="17">
        <f>SUM(I136:I136)</f>
        <v>0.08</v>
      </c>
    </row>
    <row r="138" spans="1:9" ht="15" customHeight="1" x14ac:dyDescent="0.25">
      <c r="A138" s="8"/>
      <c r="B138" s="8"/>
      <c r="C138" s="8"/>
      <c r="D138" s="8"/>
      <c r="E138" s="8"/>
      <c r="F138" s="8"/>
      <c r="G138" s="68" t="s">
        <v>3745</v>
      </c>
      <c r="H138" s="68"/>
      <c r="I138" s="4">
        <f>ROUND(SUM(I131,I134,I137),2)</f>
        <v>24.8</v>
      </c>
    </row>
    <row r="139" spans="1:9" ht="9.9499999999999993" customHeight="1" x14ac:dyDescent="0.25">
      <c r="A139" s="8"/>
      <c r="B139" s="8"/>
      <c r="C139" s="8"/>
      <c r="D139" s="8"/>
      <c r="E139" s="8"/>
      <c r="F139" s="8"/>
      <c r="G139" s="62"/>
      <c r="H139" s="62"/>
      <c r="I139" s="62"/>
    </row>
    <row r="140" spans="1:9" ht="20.100000000000001" customHeight="1" x14ac:dyDescent="0.25">
      <c r="A140" s="63" t="s">
        <v>3810</v>
      </c>
      <c r="B140" s="63"/>
      <c r="C140" s="63"/>
      <c r="D140" s="63"/>
      <c r="E140" s="63"/>
      <c r="F140" s="63"/>
      <c r="G140" s="63"/>
      <c r="H140" s="63"/>
      <c r="I140" s="63"/>
    </row>
    <row r="141" spans="1:9" ht="15" customHeight="1" x14ac:dyDescent="0.25">
      <c r="A141" s="64" t="s">
        <v>3724</v>
      </c>
      <c r="B141" s="64"/>
      <c r="C141" s="65" t="s">
        <v>3</v>
      </c>
      <c r="D141" s="65"/>
      <c r="E141" s="65"/>
      <c r="F141" s="12" t="s">
        <v>4</v>
      </c>
      <c r="G141" s="12" t="s">
        <v>3725</v>
      </c>
      <c r="H141" s="12" t="s">
        <v>3726</v>
      </c>
      <c r="I141" s="12" t="s">
        <v>3727</v>
      </c>
    </row>
    <row r="142" spans="1:9" ht="21" customHeight="1" x14ac:dyDescent="0.25">
      <c r="A142" s="13" t="s">
        <v>3811</v>
      </c>
      <c r="B142" s="14" t="s">
        <v>3812</v>
      </c>
      <c r="C142" s="66" t="s">
        <v>17</v>
      </c>
      <c r="D142" s="66"/>
      <c r="E142" s="66"/>
      <c r="F142" s="13" t="s">
        <v>18</v>
      </c>
      <c r="G142" s="15">
        <v>1</v>
      </c>
      <c r="H142" s="16">
        <v>851.95</v>
      </c>
      <c r="I142" s="16">
        <f t="shared" ref="I142:I147" si="1">ROUND(ROUND(G142,8)*H142,2)</f>
        <v>851.95</v>
      </c>
    </row>
    <row r="143" spans="1:9" ht="21" customHeight="1" x14ac:dyDescent="0.25">
      <c r="A143" s="13" t="s">
        <v>3813</v>
      </c>
      <c r="B143" s="14" t="s">
        <v>3814</v>
      </c>
      <c r="C143" s="66" t="s">
        <v>17</v>
      </c>
      <c r="D143" s="66"/>
      <c r="E143" s="66"/>
      <c r="F143" s="13" t="s">
        <v>18</v>
      </c>
      <c r="G143" s="15">
        <v>1</v>
      </c>
      <c r="H143" s="16">
        <v>261.93</v>
      </c>
      <c r="I143" s="16">
        <f t="shared" si="1"/>
        <v>261.93</v>
      </c>
    </row>
    <row r="144" spans="1:9" ht="21" customHeight="1" x14ac:dyDescent="0.25">
      <c r="A144" s="13" t="s">
        <v>3730</v>
      </c>
      <c r="B144" s="14" t="s">
        <v>3731</v>
      </c>
      <c r="C144" s="66" t="s">
        <v>17</v>
      </c>
      <c r="D144" s="66"/>
      <c r="E144" s="66"/>
      <c r="F144" s="13" t="s">
        <v>18</v>
      </c>
      <c r="G144" s="15">
        <v>1</v>
      </c>
      <c r="H144" s="16">
        <v>270.51</v>
      </c>
      <c r="I144" s="16">
        <f t="shared" si="1"/>
        <v>270.51</v>
      </c>
    </row>
    <row r="145" spans="1:9" ht="21" customHeight="1" x14ac:dyDescent="0.25">
      <c r="A145" s="13" t="s">
        <v>3815</v>
      </c>
      <c r="B145" s="14" t="s">
        <v>3816</v>
      </c>
      <c r="C145" s="66" t="s">
        <v>17</v>
      </c>
      <c r="D145" s="66"/>
      <c r="E145" s="66"/>
      <c r="F145" s="13" t="s">
        <v>18</v>
      </c>
      <c r="G145" s="15">
        <v>1</v>
      </c>
      <c r="H145" s="16">
        <v>114.77</v>
      </c>
      <c r="I145" s="16">
        <f t="shared" si="1"/>
        <v>114.77</v>
      </c>
    </row>
    <row r="146" spans="1:9" ht="21" customHeight="1" x14ac:dyDescent="0.25">
      <c r="A146" s="13" t="s">
        <v>3734</v>
      </c>
      <c r="B146" s="14" t="s">
        <v>3735</v>
      </c>
      <c r="C146" s="66" t="s">
        <v>17</v>
      </c>
      <c r="D146" s="66"/>
      <c r="E146" s="66"/>
      <c r="F146" s="13" t="s">
        <v>18</v>
      </c>
      <c r="G146" s="15">
        <v>1</v>
      </c>
      <c r="H146" s="16">
        <v>15.46</v>
      </c>
      <c r="I146" s="16">
        <f t="shared" si="1"/>
        <v>15.46</v>
      </c>
    </row>
    <row r="147" spans="1:9" ht="21" customHeight="1" x14ac:dyDescent="0.25">
      <c r="A147" s="13" t="s">
        <v>3817</v>
      </c>
      <c r="B147" s="14" t="s">
        <v>3818</v>
      </c>
      <c r="C147" s="66" t="s">
        <v>17</v>
      </c>
      <c r="D147" s="66"/>
      <c r="E147" s="66"/>
      <c r="F147" s="13" t="s">
        <v>18</v>
      </c>
      <c r="G147" s="15">
        <v>1</v>
      </c>
      <c r="H147" s="16">
        <v>160.47</v>
      </c>
      <c r="I147" s="16">
        <f t="shared" si="1"/>
        <v>160.47</v>
      </c>
    </row>
    <row r="148" spans="1:9" ht="15" customHeight="1" x14ac:dyDescent="0.25">
      <c r="A148" s="8"/>
      <c r="B148" s="8"/>
      <c r="C148" s="8"/>
      <c r="D148" s="8"/>
      <c r="E148" s="8"/>
      <c r="F148" s="8"/>
      <c r="G148" s="67" t="s">
        <v>3736</v>
      </c>
      <c r="H148" s="67"/>
      <c r="I148" s="17">
        <f>SUM(I142:I147)</f>
        <v>1675.0900000000001</v>
      </c>
    </row>
    <row r="149" spans="1:9" ht="15" customHeight="1" x14ac:dyDescent="0.25">
      <c r="A149" s="64" t="s">
        <v>3737</v>
      </c>
      <c r="B149" s="64"/>
      <c r="C149" s="65" t="s">
        <v>3</v>
      </c>
      <c r="D149" s="65"/>
      <c r="E149" s="65"/>
      <c r="F149" s="12" t="s">
        <v>4</v>
      </c>
      <c r="G149" s="12" t="s">
        <v>3725</v>
      </c>
      <c r="H149" s="12" t="s">
        <v>3726</v>
      </c>
      <c r="I149" s="12" t="s">
        <v>3727</v>
      </c>
    </row>
    <row r="150" spans="1:9" ht="15" customHeight="1" x14ac:dyDescent="0.25">
      <c r="A150" s="13" t="s">
        <v>3819</v>
      </c>
      <c r="B150" s="14" t="s">
        <v>3820</v>
      </c>
      <c r="C150" s="66" t="s">
        <v>17</v>
      </c>
      <c r="D150" s="66"/>
      <c r="E150" s="66"/>
      <c r="F150" s="13" t="s">
        <v>18</v>
      </c>
      <c r="G150" s="15">
        <v>1.371429</v>
      </c>
      <c r="H150" s="16">
        <v>2771.31</v>
      </c>
      <c r="I150" s="16">
        <f>ROUND(ROUND(G150,8)*H150,2)</f>
        <v>3800.65</v>
      </c>
    </row>
    <row r="151" spans="1:9" ht="15" customHeight="1" x14ac:dyDescent="0.25">
      <c r="A151" s="8"/>
      <c r="B151" s="8"/>
      <c r="C151" s="8"/>
      <c r="D151" s="8"/>
      <c r="E151" s="8"/>
      <c r="F151" s="8"/>
      <c r="G151" s="67" t="s">
        <v>3740</v>
      </c>
      <c r="H151" s="67"/>
      <c r="I151" s="17">
        <f>SUM(I150:I150)</f>
        <v>3800.65</v>
      </c>
    </row>
    <row r="152" spans="1:9" ht="15" customHeight="1" x14ac:dyDescent="0.25">
      <c r="A152" s="64" t="s">
        <v>3741</v>
      </c>
      <c r="B152" s="64"/>
      <c r="C152" s="65" t="s">
        <v>3</v>
      </c>
      <c r="D152" s="65"/>
      <c r="E152" s="65"/>
      <c r="F152" s="12" t="s">
        <v>4</v>
      </c>
      <c r="G152" s="12" t="s">
        <v>3725</v>
      </c>
      <c r="H152" s="12" t="s">
        <v>3726</v>
      </c>
      <c r="I152" s="12" t="s">
        <v>3727</v>
      </c>
    </row>
    <row r="153" spans="1:9" ht="21" customHeight="1" x14ac:dyDescent="0.25">
      <c r="A153" s="13" t="s">
        <v>3821</v>
      </c>
      <c r="B153" s="14" t="s">
        <v>3822</v>
      </c>
      <c r="C153" s="66" t="s">
        <v>17</v>
      </c>
      <c r="D153" s="66"/>
      <c r="E153" s="66"/>
      <c r="F153" s="13" t="s">
        <v>18</v>
      </c>
      <c r="G153" s="15">
        <v>1</v>
      </c>
      <c r="H153" s="16">
        <v>10.61</v>
      </c>
      <c r="I153" s="16">
        <f>ROUND(ROUND(G153,8)*H153,2)</f>
        <v>10.61</v>
      </c>
    </row>
    <row r="154" spans="1:9" ht="15" customHeight="1" x14ac:dyDescent="0.25">
      <c r="A154" s="8"/>
      <c r="B154" s="8"/>
      <c r="C154" s="8"/>
      <c r="D154" s="8"/>
      <c r="E154" s="8"/>
      <c r="F154" s="8"/>
      <c r="G154" s="67" t="s">
        <v>3744</v>
      </c>
      <c r="H154" s="67"/>
      <c r="I154" s="17">
        <f>SUM(I153:I153)</f>
        <v>10.61</v>
      </c>
    </row>
    <row r="155" spans="1:9" ht="15" customHeight="1" x14ac:dyDescent="0.25">
      <c r="A155" s="69" t="s">
        <v>3823</v>
      </c>
      <c r="B155" s="69"/>
      <c r="C155" s="69"/>
      <c r="D155" s="8"/>
      <c r="E155" s="8"/>
      <c r="F155" s="8"/>
      <c r="G155" s="68" t="s">
        <v>3745</v>
      </c>
      <c r="H155" s="68"/>
      <c r="I155" s="4">
        <v>5486.35</v>
      </c>
    </row>
    <row r="156" spans="1:9" ht="78" customHeight="1" x14ac:dyDescent="0.25">
      <c r="A156" s="69"/>
      <c r="B156" s="69"/>
      <c r="C156" s="69"/>
      <c r="D156" s="8"/>
      <c r="E156" s="8"/>
      <c r="F156" s="8"/>
      <c r="G156" s="8"/>
      <c r="H156" s="8"/>
      <c r="I156" s="8"/>
    </row>
    <row r="157" spans="1:9" ht="9.9499999999999993" customHeight="1" x14ac:dyDescent="0.25">
      <c r="A157" s="8"/>
      <c r="B157" s="8"/>
      <c r="C157" s="8"/>
      <c r="D157" s="8"/>
      <c r="E157" s="8"/>
      <c r="F157" s="8"/>
      <c r="G157" s="62"/>
      <c r="H157" s="62"/>
      <c r="I157" s="62"/>
    </row>
    <row r="158" spans="1:9" ht="20.100000000000001" customHeight="1" x14ac:dyDescent="0.25">
      <c r="A158" s="63" t="s">
        <v>3824</v>
      </c>
      <c r="B158" s="63"/>
      <c r="C158" s="63"/>
      <c r="D158" s="63"/>
      <c r="E158" s="63"/>
      <c r="F158" s="63"/>
      <c r="G158" s="63"/>
      <c r="H158" s="63"/>
      <c r="I158" s="63"/>
    </row>
    <row r="159" spans="1:9" ht="15" customHeight="1" x14ac:dyDescent="0.25">
      <c r="A159" s="64" t="s">
        <v>3825</v>
      </c>
      <c r="B159" s="64"/>
      <c r="C159" s="65" t="s">
        <v>3</v>
      </c>
      <c r="D159" s="65"/>
      <c r="E159" s="65"/>
      <c r="F159" s="12" t="s">
        <v>4</v>
      </c>
      <c r="G159" s="12" t="s">
        <v>3725</v>
      </c>
      <c r="H159" s="12" t="s">
        <v>3726</v>
      </c>
      <c r="I159" s="12" t="s">
        <v>3727</v>
      </c>
    </row>
    <row r="160" spans="1:9" ht="21" customHeight="1" x14ac:dyDescent="0.25">
      <c r="A160" s="13" t="s">
        <v>3826</v>
      </c>
      <c r="B160" s="14" t="s">
        <v>3827</v>
      </c>
      <c r="C160" s="66" t="s">
        <v>3828</v>
      </c>
      <c r="D160" s="66"/>
      <c r="E160" s="66"/>
      <c r="F160" s="13" t="s">
        <v>3829</v>
      </c>
      <c r="G160" s="15">
        <v>3.22</v>
      </c>
      <c r="H160" s="16">
        <v>415.33</v>
      </c>
      <c r="I160" s="16">
        <f>ROUND(ROUND(G160,8)*H160,2)</f>
        <v>1337.36</v>
      </c>
    </row>
    <row r="161" spans="1:9" ht="15" customHeight="1" x14ac:dyDescent="0.25">
      <c r="A161" s="8"/>
      <c r="B161" s="8"/>
      <c r="C161" s="8"/>
      <c r="D161" s="8"/>
      <c r="E161" s="8"/>
      <c r="F161" s="8"/>
      <c r="G161" s="67" t="s">
        <v>3830</v>
      </c>
      <c r="H161" s="67"/>
      <c r="I161" s="17">
        <f>SUM(I160:I160)</f>
        <v>1337.36</v>
      </c>
    </row>
    <row r="162" spans="1:9" ht="15" customHeight="1" x14ac:dyDescent="0.25">
      <c r="A162" s="69" t="s">
        <v>3831</v>
      </c>
      <c r="B162" s="69"/>
      <c r="C162" s="69"/>
      <c r="D162" s="8"/>
      <c r="E162" s="8"/>
      <c r="F162" s="8"/>
      <c r="G162" s="68" t="s">
        <v>3745</v>
      </c>
      <c r="H162" s="68"/>
      <c r="I162" s="4">
        <v>1337.36</v>
      </c>
    </row>
    <row r="163" spans="1:9" ht="23.1" customHeight="1" x14ac:dyDescent="0.25">
      <c r="A163" s="69"/>
      <c r="B163" s="69"/>
      <c r="C163" s="69"/>
      <c r="D163" s="8"/>
      <c r="E163" s="8"/>
      <c r="F163" s="8"/>
      <c r="G163" s="8"/>
      <c r="H163" s="8"/>
      <c r="I163" s="8"/>
    </row>
    <row r="164" spans="1:9" ht="9.9499999999999993" customHeight="1" x14ac:dyDescent="0.25">
      <c r="A164" s="8"/>
      <c r="B164" s="8"/>
      <c r="C164" s="8"/>
      <c r="D164" s="8"/>
      <c r="E164" s="8"/>
      <c r="F164" s="8"/>
      <c r="G164" s="62"/>
      <c r="H164" s="62"/>
      <c r="I164" s="62"/>
    </row>
    <row r="165" spans="1:9" ht="20.100000000000001" customHeight="1" x14ac:dyDescent="0.25">
      <c r="A165" s="63" t="s">
        <v>3832</v>
      </c>
      <c r="B165" s="63"/>
      <c r="C165" s="63"/>
      <c r="D165" s="63"/>
      <c r="E165" s="63"/>
      <c r="F165" s="63"/>
      <c r="G165" s="63"/>
      <c r="H165" s="63"/>
      <c r="I165" s="63"/>
    </row>
    <row r="166" spans="1:9" ht="12.95" customHeight="1" x14ac:dyDescent="0.25">
      <c r="A166" s="70" t="s">
        <v>690</v>
      </c>
      <c r="B166" s="70"/>
      <c r="C166" s="71" t="s">
        <v>3833</v>
      </c>
      <c r="D166" s="71"/>
      <c r="E166" s="56" t="s">
        <v>3834</v>
      </c>
      <c r="F166" s="56"/>
      <c r="G166" s="56" t="s">
        <v>3835</v>
      </c>
      <c r="H166" s="56"/>
      <c r="I166" s="56" t="s">
        <v>3836</v>
      </c>
    </row>
    <row r="167" spans="1:9" ht="12" customHeight="1" x14ac:dyDescent="0.25">
      <c r="A167" s="70"/>
      <c r="B167" s="70"/>
      <c r="C167" s="71"/>
      <c r="D167" s="71"/>
      <c r="E167" s="12" t="s">
        <v>3837</v>
      </c>
      <c r="F167" s="12" t="s">
        <v>3838</v>
      </c>
      <c r="G167" s="12" t="s">
        <v>3837</v>
      </c>
      <c r="H167" s="12" t="s">
        <v>3838</v>
      </c>
      <c r="I167" s="56"/>
    </row>
    <row r="168" spans="1:9" ht="15.95" customHeight="1" x14ac:dyDescent="0.25">
      <c r="A168" s="6" t="s">
        <v>3839</v>
      </c>
      <c r="B168" s="5" t="s">
        <v>3840</v>
      </c>
      <c r="C168" s="72">
        <v>1</v>
      </c>
      <c r="D168" s="72"/>
      <c r="E168" s="18">
        <v>6.1180000000000003</v>
      </c>
      <c r="F168" s="18">
        <v>1E-4</v>
      </c>
      <c r="G168" s="19">
        <v>320.66489999999999</v>
      </c>
      <c r="H168" s="19">
        <v>101.9787</v>
      </c>
      <c r="I168" s="19">
        <f t="shared" ref="I168:I177" si="2">ROUND(C168*(ROUND(E168*G168,4)+ROUND(F168*H168,4)),4)</f>
        <v>1961.8380999999999</v>
      </c>
    </row>
    <row r="169" spans="1:9" ht="15" customHeight="1" x14ac:dyDescent="0.25">
      <c r="A169" s="6" t="s">
        <v>3841</v>
      </c>
      <c r="B169" s="5" t="s">
        <v>3842</v>
      </c>
      <c r="C169" s="72">
        <v>1</v>
      </c>
      <c r="D169" s="72"/>
      <c r="E169" s="18">
        <v>6.1180000000000003</v>
      </c>
      <c r="F169" s="18">
        <v>1E-4</v>
      </c>
      <c r="G169" s="19">
        <v>307.2389</v>
      </c>
      <c r="H169" s="19">
        <v>95.23</v>
      </c>
      <c r="I169" s="19">
        <f t="shared" si="2"/>
        <v>1879.6971000000001</v>
      </c>
    </row>
    <row r="170" spans="1:9" ht="15.95" customHeight="1" x14ac:dyDescent="0.25">
      <c r="A170" s="6" t="s">
        <v>3843</v>
      </c>
      <c r="B170" s="5" t="s">
        <v>3844</v>
      </c>
      <c r="C170" s="72">
        <v>1</v>
      </c>
      <c r="D170" s="72"/>
      <c r="E170" s="18">
        <v>6.1180000000000003</v>
      </c>
      <c r="F170" s="18">
        <v>1E-4</v>
      </c>
      <c r="G170" s="19">
        <v>463.0745</v>
      </c>
      <c r="H170" s="19">
        <v>198.33770000000001</v>
      </c>
      <c r="I170" s="19">
        <f t="shared" si="2"/>
        <v>2833.1095999999998</v>
      </c>
    </row>
    <row r="171" spans="1:9" ht="15.95" customHeight="1" x14ac:dyDescent="0.25">
      <c r="A171" s="6" t="s">
        <v>3845</v>
      </c>
      <c r="B171" s="5" t="s">
        <v>3846</v>
      </c>
      <c r="C171" s="72">
        <v>1</v>
      </c>
      <c r="D171" s="72"/>
      <c r="E171" s="18">
        <v>6.1180000000000003</v>
      </c>
      <c r="F171" s="18">
        <v>1E-4</v>
      </c>
      <c r="G171" s="19">
        <v>303.40769999999998</v>
      </c>
      <c r="H171" s="19">
        <v>107.5592</v>
      </c>
      <c r="I171" s="19">
        <f t="shared" si="2"/>
        <v>1856.2591</v>
      </c>
    </row>
    <row r="172" spans="1:9" ht="15" customHeight="1" x14ac:dyDescent="0.25">
      <c r="A172" s="6" t="s">
        <v>3847</v>
      </c>
      <c r="B172" s="5" t="s">
        <v>3848</v>
      </c>
      <c r="C172" s="72">
        <v>1</v>
      </c>
      <c r="D172" s="72"/>
      <c r="E172" s="18">
        <v>6.1180000000000003</v>
      </c>
      <c r="F172" s="18">
        <v>1E-4</v>
      </c>
      <c r="G172" s="19">
        <v>283.62700000000001</v>
      </c>
      <c r="H172" s="19">
        <v>92.133600000000001</v>
      </c>
      <c r="I172" s="19">
        <f t="shared" si="2"/>
        <v>1735.2392</v>
      </c>
    </row>
    <row r="173" spans="1:9" ht="15.95" customHeight="1" x14ac:dyDescent="0.25">
      <c r="A173" s="6" t="s">
        <v>3826</v>
      </c>
      <c r="B173" s="5" t="s">
        <v>3849</v>
      </c>
      <c r="C173" s="72">
        <v>1</v>
      </c>
      <c r="D173" s="72"/>
      <c r="E173" s="18">
        <v>67.302000000000007</v>
      </c>
      <c r="F173" s="18">
        <v>1E-4</v>
      </c>
      <c r="G173" s="19">
        <v>415.33</v>
      </c>
      <c r="H173" s="19">
        <v>0</v>
      </c>
      <c r="I173" s="19">
        <f t="shared" si="2"/>
        <v>27952.539700000001</v>
      </c>
    </row>
    <row r="174" spans="1:9" ht="15.95" customHeight="1" x14ac:dyDescent="0.25">
      <c r="A174" s="6" t="s">
        <v>3850</v>
      </c>
      <c r="B174" s="5" t="s">
        <v>3851</v>
      </c>
      <c r="C174" s="72">
        <v>1</v>
      </c>
      <c r="D174" s="72"/>
      <c r="E174" s="18">
        <v>6.1180000000000003</v>
      </c>
      <c r="F174" s="18">
        <v>1E-4</v>
      </c>
      <c r="G174" s="19">
        <v>434.35759999999999</v>
      </c>
      <c r="H174" s="19">
        <v>227.18559999999999</v>
      </c>
      <c r="I174" s="19">
        <f t="shared" si="2"/>
        <v>2657.4225000000001</v>
      </c>
    </row>
    <row r="175" spans="1:9" ht="15" customHeight="1" x14ac:dyDescent="0.25">
      <c r="A175" s="6" t="s">
        <v>3852</v>
      </c>
      <c r="B175" s="5" t="s">
        <v>3853</v>
      </c>
      <c r="C175" s="72">
        <v>1</v>
      </c>
      <c r="D175" s="72"/>
      <c r="E175" s="18">
        <v>12.24</v>
      </c>
      <c r="F175" s="18">
        <v>1E-4</v>
      </c>
      <c r="G175" s="19">
        <v>37.049799999999998</v>
      </c>
      <c r="H175" s="19">
        <v>6.7131999999999996</v>
      </c>
      <c r="I175" s="19">
        <f t="shared" si="2"/>
        <v>453.49029999999999</v>
      </c>
    </row>
    <row r="176" spans="1:9" ht="15" customHeight="1" x14ac:dyDescent="0.25">
      <c r="A176" s="6" t="s">
        <v>3854</v>
      </c>
      <c r="B176" s="5" t="s">
        <v>3855</v>
      </c>
      <c r="C176" s="72">
        <v>1</v>
      </c>
      <c r="D176" s="72"/>
      <c r="E176" s="18">
        <v>6.12</v>
      </c>
      <c r="F176" s="18">
        <v>1E-4</v>
      </c>
      <c r="G176" s="19">
        <v>112.2683</v>
      </c>
      <c r="H176" s="19">
        <v>57.2226</v>
      </c>
      <c r="I176" s="19">
        <f t="shared" si="2"/>
        <v>687.08770000000004</v>
      </c>
    </row>
    <row r="177" spans="1:9" ht="15" customHeight="1" x14ac:dyDescent="0.25">
      <c r="A177" s="6" t="s">
        <v>3856</v>
      </c>
      <c r="B177" s="5" t="s">
        <v>3857</v>
      </c>
      <c r="C177" s="72">
        <v>1</v>
      </c>
      <c r="D177" s="72"/>
      <c r="E177" s="18">
        <v>6.12</v>
      </c>
      <c r="F177" s="18">
        <v>1E-4</v>
      </c>
      <c r="G177" s="19">
        <v>87.845399999999998</v>
      </c>
      <c r="H177" s="19">
        <v>50.407600000000002</v>
      </c>
      <c r="I177" s="19">
        <f t="shared" si="2"/>
        <v>537.61879999999996</v>
      </c>
    </row>
    <row r="178" spans="1:9" ht="15" customHeight="1" x14ac:dyDescent="0.25">
      <c r="A178" s="1"/>
      <c r="B178" s="1"/>
      <c r="C178" s="1"/>
      <c r="D178" s="1"/>
      <c r="E178" s="1"/>
      <c r="F178" s="1"/>
      <c r="G178" s="58" t="s">
        <v>3858</v>
      </c>
      <c r="H178" s="58"/>
      <c r="I178" s="20">
        <f>SUM(I167:I177)</f>
        <v>42554.302100000001</v>
      </c>
    </row>
    <row r="179" spans="1:9" ht="15" customHeight="1" x14ac:dyDescent="0.25">
      <c r="A179" s="8"/>
      <c r="B179" s="8"/>
      <c r="C179" s="8"/>
      <c r="D179" s="8"/>
      <c r="E179" s="8"/>
      <c r="F179" s="8"/>
      <c r="G179" s="68" t="s">
        <v>3859</v>
      </c>
      <c r="H179" s="68"/>
      <c r="I179" s="19">
        <f>SUM(I178)</f>
        <v>42554.302100000001</v>
      </c>
    </row>
    <row r="180" spans="1:9" ht="15" customHeight="1" x14ac:dyDescent="0.25">
      <c r="A180" s="8"/>
      <c r="B180" s="8"/>
      <c r="C180" s="8"/>
      <c r="D180" s="8"/>
      <c r="E180" s="8"/>
      <c r="F180" s="8"/>
      <c r="G180" s="68" t="s">
        <v>3860</v>
      </c>
      <c r="H180" s="68"/>
      <c r="I180" s="21"/>
    </row>
    <row r="181" spans="1:9" ht="15" customHeight="1" x14ac:dyDescent="0.25">
      <c r="A181" s="8"/>
      <c r="B181" s="8"/>
      <c r="C181" s="8"/>
      <c r="D181" s="8"/>
      <c r="E181" s="8"/>
      <c r="F181" s="8"/>
      <c r="G181" s="68" t="s">
        <v>3861</v>
      </c>
      <c r="H181" s="68"/>
      <c r="I181" s="19" t="e">
        <f>ROUND(I179/I180,4)</f>
        <v>#DIV/0!</v>
      </c>
    </row>
    <row r="182" spans="1:9" ht="15" customHeight="1" x14ac:dyDescent="0.25">
      <c r="A182" s="8"/>
      <c r="B182" s="8"/>
      <c r="C182" s="8"/>
      <c r="D182" s="8"/>
      <c r="E182" s="8"/>
      <c r="F182" s="8"/>
      <c r="G182" s="68" t="s">
        <v>3862</v>
      </c>
      <c r="H182" s="68"/>
      <c r="I182" s="19" t="e">
        <f>SUM(I181)</f>
        <v>#DIV/0!</v>
      </c>
    </row>
    <row r="183" spans="1:9" ht="15" customHeight="1" x14ac:dyDescent="0.25">
      <c r="A183" s="69" t="s">
        <v>3863</v>
      </c>
      <c r="B183" s="69"/>
      <c r="C183" s="69"/>
      <c r="D183" s="8"/>
      <c r="E183" s="8"/>
      <c r="F183" s="8"/>
      <c r="G183" s="68" t="s">
        <v>3745</v>
      </c>
      <c r="H183" s="68"/>
      <c r="I183" s="4">
        <v>42554.3</v>
      </c>
    </row>
    <row r="184" spans="1:9" ht="9" customHeight="1" x14ac:dyDescent="0.25">
      <c r="A184" s="69"/>
      <c r="B184" s="69"/>
      <c r="C184" s="69"/>
      <c r="D184" s="8"/>
      <c r="E184" s="8"/>
      <c r="F184" s="8"/>
      <c r="G184" s="8"/>
      <c r="H184" s="8"/>
      <c r="I184" s="8"/>
    </row>
    <row r="185" spans="1:9" ht="9.9499999999999993" customHeight="1" x14ac:dyDescent="0.25">
      <c r="A185" s="8"/>
      <c r="B185" s="8"/>
      <c r="C185" s="8"/>
      <c r="D185" s="8"/>
      <c r="E185" s="8"/>
      <c r="F185" s="8"/>
      <c r="G185" s="62"/>
      <c r="H185" s="62"/>
      <c r="I185" s="62"/>
    </row>
    <row r="186" spans="1:9" ht="20.100000000000001" customHeight="1" x14ac:dyDescent="0.25">
      <c r="A186" s="63" t="s">
        <v>3864</v>
      </c>
      <c r="B186" s="63"/>
      <c r="C186" s="63"/>
      <c r="D186" s="63"/>
      <c r="E186" s="63"/>
      <c r="F186" s="63"/>
      <c r="G186" s="63"/>
      <c r="H186" s="63"/>
      <c r="I186" s="63"/>
    </row>
    <row r="187" spans="1:9" ht="15" customHeight="1" x14ac:dyDescent="0.25">
      <c r="A187" s="64" t="s">
        <v>3865</v>
      </c>
      <c r="B187" s="64"/>
      <c r="C187" s="65" t="s">
        <v>3</v>
      </c>
      <c r="D187" s="65"/>
      <c r="E187" s="65"/>
      <c r="F187" s="12" t="s">
        <v>4</v>
      </c>
      <c r="G187" s="12" t="s">
        <v>3725</v>
      </c>
      <c r="H187" s="12" t="s">
        <v>3726</v>
      </c>
      <c r="I187" s="12" t="s">
        <v>3727</v>
      </c>
    </row>
    <row r="188" spans="1:9" ht="29.1" customHeight="1" x14ac:dyDescent="0.25">
      <c r="A188" s="13" t="s">
        <v>3866</v>
      </c>
      <c r="B188" s="14" t="s">
        <v>3867</v>
      </c>
      <c r="C188" s="66" t="s">
        <v>17</v>
      </c>
      <c r="D188" s="66"/>
      <c r="E188" s="66"/>
      <c r="F188" s="13" t="s">
        <v>3868</v>
      </c>
      <c r="G188" s="15">
        <v>2.8999999999999998E-3</v>
      </c>
      <c r="H188" s="16">
        <v>89.13</v>
      </c>
      <c r="I188" s="16">
        <f>TRUNC(TRUNC(G188,8)*H188,2)</f>
        <v>0.25</v>
      </c>
    </row>
    <row r="189" spans="1:9" ht="29.1" customHeight="1" x14ac:dyDescent="0.25">
      <c r="A189" s="13" t="s">
        <v>3869</v>
      </c>
      <c r="B189" s="14" t="s">
        <v>3870</v>
      </c>
      <c r="C189" s="66" t="s">
        <v>17</v>
      </c>
      <c r="D189" s="66"/>
      <c r="E189" s="66"/>
      <c r="F189" s="13" t="s">
        <v>3829</v>
      </c>
      <c r="G189" s="15">
        <v>1.6999999999999999E-3</v>
      </c>
      <c r="H189" s="16">
        <v>211.39</v>
      </c>
      <c r="I189" s="16">
        <f>TRUNC(TRUNC(G189,8)*H189,2)</f>
        <v>0.35</v>
      </c>
    </row>
    <row r="190" spans="1:9" ht="18" customHeight="1" x14ac:dyDescent="0.25">
      <c r="A190" s="8"/>
      <c r="B190" s="8"/>
      <c r="C190" s="8"/>
      <c r="D190" s="8"/>
      <c r="E190" s="8"/>
      <c r="F190" s="8"/>
      <c r="G190" s="67" t="s">
        <v>3871</v>
      </c>
      <c r="H190" s="67"/>
      <c r="I190" s="17">
        <f>SUM(I188:I189)</f>
        <v>0.6</v>
      </c>
    </row>
    <row r="191" spans="1:9" ht="15" customHeight="1" x14ac:dyDescent="0.25">
      <c r="A191" s="64" t="s">
        <v>3872</v>
      </c>
      <c r="B191" s="64"/>
      <c r="C191" s="65" t="s">
        <v>3</v>
      </c>
      <c r="D191" s="65"/>
      <c r="E191" s="65"/>
      <c r="F191" s="12" t="s">
        <v>4</v>
      </c>
      <c r="G191" s="12" t="s">
        <v>3725</v>
      </c>
      <c r="H191" s="12" t="s">
        <v>3726</v>
      </c>
      <c r="I191" s="12" t="s">
        <v>3727</v>
      </c>
    </row>
    <row r="192" spans="1:9" ht="15" customHeight="1" x14ac:dyDescent="0.25">
      <c r="A192" s="13" t="s">
        <v>3873</v>
      </c>
      <c r="B192" s="14" t="s">
        <v>3874</v>
      </c>
      <c r="C192" s="66" t="s">
        <v>17</v>
      </c>
      <c r="D192" s="66"/>
      <c r="E192" s="66"/>
      <c r="F192" s="13" t="s">
        <v>25</v>
      </c>
      <c r="G192" s="15">
        <v>4.5999999999999999E-3</v>
      </c>
      <c r="H192" s="16">
        <v>25.3</v>
      </c>
      <c r="I192" s="16">
        <f>TRUNC(TRUNC(G192,8)*H192,2)</f>
        <v>0.11</v>
      </c>
    </row>
    <row r="193" spans="1:9" ht="18" customHeight="1" x14ac:dyDescent="0.25">
      <c r="A193" s="8"/>
      <c r="B193" s="8"/>
      <c r="C193" s="8"/>
      <c r="D193" s="8"/>
      <c r="E193" s="8"/>
      <c r="F193" s="8"/>
      <c r="G193" s="67" t="s">
        <v>3875</v>
      </c>
      <c r="H193" s="67"/>
      <c r="I193" s="17">
        <f>SUM(I192:I192)</f>
        <v>0.11</v>
      </c>
    </row>
    <row r="194" spans="1:9" ht="15" customHeight="1" x14ac:dyDescent="0.25">
      <c r="A194" s="8"/>
      <c r="B194" s="8"/>
      <c r="C194" s="8"/>
      <c r="D194" s="8"/>
      <c r="E194" s="8"/>
      <c r="F194" s="8"/>
      <c r="G194" s="68" t="s">
        <v>3745</v>
      </c>
      <c r="H194" s="68"/>
      <c r="I194" s="4">
        <f>ROUND(SUM(I190,I193),2)</f>
        <v>0.71</v>
      </c>
    </row>
    <row r="195" spans="1:9" ht="9.9499999999999993" customHeight="1" x14ac:dyDescent="0.25">
      <c r="A195" s="8"/>
      <c r="B195" s="8"/>
      <c r="C195" s="8"/>
      <c r="D195" s="8"/>
      <c r="E195" s="8"/>
      <c r="F195" s="8"/>
      <c r="G195" s="62"/>
      <c r="H195" s="62"/>
      <c r="I195" s="62"/>
    </row>
    <row r="196" spans="1:9" ht="20.100000000000001" customHeight="1" x14ac:dyDescent="0.25">
      <c r="A196" s="63" t="s">
        <v>3876</v>
      </c>
      <c r="B196" s="63"/>
      <c r="C196" s="63"/>
      <c r="D196" s="63"/>
      <c r="E196" s="63"/>
      <c r="F196" s="63"/>
      <c r="G196" s="63"/>
      <c r="H196" s="63"/>
      <c r="I196" s="63"/>
    </row>
    <row r="197" spans="1:9" ht="15" customHeight="1" x14ac:dyDescent="0.25">
      <c r="A197" s="64" t="s">
        <v>3865</v>
      </c>
      <c r="B197" s="64"/>
      <c r="C197" s="65" t="s">
        <v>3</v>
      </c>
      <c r="D197" s="65"/>
      <c r="E197" s="65"/>
      <c r="F197" s="12" t="s">
        <v>4</v>
      </c>
      <c r="G197" s="12" t="s">
        <v>3725</v>
      </c>
      <c r="H197" s="12" t="s">
        <v>3726</v>
      </c>
      <c r="I197" s="12" t="s">
        <v>3727</v>
      </c>
    </row>
    <row r="198" spans="1:9" ht="38.1" customHeight="1" x14ac:dyDescent="0.25">
      <c r="A198" s="13" t="s">
        <v>3877</v>
      </c>
      <c r="B198" s="14" t="s">
        <v>3878</v>
      </c>
      <c r="C198" s="66" t="s">
        <v>17</v>
      </c>
      <c r="D198" s="66"/>
      <c r="E198" s="66"/>
      <c r="F198" s="13" t="s">
        <v>3868</v>
      </c>
      <c r="G198" s="15">
        <v>9.2999999999999992E-3</v>
      </c>
      <c r="H198" s="16">
        <v>88.84</v>
      </c>
      <c r="I198" s="16">
        <f>TRUNC(TRUNC(G198,8)*H198,2)</f>
        <v>0.82</v>
      </c>
    </row>
    <row r="199" spans="1:9" ht="38.1" customHeight="1" x14ac:dyDescent="0.25">
      <c r="A199" s="13" t="s">
        <v>3879</v>
      </c>
      <c r="B199" s="14" t="s">
        <v>3880</v>
      </c>
      <c r="C199" s="66" t="s">
        <v>17</v>
      </c>
      <c r="D199" s="66"/>
      <c r="E199" s="66"/>
      <c r="F199" s="13" t="s">
        <v>3829</v>
      </c>
      <c r="G199" s="15">
        <v>1.2699999999999999E-2</v>
      </c>
      <c r="H199" s="16">
        <v>325.3</v>
      </c>
      <c r="I199" s="16">
        <f>TRUNC(TRUNC(G199,8)*H199,2)</f>
        <v>4.13</v>
      </c>
    </row>
    <row r="200" spans="1:9" ht="29.1" customHeight="1" x14ac:dyDescent="0.25">
      <c r="A200" s="13" t="s">
        <v>3881</v>
      </c>
      <c r="B200" s="14" t="s">
        <v>3882</v>
      </c>
      <c r="C200" s="66" t="s">
        <v>17</v>
      </c>
      <c r="D200" s="66"/>
      <c r="E200" s="66"/>
      <c r="F200" s="13" t="s">
        <v>3868</v>
      </c>
      <c r="G200" s="15">
        <v>6.7000000000000002E-3</v>
      </c>
      <c r="H200" s="16">
        <v>111.57</v>
      </c>
      <c r="I200" s="16">
        <f>TRUNC(TRUNC(G200,8)*H200,2)</f>
        <v>0.74</v>
      </c>
    </row>
    <row r="201" spans="1:9" ht="29.1" customHeight="1" x14ac:dyDescent="0.25">
      <c r="A201" s="13" t="s">
        <v>3883</v>
      </c>
      <c r="B201" s="14" t="s">
        <v>3884</v>
      </c>
      <c r="C201" s="66" t="s">
        <v>17</v>
      </c>
      <c r="D201" s="66"/>
      <c r="E201" s="66"/>
      <c r="F201" s="13" t="s">
        <v>3829</v>
      </c>
      <c r="G201" s="15">
        <v>4.1999999999999997E-3</v>
      </c>
      <c r="H201" s="16">
        <v>268.05</v>
      </c>
      <c r="I201" s="16">
        <f>TRUNC(TRUNC(G201,8)*H201,2)</f>
        <v>1.1200000000000001</v>
      </c>
    </row>
    <row r="202" spans="1:9" ht="18" customHeight="1" x14ac:dyDescent="0.25">
      <c r="A202" s="8"/>
      <c r="B202" s="8"/>
      <c r="C202" s="8"/>
      <c r="D202" s="8"/>
      <c r="E202" s="8"/>
      <c r="F202" s="8"/>
      <c r="G202" s="67" t="s">
        <v>3871</v>
      </c>
      <c r="H202" s="67"/>
      <c r="I202" s="17">
        <f>SUM(I198:I201)</f>
        <v>6.8100000000000005</v>
      </c>
    </row>
    <row r="203" spans="1:9" ht="15" customHeight="1" x14ac:dyDescent="0.25">
      <c r="A203" s="8"/>
      <c r="B203" s="8"/>
      <c r="C203" s="8"/>
      <c r="D203" s="8"/>
      <c r="E203" s="8"/>
      <c r="F203" s="8"/>
      <c r="G203" s="68" t="s">
        <v>3745</v>
      </c>
      <c r="H203" s="68"/>
      <c r="I203" s="4">
        <f>ROUND(SUM(I202),2)</f>
        <v>6.81</v>
      </c>
    </row>
    <row r="204" spans="1:9" ht="9.9499999999999993" customHeight="1" x14ac:dyDescent="0.25">
      <c r="A204" s="8"/>
      <c r="B204" s="8"/>
      <c r="C204" s="8"/>
      <c r="D204" s="8"/>
      <c r="E204" s="8"/>
      <c r="F204" s="8"/>
      <c r="G204" s="62"/>
      <c r="H204" s="62"/>
      <c r="I204" s="62"/>
    </row>
    <row r="205" spans="1:9" ht="20.100000000000001" customHeight="1" x14ac:dyDescent="0.25">
      <c r="A205" s="63" t="s">
        <v>3885</v>
      </c>
      <c r="B205" s="63"/>
      <c r="C205" s="63"/>
      <c r="D205" s="63"/>
      <c r="E205" s="63"/>
      <c r="F205" s="63"/>
      <c r="G205" s="63"/>
      <c r="H205" s="63"/>
      <c r="I205" s="63"/>
    </row>
    <row r="206" spans="1:9" ht="15" customHeight="1" x14ac:dyDescent="0.25">
      <c r="A206" s="64" t="s">
        <v>3865</v>
      </c>
      <c r="B206" s="64"/>
      <c r="C206" s="65" t="s">
        <v>3</v>
      </c>
      <c r="D206" s="65"/>
      <c r="E206" s="65"/>
      <c r="F206" s="12" t="s">
        <v>4</v>
      </c>
      <c r="G206" s="12" t="s">
        <v>3725</v>
      </c>
      <c r="H206" s="12" t="s">
        <v>3726</v>
      </c>
      <c r="I206" s="12" t="s">
        <v>3727</v>
      </c>
    </row>
    <row r="207" spans="1:9" ht="38.1" customHeight="1" x14ac:dyDescent="0.25">
      <c r="A207" s="13" t="s">
        <v>3877</v>
      </c>
      <c r="B207" s="14" t="s">
        <v>3878</v>
      </c>
      <c r="C207" s="66" t="s">
        <v>17</v>
      </c>
      <c r="D207" s="66"/>
      <c r="E207" s="66"/>
      <c r="F207" s="13" t="s">
        <v>3868</v>
      </c>
      <c r="G207" s="15">
        <v>2.5000000000000001E-3</v>
      </c>
      <c r="H207" s="16">
        <v>88.84</v>
      </c>
      <c r="I207" s="16">
        <f>TRUNC(TRUNC(G207,8)*H207,2)</f>
        <v>0.22</v>
      </c>
    </row>
    <row r="208" spans="1:9" ht="38.1" customHeight="1" x14ac:dyDescent="0.25">
      <c r="A208" s="13" t="s">
        <v>3879</v>
      </c>
      <c r="B208" s="14" t="s">
        <v>3880</v>
      </c>
      <c r="C208" s="66" t="s">
        <v>17</v>
      </c>
      <c r="D208" s="66"/>
      <c r="E208" s="66"/>
      <c r="F208" s="13" t="s">
        <v>3829</v>
      </c>
      <c r="G208" s="15">
        <v>5.8999999999999999E-3</v>
      </c>
      <c r="H208" s="16">
        <v>325.3</v>
      </c>
      <c r="I208" s="16">
        <f>TRUNC(TRUNC(G208,8)*H208,2)</f>
        <v>1.91</v>
      </c>
    </row>
    <row r="209" spans="1:9" ht="18" customHeight="1" x14ac:dyDescent="0.25">
      <c r="A209" s="8"/>
      <c r="B209" s="8"/>
      <c r="C209" s="8"/>
      <c r="D209" s="8"/>
      <c r="E209" s="8"/>
      <c r="F209" s="8"/>
      <c r="G209" s="67" t="s">
        <v>3871</v>
      </c>
      <c r="H209" s="67"/>
      <c r="I209" s="17">
        <f>SUM(I207:I208)</f>
        <v>2.13</v>
      </c>
    </row>
    <row r="210" spans="1:9" ht="15" customHeight="1" x14ac:dyDescent="0.25">
      <c r="A210" s="8"/>
      <c r="B210" s="8"/>
      <c r="C210" s="8"/>
      <c r="D210" s="8"/>
      <c r="E210" s="8"/>
      <c r="F210" s="8"/>
      <c r="G210" s="68" t="s">
        <v>3745</v>
      </c>
      <c r="H210" s="68"/>
      <c r="I210" s="4">
        <f>ROUND(SUM(I209),2)</f>
        <v>2.13</v>
      </c>
    </row>
    <row r="211" spans="1:9" ht="9.9499999999999993" customHeight="1" x14ac:dyDescent="0.25">
      <c r="A211" s="8"/>
      <c r="B211" s="8"/>
      <c r="C211" s="8"/>
      <c r="D211" s="8"/>
      <c r="E211" s="8"/>
      <c r="F211" s="8"/>
      <c r="G211" s="62"/>
      <c r="H211" s="62"/>
      <c r="I211" s="62"/>
    </row>
    <row r="212" spans="1:9" ht="20.100000000000001" customHeight="1" x14ac:dyDescent="0.25">
      <c r="A212" s="63" t="s">
        <v>3886</v>
      </c>
      <c r="B212" s="63"/>
      <c r="C212" s="63"/>
      <c r="D212" s="63"/>
      <c r="E212" s="63"/>
      <c r="F212" s="63"/>
      <c r="G212" s="63"/>
      <c r="H212" s="63"/>
      <c r="I212" s="63"/>
    </row>
    <row r="213" spans="1:9" ht="15" customHeight="1" x14ac:dyDescent="0.25">
      <c r="A213" s="64" t="s">
        <v>3887</v>
      </c>
      <c r="B213" s="64"/>
      <c r="C213" s="65" t="s">
        <v>3</v>
      </c>
      <c r="D213" s="65"/>
      <c r="E213" s="65"/>
      <c r="F213" s="12" t="s">
        <v>4</v>
      </c>
      <c r="G213" s="12" t="s">
        <v>3725</v>
      </c>
      <c r="H213" s="12" t="s">
        <v>3726</v>
      </c>
      <c r="I213" s="12" t="s">
        <v>3727</v>
      </c>
    </row>
    <row r="214" spans="1:9" ht="29.1" customHeight="1" x14ac:dyDescent="0.25">
      <c r="A214" s="13" t="s">
        <v>3888</v>
      </c>
      <c r="B214" s="14" t="s">
        <v>3889</v>
      </c>
      <c r="C214" s="66" t="s">
        <v>17</v>
      </c>
      <c r="D214" s="66"/>
      <c r="E214" s="66"/>
      <c r="F214" s="13" t="s">
        <v>72</v>
      </c>
      <c r="G214" s="15">
        <v>1</v>
      </c>
      <c r="H214" s="16">
        <v>347.5</v>
      </c>
      <c r="I214" s="16">
        <f>TRUNC(TRUNC(G214,8)*H214,2)</f>
        <v>347.5</v>
      </c>
    </row>
    <row r="215" spans="1:9" ht="15" customHeight="1" x14ac:dyDescent="0.25">
      <c r="A215" s="13" t="s">
        <v>3890</v>
      </c>
      <c r="B215" s="14" t="s">
        <v>3891</v>
      </c>
      <c r="C215" s="66" t="s">
        <v>17</v>
      </c>
      <c r="D215" s="66"/>
      <c r="E215" s="66"/>
      <c r="F215" s="13" t="s">
        <v>740</v>
      </c>
      <c r="G215" s="15">
        <v>1.1299999999999999E-2</v>
      </c>
      <c r="H215" s="16">
        <v>31.04</v>
      </c>
      <c r="I215" s="16">
        <f>TRUNC(TRUNC(G215,8)*H215,2)</f>
        <v>0.35</v>
      </c>
    </row>
    <row r="216" spans="1:9" ht="15" customHeight="1" x14ac:dyDescent="0.25">
      <c r="A216" s="13" t="s">
        <v>3892</v>
      </c>
      <c r="B216" s="14" t="s">
        <v>3893</v>
      </c>
      <c r="C216" s="66" t="s">
        <v>17</v>
      </c>
      <c r="D216" s="66"/>
      <c r="E216" s="66"/>
      <c r="F216" s="13" t="s">
        <v>740</v>
      </c>
      <c r="G216" s="15">
        <v>1.32E-2</v>
      </c>
      <c r="H216" s="16">
        <v>16.63</v>
      </c>
      <c r="I216" s="16">
        <f>TRUNC(TRUNC(G216,8)*H216,2)</f>
        <v>0.21</v>
      </c>
    </row>
    <row r="217" spans="1:9" ht="21" customHeight="1" x14ac:dyDescent="0.25">
      <c r="A217" s="13" t="s">
        <v>3894</v>
      </c>
      <c r="B217" s="14" t="s">
        <v>3895</v>
      </c>
      <c r="C217" s="66" t="s">
        <v>17</v>
      </c>
      <c r="D217" s="66"/>
      <c r="E217" s="66"/>
      <c r="F217" s="13" t="s">
        <v>178</v>
      </c>
      <c r="G217" s="15">
        <v>3.2082999999999999</v>
      </c>
      <c r="H217" s="16">
        <v>4.88</v>
      </c>
      <c r="I217" s="16">
        <f>TRUNC(TRUNC(G217,8)*H217,2)</f>
        <v>15.65</v>
      </c>
    </row>
    <row r="218" spans="1:9" ht="15" customHeight="1" x14ac:dyDescent="0.25">
      <c r="A218" s="8"/>
      <c r="B218" s="8"/>
      <c r="C218" s="8"/>
      <c r="D218" s="8"/>
      <c r="E218" s="8"/>
      <c r="F218" s="8"/>
      <c r="G218" s="67" t="s">
        <v>3896</v>
      </c>
      <c r="H218" s="67"/>
      <c r="I218" s="17">
        <f>SUM(I214:I217)</f>
        <v>363.71</v>
      </c>
    </row>
    <row r="219" spans="1:9" ht="15" customHeight="1" x14ac:dyDescent="0.25">
      <c r="A219" s="64" t="s">
        <v>3872</v>
      </c>
      <c r="B219" s="64"/>
      <c r="C219" s="65" t="s">
        <v>3</v>
      </c>
      <c r="D219" s="65"/>
      <c r="E219" s="65"/>
      <c r="F219" s="12" t="s">
        <v>4</v>
      </c>
      <c r="G219" s="12" t="s">
        <v>3725</v>
      </c>
      <c r="H219" s="12" t="s">
        <v>3726</v>
      </c>
      <c r="I219" s="12" t="s">
        <v>3727</v>
      </c>
    </row>
    <row r="220" spans="1:9" ht="21" customHeight="1" x14ac:dyDescent="0.25">
      <c r="A220" s="13" t="s">
        <v>3897</v>
      </c>
      <c r="B220" s="14" t="s">
        <v>3898</v>
      </c>
      <c r="C220" s="66" t="s">
        <v>17</v>
      </c>
      <c r="D220" s="66"/>
      <c r="E220" s="66"/>
      <c r="F220" s="13" t="s">
        <v>25</v>
      </c>
      <c r="G220" s="15">
        <v>0.37290000000000001</v>
      </c>
      <c r="H220" s="16">
        <v>33.07</v>
      </c>
      <c r="I220" s="16">
        <f>TRUNC(TRUNC(G220,8)*H220,2)</f>
        <v>12.33</v>
      </c>
    </row>
    <row r="221" spans="1:9" ht="15" customHeight="1" x14ac:dyDescent="0.25">
      <c r="A221" s="13" t="s">
        <v>3899</v>
      </c>
      <c r="B221" s="14" t="s">
        <v>3900</v>
      </c>
      <c r="C221" s="66" t="s">
        <v>17</v>
      </c>
      <c r="D221" s="66"/>
      <c r="E221" s="66"/>
      <c r="F221" s="13" t="s">
        <v>25</v>
      </c>
      <c r="G221" s="15">
        <v>1.1186</v>
      </c>
      <c r="H221" s="16">
        <v>24.37</v>
      </c>
      <c r="I221" s="16">
        <f>TRUNC(TRUNC(G221,8)*H221,2)</f>
        <v>27.26</v>
      </c>
    </row>
    <row r="222" spans="1:9" ht="18" customHeight="1" x14ac:dyDescent="0.25">
      <c r="A222" s="8"/>
      <c r="B222" s="8"/>
      <c r="C222" s="8"/>
      <c r="D222" s="8"/>
      <c r="E222" s="8"/>
      <c r="F222" s="8"/>
      <c r="G222" s="67" t="s">
        <v>3875</v>
      </c>
      <c r="H222" s="67"/>
      <c r="I222" s="17">
        <f>SUM(I220:I221)</f>
        <v>39.590000000000003</v>
      </c>
    </row>
    <row r="223" spans="1:9" ht="15" customHeight="1" x14ac:dyDescent="0.25">
      <c r="A223" s="64" t="s">
        <v>3741</v>
      </c>
      <c r="B223" s="64"/>
      <c r="C223" s="65" t="s">
        <v>3</v>
      </c>
      <c r="D223" s="65"/>
      <c r="E223" s="65"/>
      <c r="F223" s="12" t="s">
        <v>4</v>
      </c>
      <c r="G223" s="12" t="s">
        <v>3725</v>
      </c>
      <c r="H223" s="12" t="s">
        <v>3726</v>
      </c>
      <c r="I223" s="12" t="s">
        <v>3727</v>
      </c>
    </row>
    <row r="224" spans="1:9" ht="21" customHeight="1" x14ac:dyDescent="0.25">
      <c r="A224" s="13" t="s">
        <v>3901</v>
      </c>
      <c r="B224" s="14" t="s">
        <v>3902</v>
      </c>
      <c r="C224" s="66" t="s">
        <v>17</v>
      </c>
      <c r="D224" s="66"/>
      <c r="E224" s="66"/>
      <c r="F224" s="13" t="s">
        <v>72</v>
      </c>
      <c r="G224" s="15">
        <v>0.5</v>
      </c>
      <c r="H224" s="16">
        <v>26.25</v>
      </c>
      <c r="I224" s="16">
        <f>TRUNC(TRUNC(G224,8)*H224,2)</f>
        <v>13.12</v>
      </c>
    </row>
    <row r="225" spans="1:9" ht="15" customHeight="1" x14ac:dyDescent="0.25">
      <c r="A225" s="8"/>
      <c r="B225" s="8"/>
      <c r="C225" s="8"/>
      <c r="D225" s="8"/>
      <c r="E225" s="8"/>
      <c r="F225" s="8"/>
      <c r="G225" s="67" t="s">
        <v>3744</v>
      </c>
      <c r="H225" s="67"/>
      <c r="I225" s="17">
        <f>SUM(I224:I224)</f>
        <v>13.12</v>
      </c>
    </row>
    <row r="226" spans="1:9" ht="15" customHeight="1" x14ac:dyDescent="0.25">
      <c r="A226" s="8"/>
      <c r="B226" s="8"/>
      <c r="C226" s="8"/>
      <c r="D226" s="8"/>
      <c r="E226" s="8"/>
      <c r="F226" s="8"/>
      <c r="G226" s="68" t="s">
        <v>3745</v>
      </c>
      <c r="H226" s="68"/>
      <c r="I226" s="4">
        <f>ROUND(SUM(I218,I222,I225),2)</f>
        <v>416.42</v>
      </c>
    </row>
    <row r="227" spans="1:9" ht="9.9499999999999993" customHeight="1" x14ac:dyDescent="0.25">
      <c r="A227" s="8"/>
      <c r="B227" s="8"/>
      <c r="C227" s="8"/>
      <c r="D227" s="8"/>
      <c r="E227" s="8"/>
      <c r="F227" s="8"/>
      <c r="G227" s="62"/>
      <c r="H227" s="62"/>
      <c r="I227" s="62"/>
    </row>
    <row r="228" spans="1:9" ht="20.100000000000001" customHeight="1" x14ac:dyDescent="0.25">
      <c r="A228" s="63" t="s">
        <v>3903</v>
      </c>
      <c r="B228" s="63"/>
      <c r="C228" s="63"/>
      <c r="D228" s="63"/>
      <c r="E228" s="63"/>
      <c r="F228" s="63"/>
      <c r="G228" s="63"/>
      <c r="H228" s="63"/>
      <c r="I228" s="63"/>
    </row>
    <row r="229" spans="1:9" ht="15" customHeight="1" x14ac:dyDescent="0.25">
      <c r="A229" s="64" t="s">
        <v>3865</v>
      </c>
      <c r="B229" s="64"/>
      <c r="C229" s="65" t="s">
        <v>3</v>
      </c>
      <c r="D229" s="65"/>
      <c r="E229" s="65"/>
      <c r="F229" s="12" t="s">
        <v>4</v>
      </c>
      <c r="G229" s="12" t="s">
        <v>3725</v>
      </c>
      <c r="H229" s="12" t="s">
        <v>3726</v>
      </c>
      <c r="I229" s="12" t="s">
        <v>3727</v>
      </c>
    </row>
    <row r="230" spans="1:9" ht="45.95" customHeight="1" x14ac:dyDescent="0.25">
      <c r="A230" s="13" t="s">
        <v>3904</v>
      </c>
      <c r="B230" s="14" t="s">
        <v>3905</v>
      </c>
      <c r="C230" s="66" t="s">
        <v>17</v>
      </c>
      <c r="D230" s="66"/>
      <c r="E230" s="66"/>
      <c r="F230" s="13" t="s">
        <v>3868</v>
      </c>
      <c r="G230" s="15">
        <v>0.42859999999999998</v>
      </c>
      <c r="H230" s="16">
        <v>79.900000000000006</v>
      </c>
      <c r="I230" s="16">
        <f>TRUNC(TRUNC(G230,8)*H230,2)</f>
        <v>34.24</v>
      </c>
    </row>
    <row r="231" spans="1:9" ht="45.95" customHeight="1" x14ac:dyDescent="0.25">
      <c r="A231" s="13" t="s">
        <v>3906</v>
      </c>
      <c r="B231" s="14" t="s">
        <v>3907</v>
      </c>
      <c r="C231" s="66" t="s">
        <v>17</v>
      </c>
      <c r="D231" s="66"/>
      <c r="E231" s="66"/>
      <c r="F231" s="13" t="s">
        <v>3829</v>
      </c>
      <c r="G231" s="15">
        <v>0.17080000000000001</v>
      </c>
      <c r="H231" s="16">
        <v>283.47000000000003</v>
      </c>
      <c r="I231" s="16">
        <f>TRUNC(TRUNC(G231,8)*H231,2)</f>
        <v>48.41</v>
      </c>
    </row>
    <row r="232" spans="1:9" ht="18" customHeight="1" x14ac:dyDescent="0.25">
      <c r="A232" s="8"/>
      <c r="B232" s="8"/>
      <c r="C232" s="8"/>
      <c r="D232" s="8"/>
      <c r="E232" s="8"/>
      <c r="F232" s="8"/>
      <c r="G232" s="67" t="s">
        <v>3871</v>
      </c>
      <c r="H232" s="67"/>
      <c r="I232" s="17">
        <f>SUM(I230:I231)</f>
        <v>82.65</v>
      </c>
    </row>
    <row r="233" spans="1:9" ht="15" customHeight="1" x14ac:dyDescent="0.25">
      <c r="A233" s="64" t="s">
        <v>3872</v>
      </c>
      <c r="B233" s="64"/>
      <c r="C233" s="65" t="s">
        <v>3</v>
      </c>
      <c r="D233" s="65"/>
      <c r="E233" s="65"/>
      <c r="F233" s="12" t="s">
        <v>4</v>
      </c>
      <c r="G233" s="12" t="s">
        <v>3725</v>
      </c>
      <c r="H233" s="12" t="s">
        <v>3726</v>
      </c>
      <c r="I233" s="12" t="s">
        <v>3727</v>
      </c>
    </row>
    <row r="234" spans="1:9" ht="21" customHeight="1" x14ac:dyDescent="0.25">
      <c r="A234" s="13" t="s">
        <v>3908</v>
      </c>
      <c r="B234" s="14" t="s">
        <v>3909</v>
      </c>
      <c r="C234" s="66" t="s">
        <v>17</v>
      </c>
      <c r="D234" s="66"/>
      <c r="E234" s="66"/>
      <c r="F234" s="13" t="s">
        <v>25</v>
      </c>
      <c r="G234" s="15">
        <v>0.74199999999999999</v>
      </c>
      <c r="H234" s="16">
        <v>24.95</v>
      </c>
      <c r="I234" s="16">
        <f>TRUNC(TRUNC(G234,8)*H234,2)</f>
        <v>18.510000000000002</v>
      </c>
    </row>
    <row r="235" spans="1:9" ht="21" customHeight="1" x14ac:dyDescent="0.25">
      <c r="A235" s="13" t="s">
        <v>3897</v>
      </c>
      <c r="B235" s="14" t="s">
        <v>3898</v>
      </c>
      <c r="C235" s="66" t="s">
        <v>17</v>
      </c>
      <c r="D235" s="66"/>
      <c r="E235" s="66"/>
      <c r="F235" s="13" t="s">
        <v>25</v>
      </c>
      <c r="G235" s="15">
        <v>1.1140000000000001</v>
      </c>
      <c r="H235" s="16">
        <v>33.07</v>
      </c>
      <c r="I235" s="16">
        <f>TRUNC(TRUNC(G235,8)*H235,2)</f>
        <v>36.83</v>
      </c>
    </row>
    <row r="236" spans="1:9" ht="18" customHeight="1" x14ac:dyDescent="0.25">
      <c r="A236" s="8"/>
      <c r="B236" s="8"/>
      <c r="C236" s="8"/>
      <c r="D236" s="8"/>
      <c r="E236" s="8"/>
      <c r="F236" s="8"/>
      <c r="G236" s="67" t="s">
        <v>3875</v>
      </c>
      <c r="H236" s="67"/>
      <c r="I236" s="17">
        <f>SUM(I234:I235)</f>
        <v>55.34</v>
      </c>
    </row>
    <row r="237" spans="1:9" ht="15" customHeight="1" x14ac:dyDescent="0.25">
      <c r="A237" s="8"/>
      <c r="B237" s="8"/>
      <c r="C237" s="8"/>
      <c r="D237" s="8"/>
      <c r="E237" s="8"/>
      <c r="F237" s="8"/>
      <c r="G237" s="68" t="s">
        <v>3745</v>
      </c>
      <c r="H237" s="68"/>
      <c r="I237" s="4">
        <f>ROUND(SUM(I232,I236),2)</f>
        <v>137.99</v>
      </c>
    </row>
    <row r="238" spans="1:9" ht="9.9499999999999993" customHeight="1" x14ac:dyDescent="0.25">
      <c r="A238" s="8"/>
      <c r="B238" s="8"/>
      <c r="C238" s="8"/>
      <c r="D238" s="8"/>
      <c r="E238" s="8"/>
      <c r="F238" s="8"/>
      <c r="G238" s="62"/>
      <c r="H238" s="62"/>
      <c r="I238" s="62"/>
    </row>
    <row r="239" spans="1:9" ht="20.100000000000001" customHeight="1" x14ac:dyDescent="0.25">
      <c r="A239" s="63" t="s">
        <v>3910</v>
      </c>
      <c r="B239" s="63"/>
      <c r="C239" s="63"/>
      <c r="D239" s="63"/>
      <c r="E239" s="63"/>
      <c r="F239" s="63"/>
      <c r="G239" s="63"/>
      <c r="H239" s="63"/>
      <c r="I239" s="63"/>
    </row>
    <row r="240" spans="1:9" ht="15" customHeight="1" x14ac:dyDescent="0.25">
      <c r="A240" s="64" t="s">
        <v>3825</v>
      </c>
      <c r="B240" s="64"/>
      <c r="C240" s="65" t="s">
        <v>3</v>
      </c>
      <c r="D240" s="65"/>
      <c r="E240" s="65"/>
      <c r="F240" s="12" t="s">
        <v>4</v>
      </c>
      <c r="G240" s="12" t="s">
        <v>3725</v>
      </c>
      <c r="H240" s="12" t="s">
        <v>3726</v>
      </c>
      <c r="I240" s="12" t="s">
        <v>3727</v>
      </c>
    </row>
    <row r="241" spans="1:9" ht="38.1" customHeight="1" x14ac:dyDescent="0.25">
      <c r="A241" s="13" t="s">
        <v>90</v>
      </c>
      <c r="B241" s="14" t="s">
        <v>91</v>
      </c>
      <c r="C241" s="66" t="s">
        <v>17</v>
      </c>
      <c r="D241" s="66"/>
      <c r="E241" s="66"/>
      <c r="F241" s="13" t="s">
        <v>18</v>
      </c>
      <c r="G241" s="15">
        <v>1</v>
      </c>
      <c r="H241" s="16">
        <v>1933.5</v>
      </c>
      <c r="I241" s="16">
        <f>TRUNC(TRUNC(G241,8)*H241,2)</f>
        <v>1933.5</v>
      </c>
    </row>
    <row r="242" spans="1:9" ht="15" customHeight="1" x14ac:dyDescent="0.25">
      <c r="A242" s="8"/>
      <c r="B242" s="8"/>
      <c r="C242" s="8"/>
      <c r="D242" s="8"/>
      <c r="E242" s="8"/>
      <c r="F242" s="8"/>
      <c r="G242" s="67" t="s">
        <v>3830</v>
      </c>
      <c r="H242" s="67"/>
      <c r="I242" s="17">
        <f>SUM(I241:I241)</f>
        <v>1933.5</v>
      </c>
    </row>
    <row r="243" spans="1:9" ht="15" customHeight="1" x14ac:dyDescent="0.25">
      <c r="A243" s="8"/>
      <c r="B243" s="8"/>
      <c r="C243" s="8"/>
      <c r="D243" s="8"/>
      <c r="E243" s="8"/>
      <c r="F243" s="8"/>
      <c r="G243" s="68" t="s">
        <v>3745</v>
      </c>
      <c r="H243" s="68"/>
      <c r="I243" s="4">
        <f>ROUND(SUM(I242),2)</f>
        <v>1933.5</v>
      </c>
    </row>
    <row r="244" spans="1:9" ht="9.9499999999999993" customHeight="1" x14ac:dyDescent="0.25">
      <c r="A244" s="8"/>
      <c r="B244" s="8"/>
      <c r="C244" s="8"/>
      <c r="D244" s="8"/>
      <c r="E244" s="8"/>
      <c r="F244" s="8"/>
      <c r="G244" s="62"/>
      <c r="H244" s="62"/>
      <c r="I244" s="62"/>
    </row>
    <row r="245" spans="1:9" ht="20.100000000000001" customHeight="1" x14ac:dyDescent="0.25">
      <c r="A245" s="63" t="s">
        <v>3911</v>
      </c>
      <c r="B245" s="63"/>
      <c r="C245" s="63"/>
      <c r="D245" s="63"/>
      <c r="E245" s="63"/>
      <c r="F245" s="63"/>
      <c r="G245" s="63"/>
      <c r="H245" s="63"/>
      <c r="I245" s="63"/>
    </row>
    <row r="246" spans="1:9" ht="15" customHeight="1" x14ac:dyDescent="0.25">
      <c r="A246" s="64" t="s">
        <v>3825</v>
      </c>
      <c r="B246" s="64"/>
      <c r="C246" s="65" t="s">
        <v>3</v>
      </c>
      <c r="D246" s="65"/>
      <c r="E246" s="65"/>
      <c r="F246" s="12" t="s">
        <v>4</v>
      </c>
      <c r="G246" s="12" t="s">
        <v>3725</v>
      </c>
      <c r="H246" s="12" t="s">
        <v>3726</v>
      </c>
      <c r="I246" s="12" t="s">
        <v>3727</v>
      </c>
    </row>
    <row r="247" spans="1:9" ht="29.1" customHeight="1" x14ac:dyDescent="0.25">
      <c r="A247" s="13" t="s">
        <v>93</v>
      </c>
      <c r="B247" s="14" t="s">
        <v>3912</v>
      </c>
      <c r="C247" s="66" t="s">
        <v>17</v>
      </c>
      <c r="D247" s="66"/>
      <c r="E247" s="66"/>
      <c r="F247" s="13" t="s">
        <v>18</v>
      </c>
      <c r="G247" s="15">
        <v>1</v>
      </c>
      <c r="H247" s="16">
        <v>1510.54</v>
      </c>
      <c r="I247" s="16">
        <f>TRUNC(TRUNC(G247,8)*H247,2)</f>
        <v>1510.54</v>
      </c>
    </row>
    <row r="248" spans="1:9" ht="15" customHeight="1" x14ac:dyDescent="0.25">
      <c r="A248" s="8"/>
      <c r="B248" s="8"/>
      <c r="C248" s="8"/>
      <c r="D248" s="8"/>
      <c r="E248" s="8"/>
      <c r="F248" s="8"/>
      <c r="G248" s="67" t="s">
        <v>3830</v>
      </c>
      <c r="H248" s="67"/>
      <c r="I248" s="17">
        <f>SUM(I247:I247)</f>
        <v>1510.54</v>
      </c>
    </row>
    <row r="249" spans="1:9" ht="15" customHeight="1" x14ac:dyDescent="0.25">
      <c r="A249" s="8"/>
      <c r="B249" s="8"/>
      <c r="C249" s="8"/>
      <c r="D249" s="8"/>
      <c r="E249" s="8"/>
      <c r="F249" s="8"/>
      <c r="G249" s="68" t="s">
        <v>3745</v>
      </c>
      <c r="H249" s="68"/>
      <c r="I249" s="4">
        <f>ROUND(SUM(I248),2)</f>
        <v>1510.54</v>
      </c>
    </row>
    <row r="250" spans="1:9" ht="9.9499999999999993" customHeight="1" x14ac:dyDescent="0.25">
      <c r="A250" s="8"/>
      <c r="B250" s="8"/>
      <c r="C250" s="8"/>
      <c r="D250" s="8"/>
      <c r="E250" s="8"/>
      <c r="F250" s="8"/>
      <c r="G250" s="62"/>
      <c r="H250" s="62"/>
      <c r="I250" s="62"/>
    </row>
    <row r="251" spans="1:9" ht="20.100000000000001" customHeight="1" x14ac:dyDescent="0.25">
      <c r="A251" s="63" t="s">
        <v>3913</v>
      </c>
      <c r="B251" s="63"/>
      <c r="C251" s="63"/>
      <c r="D251" s="63"/>
      <c r="E251" s="63"/>
      <c r="F251" s="63"/>
      <c r="G251" s="63"/>
      <c r="H251" s="63"/>
      <c r="I251" s="63"/>
    </row>
    <row r="252" spans="1:9" ht="15" customHeight="1" x14ac:dyDescent="0.25">
      <c r="A252" s="64" t="s">
        <v>3825</v>
      </c>
      <c r="B252" s="64"/>
      <c r="C252" s="65" t="s">
        <v>3</v>
      </c>
      <c r="D252" s="65"/>
      <c r="E252" s="65"/>
      <c r="F252" s="12" t="s">
        <v>4</v>
      </c>
      <c r="G252" s="12" t="s">
        <v>3725</v>
      </c>
      <c r="H252" s="12" t="s">
        <v>3726</v>
      </c>
      <c r="I252" s="12" t="s">
        <v>3727</v>
      </c>
    </row>
    <row r="253" spans="1:9" ht="38.1" customHeight="1" x14ac:dyDescent="0.25">
      <c r="A253" s="13" t="s">
        <v>98</v>
      </c>
      <c r="B253" s="14" t="s">
        <v>99</v>
      </c>
      <c r="C253" s="66" t="s">
        <v>17</v>
      </c>
      <c r="D253" s="66"/>
      <c r="E253" s="66"/>
      <c r="F253" s="13" t="s">
        <v>18</v>
      </c>
      <c r="G253" s="15">
        <v>1</v>
      </c>
      <c r="H253" s="16">
        <v>2416.87</v>
      </c>
      <c r="I253" s="16">
        <f>TRUNC(TRUNC(G253,8)*H253,2)</f>
        <v>2416.87</v>
      </c>
    </row>
    <row r="254" spans="1:9" ht="15" customHeight="1" x14ac:dyDescent="0.25">
      <c r="A254" s="8"/>
      <c r="B254" s="8"/>
      <c r="C254" s="8"/>
      <c r="D254" s="8"/>
      <c r="E254" s="8"/>
      <c r="F254" s="8"/>
      <c r="G254" s="67" t="s">
        <v>3830</v>
      </c>
      <c r="H254" s="67"/>
      <c r="I254" s="17">
        <f>SUM(I253:I253)</f>
        <v>2416.87</v>
      </c>
    </row>
    <row r="255" spans="1:9" ht="15" customHeight="1" x14ac:dyDescent="0.25">
      <c r="A255" s="8"/>
      <c r="B255" s="8"/>
      <c r="C255" s="8"/>
      <c r="D255" s="8"/>
      <c r="E255" s="8"/>
      <c r="F255" s="8"/>
      <c r="G255" s="68" t="s">
        <v>3745</v>
      </c>
      <c r="H255" s="68"/>
      <c r="I255" s="4">
        <f>ROUND(SUM(I254),2)</f>
        <v>2416.87</v>
      </c>
    </row>
    <row r="256" spans="1:9" ht="9.9499999999999993" customHeight="1" x14ac:dyDescent="0.25">
      <c r="A256" s="8"/>
      <c r="B256" s="8"/>
      <c r="C256" s="8"/>
      <c r="D256" s="8"/>
      <c r="E256" s="8"/>
      <c r="F256" s="8"/>
      <c r="G256" s="62"/>
      <c r="H256" s="62"/>
      <c r="I256" s="62"/>
    </row>
    <row r="257" spans="1:9" ht="20.100000000000001" customHeight="1" x14ac:dyDescent="0.25">
      <c r="A257" s="63" t="s">
        <v>3914</v>
      </c>
      <c r="B257" s="63"/>
      <c r="C257" s="63"/>
      <c r="D257" s="63"/>
      <c r="E257" s="63"/>
      <c r="F257" s="63"/>
      <c r="G257" s="63"/>
      <c r="H257" s="63"/>
      <c r="I257" s="63"/>
    </row>
    <row r="258" spans="1:9" ht="15" customHeight="1" x14ac:dyDescent="0.25">
      <c r="A258" s="64" t="s">
        <v>3865</v>
      </c>
      <c r="B258" s="64"/>
      <c r="C258" s="65" t="s">
        <v>3</v>
      </c>
      <c r="D258" s="65"/>
      <c r="E258" s="65"/>
      <c r="F258" s="12" t="s">
        <v>4</v>
      </c>
      <c r="G258" s="12" t="s">
        <v>3725</v>
      </c>
      <c r="H258" s="12" t="s">
        <v>3726</v>
      </c>
      <c r="I258" s="12" t="s">
        <v>3727</v>
      </c>
    </row>
    <row r="259" spans="1:9" ht="29.1" customHeight="1" x14ac:dyDescent="0.25">
      <c r="A259" s="13" t="s">
        <v>3915</v>
      </c>
      <c r="B259" s="14" t="s">
        <v>3916</v>
      </c>
      <c r="C259" s="66" t="s">
        <v>17</v>
      </c>
      <c r="D259" s="66"/>
      <c r="E259" s="66"/>
      <c r="F259" s="13" t="s">
        <v>3868</v>
      </c>
      <c r="G259" s="15">
        <v>0.50749999999999995</v>
      </c>
      <c r="H259" s="16">
        <v>40.880000000000003</v>
      </c>
      <c r="I259" s="16">
        <f>TRUNC(TRUNC(G259,8)*H259,2)</f>
        <v>20.74</v>
      </c>
    </row>
    <row r="260" spans="1:9" ht="29.1" customHeight="1" x14ac:dyDescent="0.25">
      <c r="A260" s="13" t="s">
        <v>3917</v>
      </c>
      <c r="B260" s="14" t="s">
        <v>3918</v>
      </c>
      <c r="C260" s="66" t="s">
        <v>17</v>
      </c>
      <c r="D260" s="66"/>
      <c r="E260" s="66"/>
      <c r="F260" s="13" t="s">
        <v>3829</v>
      </c>
      <c r="G260" s="15">
        <v>0.1263</v>
      </c>
      <c r="H260" s="16">
        <v>42.43</v>
      </c>
      <c r="I260" s="16">
        <f>TRUNC(TRUNC(G260,8)*H260,2)</f>
        <v>5.35</v>
      </c>
    </row>
    <row r="261" spans="1:9" ht="18" customHeight="1" x14ac:dyDescent="0.25">
      <c r="A261" s="8"/>
      <c r="B261" s="8"/>
      <c r="C261" s="8"/>
      <c r="D261" s="8"/>
      <c r="E261" s="8"/>
      <c r="F261" s="8"/>
      <c r="G261" s="67" t="s">
        <v>3871</v>
      </c>
      <c r="H261" s="67"/>
      <c r="I261" s="17">
        <f>SUM(I259:I260)</f>
        <v>26.089999999999996</v>
      </c>
    </row>
    <row r="262" spans="1:9" ht="15" customHeight="1" x14ac:dyDescent="0.25">
      <c r="A262" s="64" t="s">
        <v>3887</v>
      </c>
      <c r="B262" s="64"/>
      <c r="C262" s="65" t="s">
        <v>3</v>
      </c>
      <c r="D262" s="65"/>
      <c r="E262" s="65"/>
      <c r="F262" s="12" t="s">
        <v>4</v>
      </c>
      <c r="G262" s="12" t="s">
        <v>3725</v>
      </c>
      <c r="H262" s="12" t="s">
        <v>3726</v>
      </c>
      <c r="I262" s="12" t="s">
        <v>3727</v>
      </c>
    </row>
    <row r="263" spans="1:9" ht="29.1" customHeight="1" x14ac:dyDescent="0.25">
      <c r="A263" s="13" t="s">
        <v>3919</v>
      </c>
      <c r="B263" s="14" t="s">
        <v>3920</v>
      </c>
      <c r="C263" s="66" t="s">
        <v>17</v>
      </c>
      <c r="D263" s="66"/>
      <c r="E263" s="66"/>
      <c r="F263" s="13" t="s">
        <v>72</v>
      </c>
      <c r="G263" s="15">
        <v>4.2</v>
      </c>
      <c r="H263" s="16">
        <v>54.32</v>
      </c>
      <c r="I263" s="16">
        <f t="shared" ref="I263:I269" si="3">TRUNC(TRUNC(G263,8)*H263,2)</f>
        <v>228.14</v>
      </c>
    </row>
    <row r="264" spans="1:9" ht="29.1" customHeight="1" x14ac:dyDescent="0.25">
      <c r="A264" s="13" t="s">
        <v>3921</v>
      </c>
      <c r="B264" s="14" t="s">
        <v>3922</v>
      </c>
      <c r="C264" s="66" t="s">
        <v>17</v>
      </c>
      <c r="D264" s="66"/>
      <c r="E264" s="66"/>
      <c r="F264" s="13" t="s">
        <v>76</v>
      </c>
      <c r="G264" s="15">
        <v>0.82909999999999995</v>
      </c>
      <c r="H264" s="16">
        <v>575</v>
      </c>
      <c r="I264" s="16">
        <f t="shared" si="3"/>
        <v>476.73</v>
      </c>
    </row>
    <row r="265" spans="1:9" ht="29.1" customHeight="1" x14ac:dyDescent="0.25">
      <c r="A265" s="13" t="s">
        <v>3923</v>
      </c>
      <c r="B265" s="14" t="s">
        <v>3924</v>
      </c>
      <c r="C265" s="66" t="s">
        <v>17</v>
      </c>
      <c r="D265" s="66"/>
      <c r="E265" s="66"/>
      <c r="F265" s="13" t="s">
        <v>178</v>
      </c>
      <c r="G265" s="15">
        <v>59.4</v>
      </c>
      <c r="H265" s="16">
        <v>37.28</v>
      </c>
      <c r="I265" s="16">
        <f t="shared" si="3"/>
        <v>2214.4299999999998</v>
      </c>
    </row>
    <row r="266" spans="1:9" ht="21" customHeight="1" x14ac:dyDescent="0.25">
      <c r="A266" s="13" t="s">
        <v>3925</v>
      </c>
      <c r="B266" s="14" t="s">
        <v>3926</v>
      </c>
      <c r="C266" s="66" t="s">
        <v>17</v>
      </c>
      <c r="D266" s="66"/>
      <c r="E266" s="66"/>
      <c r="F266" s="13" t="s">
        <v>178</v>
      </c>
      <c r="G266" s="15">
        <v>25.96</v>
      </c>
      <c r="H266" s="16">
        <v>9.6199999999999992</v>
      </c>
      <c r="I266" s="16">
        <f t="shared" si="3"/>
        <v>249.73</v>
      </c>
    </row>
    <row r="267" spans="1:9" ht="15" customHeight="1" x14ac:dyDescent="0.25">
      <c r="A267" s="13" t="s">
        <v>3927</v>
      </c>
      <c r="B267" s="14" t="s">
        <v>3928</v>
      </c>
      <c r="C267" s="66" t="s">
        <v>17</v>
      </c>
      <c r="D267" s="66"/>
      <c r="E267" s="66"/>
      <c r="F267" s="13" t="s">
        <v>740</v>
      </c>
      <c r="G267" s="15">
        <v>1.292</v>
      </c>
      <c r="H267" s="16">
        <v>16.04</v>
      </c>
      <c r="I267" s="16">
        <f t="shared" si="3"/>
        <v>20.72</v>
      </c>
    </row>
    <row r="268" spans="1:9" ht="21" customHeight="1" x14ac:dyDescent="0.25">
      <c r="A268" s="13" t="s">
        <v>3929</v>
      </c>
      <c r="B268" s="14" t="s">
        <v>3930</v>
      </c>
      <c r="C268" s="66" t="s">
        <v>17</v>
      </c>
      <c r="D268" s="66"/>
      <c r="E268" s="66"/>
      <c r="F268" s="13" t="s">
        <v>178</v>
      </c>
      <c r="G268" s="15">
        <v>17.600000000000001</v>
      </c>
      <c r="H268" s="16">
        <v>6.86</v>
      </c>
      <c r="I268" s="16">
        <f t="shared" si="3"/>
        <v>120.73</v>
      </c>
    </row>
    <row r="269" spans="1:9" ht="21" customHeight="1" x14ac:dyDescent="0.25">
      <c r="A269" s="13" t="s">
        <v>3931</v>
      </c>
      <c r="B269" s="14" t="s">
        <v>3932</v>
      </c>
      <c r="C269" s="66" t="s">
        <v>17</v>
      </c>
      <c r="D269" s="66"/>
      <c r="E269" s="66"/>
      <c r="F269" s="13" t="s">
        <v>178</v>
      </c>
      <c r="G269" s="15">
        <v>89.1</v>
      </c>
      <c r="H269" s="16">
        <v>15.95</v>
      </c>
      <c r="I269" s="16">
        <f t="shared" si="3"/>
        <v>1421.14</v>
      </c>
    </row>
    <row r="270" spans="1:9" ht="15" customHeight="1" x14ac:dyDescent="0.25">
      <c r="A270" s="8"/>
      <c r="B270" s="8"/>
      <c r="C270" s="8"/>
      <c r="D270" s="8"/>
      <c r="E270" s="8"/>
      <c r="F270" s="8"/>
      <c r="G270" s="67" t="s">
        <v>3896</v>
      </c>
      <c r="H270" s="67"/>
      <c r="I270" s="17">
        <f>SUM(I263:I269)</f>
        <v>4731.62</v>
      </c>
    </row>
    <row r="271" spans="1:9" ht="15" customHeight="1" x14ac:dyDescent="0.25">
      <c r="A271" s="64" t="s">
        <v>3872</v>
      </c>
      <c r="B271" s="64"/>
      <c r="C271" s="65" t="s">
        <v>3</v>
      </c>
      <c r="D271" s="65"/>
      <c r="E271" s="65"/>
      <c r="F271" s="12" t="s">
        <v>4</v>
      </c>
      <c r="G271" s="12" t="s">
        <v>3725</v>
      </c>
      <c r="H271" s="12" t="s">
        <v>3726</v>
      </c>
      <c r="I271" s="12" t="s">
        <v>3727</v>
      </c>
    </row>
    <row r="272" spans="1:9" ht="21" customHeight="1" x14ac:dyDescent="0.25">
      <c r="A272" s="13" t="s">
        <v>3908</v>
      </c>
      <c r="B272" s="14" t="s">
        <v>3909</v>
      </c>
      <c r="C272" s="66" t="s">
        <v>17</v>
      </c>
      <c r="D272" s="66"/>
      <c r="E272" s="66"/>
      <c r="F272" s="13" t="s">
        <v>25</v>
      </c>
      <c r="G272" s="15">
        <v>24.263000000000002</v>
      </c>
      <c r="H272" s="16">
        <v>24.95</v>
      </c>
      <c r="I272" s="16">
        <f>TRUNC(TRUNC(G272,8)*H272,2)</f>
        <v>605.36</v>
      </c>
    </row>
    <row r="273" spans="1:9" ht="21" customHeight="1" x14ac:dyDescent="0.25">
      <c r="A273" s="13" t="s">
        <v>3897</v>
      </c>
      <c r="B273" s="14" t="s">
        <v>3898</v>
      </c>
      <c r="C273" s="66" t="s">
        <v>17</v>
      </c>
      <c r="D273" s="66"/>
      <c r="E273" s="66"/>
      <c r="F273" s="13" t="s">
        <v>25</v>
      </c>
      <c r="G273" s="15">
        <v>36.331000000000003</v>
      </c>
      <c r="H273" s="16">
        <v>33.07</v>
      </c>
      <c r="I273" s="16">
        <f>TRUNC(TRUNC(G273,8)*H273,2)</f>
        <v>1201.46</v>
      </c>
    </row>
    <row r="274" spans="1:9" ht="18" customHeight="1" x14ac:dyDescent="0.25">
      <c r="A274" s="8"/>
      <c r="B274" s="8"/>
      <c r="C274" s="8"/>
      <c r="D274" s="8"/>
      <c r="E274" s="8"/>
      <c r="F274" s="8"/>
      <c r="G274" s="67" t="s">
        <v>3875</v>
      </c>
      <c r="H274" s="67"/>
      <c r="I274" s="17">
        <f>SUM(I272:I273)</f>
        <v>1806.8200000000002</v>
      </c>
    </row>
    <row r="275" spans="1:9" ht="15" customHeight="1" x14ac:dyDescent="0.25">
      <c r="A275" s="8"/>
      <c r="B275" s="8"/>
      <c r="C275" s="8"/>
      <c r="D275" s="8"/>
      <c r="E275" s="8"/>
      <c r="F275" s="8"/>
      <c r="G275" s="68" t="s">
        <v>3745</v>
      </c>
      <c r="H275" s="68"/>
      <c r="I275" s="4">
        <f>ROUND(SUM(I261,I270,I274),2)</f>
        <v>6564.53</v>
      </c>
    </row>
    <row r="276" spans="1:9" ht="9.9499999999999993" customHeight="1" x14ac:dyDescent="0.25">
      <c r="A276" s="8"/>
      <c r="B276" s="8"/>
      <c r="C276" s="8"/>
      <c r="D276" s="8"/>
      <c r="E276" s="8"/>
      <c r="F276" s="8"/>
      <c r="G276" s="62"/>
      <c r="H276" s="62"/>
      <c r="I276" s="62"/>
    </row>
    <row r="277" spans="1:9" ht="20.100000000000001" customHeight="1" x14ac:dyDescent="0.25">
      <c r="A277" s="63" t="s">
        <v>3933</v>
      </c>
      <c r="B277" s="63"/>
      <c r="C277" s="63"/>
      <c r="D277" s="63"/>
      <c r="E277" s="63"/>
      <c r="F277" s="63"/>
      <c r="G277" s="63"/>
      <c r="H277" s="63"/>
      <c r="I277" s="63"/>
    </row>
    <row r="278" spans="1:9" ht="15" customHeight="1" x14ac:dyDescent="0.25">
      <c r="A278" s="64" t="s">
        <v>3887</v>
      </c>
      <c r="B278" s="64"/>
      <c r="C278" s="65" t="s">
        <v>3</v>
      </c>
      <c r="D278" s="65"/>
      <c r="E278" s="65"/>
      <c r="F278" s="12" t="s">
        <v>4</v>
      </c>
      <c r="G278" s="12" t="s">
        <v>3725</v>
      </c>
      <c r="H278" s="12" t="s">
        <v>3726</v>
      </c>
      <c r="I278" s="12" t="s">
        <v>3727</v>
      </c>
    </row>
    <row r="279" spans="1:9" ht="21" customHeight="1" x14ac:dyDescent="0.25">
      <c r="A279" s="13" t="s">
        <v>3934</v>
      </c>
      <c r="B279" s="14" t="s">
        <v>3935</v>
      </c>
      <c r="C279" s="66" t="s">
        <v>17</v>
      </c>
      <c r="D279" s="66"/>
      <c r="E279" s="66"/>
      <c r="F279" s="13" t="s">
        <v>61</v>
      </c>
      <c r="G279" s="15">
        <v>1</v>
      </c>
      <c r="H279" s="16">
        <v>429.9</v>
      </c>
      <c r="I279" s="16">
        <f>TRUNC(TRUNC(G279,8)*H279,2)</f>
        <v>429.9</v>
      </c>
    </row>
    <row r="280" spans="1:9" ht="15" customHeight="1" x14ac:dyDescent="0.25">
      <c r="A280" s="8"/>
      <c r="B280" s="8"/>
      <c r="C280" s="8"/>
      <c r="D280" s="8"/>
      <c r="E280" s="8"/>
      <c r="F280" s="8"/>
      <c r="G280" s="67" t="s">
        <v>3896</v>
      </c>
      <c r="H280" s="67"/>
      <c r="I280" s="17">
        <f>SUM(I279:I279)</f>
        <v>429.9</v>
      </c>
    </row>
    <row r="281" spans="1:9" ht="15" customHeight="1" x14ac:dyDescent="0.25">
      <c r="A281" s="64" t="s">
        <v>3872</v>
      </c>
      <c r="B281" s="64"/>
      <c r="C281" s="65" t="s">
        <v>3</v>
      </c>
      <c r="D281" s="65"/>
      <c r="E281" s="65"/>
      <c r="F281" s="12" t="s">
        <v>4</v>
      </c>
      <c r="G281" s="12" t="s">
        <v>3725</v>
      </c>
      <c r="H281" s="12" t="s">
        <v>3726</v>
      </c>
      <c r="I281" s="12" t="s">
        <v>3727</v>
      </c>
    </row>
    <row r="282" spans="1:9" ht="21" customHeight="1" x14ac:dyDescent="0.25">
      <c r="A282" s="13" t="s">
        <v>3936</v>
      </c>
      <c r="B282" s="14" t="s">
        <v>3937</v>
      </c>
      <c r="C282" s="66" t="s">
        <v>17</v>
      </c>
      <c r="D282" s="66"/>
      <c r="E282" s="66"/>
      <c r="F282" s="13" t="s">
        <v>25</v>
      </c>
      <c r="G282" s="15">
        <v>0.151</v>
      </c>
      <c r="H282" s="16">
        <v>24.57</v>
      </c>
      <c r="I282" s="16">
        <f>TRUNC(TRUNC(G282,8)*H282,2)</f>
        <v>3.71</v>
      </c>
    </row>
    <row r="283" spans="1:9" ht="21" customHeight="1" x14ac:dyDescent="0.25">
      <c r="A283" s="13" t="s">
        <v>3938</v>
      </c>
      <c r="B283" s="14" t="s">
        <v>3939</v>
      </c>
      <c r="C283" s="66" t="s">
        <v>17</v>
      </c>
      <c r="D283" s="66"/>
      <c r="E283" s="66"/>
      <c r="F283" s="13" t="s">
        <v>25</v>
      </c>
      <c r="G283" s="15">
        <v>0.151</v>
      </c>
      <c r="H283" s="16">
        <v>32.799999999999997</v>
      </c>
      <c r="I283" s="16">
        <f>TRUNC(TRUNC(G283,8)*H283,2)</f>
        <v>4.95</v>
      </c>
    </row>
    <row r="284" spans="1:9" ht="18" customHeight="1" x14ac:dyDescent="0.25">
      <c r="A284" s="8"/>
      <c r="B284" s="8"/>
      <c r="C284" s="8"/>
      <c r="D284" s="8"/>
      <c r="E284" s="8"/>
      <c r="F284" s="8"/>
      <c r="G284" s="67" t="s">
        <v>3875</v>
      </c>
      <c r="H284" s="67"/>
      <c r="I284" s="17">
        <f>SUM(I282:I283)</f>
        <v>8.66</v>
      </c>
    </row>
    <row r="285" spans="1:9" ht="15" customHeight="1" x14ac:dyDescent="0.25">
      <c r="A285" s="8"/>
      <c r="B285" s="8"/>
      <c r="C285" s="8"/>
      <c r="D285" s="8"/>
      <c r="E285" s="8"/>
      <c r="F285" s="8"/>
      <c r="G285" s="68" t="s">
        <v>3745</v>
      </c>
      <c r="H285" s="68"/>
      <c r="I285" s="4">
        <f>ROUND(SUM(I280,I284),2)</f>
        <v>438.56</v>
      </c>
    </row>
    <row r="286" spans="1:9" ht="9.9499999999999993" customHeight="1" x14ac:dyDescent="0.25">
      <c r="A286" s="8"/>
      <c r="B286" s="8"/>
      <c r="C286" s="8"/>
      <c r="D286" s="8"/>
      <c r="E286" s="8"/>
      <c r="F286" s="8"/>
      <c r="G286" s="62"/>
      <c r="H286" s="62"/>
      <c r="I286" s="62"/>
    </row>
    <row r="287" spans="1:9" ht="20.100000000000001" customHeight="1" x14ac:dyDescent="0.25">
      <c r="A287" s="63" t="s">
        <v>3940</v>
      </c>
      <c r="B287" s="63"/>
      <c r="C287" s="63"/>
      <c r="D287" s="63"/>
      <c r="E287" s="63"/>
      <c r="F287" s="63"/>
      <c r="G287" s="63"/>
      <c r="H287" s="63"/>
      <c r="I287" s="63"/>
    </row>
    <row r="288" spans="1:9" ht="15" customHeight="1" x14ac:dyDescent="0.25">
      <c r="A288" s="64" t="s">
        <v>3865</v>
      </c>
      <c r="B288" s="64"/>
      <c r="C288" s="65" t="s">
        <v>3</v>
      </c>
      <c r="D288" s="65"/>
      <c r="E288" s="65"/>
      <c r="F288" s="12" t="s">
        <v>4</v>
      </c>
      <c r="G288" s="12" t="s">
        <v>3725</v>
      </c>
      <c r="H288" s="12" t="s">
        <v>3726</v>
      </c>
      <c r="I288" s="12" t="s">
        <v>3727</v>
      </c>
    </row>
    <row r="289" spans="1:9" ht="29.1" customHeight="1" x14ac:dyDescent="0.25">
      <c r="A289" s="13" t="s">
        <v>3915</v>
      </c>
      <c r="B289" s="14" t="s">
        <v>3916</v>
      </c>
      <c r="C289" s="66" t="s">
        <v>17</v>
      </c>
      <c r="D289" s="66"/>
      <c r="E289" s="66"/>
      <c r="F289" s="13" t="s">
        <v>3868</v>
      </c>
      <c r="G289" s="15">
        <v>2.64E-2</v>
      </c>
      <c r="H289" s="16">
        <v>40.880000000000003</v>
      </c>
      <c r="I289" s="16">
        <f>TRUNC(TRUNC(G289,8)*H289,2)</f>
        <v>1.07</v>
      </c>
    </row>
    <row r="290" spans="1:9" ht="29.1" customHeight="1" x14ac:dyDescent="0.25">
      <c r="A290" s="13" t="s">
        <v>3917</v>
      </c>
      <c r="B290" s="14" t="s">
        <v>3918</v>
      </c>
      <c r="C290" s="66" t="s">
        <v>17</v>
      </c>
      <c r="D290" s="66"/>
      <c r="E290" s="66"/>
      <c r="F290" s="13" t="s">
        <v>3829</v>
      </c>
      <c r="G290" s="15">
        <v>6.6E-3</v>
      </c>
      <c r="H290" s="16">
        <v>42.43</v>
      </c>
      <c r="I290" s="16">
        <f>TRUNC(TRUNC(G290,8)*H290,2)</f>
        <v>0.28000000000000003</v>
      </c>
    </row>
    <row r="291" spans="1:9" ht="18" customHeight="1" x14ac:dyDescent="0.25">
      <c r="A291" s="8"/>
      <c r="B291" s="8"/>
      <c r="C291" s="8"/>
      <c r="D291" s="8"/>
      <c r="E291" s="8"/>
      <c r="F291" s="8"/>
      <c r="G291" s="67" t="s">
        <v>3871</v>
      </c>
      <c r="H291" s="67"/>
      <c r="I291" s="17">
        <f>SUM(I289:I290)</f>
        <v>1.35</v>
      </c>
    </row>
    <row r="292" spans="1:9" ht="15" customHeight="1" x14ac:dyDescent="0.25">
      <c r="A292" s="64" t="s">
        <v>3887</v>
      </c>
      <c r="B292" s="64"/>
      <c r="C292" s="65" t="s">
        <v>3</v>
      </c>
      <c r="D292" s="65"/>
      <c r="E292" s="65"/>
      <c r="F292" s="12" t="s">
        <v>4</v>
      </c>
      <c r="G292" s="12" t="s">
        <v>3725</v>
      </c>
      <c r="H292" s="12" t="s">
        <v>3726</v>
      </c>
      <c r="I292" s="12" t="s">
        <v>3727</v>
      </c>
    </row>
    <row r="293" spans="1:9" ht="21" customHeight="1" x14ac:dyDescent="0.25">
      <c r="A293" s="13" t="s">
        <v>3925</v>
      </c>
      <c r="B293" s="14" t="s">
        <v>3926</v>
      </c>
      <c r="C293" s="66" t="s">
        <v>17</v>
      </c>
      <c r="D293" s="66"/>
      <c r="E293" s="66"/>
      <c r="F293" s="13" t="s">
        <v>178</v>
      </c>
      <c r="G293" s="15">
        <v>1.2273000000000001</v>
      </c>
      <c r="H293" s="16">
        <v>9.6199999999999992</v>
      </c>
      <c r="I293" s="16">
        <f>TRUNC(TRUNC(G293,8)*H293,2)</f>
        <v>11.8</v>
      </c>
    </row>
    <row r="294" spans="1:9" ht="15" customHeight="1" x14ac:dyDescent="0.25">
      <c r="A294" s="13" t="s">
        <v>3927</v>
      </c>
      <c r="B294" s="14" t="s">
        <v>3928</v>
      </c>
      <c r="C294" s="66" t="s">
        <v>17</v>
      </c>
      <c r="D294" s="66"/>
      <c r="E294" s="66"/>
      <c r="F294" s="13" t="s">
        <v>740</v>
      </c>
      <c r="G294" s="15">
        <v>6.8000000000000005E-2</v>
      </c>
      <c r="H294" s="16">
        <v>16.04</v>
      </c>
      <c r="I294" s="16">
        <f>TRUNC(TRUNC(G294,8)*H294,2)</f>
        <v>1.0900000000000001</v>
      </c>
    </row>
    <row r="295" spans="1:9" ht="21" customHeight="1" x14ac:dyDescent="0.25">
      <c r="A295" s="13" t="s">
        <v>3929</v>
      </c>
      <c r="B295" s="14" t="s">
        <v>3930</v>
      </c>
      <c r="C295" s="66" t="s">
        <v>17</v>
      </c>
      <c r="D295" s="66"/>
      <c r="E295" s="66"/>
      <c r="F295" s="13" t="s">
        <v>178</v>
      </c>
      <c r="G295" s="15">
        <v>2</v>
      </c>
      <c r="H295" s="16">
        <v>6.86</v>
      </c>
      <c r="I295" s="16">
        <f>TRUNC(TRUNC(G295,8)*H295,2)</f>
        <v>13.72</v>
      </c>
    </row>
    <row r="296" spans="1:9" ht="29.1" customHeight="1" x14ac:dyDescent="0.25">
      <c r="A296" s="13" t="s">
        <v>3941</v>
      </c>
      <c r="B296" s="14" t="s">
        <v>3942</v>
      </c>
      <c r="C296" s="66" t="s">
        <v>17</v>
      </c>
      <c r="D296" s="66"/>
      <c r="E296" s="66"/>
      <c r="F296" s="13" t="s">
        <v>72</v>
      </c>
      <c r="G296" s="15">
        <v>0.58530000000000004</v>
      </c>
      <c r="H296" s="16">
        <v>42.66</v>
      </c>
      <c r="I296" s="16">
        <f>TRUNC(TRUNC(G296,8)*H296,2)</f>
        <v>24.96</v>
      </c>
    </row>
    <row r="297" spans="1:9" ht="15" customHeight="1" x14ac:dyDescent="0.25">
      <c r="A297" s="8"/>
      <c r="B297" s="8"/>
      <c r="C297" s="8"/>
      <c r="D297" s="8"/>
      <c r="E297" s="8"/>
      <c r="F297" s="8"/>
      <c r="G297" s="67" t="s">
        <v>3896</v>
      </c>
      <c r="H297" s="67"/>
      <c r="I297" s="17">
        <f>SUM(I293:I296)</f>
        <v>51.57</v>
      </c>
    </row>
    <row r="298" spans="1:9" ht="15" customHeight="1" x14ac:dyDescent="0.25">
      <c r="A298" s="64" t="s">
        <v>3872</v>
      </c>
      <c r="B298" s="64"/>
      <c r="C298" s="65" t="s">
        <v>3</v>
      </c>
      <c r="D298" s="65"/>
      <c r="E298" s="65"/>
      <c r="F298" s="12" t="s">
        <v>4</v>
      </c>
      <c r="G298" s="12" t="s">
        <v>3725</v>
      </c>
      <c r="H298" s="12" t="s">
        <v>3726</v>
      </c>
      <c r="I298" s="12" t="s">
        <v>3727</v>
      </c>
    </row>
    <row r="299" spans="1:9" ht="21" customHeight="1" x14ac:dyDescent="0.25">
      <c r="A299" s="13" t="s">
        <v>3908</v>
      </c>
      <c r="B299" s="14" t="s">
        <v>3909</v>
      </c>
      <c r="C299" s="66" t="s">
        <v>17</v>
      </c>
      <c r="D299" s="66"/>
      <c r="E299" s="66"/>
      <c r="F299" s="13" t="s">
        <v>25</v>
      </c>
      <c r="G299" s="15">
        <v>0.49199999999999999</v>
      </c>
      <c r="H299" s="16">
        <v>24.95</v>
      </c>
      <c r="I299" s="16">
        <f>TRUNC(TRUNC(G299,8)*H299,2)</f>
        <v>12.27</v>
      </c>
    </row>
    <row r="300" spans="1:9" ht="21" customHeight="1" x14ac:dyDescent="0.25">
      <c r="A300" s="13" t="s">
        <v>3897</v>
      </c>
      <c r="B300" s="14" t="s">
        <v>3898</v>
      </c>
      <c r="C300" s="66" t="s">
        <v>17</v>
      </c>
      <c r="D300" s="66"/>
      <c r="E300" s="66"/>
      <c r="F300" s="13" t="s">
        <v>25</v>
      </c>
      <c r="G300" s="15">
        <v>0.73499999999999999</v>
      </c>
      <c r="H300" s="16">
        <v>33.07</v>
      </c>
      <c r="I300" s="16">
        <f>TRUNC(TRUNC(G300,8)*H300,2)</f>
        <v>24.3</v>
      </c>
    </row>
    <row r="301" spans="1:9" ht="18" customHeight="1" x14ac:dyDescent="0.25">
      <c r="A301" s="8"/>
      <c r="B301" s="8"/>
      <c r="C301" s="8"/>
      <c r="D301" s="8"/>
      <c r="E301" s="8"/>
      <c r="F301" s="8"/>
      <c r="G301" s="67" t="s">
        <v>3875</v>
      </c>
      <c r="H301" s="67"/>
      <c r="I301" s="17">
        <f>SUM(I299:I300)</f>
        <v>36.57</v>
      </c>
    </row>
    <row r="302" spans="1:9" ht="15" customHeight="1" x14ac:dyDescent="0.25">
      <c r="A302" s="64" t="s">
        <v>3741</v>
      </c>
      <c r="B302" s="64"/>
      <c r="C302" s="65" t="s">
        <v>3</v>
      </c>
      <c r="D302" s="65"/>
      <c r="E302" s="65"/>
      <c r="F302" s="12" t="s">
        <v>4</v>
      </c>
      <c r="G302" s="12" t="s">
        <v>3725</v>
      </c>
      <c r="H302" s="12" t="s">
        <v>3726</v>
      </c>
      <c r="I302" s="12" t="s">
        <v>3727</v>
      </c>
    </row>
    <row r="303" spans="1:9" ht="29.1" customHeight="1" x14ac:dyDescent="0.25">
      <c r="A303" s="13" t="s">
        <v>3943</v>
      </c>
      <c r="B303" s="14" t="s">
        <v>3944</v>
      </c>
      <c r="C303" s="66" t="s">
        <v>17</v>
      </c>
      <c r="D303" s="66"/>
      <c r="E303" s="66"/>
      <c r="F303" s="13" t="s">
        <v>76</v>
      </c>
      <c r="G303" s="15">
        <v>6.1000000000000004E-3</v>
      </c>
      <c r="H303" s="16">
        <v>525.82000000000005</v>
      </c>
      <c r="I303" s="16">
        <f>TRUNC(TRUNC(G303,8)*H303,2)</f>
        <v>3.2</v>
      </c>
    </row>
    <row r="304" spans="1:9" ht="15" customHeight="1" x14ac:dyDescent="0.25">
      <c r="A304" s="8"/>
      <c r="B304" s="8"/>
      <c r="C304" s="8"/>
      <c r="D304" s="8"/>
      <c r="E304" s="8"/>
      <c r="F304" s="8"/>
      <c r="G304" s="67" t="s">
        <v>3744</v>
      </c>
      <c r="H304" s="67"/>
      <c r="I304" s="17">
        <f>SUM(I303:I303)</f>
        <v>3.2</v>
      </c>
    </row>
    <row r="305" spans="1:9" ht="15" customHeight="1" x14ac:dyDescent="0.25">
      <c r="A305" s="8"/>
      <c r="B305" s="8"/>
      <c r="C305" s="8"/>
      <c r="D305" s="8"/>
      <c r="E305" s="8"/>
      <c r="F305" s="8"/>
      <c r="G305" s="68" t="s">
        <v>3745</v>
      </c>
      <c r="H305" s="68"/>
      <c r="I305" s="4">
        <f>ROUND(SUM(I291,I297,I301,I304),2)</f>
        <v>92.69</v>
      </c>
    </row>
    <row r="306" spans="1:9" ht="9.9499999999999993" customHeight="1" x14ac:dyDescent="0.25">
      <c r="A306" s="8"/>
      <c r="B306" s="8"/>
      <c r="C306" s="8"/>
      <c r="D306" s="8"/>
      <c r="E306" s="8"/>
      <c r="F306" s="8"/>
      <c r="G306" s="62"/>
      <c r="H306" s="62"/>
      <c r="I306" s="62"/>
    </row>
    <row r="307" spans="1:9" ht="20.100000000000001" customHeight="1" x14ac:dyDescent="0.25">
      <c r="A307" s="63" t="s">
        <v>3945</v>
      </c>
      <c r="B307" s="63"/>
      <c r="C307" s="63"/>
      <c r="D307" s="63"/>
      <c r="E307" s="63"/>
      <c r="F307" s="63"/>
      <c r="G307" s="63"/>
      <c r="H307" s="63"/>
      <c r="I307" s="63"/>
    </row>
    <row r="308" spans="1:9" ht="15" customHeight="1" x14ac:dyDescent="0.25">
      <c r="A308" s="64" t="s">
        <v>3887</v>
      </c>
      <c r="B308" s="64"/>
      <c r="C308" s="65" t="s">
        <v>3</v>
      </c>
      <c r="D308" s="65"/>
      <c r="E308" s="65"/>
      <c r="F308" s="12" t="s">
        <v>4</v>
      </c>
      <c r="G308" s="12" t="s">
        <v>3725</v>
      </c>
      <c r="H308" s="12" t="s">
        <v>3726</v>
      </c>
      <c r="I308" s="12" t="s">
        <v>3727</v>
      </c>
    </row>
    <row r="309" spans="1:9" ht="29.1" customHeight="1" x14ac:dyDescent="0.25">
      <c r="A309" s="13" t="s">
        <v>3946</v>
      </c>
      <c r="B309" s="14" t="s">
        <v>3947</v>
      </c>
      <c r="C309" s="66" t="s">
        <v>17</v>
      </c>
      <c r="D309" s="66"/>
      <c r="E309" s="66"/>
      <c r="F309" s="13" t="s">
        <v>72</v>
      </c>
      <c r="G309" s="15">
        <v>1</v>
      </c>
      <c r="H309" s="16">
        <v>427.18</v>
      </c>
      <c r="I309" s="16">
        <f>TRUNC(TRUNC(G309,8)*H309,2)</f>
        <v>427.18</v>
      </c>
    </row>
    <row r="310" spans="1:9" ht="15" customHeight="1" x14ac:dyDescent="0.25">
      <c r="A310" s="8"/>
      <c r="B310" s="8"/>
      <c r="C310" s="8"/>
      <c r="D310" s="8"/>
      <c r="E310" s="8"/>
      <c r="F310" s="8"/>
      <c r="G310" s="67" t="s">
        <v>3896</v>
      </c>
      <c r="H310" s="67"/>
      <c r="I310" s="17">
        <f>SUM(I309:I309)</f>
        <v>427.18</v>
      </c>
    </row>
    <row r="311" spans="1:9" ht="15" customHeight="1" x14ac:dyDescent="0.25">
      <c r="A311" s="64" t="s">
        <v>3872</v>
      </c>
      <c r="B311" s="64"/>
      <c r="C311" s="65" t="s">
        <v>3</v>
      </c>
      <c r="D311" s="65"/>
      <c r="E311" s="65"/>
      <c r="F311" s="12" t="s">
        <v>4</v>
      </c>
      <c r="G311" s="12" t="s">
        <v>3725</v>
      </c>
      <c r="H311" s="12" t="s">
        <v>3726</v>
      </c>
      <c r="I311" s="12" t="s">
        <v>3727</v>
      </c>
    </row>
    <row r="312" spans="1:9" ht="15" customHeight="1" x14ac:dyDescent="0.25">
      <c r="A312" s="13" t="s">
        <v>3948</v>
      </c>
      <c r="B312" s="14" t="s">
        <v>3949</v>
      </c>
      <c r="C312" s="66" t="s">
        <v>17</v>
      </c>
      <c r="D312" s="66"/>
      <c r="E312" s="66"/>
      <c r="F312" s="13" t="s">
        <v>25</v>
      </c>
      <c r="G312" s="15">
        <v>0.45700000000000002</v>
      </c>
      <c r="H312" s="16">
        <v>33.520000000000003</v>
      </c>
      <c r="I312" s="16">
        <f>TRUNC(TRUNC(G312,8)*H312,2)</f>
        <v>15.31</v>
      </c>
    </row>
    <row r="313" spans="1:9" ht="15" customHeight="1" x14ac:dyDescent="0.25">
      <c r="A313" s="13" t="s">
        <v>3899</v>
      </c>
      <c r="B313" s="14" t="s">
        <v>3900</v>
      </c>
      <c r="C313" s="66" t="s">
        <v>17</v>
      </c>
      <c r="D313" s="66"/>
      <c r="E313" s="66"/>
      <c r="F313" s="13" t="s">
        <v>25</v>
      </c>
      <c r="G313" s="15">
        <v>0.22900000000000001</v>
      </c>
      <c r="H313" s="16">
        <v>24.37</v>
      </c>
      <c r="I313" s="16">
        <f>TRUNC(TRUNC(G313,8)*H313,2)</f>
        <v>5.58</v>
      </c>
    </row>
    <row r="314" spans="1:9" ht="18" customHeight="1" x14ac:dyDescent="0.25">
      <c r="A314" s="8"/>
      <c r="B314" s="8"/>
      <c r="C314" s="8"/>
      <c r="D314" s="8"/>
      <c r="E314" s="8"/>
      <c r="F314" s="8"/>
      <c r="G314" s="67" t="s">
        <v>3875</v>
      </c>
      <c r="H314" s="67"/>
      <c r="I314" s="17">
        <f>SUM(I312:I313)</f>
        <v>20.89</v>
      </c>
    </row>
    <row r="315" spans="1:9" ht="15" customHeight="1" x14ac:dyDescent="0.25">
      <c r="A315" s="64" t="s">
        <v>3741</v>
      </c>
      <c r="B315" s="64"/>
      <c r="C315" s="65" t="s">
        <v>3</v>
      </c>
      <c r="D315" s="65"/>
      <c r="E315" s="65"/>
      <c r="F315" s="12" t="s">
        <v>4</v>
      </c>
      <c r="G315" s="12" t="s">
        <v>3725</v>
      </c>
      <c r="H315" s="12" t="s">
        <v>3726</v>
      </c>
      <c r="I315" s="12" t="s">
        <v>3727</v>
      </c>
    </row>
    <row r="316" spans="1:9" ht="29.1" customHeight="1" x14ac:dyDescent="0.25">
      <c r="A316" s="13" t="s">
        <v>3950</v>
      </c>
      <c r="B316" s="14" t="s">
        <v>3951</v>
      </c>
      <c r="C316" s="66" t="s">
        <v>17</v>
      </c>
      <c r="D316" s="66"/>
      <c r="E316" s="66"/>
      <c r="F316" s="13" t="s">
        <v>76</v>
      </c>
      <c r="G316" s="15">
        <v>1.2E-2</v>
      </c>
      <c r="H316" s="16">
        <v>782.59</v>
      </c>
      <c r="I316" s="16">
        <f>TRUNC(TRUNC(G316,8)*H316,2)</f>
        <v>9.39</v>
      </c>
    </row>
    <row r="317" spans="1:9" ht="15" customHeight="1" x14ac:dyDescent="0.25">
      <c r="A317" s="8"/>
      <c r="B317" s="8"/>
      <c r="C317" s="8"/>
      <c r="D317" s="8"/>
      <c r="E317" s="8"/>
      <c r="F317" s="8"/>
      <c r="G317" s="67" t="s">
        <v>3744</v>
      </c>
      <c r="H317" s="67"/>
      <c r="I317" s="17">
        <f>SUM(I316:I316)</f>
        <v>9.39</v>
      </c>
    </row>
    <row r="318" spans="1:9" ht="15" customHeight="1" x14ac:dyDescent="0.25">
      <c r="A318" s="8"/>
      <c r="B318" s="8"/>
      <c r="C318" s="8"/>
      <c r="D318" s="8"/>
      <c r="E318" s="8"/>
      <c r="F318" s="8"/>
      <c r="G318" s="68" t="s">
        <v>3745</v>
      </c>
      <c r="H318" s="68"/>
      <c r="I318" s="4">
        <f>ROUND(SUM(I310,I314,I317),2)</f>
        <v>457.46</v>
      </c>
    </row>
    <row r="319" spans="1:9" ht="9.9499999999999993" customHeight="1" x14ac:dyDescent="0.25">
      <c r="A319" s="8"/>
      <c r="B319" s="8"/>
      <c r="C319" s="8"/>
      <c r="D319" s="8"/>
      <c r="E319" s="8"/>
      <c r="F319" s="8"/>
      <c r="G319" s="62"/>
      <c r="H319" s="62"/>
      <c r="I319" s="62"/>
    </row>
    <row r="320" spans="1:9" ht="20.100000000000001" customHeight="1" x14ac:dyDescent="0.25">
      <c r="A320" s="63" t="s">
        <v>3952</v>
      </c>
      <c r="B320" s="63"/>
      <c r="C320" s="63"/>
      <c r="D320" s="63"/>
      <c r="E320" s="63"/>
      <c r="F320" s="63"/>
      <c r="G320" s="63"/>
      <c r="H320" s="63"/>
      <c r="I320" s="63"/>
    </row>
    <row r="321" spans="1:9" ht="15" customHeight="1" x14ac:dyDescent="0.25">
      <c r="A321" s="64" t="s">
        <v>3887</v>
      </c>
      <c r="B321" s="64"/>
      <c r="C321" s="65" t="s">
        <v>3</v>
      </c>
      <c r="D321" s="65"/>
      <c r="E321" s="65"/>
      <c r="F321" s="12" t="s">
        <v>4</v>
      </c>
      <c r="G321" s="12" t="s">
        <v>3725</v>
      </c>
      <c r="H321" s="12" t="s">
        <v>3726</v>
      </c>
      <c r="I321" s="12" t="s">
        <v>3727</v>
      </c>
    </row>
    <row r="322" spans="1:9" ht="21" customHeight="1" x14ac:dyDescent="0.25">
      <c r="A322" s="13" t="s">
        <v>3953</v>
      </c>
      <c r="B322" s="14" t="s">
        <v>3954</v>
      </c>
      <c r="C322" s="66" t="s">
        <v>17</v>
      </c>
      <c r="D322" s="66"/>
      <c r="E322" s="66"/>
      <c r="F322" s="13" t="s">
        <v>61</v>
      </c>
      <c r="G322" s="15">
        <v>1.8499999999999999E-2</v>
      </c>
      <c r="H322" s="16">
        <v>257.68</v>
      </c>
      <c r="I322" s="16">
        <f>ROUND(ROUND(G322,8)*H322,2)</f>
        <v>4.7699999999999996</v>
      </c>
    </row>
    <row r="323" spans="1:9" ht="21" customHeight="1" x14ac:dyDescent="0.25">
      <c r="A323" s="13" t="s">
        <v>3955</v>
      </c>
      <c r="B323" s="14" t="s">
        <v>3956</v>
      </c>
      <c r="C323" s="66" t="s">
        <v>17</v>
      </c>
      <c r="D323" s="66"/>
      <c r="E323" s="66"/>
      <c r="F323" s="13" t="s">
        <v>61</v>
      </c>
      <c r="G323" s="15">
        <v>1.8499999999999999E-2</v>
      </c>
      <c r="H323" s="16">
        <v>249.19</v>
      </c>
      <c r="I323" s="16">
        <f>ROUND(ROUND(G323,8)*H323,2)</f>
        <v>4.6100000000000003</v>
      </c>
    </row>
    <row r="324" spans="1:9" ht="45.95" customHeight="1" x14ac:dyDescent="0.25">
      <c r="A324" s="13" t="s">
        <v>3957</v>
      </c>
      <c r="B324" s="14" t="s">
        <v>3958</v>
      </c>
      <c r="C324" s="66" t="s">
        <v>17</v>
      </c>
      <c r="D324" s="66"/>
      <c r="E324" s="66"/>
      <c r="F324" s="13" t="s">
        <v>3412</v>
      </c>
      <c r="G324" s="15">
        <v>5.5500000000000001E-2</v>
      </c>
      <c r="H324" s="16">
        <v>78.2</v>
      </c>
      <c r="I324" s="16">
        <f>ROUND(ROUND(G324,8)*H324,2)</f>
        <v>4.34</v>
      </c>
    </row>
    <row r="325" spans="1:9" ht="45.95" customHeight="1" x14ac:dyDescent="0.25">
      <c r="A325" s="13" t="s">
        <v>3959</v>
      </c>
      <c r="B325" s="14" t="s">
        <v>3960</v>
      </c>
      <c r="C325" s="66" t="s">
        <v>17</v>
      </c>
      <c r="D325" s="66"/>
      <c r="E325" s="66"/>
      <c r="F325" s="13" t="s">
        <v>3412</v>
      </c>
      <c r="G325" s="15">
        <v>3.6999999999999998E-2</v>
      </c>
      <c r="H325" s="16">
        <v>87.55</v>
      </c>
      <c r="I325" s="16">
        <f>ROUND(ROUND(G325,8)*H325,2)</f>
        <v>3.24</v>
      </c>
    </row>
    <row r="326" spans="1:9" ht="29.1" customHeight="1" x14ac:dyDescent="0.25">
      <c r="A326" s="13" t="s">
        <v>3961</v>
      </c>
      <c r="B326" s="14" t="s">
        <v>3962</v>
      </c>
      <c r="C326" s="66" t="s">
        <v>17</v>
      </c>
      <c r="D326" s="66"/>
      <c r="E326" s="66"/>
      <c r="F326" s="13" t="s">
        <v>72</v>
      </c>
      <c r="G326" s="15">
        <v>0.86950000000000005</v>
      </c>
      <c r="H326" s="16">
        <v>75.72</v>
      </c>
      <c r="I326" s="16">
        <f>ROUND(ROUND(G326,8)*H326,2)</f>
        <v>65.84</v>
      </c>
    </row>
    <row r="327" spans="1:9" ht="15" customHeight="1" x14ac:dyDescent="0.25">
      <c r="A327" s="8"/>
      <c r="B327" s="8"/>
      <c r="C327" s="8"/>
      <c r="D327" s="8"/>
      <c r="E327" s="8"/>
      <c r="F327" s="8"/>
      <c r="G327" s="67" t="s">
        <v>3896</v>
      </c>
      <c r="H327" s="67"/>
      <c r="I327" s="17">
        <f>SUM(I322:I326)</f>
        <v>82.800000000000011</v>
      </c>
    </row>
    <row r="328" spans="1:9" ht="15" customHeight="1" x14ac:dyDescent="0.25">
      <c r="A328" s="64" t="s">
        <v>3741</v>
      </c>
      <c r="B328" s="64"/>
      <c r="C328" s="65" t="s">
        <v>3</v>
      </c>
      <c r="D328" s="65"/>
      <c r="E328" s="65"/>
      <c r="F328" s="12" t="s">
        <v>4</v>
      </c>
      <c r="G328" s="12" t="s">
        <v>3725</v>
      </c>
      <c r="H328" s="12" t="s">
        <v>3726</v>
      </c>
      <c r="I328" s="12" t="s">
        <v>3727</v>
      </c>
    </row>
    <row r="329" spans="1:9" ht="38.1" customHeight="1" x14ac:dyDescent="0.25">
      <c r="A329" s="13" t="s">
        <v>3963</v>
      </c>
      <c r="B329" s="14" t="s">
        <v>3964</v>
      </c>
      <c r="C329" s="66" t="s">
        <v>17</v>
      </c>
      <c r="D329" s="66"/>
      <c r="E329" s="66"/>
      <c r="F329" s="13" t="s">
        <v>76</v>
      </c>
      <c r="G329" s="15">
        <v>3.7699999999999997E-2</v>
      </c>
      <c r="H329" s="16">
        <v>988.03</v>
      </c>
      <c r="I329" s="16">
        <f t="shared" ref="I329:I360" si="4">ROUND(ROUND(G329,8)*H329,2)</f>
        <v>37.25</v>
      </c>
    </row>
    <row r="330" spans="1:9" ht="38.1" customHeight="1" x14ac:dyDescent="0.25">
      <c r="A330" s="13" t="s">
        <v>3965</v>
      </c>
      <c r="B330" s="14" t="s">
        <v>3966</v>
      </c>
      <c r="C330" s="66" t="s">
        <v>17</v>
      </c>
      <c r="D330" s="66"/>
      <c r="E330" s="66"/>
      <c r="F330" s="13" t="s">
        <v>72</v>
      </c>
      <c r="G330" s="15">
        <v>2.3237999999999999</v>
      </c>
      <c r="H330" s="16">
        <v>106.91</v>
      </c>
      <c r="I330" s="16">
        <f t="shared" si="4"/>
        <v>248.44</v>
      </c>
    </row>
    <row r="331" spans="1:9" ht="45.95" customHeight="1" x14ac:dyDescent="0.25">
      <c r="A331" s="13" t="s">
        <v>3967</v>
      </c>
      <c r="B331" s="14" t="s">
        <v>3968</v>
      </c>
      <c r="C331" s="66" t="s">
        <v>17</v>
      </c>
      <c r="D331" s="66"/>
      <c r="E331" s="66"/>
      <c r="F331" s="13" t="s">
        <v>61</v>
      </c>
      <c r="G331" s="15">
        <v>1.8499999999999999E-2</v>
      </c>
      <c r="H331" s="16">
        <v>422.07</v>
      </c>
      <c r="I331" s="16">
        <f t="shared" si="4"/>
        <v>7.81</v>
      </c>
    </row>
    <row r="332" spans="1:9" ht="29.1" customHeight="1" x14ac:dyDescent="0.25">
      <c r="A332" s="13" t="s">
        <v>3969</v>
      </c>
      <c r="B332" s="14" t="s">
        <v>3970</v>
      </c>
      <c r="C332" s="66" t="s">
        <v>17</v>
      </c>
      <c r="D332" s="66"/>
      <c r="E332" s="66"/>
      <c r="F332" s="13" t="s">
        <v>178</v>
      </c>
      <c r="G332" s="15">
        <v>1.3588</v>
      </c>
      <c r="H332" s="16">
        <v>3.26</v>
      </c>
      <c r="I332" s="16">
        <f t="shared" si="4"/>
        <v>4.43</v>
      </c>
    </row>
    <row r="333" spans="1:9" ht="29.1" customHeight="1" x14ac:dyDescent="0.25">
      <c r="A333" s="13" t="s">
        <v>265</v>
      </c>
      <c r="B333" s="14" t="s">
        <v>266</v>
      </c>
      <c r="C333" s="66" t="s">
        <v>17</v>
      </c>
      <c r="D333" s="66"/>
      <c r="E333" s="66"/>
      <c r="F333" s="13" t="s">
        <v>178</v>
      </c>
      <c r="G333" s="15">
        <v>3.3277999999999999</v>
      </c>
      <c r="H333" s="16">
        <v>4.72</v>
      </c>
      <c r="I333" s="16">
        <f t="shared" si="4"/>
        <v>15.71</v>
      </c>
    </row>
    <row r="334" spans="1:9" ht="29.1" customHeight="1" x14ac:dyDescent="0.25">
      <c r="A334" s="13" t="s">
        <v>1769</v>
      </c>
      <c r="B334" s="14" t="s">
        <v>1770</v>
      </c>
      <c r="C334" s="66" t="s">
        <v>17</v>
      </c>
      <c r="D334" s="66"/>
      <c r="E334" s="66"/>
      <c r="F334" s="13" t="s">
        <v>178</v>
      </c>
      <c r="G334" s="15">
        <v>1.9412</v>
      </c>
      <c r="H334" s="16">
        <v>7.26</v>
      </c>
      <c r="I334" s="16">
        <f t="shared" si="4"/>
        <v>14.09</v>
      </c>
    </row>
    <row r="335" spans="1:9" ht="38.1" customHeight="1" x14ac:dyDescent="0.25">
      <c r="A335" s="13" t="s">
        <v>3971</v>
      </c>
      <c r="B335" s="14" t="s">
        <v>3972</v>
      </c>
      <c r="C335" s="66" t="s">
        <v>17</v>
      </c>
      <c r="D335" s="66"/>
      <c r="E335" s="66"/>
      <c r="F335" s="13" t="s">
        <v>178</v>
      </c>
      <c r="G335" s="15">
        <v>0.59160000000000001</v>
      </c>
      <c r="H335" s="16">
        <v>8.93</v>
      </c>
      <c r="I335" s="16">
        <f t="shared" si="4"/>
        <v>5.28</v>
      </c>
    </row>
    <row r="336" spans="1:9" ht="21" customHeight="1" x14ac:dyDescent="0.25">
      <c r="A336" s="13" t="s">
        <v>3973</v>
      </c>
      <c r="B336" s="14" t="s">
        <v>3974</v>
      </c>
      <c r="C336" s="66" t="s">
        <v>17</v>
      </c>
      <c r="D336" s="66"/>
      <c r="E336" s="66"/>
      <c r="F336" s="13" t="s">
        <v>61</v>
      </c>
      <c r="G336" s="15">
        <v>1.8499999999999999E-2</v>
      </c>
      <c r="H336" s="16">
        <v>32.65</v>
      </c>
      <c r="I336" s="16">
        <f t="shared" si="4"/>
        <v>0.6</v>
      </c>
    </row>
    <row r="337" spans="1:9" ht="29.1" customHeight="1" x14ac:dyDescent="0.25">
      <c r="A337" s="13" t="s">
        <v>3975</v>
      </c>
      <c r="B337" s="14" t="s">
        <v>3976</v>
      </c>
      <c r="C337" s="66" t="s">
        <v>17</v>
      </c>
      <c r="D337" s="66"/>
      <c r="E337" s="66"/>
      <c r="F337" s="13" t="s">
        <v>61</v>
      </c>
      <c r="G337" s="15">
        <v>3.6999999999999998E-2</v>
      </c>
      <c r="H337" s="16">
        <v>186.58</v>
      </c>
      <c r="I337" s="16">
        <f t="shared" si="4"/>
        <v>6.9</v>
      </c>
    </row>
    <row r="338" spans="1:9" ht="38.1" customHeight="1" x14ac:dyDescent="0.25">
      <c r="A338" s="13" t="s">
        <v>3977</v>
      </c>
      <c r="B338" s="14" t="s">
        <v>3978</v>
      </c>
      <c r="C338" s="66" t="s">
        <v>17</v>
      </c>
      <c r="D338" s="66"/>
      <c r="E338" s="66"/>
      <c r="F338" s="13" t="s">
        <v>61</v>
      </c>
      <c r="G338" s="15">
        <v>1.8499999999999999E-2</v>
      </c>
      <c r="H338" s="16">
        <v>493.81</v>
      </c>
      <c r="I338" s="16">
        <f t="shared" si="4"/>
        <v>9.14</v>
      </c>
    </row>
    <row r="339" spans="1:9" ht="21" customHeight="1" x14ac:dyDescent="0.25">
      <c r="A339" s="13" t="s">
        <v>3979</v>
      </c>
      <c r="B339" s="14" t="s">
        <v>3980</v>
      </c>
      <c r="C339" s="66" t="s">
        <v>17</v>
      </c>
      <c r="D339" s="66"/>
      <c r="E339" s="66"/>
      <c r="F339" s="13" t="s">
        <v>61</v>
      </c>
      <c r="G339" s="15">
        <v>0.16639999999999999</v>
      </c>
      <c r="H339" s="16">
        <v>16.920000000000002</v>
      </c>
      <c r="I339" s="16">
        <f t="shared" si="4"/>
        <v>2.82</v>
      </c>
    </row>
    <row r="340" spans="1:9" ht="29.1" customHeight="1" x14ac:dyDescent="0.25">
      <c r="A340" s="13" t="s">
        <v>1354</v>
      </c>
      <c r="B340" s="14" t="s">
        <v>1355</v>
      </c>
      <c r="C340" s="66" t="s">
        <v>17</v>
      </c>
      <c r="D340" s="66"/>
      <c r="E340" s="66"/>
      <c r="F340" s="13" t="s">
        <v>61</v>
      </c>
      <c r="G340" s="15">
        <v>5.5500000000000001E-2</v>
      </c>
      <c r="H340" s="16">
        <v>35.47</v>
      </c>
      <c r="I340" s="16">
        <f t="shared" si="4"/>
        <v>1.97</v>
      </c>
    </row>
    <row r="341" spans="1:9" ht="29.1" customHeight="1" x14ac:dyDescent="0.25">
      <c r="A341" s="13" t="s">
        <v>999</v>
      </c>
      <c r="B341" s="14" t="s">
        <v>1000</v>
      </c>
      <c r="C341" s="66" t="s">
        <v>17</v>
      </c>
      <c r="D341" s="66"/>
      <c r="E341" s="66"/>
      <c r="F341" s="13" t="s">
        <v>61</v>
      </c>
      <c r="G341" s="15">
        <v>0.22189999999999999</v>
      </c>
      <c r="H341" s="16">
        <v>12.51</v>
      </c>
      <c r="I341" s="16">
        <f t="shared" si="4"/>
        <v>2.78</v>
      </c>
    </row>
    <row r="342" spans="1:9" ht="29.1" customHeight="1" x14ac:dyDescent="0.25">
      <c r="A342" s="13" t="s">
        <v>3334</v>
      </c>
      <c r="B342" s="14" t="s">
        <v>3335</v>
      </c>
      <c r="C342" s="66" t="s">
        <v>17</v>
      </c>
      <c r="D342" s="66"/>
      <c r="E342" s="66"/>
      <c r="F342" s="13" t="s">
        <v>61</v>
      </c>
      <c r="G342" s="15">
        <v>7.3999999999999996E-2</v>
      </c>
      <c r="H342" s="16">
        <v>20.059999999999999</v>
      </c>
      <c r="I342" s="16">
        <f t="shared" si="4"/>
        <v>1.48</v>
      </c>
    </row>
    <row r="343" spans="1:9" ht="29.1" customHeight="1" x14ac:dyDescent="0.25">
      <c r="A343" s="13" t="s">
        <v>3981</v>
      </c>
      <c r="B343" s="14" t="s">
        <v>3982</v>
      </c>
      <c r="C343" s="66" t="s">
        <v>17</v>
      </c>
      <c r="D343" s="66"/>
      <c r="E343" s="66"/>
      <c r="F343" s="13" t="s">
        <v>61</v>
      </c>
      <c r="G343" s="15">
        <v>3.6999999999999998E-2</v>
      </c>
      <c r="H343" s="16">
        <v>38.32</v>
      </c>
      <c r="I343" s="16">
        <f t="shared" si="4"/>
        <v>1.42</v>
      </c>
    </row>
    <row r="344" spans="1:9" ht="45.95" customHeight="1" x14ac:dyDescent="0.25">
      <c r="A344" s="13" t="s">
        <v>3983</v>
      </c>
      <c r="B344" s="14" t="s">
        <v>3984</v>
      </c>
      <c r="C344" s="66" t="s">
        <v>17</v>
      </c>
      <c r="D344" s="66"/>
      <c r="E344" s="66"/>
      <c r="F344" s="13" t="s">
        <v>72</v>
      </c>
      <c r="G344" s="15">
        <v>1.472</v>
      </c>
      <c r="H344" s="16">
        <v>13.45</v>
      </c>
      <c r="I344" s="16">
        <f t="shared" si="4"/>
        <v>19.8</v>
      </c>
    </row>
    <row r="345" spans="1:9" ht="38.1" customHeight="1" x14ac:dyDescent="0.25">
      <c r="A345" s="13" t="s">
        <v>3985</v>
      </c>
      <c r="B345" s="14" t="s">
        <v>3986</v>
      </c>
      <c r="C345" s="66" t="s">
        <v>17</v>
      </c>
      <c r="D345" s="66"/>
      <c r="E345" s="66"/>
      <c r="F345" s="13" t="s">
        <v>72</v>
      </c>
      <c r="G345" s="15">
        <v>1.9021999999999999</v>
      </c>
      <c r="H345" s="16">
        <v>10.63</v>
      </c>
      <c r="I345" s="16">
        <f t="shared" si="4"/>
        <v>20.22</v>
      </c>
    </row>
    <row r="346" spans="1:9" ht="38.1" customHeight="1" x14ac:dyDescent="0.25">
      <c r="A346" s="13" t="s">
        <v>3987</v>
      </c>
      <c r="B346" s="14" t="s">
        <v>3988</v>
      </c>
      <c r="C346" s="66" t="s">
        <v>17</v>
      </c>
      <c r="D346" s="66"/>
      <c r="E346" s="66"/>
      <c r="F346" s="13" t="s">
        <v>178</v>
      </c>
      <c r="G346" s="15">
        <v>1.76</v>
      </c>
      <c r="H346" s="16">
        <v>17.89</v>
      </c>
      <c r="I346" s="16">
        <f t="shared" si="4"/>
        <v>31.49</v>
      </c>
    </row>
    <row r="347" spans="1:9" ht="29.1" customHeight="1" x14ac:dyDescent="0.25">
      <c r="A347" s="13" t="s">
        <v>3989</v>
      </c>
      <c r="B347" s="14" t="s">
        <v>3990</v>
      </c>
      <c r="C347" s="66" t="s">
        <v>17</v>
      </c>
      <c r="D347" s="66"/>
      <c r="E347" s="66"/>
      <c r="F347" s="13" t="s">
        <v>178</v>
      </c>
      <c r="G347" s="15">
        <v>0.94440000000000002</v>
      </c>
      <c r="H347" s="16">
        <v>70.739999999999995</v>
      </c>
      <c r="I347" s="16">
        <f t="shared" si="4"/>
        <v>66.81</v>
      </c>
    </row>
    <row r="348" spans="1:9" ht="38.1" customHeight="1" x14ac:dyDescent="0.25">
      <c r="A348" s="13" t="s">
        <v>3991</v>
      </c>
      <c r="B348" s="14" t="s">
        <v>3992</v>
      </c>
      <c r="C348" s="66" t="s">
        <v>17</v>
      </c>
      <c r="D348" s="66"/>
      <c r="E348" s="66"/>
      <c r="F348" s="13" t="s">
        <v>61</v>
      </c>
      <c r="G348" s="15">
        <v>5.5500000000000001E-2</v>
      </c>
      <c r="H348" s="16">
        <v>40.83</v>
      </c>
      <c r="I348" s="16">
        <f t="shared" si="4"/>
        <v>2.27</v>
      </c>
    </row>
    <row r="349" spans="1:9" ht="29.1" customHeight="1" x14ac:dyDescent="0.25">
      <c r="A349" s="13" t="s">
        <v>3993</v>
      </c>
      <c r="B349" s="14" t="s">
        <v>3994</v>
      </c>
      <c r="C349" s="66" t="s">
        <v>17</v>
      </c>
      <c r="D349" s="66"/>
      <c r="E349" s="66"/>
      <c r="F349" s="13" t="s">
        <v>61</v>
      </c>
      <c r="G349" s="15">
        <v>0.16639999999999999</v>
      </c>
      <c r="H349" s="16">
        <v>27.36</v>
      </c>
      <c r="I349" s="16">
        <f t="shared" si="4"/>
        <v>4.55</v>
      </c>
    </row>
    <row r="350" spans="1:9" ht="29.1" customHeight="1" x14ac:dyDescent="0.25">
      <c r="A350" s="13" t="s">
        <v>3995</v>
      </c>
      <c r="B350" s="14" t="s">
        <v>3996</v>
      </c>
      <c r="C350" s="66" t="s">
        <v>17</v>
      </c>
      <c r="D350" s="66"/>
      <c r="E350" s="66"/>
      <c r="F350" s="13" t="s">
        <v>178</v>
      </c>
      <c r="G350" s="15">
        <v>0.50839999999999996</v>
      </c>
      <c r="H350" s="16">
        <v>18.55</v>
      </c>
      <c r="I350" s="16">
        <f t="shared" si="4"/>
        <v>9.43</v>
      </c>
    </row>
    <row r="351" spans="1:9" ht="29.1" customHeight="1" x14ac:dyDescent="0.25">
      <c r="A351" s="13" t="s">
        <v>3997</v>
      </c>
      <c r="B351" s="14" t="s">
        <v>3998</v>
      </c>
      <c r="C351" s="66" t="s">
        <v>17</v>
      </c>
      <c r="D351" s="66"/>
      <c r="E351" s="66"/>
      <c r="F351" s="13" t="s">
        <v>178</v>
      </c>
      <c r="G351" s="15">
        <v>1.6638999999999999</v>
      </c>
      <c r="H351" s="16">
        <v>9.49</v>
      </c>
      <c r="I351" s="16">
        <f t="shared" si="4"/>
        <v>15.79</v>
      </c>
    </row>
    <row r="352" spans="1:9" ht="38.1" customHeight="1" x14ac:dyDescent="0.25">
      <c r="A352" s="13" t="s">
        <v>1263</v>
      </c>
      <c r="B352" s="14" t="s">
        <v>1264</v>
      </c>
      <c r="C352" s="66" t="s">
        <v>17</v>
      </c>
      <c r="D352" s="66"/>
      <c r="E352" s="66"/>
      <c r="F352" s="13" t="s">
        <v>72</v>
      </c>
      <c r="G352" s="15">
        <v>1.472</v>
      </c>
      <c r="H352" s="16">
        <v>68.739999999999995</v>
      </c>
      <c r="I352" s="16">
        <f t="shared" si="4"/>
        <v>101.19</v>
      </c>
    </row>
    <row r="353" spans="1:9" ht="15" customHeight="1" x14ac:dyDescent="0.25">
      <c r="A353" s="13" t="s">
        <v>3999</v>
      </c>
      <c r="B353" s="14" t="s">
        <v>4000</v>
      </c>
      <c r="C353" s="66" t="s">
        <v>17</v>
      </c>
      <c r="D353" s="66"/>
      <c r="E353" s="66"/>
      <c r="F353" s="13" t="s">
        <v>76</v>
      </c>
      <c r="G353" s="15">
        <v>3.6799999999999999E-2</v>
      </c>
      <c r="H353" s="16">
        <v>96.4</v>
      </c>
      <c r="I353" s="16">
        <f t="shared" si="4"/>
        <v>3.55</v>
      </c>
    </row>
    <row r="354" spans="1:9" ht="45.95" customHeight="1" x14ac:dyDescent="0.25">
      <c r="A354" s="13" t="s">
        <v>4001</v>
      </c>
      <c r="B354" s="14" t="s">
        <v>4002</v>
      </c>
      <c r="C354" s="66" t="s">
        <v>17</v>
      </c>
      <c r="D354" s="66"/>
      <c r="E354" s="66"/>
      <c r="F354" s="13" t="s">
        <v>178</v>
      </c>
      <c r="G354" s="15">
        <v>0.50839999999999996</v>
      </c>
      <c r="H354" s="16">
        <v>11.49</v>
      </c>
      <c r="I354" s="16">
        <f t="shared" si="4"/>
        <v>5.84</v>
      </c>
    </row>
    <row r="355" spans="1:9" ht="21" customHeight="1" x14ac:dyDescent="0.25">
      <c r="A355" s="13" t="s">
        <v>2049</v>
      </c>
      <c r="B355" s="14" t="s">
        <v>2050</v>
      </c>
      <c r="C355" s="66" t="s">
        <v>17</v>
      </c>
      <c r="D355" s="66"/>
      <c r="E355" s="66"/>
      <c r="F355" s="13" t="s">
        <v>61</v>
      </c>
      <c r="G355" s="15">
        <v>3.6999999999999998E-2</v>
      </c>
      <c r="H355" s="16">
        <v>84.62</v>
      </c>
      <c r="I355" s="16">
        <f t="shared" si="4"/>
        <v>3.13</v>
      </c>
    </row>
    <row r="356" spans="1:9" ht="29.1" customHeight="1" x14ac:dyDescent="0.25">
      <c r="A356" s="13" t="s">
        <v>4003</v>
      </c>
      <c r="B356" s="14" t="s">
        <v>4004</v>
      </c>
      <c r="C356" s="66" t="s">
        <v>17</v>
      </c>
      <c r="D356" s="66"/>
      <c r="E356" s="66"/>
      <c r="F356" s="13" t="s">
        <v>61</v>
      </c>
      <c r="G356" s="15">
        <v>0.12939999999999999</v>
      </c>
      <c r="H356" s="16">
        <v>50.09</v>
      </c>
      <c r="I356" s="16">
        <f t="shared" si="4"/>
        <v>6.48</v>
      </c>
    </row>
    <row r="357" spans="1:9" ht="54.95" customHeight="1" x14ac:dyDescent="0.25">
      <c r="A357" s="13" t="s">
        <v>4005</v>
      </c>
      <c r="B357" s="14" t="s">
        <v>4006</v>
      </c>
      <c r="C357" s="66" t="s">
        <v>17</v>
      </c>
      <c r="D357" s="66"/>
      <c r="E357" s="66"/>
      <c r="F357" s="13" t="s">
        <v>72</v>
      </c>
      <c r="G357" s="15">
        <v>2.7699999999999999E-2</v>
      </c>
      <c r="H357" s="16">
        <v>762.09</v>
      </c>
      <c r="I357" s="16">
        <f t="shared" si="4"/>
        <v>21.11</v>
      </c>
    </row>
    <row r="358" spans="1:9" ht="72" customHeight="1" x14ac:dyDescent="0.25">
      <c r="A358" s="13" t="s">
        <v>4007</v>
      </c>
      <c r="B358" s="14" t="s">
        <v>4008</v>
      </c>
      <c r="C358" s="66" t="s">
        <v>17</v>
      </c>
      <c r="D358" s="66"/>
      <c r="E358" s="66"/>
      <c r="F358" s="13" t="s">
        <v>72</v>
      </c>
      <c r="G358" s="15">
        <v>9.2399999999999996E-2</v>
      </c>
      <c r="H358" s="16">
        <v>770.17</v>
      </c>
      <c r="I358" s="16">
        <f t="shared" si="4"/>
        <v>71.16</v>
      </c>
    </row>
    <row r="359" spans="1:9" ht="38.1" customHeight="1" x14ac:dyDescent="0.25">
      <c r="A359" s="13" t="s">
        <v>2403</v>
      </c>
      <c r="B359" s="14" t="s">
        <v>2404</v>
      </c>
      <c r="C359" s="66" t="s">
        <v>17</v>
      </c>
      <c r="D359" s="66"/>
      <c r="E359" s="66"/>
      <c r="F359" s="13" t="s">
        <v>61</v>
      </c>
      <c r="G359" s="15">
        <v>5.5500000000000001E-2</v>
      </c>
      <c r="H359" s="16">
        <v>11.05</v>
      </c>
      <c r="I359" s="16">
        <f t="shared" si="4"/>
        <v>0.61</v>
      </c>
    </row>
    <row r="360" spans="1:9" ht="38.1" customHeight="1" x14ac:dyDescent="0.25">
      <c r="A360" s="13" t="s">
        <v>1100</v>
      </c>
      <c r="B360" s="14" t="s">
        <v>1101</v>
      </c>
      <c r="C360" s="66" t="s">
        <v>17</v>
      </c>
      <c r="D360" s="66"/>
      <c r="E360" s="66"/>
      <c r="F360" s="13" t="s">
        <v>61</v>
      </c>
      <c r="G360" s="15">
        <v>7.3999999999999996E-2</v>
      </c>
      <c r="H360" s="16">
        <v>10.84</v>
      </c>
      <c r="I360" s="16">
        <f t="shared" si="4"/>
        <v>0.8</v>
      </c>
    </row>
    <row r="361" spans="1:9" ht="38.1" customHeight="1" x14ac:dyDescent="0.25">
      <c r="A361" s="13" t="s">
        <v>1103</v>
      </c>
      <c r="B361" s="14" t="s">
        <v>1104</v>
      </c>
      <c r="C361" s="66" t="s">
        <v>17</v>
      </c>
      <c r="D361" s="66"/>
      <c r="E361" s="66"/>
      <c r="F361" s="13" t="s">
        <v>61</v>
      </c>
      <c r="G361" s="15">
        <v>1.8499999999999999E-2</v>
      </c>
      <c r="H361" s="16">
        <v>15.4</v>
      </c>
      <c r="I361" s="16">
        <f t="shared" ref="I361:I392" si="5">ROUND(ROUND(G361,8)*H361,2)</f>
        <v>0.28000000000000003</v>
      </c>
    </row>
    <row r="362" spans="1:9" ht="29.1" customHeight="1" x14ac:dyDescent="0.25">
      <c r="A362" s="13" t="s">
        <v>4009</v>
      </c>
      <c r="B362" s="14" t="s">
        <v>4010</v>
      </c>
      <c r="C362" s="66" t="s">
        <v>17</v>
      </c>
      <c r="D362" s="66"/>
      <c r="E362" s="66"/>
      <c r="F362" s="13" t="s">
        <v>72</v>
      </c>
      <c r="G362" s="15">
        <v>8.5000000000000006E-3</v>
      </c>
      <c r="H362" s="16">
        <v>22.62</v>
      </c>
      <c r="I362" s="16">
        <f t="shared" si="5"/>
        <v>0.19</v>
      </c>
    </row>
    <row r="363" spans="1:9" ht="29.1" customHeight="1" x14ac:dyDescent="0.25">
      <c r="A363" s="13" t="s">
        <v>4011</v>
      </c>
      <c r="B363" s="14" t="s">
        <v>4012</v>
      </c>
      <c r="C363" s="66" t="s">
        <v>17</v>
      </c>
      <c r="D363" s="66"/>
      <c r="E363" s="66"/>
      <c r="F363" s="13" t="s">
        <v>72</v>
      </c>
      <c r="G363" s="15">
        <v>1.2256</v>
      </c>
      <c r="H363" s="16">
        <v>43.47</v>
      </c>
      <c r="I363" s="16">
        <f t="shared" si="5"/>
        <v>53.28</v>
      </c>
    </row>
    <row r="364" spans="1:9" ht="45.95" customHeight="1" x14ac:dyDescent="0.25">
      <c r="A364" s="13" t="s">
        <v>4013</v>
      </c>
      <c r="B364" s="14" t="s">
        <v>4014</v>
      </c>
      <c r="C364" s="66" t="s">
        <v>17</v>
      </c>
      <c r="D364" s="66"/>
      <c r="E364" s="66"/>
      <c r="F364" s="13" t="s">
        <v>61</v>
      </c>
      <c r="G364" s="15">
        <v>3.6999999999999998E-2</v>
      </c>
      <c r="H364" s="16">
        <v>276.67</v>
      </c>
      <c r="I364" s="16">
        <f t="shared" si="5"/>
        <v>10.24</v>
      </c>
    </row>
    <row r="365" spans="1:9" ht="38.1" customHeight="1" x14ac:dyDescent="0.25">
      <c r="A365" s="13" t="s">
        <v>4015</v>
      </c>
      <c r="B365" s="14" t="s">
        <v>4016</v>
      </c>
      <c r="C365" s="66" t="s">
        <v>17</v>
      </c>
      <c r="D365" s="66"/>
      <c r="E365" s="66"/>
      <c r="F365" s="13" t="s">
        <v>72</v>
      </c>
      <c r="G365" s="15">
        <v>5.9200000000000003E-2</v>
      </c>
      <c r="H365" s="16">
        <v>34.29</v>
      </c>
      <c r="I365" s="16">
        <f t="shared" si="5"/>
        <v>2.0299999999999998</v>
      </c>
    </row>
    <row r="366" spans="1:9" ht="21" customHeight="1" x14ac:dyDescent="0.25">
      <c r="A366" s="13" t="s">
        <v>539</v>
      </c>
      <c r="B366" s="14" t="s">
        <v>540</v>
      </c>
      <c r="C366" s="66" t="s">
        <v>17</v>
      </c>
      <c r="D366" s="66"/>
      <c r="E366" s="66"/>
      <c r="F366" s="13" t="s">
        <v>72</v>
      </c>
      <c r="G366" s="15">
        <v>3.3151000000000002</v>
      </c>
      <c r="H366" s="16">
        <v>14.41</v>
      </c>
      <c r="I366" s="16">
        <f t="shared" si="5"/>
        <v>47.77</v>
      </c>
    </row>
    <row r="367" spans="1:9" ht="38.1" customHeight="1" x14ac:dyDescent="0.25">
      <c r="A367" s="13" t="s">
        <v>4017</v>
      </c>
      <c r="B367" s="14" t="s">
        <v>4018</v>
      </c>
      <c r="C367" s="66" t="s">
        <v>17</v>
      </c>
      <c r="D367" s="66"/>
      <c r="E367" s="66"/>
      <c r="F367" s="13" t="s">
        <v>61</v>
      </c>
      <c r="G367" s="15">
        <v>3.6999999999999998E-2</v>
      </c>
      <c r="H367" s="16">
        <v>368.5</v>
      </c>
      <c r="I367" s="16">
        <f t="shared" si="5"/>
        <v>13.63</v>
      </c>
    </row>
    <row r="368" spans="1:9" ht="38.1" customHeight="1" x14ac:dyDescent="0.25">
      <c r="A368" s="13" t="s">
        <v>4019</v>
      </c>
      <c r="B368" s="14" t="s">
        <v>4020</v>
      </c>
      <c r="C368" s="66" t="s">
        <v>17</v>
      </c>
      <c r="D368" s="66"/>
      <c r="E368" s="66"/>
      <c r="F368" s="13" t="s">
        <v>61</v>
      </c>
      <c r="G368" s="15">
        <v>5.5500000000000001E-2</v>
      </c>
      <c r="H368" s="16">
        <v>401.04</v>
      </c>
      <c r="I368" s="16">
        <f t="shared" si="5"/>
        <v>22.26</v>
      </c>
    </row>
    <row r="369" spans="1:9" ht="29.1" customHeight="1" x14ac:dyDescent="0.25">
      <c r="A369" s="13" t="s">
        <v>835</v>
      </c>
      <c r="B369" s="14" t="s">
        <v>836</v>
      </c>
      <c r="C369" s="66" t="s">
        <v>17</v>
      </c>
      <c r="D369" s="66"/>
      <c r="E369" s="66"/>
      <c r="F369" s="13" t="s">
        <v>72</v>
      </c>
      <c r="G369" s="15">
        <v>3.1099999999999999E-2</v>
      </c>
      <c r="H369" s="16">
        <v>483.76</v>
      </c>
      <c r="I369" s="16">
        <f t="shared" si="5"/>
        <v>15.04</v>
      </c>
    </row>
    <row r="370" spans="1:9" ht="38.1" customHeight="1" x14ac:dyDescent="0.25">
      <c r="A370" s="13" t="s">
        <v>4021</v>
      </c>
      <c r="B370" s="14" t="s">
        <v>4022</v>
      </c>
      <c r="C370" s="66" t="s">
        <v>17</v>
      </c>
      <c r="D370" s="66"/>
      <c r="E370" s="66"/>
      <c r="F370" s="13" t="s">
        <v>61</v>
      </c>
      <c r="G370" s="15">
        <v>1.8499999999999999E-2</v>
      </c>
      <c r="H370" s="16">
        <v>429.22</v>
      </c>
      <c r="I370" s="16">
        <f t="shared" si="5"/>
        <v>7.94</v>
      </c>
    </row>
    <row r="371" spans="1:9" ht="21" customHeight="1" x14ac:dyDescent="0.25">
      <c r="A371" s="13" t="s">
        <v>4023</v>
      </c>
      <c r="B371" s="14" t="s">
        <v>4024</v>
      </c>
      <c r="C371" s="66" t="s">
        <v>17</v>
      </c>
      <c r="D371" s="66"/>
      <c r="E371" s="66"/>
      <c r="F371" s="13" t="s">
        <v>61</v>
      </c>
      <c r="G371" s="15">
        <v>0.36980000000000002</v>
      </c>
      <c r="H371" s="16">
        <v>6.39</v>
      </c>
      <c r="I371" s="16">
        <f t="shared" si="5"/>
        <v>2.36</v>
      </c>
    </row>
    <row r="372" spans="1:9" ht="21" customHeight="1" x14ac:dyDescent="0.25">
      <c r="A372" s="13" t="s">
        <v>4025</v>
      </c>
      <c r="B372" s="14" t="s">
        <v>4026</v>
      </c>
      <c r="C372" s="66" t="s">
        <v>17</v>
      </c>
      <c r="D372" s="66"/>
      <c r="E372" s="66"/>
      <c r="F372" s="13" t="s">
        <v>61</v>
      </c>
      <c r="G372" s="15">
        <v>1.8499999999999999E-2</v>
      </c>
      <c r="H372" s="16">
        <v>14.59</v>
      </c>
      <c r="I372" s="16">
        <f t="shared" si="5"/>
        <v>0.27</v>
      </c>
    </row>
    <row r="373" spans="1:9" ht="29.1" customHeight="1" x14ac:dyDescent="0.25">
      <c r="A373" s="13" t="s">
        <v>4027</v>
      </c>
      <c r="B373" s="14" t="s">
        <v>4028</v>
      </c>
      <c r="C373" s="66" t="s">
        <v>17</v>
      </c>
      <c r="D373" s="66"/>
      <c r="E373" s="66"/>
      <c r="F373" s="13" t="s">
        <v>178</v>
      </c>
      <c r="G373" s="15">
        <v>1.6638999999999999</v>
      </c>
      <c r="H373" s="16">
        <v>9.64</v>
      </c>
      <c r="I373" s="16">
        <f t="shared" si="5"/>
        <v>16.04</v>
      </c>
    </row>
    <row r="374" spans="1:9" ht="29.1" customHeight="1" x14ac:dyDescent="0.25">
      <c r="A374" s="13" t="s">
        <v>4029</v>
      </c>
      <c r="B374" s="14" t="s">
        <v>4030</v>
      </c>
      <c r="C374" s="66" t="s">
        <v>17</v>
      </c>
      <c r="D374" s="66"/>
      <c r="E374" s="66"/>
      <c r="F374" s="13" t="s">
        <v>178</v>
      </c>
      <c r="G374" s="15">
        <v>9.6100000000000005E-2</v>
      </c>
      <c r="H374" s="16">
        <v>9.32</v>
      </c>
      <c r="I374" s="16">
        <f t="shared" si="5"/>
        <v>0.9</v>
      </c>
    </row>
    <row r="375" spans="1:9" ht="21" customHeight="1" x14ac:dyDescent="0.25">
      <c r="A375" s="13" t="s">
        <v>718</v>
      </c>
      <c r="B375" s="14" t="s">
        <v>719</v>
      </c>
      <c r="C375" s="66" t="s">
        <v>17</v>
      </c>
      <c r="D375" s="66"/>
      <c r="E375" s="66"/>
      <c r="F375" s="13" t="s">
        <v>76</v>
      </c>
      <c r="G375" s="15">
        <v>9.4000000000000004E-3</v>
      </c>
      <c r="H375" s="16">
        <v>30.57</v>
      </c>
      <c r="I375" s="16">
        <f t="shared" si="5"/>
        <v>0.28999999999999998</v>
      </c>
    </row>
    <row r="376" spans="1:9" ht="29.1" customHeight="1" x14ac:dyDescent="0.25">
      <c r="A376" s="13" t="s">
        <v>4031</v>
      </c>
      <c r="B376" s="14" t="s">
        <v>4032</v>
      </c>
      <c r="C376" s="66" t="s">
        <v>17</v>
      </c>
      <c r="D376" s="66"/>
      <c r="E376" s="66"/>
      <c r="F376" s="13" t="s">
        <v>61</v>
      </c>
      <c r="G376" s="15">
        <v>5.5500000000000001E-2</v>
      </c>
      <c r="H376" s="16">
        <v>14.25</v>
      </c>
      <c r="I376" s="16">
        <f t="shared" si="5"/>
        <v>0.79</v>
      </c>
    </row>
    <row r="377" spans="1:9" ht="38.1" customHeight="1" x14ac:dyDescent="0.25">
      <c r="A377" s="13" t="s">
        <v>3578</v>
      </c>
      <c r="B377" s="14" t="s">
        <v>3579</v>
      </c>
      <c r="C377" s="66" t="s">
        <v>17</v>
      </c>
      <c r="D377" s="66"/>
      <c r="E377" s="66"/>
      <c r="F377" s="13" t="s">
        <v>61</v>
      </c>
      <c r="G377" s="15">
        <v>3.6999999999999998E-2</v>
      </c>
      <c r="H377" s="16">
        <v>42.64</v>
      </c>
      <c r="I377" s="16">
        <f t="shared" si="5"/>
        <v>1.58</v>
      </c>
    </row>
    <row r="378" spans="1:9" ht="38.1" customHeight="1" x14ac:dyDescent="0.25">
      <c r="A378" s="13" t="s">
        <v>1121</v>
      </c>
      <c r="B378" s="14" t="s">
        <v>1122</v>
      </c>
      <c r="C378" s="66" t="s">
        <v>17</v>
      </c>
      <c r="D378" s="66"/>
      <c r="E378" s="66"/>
      <c r="F378" s="13" t="s">
        <v>61</v>
      </c>
      <c r="G378" s="15">
        <v>5.5500000000000001E-2</v>
      </c>
      <c r="H378" s="16">
        <v>24.38</v>
      </c>
      <c r="I378" s="16">
        <f t="shared" si="5"/>
        <v>1.35</v>
      </c>
    </row>
    <row r="379" spans="1:9" ht="38.1" customHeight="1" x14ac:dyDescent="0.25">
      <c r="A379" s="13" t="s">
        <v>4033</v>
      </c>
      <c r="B379" s="14" t="s">
        <v>4034</v>
      </c>
      <c r="C379" s="66" t="s">
        <v>17</v>
      </c>
      <c r="D379" s="66"/>
      <c r="E379" s="66"/>
      <c r="F379" s="13" t="s">
        <v>72</v>
      </c>
      <c r="G379" s="15">
        <v>1.3539000000000001</v>
      </c>
      <c r="H379" s="16">
        <v>51.48</v>
      </c>
      <c r="I379" s="16">
        <f t="shared" si="5"/>
        <v>69.7</v>
      </c>
    </row>
    <row r="380" spans="1:9" ht="29.1" customHeight="1" x14ac:dyDescent="0.25">
      <c r="A380" s="13" t="s">
        <v>4035</v>
      </c>
      <c r="B380" s="14" t="s">
        <v>4036</v>
      </c>
      <c r="C380" s="66" t="s">
        <v>17</v>
      </c>
      <c r="D380" s="66"/>
      <c r="E380" s="66"/>
      <c r="F380" s="13" t="s">
        <v>61</v>
      </c>
      <c r="G380" s="15">
        <v>7.3999999999999996E-2</v>
      </c>
      <c r="H380" s="16">
        <v>30.69</v>
      </c>
      <c r="I380" s="16">
        <f t="shared" si="5"/>
        <v>2.27</v>
      </c>
    </row>
    <row r="381" spans="1:9" ht="29.1" customHeight="1" x14ac:dyDescent="0.25">
      <c r="A381" s="13" t="s">
        <v>4037</v>
      </c>
      <c r="B381" s="14" t="s">
        <v>4038</v>
      </c>
      <c r="C381" s="66" t="s">
        <v>17</v>
      </c>
      <c r="D381" s="66"/>
      <c r="E381" s="66"/>
      <c r="F381" s="13" t="s">
        <v>61</v>
      </c>
      <c r="G381" s="15">
        <v>0.1479</v>
      </c>
      <c r="H381" s="16">
        <v>46.89</v>
      </c>
      <c r="I381" s="16">
        <f t="shared" si="5"/>
        <v>6.94</v>
      </c>
    </row>
    <row r="382" spans="1:9" ht="38.1" customHeight="1" x14ac:dyDescent="0.25">
      <c r="A382" s="13" t="s">
        <v>4039</v>
      </c>
      <c r="B382" s="14" t="s">
        <v>4040</v>
      </c>
      <c r="C382" s="66" t="s">
        <v>17</v>
      </c>
      <c r="D382" s="66"/>
      <c r="E382" s="66"/>
      <c r="F382" s="13" t="s">
        <v>72</v>
      </c>
      <c r="G382" s="15">
        <v>1.3539000000000001</v>
      </c>
      <c r="H382" s="16">
        <v>24.26</v>
      </c>
      <c r="I382" s="16">
        <f t="shared" si="5"/>
        <v>32.85</v>
      </c>
    </row>
    <row r="383" spans="1:9" ht="29.1" customHeight="1" x14ac:dyDescent="0.25">
      <c r="A383" s="13" t="s">
        <v>460</v>
      </c>
      <c r="B383" s="14" t="s">
        <v>461</v>
      </c>
      <c r="C383" s="66" t="s">
        <v>17</v>
      </c>
      <c r="D383" s="66"/>
      <c r="E383" s="66"/>
      <c r="F383" s="13" t="s">
        <v>178</v>
      </c>
      <c r="G383" s="15">
        <v>0.14119999999999999</v>
      </c>
      <c r="H383" s="16">
        <v>39.409999999999997</v>
      </c>
      <c r="I383" s="16">
        <f t="shared" si="5"/>
        <v>5.56</v>
      </c>
    </row>
    <row r="384" spans="1:9" ht="29.1" customHeight="1" x14ac:dyDescent="0.25">
      <c r="A384" s="13" t="s">
        <v>1086</v>
      </c>
      <c r="B384" s="14" t="s">
        <v>1087</v>
      </c>
      <c r="C384" s="66" t="s">
        <v>17</v>
      </c>
      <c r="D384" s="66"/>
      <c r="E384" s="66"/>
      <c r="F384" s="13" t="s">
        <v>178</v>
      </c>
      <c r="G384" s="15">
        <v>0.1331</v>
      </c>
      <c r="H384" s="16">
        <v>22.89</v>
      </c>
      <c r="I384" s="16">
        <f t="shared" si="5"/>
        <v>3.05</v>
      </c>
    </row>
    <row r="385" spans="1:9" ht="29.1" customHeight="1" x14ac:dyDescent="0.25">
      <c r="A385" s="13" t="s">
        <v>1089</v>
      </c>
      <c r="B385" s="14" t="s">
        <v>1090</v>
      </c>
      <c r="C385" s="66" t="s">
        <v>17</v>
      </c>
      <c r="D385" s="66"/>
      <c r="E385" s="66"/>
      <c r="F385" s="13" t="s">
        <v>178</v>
      </c>
      <c r="G385" s="15">
        <v>0.1202</v>
      </c>
      <c r="H385" s="16">
        <v>28.29</v>
      </c>
      <c r="I385" s="16">
        <f t="shared" si="5"/>
        <v>3.4</v>
      </c>
    </row>
    <row r="386" spans="1:9" ht="21" customHeight="1" x14ac:dyDescent="0.25">
      <c r="A386" s="13" t="s">
        <v>4041</v>
      </c>
      <c r="B386" s="14" t="s">
        <v>4042</v>
      </c>
      <c r="C386" s="66" t="s">
        <v>17</v>
      </c>
      <c r="D386" s="66"/>
      <c r="E386" s="66"/>
      <c r="F386" s="13" t="s">
        <v>61</v>
      </c>
      <c r="G386" s="15">
        <v>3.6999999999999998E-2</v>
      </c>
      <c r="H386" s="16">
        <v>534.86</v>
      </c>
      <c r="I386" s="16">
        <f t="shared" si="5"/>
        <v>19.79</v>
      </c>
    </row>
    <row r="387" spans="1:9" ht="15" customHeight="1" x14ac:dyDescent="0.25">
      <c r="A387" s="8"/>
      <c r="B387" s="8"/>
      <c r="C387" s="8"/>
      <c r="D387" s="8"/>
      <c r="E387" s="8"/>
      <c r="F387" s="8"/>
      <c r="G387" s="67" t="s">
        <v>3744</v>
      </c>
      <c r="H387" s="67"/>
      <c r="I387" s="17">
        <f>SUM(I329:I386)</f>
        <v>1084.1499999999996</v>
      </c>
    </row>
    <row r="388" spans="1:9" ht="15" customHeight="1" x14ac:dyDescent="0.25">
      <c r="A388" s="69" t="s">
        <v>4043</v>
      </c>
      <c r="B388" s="69"/>
      <c r="C388" s="69"/>
      <c r="D388" s="8"/>
      <c r="E388" s="8"/>
      <c r="F388" s="8"/>
      <c r="G388" s="68" t="s">
        <v>3745</v>
      </c>
      <c r="H388" s="68"/>
      <c r="I388" s="4">
        <v>1166.95</v>
      </c>
    </row>
    <row r="389" spans="1:9" ht="23.1" customHeight="1" x14ac:dyDescent="0.25">
      <c r="A389" s="69"/>
      <c r="B389" s="69"/>
      <c r="C389" s="69"/>
      <c r="D389" s="8"/>
      <c r="E389" s="8"/>
      <c r="F389" s="8"/>
      <c r="G389" s="8"/>
      <c r="H389" s="8"/>
      <c r="I389" s="8"/>
    </row>
    <row r="390" spans="1:9" ht="9.9499999999999993" customHeight="1" x14ac:dyDescent="0.25">
      <c r="A390" s="8"/>
      <c r="B390" s="8"/>
      <c r="C390" s="8"/>
      <c r="D390" s="8"/>
      <c r="E390" s="8"/>
      <c r="F390" s="8"/>
      <c r="G390" s="62"/>
      <c r="H390" s="62"/>
      <c r="I390" s="62"/>
    </row>
    <row r="391" spans="1:9" ht="20.100000000000001" customHeight="1" x14ac:dyDescent="0.25">
      <c r="A391" s="63" t="s">
        <v>4044</v>
      </c>
      <c r="B391" s="63"/>
      <c r="C391" s="63"/>
      <c r="D391" s="63"/>
      <c r="E391" s="63"/>
      <c r="F391" s="63"/>
      <c r="G391" s="63"/>
      <c r="H391" s="63"/>
      <c r="I391" s="63"/>
    </row>
    <row r="392" spans="1:9" ht="15" customHeight="1" x14ac:dyDescent="0.25">
      <c r="A392" s="64" t="s">
        <v>3887</v>
      </c>
      <c r="B392" s="64"/>
      <c r="C392" s="65" t="s">
        <v>3</v>
      </c>
      <c r="D392" s="65"/>
      <c r="E392" s="65"/>
      <c r="F392" s="12" t="s">
        <v>4</v>
      </c>
      <c r="G392" s="12" t="s">
        <v>3725</v>
      </c>
      <c r="H392" s="12" t="s">
        <v>3726</v>
      </c>
      <c r="I392" s="12" t="s">
        <v>3727</v>
      </c>
    </row>
    <row r="393" spans="1:9" ht="29.1" customHeight="1" x14ac:dyDescent="0.25">
      <c r="A393" s="13" t="s">
        <v>4045</v>
      </c>
      <c r="B393" s="14" t="s">
        <v>4046</v>
      </c>
      <c r="C393" s="66" t="s">
        <v>17</v>
      </c>
      <c r="D393" s="66"/>
      <c r="E393" s="66"/>
      <c r="F393" s="13" t="s">
        <v>178</v>
      </c>
      <c r="G393" s="15">
        <v>2.0724</v>
      </c>
      <c r="H393" s="16">
        <v>13.31</v>
      </c>
      <c r="I393" s="16">
        <f t="shared" ref="I393:I398" si="6">ROUND(ROUND(G393,8)*H393,2)</f>
        <v>27.58</v>
      </c>
    </row>
    <row r="394" spans="1:9" ht="21" customHeight="1" x14ac:dyDescent="0.25">
      <c r="A394" s="13" t="s">
        <v>3953</v>
      </c>
      <c r="B394" s="14" t="s">
        <v>3954</v>
      </c>
      <c r="C394" s="66" t="s">
        <v>17</v>
      </c>
      <c r="D394" s="66"/>
      <c r="E394" s="66"/>
      <c r="F394" s="13" t="s">
        <v>61</v>
      </c>
      <c r="G394" s="15">
        <v>2.5499999999999998E-2</v>
      </c>
      <c r="H394" s="16">
        <v>257.68</v>
      </c>
      <c r="I394" s="16">
        <f t="shared" si="6"/>
        <v>6.57</v>
      </c>
    </row>
    <row r="395" spans="1:9" ht="21" customHeight="1" x14ac:dyDescent="0.25">
      <c r="A395" s="13" t="s">
        <v>3955</v>
      </c>
      <c r="B395" s="14" t="s">
        <v>3956</v>
      </c>
      <c r="C395" s="66" t="s">
        <v>17</v>
      </c>
      <c r="D395" s="66"/>
      <c r="E395" s="66"/>
      <c r="F395" s="13" t="s">
        <v>61</v>
      </c>
      <c r="G395" s="15">
        <v>2.5499999999999998E-2</v>
      </c>
      <c r="H395" s="16">
        <v>249.19</v>
      </c>
      <c r="I395" s="16">
        <f t="shared" si="6"/>
        <v>6.35</v>
      </c>
    </row>
    <row r="396" spans="1:9" ht="45.95" customHeight="1" x14ac:dyDescent="0.25">
      <c r="A396" s="13" t="s">
        <v>3957</v>
      </c>
      <c r="B396" s="14" t="s">
        <v>3958</v>
      </c>
      <c r="C396" s="66" t="s">
        <v>17</v>
      </c>
      <c r="D396" s="66"/>
      <c r="E396" s="66"/>
      <c r="F396" s="13" t="s">
        <v>3412</v>
      </c>
      <c r="G396" s="15">
        <v>2.5499999999999998E-2</v>
      </c>
      <c r="H396" s="16">
        <v>78.2</v>
      </c>
      <c r="I396" s="16">
        <f t="shared" si="6"/>
        <v>1.99</v>
      </c>
    </row>
    <row r="397" spans="1:9" ht="29.1" customHeight="1" x14ac:dyDescent="0.25">
      <c r="A397" s="13" t="s">
        <v>3961</v>
      </c>
      <c r="B397" s="14" t="s">
        <v>3962</v>
      </c>
      <c r="C397" s="66" t="s">
        <v>17</v>
      </c>
      <c r="D397" s="66"/>
      <c r="E397" s="66"/>
      <c r="F397" s="13" t="s">
        <v>72</v>
      </c>
      <c r="G397" s="15">
        <v>0.90200000000000002</v>
      </c>
      <c r="H397" s="16">
        <v>75.72</v>
      </c>
      <c r="I397" s="16">
        <f t="shared" si="6"/>
        <v>68.3</v>
      </c>
    </row>
    <row r="398" spans="1:9" ht="29.1" customHeight="1" x14ac:dyDescent="0.25">
      <c r="A398" s="13" t="s">
        <v>4047</v>
      </c>
      <c r="B398" s="14" t="s">
        <v>4048</v>
      </c>
      <c r="C398" s="66" t="s">
        <v>17</v>
      </c>
      <c r="D398" s="66"/>
      <c r="E398" s="66"/>
      <c r="F398" s="13" t="s">
        <v>178</v>
      </c>
      <c r="G398" s="15">
        <v>1.2145999999999999</v>
      </c>
      <c r="H398" s="16">
        <v>2.73</v>
      </c>
      <c r="I398" s="16">
        <f t="shared" si="6"/>
        <v>3.32</v>
      </c>
    </row>
    <row r="399" spans="1:9" ht="15" customHeight="1" x14ac:dyDescent="0.25">
      <c r="A399" s="8"/>
      <c r="B399" s="8"/>
      <c r="C399" s="8"/>
      <c r="D399" s="8"/>
      <c r="E399" s="8"/>
      <c r="F399" s="8"/>
      <c r="G399" s="67" t="s">
        <v>3896</v>
      </c>
      <c r="H399" s="67"/>
      <c r="I399" s="17">
        <f>SUM(I393:I398)</f>
        <v>114.10999999999999</v>
      </c>
    </row>
    <row r="400" spans="1:9" ht="15" customHeight="1" x14ac:dyDescent="0.25">
      <c r="A400" s="64" t="s">
        <v>3872</v>
      </c>
      <c r="B400" s="64"/>
      <c r="C400" s="65" t="s">
        <v>3</v>
      </c>
      <c r="D400" s="65"/>
      <c r="E400" s="65"/>
      <c r="F400" s="12" t="s">
        <v>4</v>
      </c>
      <c r="G400" s="12" t="s">
        <v>3725</v>
      </c>
      <c r="H400" s="12" t="s">
        <v>3726</v>
      </c>
      <c r="I400" s="12" t="s">
        <v>3727</v>
      </c>
    </row>
    <row r="401" spans="1:9" ht="21" customHeight="1" x14ac:dyDescent="0.25">
      <c r="A401" s="13" t="s">
        <v>3897</v>
      </c>
      <c r="B401" s="14" t="s">
        <v>3898</v>
      </c>
      <c r="C401" s="66" t="s">
        <v>17</v>
      </c>
      <c r="D401" s="66"/>
      <c r="E401" s="66"/>
      <c r="F401" s="13" t="s">
        <v>25</v>
      </c>
      <c r="G401" s="15">
        <v>1.06</v>
      </c>
      <c r="H401" s="16">
        <v>33.07</v>
      </c>
      <c r="I401" s="16">
        <f>ROUND(ROUND(G401,8)*H401,2)</f>
        <v>35.049999999999997</v>
      </c>
    </row>
    <row r="402" spans="1:9" ht="18" customHeight="1" x14ac:dyDescent="0.25">
      <c r="A402" s="8"/>
      <c r="B402" s="8"/>
      <c r="C402" s="8"/>
      <c r="D402" s="8"/>
      <c r="E402" s="8"/>
      <c r="F402" s="8"/>
      <c r="G402" s="67" t="s">
        <v>3875</v>
      </c>
      <c r="H402" s="67"/>
      <c r="I402" s="17">
        <f>SUM(I401:I401)</f>
        <v>35.049999999999997</v>
      </c>
    </row>
    <row r="403" spans="1:9" ht="15" customHeight="1" x14ac:dyDescent="0.25">
      <c r="A403" s="64" t="s">
        <v>3741</v>
      </c>
      <c r="B403" s="64"/>
      <c r="C403" s="65" t="s">
        <v>3</v>
      </c>
      <c r="D403" s="65"/>
      <c r="E403" s="65"/>
      <c r="F403" s="12" t="s">
        <v>4</v>
      </c>
      <c r="G403" s="12" t="s">
        <v>3725</v>
      </c>
      <c r="H403" s="12" t="s">
        <v>3726</v>
      </c>
      <c r="I403" s="12" t="s">
        <v>3727</v>
      </c>
    </row>
    <row r="404" spans="1:9" ht="38.1" customHeight="1" x14ac:dyDescent="0.25">
      <c r="A404" s="13" t="s">
        <v>3963</v>
      </c>
      <c r="B404" s="14" t="s">
        <v>3964</v>
      </c>
      <c r="C404" s="66" t="s">
        <v>17</v>
      </c>
      <c r="D404" s="66"/>
      <c r="E404" s="66"/>
      <c r="F404" s="13" t="s">
        <v>76</v>
      </c>
      <c r="G404" s="15">
        <v>2.6800000000000001E-2</v>
      </c>
      <c r="H404" s="16">
        <v>988.03</v>
      </c>
      <c r="I404" s="16">
        <f t="shared" ref="I404:I439" si="7">ROUND(ROUND(G404,8)*H404,2)</f>
        <v>26.48</v>
      </c>
    </row>
    <row r="405" spans="1:9" ht="38.1" customHeight="1" x14ac:dyDescent="0.25">
      <c r="A405" s="13" t="s">
        <v>3965</v>
      </c>
      <c r="B405" s="14" t="s">
        <v>3966</v>
      </c>
      <c r="C405" s="66" t="s">
        <v>17</v>
      </c>
      <c r="D405" s="66"/>
      <c r="E405" s="66"/>
      <c r="F405" s="13" t="s">
        <v>72</v>
      </c>
      <c r="G405" s="15">
        <v>0.67910000000000004</v>
      </c>
      <c r="H405" s="16">
        <v>106.91</v>
      </c>
      <c r="I405" s="16">
        <f t="shared" si="7"/>
        <v>72.599999999999994</v>
      </c>
    </row>
    <row r="406" spans="1:9" ht="45.95" customHeight="1" x14ac:dyDescent="0.25">
      <c r="A406" s="13" t="s">
        <v>3967</v>
      </c>
      <c r="B406" s="14" t="s">
        <v>3968</v>
      </c>
      <c r="C406" s="66" t="s">
        <v>17</v>
      </c>
      <c r="D406" s="66"/>
      <c r="E406" s="66"/>
      <c r="F406" s="13" t="s">
        <v>61</v>
      </c>
      <c r="G406" s="15">
        <v>2.5499999999999998E-2</v>
      </c>
      <c r="H406" s="16">
        <v>422.07</v>
      </c>
      <c r="I406" s="16">
        <f t="shared" si="7"/>
        <v>10.76</v>
      </c>
    </row>
    <row r="407" spans="1:9" ht="29.1" customHeight="1" x14ac:dyDescent="0.25">
      <c r="A407" s="13" t="s">
        <v>3969</v>
      </c>
      <c r="B407" s="14" t="s">
        <v>3970</v>
      </c>
      <c r="C407" s="66" t="s">
        <v>17</v>
      </c>
      <c r="D407" s="66"/>
      <c r="E407" s="66"/>
      <c r="F407" s="13" t="s">
        <v>178</v>
      </c>
      <c r="G407" s="15">
        <v>0.81630000000000003</v>
      </c>
      <c r="H407" s="16">
        <v>3.26</v>
      </c>
      <c r="I407" s="16">
        <f t="shared" si="7"/>
        <v>2.66</v>
      </c>
    </row>
    <row r="408" spans="1:9" ht="29.1" customHeight="1" x14ac:dyDescent="0.25">
      <c r="A408" s="13" t="s">
        <v>265</v>
      </c>
      <c r="B408" s="14" t="s">
        <v>266</v>
      </c>
      <c r="C408" s="66" t="s">
        <v>17</v>
      </c>
      <c r="D408" s="66"/>
      <c r="E408" s="66"/>
      <c r="F408" s="13" t="s">
        <v>178</v>
      </c>
      <c r="G408" s="15">
        <v>2.4235000000000002</v>
      </c>
      <c r="H408" s="16">
        <v>4.72</v>
      </c>
      <c r="I408" s="16">
        <f t="shared" si="7"/>
        <v>11.44</v>
      </c>
    </row>
    <row r="409" spans="1:9" ht="29.1" customHeight="1" x14ac:dyDescent="0.25">
      <c r="A409" s="13" t="s">
        <v>4049</v>
      </c>
      <c r="B409" s="14" t="s">
        <v>4050</v>
      </c>
      <c r="C409" s="66" t="s">
        <v>17</v>
      </c>
      <c r="D409" s="66"/>
      <c r="E409" s="66"/>
      <c r="F409" s="13" t="s">
        <v>61</v>
      </c>
      <c r="G409" s="15">
        <v>2.5499999999999998E-2</v>
      </c>
      <c r="H409" s="16">
        <v>183</v>
      </c>
      <c r="I409" s="16">
        <f t="shared" si="7"/>
        <v>4.67</v>
      </c>
    </row>
    <row r="410" spans="1:9" ht="38.1" customHeight="1" x14ac:dyDescent="0.25">
      <c r="A410" s="13" t="s">
        <v>3977</v>
      </c>
      <c r="B410" s="14" t="s">
        <v>3978</v>
      </c>
      <c r="C410" s="66" t="s">
        <v>17</v>
      </c>
      <c r="D410" s="66"/>
      <c r="E410" s="66"/>
      <c r="F410" s="13" t="s">
        <v>61</v>
      </c>
      <c r="G410" s="15">
        <v>2.5499999999999998E-2</v>
      </c>
      <c r="H410" s="16">
        <v>493.81</v>
      </c>
      <c r="I410" s="16">
        <f t="shared" si="7"/>
        <v>12.59</v>
      </c>
    </row>
    <row r="411" spans="1:9" ht="29.1" customHeight="1" x14ac:dyDescent="0.25">
      <c r="A411" s="13" t="s">
        <v>999</v>
      </c>
      <c r="B411" s="14" t="s">
        <v>1000</v>
      </c>
      <c r="C411" s="66" t="s">
        <v>17</v>
      </c>
      <c r="D411" s="66"/>
      <c r="E411" s="66"/>
      <c r="F411" s="13" t="s">
        <v>61</v>
      </c>
      <c r="G411" s="15">
        <v>0.15310000000000001</v>
      </c>
      <c r="H411" s="16">
        <v>12.51</v>
      </c>
      <c r="I411" s="16">
        <f t="shared" si="7"/>
        <v>1.92</v>
      </c>
    </row>
    <row r="412" spans="1:9" ht="29.1" customHeight="1" x14ac:dyDescent="0.25">
      <c r="A412" s="13" t="s">
        <v>3334</v>
      </c>
      <c r="B412" s="14" t="s">
        <v>3335</v>
      </c>
      <c r="C412" s="66" t="s">
        <v>17</v>
      </c>
      <c r="D412" s="66"/>
      <c r="E412" s="66"/>
      <c r="F412" s="13" t="s">
        <v>61</v>
      </c>
      <c r="G412" s="15">
        <v>2.5499999999999998E-2</v>
      </c>
      <c r="H412" s="16">
        <v>20.059999999999999</v>
      </c>
      <c r="I412" s="16">
        <f t="shared" si="7"/>
        <v>0.51</v>
      </c>
    </row>
    <row r="413" spans="1:9" ht="45.95" customHeight="1" x14ac:dyDescent="0.25">
      <c r="A413" s="13" t="s">
        <v>4051</v>
      </c>
      <c r="B413" s="14" t="s">
        <v>4052</v>
      </c>
      <c r="C413" s="66" t="s">
        <v>17</v>
      </c>
      <c r="D413" s="66"/>
      <c r="E413" s="66"/>
      <c r="F413" s="13" t="s">
        <v>72</v>
      </c>
      <c r="G413" s="15">
        <v>0.67910000000000004</v>
      </c>
      <c r="H413" s="16">
        <v>12.58</v>
      </c>
      <c r="I413" s="16">
        <f t="shared" si="7"/>
        <v>8.5399999999999991</v>
      </c>
    </row>
    <row r="414" spans="1:9" ht="38.1" customHeight="1" x14ac:dyDescent="0.25">
      <c r="A414" s="13" t="s">
        <v>3985</v>
      </c>
      <c r="B414" s="14" t="s">
        <v>3986</v>
      </c>
      <c r="C414" s="66" t="s">
        <v>17</v>
      </c>
      <c r="D414" s="66"/>
      <c r="E414" s="66"/>
      <c r="F414" s="13" t="s">
        <v>72</v>
      </c>
      <c r="G414" s="15">
        <v>0.67910000000000004</v>
      </c>
      <c r="H414" s="16">
        <v>10.63</v>
      </c>
      <c r="I414" s="16">
        <f t="shared" si="7"/>
        <v>7.22</v>
      </c>
    </row>
    <row r="415" spans="1:9" ht="38.1" customHeight="1" x14ac:dyDescent="0.25">
      <c r="A415" s="13" t="s">
        <v>3987</v>
      </c>
      <c r="B415" s="14" t="s">
        <v>3988</v>
      </c>
      <c r="C415" s="66" t="s">
        <v>17</v>
      </c>
      <c r="D415" s="66"/>
      <c r="E415" s="66"/>
      <c r="F415" s="13" t="s">
        <v>178</v>
      </c>
      <c r="G415" s="15">
        <v>0.51019999999999999</v>
      </c>
      <c r="H415" s="16">
        <v>17.89</v>
      </c>
      <c r="I415" s="16">
        <f t="shared" si="7"/>
        <v>9.1300000000000008</v>
      </c>
    </row>
    <row r="416" spans="1:9" ht="29.1" customHeight="1" x14ac:dyDescent="0.25">
      <c r="A416" s="13" t="s">
        <v>3993</v>
      </c>
      <c r="B416" s="14" t="s">
        <v>3994</v>
      </c>
      <c r="C416" s="66" t="s">
        <v>17</v>
      </c>
      <c r="D416" s="66"/>
      <c r="E416" s="66"/>
      <c r="F416" s="13" t="s">
        <v>61</v>
      </c>
      <c r="G416" s="15">
        <v>0.10199999999999999</v>
      </c>
      <c r="H416" s="16">
        <v>27.36</v>
      </c>
      <c r="I416" s="16">
        <f t="shared" si="7"/>
        <v>2.79</v>
      </c>
    </row>
    <row r="417" spans="1:9" ht="29.1" customHeight="1" x14ac:dyDescent="0.25">
      <c r="A417" s="13" t="s">
        <v>3995</v>
      </c>
      <c r="B417" s="14" t="s">
        <v>3996</v>
      </c>
      <c r="C417" s="66" t="s">
        <v>17</v>
      </c>
      <c r="D417" s="66"/>
      <c r="E417" s="66"/>
      <c r="F417" s="13" t="s">
        <v>178</v>
      </c>
      <c r="G417" s="15">
        <v>0.30609999999999998</v>
      </c>
      <c r="H417" s="16">
        <v>18.55</v>
      </c>
      <c r="I417" s="16">
        <f t="shared" si="7"/>
        <v>5.68</v>
      </c>
    </row>
    <row r="418" spans="1:9" ht="29.1" customHeight="1" x14ac:dyDescent="0.25">
      <c r="A418" s="13" t="s">
        <v>3997</v>
      </c>
      <c r="B418" s="14" t="s">
        <v>3998</v>
      </c>
      <c r="C418" s="66" t="s">
        <v>17</v>
      </c>
      <c r="D418" s="66"/>
      <c r="E418" s="66"/>
      <c r="F418" s="13" t="s">
        <v>178</v>
      </c>
      <c r="G418" s="15">
        <v>0.51019999999999999</v>
      </c>
      <c r="H418" s="16">
        <v>9.49</v>
      </c>
      <c r="I418" s="16">
        <f t="shared" si="7"/>
        <v>4.84</v>
      </c>
    </row>
    <row r="419" spans="1:9" ht="38.1" customHeight="1" x14ac:dyDescent="0.25">
      <c r="A419" s="13" t="s">
        <v>4053</v>
      </c>
      <c r="B419" s="14" t="s">
        <v>4054</v>
      </c>
      <c r="C419" s="66" t="s">
        <v>17</v>
      </c>
      <c r="D419" s="66"/>
      <c r="E419" s="66"/>
      <c r="F419" s="13" t="s">
        <v>72</v>
      </c>
      <c r="G419" s="15">
        <v>0.67910000000000004</v>
      </c>
      <c r="H419" s="16">
        <v>51.54</v>
      </c>
      <c r="I419" s="16">
        <f t="shared" si="7"/>
        <v>35</v>
      </c>
    </row>
    <row r="420" spans="1:9" ht="15" customHeight="1" x14ac:dyDescent="0.25">
      <c r="A420" s="13" t="s">
        <v>3999</v>
      </c>
      <c r="B420" s="14" t="s">
        <v>4000</v>
      </c>
      <c r="C420" s="66" t="s">
        <v>17</v>
      </c>
      <c r="D420" s="66"/>
      <c r="E420" s="66"/>
      <c r="F420" s="13" t="s">
        <v>76</v>
      </c>
      <c r="G420" s="15">
        <v>2.5999999999999999E-2</v>
      </c>
      <c r="H420" s="16">
        <v>96.4</v>
      </c>
      <c r="I420" s="16">
        <f t="shared" si="7"/>
        <v>2.5099999999999998</v>
      </c>
    </row>
    <row r="421" spans="1:9" ht="45.95" customHeight="1" x14ac:dyDescent="0.25">
      <c r="A421" s="13" t="s">
        <v>4001</v>
      </c>
      <c r="B421" s="14" t="s">
        <v>4002</v>
      </c>
      <c r="C421" s="66" t="s">
        <v>17</v>
      </c>
      <c r="D421" s="66"/>
      <c r="E421" s="66"/>
      <c r="F421" s="13" t="s">
        <v>178</v>
      </c>
      <c r="G421" s="15">
        <v>0.30609999999999998</v>
      </c>
      <c r="H421" s="16">
        <v>11.49</v>
      </c>
      <c r="I421" s="16">
        <f t="shared" si="7"/>
        <v>3.52</v>
      </c>
    </row>
    <row r="422" spans="1:9" ht="29.1" customHeight="1" x14ac:dyDescent="0.25">
      <c r="A422" s="13" t="s">
        <v>4003</v>
      </c>
      <c r="B422" s="14" t="s">
        <v>4004</v>
      </c>
      <c r="C422" s="66" t="s">
        <v>17</v>
      </c>
      <c r="D422" s="66"/>
      <c r="E422" s="66"/>
      <c r="F422" s="13" t="s">
        <v>61</v>
      </c>
      <c r="G422" s="15">
        <v>2.5499999999999998E-2</v>
      </c>
      <c r="H422" s="16">
        <v>50.09</v>
      </c>
      <c r="I422" s="16">
        <f t="shared" si="7"/>
        <v>1.28</v>
      </c>
    </row>
    <row r="423" spans="1:9" ht="38.1" customHeight="1" x14ac:dyDescent="0.25">
      <c r="A423" s="13" t="s">
        <v>1100</v>
      </c>
      <c r="B423" s="14" t="s">
        <v>1101</v>
      </c>
      <c r="C423" s="66" t="s">
        <v>17</v>
      </c>
      <c r="D423" s="66"/>
      <c r="E423" s="66"/>
      <c r="F423" s="13" t="s">
        <v>61</v>
      </c>
      <c r="G423" s="15">
        <v>5.0999999999999997E-2</v>
      </c>
      <c r="H423" s="16">
        <v>10.84</v>
      </c>
      <c r="I423" s="16">
        <f t="shared" si="7"/>
        <v>0.55000000000000004</v>
      </c>
    </row>
    <row r="424" spans="1:9" ht="29.1" customHeight="1" x14ac:dyDescent="0.25">
      <c r="A424" s="13" t="s">
        <v>4009</v>
      </c>
      <c r="B424" s="14" t="s">
        <v>4010</v>
      </c>
      <c r="C424" s="66" t="s">
        <v>17</v>
      </c>
      <c r="D424" s="66"/>
      <c r="E424" s="66"/>
      <c r="F424" s="13" t="s">
        <v>72</v>
      </c>
      <c r="G424" s="15">
        <v>6.1000000000000004E-3</v>
      </c>
      <c r="H424" s="16">
        <v>22.62</v>
      </c>
      <c r="I424" s="16">
        <f t="shared" si="7"/>
        <v>0.14000000000000001</v>
      </c>
    </row>
    <row r="425" spans="1:9" ht="29.1" customHeight="1" x14ac:dyDescent="0.25">
      <c r="A425" s="13" t="s">
        <v>4011</v>
      </c>
      <c r="B425" s="14" t="s">
        <v>4012</v>
      </c>
      <c r="C425" s="66" t="s">
        <v>17</v>
      </c>
      <c r="D425" s="66"/>
      <c r="E425" s="66"/>
      <c r="F425" s="13" t="s">
        <v>72</v>
      </c>
      <c r="G425" s="15">
        <v>1.3429</v>
      </c>
      <c r="H425" s="16">
        <v>43.47</v>
      </c>
      <c r="I425" s="16">
        <f t="shared" si="7"/>
        <v>58.38</v>
      </c>
    </row>
    <row r="426" spans="1:9" ht="45.95" customHeight="1" x14ac:dyDescent="0.25">
      <c r="A426" s="13" t="s">
        <v>4013</v>
      </c>
      <c r="B426" s="14" t="s">
        <v>4014</v>
      </c>
      <c r="C426" s="66" t="s">
        <v>17</v>
      </c>
      <c r="D426" s="66"/>
      <c r="E426" s="66"/>
      <c r="F426" s="13" t="s">
        <v>61</v>
      </c>
      <c r="G426" s="15">
        <v>2.5499999999999998E-2</v>
      </c>
      <c r="H426" s="16">
        <v>276.67</v>
      </c>
      <c r="I426" s="16">
        <f t="shared" si="7"/>
        <v>7.06</v>
      </c>
    </row>
    <row r="427" spans="1:9" ht="21" customHeight="1" x14ac:dyDescent="0.25">
      <c r="A427" s="13" t="s">
        <v>539</v>
      </c>
      <c r="B427" s="14" t="s">
        <v>540</v>
      </c>
      <c r="C427" s="66" t="s">
        <v>17</v>
      </c>
      <c r="D427" s="66"/>
      <c r="E427" s="66"/>
      <c r="F427" s="13" t="s">
        <v>72</v>
      </c>
      <c r="G427" s="15">
        <v>1.3582000000000001</v>
      </c>
      <c r="H427" s="16">
        <v>14.41</v>
      </c>
      <c r="I427" s="16">
        <f t="shared" si="7"/>
        <v>19.57</v>
      </c>
    </row>
    <row r="428" spans="1:9" ht="38.1" customHeight="1" x14ac:dyDescent="0.25">
      <c r="A428" s="13" t="s">
        <v>4019</v>
      </c>
      <c r="B428" s="14" t="s">
        <v>4020</v>
      </c>
      <c r="C428" s="66" t="s">
        <v>17</v>
      </c>
      <c r="D428" s="66"/>
      <c r="E428" s="66"/>
      <c r="F428" s="13" t="s">
        <v>61</v>
      </c>
      <c r="G428" s="15">
        <v>2.5499999999999998E-2</v>
      </c>
      <c r="H428" s="16">
        <v>401.04</v>
      </c>
      <c r="I428" s="16">
        <f t="shared" si="7"/>
        <v>10.23</v>
      </c>
    </row>
    <row r="429" spans="1:9" ht="29.1" customHeight="1" x14ac:dyDescent="0.25">
      <c r="A429" s="13" t="s">
        <v>4055</v>
      </c>
      <c r="B429" s="14" t="s">
        <v>4056</v>
      </c>
      <c r="C429" s="66" t="s">
        <v>17</v>
      </c>
      <c r="D429" s="66"/>
      <c r="E429" s="66"/>
      <c r="F429" s="13" t="s">
        <v>61</v>
      </c>
      <c r="G429" s="15">
        <v>2.5499999999999998E-2</v>
      </c>
      <c r="H429" s="16">
        <v>109.41</v>
      </c>
      <c r="I429" s="16">
        <f t="shared" si="7"/>
        <v>2.79</v>
      </c>
    </row>
    <row r="430" spans="1:9" ht="21" customHeight="1" x14ac:dyDescent="0.25">
      <c r="A430" s="13" t="s">
        <v>4023</v>
      </c>
      <c r="B430" s="14" t="s">
        <v>4024</v>
      </c>
      <c r="C430" s="66" t="s">
        <v>17</v>
      </c>
      <c r="D430" s="66"/>
      <c r="E430" s="66"/>
      <c r="F430" s="13" t="s">
        <v>61</v>
      </c>
      <c r="G430" s="15">
        <v>0.17860000000000001</v>
      </c>
      <c r="H430" s="16">
        <v>6.39</v>
      </c>
      <c r="I430" s="16">
        <f t="shared" si="7"/>
        <v>1.1399999999999999</v>
      </c>
    </row>
    <row r="431" spans="1:9" ht="21" customHeight="1" x14ac:dyDescent="0.25">
      <c r="A431" s="13" t="s">
        <v>4025</v>
      </c>
      <c r="B431" s="14" t="s">
        <v>4026</v>
      </c>
      <c r="C431" s="66" t="s">
        <v>17</v>
      </c>
      <c r="D431" s="66"/>
      <c r="E431" s="66"/>
      <c r="F431" s="13" t="s">
        <v>61</v>
      </c>
      <c r="G431" s="15">
        <v>2.5499999999999998E-2</v>
      </c>
      <c r="H431" s="16">
        <v>14.59</v>
      </c>
      <c r="I431" s="16">
        <f t="shared" si="7"/>
        <v>0.37</v>
      </c>
    </row>
    <row r="432" spans="1:9" ht="29.1" customHeight="1" x14ac:dyDescent="0.25">
      <c r="A432" s="13" t="s">
        <v>4027</v>
      </c>
      <c r="B432" s="14" t="s">
        <v>4028</v>
      </c>
      <c r="C432" s="66" t="s">
        <v>17</v>
      </c>
      <c r="D432" s="66"/>
      <c r="E432" s="66"/>
      <c r="F432" s="13" t="s">
        <v>178</v>
      </c>
      <c r="G432" s="15">
        <v>0.51019999999999999</v>
      </c>
      <c r="H432" s="16">
        <v>9.64</v>
      </c>
      <c r="I432" s="16">
        <f t="shared" si="7"/>
        <v>4.92</v>
      </c>
    </row>
    <row r="433" spans="1:9" ht="21" customHeight="1" x14ac:dyDescent="0.25">
      <c r="A433" s="13" t="s">
        <v>718</v>
      </c>
      <c r="B433" s="14" t="s">
        <v>719</v>
      </c>
      <c r="C433" s="66" t="s">
        <v>17</v>
      </c>
      <c r="D433" s="66"/>
      <c r="E433" s="66"/>
      <c r="F433" s="13" t="s">
        <v>76</v>
      </c>
      <c r="G433" s="15">
        <v>6.6E-3</v>
      </c>
      <c r="H433" s="16">
        <v>30.57</v>
      </c>
      <c r="I433" s="16">
        <f t="shared" si="7"/>
        <v>0.2</v>
      </c>
    </row>
    <row r="434" spans="1:9" ht="38.1" customHeight="1" x14ac:dyDescent="0.25">
      <c r="A434" s="13" t="s">
        <v>4033</v>
      </c>
      <c r="B434" s="14" t="s">
        <v>4034</v>
      </c>
      <c r="C434" s="66" t="s">
        <v>17</v>
      </c>
      <c r="D434" s="66"/>
      <c r="E434" s="66"/>
      <c r="F434" s="13" t="s">
        <v>72</v>
      </c>
      <c r="G434" s="15">
        <v>1.4378</v>
      </c>
      <c r="H434" s="16">
        <v>51.48</v>
      </c>
      <c r="I434" s="16">
        <f t="shared" si="7"/>
        <v>74.02</v>
      </c>
    </row>
    <row r="435" spans="1:9" ht="29.1" customHeight="1" x14ac:dyDescent="0.25">
      <c r="A435" s="13" t="s">
        <v>4035</v>
      </c>
      <c r="B435" s="14" t="s">
        <v>4036</v>
      </c>
      <c r="C435" s="66" t="s">
        <v>17</v>
      </c>
      <c r="D435" s="66"/>
      <c r="E435" s="66"/>
      <c r="F435" s="13" t="s">
        <v>61</v>
      </c>
      <c r="G435" s="15">
        <v>2.5499999999999998E-2</v>
      </c>
      <c r="H435" s="16">
        <v>30.69</v>
      </c>
      <c r="I435" s="16">
        <f t="shared" si="7"/>
        <v>0.78</v>
      </c>
    </row>
    <row r="436" spans="1:9" ht="29.1" customHeight="1" x14ac:dyDescent="0.25">
      <c r="A436" s="13" t="s">
        <v>4037</v>
      </c>
      <c r="B436" s="14" t="s">
        <v>4038</v>
      </c>
      <c r="C436" s="66" t="s">
        <v>17</v>
      </c>
      <c r="D436" s="66"/>
      <c r="E436" s="66"/>
      <c r="F436" s="13" t="s">
        <v>61</v>
      </c>
      <c r="G436" s="15">
        <v>0.12759999999999999</v>
      </c>
      <c r="H436" s="16">
        <v>46.89</v>
      </c>
      <c r="I436" s="16">
        <f t="shared" si="7"/>
        <v>5.98</v>
      </c>
    </row>
    <row r="437" spans="1:9" ht="38.1" customHeight="1" x14ac:dyDescent="0.25">
      <c r="A437" s="13" t="s">
        <v>4039</v>
      </c>
      <c r="B437" s="14" t="s">
        <v>4040</v>
      </c>
      <c r="C437" s="66" t="s">
        <v>17</v>
      </c>
      <c r="D437" s="66"/>
      <c r="E437" s="66"/>
      <c r="F437" s="13" t="s">
        <v>72</v>
      </c>
      <c r="G437" s="15">
        <v>1.4378</v>
      </c>
      <c r="H437" s="16">
        <v>24.26</v>
      </c>
      <c r="I437" s="16">
        <f t="shared" si="7"/>
        <v>34.880000000000003</v>
      </c>
    </row>
    <row r="438" spans="1:9" ht="29.1" customHeight="1" x14ac:dyDescent="0.25">
      <c r="A438" s="13" t="s">
        <v>460</v>
      </c>
      <c r="B438" s="14" t="s">
        <v>461</v>
      </c>
      <c r="C438" s="66" t="s">
        <v>17</v>
      </c>
      <c r="D438" s="66"/>
      <c r="E438" s="66"/>
      <c r="F438" s="13" t="s">
        <v>178</v>
      </c>
      <c r="G438" s="15">
        <v>0.13519999999999999</v>
      </c>
      <c r="H438" s="16">
        <v>39.409999999999997</v>
      </c>
      <c r="I438" s="16">
        <f t="shared" si="7"/>
        <v>5.33</v>
      </c>
    </row>
    <row r="439" spans="1:9" ht="29.1" customHeight="1" x14ac:dyDescent="0.25">
      <c r="A439" s="13" t="s">
        <v>1086</v>
      </c>
      <c r="B439" s="14" t="s">
        <v>1087</v>
      </c>
      <c r="C439" s="66" t="s">
        <v>17</v>
      </c>
      <c r="D439" s="66"/>
      <c r="E439" s="66"/>
      <c r="F439" s="13" t="s">
        <v>178</v>
      </c>
      <c r="G439" s="15">
        <v>8.4199999999999997E-2</v>
      </c>
      <c r="H439" s="16">
        <v>22.89</v>
      </c>
      <c r="I439" s="16">
        <f t="shared" si="7"/>
        <v>1.93</v>
      </c>
    </row>
    <row r="440" spans="1:9" ht="15" customHeight="1" x14ac:dyDescent="0.25">
      <c r="A440" s="8"/>
      <c r="B440" s="8"/>
      <c r="C440" s="8"/>
      <c r="D440" s="8"/>
      <c r="E440" s="8"/>
      <c r="F440" s="8"/>
      <c r="G440" s="67" t="s">
        <v>3744</v>
      </c>
      <c r="H440" s="67"/>
      <c r="I440" s="17">
        <f>SUM(I404:I439)</f>
        <v>452.40999999999997</v>
      </c>
    </row>
    <row r="441" spans="1:9" ht="15" customHeight="1" x14ac:dyDescent="0.25">
      <c r="A441" s="69" t="s">
        <v>4057</v>
      </c>
      <c r="B441" s="69"/>
      <c r="C441" s="69"/>
      <c r="D441" s="8"/>
      <c r="E441" s="8"/>
      <c r="F441" s="8"/>
      <c r="G441" s="68" t="s">
        <v>3745</v>
      </c>
      <c r="H441" s="68"/>
      <c r="I441" s="4">
        <v>601.57000000000005</v>
      </c>
    </row>
    <row r="442" spans="1:9" ht="23.1" customHeight="1" x14ac:dyDescent="0.25">
      <c r="A442" s="69"/>
      <c r="B442" s="69"/>
      <c r="C442" s="69"/>
      <c r="D442" s="8"/>
      <c r="E442" s="8"/>
      <c r="F442" s="8"/>
      <c r="G442" s="8"/>
      <c r="H442" s="8"/>
      <c r="I442" s="8"/>
    </row>
    <row r="443" spans="1:9" ht="9.9499999999999993" customHeight="1" x14ac:dyDescent="0.25">
      <c r="A443" s="8"/>
      <c r="B443" s="8"/>
      <c r="C443" s="8"/>
      <c r="D443" s="8"/>
      <c r="E443" s="8"/>
      <c r="F443" s="8"/>
      <c r="G443" s="62"/>
      <c r="H443" s="62"/>
      <c r="I443" s="62"/>
    </row>
    <row r="444" spans="1:9" ht="20.100000000000001" customHeight="1" x14ac:dyDescent="0.25">
      <c r="A444" s="63" t="s">
        <v>4058</v>
      </c>
      <c r="B444" s="63"/>
      <c r="C444" s="63"/>
      <c r="D444" s="63"/>
      <c r="E444" s="63"/>
      <c r="F444" s="63"/>
      <c r="G444" s="63"/>
      <c r="H444" s="63"/>
      <c r="I444" s="63"/>
    </row>
    <row r="445" spans="1:9" ht="15" customHeight="1" x14ac:dyDescent="0.25">
      <c r="A445" s="64" t="s">
        <v>3887</v>
      </c>
      <c r="B445" s="64"/>
      <c r="C445" s="65" t="s">
        <v>3</v>
      </c>
      <c r="D445" s="65"/>
      <c r="E445" s="65"/>
      <c r="F445" s="12" t="s">
        <v>4</v>
      </c>
      <c r="G445" s="12" t="s">
        <v>3725</v>
      </c>
      <c r="H445" s="12" t="s">
        <v>3726</v>
      </c>
      <c r="I445" s="12" t="s">
        <v>3727</v>
      </c>
    </row>
    <row r="446" spans="1:9" ht="21" customHeight="1" x14ac:dyDescent="0.25">
      <c r="A446" s="13" t="s">
        <v>4059</v>
      </c>
      <c r="B446" s="14" t="s">
        <v>4060</v>
      </c>
      <c r="C446" s="66" t="s">
        <v>17</v>
      </c>
      <c r="D446" s="66"/>
      <c r="E446" s="66"/>
      <c r="F446" s="13" t="s">
        <v>61</v>
      </c>
      <c r="G446" s="15">
        <v>3.3399999999999999E-2</v>
      </c>
      <c r="H446" s="16">
        <v>39.03</v>
      </c>
      <c r="I446" s="16">
        <f t="shared" ref="I446:I454" si="8">ROUND(ROUND(G446,8)*H446,2)</f>
        <v>1.3</v>
      </c>
    </row>
    <row r="447" spans="1:9" ht="21" customHeight="1" x14ac:dyDescent="0.25">
      <c r="A447" s="13" t="s">
        <v>4061</v>
      </c>
      <c r="B447" s="14" t="s">
        <v>4062</v>
      </c>
      <c r="C447" s="66" t="s">
        <v>17</v>
      </c>
      <c r="D447" s="66"/>
      <c r="E447" s="66"/>
      <c r="F447" s="13" t="s">
        <v>72</v>
      </c>
      <c r="G447" s="15">
        <v>0.29530000000000001</v>
      </c>
      <c r="H447" s="16">
        <v>226.69</v>
      </c>
      <c r="I447" s="16">
        <f t="shared" si="8"/>
        <v>66.94</v>
      </c>
    </row>
    <row r="448" spans="1:9" ht="45.95" customHeight="1" x14ac:dyDescent="0.25">
      <c r="A448" s="13" t="s">
        <v>3957</v>
      </c>
      <c r="B448" s="14" t="s">
        <v>3958</v>
      </c>
      <c r="C448" s="66" t="s">
        <v>17</v>
      </c>
      <c r="D448" s="66"/>
      <c r="E448" s="66"/>
      <c r="F448" s="13" t="s">
        <v>3412</v>
      </c>
      <c r="G448" s="15">
        <v>3.3399999999999999E-2</v>
      </c>
      <c r="H448" s="16">
        <v>78.2</v>
      </c>
      <c r="I448" s="16">
        <f t="shared" si="8"/>
        <v>2.61</v>
      </c>
    </row>
    <row r="449" spans="1:9" ht="29.1" customHeight="1" x14ac:dyDescent="0.25">
      <c r="A449" s="13" t="s">
        <v>3961</v>
      </c>
      <c r="B449" s="14" t="s">
        <v>3962</v>
      </c>
      <c r="C449" s="66" t="s">
        <v>17</v>
      </c>
      <c r="D449" s="66"/>
      <c r="E449" s="66"/>
      <c r="F449" s="13" t="s">
        <v>72</v>
      </c>
      <c r="G449" s="15">
        <v>0.89529999999999998</v>
      </c>
      <c r="H449" s="16">
        <v>75.72</v>
      </c>
      <c r="I449" s="16">
        <f t="shared" si="8"/>
        <v>67.790000000000006</v>
      </c>
    </row>
    <row r="450" spans="1:9" ht="21" customHeight="1" x14ac:dyDescent="0.25">
      <c r="A450" s="13" t="s">
        <v>4063</v>
      </c>
      <c r="B450" s="14" t="s">
        <v>4064</v>
      </c>
      <c r="C450" s="66" t="s">
        <v>17</v>
      </c>
      <c r="D450" s="66"/>
      <c r="E450" s="66"/>
      <c r="F450" s="13" t="s">
        <v>61</v>
      </c>
      <c r="G450" s="15">
        <v>1.67E-2</v>
      </c>
      <c r="H450" s="16">
        <v>16.53</v>
      </c>
      <c r="I450" s="16">
        <f t="shared" si="8"/>
        <v>0.28000000000000003</v>
      </c>
    </row>
    <row r="451" spans="1:9" ht="21" customHeight="1" x14ac:dyDescent="0.25">
      <c r="A451" s="13" t="s">
        <v>4065</v>
      </c>
      <c r="B451" s="14" t="s">
        <v>4066</v>
      </c>
      <c r="C451" s="66" t="s">
        <v>17</v>
      </c>
      <c r="D451" s="66"/>
      <c r="E451" s="66"/>
      <c r="F451" s="13" t="s">
        <v>61</v>
      </c>
      <c r="G451" s="15">
        <v>3.3399999999999999E-2</v>
      </c>
      <c r="H451" s="16">
        <v>21.23</v>
      </c>
      <c r="I451" s="16">
        <f t="shared" si="8"/>
        <v>0.71</v>
      </c>
    </row>
    <row r="452" spans="1:9" ht="21" customHeight="1" x14ac:dyDescent="0.25">
      <c r="A452" s="13" t="s">
        <v>4067</v>
      </c>
      <c r="B452" s="14" t="s">
        <v>4068</v>
      </c>
      <c r="C452" s="66" t="s">
        <v>17</v>
      </c>
      <c r="D452" s="66"/>
      <c r="E452" s="66"/>
      <c r="F452" s="13" t="s">
        <v>61</v>
      </c>
      <c r="G452" s="15">
        <v>1.67E-2</v>
      </c>
      <c r="H452" s="16">
        <v>617.07000000000005</v>
      </c>
      <c r="I452" s="16">
        <f t="shared" si="8"/>
        <v>10.31</v>
      </c>
    </row>
    <row r="453" spans="1:9" ht="29.1" customHeight="1" x14ac:dyDescent="0.25">
      <c r="A453" s="13" t="s">
        <v>4069</v>
      </c>
      <c r="B453" s="14" t="s">
        <v>4070</v>
      </c>
      <c r="C453" s="66" t="s">
        <v>17</v>
      </c>
      <c r="D453" s="66"/>
      <c r="E453" s="66"/>
      <c r="F453" s="13" t="s">
        <v>61</v>
      </c>
      <c r="G453" s="15">
        <v>4.29364E-2</v>
      </c>
      <c r="H453" s="16">
        <v>247.35</v>
      </c>
      <c r="I453" s="16">
        <f t="shared" si="8"/>
        <v>10.62</v>
      </c>
    </row>
    <row r="454" spans="1:9" ht="29.1" customHeight="1" x14ac:dyDescent="0.25">
      <c r="A454" s="13" t="s">
        <v>4071</v>
      </c>
      <c r="B454" s="14" t="s">
        <v>4072</v>
      </c>
      <c r="C454" s="66" t="s">
        <v>17</v>
      </c>
      <c r="D454" s="66"/>
      <c r="E454" s="66"/>
      <c r="F454" s="13" t="s">
        <v>61</v>
      </c>
      <c r="G454" s="15">
        <v>1.67E-2</v>
      </c>
      <c r="H454" s="16">
        <v>338.91</v>
      </c>
      <c r="I454" s="16">
        <f t="shared" si="8"/>
        <v>5.66</v>
      </c>
    </row>
    <row r="455" spans="1:9" ht="15" customHeight="1" x14ac:dyDescent="0.25">
      <c r="A455" s="8"/>
      <c r="B455" s="8"/>
      <c r="C455" s="8"/>
      <c r="D455" s="8"/>
      <c r="E455" s="8"/>
      <c r="F455" s="8"/>
      <c r="G455" s="67" t="s">
        <v>3896</v>
      </c>
      <c r="H455" s="67"/>
      <c r="I455" s="17">
        <f>SUM(I446:I454)</f>
        <v>166.22</v>
      </c>
    </row>
    <row r="456" spans="1:9" ht="15" customHeight="1" x14ac:dyDescent="0.25">
      <c r="A456" s="64" t="s">
        <v>3741</v>
      </c>
      <c r="B456" s="64"/>
      <c r="C456" s="65" t="s">
        <v>3</v>
      </c>
      <c r="D456" s="65"/>
      <c r="E456" s="65"/>
      <c r="F456" s="12" t="s">
        <v>4</v>
      </c>
      <c r="G456" s="12" t="s">
        <v>3725</v>
      </c>
      <c r="H456" s="12" t="s">
        <v>3726</v>
      </c>
      <c r="I456" s="12" t="s">
        <v>3727</v>
      </c>
    </row>
    <row r="457" spans="1:9" ht="38.1" customHeight="1" x14ac:dyDescent="0.25">
      <c r="A457" s="13" t="s">
        <v>3963</v>
      </c>
      <c r="B457" s="14" t="s">
        <v>3964</v>
      </c>
      <c r="C457" s="66" t="s">
        <v>17</v>
      </c>
      <c r="D457" s="66"/>
      <c r="E457" s="66"/>
      <c r="F457" s="13" t="s">
        <v>76</v>
      </c>
      <c r="G457" s="15">
        <v>2.8400000000000002E-2</v>
      </c>
      <c r="H457" s="16">
        <v>988.03</v>
      </c>
      <c r="I457" s="16">
        <f t="shared" ref="I457:I488" si="9">ROUND(ROUND(G457,8)*H457,2)</f>
        <v>28.06</v>
      </c>
    </row>
    <row r="458" spans="1:9" ht="38.1" customHeight="1" x14ac:dyDescent="0.25">
      <c r="A458" s="13" t="s">
        <v>3965</v>
      </c>
      <c r="B458" s="14" t="s">
        <v>3966</v>
      </c>
      <c r="C458" s="66" t="s">
        <v>17</v>
      </c>
      <c r="D458" s="66"/>
      <c r="E458" s="66"/>
      <c r="F458" s="13" t="s">
        <v>72</v>
      </c>
      <c r="G458" s="15">
        <v>1.782</v>
      </c>
      <c r="H458" s="16">
        <v>106.91</v>
      </c>
      <c r="I458" s="16">
        <f t="shared" si="9"/>
        <v>190.51</v>
      </c>
    </row>
    <row r="459" spans="1:9" ht="29.1" customHeight="1" x14ac:dyDescent="0.25">
      <c r="A459" s="13" t="s">
        <v>3969</v>
      </c>
      <c r="B459" s="14" t="s">
        <v>3970</v>
      </c>
      <c r="C459" s="66" t="s">
        <v>17</v>
      </c>
      <c r="D459" s="66"/>
      <c r="E459" s="66"/>
      <c r="F459" s="13" t="s">
        <v>178</v>
      </c>
      <c r="G459" s="15">
        <v>1.2028000000000001</v>
      </c>
      <c r="H459" s="16">
        <v>3.26</v>
      </c>
      <c r="I459" s="16">
        <f t="shared" si="9"/>
        <v>3.92</v>
      </c>
    </row>
    <row r="460" spans="1:9" ht="29.1" customHeight="1" x14ac:dyDescent="0.25">
      <c r="A460" s="13" t="s">
        <v>265</v>
      </c>
      <c r="B460" s="14" t="s">
        <v>266</v>
      </c>
      <c r="C460" s="66" t="s">
        <v>17</v>
      </c>
      <c r="D460" s="66"/>
      <c r="E460" s="66"/>
      <c r="F460" s="13" t="s">
        <v>178</v>
      </c>
      <c r="G460" s="15">
        <v>0.4511</v>
      </c>
      <c r="H460" s="16">
        <v>4.72</v>
      </c>
      <c r="I460" s="16">
        <f t="shared" si="9"/>
        <v>2.13</v>
      </c>
    </row>
    <row r="461" spans="1:9" ht="29.1" customHeight="1" x14ac:dyDescent="0.25">
      <c r="A461" s="13" t="s">
        <v>1769</v>
      </c>
      <c r="B461" s="14" t="s">
        <v>1770</v>
      </c>
      <c r="C461" s="66" t="s">
        <v>17</v>
      </c>
      <c r="D461" s="66"/>
      <c r="E461" s="66"/>
      <c r="F461" s="13" t="s">
        <v>178</v>
      </c>
      <c r="G461" s="15">
        <v>1.0023</v>
      </c>
      <c r="H461" s="16">
        <v>7.26</v>
      </c>
      <c r="I461" s="16">
        <f t="shared" si="9"/>
        <v>7.28</v>
      </c>
    </row>
    <row r="462" spans="1:9" ht="29.1" customHeight="1" x14ac:dyDescent="0.25">
      <c r="A462" s="13" t="s">
        <v>3975</v>
      </c>
      <c r="B462" s="14" t="s">
        <v>3976</v>
      </c>
      <c r="C462" s="66" t="s">
        <v>17</v>
      </c>
      <c r="D462" s="66"/>
      <c r="E462" s="66"/>
      <c r="F462" s="13" t="s">
        <v>61</v>
      </c>
      <c r="G462" s="15">
        <v>5.0099999999999999E-2</v>
      </c>
      <c r="H462" s="16">
        <v>186.58</v>
      </c>
      <c r="I462" s="16">
        <f t="shared" si="9"/>
        <v>9.35</v>
      </c>
    </row>
    <row r="463" spans="1:9" ht="38.1" customHeight="1" x14ac:dyDescent="0.25">
      <c r="A463" s="13" t="s">
        <v>3977</v>
      </c>
      <c r="B463" s="14" t="s">
        <v>3978</v>
      </c>
      <c r="C463" s="66" t="s">
        <v>17</v>
      </c>
      <c r="D463" s="66"/>
      <c r="E463" s="66"/>
      <c r="F463" s="13" t="s">
        <v>61</v>
      </c>
      <c r="G463" s="15">
        <v>3.3399999999999999E-2</v>
      </c>
      <c r="H463" s="16">
        <v>493.81</v>
      </c>
      <c r="I463" s="16">
        <f t="shared" si="9"/>
        <v>16.489999999999998</v>
      </c>
    </row>
    <row r="464" spans="1:9" ht="29.1" customHeight="1" x14ac:dyDescent="0.25">
      <c r="A464" s="13" t="s">
        <v>3334</v>
      </c>
      <c r="B464" s="14" t="s">
        <v>3335</v>
      </c>
      <c r="C464" s="66" t="s">
        <v>17</v>
      </c>
      <c r="D464" s="66"/>
      <c r="E464" s="66"/>
      <c r="F464" s="13" t="s">
        <v>61</v>
      </c>
      <c r="G464" s="15">
        <v>6.6799999999999998E-2</v>
      </c>
      <c r="H464" s="16">
        <v>20.059999999999999</v>
      </c>
      <c r="I464" s="16">
        <f t="shared" si="9"/>
        <v>1.34</v>
      </c>
    </row>
    <row r="465" spans="1:9" ht="45.95" customHeight="1" x14ac:dyDescent="0.25">
      <c r="A465" s="13" t="s">
        <v>3983</v>
      </c>
      <c r="B465" s="14" t="s">
        <v>3984</v>
      </c>
      <c r="C465" s="66" t="s">
        <v>17</v>
      </c>
      <c r="D465" s="66"/>
      <c r="E465" s="66"/>
      <c r="F465" s="13" t="s">
        <v>72</v>
      </c>
      <c r="G465" s="15">
        <v>1.371</v>
      </c>
      <c r="H465" s="16">
        <v>13.45</v>
      </c>
      <c r="I465" s="16">
        <f t="shared" si="9"/>
        <v>18.440000000000001</v>
      </c>
    </row>
    <row r="466" spans="1:9" ht="38.1" customHeight="1" x14ac:dyDescent="0.25">
      <c r="A466" s="13" t="s">
        <v>3985</v>
      </c>
      <c r="B466" s="14" t="s">
        <v>3986</v>
      </c>
      <c r="C466" s="66" t="s">
        <v>17</v>
      </c>
      <c r="D466" s="66"/>
      <c r="E466" s="66"/>
      <c r="F466" s="13" t="s">
        <v>72</v>
      </c>
      <c r="G466" s="15">
        <v>1.8932</v>
      </c>
      <c r="H466" s="16">
        <v>10.63</v>
      </c>
      <c r="I466" s="16">
        <f t="shared" si="9"/>
        <v>20.12</v>
      </c>
    </row>
    <row r="467" spans="1:9" ht="38.1" customHeight="1" x14ac:dyDescent="0.25">
      <c r="A467" s="13" t="s">
        <v>3987</v>
      </c>
      <c r="B467" s="14" t="s">
        <v>3988</v>
      </c>
      <c r="C467" s="66" t="s">
        <v>17</v>
      </c>
      <c r="D467" s="66"/>
      <c r="E467" s="66"/>
      <c r="F467" s="13" t="s">
        <v>178</v>
      </c>
      <c r="G467" s="15">
        <v>0.2447</v>
      </c>
      <c r="H467" s="16">
        <v>17.89</v>
      </c>
      <c r="I467" s="16">
        <f t="shared" si="9"/>
        <v>4.38</v>
      </c>
    </row>
    <row r="468" spans="1:9" ht="21" customHeight="1" x14ac:dyDescent="0.25">
      <c r="A468" s="13" t="s">
        <v>4073</v>
      </c>
      <c r="B468" s="14" t="s">
        <v>4074</v>
      </c>
      <c r="C468" s="66" t="s">
        <v>17</v>
      </c>
      <c r="D468" s="66"/>
      <c r="E468" s="66"/>
      <c r="F468" s="13" t="s">
        <v>61</v>
      </c>
      <c r="G468" s="15">
        <v>6.6799999999999998E-2</v>
      </c>
      <c r="H468" s="16">
        <v>118.09</v>
      </c>
      <c r="I468" s="16">
        <f t="shared" si="9"/>
        <v>7.89</v>
      </c>
    </row>
    <row r="469" spans="1:9" ht="29.1" customHeight="1" x14ac:dyDescent="0.25">
      <c r="A469" s="13" t="s">
        <v>3989</v>
      </c>
      <c r="B469" s="14" t="s">
        <v>3990</v>
      </c>
      <c r="C469" s="66" t="s">
        <v>17</v>
      </c>
      <c r="D469" s="66"/>
      <c r="E469" s="66"/>
      <c r="F469" s="13" t="s">
        <v>178</v>
      </c>
      <c r="G469" s="15">
        <v>0.71179999999999999</v>
      </c>
      <c r="H469" s="16">
        <v>70.739999999999995</v>
      </c>
      <c r="I469" s="16">
        <f t="shared" si="9"/>
        <v>50.35</v>
      </c>
    </row>
    <row r="470" spans="1:9" ht="38.1" customHeight="1" x14ac:dyDescent="0.25">
      <c r="A470" s="13" t="s">
        <v>3991</v>
      </c>
      <c r="B470" s="14" t="s">
        <v>3992</v>
      </c>
      <c r="C470" s="66" t="s">
        <v>17</v>
      </c>
      <c r="D470" s="66"/>
      <c r="E470" s="66"/>
      <c r="F470" s="13" t="s">
        <v>61</v>
      </c>
      <c r="G470" s="15">
        <v>5.0099999999999999E-2</v>
      </c>
      <c r="H470" s="16">
        <v>40.83</v>
      </c>
      <c r="I470" s="16">
        <f t="shared" si="9"/>
        <v>2.0499999999999998</v>
      </c>
    </row>
    <row r="471" spans="1:9" ht="29.1" customHeight="1" x14ac:dyDescent="0.25">
      <c r="A471" s="13" t="s">
        <v>3993</v>
      </c>
      <c r="B471" s="14" t="s">
        <v>3994</v>
      </c>
      <c r="C471" s="66" t="s">
        <v>17</v>
      </c>
      <c r="D471" s="66"/>
      <c r="E471" s="66"/>
      <c r="F471" s="13" t="s">
        <v>61</v>
      </c>
      <c r="G471" s="15">
        <v>0.1002</v>
      </c>
      <c r="H471" s="16">
        <v>27.36</v>
      </c>
      <c r="I471" s="16">
        <f t="shared" si="9"/>
        <v>2.74</v>
      </c>
    </row>
    <row r="472" spans="1:9" ht="29.1" customHeight="1" x14ac:dyDescent="0.25">
      <c r="A472" s="13" t="s">
        <v>3995</v>
      </c>
      <c r="B472" s="14" t="s">
        <v>3996</v>
      </c>
      <c r="C472" s="66" t="s">
        <v>17</v>
      </c>
      <c r="D472" s="66"/>
      <c r="E472" s="66"/>
      <c r="F472" s="13" t="s">
        <v>178</v>
      </c>
      <c r="G472" s="15">
        <v>0.31740000000000002</v>
      </c>
      <c r="H472" s="16">
        <v>18.55</v>
      </c>
      <c r="I472" s="16">
        <f t="shared" si="9"/>
        <v>5.89</v>
      </c>
    </row>
    <row r="473" spans="1:9" ht="29.1" customHeight="1" x14ac:dyDescent="0.25">
      <c r="A473" s="13" t="s">
        <v>3997</v>
      </c>
      <c r="B473" s="14" t="s">
        <v>3998</v>
      </c>
      <c r="C473" s="66" t="s">
        <v>17</v>
      </c>
      <c r="D473" s="66"/>
      <c r="E473" s="66"/>
      <c r="F473" s="13" t="s">
        <v>178</v>
      </c>
      <c r="G473" s="15">
        <v>0.15040000000000001</v>
      </c>
      <c r="H473" s="16">
        <v>9.49</v>
      </c>
      <c r="I473" s="16">
        <f t="shared" si="9"/>
        <v>1.43</v>
      </c>
    </row>
    <row r="474" spans="1:9" ht="29.1" customHeight="1" x14ac:dyDescent="0.25">
      <c r="A474" s="13" t="s">
        <v>4075</v>
      </c>
      <c r="B474" s="14" t="s">
        <v>4076</v>
      </c>
      <c r="C474" s="66" t="s">
        <v>17</v>
      </c>
      <c r="D474" s="66"/>
      <c r="E474" s="66"/>
      <c r="F474" s="13" t="s">
        <v>178</v>
      </c>
      <c r="G474" s="15">
        <v>0.12529999999999999</v>
      </c>
      <c r="H474" s="16">
        <v>19.39</v>
      </c>
      <c r="I474" s="16">
        <f t="shared" si="9"/>
        <v>2.4300000000000002</v>
      </c>
    </row>
    <row r="475" spans="1:9" ht="29.1" customHeight="1" x14ac:dyDescent="0.25">
      <c r="A475" s="13" t="s">
        <v>4077</v>
      </c>
      <c r="B475" s="14" t="s">
        <v>4078</v>
      </c>
      <c r="C475" s="66" t="s">
        <v>17</v>
      </c>
      <c r="D475" s="66"/>
      <c r="E475" s="66"/>
      <c r="F475" s="13" t="s">
        <v>178</v>
      </c>
      <c r="G475" s="15">
        <v>2.5100000000000001E-2</v>
      </c>
      <c r="H475" s="16">
        <v>10.27</v>
      </c>
      <c r="I475" s="16">
        <f t="shared" si="9"/>
        <v>0.26</v>
      </c>
    </row>
    <row r="476" spans="1:9" ht="38.1" customHeight="1" x14ac:dyDescent="0.25">
      <c r="A476" s="13" t="s">
        <v>1263</v>
      </c>
      <c r="B476" s="14" t="s">
        <v>1264</v>
      </c>
      <c r="C476" s="66" t="s">
        <v>17</v>
      </c>
      <c r="D476" s="66"/>
      <c r="E476" s="66"/>
      <c r="F476" s="13" t="s">
        <v>72</v>
      </c>
      <c r="G476" s="15">
        <v>1.371</v>
      </c>
      <c r="H476" s="16">
        <v>68.739999999999995</v>
      </c>
      <c r="I476" s="16">
        <f t="shared" si="9"/>
        <v>94.24</v>
      </c>
    </row>
    <row r="477" spans="1:9" ht="15" customHeight="1" x14ac:dyDescent="0.25">
      <c r="A477" s="13" t="s">
        <v>3999</v>
      </c>
      <c r="B477" s="14" t="s">
        <v>4000</v>
      </c>
      <c r="C477" s="66" t="s">
        <v>17</v>
      </c>
      <c r="D477" s="66"/>
      <c r="E477" s="66"/>
      <c r="F477" s="13" t="s">
        <v>76</v>
      </c>
      <c r="G477" s="15">
        <v>2.7699999999999999E-2</v>
      </c>
      <c r="H477" s="16">
        <v>96.4</v>
      </c>
      <c r="I477" s="16">
        <f t="shared" si="9"/>
        <v>2.67</v>
      </c>
    </row>
    <row r="478" spans="1:9" ht="38.1" customHeight="1" x14ac:dyDescent="0.25">
      <c r="A478" s="13" t="s">
        <v>4079</v>
      </c>
      <c r="B478" s="14" t="s">
        <v>4080</v>
      </c>
      <c r="C478" s="66" t="s">
        <v>17</v>
      </c>
      <c r="D478" s="66"/>
      <c r="E478" s="66"/>
      <c r="F478" s="13" t="s">
        <v>61</v>
      </c>
      <c r="G478" s="15">
        <v>5.0099999999999999E-2</v>
      </c>
      <c r="H478" s="16">
        <v>121.43</v>
      </c>
      <c r="I478" s="16">
        <f t="shared" si="9"/>
        <v>6.08</v>
      </c>
    </row>
    <row r="479" spans="1:9" ht="45.95" customHeight="1" x14ac:dyDescent="0.25">
      <c r="A479" s="13" t="s">
        <v>4001</v>
      </c>
      <c r="B479" s="14" t="s">
        <v>4002</v>
      </c>
      <c r="C479" s="66" t="s">
        <v>17</v>
      </c>
      <c r="D479" s="66"/>
      <c r="E479" s="66"/>
      <c r="F479" s="13" t="s">
        <v>178</v>
      </c>
      <c r="G479" s="15">
        <v>0.44269999999999998</v>
      </c>
      <c r="H479" s="16">
        <v>11.49</v>
      </c>
      <c r="I479" s="16">
        <f t="shared" si="9"/>
        <v>5.09</v>
      </c>
    </row>
    <row r="480" spans="1:9" ht="21" customHeight="1" x14ac:dyDescent="0.25">
      <c r="A480" s="13" t="s">
        <v>2049</v>
      </c>
      <c r="B480" s="14" t="s">
        <v>2050</v>
      </c>
      <c r="C480" s="66" t="s">
        <v>17</v>
      </c>
      <c r="D480" s="66"/>
      <c r="E480" s="66"/>
      <c r="F480" s="13" t="s">
        <v>61</v>
      </c>
      <c r="G480" s="15">
        <v>5.0099999999999999E-2</v>
      </c>
      <c r="H480" s="16">
        <v>84.62</v>
      </c>
      <c r="I480" s="16">
        <f t="shared" si="9"/>
        <v>4.24</v>
      </c>
    </row>
    <row r="481" spans="1:9" ht="29.1" customHeight="1" x14ac:dyDescent="0.25">
      <c r="A481" s="13" t="s">
        <v>4081</v>
      </c>
      <c r="B481" s="14" t="s">
        <v>4082</v>
      </c>
      <c r="C481" s="66" t="s">
        <v>17</v>
      </c>
      <c r="D481" s="66"/>
      <c r="E481" s="66"/>
      <c r="F481" s="13" t="s">
        <v>61</v>
      </c>
      <c r="G481" s="15">
        <v>1.67E-2</v>
      </c>
      <c r="H481" s="16">
        <v>44.42</v>
      </c>
      <c r="I481" s="16">
        <f t="shared" si="9"/>
        <v>0.74</v>
      </c>
    </row>
    <row r="482" spans="1:9" ht="29.1" customHeight="1" x14ac:dyDescent="0.25">
      <c r="A482" s="13" t="s">
        <v>4083</v>
      </c>
      <c r="B482" s="14" t="s">
        <v>4084</v>
      </c>
      <c r="C482" s="66" t="s">
        <v>17</v>
      </c>
      <c r="D482" s="66"/>
      <c r="E482" s="66"/>
      <c r="F482" s="13" t="s">
        <v>61</v>
      </c>
      <c r="G482" s="15">
        <v>1.67E-2</v>
      </c>
      <c r="H482" s="16">
        <v>59.42</v>
      </c>
      <c r="I482" s="16">
        <f t="shared" si="9"/>
        <v>0.99</v>
      </c>
    </row>
    <row r="483" spans="1:9" ht="54.95" customHeight="1" x14ac:dyDescent="0.25">
      <c r="A483" s="13" t="s">
        <v>4005</v>
      </c>
      <c r="B483" s="14" t="s">
        <v>4006</v>
      </c>
      <c r="C483" s="66" t="s">
        <v>17</v>
      </c>
      <c r="D483" s="66"/>
      <c r="E483" s="66"/>
      <c r="F483" s="13" t="s">
        <v>72</v>
      </c>
      <c r="G483" s="15">
        <v>9.1899999999999996E-2</v>
      </c>
      <c r="H483" s="16">
        <v>762.09</v>
      </c>
      <c r="I483" s="16">
        <f t="shared" si="9"/>
        <v>70.040000000000006</v>
      </c>
    </row>
    <row r="484" spans="1:9" ht="38.1" customHeight="1" x14ac:dyDescent="0.25">
      <c r="A484" s="13" t="s">
        <v>1100</v>
      </c>
      <c r="B484" s="14" t="s">
        <v>1101</v>
      </c>
      <c r="C484" s="66" t="s">
        <v>17</v>
      </c>
      <c r="D484" s="66"/>
      <c r="E484" s="66"/>
      <c r="F484" s="13" t="s">
        <v>61</v>
      </c>
      <c r="G484" s="15">
        <v>0.1671</v>
      </c>
      <c r="H484" s="16">
        <v>10.84</v>
      </c>
      <c r="I484" s="16">
        <f t="shared" si="9"/>
        <v>1.81</v>
      </c>
    </row>
    <row r="485" spans="1:9" ht="38.1" customHeight="1" x14ac:dyDescent="0.25">
      <c r="A485" s="13" t="s">
        <v>1103</v>
      </c>
      <c r="B485" s="14" t="s">
        <v>1104</v>
      </c>
      <c r="C485" s="66" t="s">
        <v>17</v>
      </c>
      <c r="D485" s="66"/>
      <c r="E485" s="66"/>
      <c r="F485" s="13" t="s">
        <v>61</v>
      </c>
      <c r="G485" s="15">
        <v>1.67E-2</v>
      </c>
      <c r="H485" s="16">
        <v>15.4</v>
      </c>
      <c r="I485" s="16">
        <f t="shared" si="9"/>
        <v>0.26</v>
      </c>
    </row>
    <row r="486" spans="1:9" ht="29.1" customHeight="1" x14ac:dyDescent="0.25">
      <c r="A486" s="13" t="s">
        <v>4009</v>
      </c>
      <c r="B486" s="14" t="s">
        <v>4010</v>
      </c>
      <c r="C486" s="66" t="s">
        <v>17</v>
      </c>
      <c r="D486" s="66"/>
      <c r="E486" s="66"/>
      <c r="F486" s="13" t="s">
        <v>72</v>
      </c>
      <c r="G486" s="15">
        <v>6.3E-3</v>
      </c>
      <c r="H486" s="16">
        <v>22.62</v>
      </c>
      <c r="I486" s="16">
        <f t="shared" si="9"/>
        <v>0.14000000000000001</v>
      </c>
    </row>
    <row r="487" spans="1:9" ht="29.1" customHeight="1" x14ac:dyDescent="0.25">
      <c r="A487" s="13" t="s">
        <v>4011</v>
      </c>
      <c r="B487" s="14" t="s">
        <v>4012</v>
      </c>
      <c r="C487" s="66" t="s">
        <v>17</v>
      </c>
      <c r="D487" s="66"/>
      <c r="E487" s="66"/>
      <c r="F487" s="13" t="s">
        <v>72</v>
      </c>
      <c r="G487" s="15">
        <v>0.89529999999999998</v>
      </c>
      <c r="H487" s="16">
        <v>43.47</v>
      </c>
      <c r="I487" s="16">
        <f t="shared" si="9"/>
        <v>38.92</v>
      </c>
    </row>
    <row r="488" spans="1:9" ht="45.95" customHeight="1" x14ac:dyDescent="0.25">
      <c r="A488" s="13" t="s">
        <v>4013</v>
      </c>
      <c r="B488" s="14" t="s">
        <v>4014</v>
      </c>
      <c r="C488" s="66" t="s">
        <v>17</v>
      </c>
      <c r="D488" s="66"/>
      <c r="E488" s="66"/>
      <c r="F488" s="13" t="s">
        <v>61</v>
      </c>
      <c r="G488" s="15">
        <v>5.0099999999999999E-2</v>
      </c>
      <c r="H488" s="16">
        <v>276.67</v>
      </c>
      <c r="I488" s="16">
        <f t="shared" si="9"/>
        <v>13.86</v>
      </c>
    </row>
    <row r="489" spans="1:9" ht="38.1" customHeight="1" x14ac:dyDescent="0.25">
      <c r="A489" s="13" t="s">
        <v>4015</v>
      </c>
      <c r="B489" s="14" t="s">
        <v>4016</v>
      </c>
      <c r="C489" s="66" t="s">
        <v>17</v>
      </c>
      <c r="D489" s="66"/>
      <c r="E489" s="66"/>
      <c r="F489" s="13" t="s">
        <v>72</v>
      </c>
      <c r="G489" s="15">
        <v>0.25580000000000003</v>
      </c>
      <c r="H489" s="16">
        <v>34.29</v>
      </c>
      <c r="I489" s="16">
        <f t="shared" ref="I489:I520" si="10">ROUND(ROUND(G489,8)*H489,2)</f>
        <v>8.77</v>
      </c>
    </row>
    <row r="490" spans="1:9" ht="21" customHeight="1" x14ac:dyDescent="0.25">
      <c r="A490" s="13" t="s">
        <v>539</v>
      </c>
      <c r="B490" s="14" t="s">
        <v>540</v>
      </c>
      <c r="C490" s="66" t="s">
        <v>17</v>
      </c>
      <c r="D490" s="66"/>
      <c r="E490" s="66"/>
      <c r="F490" s="13" t="s">
        <v>72</v>
      </c>
      <c r="G490" s="15">
        <v>1.5262</v>
      </c>
      <c r="H490" s="16">
        <v>14.41</v>
      </c>
      <c r="I490" s="16">
        <f t="shared" si="10"/>
        <v>21.99</v>
      </c>
    </row>
    <row r="491" spans="1:9" ht="29.1" customHeight="1" x14ac:dyDescent="0.25">
      <c r="A491" s="13" t="s">
        <v>4085</v>
      </c>
      <c r="B491" s="14" t="s">
        <v>4086</v>
      </c>
      <c r="C491" s="66" t="s">
        <v>17</v>
      </c>
      <c r="D491" s="66"/>
      <c r="E491" s="66"/>
      <c r="F491" s="13" t="s">
        <v>72</v>
      </c>
      <c r="G491" s="15">
        <v>0.4627</v>
      </c>
      <c r="H491" s="16">
        <v>45.58</v>
      </c>
      <c r="I491" s="16">
        <f t="shared" si="10"/>
        <v>21.09</v>
      </c>
    </row>
    <row r="492" spans="1:9" ht="38.1" customHeight="1" x14ac:dyDescent="0.25">
      <c r="A492" s="13" t="s">
        <v>4019</v>
      </c>
      <c r="B492" s="14" t="s">
        <v>4020</v>
      </c>
      <c r="C492" s="66" t="s">
        <v>17</v>
      </c>
      <c r="D492" s="66"/>
      <c r="E492" s="66"/>
      <c r="F492" s="13" t="s">
        <v>61</v>
      </c>
      <c r="G492" s="15">
        <v>3.3399999999999999E-2</v>
      </c>
      <c r="H492" s="16">
        <v>401.04</v>
      </c>
      <c r="I492" s="16">
        <f t="shared" si="10"/>
        <v>13.39</v>
      </c>
    </row>
    <row r="493" spans="1:9" ht="29.1" customHeight="1" x14ac:dyDescent="0.25">
      <c r="A493" s="13" t="s">
        <v>4055</v>
      </c>
      <c r="B493" s="14" t="s">
        <v>4056</v>
      </c>
      <c r="C493" s="66" t="s">
        <v>17</v>
      </c>
      <c r="D493" s="66"/>
      <c r="E493" s="66"/>
      <c r="F493" s="13" t="s">
        <v>61</v>
      </c>
      <c r="G493" s="15">
        <v>1.67E-2</v>
      </c>
      <c r="H493" s="16">
        <v>109.41</v>
      </c>
      <c r="I493" s="16">
        <f t="shared" si="10"/>
        <v>1.83</v>
      </c>
    </row>
    <row r="494" spans="1:9" ht="21" customHeight="1" x14ac:dyDescent="0.25">
      <c r="A494" s="13" t="s">
        <v>4023</v>
      </c>
      <c r="B494" s="14" t="s">
        <v>4024</v>
      </c>
      <c r="C494" s="66" t="s">
        <v>17</v>
      </c>
      <c r="D494" s="66"/>
      <c r="E494" s="66"/>
      <c r="F494" s="13" t="s">
        <v>61</v>
      </c>
      <c r="G494" s="15">
        <v>3.3399999999999999E-2</v>
      </c>
      <c r="H494" s="16">
        <v>6.39</v>
      </c>
      <c r="I494" s="16">
        <f t="shared" si="10"/>
        <v>0.21</v>
      </c>
    </row>
    <row r="495" spans="1:9" ht="21" customHeight="1" x14ac:dyDescent="0.25">
      <c r="A495" s="13" t="s">
        <v>4025</v>
      </c>
      <c r="B495" s="14" t="s">
        <v>4026</v>
      </c>
      <c r="C495" s="66" t="s">
        <v>17</v>
      </c>
      <c r="D495" s="66"/>
      <c r="E495" s="66"/>
      <c r="F495" s="13" t="s">
        <v>61</v>
      </c>
      <c r="G495" s="15">
        <v>1.67E-2</v>
      </c>
      <c r="H495" s="16">
        <v>14.59</v>
      </c>
      <c r="I495" s="16">
        <f t="shared" si="10"/>
        <v>0.24</v>
      </c>
    </row>
    <row r="496" spans="1:9" ht="29.1" customHeight="1" x14ac:dyDescent="0.25">
      <c r="A496" s="13" t="s">
        <v>4087</v>
      </c>
      <c r="B496" s="14" t="s">
        <v>4088</v>
      </c>
      <c r="C496" s="66" t="s">
        <v>17</v>
      </c>
      <c r="D496" s="66"/>
      <c r="E496" s="66"/>
      <c r="F496" s="13" t="s">
        <v>61</v>
      </c>
      <c r="G496" s="15">
        <v>6.6799999999999998E-2</v>
      </c>
      <c r="H496" s="16">
        <v>20.81</v>
      </c>
      <c r="I496" s="16">
        <f t="shared" si="10"/>
        <v>1.39</v>
      </c>
    </row>
    <row r="497" spans="1:9" ht="29.1" customHeight="1" x14ac:dyDescent="0.25">
      <c r="A497" s="13" t="s">
        <v>4027</v>
      </c>
      <c r="B497" s="14" t="s">
        <v>4028</v>
      </c>
      <c r="C497" s="66" t="s">
        <v>17</v>
      </c>
      <c r="D497" s="66"/>
      <c r="E497" s="66"/>
      <c r="F497" s="13" t="s">
        <v>178</v>
      </c>
      <c r="G497" s="15">
        <v>0.1754</v>
      </c>
      <c r="H497" s="16">
        <v>9.64</v>
      </c>
      <c r="I497" s="16">
        <f t="shared" si="10"/>
        <v>1.69</v>
      </c>
    </row>
    <row r="498" spans="1:9" ht="29.1" customHeight="1" x14ac:dyDescent="0.25">
      <c r="A498" s="13" t="s">
        <v>4029</v>
      </c>
      <c r="B498" s="14" t="s">
        <v>4030</v>
      </c>
      <c r="C498" s="66" t="s">
        <v>17</v>
      </c>
      <c r="D498" s="66"/>
      <c r="E498" s="66"/>
      <c r="F498" s="13" t="s">
        <v>178</v>
      </c>
      <c r="G498" s="15">
        <v>6.93E-2</v>
      </c>
      <c r="H498" s="16">
        <v>9.32</v>
      </c>
      <c r="I498" s="16">
        <f t="shared" si="10"/>
        <v>0.65</v>
      </c>
    </row>
    <row r="499" spans="1:9" ht="21" customHeight="1" x14ac:dyDescent="0.25">
      <c r="A499" s="13" t="s">
        <v>718</v>
      </c>
      <c r="B499" s="14" t="s">
        <v>719</v>
      </c>
      <c r="C499" s="66" t="s">
        <v>17</v>
      </c>
      <c r="D499" s="66"/>
      <c r="E499" s="66"/>
      <c r="F499" s="13" t="s">
        <v>76</v>
      </c>
      <c r="G499" s="15">
        <v>7.0000000000000001E-3</v>
      </c>
      <c r="H499" s="16">
        <v>30.57</v>
      </c>
      <c r="I499" s="16">
        <f t="shared" si="10"/>
        <v>0.21</v>
      </c>
    </row>
    <row r="500" spans="1:9" ht="38.1" customHeight="1" x14ac:dyDescent="0.25">
      <c r="A500" s="13" t="s">
        <v>1121</v>
      </c>
      <c r="B500" s="14" t="s">
        <v>1122</v>
      </c>
      <c r="C500" s="66" t="s">
        <v>17</v>
      </c>
      <c r="D500" s="66"/>
      <c r="E500" s="66"/>
      <c r="F500" s="13" t="s">
        <v>61</v>
      </c>
      <c r="G500" s="15">
        <v>1.67E-2</v>
      </c>
      <c r="H500" s="16">
        <v>24.38</v>
      </c>
      <c r="I500" s="16">
        <f t="shared" si="10"/>
        <v>0.41</v>
      </c>
    </row>
    <row r="501" spans="1:9" ht="38.1" customHeight="1" x14ac:dyDescent="0.25">
      <c r="A501" s="13" t="s">
        <v>4033</v>
      </c>
      <c r="B501" s="14" t="s">
        <v>4034</v>
      </c>
      <c r="C501" s="66" t="s">
        <v>17</v>
      </c>
      <c r="D501" s="66"/>
      <c r="E501" s="66"/>
      <c r="F501" s="13" t="s">
        <v>72</v>
      </c>
      <c r="G501" s="15">
        <v>1.3485</v>
      </c>
      <c r="H501" s="16">
        <v>51.48</v>
      </c>
      <c r="I501" s="16">
        <f t="shared" si="10"/>
        <v>69.42</v>
      </c>
    </row>
    <row r="502" spans="1:9" ht="29.1" customHeight="1" x14ac:dyDescent="0.25">
      <c r="A502" s="13" t="s">
        <v>4035</v>
      </c>
      <c r="B502" s="14" t="s">
        <v>4036</v>
      </c>
      <c r="C502" s="66" t="s">
        <v>17</v>
      </c>
      <c r="D502" s="66"/>
      <c r="E502" s="66"/>
      <c r="F502" s="13" t="s">
        <v>61</v>
      </c>
      <c r="G502" s="15">
        <v>3.3399999999999999E-2</v>
      </c>
      <c r="H502" s="16">
        <v>30.69</v>
      </c>
      <c r="I502" s="16">
        <f t="shared" si="10"/>
        <v>1.03</v>
      </c>
    </row>
    <row r="503" spans="1:9" ht="38.1" customHeight="1" x14ac:dyDescent="0.25">
      <c r="A503" s="13" t="s">
        <v>4039</v>
      </c>
      <c r="B503" s="14" t="s">
        <v>4040</v>
      </c>
      <c r="C503" s="66" t="s">
        <v>17</v>
      </c>
      <c r="D503" s="66"/>
      <c r="E503" s="66"/>
      <c r="F503" s="13" t="s">
        <v>72</v>
      </c>
      <c r="G503" s="15">
        <v>1.3485</v>
      </c>
      <c r="H503" s="16">
        <v>24.26</v>
      </c>
      <c r="I503" s="16">
        <f t="shared" si="10"/>
        <v>32.71</v>
      </c>
    </row>
    <row r="504" spans="1:9" ht="29.1" customHeight="1" x14ac:dyDescent="0.25">
      <c r="A504" s="13" t="s">
        <v>460</v>
      </c>
      <c r="B504" s="14" t="s">
        <v>461</v>
      </c>
      <c r="C504" s="66" t="s">
        <v>17</v>
      </c>
      <c r="D504" s="66"/>
      <c r="E504" s="66"/>
      <c r="F504" s="13" t="s">
        <v>178</v>
      </c>
      <c r="G504" s="15">
        <v>4.5100000000000001E-2</v>
      </c>
      <c r="H504" s="16">
        <v>39.409999999999997</v>
      </c>
      <c r="I504" s="16">
        <f t="shared" si="10"/>
        <v>1.78</v>
      </c>
    </row>
    <row r="505" spans="1:9" ht="29.1" customHeight="1" x14ac:dyDescent="0.25">
      <c r="A505" s="13" t="s">
        <v>1086</v>
      </c>
      <c r="B505" s="14" t="s">
        <v>1087</v>
      </c>
      <c r="C505" s="66" t="s">
        <v>17</v>
      </c>
      <c r="D505" s="66"/>
      <c r="E505" s="66"/>
      <c r="F505" s="13" t="s">
        <v>178</v>
      </c>
      <c r="G505" s="15">
        <v>0.1565</v>
      </c>
      <c r="H505" s="16">
        <v>22.89</v>
      </c>
      <c r="I505" s="16">
        <f t="shared" si="10"/>
        <v>3.58</v>
      </c>
    </row>
    <row r="506" spans="1:9" ht="29.1" customHeight="1" x14ac:dyDescent="0.25">
      <c r="A506" s="13" t="s">
        <v>1089</v>
      </c>
      <c r="B506" s="14" t="s">
        <v>1090</v>
      </c>
      <c r="C506" s="66" t="s">
        <v>17</v>
      </c>
      <c r="D506" s="66"/>
      <c r="E506" s="66"/>
      <c r="F506" s="13" t="s">
        <v>178</v>
      </c>
      <c r="G506" s="15">
        <v>0.2145</v>
      </c>
      <c r="H506" s="16">
        <v>28.29</v>
      </c>
      <c r="I506" s="16">
        <f t="shared" si="10"/>
        <v>6.07</v>
      </c>
    </row>
    <row r="507" spans="1:9" ht="21" customHeight="1" x14ac:dyDescent="0.25">
      <c r="A507" s="13" t="s">
        <v>4041</v>
      </c>
      <c r="B507" s="14" t="s">
        <v>4042</v>
      </c>
      <c r="C507" s="66" t="s">
        <v>17</v>
      </c>
      <c r="D507" s="66"/>
      <c r="E507" s="66"/>
      <c r="F507" s="13" t="s">
        <v>61</v>
      </c>
      <c r="G507" s="15">
        <v>5.0099999999999999E-2</v>
      </c>
      <c r="H507" s="16">
        <v>534.86</v>
      </c>
      <c r="I507" s="16">
        <f t="shared" si="10"/>
        <v>26.8</v>
      </c>
    </row>
    <row r="508" spans="1:9" ht="15" customHeight="1" x14ac:dyDescent="0.25">
      <c r="A508" s="8"/>
      <c r="B508" s="8"/>
      <c r="C508" s="8"/>
      <c r="D508" s="8"/>
      <c r="E508" s="8"/>
      <c r="F508" s="8"/>
      <c r="G508" s="67" t="s">
        <v>3744</v>
      </c>
      <c r="H508" s="67"/>
      <c r="I508" s="17">
        <f>SUM(I457:I507)</f>
        <v>827.4</v>
      </c>
    </row>
    <row r="509" spans="1:9" ht="15" customHeight="1" x14ac:dyDescent="0.25">
      <c r="A509" s="69" t="s">
        <v>4089</v>
      </c>
      <c r="B509" s="69"/>
      <c r="C509" s="69"/>
      <c r="D509" s="8"/>
      <c r="E509" s="8"/>
      <c r="F509" s="8"/>
      <c r="G509" s="68" t="s">
        <v>3745</v>
      </c>
      <c r="H509" s="68"/>
      <c r="I509" s="4">
        <v>993.62</v>
      </c>
    </row>
    <row r="510" spans="1:9" ht="23.1" customHeight="1" x14ac:dyDescent="0.25">
      <c r="A510" s="69"/>
      <c r="B510" s="69"/>
      <c r="C510" s="69"/>
      <c r="D510" s="8"/>
      <c r="E510" s="8"/>
      <c r="F510" s="8"/>
      <c r="G510" s="8"/>
      <c r="H510" s="8"/>
      <c r="I510" s="8"/>
    </row>
    <row r="511" spans="1:9" ht="9.9499999999999993" customHeight="1" x14ac:dyDescent="0.25">
      <c r="A511" s="8"/>
      <c r="B511" s="8"/>
      <c r="C511" s="8"/>
      <c r="D511" s="8"/>
      <c r="E511" s="8"/>
      <c r="F511" s="8"/>
      <c r="G511" s="62"/>
      <c r="H511" s="62"/>
      <c r="I511" s="62"/>
    </row>
    <row r="512" spans="1:9" ht="20.100000000000001" customHeight="1" x14ac:dyDescent="0.25">
      <c r="A512" s="63" t="s">
        <v>4090</v>
      </c>
      <c r="B512" s="63"/>
      <c r="C512" s="63"/>
      <c r="D512" s="63"/>
      <c r="E512" s="63"/>
      <c r="F512" s="63"/>
      <c r="G512" s="63"/>
      <c r="H512" s="63"/>
      <c r="I512" s="63"/>
    </row>
    <row r="513" spans="1:9" ht="15" customHeight="1" x14ac:dyDescent="0.25">
      <c r="A513" s="64" t="s">
        <v>3887</v>
      </c>
      <c r="B513" s="64"/>
      <c r="C513" s="65" t="s">
        <v>3</v>
      </c>
      <c r="D513" s="65"/>
      <c r="E513" s="65"/>
      <c r="F513" s="12" t="s">
        <v>4</v>
      </c>
      <c r="G513" s="12" t="s">
        <v>3725</v>
      </c>
      <c r="H513" s="12" t="s">
        <v>3726</v>
      </c>
      <c r="I513" s="12" t="s">
        <v>3727</v>
      </c>
    </row>
    <row r="514" spans="1:9" ht="21" customHeight="1" x14ac:dyDescent="0.25">
      <c r="A514" s="13" t="s">
        <v>4091</v>
      </c>
      <c r="B514" s="14" t="s">
        <v>4092</v>
      </c>
      <c r="C514" s="66" t="s">
        <v>17</v>
      </c>
      <c r="D514" s="66"/>
      <c r="E514" s="66"/>
      <c r="F514" s="13" t="s">
        <v>178</v>
      </c>
      <c r="G514" s="15">
        <v>3.3157999999999999</v>
      </c>
      <c r="H514" s="16">
        <v>6.77</v>
      </c>
      <c r="I514" s="16">
        <f t="shared" ref="I514:I519" si="11">ROUND(ROUND(G514,8)*H514,2)</f>
        <v>22.45</v>
      </c>
    </row>
    <row r="515" spans="1:9" ht="21" customHeight="1" x14ac:dyDescent="0.25">
      <c r="A515" s="13" t="s">
        <v>3953</v>
      </c>
      <c r="B515" s="14" t="s">
        <v>3954</v>
      </c>
      <c r="C515" s="66" t="s">
        <v>17</v>
      </c>
      <c r="D515" s="66"/>
      <c r="E515" s="66"/>
      <c r="F515" s="13" t="s">
        <v>61</v>
      </c>
      <c r="G515" s="15">
        <v>2.4E-2</v>
      </c>
      <c r="H515" s="16">
        <v>257.68</v>
      </c>
      <c r="I515" s="16">
        <f t="shared" si="11"/>
        <v>6.18</v>
      </c>
    </row>
    <row r="516" spans="1:9" ht="21" customHeight="1" x14ac:dyDescent="0.25">
      <c r="A516" s="13" t="s">
        <v>3955</v>
      </c>
      <c r="B516" s="14" t="s">
        <v>3956</v>
      </c>
      <c r="C516" s="66" t="s">
        <v>17</v>
      </c>
      <c r="D516" s="66"/>
      <c r="E516" s="66"/>
      <c r="F516" s="13" t="s">
        <v>61</v>
      </c>
      <c r="G516" s="15">
        <v>2.4E-2</v>
      </c>
      <c r="H516" s="16">
        <v>249.19</v>
      </c>
      <c r="I516" s="16">
        <f t="shared" si="11"/>
        <v>5.98</v>
      </c>
    </row>
    <row r="517" spans="1:9" ht="38.1" customHeight="1" x14ac:dyDescent="0.25">
      <c r="A517" s="13" t="s">
        <v>4093</v>
      </c>
      <c r="B517" s="14" t="s">
        <v>4094</v>
      </c>
      <c r="C517" s="66" t="s">
        <v>17</v>
      </c>
      <c r="D517" s="66"/>
      <c r="E517" s="66"/>
      <c r="F517" s="13" t="s">
        <v>61</v>
      </c>
      <c r="G517" s="15">
        <v>2.4E-2</v>
      </c>
      <c r="H517" s="16">
        <v>17.34</v>
      </c>
      <c r="I517" s="16">
        <f t="shared" si="11"/>
        <v>0.42</v>
      </c>
    </row>
    <row r="518" spans="1:9" ht="29.1" customHeight="1" x14ac:dyDescent="0.25">
      <c r="A518" s="13" t="s">
        <v>3961</v>
      </c>
      <c r="B518" s="14" t="s">
        <v>3962</v>
      </c>
      <c r="C518" s="66" t="s">
        <v>17</v>
      </c>
      <c r="D518" s="66"/>
      <c r="E518" s="66"/>
      <c r="F518" s="13" t="s">
        <v>72</v>
      </c>
      <c r="G518" s="15">
        <v>0.89629999999999999</v>
      </c>
      <c r="H518" s="16">
        <v>75.72</v>
      </c>
      <c r="I518" s="16">
        <f t="shared" si="11"/>
        <v>67.87</v>
      </c>
    </row>
    <row r="519" spans="1:9" ht="29.1" customHeight="1" x14ac:dyDescent="0.25">
      <c r="A519" s="13" t="s">
        <v>4095</v>
      </c>
      <c r="B519" s="14" t="s">
        <v>4096</v>
      </c>
      <c r="C519" s="66" t="s">
        <v>17</v>
      </c>
      <c r="D519" s="66"/>
      <c r="E519" s="66"/>
      <c r="F519" s="13" t="s">
        <v>178</v>
      </c>
      <c r="G519" s="15">
        <v>3.7277999999999998</v>
      </c>
      <c r="H519" s="16">
        <v>18.809999999999999</v>
      </c>
      <c r="I519" s="16">
        <f t="shared" si="11"/>
        <v>70.12</v>
      </c>
    </row>
    <row r="520" spans="1:9" ht="15" customHeight="1" x14ac:dyDescent="0.25">
      <c r="A520" s="8"/>
      <c r="B520" s="8"/>
      <c r="C520" s="8"/>
      <c r="D520" s="8"/>
      <c r="E520" s="8"/>
      <c r="F520" s="8"/>
      <c r="G520" s="67" t="s">
        <v>3896</v>
      </c>
      <c r="H520" s="67"/>
      <c r="I520" s="17">
        <f>SUM(I514:I519)</f>
        <v>173.02</v>
      </c>
    </row>
    <row r="521" spans="1:9" ht="15" customHeight="1" x14ac:dyDescent="0.25">
      <c r="A521" s="64" t="s">
        <v>3872</v>
      </c>
      <c r="B521" s="64"/>
      <c r="C521" s="65" t="s">
        <v>3</v>
      </c>
      <c r="D521" s="65"/>
      <c r="E521" s="65"/>
      <c r="F521" s="12" t="s">
        <v>4</v>
      </c>
      <c r="G521" s="12" t="s">
        <v>3725</v>
      </c>
      <c r="H521" s="12" t="s">
        <v>3726</v>
      </c>
      <c r="I521" s="12" t="s">
        <v>3727</v>
      </c>
    </row>
    <row r="522" spans="1:9" ht="21" customHeight="1" x14ac:dyDescent="0.25">
      <c r="A522" s="13" t="s">
        <v>3897</v>
      </c>
      <c r="B522" s="14" t="s">
        <v>3898</v>
      </c>
      <c r="C522" s="66" t="s">
        <v>17</v>
      </c>
      <c r="D522" s="66"/>
      <c r="E522" s="66"/>
      <c r="F522" s="13" t="s">
        <v>25</v>
      </c>
      <c r="G522" s="15">
        <v>0.93200000000000005</v>
      </c>
      <c r="H522" s="16">
        <v>33.07</v>
      </c>
      <c r="I522" s="16">
        <f>ROUND(ROUND(G522,8)*H522,2)</f>
        <v>30.82</v>
      </c>
    </row>
    <row r="523" spans="1:9" ht="18" customHeight="1" x14ac:dyDescent="0.25">
      <c r="A523" s="8"/>
      <c r="B523" s="8"/>
      <c r="C523" s="8"/>
      <c r="D523" s="8"/>
      <c r="E523" s="8"/>
      <c r="F523" s="8"/>
      <c r="G523" s="67" t="s">
        <v>3875</v>
      </c>
      <c r="H523" s="67"/>
      <c r="I523" s="17">
        <f>SUM(I522:I522)</f>
        <v>30.82</v>
      </c>
    </row>
    <row r="524" spans="1:9" ht="15" customHeight="1" x14ac:dyDescent="0.25">
      <c r="A524" s="64" t="s">
        <v>3741</v>
      </c>
      <c r="B524" s="64"/>
      <c r="C524" s="65" t="s">
        <v>3</v>
      </c>
      <c r="D524" s="65"/>
      <c r="E524" s="65"/>
      <c r="F524" s="12" t="s">
        <v>4</v>
      </c>
      <c r="G524" s="12" t="s">
        <v>3725</v>
      </c>
      <c r="H524" s="12" t="s">
        <v>3726</v>
      </c>
      <c r="I524" s="12" t="s">
        <v>3727</v>
      </c>
    </row>
    <row r="525" spans="1:9" ht="38.1" customHeight="1" x14ac:dyDescent="0.25">
      <c r="A525" s="13" t="s">
        <v>3963</v>
      </c>
      <c r="B525" s="14" t="s">
        <v>3964</v>
      </c>
      <c r="C525" s="66" t="s">
        <v>17</v>
      </c>
      <c r="D525" s="66"/>
      <c r="E525" s="66"/>
      <c r="F525" s="13" t="s">
        <v>76</v>
      </c>
      <c r="G525" s="15">
        <v>2.8299999999999999E-2</v>
      </c>
      <c r="H525" s="16">
        <v>988.03</v>
      </c>
      <c r="I525" s="16">
        <f t="shared" ref="I525:I556" si="12">ROUND(ROUND(G525,8)*H525,2)</f>
        <v>27.96</v>
      </c>
    </row>
    <row r="526" spans="1:9" ht="38.1" customHeight="1" x14ac:dyDescent="0.25">
      <c r="A526" s="13" t="s">
        <v>3965</v>
      </c>
      <c r="B526" s="14" t="s">
        <v>3966</v>
      </c>
      <c r="C526" s="66" t="s">
        <v>17</v>
      </c>
      <c r="D526" s="66"/>
      <c r="E526" s="66"/>
      <c r="F526" s="13" t="s">
        <v>72</v>
      </c>
      <c r="G526" s="15">
        <v>1.7719</v>
      </c>
      <c r="H526" s="16">
        <v>106.91</v>
      </c>
      <c r="I526" s="16">
        <f t="shared" si="12"/>
        <v>189.43</v>
      </c>
    </row>
    <row r="527" spans="1:9" ht="29.1" customHeight="1" x14ac:dyDescent="0.25">
      <c r="A527" s="13" t="s">
        <v>3969</v>
      </c>
      <c r="B527" s="14" t="s">
        <v>3970</v>
      </c>
      <c r="C527" s="66" t="s">
        <v>17</v>
      </c>
      <c r="D527" s="66"/>
      <c r="E527" s="66"/>
      <c r="F527" s="13" t="s">
        <v>178</v>
      </c>
      <c r="G527" s="15">
        <v>0.59179999999999999</v>
      </c>
      <c r="H527" s="16">
        <v>3.26</v>
      </c>
      <c r="I527" s="16">
        <f t="shared" si="12"/>
        <v>1.93</v>
      </c>
    </row>
    <row r="528" spans="1:9" ht="29.1" customHeight="1" x14ac:dyDescent="0.25">
      <c r="A528" s="13" t="s">
        <v>265</v>
      </c>
      <c r="B528" s="14" t="s">
        <v>266</v>
      </c>
      <c r="C528" s="66" t="s">
        <v>17</v>
      </c>
      <c r="D528" s="66"/>
      <c r="E528" s="66"/>
      <c r="F528" s="13" t="s">
        <v>178</v>
      </c>
      <c r="G528" s="15">
        <v>0.64690000000000003</v>
      </c>
      <c r="H528" s="16">
        <v>4.72</v>
      </c>
      <c r="I528" s="16">
        <f t="shared" si="12"/>
        <v>3.05</v>
      </c>
    </row>
    <row r="529" spans="1:9" ht="29.1" customHeight="1" x14ac:dyDescent="0.25">
      <c r="A529" s="13" t="s">
        <v>999</v>
      </c>
      <c r="B529" s="14" t="s">
        <v>1000</v>
      </c>
      <c r="C529" s="66" t="s">
        <v>17</v>
      </c>
      <c r="D529" s="66"/>
      <c r="E529" s="66"/>
      <c r="F529" s="13" t="s">
        <v>61</v>
      </c>
      <c r="G529" s="15">
        <v>4.7899999999999998E-2</v>
      </c>
      <c r="H529" s="16">
        <v>12.51</v>
      </c>
      <c r="I529" s="16">
        <f t="shared" si="12"/>
        <v>0.6</v>
      </c>
    </row>
    <row r="530" spans="1:9" ht="29.1" customHeight="1" x14ac:dyDescent="0.25">
      <c r="A530" s="13" t="s">
        <v>3334</v>
      </c>
      <c r="B530" s="14" t="s">
        <v>3335</v>
      </c>
      <c r="C530" s="66" t="s">
        <v>17</v>
      </c>
      <c r="D530" s="66"/>
      <c r="E530" s="66"/>
      <c r="F530" s="13" t="s">
        <v>61</v>
      </c>
      <c r="G530" s="15">
        <v>2.4E-2</v>
      </c>
      <c r="H530" s="16">
        <v>20.059999999999999</v>
      </c>
      <c r="I530" s="16">
        <f t="shared" si="12"/>
        <v>0.48</v>
      </c>
    </row>
    <row r="531" spans="1:9" ht="45.95" customHeight="1" x14ac:dyDescent="0.25">
      <c r="A531" s="13" t="s">
        <v>3983</v>
      </c>
      <c r="B531" s="14" t="s">
        <v>3984</v>
      </c>
      <c r="C531" s="66" t="s">
        <v>17</v>
      </c>
      <c r="D531" s="66"/>
      <c r="E531" s="66"/>
      <c r="F531" s="13" t="s">
        <v>72</v>
      </c>
      <c r="G531" s="15">
        <v>1.3462000000000001</v>
      </c>
      <c r="H531" s="16">
        <v>13.45</v>
      </c>
      <c r="I531" s="16">
        <f t="shared" si="12"/>
        <v>18.11</v>
      </c>
    </row>
    <row r="532" spans="1:9" ht="45.95" customHeight="1" x14ac:dyDescent="0.25">
      <c r="A532" s="13" t="s">
        <v>4051</v>
      </c>
      <c r="B532" s="14" t="s">
        <v>4052</v>
      </c>
      <c r="C532" s="66" t="s">
        <v>17</v>
      </c>
      <c r="D532" s="66"/>
      <c r="E532" s="66"/>
      <c r="F532" s="13" t="s">
        <v>72</v>
      </c>
      <c r="G532" s="15">
        <v>0.29399999999999998</v>
      </c>
      <c r="H532" s="16">
        <v>12.58</v>
      </c>
      <c r="I532" s="16">
        <f t="shared" si="12"/>
        <v>3.7</v>
      </c>
    </row>
    <row r="533" spans="1:9" ht="38.1" customHeight="1" x14ac:dyDescent="0.25">
      <c r="A533" s="13" t="s">
        <v>3985</v>
      </c>
      <c r="B533" s="14" t="s">
        <v>3986</v>
      </c>
      <c r="C533" s="66" t="s">
        <v>17</v>
      </c>
      <c r="D533" s="66"/>
      <c r="E533" s="66"/>
      <c r="F533" s="13" t="s">
        <v>72</v>
      </c>
      <c r="G533" s="15">
        <v>1.9036999999999999</v>
      </c>
      <c r="H533" s="16">
        <v>10.63</v>
      </c>
      <c r="I533" s="16">
        <f t="shared" si="12"/>
        <v>20.239999999999998</v>
      </c>
    </row>
    <row r="534" spans="1:9" ht="38.1" customHeight="1" x14ac:dyDescent="0.25">
      <c r="A534" s="13" t="s">
        <v>3987</v>
      </c>
      <c r="B534" s="14" t="s">
        <v>3988</v>
      </c>
      <c r="C534" s="66" t="s">
        <v>17</v>
      </c>
      <c r="D534" s="66"/>
      <c r="E534" s="66"/>
      <c r="F534" s="13" t="s">
        <v>178</v>
      </c>
      <c r="G534" s="15">
        <v>0.21560000000000001</v>
      </c>
      <c r="H534" s="16">
        <v>17.89</v>
      </c>
      <c r="I534" s="16">
        <f t="shared" si="12"/>
        <v>3.86</v>
      </c>
    </row>
    <row r="535" spans="1:9" ht="29.1" customHeight="1" x14ac:dyDescent="0.25">
      <c r="A535" s="13" t="s">
        <v>3989</v>
      </c>
      <c r="B535" s="14" t="s">
        <v>3990</v>
      </c>
      <c r="C535" s="66" t="s">
        <v>17</v>
      </c>
      <c r="D535" s="66"/>
      <c r="E535" s="66"/>
      <c r="F535" s="13" t="s">
        <v>178</v>
      </c>
      <c r="G535" s="15">
        <v>0.70679999999999998</v>
      </c>
      <c r="H535" s="16">
        <v>70.739999999999995</v>
      </c>
      <c r="I535" s="16">
        <f t="shared" si="12"/>
        <v>50</v>
      </c>
    </row>
    <row r="536" spans="1:9" ht="29.1" customHeight="1" x14ac:dyDescent="0.25">
      <c r="A536" s="13" t="s">
        <v>3993</v>
      </c>
      <c r="B536" s="14" t="s">
        <v>3994</v>
      </c>
      <c r="C536" s="66" t="s">
        <v>17</v>
      </c>
      <c r="D536" s="66"/>
      <c r="E536" s="66"/>
      <c r="F536" s="13" t="s">
        <v>61</v>
      </c>
      <c r="G536" s="15">
        <v>4.7899999999999998E-2</v>
      </c>
      <c r="H536" s="16">
        <v>27.36</v>
      </c>
      <c r="I536" s="16">
        <f t="shared" si="12"/>
        <v>1.31</v>
      </c>
    </row>
    <row r="537" spans="1:9" ht="29.1" customHeight="1" x14ac:dyDescent="0.25">
      <c r="A537" s="13" t="s">
        <v>3995</v>
      </c>
      <c r="B537" s="14" t="s">
        <v>3996</v>
      </c>
      <c r="C537" s="66" t="s">
        <v>17</v>
      </c>
      <c r="D537" s="66"/>
      <c r="E537" s="66"/>
      <c r="F537" s="13" t="s">
        <v>178</v>
      </c>
      <c r="G537" s="15">
        <v>0.23960000000000001</v>
      </c>
      <c r="H537" s="16">
        <v>18.55</v>
      </c>
      <c r="I537" s="16">
        <f t="shared" si="12"/>
        <v>4.4400000000000004</v>
      </c>
    </row>
    <row r="538" spans="1:9" ht="29.1" customHeight="1" x14ac:dyDescent="0.25">
      <c r="A538" s="13" t="s">
        <v>3997</v>
      </c>
      <c r="B538" s="14" t="s">
        <v>3998</v>
      </c>
      <c r="C538" s="66" t="s">
        <v>17</v>
      </c>
      <c r="D538" s="66"/>
      <c r="E538" s="66"/>
      <c r="F538" s="13" t="s">
        <v>178</v>
      </c>
      <c r="G538" s="15">
        <v>0.21560000000000001</v>
      </c>
      <c r="H538" s="16">
        <v>9.49</v>
      </c>
      <c r="I538" s="16">
        <f t="shared" si="12"/>
        <v>2.0499999999999998</v>
      </c>
    </row>
    <row r="539" spans="1:9" ht="38.1" customHeight="1" x14ac:dyDescent="0.25">
      <c r="A539" s="13" t="s">
        <v>4053</v>
      </c>
      <c r="B539" s="14" t="s">
        <v>4054</v>
      </c>
      <c r="C539" s="66" t="s">
        <v>17</v>
      </c>
      <c r="D539" s="66"/>
      <c r="E539" s="66"/>
      <c r="F539" s="13" t="s">
        <v>72</v>
      </c>
      <c r="G539" s="15">
        <v>0.29399999999999998</v>
      </c>
      <c r="H539" s="16">
        <v>51.54</v>
      </c>
      <c r="I539" s="16">
        <f t="shared" si="12"/>
        <v>15.15</v>
      </c>
    </row>
    <row r="540" spans="1:9" ht="38.1" customHeight="1" x14ac:dyDescent="0.25">
      <c r="A540" s="13" t="s">
        <v>1263</v>
      </c>
      <c r="B540" s="14" t="s">
        <v>1264</v>
      </c>
      <c r="C540" s="66" t="s">
        <v>17</v>
      </c>
      <c r="D540" s="66"/>
      <c r="E540" s="66"/>
      <c r="F540" s="13" t="s">
        <v>72</v>
      </c>
      <c r="G540" s="15">
        <v>1.3462000000000001</v>
      </c>
      <c r="H540" s="16">
        <v>68.739999999999995</v>
      </c>
      <c r="I540" s="16">
        <f t="shared" si="12"/>
        <v>92.54</v>
      </c>
    </row>
    <row r="541" spans="1:9" ht="15" customHeight="1" x14ac:dyDescent="0.25">
      <c r="A541" s="13" t="s">
        <v>3999</v>
      </c>
      <c r="B541" s="14" t="s">
        <v>4000</v>
      </c>
      <c r="C541" s="66" t="s">
        <v>17</v>
      </c>
      <c r="D541" s="66"/>
      <c r="E541" s="66"/>
      <c r="F541" s="13" t="s">
        <v>76</v>
      </c>
      <c r="G541" s="15">
        <v>2.76E-2</v>
      </c>
      <c r="H541" s="16">
        <v>96.4</v>
      </c>
      <c r="I541" s="16">
        <f t="shared" si="12"/>
        <v>2.66</v>
      </c>
    </row>
    <row r="542" spans="1:9" ht="45.95" customHeight="1" x14ac:dyDescent="0.25">
      <c r="A542" s="13" t="s">
        <v>4001</v>
      </c>
      <c r="B542" s="14" t="s">
        <v>4002</v>
      </c>
      <c r="C542" s="66" t="s">
        <v>17</v>
      </c>
      <c r="D542" s="66"/>
      <c r="E542" s="66"/>
      <c r="F542" s="13" t="s">
        <v>178</v>
      </c>
      <c r="G542" s="15">
        <v>0.23960000000000001</v>
      </c>
      <c r="H542" s="16">
        <v>11.49</v>
      </c>
      <c r="I542" s="16">
        <f t="shared" si="12"/>
        <v>2.75</v>
      </c>
    </row>
    <row r="543" spans="1:9" ht="29.1" customHeight="1" x14ac:dyDescent="0.25">
      <c r="A543" s="13" t="s">
        <v>4097</v>
      </c>
      <c r="B543" s="14" t="s">
        <v>4098</v>
      </c>
      <c r="C543" s="66" t="s">
        <v>17</v>
      </c>
      <c r="D543" s="66"/>
      <c r="E543" s="66"/>
      <c r="F543" s="13" t="s">
        <v>61</v>
      </c>
      <c r="G543" s="15">
        <v>2.4E-2</v>
      </c>
      <c r="H543" s="16">
        <v>70.8</v>
      </c>
      <c r="I543" s="16">
        <f t="shared" si="12"/>
        <v>1.7</v>
      </c>
    </row>
    <row r="544" spans="1:9" ht="54.95" customHeight="1" x14ac:dyDescent="0.25">
      <c r="A544" s="13" t="s">
        <v>4005</v>
      </c>
      <c r="B544" s="14" t="s">
        <v>4006</v>
      </c>
      <c r="C544" s="66" t="s">
        <v>17</v>
      </c>
      <c r="D544" s="66"/>
      <c r="E544" s="66"/>
      <c r="F544" s="13" t="s">
        <v>72</v>
      </c>
      <c r="G544" s="15">
        <v>7.1900000000000006E-2</v>
      </c>
      <c r="H544" s="16">
        <v>762.09</v>
      </c>
      <c r="I544" s="16">
        <f t="shared" si="12"/>
        <v>54.79</v>
      </c>
    </row>
    <row r="545" spans="1:9" ht="29.1" customHeight="1" x14ac:dyDescent="0.25">
      <c r="A545" s="13" t="s">
        <v>4009</v>
      </c>
      <c r="B545" s="14" t="s">
        <v>4010</v>
      </c>
      <c r="C545" s="66" t="s">
        <v>17</v>
      </c>
      <c r="D545" s="66"/>
      <c r="E545" s="66"/>
      <c r="F545" s="13" t="s">
        <v>72</v>
      </c>
      <c r="G545" s="15">
        <v>6.4999999999999997E-3</v>
      </c>
      <c r="H545" s="16">
        <v>22.62</v>
      </c>
      <c r="I545" s="16">
        <f t="shared" si="12"/>
        <v>0.15</v>
      </c>
    </row>
    <row r="546" spans="1:9" ht="29.1" customHeight="1" x14ac:dyDescent="0.25">
      <c r="A546" s="13" t="s">
        <v>4011</v>
      </c>
      <c r="B546" s="14" t="s">
        <v>4012</v>
      </c>
      <c r="C546" s="66" t="s">
        <v>17</v>
      </c>
      <c r="D546" s="66"/>
      <c r="E546" s="66"/>
      <c r="F546" s="13" t="s">
        <v>72</v>
      </c>
      <c r="G546" s="15">
        <v>1.3239000000000001</v>
      </c>
      <c r="H546" s="16">
        <v>43.47</v>
      </c>
      <c r="I546" s="16">
        <f t="shared" si="12"/>
        <v>57.55</v>
      </c>
    </row>
    <row r="547" spans="1:9" ht="21" customHeight="1" x14ac:dyDescent="0.25">
      <c r="A547" s="13" t="s">
        <v>539</v>
      </c>
      <c r="B547" s="14" t="s">
        <v>540</v>
      </c>
      <c r="C547" s="66" t="s">
        <v>17</v>
      </c>
      <c r="D547" s="66"/>
      <c r="E547" s="66"/>
      <c r="F547" s="13" t="s">
        <v>72</v>
      </c>
      <c r="G547" s="15">
        <v>3.5438000000000001</v>
      </c>
      <c r="H547" s="16">
        <v>14.41</v>
      </c>
      <c r="I547" s="16">
        <f t="shared" si="12"/>
        <v>51.07</v>
      </c>
    </row>
    <row r="548" spans="1:9" ht="29.1" customHeight="1" x14ac:dyDescent="0.25">
      <c r="A548" s="13" t="s">
        <v>835</v>
      </c>
      <c r="B548" s="14" t="s">
        <v>836</v>
      </c>
      <c r="C548" s="66" t="s">
        <v>17</v>
      </c>
      <c r="D548" s="66"/>
      <c r="E548" s="66"/>
      <c r="F548" s="13" t="s">
        <v>72</v>
      </c>
      <c r="G548" s="15">
        <v>6.0400000000000002E-2</v>
      </c>
      <c r="H548" s="16">
        <v>483.76</v>
      </c>
      <c r="I548" s="16">
        <f t="shared" si="12"/>
        <v>29.22</v>
      </c>
    </row>
    <row r="549" spans="1:9" ht="29.1" customHeight="1" x14ac:dyDescent="0.25">
      <c r="A549" s="13" t="s">
        <v>4055</v>
      </c>
      <c r="B549" s="14" t="s">
        <v>4056</v>
      </c>
      <c r="C549" s="66" t="s">
        <v>17</v>
      </c>
      <c r="D549" s="66"/>
      <c r="E549" s="66"/>
      <c r="F549" s="13" t="s">
        <v>61</v>
      </c>
      <c r="G549" s="15">
        <v>2.4E-2</v>
      </c>
      <c r="H549" s="16">
        <v>109.41</v>
      </c>
      <c r="I549" s="16">
        <f t="shared" si="12"/>
        <v>2.63</v>
      </c>
    </row>
    <row r="550" spans="1:9" ht="21" customHeight="1" x14ac:dyDescent="0.25">
      <c r="A550" s="13" t="s">
        <v>4023</v>
      </c>
      <c r="B550" s="14" t="s">
        <v>4024</v>
      </c>
      <c r="C550" s="66" t="s">
        <v>17</v>
      </c>
      <c r="D550" s="66"/>
      <c r="E550" s="66"/>
      <c r="F550" s="13" t="s">
        <v>61</v>
      </c>
      <c r="G550" s="15">
        <v>7.1900000000000006E-2</v>
      </c>
      <c r="H550" s="16">
        <v>6.39</v>
      </c>
      <c r="I550" s="16">
        <f t="shared" si="12"/>
        <v>0.46</v>
      </c>
    </row>
    <row r="551" spans="1:9" ht="21" customHeight="1" x14ac:dyDescent="0.25">
      <c r="A551" s="13" t="s">
        <v>4025</v>
      </c>
      <c r="B551" s="14" t="s">
        <v>4026</v>
      </c>
      <c r="C551" s="66" t="s">
        <v>17</v>
      </c>
      <c r="D551" s="66"/>
      <c r="E551" s="66"/>
      <c r="F551" s="13" t="s">
        <v>61</v>
      </c>
      <c r="G551" s="15">
        <v>2.4E-2</v>
      </c>
      <c r="H551" s="16">
        <v>14.59</v>
      </c>
      <c r="I551" s="16">
        <f t="shared" si="12"/>
        <v>0.35</v>
      </c>
    </row>
    <row r="552" spans="1:9" ht="29.1" customHeight="1" x14ac:dyDescent="0.25">
      <c r="A552" s="13" t="s">
        <v>4027</v>
      </c>
      <c r="B552" s="14" t="s">
        <v>4028</v>
      </c>
      <c r="C552" s="66" t="s">
        <v>17</v>
      </c>
      <c r="D552" s="66"/>
      <c r="E552" s="66"/>
      <c r="F552" s="13" t="s">
        <v>178</v>
      </c>
      <c r="G552" s="15">
        <v>0.21560000000000001</v>
      </c>
      <c r="H552" s="16">
        <v>9.64</v>
      </c>
      <c r="I552" s="16">
        <f t="shared" si="12"/>
        <v>2.08</v>
      </c>
    </row>
    <row r="553" spans="1:9" ht="21" customHeight="1" x14ac:dyDescent="0.25">
      <c r="A553" s="13" t="s">
        <v>718</v>
      </c>
      <c r="B553" s="14" t="s">
        <v>719</v>
      </c>
      <c r="C553" s="66" t="s">
        <v>17</v>
      </c>
      <c r="D553" s="66"/>
      <c r="E553" s="66"/>
      <c r="F553" s="13" t="s">
        <v>76</v>
      </c>
      <c r="G553" s="15">
        <v>7.1999999999999998E-3</v>
      </c>
      <c r="H553" s="16">
        <v>30.57</v>
      </c>
      <c r="I553" s="16">
        <f t="shared" si="12"/>
        <v>0.22</v>
      </c>
    </row>
    <row r="554" spans="1:9" ht="38.1" customHeight="1" x14ac:dyDescent="0.25">
      <c r="A554" s="13" t="s">
        <v>4033</v>
      </c>
      <c r="B554" s="14" t="s">
        <v>4034</v>
      </c>
      <c r="C554" s="66" t="s">
        <v>17</v>
      </c>
      <c r="D554" s="66"/>
      <c r="E554" s="66"/>
      <c r="F554" s="13" t="s">
        <v>72</v>
      </c>
      <c r="G554" s="15">
        <v>1.4269000000000001</v>
      </c>
      <c r="H554" s="16">
        <v>51.48</v>
      </c>
      <c r="I554" s="16">
        <f t="shared" si="12"/>
        <v>73.459999999999994</v>
      </c>
    </row>
    <row r="555" spans="1:9" ht="29.1" customHeight="1" x14ac:dyDescent="0.25">
      <c r="A555" s="13" t="s">
        <v>4035</v>
      </c>
      <c r="B555" s="14" t="s">
        <v>4036</v>
      </c>
      <c r="C555" s="66" t="s">
        <v>17</v>
      </c>
      <c r="D555" s="66"/>
      <c r="E555" s="66"/>
      <c r="F555" s="13" t="s">
        <v>61</v>
      </c>
      <c r="G555" s="15">
        <v>4.7899999999999998E-2</v>
      </c>
      <c r="H555" s="16">
        <v>30.69</v>
      </c>
      <c r="I555" s="16">
        <f t="shared" si="12"/>
        <v>1.47</v>
      </c>
    </row>
    <row r="556" spans="1:9" ht="38.1" customHeight="1" x14ac:dyDescent="0.25">
      <c r="A556" s="13" t="s">
        <v>4039</v>
      </c>
      <c r="B556" s="14" t="s">
        <v>4040</v>
      </c>
      <c r="C556" s="66" t="s">
        <v>17</v>
      </c>
      <c r="D556" s="66"/>
      <c r="E556" s="66"/>
      <c r="F556" s="13" t="s">
        <v>72</v>
      </c>
      <c r="G556" s="15">
        <v>1.4269000000000001</v>
      </c>
      <c r="H556" s="16">
        <v>24.26</v>
      </c>
      <c r="I556" s="16">
        <f t="shared" si="12"/>
        <v>34.619999999999997</v>
      </c>
    </row>
    <row r="557" spans="1:9" ht="15" customHeight="1" x14ac:dyDescent="0.25">
      <c r="A557" s="8"/>
      <c r="B557" s="8"/>
      <c r="C557" s="8"/>
      <c r="D557" s="8"/>
      <c r="E557" s="8"/>
      <c r="F557" s="8"/>
      <c r="G557" s="67" t="s">
        <v>3744</v>
      </c>
      <c r="H557" s="67"/>
      <c r="I557" s="17">
        <f>SUM(I525:I556)</f>
        <v>750.03000000000031</v>
      </c>
    </row>
    <row r="558" spans="1:9" ht="15" customHeight="1" x14ac:dyDescent="0.25">
      <c r="A558" s="69" t="s">
        <v>4099</v>
      </c>
      <c r="B558" s="69"/>
      <c r="C558" s="69"/>
      <c r="D558" s="8"/>
      <c r="E558" s="8"/>
      <c r="F558" s="8"/>
      <c r="G558" s="68" t="s">
        <v>3745</v>
      </c>
      <c r="H558" s="68"/>
      <c r="I558" s="4">
        <v>953.87</v>
      </c>
    </row>
    <row r="559" spans="1:9" ht="23.1" customHeight="1" x14ac:dyDescent="0.25">
      <c r="A559" s="69"/>
      <c r="B559" s="69"/>
      <c r="C559" s="69"/>
      <c r="D559" s="8"/>
      <c r="E559" s="8"/>
      <c r="F559" s="8"/>
      <c r="G559" s="8"/>
      <c r="H559" s="8"/>
      <c r="I559" s="8"/>
    </row>
    <row r="560" spans="1:9" ht="9.9499999999999993" customHeight="1" x14ac:dyDescent="0.25">
      <c r="A560" s="8"/>
      <c r="B560" s="8"/>
      <c r="C560" s="8"/>
      <c r="D560" s="8"/>
      <c r="E560" s="8"/>
      <c r="F560" s="8"/>
      <c r="G560" s="62"/>
      <c r="H560" s="62"/>
      <c r="I560" s="62"/>
    </row>
    <row r="561" spans="1:9" ht="20.100000000000001" customHeight="1" x14ac:dyDescent="0.25">
      <c r="A561" s="63" t="s">
        <v>4100</v>
      </c>
      <c r="B561" s="63"/>
      <c r="C561" s="63"/>
      <c r="D561" s="63"/>
      <c r="E561" s="63"/>
      <c r="F561" s="63"/>
      <c r="G561" s="63"/>
      <c r="H561" s="63"/>
      <c r="I561" s="63"/>
    </row>
    <row r="562" spans="1:9" ht="15" customHeight="1" x14ac:dyDescent="0.25">
      <c r="A562" s="64" t="s">
        <v>3887</v>
      </c>
      <c r="B562" s="64"/>
      <c r="C562" s="65" t="s">
        <v>3</v>
      </c>
      <c r="D562" s="65"/>
      <c r="E562" s="65"/>
      <c r="F562" s="12" t="s">
        <v>4</v>
      </c>
      <c r="G562" s="12" t="s">
        <v>3725</v>
      </c>
      <c r="H562" s="12" t="s">
        <v>3726</v>
      </c>
      <c r="I562" s="12" t="s">
        <v>3727</v>
      </c>
    </row>
    <row r="563" spans="1:9" ht="21" customHeight="1" x14ac:dyDescent="0.25">
      <c r="A563" s="13" t="s">
        <v>3953</v>
      </c>
      <c r="B563" s="14" t="s">
        <v>3954</v>
      </c>
      <c r="C563" s="66" t="s">
        <v>17</v>
      </c>
      <c r="D563" s="66"/>
      <c r="E563" s="66"/>
      <c r="F563" s="13" t="s">
        <v>61</v>
      </c>
      <c r="G563" s="15">
        <v>2.8500000000000001E-2</v>
      </c>
      <c r="H563" s="16">
        <v>257.68</v>
      </c>
      <c r="I563" s="16">
        <f>ROUND(ROUND(G563,8)*H563,2)</f>
        <v>7.34</v>
      </c>
    </row>
    <row r="564" spans="1:9" ht="21" customHeight="1" x14ac:dyDescent="0.25">
      <c r="A564" s="13" t="s">
        <v>3955</v>
      </c>
      <c r="B564" s="14" t="s">
        <v>3956</v>
      </c>
      <c r="C564" s="66" t="s">
        <v>17</v>
      </c>
      <c r="D564" s="66"/>
      <c r="E564" s="66"/>
      <c r="F564" s="13" t="s">
        <v>61</v>
      </c>
      <c r="G564" s="15">
        <v>1.8499999999999999E-2</v>
      </c>
      <c r="H564" s="16">
        <v>249.19</v>
      </c>
      <c r="I564" s="16">
        <f>ROUND(ROUND(G564,8)*H564,2)</f>
        <v>4.6100000000000003</v>
      </c>
    </row>
    <row r="565" spans="1:9" ht="45.95" customHeight="1" x14ac:dyDescent="0.25">
      <c r="A565" s="13" t="s">
        <v>3957</v>
      </c>
      <c r="B565" s="14" t="s">
        <v>3958</v>
      </c>
      <c r="C565" s="66" t="s">
        <v>17</v>
      </c>
      <c r="D565" s="66"/>
      <c r="E565" s="66"/>
      <c r="F565" s="13" t="s">
        <v>3412</v>
      </c>
      <c r="G565" s="15">
        <v>5.5500000000000001E-2</v>
      </c>
      <c r="H565" s="16">
        <v>78.2</v>
      </c>
      <c r="I565" s="16">
        <f>ROUND(ROUND(G565,8)*H565,2)</f>
        <v>4.34</v>
      </c>
    </row>
    <row r="566" spans="1:9" ht="45.95" customHeight="1" x14ac:dyDescent="0.25">
      <c r="A566" s="13" t="s">
        <v>3959</v>
      </c>
      <c r="B566" s="14" t="s">
        <v>3960</v>
      </c>
      <c r="C566" s="66" t="s">
        <v>17</v>
      </c>
      <c r="D566" s="66"/>
      <c r="E566" s="66"/>
      <c r="F566" s="13" t="s">
        <v>3412</v>
      </c>
      <c r="G566" s="15">
        <v>3.6999999999999998E-2</v>
      </c>
      <c r="H566" s="16">
        <v>87.55</v>
      </c>
      <c r="I566" s="16">
        <f>ROUND(ROUND(G566,8)*H566,2)</f>
        <v>3.24</v>
      </c>
    </row>
    <row r="567" spans="1:9" ht="29.1" customHeight="1" x14ac:dyDescent="0.25">
      <c r="A567" s="13" t="s">
        <v>3961</v>
      </c>
      <c r="B567" s="14" t="s">
        <v>3962</v>
      </c>
      <c r="C567" s="66" t="s">
        <v>17</v>
      </c>
      <c r="D567" s="66"/>
      <c r="E567" s="66"/>
      <c r="F567" s="13" t="s">
        <v>72</v>
      </c>
      <c r="G567" s="15">
        <v>0.86950000000000005</v>
      </c>
      <c r="H567" s="16">
        <v>75.72</v>
      </c>
      <c r="I567" s="16">
        <f>ROUND(ROUND(G567,8)*H567,2)</f>
        <v>65.84</v>
      </c>
    </row>
    <row r="568" spans="1:9" ht="15" customHeight="1" x14ac:dyDescent="0.25">
      <c r="A568" s="8"/>
      <c r="B568" s="8"/>
      <c r="C568" s="8"/>
      <c r="D568" s="8"/>
      <c r="E568" s="8"/>
      <c r="F568" s="8"/>
      <c r="G568" s="67" t="s">
        <v>3896</v>
      </c>
      <c r="H568" s="67"/>
      <c r="I568" s="17">
        <f>SUM(I563:I567)</f>
        <v>85.37</v>
      </c>
    </row>
    <row r="569" spans="1:9" ht="15" customHeight="1" x14ac:dyDescent="0.25">
      <c r="A569" s="64" t="s">
        <v>3741</v>
      </c>
      <c r="B569" s="64"/>
      <c r="C569" s="65" t="s">
        <v>3</v>
      </c>
      <c r="D569" s="65"/>
      <c r="E569" s="65"/>
      <c r="F569" s="12" t="s">
        <v>4</v>
      </c>
      <c r="G569" s="12" t="s">
        <v>3725</v>
      </c>
      <c r="H569" s="12" t="s">
        <v>3726</v>
      </c>
      <c r="I569" s="12" t="s">
        <v>3727</v>
      </c>
    </row>
    <row r="570" spans="1:9" ht="38.1" customHeight="1" x14ac:dyDescent="0.25">
      <c r="A570" s="13" t="s">
        <v>3963</v>
      </c>
      <c r="B570" s="14" t="s">
        <v>3964</v>
      </c>
      <c r="C570" s="66" t="s">
        <v>17</v>
      </c>
      <c r="D570" s="66"/>
      <c r="E570" s="66"/>
      <c r="F570" s="13" t="s">
        <v>76</v>
      </c>
      <c r="G570" s="15">
        <v>3.7699999999999997E-2</v>
      </c>
      <c r="H570" s="16">
        <v>988.03</v>
      </c>
      <c r="I570" s="16">
        <f t="shared" ref="I570:I601" si="13">ROUND(ROUND(G570,8)*H570,2)</f>
        <v>37.25</v>
      </c>
    </row>
    <row r="571" spans="1:9" ht="38.1" customHeight="1" x14ac:dyDescent="0.25">
      <c r="A571" s="13" t="s">
        <v>3965</v>
      </c>
      <c r="B571" s="14" t="s">
        <v>3966</v>
      </c>
      <c r="C571" s="66" t="s">
        <v>17</v>
      </c>
      <c r="D571" s="66"/>
      <c r="E571" s="66"/>
      <c r="F571" s="13" t="s">
        <v>72</v>
      </c>
      <c r="G571" s="15">
        <v>2.3237999999999999</v>
      </c>
      <c r="H571" s="16">
        <v>106.91</v>
      </c>
      <c r="I571" s="16">
        <f t="shared" si="13"/>
        <v>248.44</v>
      </c>
    </row>
    <row r="572" spans="1:9" ht="45.95" customHeight="1" x14ac:dyDescent="0.25">
      <c r="A572" s="13" t="s">
        <v>3967</v>
      </c>
      <c r="B572" s="14" t="s">
        <v>3968</v>
      </c>
      <c r="C572" s="66" t="s">
        <v>17</v>
      </c>
      <c r="D572" s="66"/>
      <c r="E572" s="66"/>
      <c r="F572" s="13" t="s">
        <v>61</v>
      </c>
      <c r="G572" s="15">
        <v>1.8499999999999999E-2</v>
      </c>
      <c r="H572" s="16">
        <v>422.07</v>
      </c>
      <c r="I572" s="16">
        <f t="shared" si="13"/>
        <v>7.81</v>
      </c>
    </row>
    <row r="573" spans="1:9" ht="29.1" customHeight="1" x14ac:dyDescent="0.25">
      <c r="A573" s="13" t="s">
        <v>3969</v>
      </c>
      <c r="B573" s="14" t="s">
        <v>3970</v>
      </c>
      <c r="C573" s="66" t="s">
        <v>17</v>
      </c>
      <c r="D573" s="66"/>
      <c r="E573" s="66"/>
      <c r="F573" s="13" t="s">
        <v>178</v>
      </c>
      <c r="G573" s="15">
        <v>1.3588</v>
      </c>
      <c r="H573" s="16">
        <v>3.26</v>
      </c>
      <c r="I573" s="16">
        <f t="shared" si="13"/>
        <v>4.43</v>
      </c>
    </row>
    <row r="574" spans="1:9" ht="29.1" customHeight="1" x14ac:dyDescent="0.25">
      <c r="A574" s="13" t="s">
        <v>265</v>
      </c>
      <c r="B574" s="14" t="s">
        <v>266</v>
      </c>
      <c r="C574" s="66" t="s">
        <v>17</v>
      </c>
      <c r="D574" s="66"/>
      <c r="E574" s="66"/>
      <c r="F574" s="13" t="s">
        <v>178</v>
      </c>
      <c r="G574" s="15">
        <v>3.3277999999999999</v>
      </c>
      <c r="H574" s="16">
        <v>4.72</v>
      </c>
      <c r="I574" s="16">
        <f t="shared" si="13"/>
        <v>15.71</v>
      </c>
    </row>
    <row r="575" spans="1:9" ht="29.1" customHeight="1" x14ac:dyDescent="0.25">
      <c r="A575" s="13" t="s">
        <v>1769</v>
      </c>
      <c r="B575" s="14" t="s">
        <v>1770</v>
      </c>
      <c r="C575" s="66" t="s">
        <v>17</v>
      </c>
      <c r="D575" s="66"/>
      <c r="E575" s="66"/>
      <c r="F575" s="13" t="s">
        <v>178</v>
      </c>
      <c r="G575" s="15">
        <v>1.9412</v>
      </c>
      <c r="H575" s="16">
        <v>7.26</v>
      </c>
      <c r="I575" s="16">
        <f t="shared" si="13"/>
        <v>14.09</v>
      </c>
    </row>
    <row r="576" spans="1:9" ht="38.1" customHeight="1" x14ac:dyDescent="0.25">
      <c r="A576" s="13" t="s">
        <v>3971</v>
      </c>
      <c r="B576" s="14" t="s">
        <v>3972</v>
      </c>
      <c r="C576" s="66" t="s">
        <v>17</v>
      </c>
      <c r="D576" s="66"/>
      <c r="E576" s="66"/>
      <c r="F576" s="13" t="s">
        <v>178</v>
      </c>
      <c r="G576" s="15">
        <v>0.59160000000000001</v>
      </c>
      <c r="H576" s="16">
        <v>8.93</v>
      </c>
      <c r="I576" s="16">
        <f t="shared" si="13"/>
        <v>5.28</v>
      </c>
    </row>
    <row r="577" spans="1:9" ht="21" customHeight="1" x14ac:dyDescent="0.25">
      <c r="A577" s="13" t="s">
        <v>3973</v>
      </c>
      <c r="B577" s="14" t="s">
        <v>3974</v>
      </c>
      <c r="C577" s="66" t="s">
        <v>17</v>
      </c>
      <c r="D577" s="66"/>
      <c r="E577" s="66"/>
      <c r="F577" s="13" t="s">
        <v>61</v>
      </c>
      <c r="G577" s="15">
        <v>1.8499999999999999E-2</v>
      </c>
      <c r="H577" s="16">
        <v>32.65</v>
      </c>
      <c r="I577" s="16">
        <f t="shared" si="13"/>
        <v>0.6</v>
      </c>
    </row>
    <row r="578" spans="1:9" ht="29.1" customHeight="1" x14ac:dyDescent="0.25">
      <c r="A578" s="13" t="s">
        <v>3975</v>
      </c>
      <c r="B578" s="14" t="s">
        <v>3976</v>
      </c>
      <c r="C578" s="66" t="s">
        <v>17</v>
      </c>
      <c r="D578" s="66"/>
      <c r="E578" s="66"/>
      <c r="F578" s="13" t="s">
        <v>61</v>
      </c>
      <c r="G578" s="15">
        <v>3.6999999999999998E-2</v>
      </c>
      <c r="H578" s="16">
        <v>186.58</v>
      </c>
      <c r="I578" s="16">
        <f t="shared" si="13"/>
        <v>6.9</v>
      </c>
    </row>
    <row r="579" spans="1:9" ht="38.1" customHeight="1" x14ac:dyDescent="0.25">
      <c r="A579" s="13" t="s">
        <v>3977</v>
      </c>
      <c r="B579" s="14" t="s">
        <v>3978</v>
      </c>
      <c r="C579" s="66" t="s">
        <v>17</v>
      </c>
      <c r="D579" s="66"/>
      <c r="E579" s="66"/>
      <c r="F579" s="13" t="s">
        <v>61</v>
      </c>
      <c r="G579" s="15">
        <v>1.8499999999999999E-2</v>
      </c>
      <c r="H579" s="16">
        <v>493.81</v>
      </c>
      <c r="I579" s="16">
        <f t="shared" si="13"/>
        <v>9.14</v>
      </c>
    </row>
    <row r="580" spans="1:9" ht="21" customHeight="1" x14ac:dyDescent="0.25">
      <c r="A580" s="13" t="s">
        <v>3979</v>
      </c>
      <c r="B580" s="14" t="s">
        <v>3980</v>
      </c>
      <c r="C580" s="66" t="s">
        <v>17</v>
      </c>
      <c r="D580" s="66"/>
      <c r="E580" s="66"/>
      <c r="F580" s="13" t="s">
        <v>61</v>
      </c>
      <c r="G580" s="15">
        <v>0.16639999999999999</v>
      </c>
      <c r="H580" s="16">
        <v>16.920000000000002</v>
      </c>
      <c r="I580" s="16">
        <f t="shared" si="13"/>
        <v>2.82</v>
      </c>
    </row>
    <row r="581" spans="1:9" ht="29.1" customHeight="1" x14ac:dyDescent="0.25">
      <c r="A581" s="13" t="s">
        <v>1354</v>
      </c>
      <c r="B581" s="14" t="s">
        <v>1355</v>
      </c>
      <c r="C581" s="66" t="s">
        <v>17</v>
      </c>
      <c r="D581" s="66"/>
      <c r="E581" s="66"/>
      <c r="F581" s="13" t="s">
        <v>61</v>
      </c>
      <c r="G581" s="15">
        <v>5.5500000000000001E-2</v>
      </c>
      <c r="H581" s="16">
        <v>35.47</v>
      </c>
      <c r="I581" s="16">
        <f t="shared" si="13"/>
        <v>1.97</v>
      </c>
    </row>
    <row r="582" spans="1:9" ht="29.1" customHeight="1" x14ac:dyDescent="0.25">
      <c r="A582" s="13" t="s">
        <v>999</v>
      </c>
      <c r="B582" s="14" t="s">
        <v>1000</v>
      </c>
      <c r="C582" s="66" t="s">
        <v>17</v>
      </c>
      <c r="D582" s="66"/>
      <c r="E582" s="66"/>
      <c r="F582" s="13" t="s">
        <v>61</v>
      </c>
      <c r="G582" s="15">
        <v>0.22189999999999999</v>
      </c>
      <c r="H582" s="16">
        <v>12.51</v>
      </c>
      <c r="I582" s="16">
        <f t="shared" si="13"/>
        <v>2.78</v>
      </c>
    </row>
    <row r="583" spans="1:9" ht="29.1" customHeight="1" x14ac:dyDescent="0.25">
      <c r="A583" s="13" t="s">
        <v>3334</v>
      </c>
      <c r="B583" s="14" t="s">
        <v>3335</v>
      </c>
      <c r="C583" s="66" t="s">
        <v>17</v>
      </c>
      <c r="D583" s="66"/>
      <c r="E583" s="66"/>
      <c r="F583" s="13" t="s">
        <v>61</v>
      </c>
      <c r="G583" s="15">
        <v>7.3999999999999996E-2</v>
      </c>
      <c r="H583" s="16">
        <v>20.059999999999999</v>
      </c>
      <c r="I583" s="16">
        <f t="shared" si="13"/>
        <v>1.48</v>
      </c>
    </row>
    <row r="584" spans="1:9" ht="29.1" customHeight="1" x14ac:dyDescent="0.25">
      <c r="A584" s="13" t="s">
        <v>3981</v>
      </c>
      <c r="B584" s="14" t="s">
        <v>3982</v>
      </c>
      <c r="C584" s="66" t="s">
        <v>17</v>
      </c>
      <c r="D584" s="66"/>
      <c r="E584" s="66"/>
      <c r="F584" s="13" t="s">
        <v>61</v>
      </c>
      <c r="G584" s="15">
        <v>3.6999999999999998E-2</v>
      </c>
      <c r="H584" s="16">
        <v>38.32</v>
      </c>
      <c r="I584" s="16">
        <f t="shared" si="13"/>
        <v>1.42</v>
      </c>
    </row>
    <row r="585" spans="1:9" ht="45.95" customHeight="1" x14ac:dyDescent="0.25">
      <c r="A585" s="13" t="s">
        <v>3983</v>
      </c>
      <c r="B585" s="14" t="s">
        <v>3984</v>
      </c>
      <c r="C585" s="66" t="s">
        <v>17</v>
      </c>
      <c r="D585" s="66"/>
      <c r="E585" s="66"/>
      <c r="F585" s="13" t="s">
        <v>72</v>
      </c>
      <c r="G585" s="15">
        <v>1.472</v>
      </c>
      <c r="H585" s="16">
        <v>13.45</v>
      </c>
      <c r="I585" s="16">
        <f t="shared" si="13"/>
        <v>19.8</v>
      </c>
    </row>
    <row r="586" spans="1:9" ht="38.1" customHeight="1" x14ac:dyDescent="0.25">
      <c r="A586" s="13" t="s">
        <v>3985</v>
      </c>
      <c r="B586" s="14" t="s">
        <v>3986</v>
      </c>
      <c r="C586" s="66" t="s">
        <v>17</v>
      </c>
      <c r="D586" s="66"/>
      <c r="E586" s="66"/>
      <c r="F586" s="13" t="s">
        <v>72</v>
      </c>
      <c r="G586" s="15">
        <v>1.9021999999999999</v>
      </c>
      <c r="H586" s="16">
        <v>10.63</v>
      </c>
      <c r="I586" s="16">
        <f t="shared" si="13"/>
        <v>20.22</v>
      </c>
    </row>
    <row r="587" spans="1:9" ht="38.1" customHeight="1" x14ac:dyDescent="0.25">
      <c r="A587" s="13" t="s">
        <v>3987</v>
      </c>
      <c r="B587" s="14" t="s">
        <v>3988</v>
      </c>
      <c r="C587" s="66" t="s">
        <v>17</v>
      </c>
      <c r="D587" s="66"/>
      <c r="E587" s="66"/>
      <c r="F587" s="13" t="s">
        <v>178</v>
      </c>
      <c r="G587" s="15">
        <v>1.76</v>
      </c>
      <c r="H587" s="16">
        <v>17.89</v>
      </c>
      <c r="I587" s="16">
        <f t="shared" si="13"/>
        <v>31.49</v>
      </c>
    </row>
    <row r="588" spans="1:9" ht="29.1" customHeight="1" x14ac:dyDescent="0.25">
      <c r="A588" s="13" t="s">
        <v>3989</v>
      </c>
      <c r="B588" s="14" t="s">
        <v>3990</v>
      </c>
      <c r="C588" s="66" t="s">
        <v>17</v>
      </c>
      <c r="D588" s="66"/>
      <c r="E588" s="66"/>
      <c r="F588" s="13" t="s">
        <v>178</v>
      </c>
      <c r="G588" s="15">
        <v>0.94440000000000002</v>
      </c>
      <c r="H588" s="16">
        <v>70.739999999999995</v>
      </c>
      <c r="I588" s="16">
        <f t="shared" si="13"/>
        <v>66.81</v>
      </c>
    </row>
    <row r="589" spans="1:9" ht="38.1" customHeight="1" x14ac:dyDescent="0.25">
      <c r="A589" s="13" t="s">
        <v>3991</v>
      </c>
      <c r="B589" s="14" t="s">
        <v>3992</v>
      </c>
      <c r="C589" s="66" t="s">
        <v>17</v>
      </c>
      <c r="D589" s="66"/>
      <c r="E589" s="66"/>
      <c r="F589" s="13" t="s">
        <v>61</v>
      </c>
      <c r="G589" s="15">
        <v>5.5500000000000001E-2</v>
      </c>
      <c r="H589" s="16">
        <v>40.83</v>
      </c>
      <c r="I589" s="16">
        <f t="shared" si="13"/>
        <v>2.27</v>
      </c>
    </row>
    <row r="590" spans="1:9" ht="29.1" customHeight="1" x14ac:dyDescent="0.25">
      <c r="A590" s="13" t="s">
        <v>3993</v>
      </c>
      <c r="B590" s="14" t="s">
        <v>3994</v>
      </c>
      <c r="C590" s="66" t="s">
        <v>17</v>
      </c>
      <c r="D590" s="66"/>
      <c r="E590" s="66"/>
      <c r="F590" s="13" t="s">
        <v>61</v>
      </c>
      <c r="G590" s="15">
        <v>0.16639999999999999</v>
      </c>
      <c r="H590" s="16">
        <v>27.36</v>
      </c>
      <c r="I590" s="16">
        <f t="shared" si="13"/>
        <v>4.55</v>
      </c>
    </row>
    <row r="591" spans="1:9" ht="29.1" customHeight="1" x14ac:dyDescent="0.25">
      <c r="A591" s="13" t="s">
        <v>3995</v>
      </c>
      <c r="B591" s="14" t="s">
        <v>3996</v>
      </c>
      <c r="C591" s="66" t="s">
        <v>17</v>
      </c>
      <c r="D591" s="66"/>
      <c r="E591" s="66"/>
      <c r="F591" s="13" t="s">
        <v>178</v>
      </c>
      <c r="G591" s="15">
        <v>0.50839999999999996</v>
      </c>
      <c r="H591" s="16">
        <v>18.55</v>
      </c>
      <c r="I591" s="16">
        <f t="shared" si="13"/>
        <v>9.43</v>
      </c>
    </row>
    <row r="592" spans="1:9" ht="29.1" customHeight="1" x14ac:dyDescent="0.25">
      <c r="A592" s="13" t="s">
        <v>3997</v>
      </c>
      <c r="B592" s="14" t="s">
        <v>3998</v>
      </c>
      <c r="C592" s="66" t="s">
        <v>17</v>
      </c>
      <c r="D592" s="66"/>
      <c r="E592" s="66"/>
      <c r="F592" s="13" t="s">
        <v>178</v>
      </c>
      <c r="G592" s="15">
        <v>1.6638999999999999</v>
      </c>
      <c r="H592" s="16">
        <v>9.49</v>
      </c>
      <c r="I592" s="16">
        <f t="shared" si="13"/>
        <v>15.79</v>
      </c>
    </row>
    <row r="593" spans="1:9" ht="38.1" customHeight="1" x14ac:dyDescent="0.25">
      <c r="A593" s="13" t="s">
        <v>1263</v>
      </c>
      <c r="B593" s="14" t="s">
        <v>1264</v>
      </c>
      <c r="C593" s="66" t="s">
        <v>17</v>
      </c>
      <c r="D593" s="66"/>
      <c r="E593" s="66"/>
      <c r="F593" s="13" t="s">
        <v>72</v>
      </c>
      <c r="G593" s="15">
        <v>1.472</v>
      </c>
      <c r="H593" s="16">
        <v>68.739999999999995</v>
      </c>
      <c r="I593" s="16">
        <f t="shared" si="13"/>
        <v>101.19</v>
      </c>
    </row>
    <row r="594" spans="1:9" ht="15" customHeight="1" x14ac:dyDescent="0.25">
      <c r="A594" s="13" t="s">
        <v>3999</v>
      </c>
      <c r="B594" s="14" t="s">
        <v>4000</v>
      </c>
      <c r="C594" s="66" t="s">
        <v>17</v>
      </c>
      <c r="D594" s="66"/>
      <c r="E594" s="66"/>
      <c r="F594" s="13" t="s">
        <v>76</v>
      </c>
      <c r="G594" s="15">
        <v>3.6799999999999999E-2</v>
      </c>
      <c r="H594" s="16">
        <v>96.4</v>
      </c>
      <c r="I594" s="16">
        <f t="shared" si="13"/>
        <v>3.55</v>
      </c>
    </row>
    <row r="595" spans="1:9" ht="45.95" customHeight="1" x14ac:dyDescent="0.25">
      <c r="A595" s="13" t="s">
        <v>4001</v>
      </c>
      <c r="B595" s="14" t="s">
        <v>4002</v>
      </c>
      <c r="C595" s="66" t="s">
        <v>17</v>
      </c>
      <c r="D595" s="66"/>
      <c r="E595" s="66"/>
      <c r="F595" s="13" t="s">
        <v>178</v>
      </c>
      <c r="G595" s="15">
        <v>0.50839999999999996</v>
      </c>
      <c r="H595" s="16">
        <v>11.49</v>
      </c>
      <c r="I595" s="16">
        <f t="shared" si="13"/>
        <v>5.84</v>
      </c>
    </row>
    <row r="596" spans="1:9" ht="21" customHeight="1" x14ac:dyDescent="0.25">
      <c r="A596" s="13" t="s">
        <v>2049</v>
      </c>
      <c r="B596" s="14" t="s">
        <v>2050</v>
      </c>
      <c r="C596" s="66" t="s">
        <v>17</v>
      </c>
      <c r="D596" s="66"/>
      <c r="E596" s="66"/>
      <c r="F596" s="13" t="s">
        <v>61</v>
      </c>
      <c r="G596" s="15">
        <v>3.6999999999999998E-2</v>
      </c>
      <c r="H596" s="16">
        <v>84.62</v>
      </c>
      <c r="I596" s="16">
        <f t="shared" si="13"/>
        <v>3.13</v>
      </c>
    </row>
    <row r="597" spans="1:9" ht="29.1" customHeight="1" x14ac:dyDescent="0.25">
      <c r="A597" s="13" t="s">
        <v>4003</v>
      </c>
      <c r="B597" s="14" t="s">
        <v>4004</v>
      </c>
      <c r="C597" s="66" t="s">
        <v>17</v>
      </c>
      <c r="D597" s="66"/>
      <c r="E597" s="66"/>
      <c r="F597" s="13" t="s">
        <v>61</v>
      </c>
      <c r="G597" s="15">
        <v>0.12939999999999999</v>
      </c>
      <c r="H597" s="16">
        <v>50.09</v>
      </c>
      <c r="I597" s="16">
        <f t="shared" si="13"/>
        <v>6.48</v>
      </c>
    </row>
    <row r="598" spans="1:9" ht="54.95" customHeight="1" x14ac:dyDescent="0.25">
      <c r="A598" s="13" t="s">
        <v>4005</v>
      </c>
      <c r="B598" s="14" t="s">
        <v>4006</v>
      </c>
      <c r="C598" s="66" t="s">
        <v>17</v>
      </c>
      <c r="D598" s="66"/>
      <c r="E598" s="66"/>
      <c r="F598" s="13" t="s">
        <v>72</v>
      </c>
      <c r="G598" s="15">
        <v>2.7699999999999999E-2</v>
      </c>
      <c r="H598" s="16">
        <v>762.09</v>
      </c>
      <c r="I598" s="16">
        <f t="shared" si="13"/>
        <v>21.11</v>
      </c>
    </row>
    <row r="599" spans="1:9" ht="72" customHeight="1" x14ac:dyDescent="0.25">
      <c r="A599" s="13" t="s">
        <v>4007</v>
      </c>
      <c r="B599" s="14" t="s">
        <v>4008</v>
      </c>
      <c r="C599" s="66" t="s">
        <v>17</v>
      </c>
      <c r="D599" s="66"/>
      <c r="E599" s="66"/>
      <c r="F599" s="13" t="s">
        <v>72</v>
      </c>
      <c r="G599" s="15">
        <v>9.2399999999999996E-2</v>
      </c>
      <c r="H599" s="16">
        <v>770.17</v>
      </c>
      <c r="I599" s="16">
        <f t="shared" si="13"/>
        <v>71.16</v>
      </c>
    </row>
    <row r="600" spans="1:9" ht="38.1" customHeight="1" x14ac:dyDescent="0.25">
      <c r="A600" s="13" t="s">
        <v>2403</v>
      </c>
      <c r="B600" s="14" t="s">
        <v>2404</v>
      </c>
      <c r="C600" s="66" t="s">
        <v>17</v>
      </c>
      <c r="D600" s="66"/>
      <c r="E600" s="66"/>
      <c r="F600" s="13" t="s">
        <v>61</v>
      </c>
      <c r="G600" s="15">
        <v>5.5500000000000001E-2</v>
      </c>
      <c r="H600" s="16">
        <v>11.05</v>
      </c>
      <c r="I600" s="16">
        <f t="shared" si="13"/>
        <v>0.61</v>
      </c>
    </row>
    <row r="601" spans="1:9" ht="38.1" customHeight="1" x14ac:dyDescent="0.25">
      <c r="A601" s="13" t="s">
        <v>1100</v>
      </c>
      <c r="B601" s="14" t="s">
        <v>1101</v>
      </c>
      <c r="C601" s="66" t="s">
        <v>17</v>
      </c>
      <c r="D601" s="66"/>
      <c r="E601" s="66"/>
      <c r="F601" s="13" t="s">
        <v>61</v>
      </c>
      <c r="G601" s="15">
        <v>7.3999999999999996E-2</v>
      </c>
      <c r="H601" s="16">
        <v>10.84</v>
      </c>
      <c r="I601" s="16">
        <f t="shared" si="13"/>
        <v>0.8</v>
      </c>
    </row>
    <row r="602" spans="1:9" ht="38.1" customHeight="1" x14ac:dyDescent="0.25">
      <c r="A602" s="13" t="s">
        <v>1103</v>
      </c>
      <c r="B602" s="14" t="s">
        <v>1104</v>
      </c>
      <c r="C602" s="66" t="s">
        <v>17</v>
      </c>
      <c r="D602" s="66"/>
      <c r="E602" s="66"/>
      <c r="F602" s="13" t="s">
        <v>61</v>
      </c>
      <c r="G602" s="15">
        <v>1.8499999999999999E-2</v>
      </c>
      <c r="H602" s="16">
        <v>15.4</v>
      </c>
      <c r="I602" s="16">
        <f t="shared" ref="I602:I633" si="14">ROUND(ROUND(G602,8)*H602,2)</f>
        <v>0.28000000000000003</v>
      </c>
    </row>
    <row r="603" spans="1:9" ht="29.1" customHeight="1" x14ac:dyDescent="0.25">
      <c r="A603" s="13" t="s">
        <v>4009</v>
      </c>
      <c r="B603" s="14" t="s">
        <v>4010</v>
      </c>
      <c r="C603" s="66" t="s">
        <v>17</v>
      </c>
      <c r="D603" s="66"/>
      <c r="E603" s="66"/>
      <c r="F603" s="13" t="s">
        <v>72</v>
      </c>
      <c r="G603" s="15">
        <v>8.5000000000000006E-3</v>
      </c>
      <c r="H603" s="16">
        <v>22.62</v>
      </c>
      <c r="I603" s="16">
        <f t="shared" si="14"/>
        <v>0.19</v>
      </c>
    </row>
    <row r="604" spans="1:9" ht="29.1" customHeight="1" x14ac:dyDescent="0.25">
      <c r="A604" s="13" t="s">
        <v>4011</v>
      </c>
      <c r="B604" s="14" t="s">
        <v>4012</v>
      </c>
      <c r="C604" s="66" t="s">
        <v>17</v>
      </c>
      <c r="D604" s="66"/>
      <c r="E604" s="66"/>
      <c r="F604" s="13" t="s">
        <v>72</v>
      </c>
      <c r="G604" s="15">
        <v>1.2256</v>
      </c>
      <c r="H604" s="16">
        <v>43.47</v>
      </c>
      <c r="I604" s="16">
        <f t="shared" si="14"/>
        <v>53.28</v>
      </c>
    </row>
    <row r="605" spans="1:9" ht="45.95" customHeight="1" x14ac:dyDescent="0.25">
      <c r="A605" s="13" t="s">
        <v>4013</v>
      </c>
      <c r="B605" s="14" t="s">
        <v>4014</v>
      </c>
      <c r="C605" s="66" t="s">
        <v>17</v>
      </c>
      <c r="D605" s="66"/>
      <c r="E605" s="66"/>
      <c r="F605" s="13" t="s">
        <v>61</v>
      </c>
      <c r="G605" s="15">
        <v>3.6999999999999998E-2</v>
      </c>
      <c r="H605" s="16">
        <v>276.67</v>
      </c>
      <c r="I605" s="16">
        <f t="shared" si="14"/>
        <v>10.24</v>
      </c>
    </row>
    <row r="606" spans="1:9" ht="38.1" customHeight="1" x14ac:dyDescent="0.25">
      <c r="A606" s="13" t="s">
        <v>4015</v>
      </c>
      <c r="B606" s="14" t="s">
        <v>4016</v>
      </c>
      <c r="C606" s="66" t="s">
        <v>17</v>
      </c>
      <c r="D606" s="66"/>
      <c r="E606" s="66"/>
      <c r="F606" s="13" t="s">
        <v>72</v>
      </c>
      <c r="G606" s="15">
        <v>5.9200000000000003E-2</v>
      </c>
      <c r="H606" s="16">
        <v>34.29</v>
      </c>
      <c r="I606" s="16">
        <f t="shared" si="14"/>
        <v>2.0299999999999998</v>
      </c>
    </row>
    <row r="607" spans="1:9" ht="21" customHeight="1" x14ac:dyDescent="0.25">
      <c r="A607" s="13" t="s">
        <v>539</v>
      </c>
      <c r="B607" s="14" t="s">
        <v>540</v>
      </c>
      <c r="C607" s="66" t="s">
        <v>17</v>
      </c>
      <c r="D607" s="66"/>
      <c r="E607" s="66"/>
      <c r="F607" s="13" t="s">
        <v>72</v>
      </c>
      <c r="G607" s="15">
        <v>3.3151000000000002</v>
      </c>
      <c r="H607" s="16">
        <v>14.41</v>
      </c>
      <c r="I607" s="16">
        <f t="shared" si="14"/>
        <v>47.77</v>
      </c>
    </row>
    <row r="608" spans="1:9" ht="38.1" customHeight="1" x14ac:dyDescent="0.25">
      <c r="A608" s="13" t="s">
        <v>4017</v>
      </c>
      <c r="B608" s="14" t="s">
        <v>4018</v>
      </c>
      <c r="C608" s="66" t="s">
        <v>17</v>
      </c>
      <c r="D608" s="66"/>
      <c r="E608" s="66"/>
      <c r="F608" s="13" t="s">
        <v>61</v>
      </c>
      <c r="G608" s="15">
        <v>3.6999999999999998E-2</v>
      </c>
      <c r="H608" s="16">
        <v>368.5</v>
      </c>
      <c r="I608" s="16">
        <f t="shared" si="14"/>
        <v>13.63</v>
      </c>
    </row>
    <row r="609" spans="1:9" ht="38.1" customHeight="1" x14ac:dyDescent="0.25">
      <c r="A609" s="13" t="s">
        <v>4019</v>
      </c>
      <c r="B609" s="14" t="s">
        <v>4020</v>
      </c>
      <c r="C609" s="66" t="s">
        <v>17</v>
      </c>
      <c r="D609" s="66"/>
      <c r="E609" s="66"/>
      <c r="F609" s="13" t="s">
        <v>61</v>
      </c>
      <c r="G609" s="15">
        <v>5.5500000000000001E-2</v>
      </c>
      <c r="H609" s="16">
        <v>401.04</v>
      </c>
      <c r="I609" s="16">
        <f t="shared" si="14"/>
        <v>22.26</v>
      </c>
    </row>
    <row r="610" spans="1:9" ht="29.1" customHeight="1" x14ac:dyDescent="0.25">
      <c r="A610" s="13" t="s">
        <v>835</v>
      </c>
      <c r="B610" s="14" t="s">
        <v>836</v>
      </c>
      <c r="C610" s="66" t="s">
        <v>17</v>
      </c>
      <c r="D610" s="66"/>
      <c r="E610" s="66"/>
      <c r="F610" s="13" t="s">
        <v>72</v>
      </c>
      <c r="G610" s="15">
        <v>3.1099999999999999E-2</v>
      </c>
      <c r="H610" s="16">
        <v>483.76</v>
      </c>
      <c r="I610" s="16">
        <f t="shared" si="14"/>
        <v>15.04</v>
      </c>
    </row>
    <row r="611" spans="1:9" ht="38.1" customHeight="1" x14ac:dyDescent="0.25">
      <c r="A611" s="13" t="s">
        <v>4021</v>
      </c>
      <c r="B611" s="14" t="s">
        <v>4022</v>
      </c>
      <c r="C611" s="66" t="s">
        <v>17</v>
      </c>
      <c r="D611" s="66"/>
      <c r="E611" s="66"/>
      <c r="F611" s="13" t="s">
        <v>61</v>
      </c>
      <c r="G611" s="15">
        <v>1.8499999999999999E-2</v>
      </c>
      <c r="H611" s="16">
        <v>429.22</v>
      </c>
      <c r="I611" s="16">
        <f t="shared" si="14"/>
        <v>7.94</v>
      </c>
    </row>
    <row r="612" spans="1:9" ht="21" customHeight="1" x14ac:dyDescent="0.25">
      <c r="A612" s="13" t="s">
        <v>4023</v>
      </c>
      <c r="B612" s="14" t="s">
        <v>4024</v>
      </c>
      <c r="C612" s="66" t="s">
        <v>17</v>
      </c>
      <c r="D612" s="66"/>
      <c r="E612" s="66"/>
      <c r="F612" s="13" t="s">
        <v>61</v>
      </c>
      <c r="G612" s="15">
        <v>0.36980000000000002</v>
      </c>
      <c r="H612" s="16">
        <v>6.39</v>
      </c>
      <c r="I612" s="16">
        <f t="shared" si="14"/>
        <v>2.36</v>
      </c>
    </row>
    <row r="613" spans="1:9" ht="21" customHeight="1" x14ac:dyDescent="0.25">
      <c r="A613" s="13" t="s">
        <v>4025</v>
      </c>
      <c r="B613" s="14" t="s">
        <v>4026</v>
      </c>
      <c r="C613" s="66" t="s">
        <v>17</v>
      </c>
      <c r="D613" s="66"/>
      <c r="E613" s="66"/>
      <c r="F613" s="13" t="s">
        <v>61</v>
      </c>
      <c r="G613" s="15">
        <v>1.8499999999999999E-2</v>
      </c>
      <c r="H613" s="16">
        <v>14.59</v>
      </c>
      <c r="I613" s="16">
        <f t="shared" si="14"/>
        <v>0.27</v>
      </c>
    </row>
    <row r="614" spans="1:9" ht="29.1" customHeight="1" x14ac:dyDescent="0.25">
      <c r="A614" s="13" t="s">
        <v>4027</v>
      </c>
      <c r="B614" s="14" t="s">
        <v>4028</v>
      </c>
      <c r="C614" s="66" t="s">
        <v>17</v>
      </c>
      <c r="D614" s="66"/>
      <c r="E614" s="66"/>
      <c r="F614" s="13" t="s">
        <v>178</v>
      </c>
      <c r="G614" s="15">
        <v>1.6638999999999999</v>
      </c>
      <c r="H614" s="16">
        <v>9.64</v>
      </c>
      <c r="I614" s="16">
        <f t="shared" si="14"/>
        <v>16.04</v>
      </c>
    </row>
    <row r="615" spans="1:9" ht="29.1" customHeight="1" x14ac:dyDescent="0.25">
      <c r="A615" s="13" t="s">
        <v>4029</v>
      </c>
      <c r="B615" s="14" t="s">
        <v>4030</v>
      </c>
      <c r="C615" s="66" t="s">
        <v>17</v>
      </c>
      <c r="D615" s="66"/>
      <c r="E615" s="66"/>
      <c r="F615" s="13" t="s">
        <v>178</v>
      </c>
      <c r="G615" s="15">
        <v>9.6100000000000005E-2</v>
      </c>
      <c r="H615" s="16">
        <v>9.32</v>
      </c>
      <c r="I615" s="16">
        <f t="shared" si="14"/>
        <v>0.9</v>
      </c>
    </row>
    <row r="616" spans="1:9" ht="21" customHeight="1" x14ac:dyDescent="0.25">
      <c r="A616" s="13" t="s">
        <v>718</v>
      </c>
      <c r="B616" s="14" t="s">
        <v>719</v>
      </c>
      <c r="C616" s="66" t="s">
        <v>17</v>
      </c>
      <c r="D616" s="66"/>
      <c r="E616" s="66"/>
      <c r="F616" s="13" t="s">
        <v>76</v>
      </c>
      <c r="G616" s="15">
        <v>9.4000000000000004E-3</v>
      </c>
      <c r="H616" s="16">
        <v>30.57</v>
      </c>
      <c r="I616" s="16">
        <f t="shared" si="14"/>
        <v>0.28999999999999998</v>
      </c>
    </row>
    <row r="617" spans="1:9" ht="29.1" customHeight="1" x14ac:dyDescent="0.25">
      <c r="A617" s="13" t="s">
        <v>4031</v>
      </c>
      <c r="B617" s="14" t="s">
        <v>4032</v>
      </c>
      <c r="C617" s="66" t="s">
        <v>17</v>
      </c>
      <c r="D617" s="66"/>
      <c r="E617" s="66"/>
      <c r="F617" s="13" t="s">
        <v>61</v>
      </c>
      <c r="G617" s="15">
        <v>5.5500000000000001E-2</v>
      </c>
      <c r="H617" s="16">
        <v>14.25</v>
      </c>
      <c r="I617" s="16">
        <f t="shared" si="14"/>
        <v>0.79</v>
      </c>
    </row>
    <row r="618" spans="1:9" ht="38.1" customHeight="1" x14ac:dyDescent="0.25">
      <c r="A618" s="13" t="s">
        <v>3578</v>
      </c>
      <c r="B618" s="14" t="s">
        <v>3579</v>
      </c>
      <c r="C618" s="66" t="s">
        <v>17</v>
      </c>
      <c r="D618" s="66"/>
      <c r="E618" s="66"/>
      <c r="F618" s="13" t="s">
        <v>61</v>
      </c>
      <c r="G618" s="15">
        <v>3.6999999999999998E-2</v>
      </c>
      <c r="H618" s="16">
        <v>42.64</v>
      </c>
      <c r="I618" s="16">
        <f t="shared" si="14"/>
        <v>1.58</v>
      </c>
    </row>
    <row r="619" spans="1:9" ht="38.1" customHeight="1" x14ac:dyDescent="0.25">
      <c r="A619" s="13" t="s">
        <v>1121</v>
      </c>
      <c r="B619" s="14" t="s">
        <v>1122</v>
      </c>
      <c r="C619" s="66" t="s">
        <v>17</v>
      </c>
      <c r="D619" s="66"/>
      <c r="E619" s="66"/>
      <c r="F619" s="13" t="s">
        <v>61</v>
      </c>
      <c r="G619" s="15">
        <v>5.5500000000000001E-2</v>
      </c>
      <c r="H619" s="16">
        <v>24.38</v>
      </c>
      <c r="I619" s="16">
        <f t="shared" si="14"/>
        <v>1.35</v>
      </c>
    </row>
    <row r="620" spans="1:9" ht="38.1" customHeight="1" x14ac:dyDescent="0.25">
      <c r="A620" s="13" t="s">
        <v>4033</v>
      </c>
      <c r="B620" s="14" t="s">
        <v>4034</v>
      </c>
      <c r="C620" s="66" t="s">
        <v>17</v>
      </c>
      <c r="D620" s="66"/>
      <c r="E620" s="66"/>
      <c r="F620" s="13" t="s">
        <v>72</v>
      </c>
      <c r="G620" s="15">
        <v>1.3539000000000001</v>
      </c>
      <c r="H620" s="16">
        <v>51.48</v>
      </c>
      <c r="I620" s="16">
        <f t="shared" si="14"/>
        <v>69.7</v>
      </c>
    </row>
    <row r="621" spans="1:9" ht="29.1" customHeight="1" x14ac:dyDescent="0.25">
      <c r="A621" s="13" t="s">
        <v>4035</v>
      </c>
      <c r="B621" s="14" t="s">
        <v>4036</v>
      </c>
      <c r="C621" s="66" t="s">
        <v>17</v>
      </c>
      <c r="D621" s="66"/>
      <c r="E621" s="66"/>
      <c r="F621" s="13" t="s">
        <v>61</v>
      </c>
      <c r="G621" s="15">
        <v>7.3999999999999996E-2</v>
      </c>
      <c r="H621" s="16">
        <v>30.69</v>
      </c>
      <c r="I621" s="16">
        <f t="shared" si="14"/>
        <v>2.27</v>
      </c>
    </row>
    <row r="622" spans="1:9" ht="29.1" customHeight="1" x14ac:dyDescent="0.25">
      <c r="A622" s="13" t="s">
        <v>4037</v>
      </c>
      <c r="B622" s="14" t="s">
        <v>4038</v>
      </c>
      <c r="C622" s="66" t="s">
        <v>17</v>
      </c>
      <c r="D622" s="66"/>
      <c r="E622" s="66"/>
      <c r="F622" s="13" t="s">
        <v>61</v>
      </c>
      <c r="G622" s="15">
        <v>0.1479</v>
      </c>
      <c r="H622" s="16">
        <v>46.89</v>
      </c>
      <c r="I622" s="16">
        <f t="shared" si="14"/>
        <v>6.94</v>
      </c>
    </row>
    <row r="623" spans="1:9" ht="38.1" customHeight="1" x14ac:dyDescent="0.25">
      <c r="A623" s="13" t="s">
        <v>4039</v>
      </c>
      <c r="B623" s="14" t="s">
        <v>4040</v>
      </c>
      <c r="C623" s="66" t="s">
        <v>17</v>
      </c>
      <c r="D623" s="66"/>
      <c r="E623" s="66"/>
      <c r="F623" s="13" t="s">
        <v>72</v>
      </c>
      <c r="G623" s="15">
        <v>1.3539000000000001</v>
      </c>
      <c r="H623" s="16">
        <v>24.26</v>
      </c>
      <c r="I623" s="16">
        <f t="shared" si="14"/>
        <v>32.85</v>
      </c>
    </row>
    <row r="624" spans="1:9" ht="29.1" customHeight="1" x14ac:dyDescent="0.25">
      <c r="A624" s="13" t="s">
        <v>460</v>
      </c>
      <c r="B624" s="14" t="s">
        <v>461</v>
      </c>
      <c r="C624" s="66" t="s">
        <v>17</v>
      </c>
      <c r="D624" s="66"/>
      <c r="E624" s="66"/>
      <c r="F624" s="13" t="s">
        <v>178</v>
      </c>
      <c r="G624" s="15">
        <v>0.14119999999999999</v>
      </c>
      <c r="H624" s="16">
        <v>39.409999999999997</v>
      </c>
      <c r="I624" s="16">
        <f t="shared" si="14"/>
        <v>5.56</v>
      </c>
    </row>
    <row r="625" spans="1:9" ht="29.1" customHeight="1" x14ac:dyDescent="0.25">
      <c r="A625" s="13" t="s">
        <v>1086</v>
      </c>
      <c r="B625" s="14" t="s">
        <v>1087</v>
      </c>
      <c r="C625" s="66" t="s">
        <v>17</v>
      </c>
      <c r="D625" s="66"/>
      <c r="E625" s="66"/>
      <c r="F625" s="13" t="s">
        <v>178</v>
      </c>
      <c r="G625" s="15">
        <v>0.1331</v>
      </c>
      <c r="H625" s="16">
        <v>22.89</v>
      </c>
      <c r="I625" s="16">
        <f t="shared" si="14"/>
        <v>3.05</v>
      </c>
    </row>
    <row r="626" spans="1:9" ht="29.1" customHeight="1" x14ac:dyDescent="0.25">
      <c r="A626" s="13" t="s">
        <v>1089</v>
      </c>
      <c r="B626" s="14" t="s">
        <v>1090</v>
      </c>
      <c r="C626" s="66" t="s">
        <v>17</v>
      </c>
      <c r="D626" s="66"/>
      <c r="E626" s="66"/>
      <c r="F626" s="13" t="s">
        <v>178</v>
      </c>
      <c r="G626" s="15">
        <v>0.1202</v>
      </c>
      <c r="H626" s="16">
        <v>28.29</v>
      </c>
      <c r="I626" s="16">
        <f t="shared" si="14"/>
        <v>3.4</v>
      </c>
    </row>
    <row r="627" spans="1:9" ht="21" customHeight="1" x14ac:dyDescent="0.25">
      <c r="A627" s="13" t="s">
        <v>4041</v>
      </c>
      <c r="B627" s="14" t="s">
        <v>4042</v>
      </c>
      <c r="C627" s="66" t="s">
        <v>17</v>
      </c>
      <c r="D627" s="66"/>
      <c r="E627" s="66"/>
      <c r="F627" s="13" t="s">
        <v>61</v>
      </c>
      <c r="G627" s="15">
        <v>3.6999999999999998E-2</v>
      </c>
      <c r="H627" s="16">
        <v>534.86</v>
      </c>
      <c r="I627" s="16">
        <f t="shared" si="14"/>
        <v>19.79</v>
      </c>
    </row>
    <row r="628" spans="1:9" ht="15" customHeight="1" x14ac:dyDescent="0.25">
      <c r="A628" s="8"/>
      <c r="B628" s="8"/>
      <c r="C628" s="8"/>
      <c r="D628" s="8"/>
      <c r="E628" s="8"/>
      <c r="F628" s="8"/>
      <c r="G628" s="67" t="s">
        <v>3744</v>
      </c>
      <c r="H628" s="67"/>
      <c r="I628" s="17">
        <f>SUM(I570:I627)</f>
        <v>1084.1499999999996</v>
      </c>
    </row>
    <row r="629" spans="1:9" ht="15" customHeight="1" x14ac:dyDescent="0.25">
      <c r="A629" s="69" t="s">
        <v>4043</v>
      </c>
      <c r="B629" s="69"/>
      <c r="C629" s="69"/>
      <c r="D629" s="8"/>
      <c r="E629" s="8"/>
      <c r="F629" s="8"/>
      <c r="G629" s="68" t="s">
        <v>3745</v>
      </c>
      <c r="H629" s="68"/>
      <c r="I629" s="4">
        <v>1169.52</v>
      </c>
    </row>
    <row r="630" spans="1:9" ht="23.1" customHeight="1" x14ac:dyDescent="0.25">
      <c r="A630" s="69"/>
      <c r="B630" s="69"/>
      <c r="C630" s="69"/>
      <c r="D630" s="8"/>
      <c r="E630" s="8"/>
      <c r="F630" s="8"/>
      <c r="G630" s="8"/>
      <c r="H630" s="8"/>
      <c r="I630" s="8"/>
    </row>
    <row r="631" spans="1:9" ht="9.9499999999999993" customHeight="1" x14ac:dyDescent="0.25">
      <c r="A631" s="8"/>
      <c r="B631" s="8"/>
      <c r="C631" s="8"/>
      <c r="D631" s="8"/>
      <c r="E631" s="8"/>
      <c r="F631" s="8"/>
      <c r="G631" s="62"/>
      <c r="H631" s="62"/>
      <c r="I631" s="62"/>
    </row>
    <row r="632" spans="1:9" ht="20.100000000000001" customHeight="1" x14ac:dyDescent="0.25">
      <c r="A632" s="63" t="s">
        <v>4101</v>
      </c>
      <c r="B632" s="63"/>
      <c r="C632" s="63"/>
      <c r="D632" s="63"/>
      <c r="E632" s="63"/>
      <c r="F632" s="63"/>
      <c r="G632" s="63"/>
      <c r="H632" s="63"/>
      <c r="I632" s="63"/>
    </row>
    <row r="633" spans="1:9" ht="15" customHeight="1" x14ac:dyDescent="0.25">
      <c r="A633" s="64" t="s">
        <v>3741</v>
      </c>
      <c r="B633" s="64"/>
      <c r="C633" s="65" t="s">
        <v>3</v>
      </c>
      <c r="D633" s="65"/>
      <c r="E633" s="65"/>
      <c r="F633" s="12" t="s">
        <v>4</v>
      </c>
      <c r="G633" s="12" t="s">
        <v>3725</v>
      </c>
      <c r="H633" s="12" t="s">
        <v>3726</v>
      </c>
      <c r="I633" s="12" t="s">
        <v>3727</v>
      </c>
    </row>
    <row r="634" spans="1:9" ht="29.1" customHeight="1" x14ac:dyDescent="0.25">
      <c r="A634" s="13" t="s">
        <v>4102</v>
      </c>
      <c r="B634" s="14" t="s">
        <v>4103</v>
      </c>
      <c r="C634" s="66" t="s">
        <v>17</v>
      </c>
      <c r="D634" s="66"/>
      <c r="E634" s="66"/>
      <c r="F634" s="13" t="s">
        <v>72</v>
      </c>
      <c r="G634" s="15">
        <v>20</v>
      </c>
      <c r="H634" s="16">
        <v>184.72</v>
      </c>
      <c r="I634" s="16">
        <f>ROUND(ROUND(G634,8)*H634,2)</f>
        <v>3694.4</v>
      </c>
    </row>
    <row r="635" spans="1:9" ht="29.1" customHeight="1" x14ac:dyDescent="0.25">
      <c r="A635" s="13" t="s">
        <v>4104</v>
      </c>
      <c r="B635" s="14" t="s">
        <v>4105</v>
      </c>
      <c r="C635" s="66" t="s">
        <v>17</v>
      </c>
      <c r="D635" s="66"/>
      <c r="E635" s="66"/>
      <c r="F635" s="13" t="s">
        <v>72</v>
      </c>
      <c r="G635" s="15">
        <v>44</v>
      </c>
      <c r="H635" s="16">
        <v>135.4</v>
      </c>
      <c r="I635" s="16">
        <f>ROUND(ROUND(G635,8)*H635,2)</f>
        <v>5957.6</v>
      </c>
    </row>
    <row r="636" spans="1:9" ht="29.1" customHeight="1" x14ac:dyDescent="0.25">
      <c r="A636" s="13" t="s">
        <v>4106</v>
      </c>
      <c r="B636" s="14" t="s">
        <v>4107</v>
      </c>
      <c r="C636" s="66" t="s">
        <v>17</v>
      </c>
      <c r="D636" s="66"/>
      <c r="E636" s="66"/>
      <c r="F636" s="13" t="s">
        <v>72</v>
      </c>
      <c r="G636" s="15">
        <v>88</v>
      </c>
      <c r="H636" s="16">
        <v>9.7899999999999991</v>
      </c>
      <c r="I636" s="16">
        <f>ROUND(ROUND(G636,8)*H636,2)</f>
        <v>861.52</v>
      </c>
    </row>
    <row r="637" spans="1:9" ht="15" customHeight="1" x14ac:dyDescent="0.25">
      <c r="A637" s="8"/>
      <c r="B637" s="8"/>
      <c r="C637" s="8"/>
      <c r="D637" s="8"/>
      <c r="E637" s="8"/>
      <c r="F637" s="8"/>
      <c r="G637" s="67" t="s">
        <v>3744</v>
      </c>
      <c r="H637" s="67"/>
      <c r="I637" s="17">
        <f>SUM(I634:I636)</f>
        <v>10513.52</v>
      </c>
    </row>
    <row r="638" spans="1:9" ht="15" customHeight="1" x14ac:dyDescent="0.25">
      <c r="A638" s="69" t="s">
        <v>4108</v>
      </c>
      <c r="B638" s="69"/>
      <c r="C638" s="69"/>
      <c r="D638" s="8"/>
      <c r="E638" s="8"/>
      <c r="F638" s="8"/>
      <c r="G638" s="68" t="s">
        <v>3745</v>
      </c>
      <c r="H638" s="68"/>
      <c r="I638" s="4">
        <v>10513.52</v>
      </c>
    </row>
    <row r="639" spans="1:9" ht="9" customHeight="1" x14ac:dyDescent="0.25">
      <c r="A639" s="69"/>
      <c r="B639" s="69"/>
      <c r="C639" s="69"/>
      <c r="D639" s="8"/>
      <c r="E639" s="8"/>
      <c r="F639" s="8"/>
      <c r="G639" s="8"/>
      <c r="H639" s="8"/>
      <c r="I639" s="8"/>
    </row>
    <row r="640" spans="1:9" ht="9.9499999999999993" customHeight="1" x14ac:dyDescent="0.25">
      <c r="A640" s="8"/>
      <c r="B640" s="8"/>
      <c r="C640" s="8"/>
      <c r="D640" s="8"/>
      <c r="E640" s="8"/>
      <c r="F640" s="8"/>
      <c r="G640" s="62"/>
      <c r="H640" s="62"/>
      <c r="I640" s="62"/>
    </row>
    <row r="641" spans="1:9" ht="20.100000000000001" customHeight="1" x14ac:dyDescent="0.25">
      <c r="A641" s="63" t="s">
        <v>4109</v>
      </c>
      <c r="B641" s="63"/>
      <c r="C641" s="63"/>
      <c r="D641" s="63"/>
      <c r="E641" s="63"/>
      <c r="F641" s="63"/>
      <c r="G641" s="63"/>
      <c r="H641" s="63"/>
      <c r="I641" s="63"/>
    </row>
    <row r="642" spans="1:9" ht="15" customHeight="1" x14ac:dyDescent="0.25">
      <c r="A642" s="64" t="s">
        <v>3741</v>
      </c>
      <c r="B642" s="64"/>
      <c r="C642" s="65" t="s">
        <v>3</v>
      </c>
      <c r="D642" s="65"/>
      <c r="E642" s="65"/>
      <c r="F642" s="12" t="s">
        <v>4</v>
      </c>
      <c r="G642" s="12" t="s">
        <v>3725</v>
      </c>
      <c r="H642" s="12" t="s">
        <v>3726</v>
      </c>
      <c r="I642" s="12" t="s">
        <v>3727</v>
      </c>
    </row>
    <row r="643" spans="1:9" ht="29.1" customHeight="1" x14ac:dyDescent="0.25">
      <c r="A643" s="13" t="s">
        <v>4102</v>
      </c>
      <c r="B643" s="14" t="s">
        <v>4103</v>
      </c>
      <c r="C643" s="66" t="s">
        <v>17</v>
      </c>
      <c r="D643" s="66"/>
      <c r="E643" s="66"/>
      <c r="F643" s="13" t="s">
        <v>72</v>
      </c>
      <c r="G643" s="15">
        <v>16</v>
      </c>
      <c r="H643" s="16">
        <v>184.72</v>
      </c>
      <c r="I643" s="16">
        <f>ROUND(ROUND(G643,8)*H643,2)</f>
        <v>2955.52</v>
      </c>
    </row>
    <row r="644" spans="1:9" ht="29.1" customHeight="1" x14ac:dyDescent="0.25">
      <c r="A644" s="13" t="s">
        <v>4104</v>
      </c>
      <c r="B644" s="14" t="s">
        <v>4105</v>
      </c>
      <c r="C644" s="66" t="s">
        <v>17</v>
      </c>
      <c r="D644" s="66"/>
      <c r="E644" s="66"/>
      <c r="F644" s="13" t="s">
        <v>72</v>
      </c>
      <c r="G644" s="15">
        <v>36</v>
      </c>
      <c r="H644" s="16">
        <v>135.4</v>
      </c>
      <c r="I644" s="16">
        <f>ROUND(ROUND(G644,8)*H644,2)</f>
        <v>4874.3999999999996</v>
      </c>
    </row>
    <row r="645" spans="1:9" ht="29.1" customHeight="1" x14ac:dyDescent="0.25">
      <c r="A645" s="13" t="s">
        <v>4106</v>
      </c>
      <c r="B645" s="14" t="s">
        <v>4107</v>
      </c>
      <c r="C645" s="66" t="s">
        <v>17</v>
      </c>
      <c r="D645" s="66"/>
      <c r="E645" s="66"/>
      <c r="F645" s="13" t="s">
        <v>72</v>
      </c>
      <c r="G645" s="15">
        <v>72</v>
      </c>
      <c r="H645" s="16">
        <v>9.7899999999999991</v>
      </c>
      <c r="I645" s="16">
        <f>ROUND(ROUND(G645,8)*H645,2)</f>
        <v>704.88</v>
      </c>
    </row>
    <row r="646" spans="1:9" ht="15" customHeight="1" x14ac:dyDescent="0.25">
      <c r="A646" s="8"/>
      <c r="B646" s="8"/>
      <c r="C646" s="8"/>
      <c r="D646" s="8"/>
      <c r="E646" s="8"/>
      <c r="F646" s="8"/>
      <c r="G646" s="67" t="s">
        <v>3744</v>
      </c>
      <c r="H646" s="67"/>
      <c r="I646" s="17">
        <f>SUM(I643:I645)</f>
        <v>8534.7999999999993</v>
      </c>
    </row>
    <row r="647" spans="1:9" ht="15" customHeight="1" x14ac:dyDescent="0.25">
      <c r="A647" s="69" t="s">
        <v>4110</v>
      </c>
      <c r="B647" s="69"/>
      <c r="C647" s="69"/>
      <c r="D647" s="8"/>
      <c r="E647" s="8"/>
      <c r="F647" s="8"/>
      <c r="G647" s="68" t="s">
        <v>3745</v>
      </c>
      <c r="H647" s="68"/>
      <c r="I647" s="4">
        <v>8534.7999999999993</v>
      </c>
    </row>
    <row r="648" spans="1:9" ht="2.1" customHeight="1" x14ac:dyDescent="0.25">
      <c r="A648" s="69"/>
      <c r="B648" s="69"/>
      <c r="C648" s="69"/>
      <c r="D648" s="8"/>
      <c r="E648" s="8"/>
      <c r="F648" s="8"/>
      <c r="G648" s="8"/>
      <c r="H648" s="8"/>
      <c r="I648" s="8"/>
    </row>
    <row r="649" spans="1:9" ht="9.9499999999999993" customHeight="1" x14ac:dyDescent="0.25">
      <c r="A649" s="8"/>
      <c r="B649" s="8"/>
      <c r="C649" s="8"/>
      <c r="D649" s="8"/>
      <c r="E649" s="8"/>
      <c r="F649" s="8"/>
      <c r="G649" s="62"/>
      <c r="H649" s="62"/>
      <c r="I649" s="62"/>
    </row>
    <row r="650" spans="1:9" ht="20.100000000000001" customHeight="1" x14ac:dyDescent="0.25">
      <c r="A650" s="63" t="s">
        <v>4111</v>
      </c>
      <c r="B650" s="63"/>
      <c r="C650" s="63"/>
      <c r="D650" s="63"/>
      <c r="E650" s="63"/>
      <c r="F650" s="63"/>
      <c r="G650" s="63"/>
      <c r="H650" s="63"/>
      <c r="I650" s="63"/>
    </row>
    <row r="651" spans="1:9" ht="15" customHeight="1" x14ac:dyDescent="0.25">
      <c r="A651" s="64" t="s">
        <v>3741</v>
      </c>
      <c r="B651" s="64"/>
      <c r="C651" s="65" t="s">
        <v>3</v>
      </c>
      <c r="D651" s="65"/>
      <c r="E651" s="65"/>
      <c r="F651" s="12" t="s">
        <v>4</v>
      </c>
      <c r="G651" s="12" t="s">
        <v>3725</v>
      </c>
      <c r="H651" s="12" t="s">
        <v>3726</v>
      </c>
      <c r="I651" s="12" t="s">
        <v>3727</v>
      </c>
    </row>
    <row r="652" spans="1:9" ht="29.1" customHeight="1" x14ac:dyDescent="0.25">
      <c r="A652" s="13" t="s">
        <v>4112</v>
      </c>
      <c r="B652" s="14" t="s">
        <v>4113</v>
      </c>
      <c r="C652" s="66" t="s">
        <v>17</v>
      </c>
      <c r="D652" s="66"/>
      <c r="E652" s="66"/>
      <c r="F652" s="13" t="s">
        <v>740</v>
      </c>
      <c r="G652" s="15">
        <v>4.4000000000000004</v>
      </c>
      <c r="H652" s="16">
        <v>12.25</v>
      </c>
      <c r="I652" s="16">
        <f t="shared" ref="I652:I657" si="15">TRUNC(TRUNC(G652,8)*H652,2)</f>
        <v>53.9</v>
      </c>
    </row>
    <row r="653" spans="1:9" ht="29.1" customHeight="1" x14ac:dyDescent="0.25">
      <c r="A653" s="13" t="s">
        <v>1513</v>
      </c>
      <c r="B653" s="14" t="s">
        <v>1514</v>
      </c>
      <c r="C653" s="66" t="s">
        <v>17</v>
      </c>
      <c r="D653" s="66"/>
      <c r="E653" s="66"/>
      <c r="F653" s="13" t="s">
        <v>72</v>
      </c>
      <c r="G653" s="15">
        <v>1</v>
      </c>
      <c r="H653" s="16">
        <v>2.4700000000000002</v>
      </c>
      <c r="I653" s="16">
        <f t="shared" si="15"/>
        <v>2.4700000000000002</v>
      </c>
    </row>
    <row r="654" spans="1:9" ht="29.1" customHeight="1" x14ac:dyDescent="0.25">
      <c r="A654" s="13" t="s">
        <v>4114</v>
      </c>
      <c r="B654" s="14" t="s">
        <v>4115</v>
      </c>
      <c r="C654" s="66" t="s">
        <v>17</v>
      </c>
      <c r="D654" s="66"/>
      <c r="E654" s="66"/>
      <c r="F654" s="13" t="s">
        <v>72</v>
      </c>
      <c r="G654" s="15">
        <v>1</v>
      </c>
      <c r="H654" s="16">
        <v>3.85</v>
      </c>
      <c r="I654" s="16">
        <f t="shared" si="15"/>
        <v>3.85</v>
      </c>
    </row>
    <row r="655" spans="1:9" ht="29.1" customHeight="1" x14ac:dyDescent="0.25">
      <c r="A655" s="13" t="s">
        <v>1542</v>
      </c>
      <c r="B655" s="14" t="s">
        <v>1543</v>
      </c>
      <c r="C655" s="66" t="s">
        <v>17</v>
      </c>
      <c r="D655" s="66"/>
      <c r="E655" s="66"/>
      <c r="F655" s="13" t="s">
        <v>76</v>
      </c>
      <c r="G655" s="15">
        <v>0.15</v>
      </c>
      <c r="H655" s="16">
        <v>723.66</v>
      </c>
      <c r="I655" s="16">
        <f t="shared" si="15"/>
        <v>108.54</v>
      </c>
    </row>
    <row r="656" spans="1:9" ht="29.1" customHeight="1" x14ac:dyDescent="0.25">
      <c r="A656" s="13" t="s">
        <v>1539</v>
      </c>
      <c r="B656" s="14" t="s">
        <v>1540</v>
      </c>
      <c r="C656" s="66" t="s">
        <v>17</v>
      </c>
      <c r="D656" s="66"/>
      <c r="E656" s="66"/>
      <c r="F656" s="13" t="s">
        <v>72</v>
      </c>
      <c r="G656" s="15">
        <v>0.1</v>
      </c>
      <c r="H656" s="16">
        <v>146.59</v>
      </c>
      <c r="I656" s="16">
        <f t="shared" si="15"/>
        <v>14.65</v>
      </c>
    </row>
    <row r="657" spans="1:9" ht="29.1" customHeight="1" x14ac:dyDescent="0.25">
      <c r="A657" s="13" t="s">
        <v>4116</v>
      </c>
      <c r="B657" s="14" t="s">
        <v>4117</v>
      </c>
      <c r="C657" s="66" t="s">
        <v>17</v>
      </c>
      <c r="D657" s="66"/>
      <c r="E657" s="66"/>
      <c r="F657" s="13" t="s">
        <v>76</v>
      </c>
      <c r="G657" s="15">
        <v>0.1</v>
      </c>
      <c r="H657" s="16">
        <v>207.58</v>
      </c>
      <c r="I657" s="16">
        <f t="shared" si="15"/>
        <v>20.75</v>
      </c>
    </row>
    <row r="658" spans="1:9" ht="15" customHeight="1" x14ac:dyDescent="0.25">
      <c r="A658" s="8"/>
      <c r="B658" s="8"/>
      <c r="C658" s="8"/>
      <c r="D658" s="8"/>
      <c r="E658" s="8"/>
      <c r="F658" s="8"/>
      <c r="G658" s="67" t="s">
        <v>3744</v>
      </c>
      <c r="H658" s="67"/>
      <c r="I658" s="17">
        <f>SUM(I652:I657)</f>
        <v>204.16</v>
      </c>
    </row>
    <row r="659" spans="1:9" ht="15" customHeight="1" x14ac:dyDescent="0.25">
      <c r="A659" s="8"/>
      <c r="B659" s="8"/>
      <c r="C659" s="8"/>
      <c r="D659" s="8"/>
      <c r="E659" s="8"/>
      <c r="F659" s="8"/>
      <c r="G659" s="68" t="s">
        <v>3745</v>
      </c>
      <c r="H659" s="68"/>
      <c r="I659" s="4">
        <f>ROUND(SUM(I658),2)</f>
        <v>204.16</v>
      </c>
    </row>
    <row r="660" spans="1:9" ht="9.9499999999999993" customHeight="1" x14ac:dyDescent="0.25">
      <c r="A660" s="8"/>
      <c r="B660" s="8"/>
      <c r="C660" s="8"/>
      <c r="D660" s="8"/>
      <c r="E660" s="8"/>
      <c r="F660" s="8"/>
      <c r="G660" s="62"/>
      <c r="H660" s="62"/>
      <c r="I660" s="62"/>
    </row>
    <row r="661" spans="1:9" ht="20.100000000000001" customHeight="1" x14ac:dyDescent="0.25">
      <c r="A661" s="63" t="s">
        <v>4118</v>
      </c>
      <c r="B661" s="63"/>
      <c r="C661" s="63"/>
      <c r="D661" s="63"/>
      <c r="E661" s="63"/>
      <c r="F661" s="63"/>
      <c r="G661" s="63"/>
      <c r="H661" s="63"/>
      <c r="I661" s="63"/>
    </row>
    <row r="662" spans="1:9" ht="15" customHeight="1" x14ac:dyDescent="0.25">
      <c r="A662" s="64" t="s">
        <v>3887</v>
      </c>
      <c r="B662" s="64"/>
      <c r="C662" s="65" t="s">
        <v>3</v>
      </c>
      <c r="D662" s="65"/>
      <c r="E662" s="65"/>
      <c r="F662" s="12" t="s">
        <v>4</v>
      </c>
      <c r="G662" s="12" t="s">
        <v>3725</v>
      </c>
      <c r="H662" s="12" t="s">
        <v>3726</v>
      </c>
      <c r="I662" s="12" t="s">
        <v>3727</v>
      </c>
    </row>
    <row r="663" spans="1:9" ht="21" customHeight="1" x14ac:dyDescent="0.25">
      <c r="A663" s="13" t="s">
        <v>3953</v>
      </c>
      <c r="B663" s="14" t="s">
        <v>3954</v>
      </c>
      <c r="C663" s="66" t="s">
        <v>17</v>
      </c>
      <c r="D663" s="66"/>
      <c r="E663" s="66"/>
      <c r="F663" s="13" t="s">
        <v>61</v>
      </c>
      <c r="G663" s="15">
        <v>1.66E-2</v>
      </c>
      <c r="H663" s="16">
        <v>257.68</v>
      </c>
      <c r="I663" s="16">
        <f>ROUND(ROUND(G663,8)*H663,2)</f>
        <v>4.28</v>
      </c>
    </row>
    <row r="664" spans="1:9" ht="21" customHeight="1" x14ac:dyDescent="0.25">
      <c r="A664" s="13" t="s">
        <v>3955</v>
      </c>
      <c r="B664" s="14" t="s">
        <v>3956</v>
      </c>
      <c r="C664" s="66" t="s">
        <v>17</v>
      </c>
      <c r="D664" s="66"/>
      <c r="E664" s="66"/>
      <c r="F664" s="13" t="s">
        <v>61</v>
      </c>
      <c r="G664" s="15">
        <v>1.66E-2</v>
      </c>
      <c r="H664" s="16">
        <v>249.19</v>
      </c>
      <c r="I664" s="16">
        <f>ROUND(ROUND(G664,8)*H664,2)</f>
        <v>4.1399999999999997</v>
      </c>
    </row>
    <row r="665" spans="1:9" ht="15" customHeight="1" x14ac:dyDescent="0.25">
      <c r="A665" s="8"/>
      <c r="B665" s="8"/>
      <c r="C665" s="8"/>
      <c r="D665" s="8"/>
      <c r="E665" s="8"/>
      <c r="F665" s="8"/>
      <c r="G665" s="67" t="s">
        <v>3896</v>
      </c>
      <c r="H665" s="67"/>
      <c r="I665" s="17">
        <f>SUM(I663:I664)</f>
        <v>8.42</v>
      </c>
    </row>
    <row r="666" spans="1:9" ht="15" customHeight="1" x14ac:dyDescent="0.25">
      <c r="A666" s="64" t="s">
        <v>3741</v>
      </c>
      <c r="B666" s="64"/>
      <c r="C666" s="65" t="s">
        <v>3</v>
      </c>
      <c r="D666" s="65"/>
      <c r="E666" s="65"/>
      <c r="F666" s="12" t="s">
        <v>4</v>
      </c>
      <c r="G666" s="12" t="s">
        <v>3725</v>
      </c>
      <c r="H666" s="12" t="s">
        <v>3726</v>
      </c>
      <c r="I666" s="12" t="s">
        <v>3727</v>
      </c>
    </row>
    <row r="667" spans="1:9" ht="29.1" customHeight="1" x14ac:dyDescent="0.25">
      <c r="A667" s="13" t="s">
        <v>3969</v>
      </c>
      <c r="B667" s="14" t="s">
        <v>3970</v>
      </c>
      <c r="C667" s="66" t="s">
        <v>17</v>
      </c>
      <c r="D667" s="66"/>
      <c r="E667" s="66"/>
      <c r="F667" s="13" t="s">
        <v>178</v>
      </c>
      <c r="G667" s="15">
        <v>0.93340000000000001</v>
      </c>
      <c r="H667" s="16">
        <v>3.26</v>
      </c>
      <c r="I667" s="16">
        <f t="shared" ref="I667:I687" si="16">ROUND(ROUND(G667,8)*H667,2)</f>
        <v>3.04</v>
      </c>
    </row>
    <row r="668" spans="1:9" ht="29.1" customHeight="1" x14ac:dyDescent="0.25">
      <c r="A668" s="13" t="s">
        <v>265</v>
      </c>
      <c r="B668" s="14" t="s">
        <v>266</v>
      </c>
      <c r="C668" s="66" t="s">
        <v>17</v>
      </c>
      <c r="D668" s="66"/>
      <c r="E668" s="66"/>
      <c r="F668" s="13" t="s">
        <v>178</v>
      </c>
      <c r="G668" s="15">
        <v>0.94720000000000004</v>
      </c>
      <c r="H668" s="16">
        <v>4.72</v>
      </c>
      <c r="I668" s="16">
        <f t="shared" si="16"/>
        <v>4.47</v>
      </c>
    </row>
    <row r="669" spans="1:9" ht="29.1" customHeight="1" x14ac:dyDescent="0.25">
      <c r="A669" s="13" t="s">
        <v>3975</v>
      </c>
      <c r="B669" s="14" t="s">
        <v>3976</v>
      </c>
      <c r="C669" s="66" t="s">
        <v>17</v>
      </c>
      <c r="D669" s="66"/>
      <c r="E669" s="66"/>
      <c r="F669" s="13" t="s">
        <v>61</v>
      </c>
      <c r="G669" s="15">
        <v>3.3099999999999997E-2</v>
      </c>
      <c r="H669" s="16">
        <v>186.58</v>
      </c>
      <c r="I669" s="16">
        <f t="shared" si="16"/>
        <v>6.18</v>
      </c>
    </row>
    <row r="670" spans="1:9" ht="29.1" customHeight="1" x14ac:dyDescent="0.25">
      <c r="A670" s="13" t="s">
        <v>4119</v>
      </c>
      <c r="B670" s="14" t="s">
        <v>4120</v>
      </c>
      <c r="C670" s="66" t="s">
        <v>17</v>
      </c>
      <c r="D670" s="66"/>
      <c r="E670" s="66"/>
      <c r="F670" s="13" t="s">
        <v>61</v>
      </c>
      <c r="G670" s="15">
        <v>6.6199999999999995E-2</v>
      </c>
      <c r="H670" s="16">
        <v>23.39</v>
      </c>
      <c r="I670" s="16">
        <f t="shared" si="16"/>
        <v>1.55</v>
      </c>
    </row>
    <row r="671" spans="1:9" ht="29.1" customHeight="1" x14ac:dyDescent="0.25">
      <c r="A671" s="13" t="s">
        <v>3993</v>
      </c>
      <c r="B671" s="14" t="s">
        <v>3994</v>
      </c>
      <c r="C671" s="66" t="s">
        <v>17</v>
      </c>
      <c r="D671" s="66"/>
      <c r="E671" s="66"/>
      <c r="F671" s="13" t="s">
        <v>61</v>
      </c>
      <c r="G671" s="15">
        <v>8.2799999999999999E-2</v>
      </c>
      <c r="H671" s="16">
        <v>27.36</v>
      </c>
      <c r="I671" s="16">
        <f t="shared" si="16"/>
        <v>2.27</v>
      </c>
    </row>
    <row r="672" spans="1:9" ht="29.1" customHeight="1" x14ac:dyDescent="0.25">
      <c r="A672" s="13" t="s">
        <v>4121</v>
      </c>
      <c r="B672" s="14" t="s">
        <v>4122</v>
      </c>
      <c r="C672" s="66" t="s">
        <v>17</v>
      </c>
      <c r="D672" s="66"/>
      <c r="E672" s="66"/>
      <c r="F672" s="13" t="s">
        <v>178</v>
      </c>
      <c r="G672" s="15">
        <v>0.3397</v>
      </c>
      <c r="H672" s="16">
        <v>9.77</v>
      </c>
      <c r="I672" s="16">
        <f t="shared" si="16"/>
        <v>3.32</v>
      </c>
    </row>
    <row r="673" spans="1:9" ht="29.1" customHeight="1" x14ac:dyDescent="0.25">
      <c r="A673" s="13" t="s">
        <v>4123</v>
      </c>
      <c r="B673" s="14" t="s">
        <v>4124</v>
      </c>
      <c r="C673" s="66" t="s">
        <v>17</v>
      </c>
      <c r="D673" s="66"/>
      <c r="E673" s="66"/>
      <c r="F673" s="13" t="s">
        <v>178</v>
      </c>
      <c r="G673" s="15">
        <v>0.22189999999999999</v>
      </c>
      <c r="H673" s="16">
        <v>13.22</v>
      </c>
      <c r="I673" s="16">
        <f t="shared" si="16"/>
        <v>2.93</v>
      </c>
    </row>
    <row r="674" spans="1:9" ht="15" customHeight="1" x14ac:dyDescent="0.25">
      <c r="A674" s="13" t="s">
        <v>3999</v>
      </c>
      <c r="B674" s="14" t="s">
        <v>4000</v>
      </c>
      <c r="C674" s="66" t="s">
        <v>17</v>
      </c>
      <c r="D674" s="66"/>
      <c r="E674" s="66"/>
      <c r="F674" s="13" t="s">
        <v>76</v>
      </c>
      <c r="G674" s="15">
        <v>1.2999999999999999E-3</v>
      </c>
      <c r="H674" s="16">
        <v>96.4</v>
      </c>
      <c r="I674" s="16">
        <f t="shared" si="16"/>
        <v>0.13</v>
      </c>
    </row>
    <row r="675" spans="1:9" ht="45.95" customHeight="1" x14ac:dyDescent="0.25">
      <c r="A675" s="13" t="s">
        <v>4001</v>
      </c>
      <c r="B675" s="14" t="s">
        <v>4002</v>
      </c>
      <c r="C675" s="66" t="s">
        <v>17</v>
      </c>
      <c r="D675" s="66"/>
      <c r="E675" s="66"/>
      <c r="F675" s="13" t="s">
        <v>178</v>
      </c>
      <c r="G675" s="15">
        <v>0.22189999999999999</v>
      </c>
      <c r="H675" s="16">
        <v>11.49</v>
      </c>
      <c r="I675" s="16">
        <f t="shared" si="16"/>
        <v>2.5499999999999998</v>
      </c>
    </row>
    <row r="676" spans="1:9" ht="21" customHeight="1" x14ac:dyDescent="0.25">
      <c r="A676" s="13" t="s">
        <v>2049</v>
      </c>
      <c r="B676" s="14" t="s">
        <v>2050</v>
      </c>
      <c r="C676" s="66" t="s">
        <v>17</v>
      </c>
      <c r="D676" s="66"/>
      <c r="E676" s="66"/>
      <c r="F676" s="13" t="s">
        <v>61</v>
      </c>
      <c r="G676" s="15">
        <v>3.3099999999999997E-2</v>
      </c>
      <c r="H676" s="16">
        <v>84.62</v>
      </c>
      <c r="I676" s="16">
        <f t="shared" si="16"/>
        <v>2.8</v>
      </c>
    </row>
    <row r="677" spans="1:9" ht="29.1" customHeight="1" x14ac:dyDescent="0.25">
      <c r="A677" s="13" t="s">
        <v>4081</v>
      </c>
      <c r="B677" s="14" t="s">
        <v>4082</v>
      </c>
      <c r="C677" s="66" t="s">
        <v>17</v>
      </c>
      <c r="D677" s="66"/>
      <c r="E677" s="66"/>
      <c r="F677" s="13" t="s">
        <v>61</v>
      </c>
      <c r="G677" s="15">
        <v>1.66E-2</v>
      </c>
      <c r="H677" s="16">
        <v>44.42</v>
      </c>
      <c r="I677" s="16">
        <f t="shared" si="16"/>
        <v>0.74</v>
      </c>
    </row>
    <row r="678" spans="1:9" ht="29.1" customHeight="1" x14ac:dyDescent="0.25">
      <c r="A678" s="13" t="s">
        <v>4011</v>
      </c>
      <c r="B678" s="14" t="s">
        <v>4012</v>
      </c>
      <c r="C678" s="66" t="s">
        <v>17</v>
      </c>
      <c r="D678" s="66"/>
      <c r="E678" s="66"/>
      <c r="F678" s="13" t="s">
        <v>72</v>
      </c>
      <c r="G678" s="15">
        <v>1.2466999999999999</v>
      </c>
      <c r="H678" s="16">
        <v>43.47</v>
      </c>
      <c r="I678" s="16">
        <f t="shared" si="16"/>
        <v>54.19</v>
      </c>
    </row>
    <row r="679" spans="1:9" ht="29.1" customHeight="1" x14ac:dyDescent="0.25">
      <c r="A679" s="13" t="s">
        <v>4125</v>
      </c>
      <c r="B679" s="14" t="s">
        <v>4126</v>
      </c>
      <c r="C679" s="66" t="s">
        <v>17</v>
      </c>
      <c r="D679" s="66"/>
      <c r="E679" s="66"/>
      <c r="F679" s="13" t="s">
        <v>72</v>
      </c>
      <c r="G679" s="15">
        <v>0.1532</v>
      </c>
      <c r="H679" s="16">
        <v>118.68</v>
      </c>
      <c r="I679" s="16">
        <f t="shared" si="16"/>
        <v>18.18</v>
      </c>
    </row>
    <row r="680" spans="1:9" ht="29.1" customHeight="1" x14ac:dyDescent="0.25">
      <c r="A680" s="13" t="s">
        <v>4127</v>
      </c>
      <c r="B680" s="14" t="s">
        <v>4128</v>
      </c>
      <c r="C680" s="66" t="s">
        <v>17</v>
      </c>
      <c r="D680" s="66"/>
      <c r="E680" s="66"/>
      <c r="F680" s="13" t="s">
        <v>72</v>
      </c>
      <c r="G680" s="15">
        <v>0.1195</v>
      </c>
      <c r="H680" s="16">
        <v>153.38</v>
      </c>
      <c r="I680" s="16">
        <f t="shared" si="16"/>
        <v>18.329999999999998</v>
      </c>
    </row>
    <row r="681" spans="1:9" ht="29.1" customHeight="1" x14ac:dyDescent="0.25">
      <c r="A681" s="13" t="s">
        <v>4129</v>
      </c>
      <c r="B681" s="14" t="s">
        <v>4130</v>
      </c>
      <c r="C681" s="66" t="s">
        <v>17</v>
      </c>
      <c r="D681" s="66"/>
      <c r="E681" s="66"/>
      <c r="F681" s="13" t="s">
        <v>72</v>
      </c>
      <c r="G681" s="15">
        <v>9.8100000000000007E-2</v>
      </c>
      <c r="H681" s="16">
        <v>99.87</v>
      </c>
      <c r="I681" s="16">
        <f t="shared" si="16"/>
        <v>9.8000000000000007</v>
      </c>
    </row>
    <row r="682" spans="1:9" ht="21" customHeight="1" x14ac:dyDescent="0.25">
      <c r="A682" s="13" t="s">
        <v>539</v>
      </c>
      <c r="B682" s="14" t="s">
        <v>540</v>
      </c>
      <c r="C682" s="66" t="s">
        <v>17</v>
      </c>
      <c r="D682" s="66"/>
      <c r="E682" s="66"/>
      <c r="F682" s="13" t="s">
        <v>72</v>
      </c>
      <c r="G682" s="15">
        <v>0.48370000000000002</v>
      </c>
      <c r="H682" s="16">
        <v>14.41</v>
      </c>
      <c r="I682" s="16">
        <f t="shared" si="16"/>
        <v>6.97</v>
      </c>
    </row>
    <row r="683" spans="1:9" ht="29.1" customHeight="1" x14ac:dyDescent="0.25">
      <c r="A683" s="13" t="s">
        <v>4055</v>
      </c>
      <c r="B683" s="14" t="s">
        <v>4056</v>
      </c>
      <c r="C683" s="66" t="s">
        <v>17</v>
      </c>
      <c r="D683" s="66"/>
      <c r="E683" s="66"/>
      <c r="F683" s="13" t="s">
        <v>61</v>
      </c>
      <c r="G683" s="15">
        <v>1.66E-2</v>
      </c>
      <c r="H683" s="16">
        <v>109.41</v>
      </c>
      <c r="I683" s="16">
        <f t="shared" si="16"/>
        <v>1.82</v>
      </c>
    </row>
    <row r="684" spans="1:9" ht="38.1" customHeight="1" x14ac:dyDescent="0.25">
      <c r="A684" s="13" t="s">
        <v>4033</v>
      </c>
      <c r="B684" s="14" t="s">
        <v>4034</v>
      </c>
      <c r="C684" s="66" t="s">
        <v>17</v>
      </c>
      <c r="D684" s="66"/>
      <c r="E684" s="66"/>
      <c r="F684" s="13" t="s">
        <v>72</v>
      </c>
      <c r="G684" s="15">
        <v>1.2466999999999999</v>
      </c>
      <c r="H684" s="16">
        <v>51.48</v>
      </c>
      <c r="I684" s="16">
        <f t="shared" si="16"/>
        <v>64.180000000000007</v>
      </c>
    </row>
    <row r="685" spans="1:9" ht="29.1" customHeight="1" x14ac:dyDescent="0.25">
      <c r="A685" s="13" t="s">
        <v>4035</v>
      </c>
      <c r="B685" s="14" t="s">
        <v>4036</v>
      </c>
      <c r="C685" s="66" t="s">
        <v>17</v>
      </c>
      <c r="D685" s="66"/>
      <c r="E685" s="66"/>
      <c r="F685" s="13" t="s">
        <v>61</v>
      </c>
      <c r="G685" s="15">
        <v>3.3099999999999997E-2</v>
      </c>
      <c r="H685" s="16">
        <v>30.69</v>
      </c>
      <c r="I685" s="16">
        <f t="shared" si="16"/>
        <v>1.02</v>
      </c>
    </row>
    <row r="686" spans="1:9" ht="29.1" customHeight="1" x14ac:dyDescent="0.25">
      <c r="A686" s="13" t="s">
        <v>4131</v>
      </c>
      <c r="B686" s="14" t="s">
        <v>4132</v>
      </c>
      <c r="C686" s="66" t="s">
        <v>17</v>
      </c>
      <c r="D686" s="66"/>
      <c r="E686" s="66"/>
      <c r="F686" s="13" t="s">
        <v>61</v>
      </c>
      <c r="G686" s="15">
        <v>3.3099999999999997E-2</v>
      </c>
      <c r="H686" s="16">
        <v>32.25</v>
      </c>
      <c r="I686" s="16">
        <f t="shared" si="16"/>
        <v>1.07</v>
      </c>
    </row>
    <row r="687" spans="1:9" ht="38.1" customHeight="1" x14ac:dyDescent="0.25">
      <c r="A687" s="13" t="s">
        <v>4039</v>
      </c>
      <c r="B687" s="14" t="s">
        <v>4040</v>
      </c>
      <c r="C687" s="66" t="s">
        <v>17</v>
      </c>
      <c r="D687" s="66"/>
      <c r="E687" s="66"/>
      <c r="F687" s="13" t="s">
        <v>72</v>
      </c>
      <c r="G687" s="15">
        <v>1.2466999999999999</v>
      </c>
      <c r="H687" s="16">
        <v>24.26</v>
      </c>
      <c r="I687" s="16">
        <f t="shared" si="16"/>
        <v>30.24</v>
      </c>
    </row>
    <row r="688" spans="1:9" ht="15" customHeight="1" x14ac:dyDescent="0.25">
      <c r="A688" s="8"/>
      <c r="B688" s="8"/>
      <c r="C688" s="8"/>
      <c r="D688" s="8"/>
      <c r="E688" s="8"/>
      <c r="F688" s="8"/>
      <c r="G688" s="67" t="s">
        <v>3744</v>
      </c>
      <c r="H688" s="67"/>
      <c r="I688" s="17">
        <f>SUM(I667:I687)</f>
        <v>235.78</v>
      </c>
    </row>
    <row r="689" spans="1:9" ht="15" customHeight="1" x14ac:dyDescent="0.25">
      <c r="A689" s="69" t="s">
        <v>4133</v>
      </c>
      <c r="B689" s="69"/>
      <c r="C689" s="69"/>
      <c r="D689" s="8"/>
      <c r="E689" s="8"/>
      <c r="F689" s="8"/>
      <c r="G689" s="68" t="s">
        <v>3745</v>
      </c>
      <c r="H689" s="68"/>
      <c r="I689" s="4">
        <v>244.2</v>
      </c>
    </row>
    <row r="690" spans="1:9" ht="23.1" customHeight="1" x14ac:dyDescent="0.25">
      <c r="A690" s="69"/>
      <c r="B690" s="69"/>
      <c r="C690" s="69"/>
      <c r="D690" s="8"/>
      <c r="E690" s="8"/>
      <c r="F690" s="8"/>
      <c r="G690" s="8"/>
      <c r="H690" s="8"/>
      <c r="I690" s="8"/>
    </row>
    <row r="691" spans="1:9" ht="9.9499999999999993" customHeight="1" x14ac:dyDescent="0.25">
      <c r="A691" s="8"/>
      <c r="B691" s="8"/>
      <c r="C691" s="8"/>
      <c r="D691" s="8"/>
      <c r="E691" s="8"/>
      <c r="F691" s="8"/>
      <c r="G691" s="62"/>
      <c r="H691" s="62"/>
      <c r="I691" s="62"/>
    </row>
    <row r="692" spans="1:9" ht="20.100000000000001" customHeight="1" x14ac:dyDescent="0.25">
      <c r="A692" s="63" t="s">
        <v>4134</v>
      </c>
      <c r="B692" s="63"/>
      <c r="C692" s="63"/>
      <c r="D692" s="63"/>
      <c r="E692" s="63"/>
      <c r="F692" s="63"/>
      <c r="G692" s="63"/>
      <c r="H692" s="63"/>
      <c r="I692" s="63"/>
    </row>
    <row r="693" spans="1:9" ht="15" customHeight="1" x14ac:dyDescent="0.25">
      <c r="A693" s="64" t="s">
        <v>3887</v>
      </c>
      <c r="B693" s="64"/>
      <c r="C693" s="65" t="s">
        <v>3</v>
      </c>
      <c r="D693" s="65"/>
      <c r="E693" s="65"/>
      <c r="F693" s="12" t="s">
        <v>4</v>
      </c>
      <c r="G693" s="12" t="s">
        <v>3725</v>
      </c>
      <c r="H693" s="12" t="s">
        <v>3726</v>
      </c>
      <c r="I693" s="12" t="s">
        <v>3727</v>
      </c>
    </row>
    <row r="694" spans="1:9" ht="21" customHeight="1" x14ac:dyDescent="0.25">
      <c r="A694" s="13" t="s">
        <v>3953</v>
      </c>
      <c r="B694" s="14" t="s">
        <v>3954</v>
      </c>
      <c r="C694" s="66" t="s">
        <v>17</v>
      </c>
      <c r="D694" s="66"/>
      <c r="E694" s="66"/>
      <c r="F694" s="13" t="s">
        <v>61</v>
      </c>
      <c r="G694" s="15">
        <v>9.6600000000000005E-2</v>
      </c>
      <c r="H694" s="16">
        <v>257.68</v>
      </c>
      <c r="I694" s="16">
        <f>ROUND(ROUND(G694,8)*H694,2)</f>
        <v>24.89</v>
      </c>
    </row>
    <row r="695" spans="1:9" ht="21" customHeight="1" x14ac:dyDescent="0.25">
      <c r="A695" s="13" t="s">
        <v>3955</v>
      </c>
      <c r="B695" s="14" t="s">
        <v>3956</v>
      </c>
      <c r="C695" s="66" t="s">
        <v>17</v>
      </c>
      <c r="D695" s="66"/>
      <c r="E695" s="66"/>
      <c r="F695" s="13" t="s">
        <v>61</v>
      </c>
      <c r="G695" s="15">
        <v>9.6600000000000005E-2</v>
      </c>
      <c r="H695" s="16">
        <v>249.19</v>
      </c>
      <c r="I695" s="16">
        <f>ROUND(ROUND(G695,8)*H695,2)</f>
        <v>24.07</v>
      </c>
    </row>
    <row r="696" spans="1:9" ht="15" customHeight="1" x14ac:dyDescent="0.25">
      <c r="A696" s="8"/>
      <c r="B696" s="8"/>
      <c r="C696" s="8"/>
      <c r="D696" s="8"/>
      <c r="E696" s="8"/>
      <c r="F696" s="8"/>
      <c r="G696" s="67" t="s">
        <v>3896</v>
      </c>
      <c r="H696" s="67"/>
      <c r="I696" s="17">
        <f>SUM(I694:I695)</f>
        <v>48.96</v>
      </c>
    </row>
    <row r="697" spans="1:9" ht="15" customHeight="1" x14ac:dyDescent="0.25">
      <c r="A697" s="64" t="s">
        <v>3741</v>
      </c>
      <c r="B697" s="64"/>
      <c r="C697" s="65" t="s">
        <v>3</v>
      </c>
      <c r="D697" s="65"/>
      <c r="E697" s="65"/>
      <c r="F697" s="12" t="s">
        <v>4</v>
      </c>
      <c r="G697" s="12" t="s">
        <v>3725</v>
      </c>
      <c r="H697" s="12" t="s">
        <v>3726</v>
      </c>
      <c r="I697" s="12" t="s">
        <v>3727</v>
      </c>
    </row>
    <row r="698" spans="1:9" ht="29.1" customHeight="1" x14ac:dyDescent="0.25">
      <c r="A698" s="13" t="s">
        <v>3969</v>
      </c>
      <c r="B698" s="14" t="s">
        <v>3970</v>
      </c>
      <c r="C698" s="66" t="s">
        <v>17</v>
      </c>
      <c r="D698" s="66"/>
      <c r="E698" s="66"/>
      <c r="F698" s="13" t="s">
        <v>178</v>
      </c>
      <c r="G698" s="15">
        <v>1.0821000000000001</v>
      </c>
      <c r="H698" s="16">
        <v>3.26</v>
      </c>
      <c r="I698" s="16">
        <f t="shared" ref="I698:I718" si="17">ROUND(ROUND(G698,8)*H698,2)</f>
        <v>3.53</v>
      </c>
    </row>
    <row r="699" spans="1:9" ht="29.1" customHeight="1" x14ac:dyDescent="0.25">
      <c r="A699" s="13" t="s">
        <v>265</v>
      </c>
      <c r="B699" s="14" t="s">
        <v>266</v>
      </c>
      <c r="C699" s="66" t="s">
        <v>17</v>
      </c>
      <c r="D699" s="66"/>
      <c r="E699" s="66"/>
      <c r="F699" s="13" t="s">
        <v>178</v>
      </c>
      <c r="G699" s="15">
        <v>2.0870000000000002</v>
      </c>
      <c r="H699" s="16">
        <v>4.72</v>
      </c>
      <c r="I699" s="16">
        <f t="shared" si="17"/>
        <v>9.85</v>
      </c>
    </row>
    <row r="700" spans="1:9" ht="29.1" customHeight="1" x14ac:dyDescent="0.25">
      <c r="A700" s="13" t="s">
        <v>3975</v>
      </c>
      <c r="B700" s="14" t="s">
        <v>3976</v>
      </c>
      <c r="C700" s="66" t="s">
        <v>17</v>
      </c>
      <c r="D700" s="66"/>
      <c r="E700" s="66"/>
      <c r="F700" s="13" t="s">
        <v>61</v>
      </c>
      <c r="G700" s="15">
        <v>9.6600000000000005E-2</v>
      </c>
      <c r="H700" s="16">
        <v>186.58</v>
      </c>
      <c r="I700" s="16">
        <f t="shared" si="17"/>
        <v>18.02</v>
      </c>
    </row>
    <row r="701" spans="1:9" ht="29.1" customHeight="1" x14ac:dyDescent="0.25">
      <c r="A701" s="13" t="s">
        <v>4119</v>
      </c>
      <c r="B701" s="14" t="s">
        <v>4120</v>
      </c>
      <c r="C701" s="66" t="s">
        <v>17</v>
      </c>
      <c r="D701" s="66"/>
      <c r="E701" s="66"/>
      <c r="F701" s="13" t="s">
        <v>61</v>
      </c>
      <c r="G701" s="15">
        <v>0.38650000000000001</v>
      </c>
      <c r="H701" s="16">
        <v>23.39</v>
      </c>
      <c r="I701" s="16">
        <f t="shared" si="17"/>
        <v>9.0399999999999991</v>
      </c>
    </row>
    <row r="702" spans="1:9" ht="29.1" customHeight="1" x14ac:dyDescent="0.25">
      <c r="A702" s="13" t="s">
        <v>3993</v>
      </c>
      <c r="B702" s="14" t="s">
        <v>3994</v>
      </c>
      <c r="C702" s="66" t="s">
        <v>17</v>
      </c>
      <c r="D702" s="66"/>
      <c r="E702" s="66"/>
      <c r="F702" s="13" t="s">
        <v>61</v>
      </c>
      <c r="G702" s="15">
        <v>0.28989999999999999</v>
      </c>
      <c r="H702" s="16">
        <v>27.36</v>
      </c>
      <c r="I702" s="16">
        <f t="shared" si="17"/>
        <v>7.93</v>
      </c>
    </row>
    <row r="703" spans="1:9" ht="29.1" customHeight="1" x14ac:dyDescent="0.25">
      <c r="A703" s="13" t="s">
        <v>4121</v>
      </c>
      <c r="B703" s="14" t="s">
        <v>4122</v>
      </c>
      <c r="C703" s="66" t="s">
        <v>17</v>
      </c>
      <c r="D703" s="66"/>
      <c r="E703" s="66"/>
      <c r="F703" s="13" t="s">
        <v>178</v>
      </c>
      <c r="G703" s="15">
        <v>0.42509999999999998</v>
      </c>
      <c r="H703" s="16">
        <v>9.77</v>
      </c>
      <c r="I703" s="16">
        <f t="shared" si="17"/>
        <v>4.1500000000000004</v>
      </c>
    </row>
    <row r="704" spans="1:9" ht="29.1" customHeight="1" x14ac:dyDescent="0.25">
      <c r="A704" s="13" t="s">
        <v>4123</v>
      </c>
      <c r="B704" s="14" t="s">
        <v>4124</v>
      </c>
      <c r="C704" s="66" t="s">
        <v>17</v>
      </c>
      <c r="D704" s="66"/>
      <c r="E704" s="66"/>
      <c r="F704" s="13" t="s">
        <v>178</v>
      </c>
      <c r="G704" s="15">
        <v>0.46379999999999999</v>
      </c>
      <c r="H704" s="16">
        <v>13.22</v>
      </c>
      <c r="I704" s="16">
        <f t="shared" si="17"/>
        <v>6.13</v>
      </c>
    </row>
    <row r="705" spans="1:9" ht="15" customHeight="1" x14ac:dyDescent="0.25">
      <c r="A705" s="13" t="s">
        <v>3999</v>
      </c>
      <c r="B705" s="14" t="s">
        <v>4000</v>
      </c>
      <c r="C705" s="66" t="s">
        <v>17</v>
      </c>
      <c r="D705" s="66"/>
      <c r="E705" s="66"/>
      <c r="F705" s="13" t="s">
        <v>76</v>
      </c>
      <c r="G705" s="15">
        <v>7.7999999999999996E-3</v>
      </c>
      <c r="H705" s="16">
        <v>96.4</v>
      </c>
      <c r="I705" s="16">
        <f t="shared" si="17"/>
        <v>0.75</v>
      </c>
    </row>
    <row r="706" spans="1:9" ht="45.95" customHeight="1" x14ac:dyDescent="0.25">
      <c r="A706" s="13" t="s">
        <v>4001</v>
      </c>
      <c r="B706" s="14" t="s">
        <v>4002</v>
      </c>
      <c r="C706" s="66" t="s">
        <v>17</v>
      </c>
      <c r="D706" s="66"/>
      <c r="E706" s="66"/>
      <c r="F706" s="13" t="s">
        <v>178</v>
      </c>
      <c r="G706" s="15">
        <v>0.42509999999999998</v>
      </c>
      <c r="H706" s="16">
        <v>11.49</v>
      </c>
      <c r="I706" s="16">
        <f t="shared" si="17"/>
        <v>4.88</v>
      </c>
    </row>
    <row r="707" spans="1:9" ht="45.95" customHeight="1" x14ac:dyDescent="0.25">
      <c r="A707" s="13" t="s">
        <v>4135</v>
      </c>
      <c r="B707" s="14" t="s">
        <v>4136</v>
      </c>
      <c r="C707" s="66" t="s">
        <v>17</v>
      </c>
      <c r="D707" s="66"/>
      <c r="E707" s="66"/>
      <c r="F707" s="13" t="s">
        <v>178</v>
      </c>
      <c r="G707" s="15">
        <v>0.46379999999999999</v>
      </c>
      <c r="H707" s="16">
        <v>4.2699999999999996</v>
      </c>
      <c r="I707" s="16">
        <f t="shared" si="17"/>
        <v>1.98</v>
      </c>
    </row>
    <row r="708" spans="1:9" ht="21" customHeight="1" x14ac:dyDescent="0.25">
      <c r="A708" s="13" t="s">
        <v>2049</v>
      </c>
      <c r="B708" s="14" t="s">
        <v>2050</v>
      </c>
      <c r="C708" s="66" t="s">
        <v>17</v>
      </c>
      <c r="D708" s="66"/>
      <c r="E708" s="66"/>
      <c r="F708" s="13" t="s">
        <v>61</v>
      </c>
      <c r="G708" s="15">
        <v>9.6600000000000005E-2</v>
      </c>
      <c r="H708" s="16">
        <v>84.62</v>
      </c>
      <c r="I708" s="16">
        <f t="shared" si="17"/>
        <v>8.17</v>
      </c>
    </row>
    <row r="709" spans="1:9" ht="29.1" customHeight="1" x14ac:dyDescent="0.25">
      <c r="A709" s="13" t="s">
        <v>4003</v>
      </c>
      <c r="B709" s="14" t="s">
        <v>4004</v>
      </c>
      <c r="C709" s="66" t="s">
        <v>17</v>
      </c>
      <c r="D709" s="66"/>
      <c r="E709" s="66"/>
      <c r="F709" s="13" t="s">
        <v>61</v>
      </c>
      <c r="G709" s="15">
        <v>9.6600000000000005E-2</v>
      </c>
      <c r="H709" s="16">
        <v>50.09</v>
      </c>
      <c r="I709" s="16">
        <f t="shared" si="17"/>
        <v>4.84</v>
      </c>
    </row>
    <row r="710" spans="1:9" ht="29.1" customHeight="1" x14ac:dyDescent="0.25">
      <c r="A710" s="13" t="s">
        <v>4011</v>
      </c>
      <c r="B710" s="14" t="s">
        <v>4012</v>
      </c>
      <c r="C710" s="66" t="s">
        <v>17</v>
      </c>
      <c r="D710" s="66"/>
      <c r="E710" s="66"/>
      <c r="F710" s="13" t="s">
        <v>72</v>
      </c>
      <c r="G710" s="15">
        <v>1.9256</v>
      </c>
      <c r="H710" s="16">
        <v>43.47</v>
      </c>
      <c r="I710" s="16">
        <f t="shared" si="17"/>
        <v>83.71</v>
      </c>
    </row>
    <row r="711" spans="1:9" ht="29.1" customHeight="1" x14ac:dyDescent="0.25">
      <c r="A711" s="13" t="s">
        <v>4125</v>
      </c>
      <c r="B711" s="14" t="s">
        <v>4126</v>
      </c>
      <c r="C711" s="66" t="s">
        <v>17</v>
      </c>
      <c r="D711" s="66"/>
      <c r="E711" s="66"/>
      <c r="F711" s="13" t="s">
        <v>72</v>
      </c>
      <c r="G711" s="15">
        <v>0.15079999999999999</v>
      </c>
      <c r="H711" s="16">
        <v>118.68</v>
      </c>
      <c r="I711" s="16">
        <f t="shared" si="17"/>
        <v>17.899999999999999</v>
      </c>
    </row>
    <row r="712" spans="1:9" ht="29.1" customHeight="1" x14ac:dyDescent="0.25">
      <c r="A712" s="13" t="s">
        <v>4127</v>
      </c>
      <c r="B712" s="14" t="s">
        <v>4128</v>
      </c>
      <c r="C712" s="66" t="s">
        <v>17</v>
      </c>
      <c r="D712" s="66"/>
      <c r="E712" s="66"/>
      <c r="F712" s="13" t="s">
        <v>72</v>
      </c>
      <c r="G712" s="15">
        <v>0.1176</v>
      </c>
      <c r="H712" s="16">
        <v>153.38</v>
      </c>
      <c r="I712" s="16">
        <f t="shared" si="17"/>
        <v>18.04</v>
      </c>
    </row>
    <row r="713" spans="1:9" ht="29.1" customHeight="1" x14ac:dyDescent="0.25">
      <c r="A713" s="13" t="s">
        <v>4129</v>
      </c>
      <c r="B713" s="14" t="s">
        <v>4130</v>
      </c>
      <c r="C713" s="66" t="s">
        <v>17</v>
      </c>
      <c r="D713" s="66"/>
      <c r="E713" s="66"/>
      <c r="F713" s="13" t="s">
        <v>72</v>
      </c>
      <c r="G713" s="15">
        <v>9.6600000000000005E-2</v>
      </c>
      <c r="H713" s="16">
        <v>99.87</v>
      </c>
      <c r="I713" s="16">
        <f t="shared" si="17"/>
        <v>9.65</v>
      </c>
    </row>
    <row r="714" spans="1:9" ht="21" customHeight="1" x14ac:dyDescent="0.25">
      <c r="A714" s="13" t="s">
        <v>539</v>
      </c>
      <c r="B714" s="14" t="s">
        <v>540</v>
      </c>
      <c r="C714" s="66" t="s">
        <v>17</v>
      </c>
      <c r="D714" s="66"/>
      <c r="E714" s="66"/>
      <c r="F714" s="13" t="s">
        <v>72</v>
      </c>
      <c r="G714" s="15">
        <v>0.47610000000000002</v>
      </c>
      <c r="H714" s="16">
        <v>14.41</v>
      </c>
      <c r="I714" s="16">
        <f t="shared" si="17"/>
        <v>6.86</v>
      </c>
    </row>
    <row r="715" spans="1:9" ht="29.1" customHeight="1" x14ac:dyDescent="0.25">
      <c r="A715" s="13" t="s">
        <v>4055</v>
      </c>
      <c r="B715" s="14" t="s">
        <v>4056</v>
      </c>
      <c r="C715" s="66" t="s">
        <v>17</v>
      </c>
      <c r="D715" s="66"/>
      <c r="E715" s="66"/>
      <c r="F715" s="13" t="s">
        <v>61</v>
      </c>
      <c r="G715" s="15">
        <v>9.6600000000000005E-2</v>
      </c>
      <c r="H715" s="16">
        <v>109.41</v>
      </c>
      <c r="I715" s="16">
        <f t="shared" si="17"/>
        <v>10.57</v>
      </c>
    </row>
    <row r="716" spans="1:9" ht="38.1" customHeight="1" x14ac:dyDescent="0.25">
      <c r="A716" s="13" t="s">
        <v>4033</v>
      </c>
      <c r="B716" s="14" t="s">
        <v>4034</v>
      </c>
      <c r="C716" s="66" t="s">
        <v>17</v>
      </c>
      <c r="D716" s="66"/>
      <c r="E716" s="66"/>
      <c r="F716" s="13" t="s">
        <v>72</v>
      </c>
      <c r="G716" s="15">
        <v>1.9256</v>
      </c>
      <c r="H716" s="16">
        <v>51.48</v>
      </c>
      <c r="I716" s="16">
        <f t="shared" si="17"/>
        <v>99.13</v>
      </c>
    </row>
    <row r="717" spans="1:9" ht="29.1" customHeight="1" x14ac:dyDescent="0.25">
      <c r="A717" s="13" t="s">
        <v>4037</v>
      </c>
      <c r="B717" s="14" t="s">
        <v>4038</v>
      </c>
      <c r="C717" s="66" t="s">
        <v>17</v>
      </c>
      <c r="D717" s="66"/>
      <c r="E717" s="66"/>
      <c r="F717" s="13" t="s">
        <v>61</v>
      </c>
      <c r="G717" s="15">
        <v>0.28989999999999999</v>
      </c>
      <c r="H717" s="16">
        <v>46.89</v>
      </c>
      <c r="I717" s="16">
        <f t="shared" si="17"/>
        <v>13.59</v>
      </c>
    </row>
    <row r="718" spans="1:9" ht="38.1" customHeight="1" x14ac:dyDescent="0.25">
      <c r="A718" s="13" t="s">
        <v>4039</v>
      </c>
      <c r="B718" s="14" t="s">
        <v>4040</v>
      </c>
      <c r="C718" s="66" t="s">
        <v>17</v>
      </c>
      <c r="D718" s="66"/>
      <c r="E718" s="66"/>
      <c r="F718" s="13" t="s">
        <v>72</v>
      </c>
      <c r="G718" s="15">
        <v>1.9256</v>
      </c>
      <c r="H718" s="16">
        <v>24.26</v>
      </c>
      <c r="I718" s="16">
        <f t="shared" si="17"/>
        <v>46.72</v>
      </c>
    </row>
    <row r="719" spans="1:9" ht="15" customHeight="1" x14ac:dyDescent="0.25">
      <c r="A719" s="8"/>
      <c r="B719" s="8"/>
      <c r="C719" s="8"/>
      <c r="D719" s="8"/>
      <c r="E719" s="8"/>
      <c r="F719" s="8"/>
      <c r="G719" s="67" t="s">
        <v>3744</v>
      </c>
      <c r="H719" s="67"/>
      <c r="I719" s="17">
        <f>SUM(I698:I718)</f>
        <v>385.43999999999994</v>
      </c>
    </row>
    <row r="720" spans="1:9" ht="15" customHeight="1" x14ac:dyDescent="0.25">
      <c r="A720" s="69" t="s">
        <v>4137</v>
      </c>
      <c r="B720" s="69"/>
      <c r="C720" s="69"/>
      <c r="D720" s="8"/>
      <c r="E720" s="8"/>
      <c r="F720" s="8"/>
      <c r="G720" s="68" t="s">
        <v>3745</v>
      </c>
      <c r="H720" s="68"/>
      <c r="I720" s="4">
        <v>434.4</v>
      </c>
    </row>
    <row r="721" spans="1:9" ht="23.1" customHeight="1" x14ac:dyDescent="0.25">
      <c r="A721" s="69"/>
      <c r="B721" s="69"/>
      <c r="C721" s="69"/>
      <c r="D721" s="8"/>
      <c r="E721" s="8"/>
      <c r="F721" s="8"/>
      <c r="G721" s="8"/>
      <c r="H721" s="8"/>
      <c r="I721" s="8"/>
    </row>
    <row r="722" spans="1:9" ht="9.9499999999999993" customHeight="1" x14ac:dyDescent="0.25">
      <c r="A722" s="8"/>
      <c r="B722" s="8"/>
      <c r="C722" s="8"/>
      <c r="D722" s="8"/>
      <c r="E722" s="8"/>
      <c r="F722" s="8"/>
      <c r="G722" s="62"/>
      <c r="H722" s="62"/>
      <c r="I722" s="62"/>
    </row>
    <row r="723" spans="1:9" ht="20.100000000000001" customHeight="1" x14ac:dyDescent="0.25">
      <c r="A723" s="63" t="s">
        <v>4138</v>
      </c>
      <c r="B723" s="63"/>
      <c r="C723" s="63"/>
      <c r="D723" s="63"/>
      <c r="E723" s="63"/>
      <c r="F723" s="63"/>
      <c r="G723" s="63"/>
      <c r="H723" s="63"/>
      <c r="I723" s="63"/>
    </row>
    <row r="724" spans="1:9" ht="15" customHeight="1" x14ac:dyDescent="0.25">
      <c r="A724" s="64" t="s">
        <v>3865</v>
      </c>
      <c r="B724" s="64"/>
      <c r="C724" s="65" t="s">
        <v>3</v>
      </c>
      <c r="D724" s="65"/>
      <c r="E724" s="65"/>
      <c r="F724" s="12" t="s">
        <v>4</v>
      </c>
      <c r="G724" s="12" t="s">
        <v>3725</v>
      </c>
      <c r="H724" s="12" t="s">
        <v>3726</v>
      </c>
      <c r="I724" s="12" t="s">
        <v>3727</v>
      </c>
    </row>
    <row r="725" spans="1:9" ht="45.95" customHeight="1" x14ac:dyDescent="0.25">
      <c r="A725" s="13" t="s">
        <v>4139</v>
      </c>
      <c r="B725" s="14" t="s">
        <v>4140</v>
      </c>
      <c r="C725" s="66" t="s">
        <v>17</v>
      </c>
      <c r="D725" s="66"/>
      <c r="E725" s="66"/>
      <c r="F725" s="13" t="s">
        <v>3868</v>
      </c>
      <c r="G725" s="15">
        <v>0.40760000000000002</v>
      </c>
      <c r="H725" s="16">
        <v>79.12</v>
      </c>
      <c r="I725" s="16">
        <f>TRUNC(TRUNC(G725,8)*H725,2)</f>
        <v>32.24</v>
      </c>
    </row>
    <row r="726" spans="1:9" ht="45.95" customHeight="1" x14ac:dyDescent="0.25">
      <c r="A726" s="13" t="s">
        <v>4141</v>
      </c>
      <c r="B726" s="14" t="s">
        <v>4142</v>
      </c>
      <c r="C726" s="66" t="s">
        <v>17</v>
      </c>
      <c r="D726" s="66"/>
      <c r="E726" s="66"/>
      <c r="F726" s="13" t="s">
        <v>3829</v>
      </c>
      <c r="G726" s="15">
        <v>0.2</v>
      </c>
      <c r="H726" s="16">
        <v>164.77</v>
      </c>
      <c r="I726" s="16">
        <f>TRUNC(TRUNC(G726,8)*H726,2)</f>
        <v>32.950000000000003</v>
      </c>
    </row>
    <row r="727" spans="1:9" ht="18" customHeight="1" x14ac:dyDescent="0.25">
      <c r="A727" s="8"/>
      <c r="B727" s="8"/>
      <c r="C727" s="8"/>
      <c r="D727" s="8"/>
      <c r="E727" s="8"/>
      <c r="F727" s="8"/>
      <c r="G727" s="67" t="s">
        <v>3871</v>
      </c>
      <c r="H727" s="67"/>
      <c r="I727" s="17">
        <f>SUM(I725:I726)</f>
        <v>65.19</v>
      </c>
    </row>
    <row r="728" spans="1:9" ht="15" customHeight="1" x14ac:dyDescent="0.25">
      <c r="A728" s="64" t="s">
        <v>3887</v>
      </c>
      <c r="B728" s="64"/>
      <c r="C728" s="65" t="s">
        <v>3</v>
      </c>
      <c r="D728" s="65"/>
      <c r="E728" s="65"/>
      <c r="F728" s="12" t="s">
        <v>4</v>
      </c>
      <c r="G728" s="12" t="s">
        <v>3725</v>
      </c>
      <c r="H728" s="12" t="s">
        <v>3726</v>
      </c>
      <c r="I728" s="12" t="s">
        <v>3727</v>
      </c>
    </row>
    <row r="729" spans="1:9" ht="21" customHeight="1" x14ac:dyDescent="0.25">
      <c r="A729" s="13" t="s">
        <v>4143</v>
      </c>
      <c r="B729" s="14" t="s">
        <v>4144</v>
      </c>
      <c r="C729" s="66" t="s">
        <v>17</v>
      </c>
      <c r="D729" s="66"/>
      <c r="E729" s="66"/>
      <c r="F729" s="13" t="s">
        <v>61</v>
      </c>
      <c r="G729" s="15">
        <v>380.94380000000001</v>
      </c>
      <c r="H729" s="16">
        <v>4.46</v>
      </c>
      <c r="I729" s="16">
        <f t="shared" ref="I729:I735" si="18">TRUNC(TRUNC(G729,8)*H729,2)</f>
        <v>1699</v>
      </c>
    </row>
    <row r="730" spans="1:9" ht="21" customHeight="1" x14ac:dyDescent="0.25">
      <c r="A730" s="13" t="s">
        <v>4145</v>
      </c>
      <c r="B730" s="14" t="s">
        <v>4146</v>
      </c>
      <c r="C730" s="66" t="s">
        <v>17</v>
      </c>
      <c r="D730" s="66"/>
      <c r="E730" s="66"/>
      <c r="F730" s="13" t="s">
        <v>61</v>
      </c>
      <c r="G730" s="15">
        <v>69.3</v>
      </c>
      <c r="H730" s="16">
        <v>2.77</v>
      </c>
      <c r="I730" s="16">
        <f t="shared" si="18"/>
        <v>191.96</v>
      </c>
    </row>
    <row r="731" spans="1:9" ht="21" customHeight="1" x14ac:dyDescent="0.25">
      <c r="A731" s="13" t="s">
        <v>4147</v>
      </c>
      <c r="B731" s="14" t="s">
        <v>4148</v>
      </c>
      <c r="C731" s="66" t="s">
        <v>17</v>
      </c>
      <c r="D731" s="66"/>
      <c r="E731" s="66"/>
      <c r="F731" s="13" t="s">
        <v>4149</v>
      </c>
      <c r="G731" s="15">
        <v>3.5700000000000003E-2</v>
      </c>
      <c r="H731" s="16">
        <v>6.71</v>
      </c>
      <c r="I731" s="16">
        <f t="shared" si="18"/>
        <v>0.23</v>
      </c>
    </row>
    <row r="732" spans="1:9" ht="21" customHeight="1" x14ac:dyDescent="0.25">
      <c r="A732" s="13" t="s">
        <v>3925</v>
      </c>
      <c r="B732" s="14" t="s">
        <v>3926</v>
      </c>
      <c r="C732" s="66" t="s">
        <v>17</v>
      </c>
      <c r="D732" s="66"/>
      <c r="E732" s="66"/>
      <c r="F732" s="13" t="s">
        <v>178</v>
      </c>
      <c r="G732" s="15">
        <v>0.77700000000000002</v>
      </c>
      <c r="H732" s="16">
        <v>9.6199999999999992</v>
      </c>
      <c r="I732" s="16">
        <f t="shared" si="18"/>
        <v>7.47</v>
      </c>
    </row>
    <row r="733" spans="1:9" ht="15" customHeight="1" x14ac:dyDescent="0.25">
      <c r="A733" s="13" t="s">
        <v>3892</v>
      </c>
      <c r="B733" s="14" t="s">
        <v>3893</v>
      </c>
      <c r="C733" s="66" t="s">
        <v>17</v>
      </c>
      <c r="D733" s="66"/>
      <c r="E733" s="66"/>
      <c r="F733" s="13" t="s">
        <v>740</v>
      </c>
      <c r="G733" s="15">
        <v>8.1900000000000001E-2</v>
      </c>
      <c r="H733" s="16">
        <v>16.63</v>
      </c>
      <c r="I733" s="16">
        <f t="shared" si="18"/>
        <v>1.36</v>
      </c>
    </row>
    <row r="734" spans="1:9" ht="21" customHeight="1" x14ac:dyDescent="0.25">
      <c r="A734" s="13" t="s">
        <v>4150</v>
      </c>
      <c r="B734" s="14" t="s">
        <v>4151</v>
      </c>
      <c r="C734" s="66" t="s">
        <v>17</v>
      </c>
      <c r="D734" s="66"/>
      <c r="E734" s="66"/>
      <c r="F734" s="13" t="s">
        <v>178</v>
      </c>
      <c r="G734" s="15">
        <v>0.92400000000000004</v>
      </c>
      <c r="H734" s="16">
        <v>3.36</v>
      </c>
      <c r="I734" s="16">
        <f t="shared" si="18"/>
        <v>3.1</v>
      </c>
    </row>
    <row r="735" spans="1:9" ht="29.1" customHeight="1" x14ac:dyDescent="0.25">
      <c r="A735" s="13" t="s">
        <v>4095</v>
      </c>
      <c r="B735" s="14" t="s">
        <v>4096</v>
      </c>
      <c r="C735" s="66" t="s">
        <v>17</v>
      </c>
      <c r="D735" s="66"/>
      <c r="E735" s="66"/>
      <c r="F735" s="13" t="s">
        <v>178</v>
      </c>
      <c r="G735" s="15">
        <v>2.8980000000000001</v>
      </c>
      <c r="H735" s="16">
        <v>18.809999999999999</v>
      </c>
      <c r="I735" s="16">
        <f t="shared" si="18"/>
        <v>54.51</v>
      </c>
    </row>
    <row r="736" spans="1:9" ht="15" customHeight="1" x14ac:dyDescent="0.25">
      <c r="A736" s="8"/>
      <c r="B736" s="8"/>
      <c r="C736" s="8"/>
      <c r="D736" s="8"/>
      <c r="E736" s="8"/>
      <c r="F736" s="8"/>
      <c r="G736" s="67" t="s">
        <v>3896</v>
      </c>
      <c r="H736" s="67"/>
      <c r="I736" s="17">
        <f>SUM(I729:I735)</f>
        <v>1957.6299999999999</v>
      </c>
    </row>
    <row r="737" spans="1:9" ht="15" customHeight="1" x14ac:dyDescent="0.25">
      <c r="A737" s="64" t="s">
        <v>3872</v>
      </c>
      <c r="B737" s="64"/>
      <c r="C737" s="65" t="s">
        <v>3</v>
      </c>
      <c r="D737" s="65"/>
      <c r="E737" s="65"/>
      <c r="F737" s="12" t="s">
        <v>4</v>
      </c>
      <c r="G737" s="12" t="s">
        <v>3725</v>
      </c>
      <c r="H737" s="12" t="s">
        <v>3726</v>
      </c>
      <c r="I737" s="12" t="s">
        <v>3727</v>
      </c>
    </row>
    <row r="738" spans="1:9" ht="15" customHeight="1" x14ac:dyDescent="0.25">
      <c r="A738" s="13" t="s">
        <v>3948</v>
      </c>
      <c r="B738" s="14" t="s">
        <v>3949</v>
      </c>
      <c r="C738" s="66" t="s">
        <v>17</v>
      </c>
      <c r="D738" s="66"/>
      <c r="E738" s="66"/>
      <c r="F738" s="13" t="s">
        <v>25</v>
      </c>
      <c r="G738" s="15">
        <v>73.575299999999999</v>
      </c>
      <c r="H738" s="16">
        <v>33.520000000000003</v>
      </c>
      <c r="I738" s="16">
        <f>TRUNC(TRUNC(G738,8)*H738,2)</f>
        <v>2466.2399999999998</v>
      </c>
    </row>
    <row r="739" spans="1:9" ht="15" customHeight="1" x14ac:dyDescent="0.25">
      <c r="A739" s="13" t="s">
        <v>3899</v>
      </c>
      <c r="B739" s="14" t="s">
        <v>3900</v>
      </c>
      <c r="C739" s="66" t="s">
        <v>17</v>
      </c>
      <c r="D739" s="66"/>
      <c r="E739" s="66"/>
      <c r="F739" s="13" t="s">
        <v>25</v>
      </c>
      <c r="G739" s="15">
        <v>57.809199999999997</v>
      </c>
      <c r="H739" s="16">
        <v>24.37</v>
      </c>
      <c r="I739" s="16">
        <f>TRUNC(TRUNC(G739,8)*H739,2)</f>
        <v>1408.81</v>
      </c>
    </row>
    <row r="740" spans="1:9" ht="18" customHeight="1" x14ac:dyDescent="0.25">
      <c r="A740" s="8"/>
      <c r="B740" s="8"/>
      <c r="C740" s="8"/>
      <c r="D740" s="8"/>
      <c r="E740" s="8"/>
      <c r="F740" s="8"/>
      <c r="G740" s="67" t="s">
        <v>3875</v>
      </c>
      <c r="H740" s="67"/>
      <c r="I740" s="17">
        <f>SUM(I738:I739)</f>
        <v>3875.0499999999997</v>
      </c>
    </row>
    <row r="741" spans="1:9" ht="15" customHeight="1" x14ac:dyDescent="0.25">
      <c r="A741" s="64" t="s">
        <v>3741</v>
      </c>
      <c r="B741" s="64"/>
      <c r="C741" s="65" t="s">
        <v>3</v>
      </c>
      <c r="D741" s="65"/>
      <c r="E741" s="65"/>
      <c r="F741" s="12" t="s">
        <v>4</v>
      </c>
      <c r="G741" s="12" t="s">
        <v>3725</v>
      </c>
      <c r="H741" s="12" t="s">
        <v>3726</v>
      </c>
      <c r="I741" s="12" t="s">
        <v>3727</v>
      </c>
    </row>
    <row r="742" spans="1:9" ht="29.1" customHeight="1" x14ac:dyDescent="0.25">
      <c r="A742" s="13" t="s">
        <v>4152</v>
      </c>
      <c r="B742" s="14" t="s">
        <v>4153</v>
      </c>
      <c r="C742" s="66" t="s">
        <v>17</v>
      </c>
      <c r="D742" s="66"/>
      <c r="E742" s="66"/>
      <c r="F742" s="13" t="s">
        <v>76</v>
      </c>
      <c r="G742" s="15">
        <v>1.6464000000000001</v>
      </c>
      <c r="H742" s="16">
        <v>698.78</v>
      </c>
      <c r="I742" s="16">
        <f t="shared" ref="I742:I751" si="19">TRUNC(TRUNC(G742,8)*H742,2)</f>
        <v>1150.47</v>
      </c>
    </row>
    <row r="743" spans="1:9" ht="29.1" customHeight="1" x14ac:dyDescent="0.25">
      <c r="A743" s="13" t="s">
        <v>4154</v>
      </c>
      <c r="B743" s="14" t="s">
        <v>4155</v>
      </c>
      <c r="C743" s="66" t="s">
        <v>17</v>
      </c>
      <c r="D743" s="66"/>
      <c r="E743" s="66"/>
      <c r="F743" s="13" t="s">
        <v>76</v>
      </c>
      <c r="G743" s="15">
        <v>0.2969</v>
      </c>
      <c r="H743" s="16">
        <v>626.83000000000004</v>
      </c>
      <c r="I743" s="16">
        <f t="shared" si="19"/>
        <v>186.1</v>
      </c>
    </row>
    <row r="744" spans="1:9" ht="21" customHeight="1" x14ac:dyDescent="0.25">
      <c r="A744" s="13" t="s">
        <v>4156</v>
      </c>
      <c r="B744" s="14" t="s">
        <v>4157</v>
      </c>
      <c r="C744" s="66" t="s">
        <v>17</v>
      </c>
      <c r="D744" s="66"/>
      <c r="E744" s="66"/>
      <c r="F744" s="13" t="s">
        <v>740</v>
      </c>
      <c r="G744" s="15">
        <v>8.1443999999999992</v>
      </c>
      <c r="H744" s="16">
        <v>9.32</v>
      </c>
      <c r="I744" s="16">
        <f t="shared" si="19"/>
        <v>75.900000000000006</v>
      </c>
    </row>
    <row r="745" spans="1:9" ht="29.1" customHeight="1" x14ac:dyDescent="0.25">
      <c r="A745" s="13" t="s">
        <v>4158</v>
      </c>
      <c r="B745" s="14" t="s">
        <v>4159</v>
      </c>
      <c r="C745" s="66" t="s">
        <v>17</v>
      </c>
      <c r="D745" s="66"/>
      <c r="E745" s="66"/>
      <c r="F745" s="13" t="s">
        <v>740</v>
      </c>
      <c r="G745" s="15">
        <v>53.148400000000002</v>
      </c>
      <c r="H745" s="16">
        <v>15.62</v>
      </c>
      <c r="I745" s="16">
        <f t="shared" si="19"/>
        <v>830.17</v>
      </c>
    </row>
    <row r="746" spans="1:9" ht="21" customHeight="1" x14ac:dyDescent="0.25">
      <c r="A746" s="13" t="s">
        <v>4160</v>
      </c>
      <c r="B746" s="14" t="s">
        <v>4161</v>
      </c>
      <c r="C746" s="66" t="s">
        <v>17</v>
      </c>
      <c r="D746" s="66"/>
      <c r="E746" s="66"/>
      <c r="F746" s="13" t="s">
        <v>740</v>
      </c>
      <c r="G746" s="15">
        <v>5.9231999999999996</v>
      </c>
      <c r="H746" s="16">
        <v>9.9499999999999993</v>
      </c>
      <c r="I746" s="16">
        <f t="shared" si="19"/>
        <v>58.93</v>
      </c>
    </row>
    <row r="747" spans="1:9" ht="29.1" customHeight="1" x14ac:dyDescent="0.25">
      <c r="A747" s="13" t="s">
        <v>4162</v>
      </c>
      <c r="B747" s="14" t="s">
        <v>4163</v>
      </c>
      <c r="C747" s="66" t="s">
        <v>17</v>
      </c>
      <c r="D747" s="66"/>
      <c r="E747" s="66"/>
      <c r="F747" s="13" t="s">
        <v>76</v>
      </c>
      <c r="G747" s="15">
        <v>2.0022000000000002</v>
      </c>
      <c r="H747" s="16">
        <v>554.92999999999995</v>
      </c>
      <c r="I747" s="16">
        <f t="shared" si="19"/>
        <v>1111.08</v>
      </c>
    </row>
    <row r="748" spans="1:9" ht="21" customHeight="1" x14ac:dyDescent="0.25">
      <c r="A748" s="13" t="s">
        <v>4164</v>
      </c>
      <c r="B748" s="14" t="s">
        <v>4165</v>
      </c>
      <c r="C748" s="66" t="s">
        <v>17</v>
      </c>
      <c r="D748" s="66"/>
      <c r="E748" s="66"/>
      <c r="F748" s="13" t="s">
        <v>76</v>
      </c>
      <c r="G748" s="15">
        <v>0.20300000000000001</v>
      </c>
      <c r="H748" s="16">
        <v>1183</v>
      </c>
      <c r="I748" s="16">
        <f t="shared" si="19"/>
        <v>240.14</v>
      </c>
    </row>
    <row r="749" spans="1:9" ht="21" customHeight="1" x14ac:dyDescent="0.25">
      <c r="A749" s="13" t="s">
        <v>4166</v>
      </c>
      <c r="B749" s="14" t="s">
        <v>4167</v>
      </c>
      <c r="C749" s="66" t="s">
        <v>17</v>
      </c>
      <c r="D749" s="66"/>
      <c r="E749" s="66"/>
      <c r="F749" s="13" t="s">
        <v>76</v>
      </c>
      <c r="G749" s="15">
        <v>0.17929999999999999</v>
      </c>
      <c r="H749" s="16">
        <v>1226.92</v>
      </c>
      <c r="I749" s="16">
        <f t="shared" si="19"/>
        <v>219.98</v>
      </c>
    </row>
    <row r="750" spans="1:9" ht="29.1" customHeight="1" x14ac:dyDescent="0.25">
      <c r="A750" s="13" t="s">
        <v>4168</v>
      </c>
      <c r="B750" s="14" t="s">
        <v>4169</v>
      </c>
      <c r="C750" s="66" t="s">
        <v>17</v>
      </c>
      <c r="D750" s="66"/>
      <c r="E750" s="66"/>
      <c r="F750" s="13" t="s">
        <v>76</v>
      </c>
      <c r="G750" s="15">
        <v>0.7</v>
      </c>
      <c r="H750" s="16">
        <v>2733.21</v>
      </c>
      <c r="I750" s="16">
        <f t="shared" si="19"/>
        <v>1913.24</v>
      </c>
    </row>
    <row r="751" spans="1:9" ht="29.1" customHeight="1" x14ac:dyDescent="0.25">
      <c r="A751" s="13" t="s">
        <v>4170</v>
      </c>
      <c r="B751" s="14" t="s">
        <v>4171</v>
      </c>
      <c r="C751" s="66" t="s">
        <v>17</v>
      </c>
      <c r="D751" s="66"/>
      <c r="E751" s="66"/>
      <c r="F751" s="13" t="s">
        <v>76</v>
      </c>
      <c r="G751" s="15">
        <v>0.93100000000000005</v>
      </c>
      <c r="H751" s="16">
        <v>234.83</v>
      </c>
      <c r="I751" s="16">
        <f t="shared" si="19"/>
        <v>218.62</v>
      </c>
    </row>
    <row r="752" spans="1:9" ht="15" customHeight="1" x14ac:dyDescent="0.25">
      <c r="A752" s="8"/>
      <c r="B752" s="8"/>
      <c r="C752" s="8"/>
      <c r="D752" s="8"/>
      <c r="E752" s="8"/>
      <c r="F752" s="8"/>
      <c r="G752" s="67" t="s">
        <v>3744</v>
      </c>
      <c r="H752" s="67"/>
      <c r="I752" s="17">
        <f>SUM(I742:I751)</f>
        <v>6004.6299999999992</v>
      </c>
    </row>
    <row r="753" spans="1:9" ht="15" customHeight="1" x14ac:dyDescent="0.25">
      <c r="A753" s="8"/>
      <c r="B753" s="8"/>
      <c r="C753" s="8"/>
      <c r="D753" s="8"/>
      <c r="E753" s="8"/>
      <c r="F753" s="8"/>
      <c r="G753" s="68" t="s">
        <v>3745</v>
      </c>
      <c r="H753" s="68"/>
      <c r="I753" s="4">
        <f>ROUND(SUM(I727,I736,I740,I752),2)</f>
        <v>11902.5</v>
      </c>
    </row>
    <row r="754" spans="1:9" ht="9.9499999999999993" customHeight="1" x14ac:dyDescent="0.25">
      <c r="A754" s="8"/>
      <c r="B754" s="8"/>
      <c r="C754" s="8"/>
      <c r="D754" s="8"/>
      <c r="E754" s="8"/>
      <c r="F754" s="8"/>
      <c r="G754" s="62"/>
      <c r="H754" s="62"/>
      <c r="I754" s="62"/>
    </row>
    <row r="755" spans="1:9" ht="20.100000000000001" customHeight="1" x14ac:dyDescent="0.25">
      <c r="A755" s="63" t="s">
        <v>4172</v>
      </c>
      <c r="B755" s="63"/>
      <c r="C755" s="63"/>
      <c r="D755" s="63"/>
      <c r="E755" s="63"/>
      <c r="F755" s="63"/>
      <c r="G755" s="63"/>
      <c r="H755" s="63"/>
      <c r="I755" s="63"/>
    </row>
    <row r="756" spans="1:9" ht="15" customHeight="1" x14ac:dyDescent="0.25">
      <c r="A756" s="64" t="s">
        <v>3865</v>
      </c>
      <c r="B756" s="64"/>
      <c r="C756" s="65" t="s">
        <v>3</v>
      </c>
      <c r="D756" s="65"/>
      <c r="E756" s="65"/>
      <c r="F756" s="12" t="s">
        <v>4</v>
      </c>
      <c r="G756" s="12" t="s">
        <v>3725</v>
      </c>
      <c r="H756" s="12" t="s">
        <v>3726</v>
      </c>
      <c r="I756" s="12" t="s">
        <v>3727</v>
      </c>
    </row>
    <row r="757" spans="1:9" ht="45.95" customHeight="1" x14ac:dyDescent="0.25">
      <c r="A757" s="13" t="s">
        <v>4139</v>
      </c>
      <c r="B757" s="14" t="s">
        <v>4140</v>
      </c>
      <c r="C757" s="66" t="s">
        <v>17</v>
      </c>
      <c r="D757" s="66"/>
      <c r="E757" s="66"/>
      <c r="F757" s="13" t="s">
        <v>3868</v>
      </c>
      <c r="G757" s="15">
        <v>1.7125999999999999</v>
      </c>
      <c r="H757" s="16">
        <v>79.12</v>
      </c>
      <c r="I757" s="16">
        <f>TRUNC(TRUNC(G757,8)*H757,2)</f>
        <v>135.5</v>
      </c>
    </row>
    <row r="758" spans="1:9" ht="45.95" customHeight="1" x14ac:dyDescent="0.25">
      <c r="A758" s="13" t="s">
        <v>4141</v>
      </c>
      <c r="B758" s="14" t="s">
        <v>4142</v>
      </c>
      <c r="C758" s="66" t="s">
        <v>17</v>
      </c>
      <c r="D758" s="66"/>
      <c r="E758" s="66"/>
      <c r="F758" s="13" t="s">
        <v>3829</v>
      </c>
      <c r="G758" s="15">
        <v>0.84040000000000004</v>
      </c>
      <c r="H758" s="16">
        <v>164.77</v>
      </c>
      <c r="I758" s="16">
        <f>TRUNC(TRUNC(G758,8)*H758,2)</f>
        <v>138.47</v>
      </c>
    </row>
    <row r="759" spans="1:9" ht="18" customHeight="1" x14ac:dyDescent="0.25">
      <c r="A759" s="8"/>
      <c r="B759" s="8"/>
      <c r="C759" s="8"/>
      <c r="D759" s="8"/>
      <c r="E759" s="8"/>
      <c r="F759" s="8"/>
      <c r="G759" s="67" t="s">
        <v>3871</v>
      </c>
      <c r="H759" s="67"/>
      <c r="I759" s="17">
        <f>SUM(I757:I758)</f>
        <v>273.97000000000003</v>
      </c>
    </row>
    <row r="760" spans="1:9" ht="15" customHeight="1" x14ac:dyDescent="0.25">
      <c r="A760" s="64" t="s">
        <v>3887</v>
      </c>
      <c r="B760" s="64"/>
      <c r="C760" s="65" t="s">
        <v>3</v>
      </c>
      <c r="D760" s="65"/>
      <c r="E760" s="65"/>
      <c r="F760" s="12" t="s">
        <v>4</v>
      </c>
      <c r="G760" s="12" t="s">
        <v>3725</v>
      </c>
      <c r="H760" s="12" t="s">
        <v>3726</v>
      </c>
      <c r="I760" s="12" t="s">
        <v>3727</v>
      </c>
    </row>
    <row r="761" spans="1:9" ht="21" customHeight="1" x14ac:dyDescent="0.25">
      <c r="A761" s="13" t="s">
        <v>4173</v>
      </c>
      <c r="B761" s="14" t="s">
        <v>4174</v>
      </c>
      <c r="C761" s="66" t="s">
        <v>17</v>
      </c>
      <c r="D761" s="66"/>
      <c r="E761" s="66"/>
      <c r="F761" s="13" t="s">
        <v>76</v>
      </c>
      <c r="G761" s="15">
        <v>3.0623999999999998</v>
      </c>
      <c r="H761" s="16">
        <v>134.02000000000001</v>
      </c>
      <c r="I761" s="16">
        <f>TRUNC(TRUNC(G761,8)*H761,2)</f>
        <v>410.42</v>
      </c>
    </row>
    <row r="762" spans="1:9" ht="21" customHeight="1" x14ac:dyDescent="0.25">
      <c r="A762" s="13" t="s">
        <v>4175</v>
      </c>
      <c r="B762" s="14" t="s">
        <v>4176</v>
      </c>
      <c r="C762" s="66" t="s">
        <v>17</v>
      </c>
      <c r="D762" s="66"/>
      <c r="E762" s="66"/>
      <c r="F762" s="13" t="s">
        <v>61</v>
      </c>
      <c r="G762" s="22">
        <v>6596.3545999999997</v>
      </c>
      <c r="H762" s="16">
        <v>0.6</v>
      </c>
      <c r="I762" s="16">
        <f>TRUNC(TRUNC(G762,8)*H762,2)</f>
        <v>3957.81</v>
      </c>
    </row>
    <row r="763" spans="1:9" ht="15" customHeight="1" x14ac:dyDescent="0.25">
      <c r="A763" s="8"/>
      <c r="B763" s="8"/>
      <c r="C763" s="8"/>
      <c r="D763" s="8"/>
      <c r="E763" s="8"/>
      <c r="F763" s="8"/>
      <c r="G763" s="67" t="s">
        <v>3896</v>
      </c>
      <c r="H763" s="67"/>
      <c r="I763" s="17">
        <f>SUM(I761:I762)</f>
        <v>4368.2299999999996</v>
      </c>
    </row>
    <row r="764" spans="1:9" ht="15" customHeight="1" x14ac:dyDescent="0.25">
      <c r="A764" s="64" t="s">
        <v>3872</v>
      </c>
      <c r="B764" s="64"/>
      <c r="C764" s="65" t="s">
        <v>3</v>
      </c>
      <c r="D764" s="65"/>
      <c r="E764" s="65"/>
      <c r="F764" s="12" t="s">
        <v>4</v>
      </c>
      <c r="G764" s="12" t="s">
        <v>3725</v>
      </c>
      <c r="H764" s="12" t="s">
        <v>3726</v>
      </c>
      <c r="I764" s="12" t="s">
        <v>3727</v>
      </c>
    </row>
    <row r="765" spans="1:9" ht="15" customHeight="1" x14ac:dyDescent="0.25">
      <c r="A765" s="13" t="s">
        <v>3948</v>
      </c>
      <c r="B765" s="14" t="s">
        <v>3949</v>
      </c>
      <c r="C765" s="66" t="s">
        <v>17</v>
      </c>
      <c r="D765" s="66"/>
      <c r="E765" s="66"/>
      <c r="F765" s="13" t="s">
        <v>25</v>
      </c>
      <c r="G765" s="15">
        <v>93.836200000000005</v>
      </c>
      <c r="H765" s="16">
        <v>33.520000000000003</v>
      </c>
      <c r="I765" s="16">
        <f>TRUNC(TRUNC(G765,8)*H765,2)</f>
        <v>3145.38</v>
      </c>
    </row>
    <row r="766" spans="1:9" ht="15" customHeight="1" x14ac:dyDescent="0.25">
      <c r="A766" s="13" t="s">
        <v>3899</v>
      </c>
      <c r="B766" s="14" t="s">
        <v>3900</v>
      </c>
      <c r="C766" s="66" t="s">
        <v>17</v>
      </c>
      <c r="D766" s="66"/>
      <c r="E766" s="66"/>
      <c r="F766" s="13" t="s">
        <v>25</v>
      </c>
      <c r="G766" s="15">
        <v>73.728499999999997</v>
      </c>
      <c r="H766" s="16">
        <v>24.37</v>
      </c>
      <c r="I766" s="16">
        <f>TRUNC(TRUNC(G766,8)*H766,2)</f>
        <v>1796.76</v>
      </c>
    </row>
    <row r="767" spans="1:9" ht="18" customHeight="1" x14ac:dyDescent="0.25">
      <c r="A767" s="8"/>
      <c r="B767" s="8"/>
      <c r="C767" s="8"/>
      <c r="D767" s="8"/>
      <c r="E767" s="8"/>
      <c r="F767" s="8"/>
      <c r="G767" s="67" t="s">
        <v>3875</v>
      </c>
      <c r="H767" s="67"/>
      <c r="I767" s="17">
        <f>SUM(I765:I766)</f>
        <v>4942.1400000000003</v>
      </c>
    </row>
    <row r="768" spans="1:9" ht="15" customHeight="1" x14ac:dyDescent="0.25">
      <c r="A768" s="64" t="s">
        <v>3741</v>
      </c>
      <c r="B768" s="64"/>
      <c r="C768" s="65" t="s">
        <v>3</v>
      </c>
      <c r="D768" s="65"/>
      <c r="E768" s="65"/>
      <c r="F768" s="12" t="s">
        <v>4</v>
      </c>
      <c r="G768" s="12" t="s">
        <v>3725</v>
      </c>
      <c r="H768" s="12" t="s">
        <v>3726</v>
      </c>
      <c r="I768" s="12" t="s">
        <v>3727</v>
      </c>
    </row>
    <row r="769" spans="1:9" ht="29.1" customHeight="1" x14ac:dyDescent="0.25">
      <c r="A769" s="13" t="s">
        <v>4177</v>
      </c>
      <c r="B769" s="14" t="s">
        <v>4178</v>
      </c>
      <c r="C769" s="66" t="s">
        <v>17</v>
      </c>
      <c r="D769" s="66"/>
      <c r="E769" s="66"/>
      <c r="F769" s="13" t="s">
        <v>76</v>
      </c>
      <c r="G769" s="15">
        <v>3.0613000000000001</v>
      </c>
      <c r="H769" s="16">
        <v>851.58</v>
      </c>
      <c r="I769" s="16">
        <f t="shared" ref="I769:I774" si="20">TRUNC(TRUNC(G769,8)*H769,2)</f>
        <v>2606.94</v>
      </c>
    </row>
    <row r="770" spans="1:9" ht="21" customHeight="1" x14ac:dyDescent="0.25">
      <c r="A770" s="13" t="s">
        <v>4156</v>
      </c>
      <c r="B770" s="14" t="s">
        <v>4157</v>
      </c>
      <c r="C770" s="66" t="s">
        <v>17</v>
      </c>
      <c r="D770" s="66"/>
      <c r="E770" s="66"/>
      <c r="F770" s="13" t="s">
        <v>740</v>
      </c>
      <c r="G770" s="15">
        <v>9.6251999999999995</v>
      </c>
      <c r="H770" s="16">
        <v>9.32</v>
      </c>
      <c r="I770" s="16">
        <f t="shared" si="20"/>
        <v>89.7</v>
      </c>
    </row>
    <row r="771" spans="1:9" ht="29.1" customHeight="1" x14ac:dyDescent="0.25">
      <c r="A771" s="13" t="s">
        <v>747</v>
      </c>
      <c r="B771" s="14" t="s">
        <v>748</v>
      </c>
      <c r="C771" s="66" t="s">
        <v>17</v>
      </c>
      <c r="D771" s="66"/>
      <c r="E771" s="66"/>
      <c r="F771" s="13" t="s">
        <v>72</v>
      </c>
      <c r="G771" s="15">
        <v>3.12</v>
      </c>
      <c r="H771" s="16">
        <v>77.92</v>
      </c>
      <c r="I771" s="16">
        <f t="shared" si="20"/>
        <v>243.11</v>
      </c>
    </row>
    <row r="772" spans="1:9" ht="21" customHeight="1" x14ac:dyDescent="0.25">
      <c r="A772" s="13" t="s">
        <v>4164</v>
      </c>
      <c r="B772" s="14" t="s">
        <v>4165</v>
      </c>
      <c r="C772" s="66" t="s">
        <v>17</v>
      </c>
      <c r="D772" s="66"/>
      <c r="E772" s="66"/>
      <c r="F772" s="13" t="s">
        <v>76</v>
      </c>
      <c r="G772" s="15">
        <v>0.312</v>
      </c>
      <c r="H772" s="16">
        <v>1183</v>
      </c>
      <c r="I772" s="16">
        <f t="shared" si="20"/>
        <v>369.09</v>
      </c>
    </row>
    <row r="773" spans="1:9" ht="29.1" customHeight="1" x14ac:dyDescent="0.25">
      <c r="A773" s="13" t="s">
        <v>4168</v>
      </c>
      <c r="B773" s="14" t="s">
        <v>4169</v>
      </c>
      <c r="C773" s="66" t="s">
        <v>17</v>
      </c>
      <c r="D773" s="66"/>
      <c r="E773" s="66"/>
      <c r="F773" s="13" t="s">
        <v>76</v>
      </c>
      <c r="G773" s="15">
        <v>0.86799999999999999</v>
      </c>
      <c r="H773" s="16">
        <v>2733.21</v>
      </c>
      <c r="I773" s="16">
        <f t="shared" si="20"/>
        <v>2372.42</v>
      </c>
    </row>
    <row r="774" spans="1:9" ht="29.1" customHeight="1" x14ac:dyDescent="0.25">
      <c r="A774" s="13" t="s">
        <v>4179</v>
      </c>
      <c r="B774" s="14" t="s">
        <v>4180</v>
      </c>
      <c r="C774" s="66" t="s">
        <v>17</v>
      </c>
      <c r="D774" s="66"/>
      <c r="E774" s="66"/>
      <c r="F774" s="13" t="s">
        <v>76</v>
      </c>
      <c r="G774" s="15">
        <v>1.159</v>
      </c>
      <c r="H774" s="16">
        <v>222.37</v>
      </c>
      <c r="I774" s="16">
        <f t="shared" si="20"/>
        <v>257.72000000000003</v>
      </c>
    </row>
    <row r="775" spans="1:9" ht="15" customHeight="1" x14ac:dyDescent="0.25">
      <c r="A775" s="8"/>
      <c r="B775" s="8"/>
      <c r="C775" s="8"/>
      <c r="D775" s="8"/>
      <c r="E775" s="8"/>
      <c r="F775" s="8"/>
      <c r="G775" s="67" t="s">
        <v>3744</v>
      </c>
      <c r="H775" s="67"/>
      <c r="I775" s="17">
        <f>SUM(I769:I774)</f>
        <v>5938.9800000000005</v>
      </c>
    </row>
    <row r="776" spans="1:9" ht="15" customHeight="1" x14ac:dyDescent="0.25">
      <c r="A776" s="8"/>
      <c r="B776" s="8"/>
      <c r="C776" s="8"/>
      <c r="D776" s="8"/>
      <c r="E776" s="8"/>
      <c r="F776" s="8"/>
      <c r="G776" s="68" t="s">
        <v>3745</v>
      </c>
      <c r="H776" s="68"/>
      <c r="I776" s="4">
        <f>ROUND(SUM(I759,I763,I767,I775),2)</f>
        <v>15523.32</v>
      </c>
    </row>
    <row r="777" spans="1:9" ht="9.9499999999999993" customHeight="1" x14ac:dyDescent="0.25">
      <c r="A777" s="8"/>
      <c r="B777" s="8"/>
      <c r="C777" s="8"/>
      <c r="D777" s="8"/>
      <c r="E777" s="8"/>
      <c r="F777" s="8"/>
      <c r="G777" s="62"/>
      <c r="H777" s="62"/>
      <c r="I777" s="62"/>
    </row>
    <row r="778" spans="1:9" ht="20.100000000000001" customHeight="1" x14ac:dyDescent="0.25">
      <c r="A778" s="63" t="s">
        <v>4181</v>
      </c>
      <c r="B778" s="63"/>
      <c r="C778" s="63"/>
      <c r="D778" s="63"/>
      <c r="E778" s="63"/>
      <c r="F778" s="63"/>
      <c r="G778" s="63"/>
      <c r="H778" s="63"/>
      <c r="I778" s="63"/>
    </row>
    <row r="779" spans="1:9" ht="15" customHeight="1" x14ac:dyDescent="0.25">
      <c r="A779" s="64" t="s">
        <v>3865</v>
      </c>
      <c r="B779" s="64"/>
      <c r="C779" s="65" t="s">
        <v>3</v>
      </c>
      <c r="D779" s="65"/>
      <c r="E779" s="65"/>
      <c r="F779" s="12" t="s">
        <v>4</v>
      </c>
      <c r="G779" s="12" t="s">
        <v>3725</v>
      </c>
      <c r="H779" s="12" t="s">
        <v>3726</v>
      </c>
      <c r="I779" s="12" t="s">
        <v>3727</v>
      </c>
    </row>
    <row r="780" spans="1:9" ht="29.1" customHeight="1" x14ac:dyDescent="0.25">
      <c r="A780" s="13" t="s">
        <v>4182</v>
      </c>
      <c r="B780" s="14" t="s">
        <v>4183</v>
      </c>
      <c r="C780" s="66" t="s">
        <v>17</v>
      </c>
      <c r="D780" s="66"/>
      <c r="E780" s="66"/>
      <c r="F780" s="13" t="s">
        <v>3868</v>
      </c>
      <c r="G780" s="15">
        <v>1.5699999999999999E-2</v>
      </c>
      <c r="H780" s="16">
        <v>103.09</v>
      </c>
      <c r="I780" s="16">
        <f>TRUNC(TRUNC(G780,8)*H780,2)</f>
        <v>1.61</v>
      </c>
    </row>
    <row r="781" spans="1:9" ht="29.1" customHeight="1" x14ac:dyDescent="0.25">
      <c r="A781" s="13" t="s">
        <v>4184</v>
      </c>
      <c r="B781" s="14" t="s">
        <v>4185</v>
      </c>
      <c r="C781" s="66" t="s">
        <v>17</v>
      </c>
      <c r="D781" s="66"/>
      <c r="E781" s="66"/>
      <c r="F781" s="13" t="s">
        <v>3829</v>
      </c>
      <c r="G781" s="15">
        <v>9.1999999999999998E-3</v>
      </c>
      <c r="H781" s="16">
        <v>286.29000000000002</v>
      </c>
      <c r="I781" s="16">
        <f>TRUNC(TRUNC(G781,8)*H781,2)</f>
        <v>2.63</v>
      </c>
    </row>
    <row r="782" spans="1:9" ht="18" customHeight="1" x14ac:dyDescent="0.25">
      <c r="A782" s="8"/>
      <c r="B782" s="8"/>
      <c r="C782" s="8"/>
      <c r="D782" s="8"/>
      <c r="E782" s="8"/>
      <c r="F782" s="8"/>
      <c r="G782" s="67" t="s">
        <v>3871</v>
      </c>
      <c r="H782" s="67"/>
      <c r="I782" s="17">
        <f>SUM(I780:I781)</f>
        <v>4.24</v>
      </c>
    </row>
    <row r="783" spans="1:9" ht="15" customHeight="1" x14ac:dyDescent="0.25">
      <c r="A783" s="64" t="s">
        <v>3872</v>
      </c>
      <c r="B783" s="64"/>
      <c r="C783" s="65" t="s">
        <v>3</v>
      </c>
      <c r="D783" s="65"/>
      <c r="E783" s="65"/>
      <c r="F783" s="12" t="s">
        <v>4</v>
      </c>
      <c r="G783" s="12" t="s">
        <v>3725</v>
      </c>
      <c r="H783" s="12" t="s">
        <v>3726</v>
      </c>
      <c r="I783" s="12" t="s">
        <v>3727</v>
      </c>
    </row>
    <row r="784" spans="1:9" ht="15" customHeight="1" x14ac:dyDescent="0.25">
      <c r="A784" s="13" t="s">
        <v>3899</v>
      </c>
      <c r="B784" s="14" t="s">
        <v>3900</v>
      </c>
      <c r="C784" s="66" t="s">
        <v>17</v>
      </c>
      <c r="D784" s="66"/>
      <c r="E784" s="66"/>
      <c r="F784" s="13" t="s">
        <v>25</v>
      </c>
      <c r="G784" s="15">
        <v>2.4899999999999999E-2</v>
      </c>
      <c r="H784" s="16">
        <v>24.37</v>
      </c>
      <c r="I784" s="16">
        <f>TRUNC(TRUNC(G784,8)*H784,2)</f>
        <v>0.6</v>
      </c>
    </row>
    <row r="785" spans="1:9" ht="18" customHeight="1" x14ac:dyDescent="0.25">
      <c r="A785" s="8"/>
      <c r="B785" s="8"/>
      <c r="C785" s="8"/>
      <c r="D785" s="8"/>
      <c r="E785" s="8"/>
      <c r="F785" s="8"/>
      <c r="G785" s="67" t="s">
        <v>3875</v>
      </c>
      <c r="H785" s="67"/>
      <c r="I785" s="17">
        <f>SUM(I784:I784)</f>
        <v>0.6</v>
      </c>
    </row>
    <row r="786" spans="1:9" ht="15" customHeight="1" x14ac:dyDescent="0.25">
      <c r="A786" s="8"/>
      <c r="B786" s="8"/>
      <c r="C786" s="8"/>
      <c r="D786" s="8"/>
      <c r="E786" s="8"/>
      <c r="F786" s="8"/>
      <c r="G786" s="68" t="s">
        <v>3745</v>
      </c>
      <c r="H786" s="68"/>
      <c r="I786" s="4">
        <f>ROUND(SUM(I782,I785),2)</f>
        <v>4.84</v>
      </c>
    </row>
    <row r="787" spans="1:9" ht="9.9499999999999993" customHeight="1" x14ac:dyDescent="0.25">
      <c r="A787" s="8"/>
      <c r="B787" s="8"/>
      <c r="C787" s="8"/>
      <c r="D787" s="8"/>
      <c r="E787" s="8"/>
      <c r="F787" s="8"/>
      <c r="G787" s="62"/>
      <c r="H787" s="62"/>
      <c r="I787" s="62"/>
    </row>
    <row r="788" spans="1:9" ht="27" customHeight="1" x14ac:dyDescent="0.25">
      <c r="A788" s="63" t="s">
        <v>4186</v>
      </c>
      <c r="B788" s="63"/>
      <c r="C788" s="63"/>
      <c r="D788" s="63"/>
      <c r="E788" s="63"/>
      <c r="F788" s="63"/>
      <c r="G788" s="63"/>
      <c r="H788" s="63"/>
      <c r="I788" s="63"/>
    </row>
    <row r="789" spans="1:9" ht="15" customHeight="1" x14ac:dyDescent="0.25">
      <c r="A789" s="64" t="s">
        <v>3865</v>
      </c>
      <c r="B789" s="64"/>
      <c r="C789" s="65" t="s">
        <v>3</v>
      </c>
      <c r="D789" s="65"/>
      <c r="E789" s="65"/>
      <c r="F789" s="12" t="s">
        <v>4</v>
      </c>
      <c r="G789" s="12" t="s">
        <v>3725</v>
      </c>
      <c r="H789" s="12" t="s">
        <v>3726</v>
      </c>
      <c r="I789" s="12" t="s">
        <v>3727</v>
      </c>
    </row>
    <row r="790" spans="1:9" ht="45.95" customHeight="1" x14ac:dyDescent="0.25">
      <c r="A790" s="13" t="s">
        <v>4187</v>
      </c>
      <c r="B790" s="14" t="s">
        <v>4188</v>
      </c>
      <c r="C790" s="66" t="s">
        <v>17</v>
      </c>
      <c r="D790" s="66"/>
      <c r="E790" s="66"/>
      <c r="F790" s="13" t="s">
        <v>3868</v>
      </c>
      <c r="G790" s="15">
        <v>1.54579E-2</v>
      </c>
      <c r="H790" s="16">
        <v>79.819999999999993</v>
      </c>
      <c r="I790" s="16">
        <f t="shared" ref="I790:I795" si="21">TRUNC(TRUNC(G790,8)*H790,2)</f>
        <v>1.23</v>
      </c>
    </row>
    <row r="791" spans="1:9" ht="45.95" customHeight="1" x14ac:dyDescent="0.25">
      <c r="A791" s="13" t="s">
        <v>4189</v>
      </c>
      <c r="B791" s="14" t="s">
        <v>4190</v>
      </c>
      <c r="C791" s="66" t="s">
        <v>17</v>
      </c>
      <c r="D791" s="66"/>
      <c r="E791" s="66"/>
      <c r="F791" s="13" t="s">
        <v>3829</v>
      </c>
      <c r="G791" s="15">
        <v>4.2570000000000004E-3</v>
      </c>
      <c r="H791" s="16">
        <v>322.97000000000003</v>
      </c>
      <c r="I791" s="16">
        <f t="shared" si="21"/>
        <v>1.37</v>
      </c>
    </row>
    <row r="792" spans="1:9" ht="29.1" customHeight="1" x14ac:dyDescent="0.25">
      <c r="A792" s="13" t="s">
        <v>4191</v>
      </c>
      <c r="B792" s="14" t="s">
        <v>4192</v>
      </c>
      <c r="C792" s="66" t="s">
        <v>17</v>
      </c>
      <c r="D792" s="66"/>
      <c r="E792" s="66"/>
      <c r="F792" s="13" t="s">
        <v>3868</v>
      </c>
      <c r="G792" s="15">
        <v>1.3949400000000001E-2</v>
      </c>
      <c r="H792" s="16">
        <v>122</v>
      </c>
      <c r="I792" s="16">
        <f t="shared" si="21"/>
        <v>1.7</v>
      </c>
    </row>
    <row r="793" spans="1:9" ht="29.1" customHeight="1" x14ac:dyDescent="0.25">
      <c r="A793" s="13" t="s">
        <v>4193</v>
      </c>
      <c r="B793" s="14" t="s">
        <v>4194</v>
      </c>
      <c r="C793" s="66" t="s">
        <v>17</v>
      </c>
      <c r="D793" s="66"/>
      <c r="E793" s="66"/>
      <c r="F793" s="13" t="s">
        <v>3829</v>
      </c>
      <c r="G793" s="15">
        <v>5.7654999999999998E-3</v>
      </c>
      <c r="H793" s="16">
        <v>280.61</v>
      </c>
      <c r="I793" s="16">
        <f t="shared" si="21"/>
        <v>1.61</v>
      </c>
    </row>
    <row r="794" spans="1:9" ht="38.1" customHeight="1" x14ac:dyDescent="0.25">
      <c r="A794" s="13" t="s">
        <v>4195</v>
      </c>
      <c r="B794" s="14" t="s">
        <v>4196</v>
      </c>
      <c r="C794" s="66" t="s">
        <v>17</v>
      </c>
      <c r="D794" s="66"/>
      <c r="E794" s="66"/>
      <c r="F794" s="13" t="s">
        <v>3868</v>
      </c>
      <c r="G794" s="15">
        <v>1.6341700000000001E-2</v>
      </c>
      <c r="H794" s="16">
        <v>104.63</v>
      </c>
      <c r="I794" s="16">
        <f t="shared" si="21"/>
        <v>1.7</v>
      </c>
    </row>
    <row r="795" spans="1:9" ht="38.1" customHeight="1" x14ac:dyDescent="0.25">
      <c r="A795" s="13" t="s">
        <v>4197</v>
      </c>
      <c r="B795" s="14" t="s">
        <v>4198</v>
      </c>
      <c r="C795" s="66" t="s">
        <v>17</v>
      </c>
      <c r="D795" s="66"/>
      <c r="E795" s="66"/>
      <c r="F795" s="13" t="s">
        <v>3829</v>
      </c>
      <c r="G795" s="15">
        <v>3.3733000000000001E-3</v>
      </c>
      <c r="H795" s="16">
        <v>230.52</v>
      </c>
      <c r="I795" s="16">
        <f t="shared" si="21"/>
        <v>0.77</v>
      </c>
    </row>
    <row r="796" spans="1:9" ht="18" customHeight="1" x14ac:dyDescent="0.25">
      <c r="A796" s="8"/>
      <c r="B796" s="8"/>
      <c r="C796" s="8"/>
      <c r="D796" s="8"/>
      <c r="E796" s="8"/>
      <c r="F796" s="8"/>
      <c r="G796" s="67" t="s">
        <v>3871</v>
      </c>
      <c r="H796" s="67"/>
      <c r="I796" s="17">
        <f>SUM(I790:I795)</f>
        <v>8.3800000000000008</v>
      </c>
    </row>
    <row r="797" spans="1:9" ht="15" customHeight="1" x14ac:dyDescent="0.25">
      <c r="A797" s="64" t="s">
        <v>3872</v>
      </c>
      <c r="B797" s="64"/>
      <c r="C797" s="65" t="s">
        <v>3</v>
      </c>
      <c r="D797" s="65"/>
      <c r="E797" s="65"/>
      <c r="F797" s="12" t="s">
        <v>4</v>
      </c>
      <c r="G797" s="12" t="s">
        <v>3725</v>
      </c>
      <c r="H797" s="12" t="s">
        <v>3726</v>
      </c>
      <c r="I797" s="12" t="s">
        <v>3727</v>
      </c>
    </row>
    <row r="798" spans="1:9" ht="15" customHeight="1" x14ac:dyDescent="0.25">
      <c r="A798" s="13" t="s">
        <v>3899</v>
      </c>
      <c r="B798" s="14" t="s">
        <v>3900</v>
      </c>
      <c r="C798" s="66" t="s">
        <v>17</v>
      </c>
      <c r="D798" s="66"/>
      <c r="E798" s="66"/>
      <c r="F798" s="13" t="s">
        <v>25</v>
      </c>
      <c r="G798" s="15">
        <v>1.9715E-2</v>
      </c>
      <c r="H798" s="16">
        <v>24.37</v>
      </c>
      <c r="I798" s="16">
        <f>TRUNC(TRUNC(G798,8)*H798,2)</f>
        <v>0.48</v>
      </c>
    </row>
    <row r="799" spans="1:9" ht="18" customHeight="1" x14ac:dyDescent="0.25">
      <c r="A799" s="8"/>
      <c r="B799" s="8"/>
      <c r="C799" s="8"/>
      <c r="D799" s="8"/>
      <c r="E799" s="8"/>
      <c r="F799" s="8"/>
      <c r="G799" s="67" t="s">
        <v>3875</v>
      </c>
      <c r="H799" s="67"/>
      <c r="I799" s="17">
        <f>SUM(I798:I798)</f>
        <v>0.48</v>
      </c>
    </row>
    <row r="800" spans="1:9" ht="15" customHeight="1" x14ac:dyDescent="0.25">
      <c r="A800" s="8"/>
      <c r="B800" s="8"/>
      <c r="C800" s="8"/>
      <c r="D800" s="8"/>
      <c r="E800" s="8"/>
      <c r="F800" s="8"/>
      <c r="G800" s="68" t="s">
        <v>3745</v>
      </c>
      <c r="H800" s="68"/>
      <c r="I800" s="4">
        <f>ROUND(SUM(I796,I799),2)</f>
        <v>8.86</v>
      </c>
    </row>
    <row r="801" spans="1:9" ht="9.9499999999999993" customHeight="1" x14ac:dyDescent="0.25">
      <c r="A801" s="8"/>
      <c r="B801" s="8"/>
      <c r="C801" s="8"/>
      <c r="D801" s="8"/>
      <c r="E801" s="8"/>
      <c r="F801" s="8"/>
      <c r="G801" s="62"/>
      <c r="H801" s="62"/>
      <c r="I801" s="62"/>
    </row>
    <row r="802" spans="1:9" ht="20.100000000000001" customHeight="1" x14ac:dyDescent="0.25">
      <c r="A802" s="63" t="s">
        <v>4199</v>
      </c>
      <c r="B802" s="63"/>
      <c r="C802" s="63"/>
      <c r="D802" s="63"/>
      <c r="E802" s="63"/>
      <c r="F802" s="63"/>
      <c r="G802" s="63"/>
      <c r="H802" s="63"/>
      <c r="I802" s="63"/>
    </row>
    <row r="803" spans="1:9" ht="15" customHeight="1" x14ac:dyDescent="0.25">
      <c r="A803" s="64" t="s">
        <v>3887</v>
      </c>
      <c r="B803" s="64"/>
      <c r="C803" s="65" t="s">
        <v>3</v>
      </c>
      <c r="D803" s="65"/>
      <c r="E803" s="65"/>
      <c r="F803" s="12" t="s">
        <v>4</v>
      </c>
      <c r="G803" s="12" t="s">
        <v>3725</v>
      </c>
      <c r="H803" s="12" t="s">
        <v>3726</v>
      </c>
      <c r="I803" s="12" t="s">
        <v>3727</v>
      </c>
    </row>
    <row r="804" spans="1:9" ht="21" customHeight="1" x14ac:dyDescent="0.25">
      <c r="A804" s="13" t="s">
        <v>169</v>
      </c>
      <c r="B804" s="14" t="s">
        <v>170</v>
      </c>
      <c r="C804" s="66" t="s">
        <v>17</v>
      </c>
      <c r="D804" s="66"/>
      <c r="E804" s="66"/>
      <c r="F804" s="13" t="s">
        <v>76</v>
      </c>
      <c r="G804" s="15">
        <v>1</v>
      </c>
      <c r="H804" s="16">
        <v>69.94</v>
      </c>
      <c r="I804" s="16">
        <f>TRUNC(TRUNC(G804,8)*H804,2)</f>
        <v>69.94</v>
      </c>
    </row>
    <row r="805" spans="1:9" ht="15" customHeight="1" x14ac:dyDescent="0.25">
      <c r="A805" s="8"/>
      <c r="B805" s="8"/>
      <c r="C805" s="8"/>
      <c r="D805" s="8"/>
      <c r="E805" s="8"/>
      <c r="F805" s="8"/>
      <c r="G805" s="67" t="s">
        <v>3896</v>
      </c>
      <c r="H805" s="67"/>
      <c r="I805" s="17">
        <f>SUM(I804:I804)</f>
        <v>69.94</v>
      </c>
    </row>
    <row r="806" spans="1:9" ht="15" customHeight="1" x14ac:dyDescent="0.25">
      <c r="A806" s="8"/>
      <c r="B806" s="8"/>
      <c r="C806" s="8"/>
      <c r="D806" s="8"/>
      <c r="E806" s="8"/>
      <c r="F806" s="8"/>
      <c r="G806" s="68" t="s">
        <v>3745</v>
      </c>
      <c r="H806" s="68"/>
      <c r="I806" s="4">
        <f>ROUND(SUM(I805),2)</f>
        <v>69.94</v>
      </c>
    </row>
    <row r="807" spans="1:9" ht="9.9499999999999993" customHeight="1" x14ac:dyDescent="0.25">
      <c r="A807" s="8"/>
      <c r="B807" s="8"/>
      <c r="C807" s="8"/>
      <c r="D807" s="8"/>
      <c r="E807" s="8"/>
      <c r="F807" s="8"/>
      <c r="G807" s="62"/>
      <c r="H807" s="62"/>
      <c r="I807" s="62"/>
    </row>
    <row r="808" spans="1:9" ht="20.100000000000001" customHeight="1" x14ac:dyDescent="0.25">
      <c r="A808" s="63" t="s">
        <v>4200</v>
      </c>
      <c r="B808" s="63"/>
      <c r="C808" s="63"/>
      <c r="D808" s="63"/>
      <c r="E808" s="63"/>
      <c r="F808" s="63"/>
      <c r="G808" s="63"/>
      <c r="H808" s="63"/>
      <c r="I808" s="63"/>
    </row>
    <row r="809" spans="1:9" ht="15" customHeight="1" x14ac:dyDescent="0.25">
      <c r="A809" s="64" t="s">
        <v>3887</v>
      </c>
      <c r="B809" s="64"/>
      <c r="C809" s="65" t="s">
        <v>3</v>
      </c>
      <c r="D809" s="65"/>
      <c r="E809" s="65"/>
      <c r="F809" s="12" t="s">
        <v>4</v>
      </c>
      <c r="G809" s="12" t="s">
        <v>3725</v>
      </c>
      <c r="H809" s="12" t="s">
        <v>3726</v>
      </c>
      <c r="I809" s="12" t="s">
        <v>3727</v>
      </c>
    </row>
    <row r="810" spans="1:9" ht="21" customHeight="1" x14ac:dyDescent="0.25">
      <c r="A810" s="13" t="s">
        <v>4201</v>
      </c>
      <c r="B810" s="14" t="s">
        <v>4202</v>
      </c>
      <c r="C810" s="66" t="s">
        <v>17</v>
      </c>
      <c r="D810" s="66"/>
      <c r="E810" s="66"/>
      <c r="F810" s="13" t="s">
        <v>740</v>
      </c>
      <c r="G810" s="15">
        <v>5.8599999999999999E-2</v>
      </c>
      <c r="H810" s="16">
        <v>25</v>
      </c>
      <c r="I810" s="16">
        <f>TRUNC(TRUNC(G810,8)*H810,2)</f>
        <v>1.46</v>
      </c>
    </row>
    <row r="811" spans="1:9" ht="21" customHeight="1" x14ac:dyDescent="0.25">
      <c r="A811" s="13" t="s">
        <v>4203</v>
      </c>
      <c r="B811" s="14" t="s">
        <v>4204</v>
      </c>
      <c r="C811" s="66" t="s">
        <v>17</v>
      </c>
      <c r="D811" s="66"/>
      <c r="E811" s="66"/>
      <c r="F811" s="13" t="s">
        <v>61</v>
      </c>
      <c r="G811" s="15">
        <v>0.3846</v>
      </c>
      <c r="H811" s="16">
        <v>49.15</v>
      </c>
      <c r="I811" s="16">
        <f>TRUNC(TRUNC(G811,8)*H811,2)</f>
        <v>18.899999999999999</v>
      </c>
    </row>
    <row r="812" spans="1:9" ht="29.1" customHeight="1" x14ac:dyDescent="0.25">
      <c r="A812" s="13" t="s">
        <v>4205</v>
      </c>
      <c r="B812" s="14" t="s">
        <v>4206</v>
      </c>
      <c r="C812" s="66" t="s">
        <v>17</v>
      </c>
      <c r="D812" s="66"/>
      <c r="E812" s="66"/>
      <c r="F812" s="13" t="s">
        <v>178</v>
      </c>
      <c r="G812" s="15">
        <v>2.2000000000000002</v>
      </c>
      <c r="H812" s="16">
        <v>9.39</v>
      </c>
      <c r="I812" s="16">
        <f>TRUNC(TRUNC(G812,8)*H812,2)</f>
        <v>20.65</v>
      </c>
    </row>
    <row r="813" spans="1:9" ht="29.1" customHeight="1" x14ac:dyDescent="0.25">
      <c r="A813" s="13" t="s">
        <v>4207</v>
      </c>
      <c r="B813" s="14" t="s">
        <v>4208</v>
      </c>
      <c r="C813" s="66" t="s">
        <v>17</v>
      </c>
      <c r="D813" s="66"/>
      <c r="E813" s="66"/>
      <c r="F813" s="13" t="s">
        <v>178</v>
      </c>
      <c r="G813" s="15">
        <v>8.7999999999999995E-2</v>
      </c>
      <c r="H813" s="16">
        <v>7.24</v>
      </c>
      <c r="I813" s="16">
        <f>TRUNC(TRUNC(G813,8)*H813,2)</f>
        <v>0.63</v>
      </c>
    </row>
    <row r="814" spans="1:9" ht="29.1" customHeight="1" x14ac:dyDescent="0.25">
      <c r="A814" s="13" t="s">
        <v>4209</v>
      </c>
      <c r="B814" s="14" t="s">
        <v>4210</v>
      </c>
      <c r="C814" s="66" t="s">
        <v>17</v>
      </c>
      <c r="D814" s="66"/>
      <c r="E814" s="66"/>
      <c r="F814" s="13" t="s">
        <v>72</v>
      </c>
      <c r="G814" s="15">
        <v>1.9231</v>
      </c>
      <c r="H814" s="16">
        <v>25.01</v>
      </c>
      <c r="I814" s="16">
        <f>TRUNC(TRUNC(G814,8)*H814,2)</f>
        <v>48.09</v>
      </c>
    </row>
    <row r="815" spans="1:9" ht="15" customHeight="1" x14ac:dyDescent="0.25">
      <c r="A815" s="8"/>
      <c r="B815" s="8"/>
      <c r="C815" s="8"/>
      <c r="D815" s="8"/>
      <c r="E815" s="8"/>
      <c r="F815" s="8"/>
      <c r="G815" s="67" t="s">
        <v>3896</v>
      </c>
      <c r="H815" s="67"/>
      <c r="I815" s="17">
        <f>SUM(I810:I814)</f>
        <v>89.73</v>
      </c>
    </row>
    <row r="816" spans="1:9" ht="15" customHeight="1" x14ac:dyDescent="0.25">
      <c r="A816" s="64" t="s">
        <v>3872</v>
      </c>
      <c r="B816" s="64"/>
      <c r="C816" s="65" t="s">
        <v>3</v>
      </c>
      <c r="D816" s="65"/>
      <c r="E816" s="65"/>
      <c r="F816" s="12" t="s">
        <v>4</v>
      </c>
      <c r="G816" s="12" t="s">
        <v>3725</v>
      </c>
      <c r="H816" s="12" t="s">
        <v>3726</v>
      </c>
      <c r="I816" s="12" t="s">
        <v>3727</v>
      </c>
    </row>
    <row r="817" spans="1:9" ht="15" customHeight="1" x14ac:dyDescent="0.25">
      <c r="A817" s="13" t="s">
        <v>3948</v>
      </c>
      <c r="B817" s="14" t="s">
        <v>3949</v>
      </c>
      <c r="C817" s="66" t="s">
        <v>17</v>
      </c>
      <c r="D817" s="66"/>
      <c r="E817" s="66"/>
      <c r="F817" s="13" t="s">
        <v>25</v>
      </c>
      <c r="G817" s="15">
        <v>1.1229</v>
      </c>
      <c r="H817" s="16">
        <v>33.520000000000003</v>
      </c>
      <c r="I817" s="16">
        <f>TRUNC(TRUNC(G817,8)*H817,2)</f>
        <v>37.630000000000003</v>
      </c>
    </row>
    <row r="818" spans="1:9" ht="15" customHeight="1" x14ac:dyDescent="0.25">
      <c r="A818" s="13" t="s">
        <v>3899</v>
      </c>
      <c r="B818" s="14" t="s">
        <v>3900</v>
      </c>
      <c r="C818" s="66" t="s">
        <v>17</v>
      </c>
      <c r="D818" s="66"/>
      <c r="E818" s="66"/>
      <c r="F818" s="13" t="s">
        <v>25</v>
      </c>
      <c r="G818" s="15">
        <v>1.1229</v>
      </c>
      <c r="H818" s="16">
        <v>24.37</v>
      </c>
      <c r="I818" s="16">
        <f>TRUNC(TRUNC(G818,8)*H818,2)</f>
        <v>27.36</v>
      </c>
    </row>
    <row r="819" spans="1:9" ht="18" customHeight="1" x14ac:dyDescent="0.25">
      <c r="A819" s="8"/>
      <c r="B819" s="8"/>
      <c r="C819" s="8"/>
      <c r="D819" s="8"/>
      <c r="E819" s="8"/>
      <c r="F819" s="8"/>
      <c r="G819" s="67" t="s">
        <v>3875</v>
      </c>
      <c r="H819" s="67"/>
      <c r="I819" s="17">
        <f>SUM(I817:I818)</f>
        <v>64.990000000000009</v>
      </c>
    </row>
    <row r="820" spans="1:9" ht="15" customHeight="1" x14ac:dyDescent="0.25">
      <c r="A820" s="64" t="s">
        <v>3741</v>
      </c>
      <c r="B820" s="64"/>
      <c r="C820" s="65" t="s">
        <v>3</v>
      </c>
      <c r="D820" s="65"/>
      <c r="E820" s="65"/>
      <c r="F820" s="12" t="s">
        <v>4</v>
      </c>
      <c r="G820" s="12" t="s">
        <v>3725</v>
      </c>
      <c r="H820" s="12" t="s">
        <v>3726</v>
      </c>
      <c r="I820" s="12" t="s">
        <v>3727</v>
      </c>
    </row>
    <row r="821" spans="1:9" ht="29.1" customHeight="1" x14ac:dyDescent="0.25">
      <c r="A821" s="13" t="s">
        <v>3943</v>
      </c>
      <c r="B821" s="14" t="s">
        <v>3944</v>
      </c>
      <c r="C821" s="66" t="s">
        <v>17</v>
      </c>
      <c r="D821" s="66"/>
      <c r="E821" s="66"/>
      <c r="F821" s="13" t="s">
        <v>76</v>
      </c>
      <c r="G821" s="15">
        <v>1.4500000000000001E-2</v>
      </c>
      <c r="H821" s="16">
        <v>525.82000000000005</v>
      </c>
      <c r="I821" s="16">
        <f>TRUNC(TRUNC(G821,8)*H821,2)</f>
        <v>7.62</v>
      </c>
    </row>
    <row r="822" spans="1:9" ht="15" customHeight="1" x14ac:dyDescent="0.25">
      <c r="A822" s="8"/>
      <c r="B822" s="8"/>
      <c r="C822" s="8"/>
      <c r="D822" s="8"/>
      <c r="E822" s="8"/>
      <c r="F822" s="8"/>
      <c r="G822" s="67" t="s">
        <v>3744</v>
      </c>
      <c r="H822" s="67"/>
      <c r="I822" s="17">
        <f>SUM(I821:I821)</f>
        <v>7.62</v>
      </c>
    </row>
    <row r="823" spans="1:9" ht="15" customHeight="1" x14ac:dyDescent="0.25">
      <c r="A823" s="8"/>
      <c r="B823" s="8"/>
      <c r="C823" s="8"/>
      <c r="D823" s="8"/>
      <c r="E823" s="8"/>
      <c r="F823" s="8"/>
      <c r="G823" s="68" t="s">
        <v>3745</v>
      </c>
      <c r="H823" s="68"/>
      <c r="I823" s="4">
        <f>ROUND(SUM(I815,I819,I822),2)</f>
        <v>162.34</v>
      </c>
    </row>
    <row r="824" spans="1:9" ht="9.9499999999999993" customHeight="1" x14ac:dyDescent="0.25">
      <c r="A824" s="8"/>
      <c r="B824" s="8"/>
      <c r="C824" s="8"/>
      <c r="D824" s="8"/>
      <c r="E824" s="8"/>
      <c r="F824" s="8"/>
      <c r="G824" s="62"/>
      <c r="H824" s="62"/>
      <c r="I824" s="62"/>
    </row>
    <row r="825" spans="1:9" ht="20.100000000000001" customHeight="1" x14ac:dyDescent="0.25">
      <c r="A825" s="63" t="s">
        <v>4211</v>
      </c>
      <c r="B825" s="63"/>
      <c r="C825" s="63"/>
      <c r="D825" s="63"/>
      <c r="E825" s="63"/>
      <c r="F825" s="63"/>
      <c r="G825" s="63"/>
      <c r="H825" s="63"/>
      <c r="I825" s="63"/>
    </row>
    <row r="826" spans="1:9" ht="15" customHeight="1" x14ac:dyDescent="0.25">
      <c r="A826" s="64" t="s">
        <v>3887</v>
      </c>
      <c r="B826" s="64"/>
      <c r="C826" s="65" t="s">
        <v>3</v>
      </c>
      <c r="D826" s="65"/>
      <c r="E826" s="65"/>
      <c r="F826" s="12" t="s">
        <v>4</v>
      </c>
      <c r="G826" s="12" t="s">
        <v>3725</v>
      </c>
      <c r="H826" s="12" t="s">
        <v>3726</v>
      </c>
      <c r="I826" s="12" t="s">
        <v>3727</v>
      </c>
    </row>
    <row r="827" spans="1:9" ht="21" customHeight="1" x14ac:dyDescent="0.25">
      <c r="A827" s="13" t="s">
        <v>4212</v>
      </c>
      <c r="B827" s="14" t="s">
        <v>4213</v>
      </c>
      <c r="C827" s="66" t="s">
        <v>17</v>
      </c>
      <c r="D827" s="66"/>
      <c r="E827" s="66"/>
      <c r="F827" s="13" t="s">
        <v>178</v>
      </c>
      <c r="G827" s="15">
        <v>5</v>
      </c>
      <c r="H827" s="16">
        <v>1.52</v>
      </c>
      <c r="I827" s="16">
        <f>TRUNC(TRUNC(G827,8)*H827,2)</f>
        <v>7.6</v>
      </c>
    </row>
    <row r="828" spans="1:9" ht="15" customHeight="1" x14ac:dyDescent="0.25">
      <c r="A828" s="13" t="s">
        <v>4214</v>
      </c>
      <c r="B828" s="14" t="s">
        <v>4215</v>
      </c>
      <c r="C828" s="66" t="s">
        <v>17</v>
      </c>
      <c r="D828" s="66"/>
      <c r="E828" s="66"/>
      <c r="F828" s="13" t="s">
        <v>740</v>
      </c>
      <c r="G828" s="15">
        <v>1.2E-2</v>
      </c>
      <c r="H828" s="16">
        <v>16.48</v>
      </c>
      <c r="I828" s="16">
        <f>TRUNC(TRUNC(G828,8)*H828,2)</f>
        <v>0.19</v>
      </c>
    </row>
    <row r="829" spans="1:9" ht="29.1" customHeight="1" x14ac:dyDescent="0.25">
      <c r="A829" s="13" t="s">
        <v>4216</v>
      </c>
      <c r="B829" s="14" t="s">
        <v>4217</v>
      </c>
      <c r="C829" s="66" t="s">
        <v>17</v>
      </c>
      <c r="D829" s="66"/>
      <c r="E829" s="66"/>
      <c r="F829" s="13" t="s">
        <v>178</v>
      </c>
      <c r="G829" s="15">
        <v>0.88</v>
      </c>
      <c r="H829" s="16">
        <v>11.82</v>
      </c>
      <c r="I829" s="16">
        <f>TRUNC(TRUNC(G829,8)*H829,2)</f>
        <v>10.4</v>
      </c>
    </row>
    <row r="830" spans="1:9" ht="15" customHeight="1" x14ac:dyDescent="0.25">
      <c r="A830" s="8"/>
      <c r="B830" s="8"/>
      <c r="C830" s="8"/>
      <c r="D830" s="8"/>
      <c r="E830" s="8"/>
      <c r="F830" s="8"/>
      <c r="G830" s="67" t="s">
        <v>3896</v>
      </c>
      <c r="H830" s="67"/>
      <c r="I830" s="17">
        <f>SUM(I827:I829)</f>
        <v>18.190000000000001</v>
      </c>
    </row>
    <row r="831" spans="1:9" ht="15" customHeight="1" x14ac:dyDescent="0.25">
      <c r="A831" s="64" t="s">
        <v>3872</v>
      </c>
      <c r="B831" s="64"/>
      <c r="C831" s="65" t="s">
        <v>3</v>
      </c>
      <c r="D831" s="65"/>
      <c r="E831" s="65"/>
      <c r="F831" s="12" t="s">
        <v>4</v>
      </c>
      <c r="G831" s="12" t="s">
        <v>3725</v>
      </c>
      <c r="H831" s="12" t="s">
        <v>3726</v>
      </c>
      <c r="I831" s="12" t="s">
        <v>3727</v>
      </c>
    </row>
    <row r="832" spans="1:9" ht="21" customHeight="1" x14ac:dyDescent="0.25">
      <c r="A832" s="13" t="s">
        <v>3908</v>
      </c>
      <c r="B832" s="14" t="s">
        <v>3909</v>
      </c>
      <c r="C832" s="66" t="s">
        <v>17</v>
      </c>
      <c r="D832" s="66"/>
      <c r="E832" s="66"/>
      <c r="F832" s="13" t="s">
        <v>25</v>
      </c>
      <c r="G832" s="15">
        <v>0.53069999999999995</v>
      </c>
      <c r="H832" s="16">
        <v>24.95</v>
      </c>
      <c r="I832" s="16">
        <f>TRUNC(TRUNC(G832,8)*H832,2)</f>
        <v>13.24</v>
      </c>
    </row>
    <row r="833" spans="1:9" ht="21" customHeight="1" x14ac:dyDescent="0.25">
      <c r="A833" s="13" t="s">
        <v>3897</v>
      </c>
      <c r="B833" s="14" t="s">
        <v>3898</v>
      </c>
      <c r="C833" s="66" t="s">
        <v>17</v>
      </c>
      <c r="D833" s="66"/>
      <c r="E833" s="66"/>
      <c r="F833" s="13" t="s">
        <v>25</v>
      </c>
      <c r="G833" s="15">
        <v>0.53069999999999995</v>
      </c>
      <c r="H833" s="16">
        <v>33.07</v>
      </c>
      <c r="I833" s="16">
        <f>TRUNC(TRUNC(G833,8)*H833,2)</f>
        <v>17.55</v>
      </c>
    </row>
    <row r="834" spans="1:9" ht="18" customHeight="1" x14ac:dyDescent="0.25">
      <c r="A834" s="8"/>
      <c r="B834" s="8"/>
      <c r="C834" s="8"/>
      <c r="D834" s="8"/>
      <c r="E834" s="8"/>
      <c r="F834" s="8"/>
      <c r="G834" s="67" t="s">
        <v>3875</v>
      </c>
      <c r="H834" s="67"/>
      <c r="I834" s="17">
        <f>SUM(I832:I833)</f>
        <v>30.79</v>
      </c>
    </row>
    <row r="835" spans="1:9" ht="15" customHeight="1" x14ac:dyDescent="0.25">
      <c r="A835" s="8"/>
      <c r="B835" s="8"/>
      <c r="C835" s="8"/>
      <c r="D835" s="8"/>
      <c r="E835" s="8"/>
      <c r="F835" s="8"/>
      <c r="G835" s="68" t="s">
        <v>3745</v>
      </c>
      <c r="H835" s="68"/>
      <c r="I835" s="4">
        <f>ROUND(SUM(I830,I834),2)</f>
        <v>48.98</v>
      </c>
    </row>
    <row r="836" spans="1:9" ht="9.9499999999999993" customHeight="1" x14ac:dyDescent="0.25">
      <c r="A836" s="8"/>
      <c r="B836" s="8"/>
      <c r="C836" s="8"/>
      <c r="D836" s="8"/>
      <c r="E836" s="8"/>
      <c r="F836" s="8"/>
      <c r="G836" s="62"/>
      <c r="H836" s="62"/>
      <c r="I836" s="62"/>
    </row>
    <row r="837" spans="1:9" ht="20.100000000000001" customHeight="1" x14ac:dyDescent="0.25">
      <c r="A837" s="63" t="s">
        <v>4218</v>
      </c>
      <c r="B837" s="63"/>
      <c r="C837" s="63"/>
      <c r="D837" s="63"/>
      <c r="E837" s="63"/>
      <c r="F837" s="63"/>
      <c r="G837" s="63"/>
      <c r="H837" s="63"/>
      <c r="I837" s="63"/>
    </row>
    <row r="838" spans="1:9" ht="15" customHeight="1" x14ac:dyDescent="0.25">
      <c r="A838" s="64" t="s">
        <v>3887</v>
      </c>
      <c r="B838" s="64"/>
      <c r="C838" s="65" t="s">
        <v>3</v>
      </c>
      <c r="D838" s="65"/>
      <c r="E838" s="65"/>
      <c r="F838" s="12" t="s">
        <v>4</v>
      </c>
      <c r="G838" s="12" t="s">
        <v>3725</v>
      </c>
      <c r="H838" s="12" t="s">
        <v>3726</v>
      </c>
      <c r="I838" s="12" t="s">
        <v>3727</v>
      </c>
    </row>
    <row r="839" spans="1:9" ht="21" customHeight="1" x14ac:dyDescent="0.25">
      <c r="A839" s="13" t="s">
        <v>4219</v>
      </c>
      <c r="B839" s="14" t="s">
        <v>4220</v>
      </c>
      <c r="C839" s="66" t="s">
        <v>17</v>
      </c>
      <c r="D839" s="66"/>
      <c r="E839" s="66"/>
      <c r="F839" s="13" t="s">
        <v>61</v>
      </c>
      <c r="G839" s="15">
        <v>15.51</v>
      </c>
      <c r="H839" s="16">
        <v>3.23</v>
      </c>
      <c r="I839" s="16">
        <f>TRUNC(TRUNC(G839,8)*H839,2)</f>
        <v>50.09</v>
      </c>
    </row>
    <row r="840" spans="1:9" ht="21" customHeight="1" x14ac:dyDescent="0.25">
      <c r="A840" s="13" t="s">
        <v>4221</v>
      </c>
      <c r="B840" s="14" t="s">
        <v>4222</v>
      </c>
      <c r="C840" s="66" t="s">
        <v>17</v>
      </c>
      <c r="D840" s="66"/>
      <c r="E840" s="66"/>
      <c r="F840" s="13" t="s">
        <v>61</v>
      </c>
      <c r="G840" s="15">
        <v>1.29</v>
      </c>
      <c r="H840" s="16">
        <v>3.99</v>
      </c>
      <c r="I840" s="16">
        <f>TRUNC(TRUNC(G840,8)*H840,2)</f>
        <v>5.14</v>
      </c>
    </row>
    <row r="841" spans="1:9" ht="21" customHeight="1" x14ac:dyDescent="0.25">
      <c r="A841" s="13" t="s">
        <v>4223</v>
      </c>
      <c r="B841" s="14" t="s">
        <v>4224</v>
      </c>
      <c r="C841" s="66" t="s">
        <v>17</v>
      </c>
      <c r="D841" s="66"/>
      <c r="E841" s="66"/>
      <c r="F841" s="13" t="s">
        <v>61</v>
      </c>
      <c r="G841" s="15">
        <v>1.55</v>
      </c>
      <c r="H841" s="16">
        <v>1.94</v>
      </c>
      <c r="I841" s="16">
        <f>TRUNC(TRUNC(G841,8)*H841,2)</f>
        <v>3</v>
      </c>
    </row>
    <row r="842" spans="1:9" ht="15" customHeight="1" x14ac:dyDescent="0.25">
      <c r="A842" s="8"/>
      <c r="B842" s="8"/>
      <c r="C842" s="8"/>
      <c r="D842" s="8"/>
      <c r="E842" s="8"/>
      <c r="F842" s="8"/>
      <c r="G842" s="67" t="s">
        <v>3896</v>
      </c>
      <c r="H842" s="67"/>
      <c r="I842" s="17">
        <f>SUM(I839:I841)</f>
        <v>58.230000000000004</v>
      </c>
    </row>
    <row r="843" spans="1:9" ht="15" customHeight="1" x14ac:dyDescent="0.25">
      <c r="A843" s="64" t="s">
        <v>3872</v>
      </c>
      <c r="B843" s="64"/>
      <c r="C843" s="65" t="s">
        <v>3</v>
      </c>
      <c r="D843" s="65"/>
      <c r="E843" s="65"/>
      <c r="F843" s="12" t="s">
        <v>4</v>
      </c>
      <c r="G843" s="12" t="s">
        <v>3725</v>
      </c>
      <c r="H843" s="12" t="s">
        <v>3726</v>
      </c>
      <c r="I843" s="12" t="s">
        <v>3727</v>
      </c>
    </row>
    <row r="844" spans="1:9" ht="15" customHeight="1" x14ac:dyDescent="0.25">
      <c r="A844" s="13" t="s">
        <v>3948</v>
      </c>
      <c r="B844" s="14" t="s">
        <v>3949</v>
      </c>
      <c r="C844" s="66" t="s">
        <v>17</v>
      </c>
      <c r="D844" s="66"/>
      <c r="E844" s="66"/>
      <c r="F844" s="13" t="s">
        <v>25</v>
      </c>
      <c r="G844" s="15">
        <v>1.05</v>
      </c>
      <c r="H844" s="16">
        <v>33.520000000000003</v>
      </c>
      <c r="I844" s="16">
        <f>TRUNC(TRUNC(G844,8)*H844,2)</f>
        <v>35.19</v>
      </c>
    </row>
    <row r="845" spans="1:9" ht="15" customHeight="1" x14ac:dyDescent="0.25">
      <c r="A845" s="13" t="s">
        <v>3899</v>
      </c>
      <c r="B845" s="14" t="s">
        <v>3900</v>
      </c>
      <c r="C845" s="66" t="s">
        <v>17</v>
      </c>
      <c r="D845" s="66"/>
      <c r="E845" s="66"/>
      <c r="F845" s="13" t="s">
        <v>25</v>
      </c>
      <c r="G845" s="15">
        <v>1.05</v>
      </c>
      <c r="H845" s="16">
        <v>24.37</v>
      </c>
      <c r="I845" s="16">
        <f>TRUNC(TRUNC(G845,8)*H845,2)</f>
        <v>25.58</v>
      </c>
    </row>
    <row r="846" spans="1:9" ht="18" customHeight="1" x14ac:dyDescent="0.25">
      <c r="A846" s="8"/>
      <c r="B846" s="8"/>
      <c r="C846" s="8"/>
      <c r="D846" s="8"/>
      <c r="E846" s="8"/>
      <c r="F846" s="8"/>
      <c r="G846" s="67" t="s">
        <v>3875</v>
      </c>
      <c r="H846" s="67"/>
      <c r="I846" s="17">
        <f>SUM(I844:I845)</f>
        <v>60.769999999999996</v>
      </c>
    </row>
    <row r="847" spans="1:9" ht="15" customHeight="1" x14ac:dyDescent="0.25">
      <c r="A847" s="64" t="s">
        <v>3741</v>
      </c>
      <c r="B847" s="64"/>
      <c r="C847" s="65" t="s">
        <v>3</v>
      </c>
      <c r="D847" s="65"/>
      <c r="E847" s="65"/>
      <c r="F847" s="12" t="s">
        <v>4</v>
      </c>
      <c r="G847" s="12" t="s">
        <v>3725</v>
      </c>
      <c r="H847" s="12" t="s">
        <v>3726</v>
      </c>
      <c r="I847" s="12" t="s">
        <v>3727</v>
      </c>
    </row>
    <row r="848" spans="1:9" ht="38.1" customHeight="1" x14ac:dyDescent="0.25">
      <c r="A848" s="13" t="s">
        <v>4225</v>
      </c>
      <c r="B848" s="14" t="s">
        <v>4226</v>
      </c>
      <c r="C848" s="66" t="s">
        <v>17</v>
      </c>
      <c r="D848" s="66"/>
      <c r="E848" s="66"/>
      <c r="F848" s="13" t="s">
        <v>76</v>
      </c>
      <c r="G848" s="15">
        <v>1.8700000000000001E-2</v>
      </c>
      <c r="H848" s="16">
        <v>758.37</v>
      </c>
      <c r="I848" s="16">
        <f>TRUNC(TRUNC(G848,8)*H848,2)</f>
        <v>14.18</v>
      </c>
    </row>
    <row r="849" spans="1:9" ht="15" customHeight="1" x14ac:dyDescent="0.25">
      <c r="A849" s="8"/>
      <c r="B849" s="8"/>
      <c r="C849" s="8"/>
      <c r="D849" s="8"/>
      <c r="E849" s="8"/>
      <c r="F849" s="8"/>
      <c r="G849" s="67" t="s">
        <v>3744</v>
      </c>
      <c r="H849" s="67"/>
      <c r="I849" s="17">
        <f>SUM(I848:I848)</f>
        <v>14.18</v>
      </c>
    </row>
    <row r="850" spans="1:9" ht="15" customHeight="1" x14ac:dyDescent="0.25">
      <c r="A850" s="8"/>
      <c r="B850" s="8"/>
      <c r="C850" s="8"/>
      <c r="D850" s="8"/>
      <c r="E850" s="8"/>
      <c r="F850" s="8"/>
      <c r="G850" s="68" t="s">
        <v>3745</v>
      </c>
      <c r="H850" s="68"/>
      <c r="I850" s="4">
        <f>ROUND(SUM(I842,I846,I849),2)</f>
        <v>133.18</v>
      </c>
    </row>
    <row r="851" spans="1:9" ht="9.9499999999999993" customHeight="1" x14ac:dyDescent="0.25">
      <c r="A851" s="8"/>
      <c r="B851" s="8"/>
      <c r="C851" s="8"/>
      <c r="D851" s="8"/>
      <c r="E851" s="8"/>
      <c r="F851" s="8"/>
      <c r="G851" s="62"/>
      <c r="H851" s="62"/>
      <c r="I851" s="62"/>
    </row>
    <row r="852" spans="1:9" ht="20.100000000000001" customHeight="1" x14ac:dyDescent="0.25">
      <c r="A852" s="63" t="s">
        <v>4227</v>
      </c>
      <c r="B852" s="63"/>
      <c r="C852" s="63"/>
      <c r="D852" s="63"/>
      <c r="E852" s="63"/>
      <c r="F852" s="63"/>
      <c r="G852" s="63"/>
      <c r="H852" s="63"/>
      <c r="I852" s="63"/>
    </row>
    <row r="853" spans="1:9" ht="15" customHeight="1" x14ac:dyDescent="0.25">
      <c r="A853" s="64" t="s">
        <v>3887</v>
      </c>
      <c r="B853" s="64"/>
      <c r="C853" s="65" t="s">
        <v>3</v>
      </c>
      <c r="D853" s="65"/>
      <c r="E853" s="65"/>
      <c r="F853" s="12" t="s">
        <v>4</v>
      </c>
      <c r="G853" s="12" t="s">
        <v>3725</v>
      </c>
      <c r="H853" s="12" t="s">
        <v>3726</v>
      </c>
      <c r="I853" s="12" t="s">
        <v>3727</v>
      </c>
    </row>
    <row r="854" spans="1:9" ht="29.1" customHeight="1" x14ac:dyDescent="0.25">
      <c r="A854" s="13" t="s">
        <v>4228</v>
      </c>
      <c r="B854" s="14" t="s">
        <v>4229</v>
      </c>
      <c r="C854" s="66" t="s">
        <v>17</v>
      </c>
      <c r="D854" s="66"/>
      <c r="E854" s="66"/>
      <c r="F854" s="13" t="s">
        <v>76</v>
      </c>
      <c r="G854" s="15">
        <v>1.2</v>
      </c>
      <c r="H854" s="16">
        <v>109.11</v>
      </c>
      <c r="I854" s="16">
        <f>TRUNC(TRUNC(G854,8)*H854,2)</f>
        <v>130.93</v>
      </c>
    </row>
    <row r="855" spans="1:9" ht="15" customHeight="1" x14ac:dyDescent="0.25">
      <c r="A855" s="8"/>
      <c r="B855" s="8"/>
      <c r="C855" s="8"/>
      <c r="D855" s="8"/>
      <c r="E855" s="8"/>
      <c r="F855" s="8"/>
      <c r="G855" s="67" t="s">
        <v>3896</v>
      </c>
      <c r="H855" s="67"/>
      <c r="I855" s="17">
        <f>SUM(I854:I854)</f>
        <v>130.93</v>
      </c>
    </row>
    <row r="856" spans="1:9" ht="15" customHeight="1" x14ac:dyDescent="0.25">
      <c r="A856" s="64" t="s">
        <v>3872</v>
      </c>
      <c r="B856" s="64"/>
      <c r="C856" s="65" t="s">
        <v>3</v>
      </c>
      <c r="D856" s="65"/>
      <c r="E856" s="65"/>
      <c r="F856" s="12" t="s">
        <v>4</v>
      </c>
      <c r="G856" s="12" t="s">
        <v>3725</v>
      </c>
      <c r="H856" s="12" t="s">
        <v>3726</v>
      </c>
      <c r="I856" s="12" t="s">
        <v>3727</v>
      </c>
    </row>
    <row r="857" spans="1:9" ht="15" customHeight="1" x14ac:dyDescent="0.25">
      <c r="A857" s="13" t="s">
        <v>3948</v>
      </c>
      <c r="B857" s="14" t="s">
        <v>3949</v>
      </c>
      <c r="C857" s="66" t="s">
        <v>17</v>
      </c>
      <c r="D857" s="66"/>
      <c r="E857" s="66"/>
      <c r="F857" s="13" t="s">
        <v>25</v>
      </c>
      <c r="G857" s="15">
        <v>6</v>
      </c>
      <c r="H857" s="16">
        <v>33.520000000000003</v>
      </c>
      <c r="I857" s="16">
        <f>TRUNC(TRUNC(G857,8)*H857,2)</f>
        <v>201.12</v>
      </c>
    </row>
    <row r="858" spans="1:9" ht="15" customHeight="1" x14ac:dyDescent="0.25">
      <c r="A858" s="13" t="s">
        <v>3899</v>
      </c>
      <c r="B858" s="14" t="s">
        <v>3900</v>
      </c>
      <c r="C858" s="66" t="s">
        <v>17</v>
      </c>
      <c r="D858" s="66"/>
      <c r="E858" s="66"/>
      <c r="F858" s="13" t="s">
        <v>25</v>
      </c>
      <c r="G858" s="15">
        <v>6</v>
      </c>
      <c r="H858" s="16">
        <v>24.37</v>
      </c>
      <c r="I858" s="16">
        <f>TRUNC(TRUNC(G858,8)*H858,2)</f>
        <v>146.22</v>
      </c>
    </row>
    <row r="859" spans="1:9" ht="18" customHeight="1" x14ac:dyDescent="0.25">
      <c r="A859" s="8"/>
      <c r="B859" s="8"/>
      <c r="C859" s="8"/>
      <c r="D859" s="8"/>
      <c r="E859" s="8"/>
      <c r="F859" s="8"/>
      <c r="G859" s="67" t="s">
        <v>3875</v>
      </c>
      <c r="H859" s="67"/>
      <c r="I859" s="17">
        <f>SUM(I857:I858)</f>
        <v>347.34000000000003</v>
      </c>
    </row>
    <row r="860" spans="1:9" ht="15" customHeight="1" x14ac:dyDescent="0.25">
      <c r="A860" s="64" t="s">
        <v>3741</v>
      </c>
      <c r="B860" s="64"/>
      <c r="C860" s="65" t="s">
        <v>3</v>
      </c>
      <c r="D860" s="65"/>
      <c r="E860" s="65"/>
      <c r="F860" s="12" t="s">
        <v>4</v>
      </c>
      <c r="G860" s="12" t="s">
        <v>3725</v>
      </c>
      <c r="H860" s="12" t="s">
        <v>3726</v>
      </c>
      <c r="I860" s="12" t="s">
        <v>3727</v>
      </c>
    </row>
    <row r="861" spans="1:9" ht="29.1" customHeight="1" x14ac:dyDescent="0.25">
      <c r="A861" s="13" t="s">
        <v>4230</v>
      </c>
      <c r="B861" s="14" t="s">
        <v>4231</v>
      </c>
      <c r="C861" s="66" t="s">
        <v>188</v>
      </c>
      <c r="D861" s="66"/>
      <c r="E861" s="66"/>
      <c r="F861" s="13" t="s">
        <v>189</v>
      </c>
      <c r="G861" s="15">
        <v>0.3</v>
      </c>
      <c r="H861" s="16">
        <v>500.56</v>
      </c>
      <c r="I861" s="16">
        <f>TRUNC(TRUNC(G861,8)*H861,2)</f>
        <v>150.16</v>
      </c>
    </row>
    <row r="862" spans="1:9" ht="15" customHeight="1" x14ac:dyDescent="0.25">
      <c r="A862" s="8"/>
      <c r="B862" s="8"/>
      <c r="C862" s="8"/>
      <c r="D862" s="8"/>
      <c r="E862" s="8"/>
      <c r="F862" s="8"/>
      <c r="G862" s="67" t="s">
        <v>3744</v>
      </c>
      <c r="H862" s="67"/>
      <c r="I862" s="17">
        <f>SUM(I861:I861)</f>
        <v>150.16</v>
      </c>
    </row>
    <row r="863" spans="1:9" ht="15" customHeight="1" x14ac:dyDescent="0.25">
      <c r="A863" s="8"/>
      <c r="B863" s="8"/>
      <c r="C863" s="8"/>
      <c r="D863" s="8"/>
      <c r="E863" s="8"/>
      <c r="F863" s="8"/>
      <c r="G863" s="68" t="s">
        <v>3745</v>
      </c>
      <c r="H863" s="68"/>
      <c r="I863" s="4">
        <f>ROUND(SUM(I855,I859,I862),2)</f>
        <v>628.42999999999995</v>
      </c>
    </row>
    <row r="864" spans="1:9" ht="9.9499999999999993" customHeight="1" x14ac:dyDescent="0.25">
      <c r="A864" s="8"/>
      <c r="B864" s="8"/>
      <c r="C864" s="8"/>
      <c r="D864" s="8"/>
      <c r="E864" s="8"/>
      <c r="F864" s="8"/>
      <c r="G864" s="62"/>
      <c r="H864" s="62"/>
      <c r="I864" s="62"/>
    </row>
    <row r="865" spans="1:9" ht="20.100000000000001" customHeight="1" x14ac:dyDescent="0.25">
      <c r="A865" s="63" t="s">
        <v>4232</v>
      </c>
      <c r="B865" s="63"/>
      <c r="C865" s="63"/>
      <c r="D865" s="63"/>
      <c r="E865" s="63"/>
      <c r="F865" s="63"/>
      <c r="G865" s="63"/>
      <c r="H865" s="63"/>
      <c r="I865" s="63"/>
    </row>
    <row r="866" spans="1:9" ht="15" customHeight="1" x14ac:dyDescent="0.25">
      <c r="A866" s="64" t="s">
        <v>3741</v>
      </c>
      <c r="B866" s="64"/>
      <c r="C866" s="65" t="s">
        <v>3</v>
      </c>
      <c r="D866" s="65"/>
      <c r="E866" s="65"/>
      <c r="F866" s="12" t="s">
        <v>4</v>
      </c>
      <c r="G866" s="12" t="s">
        <v>3725</v>
      </c>
      <c r="H866" s="12" t="s">
        <v>3726</v>
      </c>
      <c r="I866" s="12" t="s">
        <v>3727</v>
      </c>
    </row>
    <row r="867" spans="1:9" ht="29.1" customHeight="1" x14ac:dyDescent="0.25">
      <c r="A867" s="13" t="s">
        <v>4233</v>
      </c>
      <c r="B867" s="14" t="s">
        <v>4234</v>
      </c>
      <c r="C867" s="66" t="s">
        <v>188</v>
      </c>
      <c r="D867" s="66"/>
      <c r="E867" s="66"/>
      <c r="F867" s="13" t="s">
        <v>2039</v>
      </c>
      <c r="G867" s="15">
        <v>1.04</v>
      </c>
      <c r="H867" s="16">
        <v>13.86</v>
      </c>
      <c r="I867" s="16">
        <f t="shared" ref="I867:I872" si="22">TRUNC(TRUNC(G867,8)*H867,2)</f>
        <v>14.41</v>
      </c>
    </row>
    <row r="868" spans="1:9" ht="29.1" customHeight="1" x14ac:dyDescent="0.25">
      <c r="A868" s="13" t="s">
        <v>4235</v>
      </c>
      <c r="B868" s="14" t="s">
        <v>4236</v>
      </c>
      <c r="C868" s="66" t="s">
        <v>188</v>
      </c>
      <c r="D868" s="66"/>
      <c r="E868" s="66"/>
      <c r="F868" s="13" t="s">
        <v>193</v>
      </c>
      <c r="G868" s="15">
        <v>0.86699999999999999</v>
      </c>
      <c r="H868" s="16">
        <v>78.66</v>
      </c>
      <c r="I868" s="16">
        <f t="shared" si="22"/>
        <v>68.19</v>
      </c>
    </row>
    <row r="869" spans="1:9" ht="29.1" customHeight="1" x14ac:dyDescent="0.25">
      <c r="A869" s="13" t="s">
        <v>186</v>
      </c>
      <c r="B869" s="14" t="s">
        <v>187</v>
      </c>
      <c r="C869" s="66" t="s">
        <v>188</v>
      </c>
      <c r="D869" s="66"/>
      <c r="E869" s="66"/>
      <c r="F869" s="13" t="s">
        <v>189</v>
      </c>
      <c r="G869" s="15">
        <v>0.105</v>
      </c>
      <c r="H869" s="16">
        <v>628.42999999999995</v>
      </c>
      <c r="I869" s="16">
        <f t="shared" si="22"/>
        <v>65.98</v>
      </c>
    </row>
    <row r="870" spans="1:9" ht="21" customHeight="1" x14ac:dyDescent="0.25">
      <c r="A870" s="13" t="s">
        <v>4237</v>
      </c>
      <c r="B870" s="14" t="s">
        <v>4238</v>
      </c>
      <c r="C870" s="66" t="s">
        <v>188</v>
      </c>
      <c r="D870" s="66"/>
      <c r="E870" s="66"/>
      <c r="F870" s="13" t="s">
        <v>193</v>
      </c>
      <c r="G870" s="15">
        <v>1.734</v>
      </c>
      <c r="H870" s="16">
        <v>8.92</v>
      </c>
      <c r="I870" s="16">
        <f t="shared" si="22"/>
        <v>15.46</v>
      </c>
    </row>
    <row r="871" spans="1:9" ht="21" customHeight="1" x14ac:dyDescent="0.25">
      <c r="A871" s="13" t="s">
        <v>4239</v>
      </c>
      <c r="B871" s="14" t="s">
        <v>4240</v>
      </c>
      <c r="C871" s="66" t="s">
        <v>188</v>
      </c>
      <c r="D871" s="66"/>
      <c r="E871" s="66"/>
      <c r="F871" s="13" t="s">
        <v>189</v>
      </c>
      <c r="G871" s="15">
        <v>1.2999999999999999E-2</v>
      </c>
      <c r="H871" s="16">
        <v>584.37</v>
      </c>
      <c r="I871" s="16">
        <f t="shared" si="22"/>
        <v>7.59</v>
      </c>
    </row>
    <row r="872" spans="1:9" ht="21" customHeight="1" x14ac:dyDescent="0.25">
      <c r="A872" s="13" t="s">
        <v>4241</v>
      </c>
      <c r="B872" s="14" t="s">
        <v>4242</v>
      </c>
      <c r="C872" s="66" t="s">
        <v>188</v>
      </c>
      <c r="D872" s="66"/>
      <c r="E872" s="66"/>
      <c r="F872" s="13" t="s">
        <v>193</v>
      </c>
      <c r="G872" s="15">
        <v>0.13</v>
      </c>
      <c r="H872" s="16">
        <v>151.9</v>
      </c>
      <c r="I872" s="16">
        <f t="shared" si="22"/>
        <v>19.739999999999998</v>
      </c>
    </row>
    <row r="873" spans="1:9" ht="15" customHeight="1" x14ac:dyDescent="0.25">
      <c r="A873" s="8"/>
      <c r="B873" s="8"/>
      <c r="C873" s="8"/>
      <c r="D873" s="8"/>
      <c r="E873" s="8"/>
      <c r="F873" s="8"/>
      <c r="G873" s="67" t="s">
        <v>3744</v>
      </c>
      <c r="H873" s="67"/>
      <c r="I873" s="17">
        <f>SUM(I867:I872)</f>
        <v>191.37</v>
      </c>
    </row>
    <row r="874" spans="1:9" ht="15" customHeight="1" x14ac:dyDescent="0.25">
      <c r="A874" s="8"/>
      <c r="B874" s="8"/>
      <c r="C874" s="8"/>
      <c r="D874" s="8"/>
      <c r="E874" s="8"/>
      <c r="F874" s="8"/>
      <c r="G874" s="68" t="s">
        <v>3745</v>
      </c>
      <c r="H874" s="68"/>
      <c r="I874" s="4">
        <f>ROUND(SUM(I873),2)</f>
        <v>191.37</v>
      </c>
    </row>
    <row r="875" spans="1:9" ht="9.9499999999999993" customHeight="1" x14ac:dyDescent="0.25">
      <c r="A875" s="8"/>
      <c r="B875" s="8"/>
      <c r="C875" s="8"/>
      <c r="D875" s="8"/>
      <c r="E875" s="8"/>
      <c r="F875" s="8"/>
      <c r="G875" s="62"/>
      <c r="H875" s="62"/>
      <c r="I875" s="62"/>
    </row>
    <row r="876" spans="1:9" ht="20.100000000000001" customHeight="1" x14ac:dyDescent="0.25">
      <c r="A876" s="63" t="s">
        <v>4243</v>
      </c>
      <c r="B876" s="63"/>
      <c r="C876" s="63"/>
      <c r="D876" s="63"/>
      <c r="E876" s="63"/>
      <c r="F876" s="63"/>
      <c r="G876" s="63"/>
      <c r="H876" s="63"/>
      <c r="I876" s="63"/>
    </row>
    <row r="877" spans="1:9" ht="15" customHeight="1" x14ac:dyDescent="0.25">
      <c r="A877" s="64" t="s">
        <v>3887</v>
      </c>
      <c r="B877" s="64"/>
      <c r="C877" s="65" t="s">
        <v>3</v>
      </c>
      <c r="D877" s="65"/>
      <c r="E877" s="65"/>
      <c r="F877" s="12" t="s">
        <v>4</v>
      </c>
      <c r="G877" s="12" t="s">
        <v>3725</v>
      </c>
      <c r="H877" s="12" t="s">
        <v>3726</v>
      </c>
      <c r="I877" s="12" t="s">
        <v>3727</v>
      </c>
    </row>
    <row r="878" spans="1:9" ht="29.1" customHeight="1" x14ac:dyDescent="0.25">
      <c r="A878" s="13" t="s">
        <v>4244</v>
      </c>
      <c r="B878" s="14" t="s">
        <v>4245</v>
      </c>
      <c r="C878" s="66" t="s">
        <v>188</v>
      </c>
      <c r="D878" s="66"/>
      <c r="E878" s="66"/>
      <c r="F878" s="13" t="s">
        <v>193</v>
      </c>
      <c r="G878" s="15">
        <v>1</v>
      </c>
      <c r="H878" s="16">
        <v>800</v>
      </c>
      <c r="I878" s="16">
        <f>ROUND(ROUND(G878,8)*H878,2)</f>
        <v>800</v>
      </c>
    </row>
    <row r="879" spans="1:9" ht="15" customHeight="1" x14ac:dyDescent="0.25">
      <c r="A879" s="8"/>
      <c r="B879" s="8"/>
      <c r="C879" s="8"/>
      <c r="D879" s="8"/>
      <c r="E879" s="8"/>
      <c r="F879" s="8"/>
      <c r="G879" s="67" t="s">
        <v>3896</v>
      </c>
      <c r="H879" s="67"/>
      <c r="I879" s="17">
        <f>SUM(I878:I878)</f>
        <v>800</v>
      </c>
    </row>
    <row r="880" spans="1:9" ht="15" customHeight="1" x14ac:dyDescent="0.25">
      <c r="A880" s="64" t="s">
        <v>3872</v>
      </c>
      <c r="B880" s="64"/>
      <c r="C880" s="65" t="s">
        <v>3</v>
      </c>
      <c r="D880" s="65"/>
      <c r="E880" s="65"/>
      <c r="F880" s="12" t="s">
        <v>4</v>
      </c>
      <c r="G880" s="12" t="s">
        <v>3725</v>
      </c>
      <c r="H880" s="12" t="s">
        <v>3726</v>
      </c>
      <c r="I880" s="12" t="s">
        <v>3727</v>
      </c>
    </row>
    <row r="881" spans="1:9" ht="15" customHeight="1" x14ac:dyDescent="0.25">
      <c r="A881" s="13" t="s">
        <v>3948</v>
      </c>
      <c r="B881" s="14" t="s">
        <v>3949</v>
      </c>
      <c r="C881" s="66" t="s">
        <v>17</v>
      </c>
      <c r="D881" s="66"/>
      <c r="E881" s="66"/>
      <c r="F881" s="13" t="s">
        <v>25</v>
      </c>
      <c r="G881" s="15">
        <v>1</v>
      </c>
      <c r="H881" s="16">
        <v>33.520000000000003</v>
      </c>
      <c r="I881" s="16">
        <f>ROUND(ROUND(G881,8)*H881,2)</f>
        <v>33.520000000000003</v>
      </c>
    </row>
    <row r="882" spans="1:9" ht="15" customHeight="1" x14ac:dyDescent="0.25">
      <c r="A882" s="13" t="s">
        <v>3899</v>
      </c>
      <c r="B882" s="14" t="s">
        <v>3900</v>
      </c>
      <c r="C882" s="66" t="s">
        <v>17</v>
      </c>
      <c r="D882" s="66"/>
      <c r="E882" s="66"/>
      <c r="F882" s="13" t="s">
        <v>25</v>
      </c>
      <c r="G882" s="15">
        <v>1.5</v>
      </c>
      <c r="H882" s="16">
        <v>24.37</v>
      </c>
      <c r="I882" s="16">
        <f>ROUND(ROUND(G882,8)*H882,2)</f>
        <v>36.56</v>
      </c>
    </row>
    <row r="883" spans="1:9" ht="18" customHeight="1" x14ac:dyDescent="0.25">
      <c r="A883" s="8"/>
      <c r="B883" s="8"/>
      <c r="C883" s="8"/>
      <c r="D883" s="8"/>
      <c r="E883" s="8"/>
      <c r="F883" s="8"/>
      <c r="G883" s="67" t="s">
        <v>3875</v>
      </c>
      <c r="H883" s="67"/>
      <c r="I883" s="17">
        <f>SUM(I881:I882)</f>
        <v>70.080000000000013</v>
      </c>
    </row>
    <row r="884" spans="1:9" ht="15" customHeight="1" x14ac:dyDescent="0.25">
      <c r="A884" s="64" t="s">
        <v>3741</v>
      </c>
      <c r="B884" s="64"/>
      <c r="C884" s="65" t="s">
        <v>3</v>
      </c>
      <c r="D884" s="65"/>
      <c r="E884" s="65"/>
      <c r="F884" s="12" t="s">
        <v>4</v>
      </c>
      <c r="G884" s="12" t="s">
        <v>3725</v>
      </c>
      <c r="H884" s="12" t="s">
        <v>3726</v>
      </c>
      <c r="I884" s="12" t="s">
        <v>3727</v>
      </c>
    </row>
    <row r="885" spans="1:9" ht="29.1" customHeight="1" x14ac:dyDescent="0.25">
      <c r="A885" s="13" t="s">
        <v>4246</v>
      </c>
      <c r="B885" s="14" t="s">
        <v>4247</v>
      </c>
      <c r="C885" s="66" t="s">
        <v>17</v>
      </c>
      <c r="D885" s="66"/>
      <c r="E885" s="66"/>
      <c r="F885" s="13" t="s">
        <v>76</v>
      </c>
      <c r="G885" s="15">
        <v>3.0000000000000001E-3</v>
      </c>
      <c r="H885" s="16">
        <v>607.85</v>
      </c>
      <c r="I885" s="16">
        <f>ROUND(ROUND(G885,8)*H885,2)</f>
        <v>1.82</v>
      </c>
    </row>
    <row r="886" spans="1:9" ht="15" customHeight="1" x14ac:dyDescent="0.25">
      <c r="A886" s="8"/>
      <c r="B886" s="8"/>
      <c r="C886" s="8"/>
      <c r="D886" s="8"/>
      <c r="E886" s="8"/>
      <c r="F886" s="8"/>
      <c r="G886" s="67" t="s">
        <v>3744</v>
      </c>
      <c r="H886" s="67"/>
      <c r="I886" s="17">
        <f>SUM(I885:I885)</f>
        <v>1.82</v>
      </c>
    </row>
    <row r="887" spans="1:9" ht="15" customHeight="1" x14ac:dyDescent="0.25">
      <c r="A887" s="69" t="s">
        <v>4248</v>
      </c>
      <c r="B887" s="69"/>
      <c r="C887" s="69"/>
      <c r="D887" s="8"/>
      <c r="E887" s="8"/>
      <c r="F887" s="8"/>
      <c r="G887" s="68" t="s">
        <v>3745</v>
      </c>
      <c r="H887" s="68"/>
      <c r="I887" s="4">
        <v>871.9</v>
      </c>
    </row>
    <row r="888" spans="1:9" ht="9.9499999999999993" customHeight="1" x14ac:dyDescent="0.25">
      <c r="A888" s="8"/>
      <c r="B888" s="8"/>
      <c r="C888" s="8"/>
      <c r="D888" s="8"/>
      <c r="E888" s="8"/>
      <c r="F888" s="8"/>
      <c r="G888" s="62"/>
      <c r="H888" s="62"/>
      <c r="I888" s="62"/>
    </row>
    <row r="889" spans="1:9" ht="20.100000000000001" customHeight="1" x14ac:dyDescent="0.25">
      <c r="A889" s="63" t="s">
        <v>4249</v>
      </c>
      <c r="B889" s="63"/>
      <c r="C889" s="63"/>
      <c r="D889" s="63"/>
      <c r="E889" s="63"/>
      <c r="F889" s="63"/>
      <c r="G889" s="63"/>
      <c r="H889" s="63"/>
      <c r="I889" s="63"/>
    </row>
    <row r="890" spans="1:9" ht="15" customHeight="1" x14ac:dyDescent="0.25">
      <c r="A890" s="64" t="s">
        <v>3887</v>
      </c>
      <c r="B890" s="64"/>
      <c r="C890" s="65" t="s">
        <v>3</v>
      </c>
      <c r="D890" s="65"/>
      <c r="E890" s="65"/>
      <c r="F890" s="12" t="s">
        <v>4</v>
      </c>
      <c r="G890" s="12" t="s">
        <v>3725</v>
      </c>
      <c r="H890" s="12" t="s">
        <v>3726</v>
      </c>
      <c r="I890" s="12" t="s">
        <v>3727</v>
      </c>
    </row>
    <row r="891" spans="1:9" ht="29.1" customHeight="1" x14ac:dyDescent="0.25">
      <c r="A891" s="13" t="s">
        <v>4250</v>
      </c>
      <c r="B891" s="14" t="s">
        <v>4251</v>
      </c>
      <c r="C891" s="66" t="s">
        <v>188</v>
      </c>
      <c r="D891" s="66"/>
      <c r="E891" s="66"/>
      <c r="F891" s="13" t="s">
        <v>193</v>
      </c>
      <c r="G891" s="15">
        <v>1</v>
      </c>
      <c r="H891" s="16">
        <v>750</v>
      </c>
      <c r="I891" s="16">
        <f>TRUNC(TRUNC(G891,8)*H891,2)</f>
        <v>750</v>
      </c>
    </row>
    <row r="892" spans="1:9" ht="15" customHeight="1" x14ac:dyDescent="0.25">
      <c r="A892" s="8"/>
      <c r="B892" s="8"/>
      <c r="C892" s="8"/>
      <c r="D892" s="8"/>
      <c r="E892" s="8"/>
      <c r="F892" s="8"/>
      <c r="G892" s="67" t="s">
        <v>3896</v>
      </c>
      <c r="H892" s="67"/>
      <c r="I892" s="17">
        <f>SUM(I891:I891)</f>
        <v>750</v>
      </c>
    </row>
    <row r="893" spans="1:9" ht="15" customHeight="1" x14ac:dyDescent="0.25">
      <c r="A893" s="64" t="s">
        <v>3872</v>
      </c>
      <c r="B893" s="64"/>
      <c r="C893" s="65" t="s">
        <v>3</v>
      </c>
      <c r="D893" s="65"/>
      <c r="E893" s="65"/>
      <c r="F893" s="12" t="s">
        <v>4</v>
      </c>
      <c r="G893" s="12" t="s">
        <v>3725</v>
      </c>
      <c r="H893" s="12" t="s">
        <v>3726</v>
      </c>
      <c r="I893" s="12" t="s">
        <v>3727</v>
      </c>
    </row>
    <row r="894" spans="1:9" ht="15" customHeight="1" x14ac:dyDescent="0.25">
      <c r="A894" s="13" t="s">
        <v>3948</v>
      </c>
      <c r="B894" s="14" t="s">
        <v>3949</v>
      </c>
      <c r="C894" s="66" t="s">
        <v>17</v>
      </c>
      <c r="D894" s="66"/>
      <c r="E894" s="66"/>
      <c r="F894" s="13" t="s">
        <v>25</v>
      </c>
      <c r="G894" s="15">
        <v>1</v>
      </c>
      <c r="H894" s="16">
        <v>33.520000000000003</v>
      </c>
      <c r="I894" s="16">
        <f>TRUNC(TRUNC(G894,8)*H894,2)</f>
        <v>33.520000000000003</v>
      </c>
    </row>
    <row r="895" spans="1:9" ht="15" customHeight="1" x14ac:dyDescent="0.25">
      <c r="A895" s="13" t="s">
        <v>3899</v>
      </c>
      <c r="B895" s="14" t="s">
        <v>3900</v>
      </c>
      <c r="C895" s="66" t="s">
        <v>17</v>
      </c>
      <c r="D895" s="66"/>
      <c r="E895" s="66"/>
      <c r="F895" s="13" t="s">
        <v>25</v>
      </c>
      <c r="G895" s="15">
        <v>1.5</v>
      </c>
      <c r="H895" s="16">
        <v>24.37</v>
      </c>
      <c r="I895" s="16">
        <f>TRUNC(TRUNC(G895,8)*H895,2)</f>
        <v>36.549999999999997</v>
      </c>
    </row>
    <row r="896" spans="1:9" ht="18" customHeight="1" x14ac:dyDescent="0.25">
      <c r="A896" s="8"/>
      <c r="B896" s="8"/>
      <c r="C896" s="8"/>
      <c r="D896" s="8"/>
      <c r="E896" s="8"/>
      <c r="F896" s="8"/>
      <c r="G896" s="67" t="s">
        <v>3875</v>
      </c>
      <c r="H896" s="67"/>
      <c r="I896" s="17">
        <f>SUM(I894:I895)</f>
        <v>70.069999999999993</v>
      </c>
    </row>
    <row r="897" spans="1:9" ht="15" customHeight="1" x14ac:dyDescent="0.25">
      <c r="A897" s="64" t="s">
        <v>3741</v>
      </c>
      <c r="B897" s="64"/>
      <c r="C897" s="65" t="s">
        <v>3</v>
      </c>
      <c r="D897" s="65"/>
      <c r="E897" s="65"/>
      <c r="F897" s="12" t="s">
        <v>4</v>
      </c>
      <c r="G897" s="12" t="s">
        <v>3725</v>
      </c>
      <c r="H897" s="12" t="s">
        <v>3726</v>
      </c>
      <c r="I897" s="12" t="s">
        <v>3727</v>
      </c>
    </row>
    <row r="898" spans="1:9" ht="29.1" customHeight="1" x14ac:dyDescent="0.25">
      <c r="A898" s="13" t="s">
        <v>4252</v>
      </c>
      <c r="B898" s="14" t="s">
        <v>4253</v>
      </c>
      <c r="C898" s="66" t="s">
        <v>188</v>
      </c>
      <c r="D898" s="66"/>
      <c r="E898" s="66"/>
      <c r="F898" s="13" t="s">
        <v>189</v>
      </c>
      <c r="G898" s="15">
        <v>3.0000000000000001E-3</v>
      </c>
      <c r="H898" s="16">
        <v>628.4</v>
      </c>
      <c r="I898" s="16">
        <f>TRUNC(TRUNC(G898,8)*H898,2)</f>
        <v>1.88</v>
      </c>
    </row>
    <row r="899" spans="1:9" ht="15" customHeight="1" x14ac:dyDescent="0.25">
      <c r="A899" s="8"/>
      <c r="B899" s="8"/>
      <c r="C899" s="8"/>
      <c r="D899" s="8"/>
      <c r="E899" s="8"/>
      <c r="F899" s="8"/>
      <c r="G899" s="67" t="s">
        <v>3744</v>
      </c>
      <c r="H899" s="67"/>
      <c r="I899" s="17">
        <f>SUM(I898:I898)</f>
        <v>1.88</v>
      </c>
    </row>
    <row r="900" spans="1:9" ht="15" customHeight="1" x14ac:dyDescent="0.25">
      <c r="A900" s="8"/>
      <c r="B900" s="8"/>
      <c r="C900" s="8"/>
      <c r="D900" s="8"/>
      <c r="E900" s="8"/>
      <c r="F900" s="8"/>
      <c r="G900" s="68" t="s">
        <v>3745</v>
      </c>
      <c r="H900" s="68"/>
      <c r="I900" s="4">
        <f>ROUND(SUM(I892,I896,I899),2)</f>
        <v>821.95</v>
      </c>
    </row>
    <row r="901" spans="1:9" ht="9.9499999999999993" customHeight="1" x14ac:dyDescent="0.25">
      <c r="A901" s="8"/>
      <c r="B901" s="8"/>
      <c r="C901" s="8"/>
      <c r="D901" s="8"/>
      <c r="E901" s="8"/>
      <c r="F901" s="8"/>
      <c r="G901" s="62"/>
      <c r="H901" s="62"/>
      <c r="I901" s="62"/>
    </row>
    <row r="902" spans="1:9" ht="27" customHeight="1" x14ac:dyDescent="0.25">
      <c r="A902" s="63" t="s">
        <v>4254</v>
      </c>
      <c r="B902" s="63"/>
      <c r="C902" s="63"/>
      <c r="D902" s="63"/>
      <c r="E902" s="63"/>
      <c r="F902" s="63"/>
      <c r="G902" s="63"/>
      <c r="H902" s="63"/>
      <c r="I902" s="63"/>
    </row>
    <row r="903" spans="1:9" ht="15" customHeight="1" x14ac:dyDescent="0.25">
      <c r="A903" s="64" t="s">
        <v>3865</v>
      </c>
      <c r="B903" s="64"/>
      <c r="C903" s="65" t="s">
        <v>3</v>
      </c>
      <c r="D903" s="65"/>
      <c r="E903" s="65"/>
      <c r="F903" s="12" t="s">
        <v>4</v>
      </c>
      <c r="G903" s="12" t="s">
        <v>3725</v>
      </c>
      <c r="H903" s="12" t="s">
        <v>3726</v>
      </c>
      <c r="I903" s="12" t="s">
        <v>3727</v>
      </c>
    </row>
    <row r="904" spans="1:9" ht="45.95" customHeight="1" x14ac:dyDescent="0.25">
      <c r="A904" s="13" t="s">
        <v>4139</v>
      </c>
      <c r="B904" s="14" t="s">
        <v>4140</v>
      </c>
      <c r="C904" s="66" t="s">
        <v>17</v>
      </c>
      <c r="D904" s="66"/>
      <c r="E904" s="66"/>
      <c r="F904" s="13" t="s">
        <v>3868</v>
      </c>
      <c r="G904" s="15">
        <v>8.0116199999999999E-2</v>
      </c>
      <c r="H904" s="16">
        <v>79.12</v>
      </c>
      <c r="I904" s="16">
        <f>TRUNC(TRUNC(G904,8)*H904,2)</f>
        <v>6.33</v>
      </c>
    </row>
    <row r="905" spans="1:9" ht="45.95" customHeight="1" x14ac:dyDescent="0.25">
      <c r="A905" s="13" t="s">
        <v>4141</v>
      </c>
      <c r="B905" s="14" t="s">
        <v>4142</v>
      </c>
      <c r="C905" s="66" t="s">
        <v>17</v>
      </c>
      <c r="D905" s="66"/>
      <c r="E905" s="66"/>
      <c r="F905" s="13" t="s">
        <v>3829</v>
      </c>
      <c r="G905" s="15">
        <v>7.1025699999999997E-2</v>
      </c>
      <c r="H905" s="16">
        <v>164.77</v>
      </c>
      <c r="I905" s="16">
        <f>TRUNC(TRUNC(G905,8)*H905,2)</f>
        <v>11.7</v>
      </c>
    </row>
    <row r="906" spans="1:9" ht="18" customHeight="1" x14ac:dyDescent="0.25">
      <c r="A906" s="8"/>
      <c r="B906" s="8"/>
      <c r="C906" s="8"/>
      <c r="D906" s="8"/>
      <c r="E906" s="8"/>
      <c r="F906" s="8"/>
      <c r="G906" s="67" t="s">
        <v>3871</v>
      </c>
      <c r="H906" s="67"/>
      <c r="I906" s="17">
        <f>SUM(I904:I905)</f>
        <v>18.03</v>
      </c>
    </row>
    <row r="907" spans="1:9" ht="15" customHeight="1" x14ac:dyDescent="0.25">
      <c r="A907" s="64" t="s">
        <v>3872</v>
      </c>
      <c r="B907" s="64"/>
      <c r="C907" s="65" t="s">
        <v>3</v>
      </c>
      <c r="D907" s="65"/>
      <c r="E907" s="65"/>
      <c r="F907" s="12" t="s">
        <v>4</v>
      </c>
      <c r="G907" s="12" t="s">
        <v>3725</v>
      </c>
      <c r="H907" s="12" t="s">
        <v>3726</v>
      </c>
      <c r="I907" s="12" t="s">
        <v>3727</v>
      </c>
    </row>
    <row r="908" spans="1:9" ht="15" customHeight="1" x14ac:dyDescent="0.25">
      <c r="A908" s="13" t="s">
        <v>3899</v>
      </c>
      <c r="B908" s="14" t="s">
        <v>3900</v>
      </c>
      <c r="C908" s="66" t="s">
        <v>17</v>
      </c>
      <c r="D908" s="66"/>
      <c r="E908" s="66"/>
      <c r="F908" s="13" t="s">
        <v>25</v>
      </c>
      <c r="G908" s="15">
        <v>0.15114179999999999</v>
      </c>
      <c r="H908" s="16">
        <v>24.37</v>
      </c>
      <c r="I908" s="16">
        <f>TRUNC(TRUNC(G908,8)*H908,2)</f>
        <v>3.68</v>
      </c>
    </row>
    <row r="909" spans="1:9" ht="18" customHeight="1" x14ac:dyDescent="0.25">
      <c r="A909" s="8"/>
      <c r="B909" s="8"/>
      <c r="C909" s="8"/>
      <c r="D909" s="8"/>
      <c r="E909" s="8"/>
      <c r="F909" s="8"/>
      <c r="G909" s="67" t="s">
        <v>3875</v>
      </c>
      <c r="H909" s="67"/>
      <c r="I909" s="17">
        <f>SUM(I908:I908)</f>
        <v>3.68</v>
      </c>
    </row>
    <row r="910" spans="1:9" ht="15" customHeight="1" x14ac:dyDescent="0.25">
      <c r="A910" s="8"/>
      <c r="B910" s="8"/>
      <c r="C910" s="8"/>
      <c r="D910" s="8"/>
      <c r="E910" s="8"/>
      <c r="F910" s="8"/>
      <c r="G910" s="68" t="s">
        <v>3745</v>
      </c>
      <c r="H910" s="68"/>
      <c r="I910" s="4">
        <f>ROUND(SUM(I906,I909),2)</f>
        <v>21.71</v>
      </c>
    </row>
    <row r="911" spans="1:9" ht="9.9499999999999993" customHeight="1" x14ac:dyDescent="0.25">
      <c r="A911" s="8"/>
      <c r="B911" s="8"/>
      <c r="C911" s="8"/>
      <c r="D911" s="8"/>
      <c r="E911" s="8"/>
      <c r="F911" s="8"/>
      <c r="G911" s="62"/>
      <c r="H911" s="62"/>
      <c r="I911" s="62"/>
    </row>
    <row r="912" spans="1:9" ht="20.100000000000001" customHeight="1" x14ac:dyDescent="0.25">
      <c r="A912" s="63" t="s">
        <v>4255</v>
      </c>
      <c r="B912" s="63"/>
      <c r="C912" s="63"/>
      <c r="D912" s="63"/>
      <c r="E912" s="63"/>
      <c r="F912" s="63"/>
      <c r="G912" s="63"/>
      <c r="H912" s="63"/>
      <c r="I912" s="63"/>
    </row>
    <row r="913" spans="1:9" ht="15" customHeight="1" x14ac:dyDescent="0.25">
      <c r="A913" s="64" t="s">
        <v>3865</v>
      </c>
      <c r="B913" s="64"/>
      <c r="C913" s="65" t="s">
        <v>3</v>
      </c>
      <c r="D913" s="65"/>
      <c r="E913" s="65"/>
      <c r="F913" s="12" t="s">
        <v>4</v>
      </c>
      <c r="G913" s="12" t="s">
        <v>3725</v>
      </c>
      <c r="H913" s="12" t="s">
        <v>3726</v>
      </c>
      <c r="I913" s="12" t="s">
        <v>3727</v>
      </c>
    </row>
    <row r="914" spans="1:9" ht="45.95" customHeight="1" x14ac:dyDescent="0.25">
      <c r="A914" s="13" t="s">
        <v>4187</v>
      </c>
      <c r="B914" s="14" t="s">
        <v>4188</v>
      </c>
      <c r="C914" s="66" t="s">
        <v>17</v>
      </c>
      <c r="D914" s="66"/>
      <c r="E914" s="66"/>
      <c r="F914" s="13" t="s">
        <v>3868</v>
      </c>
      <c r="G914" s="15">
        <v>5.9999999999999995E-4</v>
      </c>
      <c r="H914" s="16">
        <v>79.819999999999993</v>
      </c>
      <c r="I914" s="16">
        <f>TRUNC(TRUNC(G914,8)*H914,2)</f>
        <v>0.04</v>
      </c>
    </row>
    <row r="915" spans="1:9" ht="45.95" customHeight="1" x14ac:dyDescent="0.25">
      <c r="A915" s="13" t="s">
        <v>4189</v>
      </c>
      <c r="B915" s="14" t="s">
        <v>4190</v>
      </c>
      <c r="C915" s="66" t="s">
        <v>17</v>
      </c>
      <c r="D915" s="66"/>
      <c r="E915" s="66"/>
      <c r="F915" s="13" t="s">
        <v>3829</v>
      </c>
      <c r="G915" s="15">
        <v>5.4000000000000003E-3</v>
      </c>
      <c r="H915" s="16">
        <v>322.97000000000003</v>
      </c>
      <c r="I915" s="16">
        <f>TRUNC(TRUNC(G915,8)*H915,2)</f>
        <v>1.74</v>
      </c>
    </row>
    <row r="916" spans="1:9" ht="29.1" customHeight="1" x14ac:dyDescent="0.25">
      <c r="A916" s="13" t="s">
        <v>4256</v>
      </c>
      <c r="B916" s="14" t="s">
        <v>4257</v>
      </c>
      <c r="C916" s="66" t="s">
        <v>17</v>
      </c>
      <c r="D916" s="66"/>
      <c r="E916" s="66"/>
      <c r="F916" s="13" t="s">
        <v>3829</v>
      </c>
      <c r="G916" s="15">
        <v>0.19620000000000001</v>
      </c>
      <c r="H916" s="16">
        <v>49.12</v>
      </c>
      <c r="I916" s="16">
        <f>TRUNC(TRUNC(G916,8)*H916,2)</f>
        <v>9.6300000000000008</v>
      </c>
    </row>
    <row r="917" spans="1:9" ht="29.1" customHeight="1" x14ac:dyDescent="0.25">
      <c r="A917" s="13" t="s">
        <v>4258</v>
      </c>
      <c r="B917" s="14" t="s">
        <v>4259</v>
      </c>
      <c r="C917" s="66" t="s">
        <v>17</v>
      </c>
      <c r="D917" s="66"/>
      <c r="E917" s="66"/>
      <c r="F917" s="13" t="s">
        <v>3868</v>
      </c>
      <c r="G917" s="15">
        <v>0.1072</v>
      </c>
      <c r="H917" s="16">
        <v>70.47</v>
      </c>
      <c r="I917" s="16">
        <f>TRUNC(TRUNC(G917,8)*H917,2)</f>
        <v>7.55</v>
      </c>
    </row>
    <row r="918" spans="1:9" ht="29.1" customHeight="1" x14ac:dyDescent="0.25">
      <c r="A918" s="13" t="s">
        <v>4260</v>
      </c>
      <c r="B918" s="14" t="s">
        <v>4261</v>
      </c>
      <c r="C918" s="66" t="s">
        <v>17</v>
      </c>
      <c r="D918" s="66"/>
      <c r="E918" s="66"/>
      <c r="F918" s="13" t="s">
        <v>3829</v>
      </c>
      <c r="G918" s="15">
        <v>7.4200000000000002E-2</v>
      </c>
      <c r="H918" s="16">
        <v>140.41</v>
      </c>
      <c r="I918" s="16">
        <f>TRUNC(TRUNC(G918,8)*H918,2)</f>
        <v>10.41</v>
      </c>
    </row>
    <row r="919" spans="1:9" ht="18" customHeight="1" x14ac:dyDescent="0.25">
      <c r="A919" s="8"/>
      <c r="B919" s="8"/>
      <c r="C919" s="8"/>
      <c r="D919" s="8"/>
      <c r="E919" s="8"/>
      <c r="F919" s="8"/>
      <c r="G919" s="67" t="s">
        <v>3871</v>
      </c>
      <c r="H919" s="67"/>
      <c r="I919" s="17">
        <f>SUM(I914:I918)</f>
        <v>29.37</v>
      </c>
    </row>
    <row r="920" spans="1:9" ht="15" customHeight="1" x14ac:dyDescent="0.25">
      <c r="A920" s="64" t="s">
        <v>3872</v>
      </c>
      <c r="B920" s="64"/>
      <c r="C920" s="65" t="s">
        <v>3</v>
      </c>
      <c r="D920" s="65"/>
      <c r="E920" s="65"/>
      <c r="F920" s="12" t="s">
        <v>4</v>
      </c>
      <c r="G920" s="12" t="s">
        <v>3725</v>
      </c>
      <c r="H920" s="12" t="s">
        <v>3726</v>
      </c>
      <c r="I920" s="12" t="s">
        <v>3727</v>
      </c>
    </row>
    <row r="921" spans="1:9" ht="15" customHeight="1" x14ac:dyDescent="0.25">
      <c r="A921" s="13" t="s">
        <v>3899</v>
      </c>
      <c r="B921" s="14" t="s">
        <v>3900</v>
      </c>
      <c r="C921" s="66" t="s">
        <v>17</v>
      </c>
      <c r="D921" s="66"/>
      <c r="E921" s="66"/>
      <c r="F921" s="13" t="s">
        <v>25</v>
      </c>
      <c r="G921" s="15">
        <v>0.1012</v>
      </c>
      <c r="H921" s="16">
        <v>24.37</v>
      </c>
      <c r="I921" s="16">
        <f>TRUNC(TRUNC(G921,8)*H921,2)</f>
        <v>2.46</v>
      </c>
    </row>
    <row r="922" spans="1:9" ht="18" customHeight="1" x14ac:dyDescent="0.25">
      <c r="A922" s="8"/>
      <c r="B922" s="8"/>
      <c r="C922" s="8"/>
      <c r="D922" s="8"/>
      <c r="E922" s="8"/>
      <c r="F922" s="8"/>
      <c r="G922" s="67" t="s">
        <v>3875</v>
      </c>
      <c r="H922" s="67"/>
      <c r="I922" s="17">
        <f>SUM(I921:I921)</f>
        <v>2.46</v>
      </c>
    </row>
    <row r="923" spans="1:9" ht="15" customHeight="1" x14ac:dyDescent="0.25">
      <c r="A923" s="8"/>
      <c r="B923" s="8"/>
      <c r="C923" s="8"/>
      <c r="D923" s="8"/>
      <c r="E923" s="8"/>
      <c r="F923" s="8"/>
      <c r="G923" s="68" t="s">
        <v>3745</v>
      </c>
      <c r="H923" s="68"/>
      <c r="I923" s="4">
        <f>ROUND(SUM(I919,I922),2)</f>
        <v>31.83</v>
      </c>
    </row>
    <row r="924" spans="1:9" ht="9.9499999999999993" customHeight="1" x14ac:dyDescent="0.25">
      <c r="A924" s="8"/>
      <c r="B924" s="8"/>
      <c r="C924" s="8"/>
      <c r="D924" s="8"/>
      <c r="E924" s="8"/>
      <c r="F924" s="8"/>
      <c r="G924" s="62"/>
      <c r="H924" s="62"/>
      <c r="I924" s="62"/>
    </row>
    <row r="925" spans="1:9" ht="20.100000000000001" customHeight="1" x14ac:dyDescent="0.25">
      <c r="A925" s="63" t="s">
        <v>4262</v>
      </c>
      <c r="B925" s="63"/>
      <c r="C925" s="63"/>
      <c r="D925" s="63"/>
      <c r="E925" s="63"/>
      <c r="F925" s="63"/>
      <c r="G925" s="63"/>
      <c r="H925" s="63"/>
      <c r="I925" s="63"/>
    </row>
    <row r="926" spans="1:9" ht="15" customHeight="1" x14ac:dyDescent="0.25">
      <c r="A926" s="64" t="s">
        <v>3887</v>
      </c>
      <c r="B926" s="64"/>
      <c r="C926" s="65" t="s">
        <v>3</v>
      </c>
      <c r="D926" s="65"/>
      <c r="E926" s="65"/>
      <c r="F926" s="12" t="s">
        <v>4</v>
      </c>
      <c r="G926" s="12" t="s">
        <v>3725</v>
      </c>
      <c r="H926" s="12" t="s">
        <v>3726</v>
      </c>
      <c r="I926" s="12" t="s">
        <v>3727</v>
      </c>
    </row>
    <row r="927" spans="1:9" ht="21" customHeight="1" x14ac:dyDescent="0.25">
      <c r="A927" s="13" t="s">
        <v>4263</v>
      </c>
      <c r="B927" s="14" t="s">
        <v>4264</v>
      </c>
      <c r="C927" s="66" t="s">
        <v>17</v>
      </c>
      <c r="D927" s="66"/>
      <c r="E927" s="66"/>
      <c r="F927" s="13" t="s">
        <v>740</v>
      </c>
      <c r="G927" s="15">
        <v>2.3E-3</v>
      </c>
      <c r="H927" s="16">
        <v>25</v>
      </c>
      <c r="I927" s="16">
        <f>TRUNC(TRUNC(G927,8)*H927,2)</f>
        <v>0.05</v>
      </c>
    </row>
    <row r="928" spans="1:9" ht="38.1" customHeight="1" x14ac:dyDescent="0.25">
      <c r="A928" s="13" t="s">
        <v>4265</v>
      </c>
      <c r="B928" s="14" t="s">
        <v>4266</v>
      </c>
      <c r="C928" s="66" t="s">
        <v>17</v>
      </c>
      <c r="D928" s="66"/>
      <c r="E928" s="66"/>
      <c r="F928" s="13" t="s">
        <v>178</v>
      </c>
      <c r="G928" s="15">
        <v>1.1000000000000001</v>
      </c>
      <c r="H928" s="16">
        <v>3.91</v>
      </c>
      <c r="I928" s="16">
        <f>TRUNC(TRUNC(G928,8)*H928,2)</f>
        <v>4.3</v>
      </c>
    </row>
    <row r="929" spans="1:9" ht="15" customHeight="1" x14ac:dyDescent="0.25">
      <c r="A929" s="8"/>
      <c r="B929" s="8"/>
      <c r="C929" s="8"/>
      <c r="D929" s="8"/>
      <c r="E929" s="8"/>
      <c r="F929" s="8"/>
      <c r="G929" s="67" t="s">
        <v>3896</v>
      </c>
      <c r="H929" s="67"/>
      <c r="I929" s="17">
        <f>SUM(I927:I928)</f>
        <v>4.3499999999999996</v>
      </c>
    </row>
    <row r="930" spans="1:9" ht="15" customHeight="1" x14ac:dyDescent="0.25">
      <c r="A930" s="64" t="s">
        <v>3872</v>
      </c>
      <c r="B930" s="64"/>
      <c r="C930" s="65" t="s">
        <v>3</v>
      </c>
      <c r="D930" s="65"/>
      <c r="E930" s="65"/>
      <c r="F930" s="12" t="s">
        <v>4</v>
      </c>
      <c r="G930" s="12" t="s">
        <v>3725</v>
      </c>
      <c r="H930" s="12" t="s">
        <v>3726</v>
      </c>
      <c r="I930" s="12" t="s">
        <v>3727</v>
      </c>
    </row>
    <row r="931" spans="1:9" ht="21" customHeight="1" x14ac:dyDescent="0.25">
      <c r="A931" s="13" t="s">
        <v>4267</v>
      </c>
      <c r="B931" s="14" t="s">
        <v>4268</v>
      </c>
      <c r="C931" s="66" t="s">
        <v>17</v>
      </c>
      <c r="D931" s="66"/>
      <c r="E931" s="66"/>
      <c r="F931" s="13" t="s">
        <v>25</v>
      </c>
      <c r="G931" s="15">
        <v>0.10299999999999999</v>
      </c>
      <c r="H931" s="16">
        <v>25.56</v>
      </c>
      <c r="I931" s="16">
        <f>TRUNC(TRUNC(G931,8)*H931,2)</f>
        <v>2.63</v>
      </c>
    </row>
    <row r="932" spans="1:9" ht="15" customHeight="1" x14ac:dyDescent="0.25">
      <c r="A932" s="13" t="s">
        <v>4269</v>
      </c>
      <c r="B932" s="14" t="s">
        <v>4270</v>
      </c>
      <c r="C932" s="66" t="s">
        <v>17</v>
      </c>
      <c r="D932" s="66"/>
      <c r="E932" s="66"/>
      <c r="F932" s="13" t="s">
        <v>25</v>
      </c>
      <c r="G932" s="15">
        <v>0.10299999999999999</v>
      </c>
      <c r="H932" s="16">
        <v>33.94</v>
      </c>
      <c r="I932" s="16">
        <f>TRUNC(TRUNC(G932,8)*H932,2)</f>
        <v>3.49</v>
      </c>
    </row>
    <row r="933" spans="1:9" ht="18" customHeight="1" x14ac:dyDescent="0.25">
      <c r="A933" s="8"/>
      <c r="B933" s="8"/>
      <c r="C933" s="8"/>
      <c r="D933" s="8"/>
      <c r="E933" s="8"/>
      <c r="F933" s="8"/>
      <c r="G933" s="67" t="s">
        <v>3875</v>
      </c>
      <c r="H933" s="67"/>
      <c r="I933" s="17">
        <f>SUM(I931:I932)</f>
        <v>6.12</v>
      </c>
    </row>
    <row r="934" spans="1:9" ht="15" customHeight="1" x14ac:dyDescent="0.25">
      <c r="A934" s="8"/>
      <c r="B934" s="8"/>
      <c r="C934" s="8"/>
      <c r="D934" s="8"/>
      <c r="E934" s="8"/>
      <c r="F934" s="8"/>
      <c r="G934" s="68" t="s">
        <v>3745</v>
      </c>
      <c r="H934" s="68"/>
      <c r="I934" s="4">
        <f>ROUND(SUM(I929,I933),2)</f>
        <v>10.47</v>
      </c>
    </row>
    <row r="935" spans="1:9" ht="9.9499999999999993" customHeight="1" x14ac:dyDescent="0.25">
      <c r="A935" s="8"/>
      <c r="B935" s="8"/>
      <c r="C935" s="8"/>
      <c r="D935" s="8"/>
      <c r="E935" s="8"/>
      <c r="F935" s="8"/>
      <c r="G935" s="62"/>
      <c r="H935" s="62"/>
      <c r="I935" s="62"/>
    </row>
    <row r="936" spans="1:9" ht="20.100000000000001" customHeight="1" x14ac:dyDescent="0.25">
      <c r="A936" s="63" t="s">
        <v>4271</v>
      </c>
      <c r="B936" s="63"/>
      <c r="C936" s="63"/>
      <c r="D936" s="63"/>
      <c r="E936" s="63"/>
      <c r="F936" s="63"/>
      <c r="G936" s="63"/>
      <c r="H936" s="63"/>
      <c r="I936" s="63"/>
    </row>
    <row r="937" spans="1:9" ht="15" customHeight="1" x14ac:dyDescent="0.25">
      <c r="A937" s="64" t="s">
        <v>3887</v>
      </c>
      <c r="B937" s="64"/>
      <c r="C937" s="65" t="s">
        <v>3</v>
      </c>
      <c r="D937" s="65"/>
      <c r="E937" s="65"/>
      <c r="F937" s="12" t="s">
        <v>4</v>
      </c>
      <c r="G937" s="12" t="s">
        <v>3725</v>
      </c>
      <c r="H937" s="12" t="s">
        <v>3726</v>
      </c>
      <c r="I937" s="12" t="s">
        <v>3727</v>
      </c>
    </row>
    <row r="938" spans="1:9" ht="38.1" customHeight="1" x14ac:dyDescent="0.25">
      <c r="A938" s="13" t="s">
        <v>4272</v>
      </c>
      <c r="B938" s="14" t="s">
        <v>4273</v>
      </c>
      <c r="C938" s="66" t="s">
        <v>17</v>
      </c>
      <c r="D938" s="66"/>
      <c r="E938" s="66"/>
      <c r="F938" s="13" t="s">
        <v>178</v>
      </c>
      <c r="G938" s="15">
        <v>1.1000000000000001</v>
      </c>
      <c r="H938" s="16">
        <v>6.44</v>
      </c>
      <c r="I938" s="16">
        <f>TRUNC(TRUNC(G938,8)*H938,2)</f>
        <v>7.08</v>
      </c>
    </row>
    <row r="939" spans="1:9" ht="15" customHeight="1" x14ac:dyDescent="0.25">
      <c r="A939" s="8"/>
      <c r="B939" s="8"/>
      <c r="C939" s="8"/>
      <c r="D939" s="8"/>
      <c r="E939" s="8"/>
      <c r="F939" s="8"/>
      <c r="G939" s="67" t="s">
        <v>3896</v>
      </c>
      <c r="H939" s="67"/>
      <c r="I939" s="17">
        <f>SUM(I938:I938)</f>
        <v>7.08</v>
      </c>
    </row>
    <row r="940" spans="1:9" ht="15" customHeight="1" x14ac:dyDescent="0.25">
      <c r="A940" s="64" t="s">
        <v>3872</v>
      </c>
      <c r="B940" s="64"/>
      <c r="C940" s="65" t="s">
        <v>3</v>
      </c>
      <c r="D940" s="65"/>
      <c r="E940" s="65"/>
      <c r="F940" s="12" t="s">
        <v>4</v>
      </c>
      <c r="G940" s="12" t="s">
        <v>3725</v>
      </c>
      <c r="H940" s="12" t="s">
        <v>3726</v>
      </c>
      <c r="I940" s="12" t="s">
        <v>3727</v>
      </c>
    </row>
    <row r="941" spans="1:9" ht="21" customHeight="1" x14ac:dyDescent="0.25">
      <c r="A941" s="13" t="s">
        <v>4267</v>
      </c>
      <c r="B941" s="14" t="s">
        <v>4268</v>
      </c>
      <c r="C941" s="66" t="s">
        <v>17</v>
      </c>
      <c r="D941" s="66"/>
      <c r="E941" s="66"/>
      <c r="F941" s="13" t="s">
        <v>25</v>
      </c>
      <c r="G941" s="15">
        <v>9.4500000000000001E-2</v>
      </c>
      <c r="H941" s="16">
        <v>25.56</v>
      </c>
      <c r="I941" s="16">
        <f>TRUNC(TRUNC(G941,8)*H941,2)</f>
        <v>2.41</v>
      </c>
    </row>
    <row r="942" spans="1:9" ht="15" customHeight="1" x14ac:dyDescent="0.25">
      <c r="A942" s="13" t="s">
        <v>4269</v>
      </c>
      <c r="B942" s="14" t="s">
        <v>4270</v>
      </c>
      <c r="C942" s="66" t="s">
        <v>17</v>
      </c>
      <c r="D942" s="66"/>
      <c r="E942" s="66"/>
      <c r="F942" s="13" t="s">
        <v>25</v>
      </c>
      <c r="G942" s="15">
        <v>9.4500000000000001E-2</v>
      </c>
      <c r="H942" s="16">
        <v>33.94</v>
      </c>
      <c r="I942" s="16">
        <f>TRUNC(TRUNC(G942,8)*H942,2)</f>
        <v>3.2</v>
      </c>
    </row>
    <row r="943" spans="1:9" ht="18" customHeight="1" x14ac:dyDescent="0.25">
      <c r="A943" s="8"/>
      <c r="B943" s="8"/>
      <c r="C943" s="8"/>
      <c r="D943" s="8"/>
      <c r="E943" s="8"/>
      <c r="F943" s="8"/>
      <c r="G943" s="67" t="s">
        <v>3875</v>
      </c>
      <c r="H943" s="67"/>
      <c r="I943" s="17">
        <f>SUM(I941:I942)</f>
        <v>5.61</v>
      </c>
    </row>
    <row r="944" spans="1:9" ht="15" customHeight="1" x14ac:dyDescent="0.25">
      <c r="A944" s="8"/>
      <c r="B944" s="8"/>
      <c r="C944" s="8"/>
      <c r="D944" s="8"/>
      <c r="E944" s="8"/>
      <c r="F944" s="8"/>
      <c r="G944" s="68" t="s">
        <v>3745</v>
      </c>
      <c r="H944" s="68"/>
      <c r="I944" s="4">
        <f>ROUND(SUM(I939,I943),2)</f>
        <v>12.69</v>
      </c>
    </row>
    <row r="945" spans="1:9" ht="9.9499999999999993" customHeight="1" x14ac:dyDescent="0.25">
      <c r="A945" s="8"/>
      <c r="B945" s="8"/>
      <c r="C945" s="8"/>
      <c r="D945" s="8"/>
      <c r="E945" s="8"/>
      <c r="F945" s="8"/>
      <c r="G945" s="62"/>
      <c r="H945" s="62"/>
      <c r="I945" s="62"/>
    </row>
    <row r="946" spans="1:9" ht="20.100000000000001" customHeight="1" x14ac:dyDescent="0.25">
      <c r="A946" s="63" t="s">
        <v>4274</v>
      </c>
      <c r="B946" s="63"/>
      <c r="C946" s="63"/>
      <c r="D946" s="63"/>
      <c r="E946" s="63"/>
      <c r="F946" s="63"/>
      <c r="G946" s="63"/>
      <c r="H946" s="63"/>
      <c r="I946" s="63"/>
    </row>
    <row r="947" spans="1:9" ht="15" customHeight="1" x14ac:dyDescent="0.25">
      <c r="A947" s="64" t="s">
        <v>3887</v>
      </c>
      <c r="B947" s="64"/>
      <c r="C947" s="65" t="s">
        <v>3</v>
      </c>
      <c r="D947" s="65"/>
      <c r="E947" s="65"/>
      <c r="F947" s="12" t="s">
        <v>4</v>
      </c>
      <c r="G947" s="12" t="s">
        <v>3725</v>
      </c>
      <c r="H947" s="12" t="s">
        <v>3726</v>
      </c>
      <c r="I947" s="12" t="s">
        <v>3727</v>
      </c>
    </row>
    <row r="948" spans="1:9" ht="38.1" customHeight="1" x14ac:dyDescent="0.25">
      <c r="A948" s="13" t="s">
        <v>4275</v>
      </c>
      <c r="B948" s="14" t="s">
        <v>4276</v>
      </c>
      <c r="C948" s="66" t="s">
        <v>17</v>
      </c>
      <c r="D948" s="66"/>
      <c r="E948" s="66"/>
      <c r="F948" s="13" t="s">
        <v>178</v>
      </c>
      <c r="G948" s="15">
        <v>1.1000000000000001</v>
      </c>
      <c r="H948" s="16">
        <v>12.57</v>
      </c>
      <c r="I948" s="16">
        <f>TRUNC(TRUNC(G948,8)*H948,2)</f>
        <v>13.82</v>
      </c>
    </row>
    <row r="949" spans="1:9" ht="15" customHeight="1" x14ac:dyDescent="0.25">
      <c r="A949" s="8"/>
      <c r="B949" s="8"/>
      <c r="C949" s="8"/>
      <c r="D949" s="8"/>
      <c r="E949" s="8"/>
      <c r="F949" s="8"/>
      <c r="G949" s="67" t="s">
        <v>3896</v>
      </c>
      <c r="H949" s="67"/>
      <c r="I949" s="17">
        <f>SUM(I948:I948)</f>
        <v>13.82</v>
      </c>
    </row>
    <row r="950" spans="1:9" ht="15" customHeight="1" x14ac:dyDescent="0.25">
      <c r="A950" s="64" t="s">
        <v>3872</v>
      </c>
      <c r="B950" s="64"/>
      <c r="C950" s="65" t="s">
        <v>3</v>
      </c>
      <c r="D950" s="65"/>
      <c r="E950" s="65"/>
      <c r="F950" s="12" t="s">
        <v>4</v>
      </c>
      <c r="G950" s="12" t="s">
        <v>3725</v>
      </c>
      <c r="H950" s="12" t="s">
        <v>3726</v>
      </c>
      <c r="I950" s="12" t="s">
        <v>3727</v>
      </c>
    </row>
    <row r="951" spans="1:9" ht="21" customHeight="1" x14ac:dyDescent="0.25">
      <c r="A951" s="13" t="s">
        <v>4267</v>
      </c>
      <c r="B951" s="14" t="s">
        <v>4268</v>
      </c>
      <c r="C951" s="66" t="s">
        <v>17</v>
      </c>
      <c r="D951" s="66"/>
      <c r="E951" s="66"/>
      <c r="F951" s="13" t="s">
        <v>25</v>
      </c>
      <c r="G951" s="15">
        <v>0.1721</v>
      </c>
      <c r="H951" s="16">
        <v>25.56</v>
      </c>
      <c r="I951" s="16">
        <f>TRUNC(TRUNC(G951,8)*H951,2)</f>
        <v>4.3899999999999997</v>
      </c>
    </row>
    <row r="952" spans="1:9" ht="15" customHeight="1" x14ac:dyDescent="0.25">
      <c r="A952" s="13" t="s">
        <v>4269</v>
      </c>
      <c r="B952" s="14" t="s">
        <v>4270</v>
      </c>
      <c r="C952" s="66" t="s">
        <v>17</v>
      </c>
      <c r="D952" s="66"/>
      <c r="E952" s="66"/>
      <c r="F952" s="13" t="s">
        <v>25</v>
      </c>
      <c r="G952" s="15">
        <v>0.1721</v>
      </c>
      <c r="H952" s="16">
        <v>33.94</v>
      </c>
      <c r="I952" s="16">
        <f>TRUNC(TRUNC(G952,8)*H952,2)</f>
        <v>5.84</v>
      </c>
    </row>
    <row r="953" spans="1:9" ht="18" customHeight="1" x14ac:dyDescent="0.25">
      <c r="A953" s="8"/>
      <c r="B953" s="8"/>
      <c r="C953" s="8"/>
      <c r="D953" s="8"/>
      <c r="E953" s="8"/>
      <c r="F953" s="8"/>
      <c r="G953" s="67" t="s">
        <v>3875</v>
      </c>
      <c r="H953" s="67"/>
      <c r="I953" s="17">
        <f>SUM(I951:I952)</f>
        <v>10.23</v>
      </c>
    </row>
    <row r="954" spans="1:9" ht="15" customHeight="1" x14ac:dyDescent="0.25">
      <c r="A954" s="8"/>
      <c r="B954" s="8"/>
      <c r="C954" s="8"/>
      <c r="D954" s="8"/>
      <c r="E954" s="8"/>
      <c r="F954" s="8"/>
      <c r="G954" s="68" t="s">
        <v>3745</v>
      </c>
      <c r="H954" s="68"/>
      <c r="I954" s="4">
        <f>ROUND(SUM(I949,I953),2)</f>
        <v>24.05</v>
      </c>
    </row>
    <row r="955" spans="1:9" ht="9.9499999999999993" customHeight="1" x14ac:dyDescent="0.25">
      <c r="A955" s="8"/>
      <c r="B955" s="8"/>
      <c r="C955" s="8"/>
      <c r="D955" s="8"/>
      <c r="E955" s="8"/>
      <c r="F955" s="8"/>
      <c r="G955" s="62"/>
      <c r="H955" s="62"/>
      <c r="I955" s="62"/>
    </row>
    <row r="956" spans="1:9" ht="20.100000000000001" customHeight="1" x14ac:dyDescent="0.25">
      <c r="A956" s="63" t="s">
        <v>4277</v>
      </c>
      <c r="B956" s="63"/>
      <c r="C956" s="63"/>
      <c r="D956" s="63"/>
      <c r="E956" s="63"/>
      <c r="F956" s="63"/>
      <c r="G956" s="63"/>
      <c r="H956" s="63"/>
      <c r="I956" s="63"/>
    </row>
    <row r="957" spans="1:9" ht="15" customHeight="1" x14ac:dyDescent="0.25">
      <c r="A957" s="64" t="s">
        <v>3887</v>
      </c>
      <c r="B957" s="64"/>
      <c r="C957" s="65" t="s">
        <v>3</v>
      </c>
      <c r="D957" s="65"/>
      <c r="E957" s="65"/>
      <c r="F957" s="12" t="s">
        <v>4</v>
      </c>
      <c r="G957" s="12" t="s">
        <v>3725</v>
      </c>
      <c r="H957" s="12" t="s">
        <v>3726</v>
      </c>
      <c r="I957" s="12" t="s">
        <v>3727</v>
      </c>
    </row>
    <row r="958" spans="1:9" ht="21" customHeight="1" x14ac:dyDescent="0.25">
      <c r="A958" s="13" t="s">
        <v>4263</v>
      </c>
      <c r="B958" s="14" t="s">
        <v>4264</v>
      </c>
      <c r="C958" s="66" t="s">
        <v>17</v>
      </c>
      <c r="D958" s="66"/>
      <c r="E958" s="66"/>
      <c r="F958" s="13" t="s">
        <v>740</v>
      </c>
      <c r="G958" s="15">
        <v>1.8E-3</v>
      </c>
      <c r="H958" s="16">
        <v>25</v>
      </c>
      <c r="I958" s="16">
        <f>TRUNC(TRUNC(G958,8)*H958,2)</f>
        <v>0.04</v>
      </c>
    </row>
    <row r="959" spans="1:9" ht="21" customHeight="1" x14ac:dyDescent="0.25">
      <c r="A959" s="13" t="s">
        <v>4278</v>
      </c>
      <c r="B959" s="14" t="s">
        <v>4279</v>
      </c>
      <c r="C959" s="66" t="s">
        <v>17</v>
      </c>
      <c r="D959" s="66"/>
      <c r="E959" s="66"/>
      <c r="F959" s="13" t="s">
        <v>178</v>
      </c>
      <c r="G959" s="15">
        <v>1.0169999999999999</v>
      </c>
      <c r="H959" s="16">
        <v>4.33</v>
      </c>
      <c r="I959" s="16">
        <f>TRUNC(TRUNC(G959,8)*H959,2)</f>
        <v>4.4000000000000004</v>
      </c>
    </row>
    <row r="960" spans="1:9" ht="15" customHeight="1" x14ac:dyDescent="0.25">
      <c r="A960" s="8"/>
      <c r="B960" s="8"/>
      <c r="C960" s="8"/>
      <c r="D960" s="8"/>
      <c r="E960" s="8"/>
      <c r="F960" s="8"/>
      <c r="G960" s="67" t="s">
        <v>3896</v>
      </c>
      <c r="H960" s="67"/>
      <c r="I960" s="17">
        <f>SUM(I958:I959)</f>
        <v>4.4400000000000004</v>
      </c>
    </row>
    <row r="961" spans="1:9" ht="15" customHeight="1" x14ac:dyDescent="0.25">
      <c r="A961" s="64" t="s">
        <v>3872</v>
      </c>
      <c r="B961" s="64"/>
      <c r="C961" s="65" t="s">
        <v>3</v>
      </c>
      <c r="D961" s="65"/>
      <c r="E961" s="65"/>
      <c r="F961" s="12" t="s">
        <v>4</v>
      </c>
      <c r="G961" s="12" t="s">
        <v>3725</v>
      </c>
      <c r="H961" s="12" t="s">
        <v>3726</v>
      </c>
      <c r="I961" s="12" t="s">
        <v>3727</v>
      </c>
    </row>
    <row r="962" spans="1:9" ht="21" customHeight="1" x14ac:dyDescent="0.25">
      <c r="A962" s="13" t="s">
        <v>4267</v>
      </c>
      <c r="B962" s="14" t="s">
        <v>4268</v>
      </c>
      <c r="C962" s="66" t="s">
        <v>17</v>
      </c>
      <c r="D962" s="66"/>
      <c r="E962" s="66"/>
      <c r="F962" s="13" t="s">
        <v>25</v>
      </c>
      <c r="G962" s="15">
        <v>9.4E-2</v>
      </c>
      <c r="H962" s="16">
        <v>25.56</v>
      </c>
      <c r="I962" s="16">
        <f>TRUNC(TRUNC(G962,8)*H962,2)</f>
        <v>2.4</v>
      </c>
    </row>
    <row r="963" spans="1:9" ht="15" customHeight="1" x14ac:dyDescent="0.25">
      <c r="A963" s="13" t="s">
        <v>4269</v>
      </c>
      <c r="B963" s="14" t="s">
        <v>4270</v>
      </c>
      <c r="C963" s="66" t="s">
        <v>17</v>
      </c>
      <c r="D963" s="66"/>
      <c r="E963" s="66"/>
      <c r="F963" s="13" t="s">
        <v>25</v>
      </c>
      <c r="G963" s="15">
        <v>9.4E-2</v>
      </c>
      <c r="H963" s="16">
        <v>33.94</v>
      </c>
      <c r="I963" s="16">
        <f>TRUNC(TRUNC(G963,8)*H963,2)</f>
        <v>3.19</v>
      </c>
    </row>
    <row r="964" spans="1:9" ht="18" customHeight="1" x14ac:dyDescent="0.25">
      <c r="A964" s="8"/>
      <c r="B964" s="8"/>
      <c r="C964" s="8"/>
      <c r="D964" s="8"/>
      <c r="E964" s="8"/>
      <c r="F964" s="8"/>
      <c r="G964" s="67" t="s">
        <v>3875</v>
      </c>
      <c r="H964" s="67"/>
      <c r="I964" s="17">
        <f>SUM(I962:I963)</f>
        <v>5.59</v>
      </c>
    </row>
    <row r="965" spans="1:9" ht="15" customHeight="1" x14ac:dyDescent="0.25">
      <c r="A965" s="8"/>
      <c r="B965" s="8"/>
      <c r="C965" s="8"/>
      <c r="D965" s="8"/>
      <c r="E965" s="8"/>
      <c r="F965" s="8"/>
      <c r="G965" s="68" t="s">
        <v>3745</v>
      </c>
      <c r="H965" s="68"/>
      <c r="I965" s="4">
        <f>ROUND(SUM(I960,I964),2)</f>
        <v>10.029999999999999</v>
      </c>
    </row>
    <row r="966" spans="1:9" ht="9.9499999999999993" customHeight="1" x14ac:dyDescent="0.25">
      <c r="A966" s="8"/>
      <c r="B966" s="8"/>
      <c r="C966" s="8"/>
      <c r="D966" s="8"/>
      <c r="E966" s="8"/>
      <c r="F966" s="8"/>
      <c r="G966" s="62"/>
      <c r="H966" s="62"/>
      <c r="I966" s="62"/>
    </row>
    <row r="967" spans="1:9" ht="20.100000000000001" customHeight="1" x14ac:dyDescent="0.25">
      <c r="A967" s="63" t="s">
        <v>4280</v>
      </c>
      <c r="B967" s="63"/>
      <c r="C967" s="63"/>
      <c r="D967" s="63"/>
      <c r="E967" s="63"/>
      <c r="F967" s="63"/>
      <c r="G967" s="63"/>
      <c r="H967" s="63"/>
      <c r="I967" s="63"/>
    </row>
    <row r="968" spans="1:9" ht="15" customHeight="1" x14ac:dyDescent="0.25">
      <c r="A968" s="64" t="s">
        <v>3887</v>
      </c>
      <c r="B968" s="64"/>
      <c r="C968" s="65" t="s">
        <v>3</v>
      </c>
      <c r="D968" s="65"/>
      <c r="E968" s="65"/>
      <c r="F968" s="12" t="s">
        <v>4</v>
      </c>
      <c r="G968" s="12" t="s">
        <v>3725</v>
      </c>
      <c r="H968" s="12" t="s">
        <v>3726</v>
      </c>
      <c r="I968" s="12" t="s">
        <v>3727</v>
      </c>
    </row>
    <row r="969" spans="1:9" ht="21" customHeight="1" x14ac:dyDescent="0.25">
      <c r="A969" s="13" t="s">
        <v>4263</v>
      </c>
      <c r="B969" s="14" t="s">
        <v>4264</v>
      </c>
      <c r="C969" s="66" t="s">
        <v>17</v>
      </c>
      <c r="D969" s="66"/>
      <c r="E969" s="66"/>
      <c r="F969" s="13" t="s">
        <v>740</v>
      </c>
      <c r="G969" s="15">
        <v>2E-3</v>
      </c>
      <c r="H969" s="16">
        <v>25</v>
      </c>
      <c r="I969" s="16">
        <f>TRUNC(TRUNC(G969,8)*H969,2)</f>
        <v>0.05</v>
      </c>
    </row>
    <row r="970" spans="1:9" ht="15" customHeight="1" x14ac:dyDescent="0.25">
      <c r="A970" s="13" t="s">
        <v>4281</v>
      </c>
      <c r="B970" s="14" t="s">
        <v>4282</v>
      </c>
      <c r="C970" s="66" t="s">
        <v>17</v>
      </c>
      <c r="D970" s="66"/>
      <c r="E970" s="66"/>
      <c r="F970" s="13" t="s">
        <v>178</v>
      </c>
      <c r="G970" s="15">
        <v>1.0169999999999999</v>
      </c>
      <c r="H970" s="16">
        <v>6.77</v>
      </c>
      <c r="I970" s="16">
        <f>TRUNC(TRUNC(G970,8)*H970,2)</f>
        <v>6.88</v>
      </c>
    </row>
    <row r="971" spans="1:9" ht="15" customHeight="1" x14ac:dyDescent="0.25">
      <c r="A971" s="8"/>
      <c r="B971" s="8"/>
      <c r="C971" s="8"/>
      <c r="D971" s="8"/>
      <c r="E971" s="8"/>
      <c r="F971" s="8"/>
      <c r="G971" s="67" t="s">
        <v>3896</v>
      </c>
      <c r="H971" s="67"/>
      <c r="I971" s="17">
        <f>SUM(I969:I970)</f>
        <v>6.93</v>
      </c>
    </row>
    <row r="972" spans="1:9" ht="15" customHeight="1" x14ac:dyDescent="0.25">
      <c r="A972" s="64" t="s">
        <v>3872</v>
      </c>
      <c r="B972" s="64"/>
      <c r="C972" s="65" t="s">
        <v>3</v>
      </c>
      <c r="D972" s="65"/>
      <c r="E972" s="65"/>
      <c r="F972" s="12" t="s">
        <v>4</v>
      </c>
      <c r="G972" s="12" t="s">
        <v>3725</v>
      </c>
      <c r="H972" s="12" t="s">
        <v>3726</v>
      </c>
      <c r="I972" s="12" t="s">
        <v>3727</v>
      </c>
    </row>
    <row r="973" spans="1:9" ht="21" customHeight="1" x14ac:dyDescent="0.25">
      <c r="A973" s="13" t="s">
        <v>4267</v>
      </c>
      <c r="B973" s="14" t="s">
        <v>4268</v>
      </c>
      <c r="C973" s="66" t="s">
        <v>17</v>
      </c>
      <c r="D973" s="66"/>
      <c r="E973" s="66"/>
      <c r="F973" s="13" t="s">
        <v>25</v>
      </c>
      <c r="G973" s="15">
        <v>0.114</v>
      </c>
      <c r="H973" s="16">
        <v>25.56</v>
      </c>
      <c r="I973" s="16">
        <f>TRUNC(TRUNC(G973,8)*H973,2)</f>
        <v>2.91</v>
      </c>
    </row>
    <row r="974" spans="1:9" ht="15" customHeight="1" x14ac:dyDescent="0.25">
      <c r="A974" s="13" t="s">
        <v>4269</v>
      </c>
      <c r="B974" s="14" t="s">
        <v>4270</v>
      </c>
      <c r="C974" s="66" t="s">
        <v>17</v>
      </c>
      <c r="D974" s="66"/>
      <c r="E974" s="66"/>
      <c r="F974" s="13" t="s">
        <v>25</v>
      </c>
      <c r="G974" s="15">
        <v>0.114</v>
      </c>
      <c r="H974" s="16">
        <v>33.94</v>
      </c>
      <c r="I974" s="16">
        <f>TRUNC(TRUNC(G974,8)*H974,2)</f>
        <v>3.86</v>
      </c>
    </row>
    <row r="975" spans="1:9" ht="18" customHeight="1" x14ac:dyDescent="0.25">
      <c r="A975" s="8"/>
      <c r="B975" s="8"/>
      <c r="C975" s="8"/>
      <c r="D975" s="8"/>
      <c r="E975" s="8"/>
      <c r="F975" s="8"/>
      <c r="G975" s="67" t="s">
        <v>3875</v>
      </c>
      <c r="H975" s="67"/>
      <c r="I975" s="17">
        <f>SUM(I973:I974)</f>
        <v>6.77</v>
      </c>
    </row>
    <row r="976" spans="1:9" ht="15" customHeight="1" x14ac:dyDescent="0.25">
      <c r="A976" s="8"/>
      <c r="B976" s="8"/>
      <c r="C976" s="8"/>
      <c r="D976" s="8"/>
      <c r="E976" s="8"/>
      <c r="F976" s="8"/>
      <c r="G976" s="68" t="s">
        <v>3745</v>
      </c>
      <c r="H976" s="68"/>
      <c r="I976" s="4">
        <f>ROUND(SUM(I971,I975),2)</f>
        <v>13.7</v>
      </c>
    </row>
    <row r="977" spans="1:9" ht="9.9499999999999993" customHeight="1" x14ac:dyDescent="0.25">
      <c r="A977" s="8"/>
      <c r="B977" s="8"/>
      <c r="C977" s="8"/>
      <c r="D977" s="8"/>
      <c r="E977" s="8"/>
      <c r="F977" s="8"/>
      <c r="G977" s="62"/>
      <c r="H977" s="62"/>
      <c r="I977" s="62"/>
    </row>
    <row r="978" spans="1:9" ht="20.100000000000001" customHeight="1" x14ac:dyDescent="0.25">
      <c r="A978" s="63" t="s">
        <v>4283</v>
      </c>
      <c r="B978" s="63"/>
      <c r="C978" s="63"/>
      <c r="D978" s="63"/>
      <c r="E978" s="63"/>
      <c r="F978" s="63"/>
      <c r="G978" s="63"/>
      <c r="H978" s="63"/>
      <c r="I978" s="63"/>
    </row>
    <row r="979" spans="1:9" ht="15" customHeight="1" x14ac:dyDescent="0.25">
      <c r="A979" s="64" t="s">
        <v>3887</v>
      </c>
      <c r="B979" s="64"/>
      <c r="C979" s="65" t="s">
        <v>3</v>
      </c>
      <c r="D979" s="65"/>
      <c r="E979" s="65"/>
      <c r="F979" s="12" t="s">
        <v>4</v>
      </c>
      <c r="G979" s="12" t="s">
        <v>3725</v>
      </c>
      <c r="H979" s="12" t="s">
        <v>3726</v>
      </c>
      <c r="I979" s="12" t="s">
        <v>3727</v>
      </c>
    </row>
    <row r="980" spans="1:9" ht="21" customHeight="1" x14ac:dyDescent="0.25">
      <c r="A980" s="13" t="s">
        <v>4263</v>
      </c>
      <c r="B980" s="14" t="s">
        <v>4264</v>
      </c>
      <c r="C980" s="66" t="s">
        <v>17</v>
      </c>
      <c r="D980" s="66"/>
      <c r="E980" s="66"/>
      <c r="F980" s="13" t="s">
        <v>740</v>
      </c>
      <c r="G980" s="15">
        <v>2.3E-3</v>
      </c>
      <c r="H980" s="16">
        <v>25</v>
      </c>
      <c r="I980" s="16">
        <f>TRUNC(TRUNC(G980,8)*H980,2)</f>
        <v>0.05</v>
      </c>
    </row>
    <row r="981" spans="1:9" ht="21" customHeight="1" x14ac:dyDescent="0.25">
      <c r="A981" s="13" t="s">
        <v>4284</v>
      </c>
      <c r="B981" s="14" t="s">
        <v>4285</v>
      </c>
      <c r="C981" s="66" t="s">
        <v>17</v>
      </c>
      <c r="D981" s="66"/>
      <c r="E981" s="66"/>
      <c r="F981" s="13" t="s">
        <v>178</v>
      </c>
      <c r="G981" s="15">
        <v>1.0169999999999999</v>
      </c>
      <c r="H981" s="16">
        <v>9.01</v>
      </c>
      <c r="I981" s="16">
        <f>TRUNC(TRUNC(G981,8)*H981,2)</f>
        <v>9.16</v>
      </c>
    </row>
    <row r="982" spans="1:9" ht="15" customHeight="1" x14ac:dyDescent="0.25">
      <c r="A982" s="8"/>
      <c r="B982" s="8"/>
      <c r="C982" s="8"/>
      <c r="D982" s="8"/>
      <c r="E982" s="8"/>
      <c r="F982" s="8"/>
      <c r="G982" s="67" t="s">
        <v>3896</v>
      </c>
      <c r="H982" s="67"/>
      <c r="I982" s="17">
        <f>SUM(I980:I981)</f>
        <v>9.2100000000000009</v>
      </c>
    </row>
    <row r="983" spans="1:9" ht="15" customHeight="1" x14ac:dyDescent="0.25">
      <c r="A983" s="64" t="s">
        <v>3872</v>
      </c>
      <c r="B983" s="64"/>
      <c r="C983" s="65" t="s">
        <v>3</v>
      </c>
      <c r="D983" s="65"/>
      <c r="E983" s="65"/>
      <c r="F983" s="12" t="s">
        <v>4</v>
      </c>
      <c r="G983" s="12" t="s">
        <v>3725</v>
      </c>
      <c r="H983" s="12" t="s">
        <v>3726</v>
      </c>
      <c r="I983" s="12" t="s">
        <v>3727</v>
      </c>
    </row>
    <row r="984" spans="1:9" ht="21" customHeight="1" x14ac:dyDescent="0.25">
      <c r="A984" s="13" t="s">
        <v>4267</v>
      </c>
      <c r="B984" s="14" t="s">
        <v>4268</v>
      </c>
      <c r="C984" s="66" t="s">
        <v>17</v>
      </c>
      <c r="D984" s="66"/>
      <c r="E984" s="66"/>
      <c r="F984" s="13" t="s">
        <v>25</v>
      </c>
      <c r="G984" s="15">
        <v>0.13600000000000001</v>
      </c>
      <c r="H984" s="16">
        <v>25.56</v>
      </c>
      <c r="I984" s="16">
        <f>TRUNC(TRUNC(G984,8)*H984,2)</f>
        <v>3.47</v>
      </c>
    </row>
    <row r="985" spans="1:9" ht="15" customHeight="1" x14ac:dyDescent="0.25">
      <c r="A985" s="13" t="s">
        <v>4269</v>
      </c>
      <c r="B985" s="14" t="s">
        <v>4270</v>
      </c>
      <c r="C985" s="66" t="s">
        <v>17</v>
      </c>
      <c r="D985" s="66"/>
      <c r="E985" s="66"/>
      <c r="F985" s="13" t="s">
        <v>25</v>
      </c>
      <c r="G985" s="15">
        <v>0.13600000000000001</v>
      </c>
      <c r="H985" s="16">
        <v>33.94</v>
      </c>
      <c r="I985" s="16">
        <f>TRUNC(TRUNC(G985,8)*H985,2)</f>
        <v>4.6100000000000003</v>
      </c>
    </row>
    <row r="986" spans="1:9" ht="18" customHeight="1" x14ac:dyDescent="0.25">
      <c r="A986" s="8"/>
      <c r="B986" s="8"/>
      <c r="C986" s="8"/>
      <c r="D986" s="8"/>
      <c r="E986" s="8"/>
      <c r="F986" s="8"/>
      <c r="G986" s="67" t="s">
        <v>3875</v>
      </c>
      <c r="H986" s="67"/>
      <c r="I986" s="17">
        <f>SUM(I984:I985)</f>
        <v>8.08</v>
      </c>
    </row>
    <row r="987" spans="1:9" ht="15" customHeight="1" x14ac:dyDescent="0.25">
      <c r="A987" s="8"/>
      <c r="B987" s="8"/>
      <c r="C987" s="8"/>
      <c r="D987" s="8"/>
      <c r="E987" s="8"/>
      <c r="F987" s="8"/>
      <c r="G987" s="68" t="s">
        <v>3745</v>
      </c>
      <c r="H987" s="68"/>
      <c r="I987" s="4">
        <f>ROUND(SUM(I982,I986),2)</f>
        <v>17.29</v>
      </c>
    </row>
    <row r="988" spans="1:9" ht="9.9499999999999993" customHeight="1" x14ac:dyDescent="0.25">
      <c r="A988" s="8"/>
      <c r="B988" s="8"/>
      <c r="C988" s="8"/>
      <c r="D988" s="8"/>
      <c r="E988" s="8"/>
      <c r="F988" s="8"/>
      <c r="G988" s="62"/>
      <c r="H988" s="62"/>
      <c r="I988" s="62"/>
    </row>
    <row r="989" spans="1:9" ht="20.100000000000001" customHeight="1" x14ac:dyDescent="0.25">
      <c r="A989" s="63" t="s">
        <v>4286</v>
      </c>
      <c r="B989" s="63"/>
      <c r="C989" s="63"/>
      <c r="D989" s="63"/>
      <c r="E989" s="63"/>
      <c r="F989" s="63"/>
      <c r="G989" s="63"/>
      <c r="H989" s="63"/>
      <c r="I989" s="63"/>
    </row>
    <row r="990" spans="1:9" ht="15" customHeight="1" x14ac:dyDescent="0.25">
      <c r="A990" s="64" t="s">
        <v>3887</v>
      </c>
      <c r="B990" s="64"/>
      <c r="C990" s="65" t="s">
        <v>3</v>
      </c>
      <c r="D990" s="65"/>
      <c r="E990" s="65"/>
      <c r="F990" s="12" t="s">
        <v>4</v>
      </c>
      <c r="G990" s="12" t="s">
        <v>3725</v>
      </c>
      <c r="H990" s="12" t="s">
        <v>3726</v>
      </c>
      <c r="I990" s="12" t="s">
        <v>3727</v>
      </c>
    </row>
    <row r="991" spans="1:9" ht="21" customHeight="1" x14ac:dyDescent="0.25">
      <c r="A991" s="13" t="s">
        <v>4287</v>
      </c>
      <c r="B991" s="14" t="s">
        <v>4288</v>
      </c>
      <c r="C991" s="66" t="s">
        <v>17</v>
      </c>
      <c r="D991" s="66"/>
      <c r="E991" s="66"/>
      <c r="F991" s="13" t="s">
        <v>178</v>
      </c>
      <c r="G991" s="15">
        <v>1.1000000000000001</v>
      </c>
      <c r="H991" s="16">
        <v>9.91</v>
      </c>
      <c r="I991" s="16">
        <f>TRUNC(TRUNC(G991,8)*H991,2)</f>
        <v>10.9</v>
      </c>
    </row>
    <row r="992" spans="1:9" ht="15" customHeight="1" x14ac:dyDescent="0.25">
      <c r="A992" s="8"/>
      <c r="B992" s="8"/>
      <c r="C992" s="8"/>
      <c r="D992" s="8"/>
      <c r="E992" s="8"/>
      <c r="F992" s="8"/>
      <c r="G992" s="67" t="s">
        <v>3896</v>
      </c>
      <c r="H992" s="67"/>
      <c r="I992" s="17">
        <f>SUM(I991:I991)</f>
        <v>10.9</v>
      </c>
    </row>
    <row r="993" spans="1:9" ht="15" customHeight="1" x14ac:dyDescent="0.25">
      <c r="A993" s="64" t="s">
        <v>3872</v>
      </c>
      <c r="B993" s="64"/>
      <c r="C993" s="65" t="s">
        <v>3</v>
      </c>
      <c r="D993" s="65"/>
      <c r="E993" s="65"/>
      <c r="F993" s="12" t="s">
        <v>4</v>
      </c>
      <c r="G993" s="12" t="s">
        <v>3725</v>
      </c>
      <c r="H993" s="12" t="s">
        <v>3726</v>
      </c>
      <c r="I993" s="12" t="s">
        <v>3727</v>
      </c>
    </row>
    <row r="994" spans="1:9" ht="21" customHeight="1" x14ac:dyDescent="0.25">
      <c r="A994" s="13" t="s">
        <v>4267</v>
      </c>
      <c r="B994" s="14" t="s">
        <v>4268</v>
      </c>
      <c r="C994" s="66" t="s">
        <v>17</v>
      </c>
      <c r="D994" s="66"/>
      <c r="E994" s="66"/>
      <c r="F994" s="13" t="s">
        <v>25</v>
      </c>
      <c r="G994" s="15">
        <v>0.11219999999999999</v>
      </c>
      <c r="H994" s="16">
        <v>25.56</v>
      </c>
      <c r="I994" s="16">
        <f>TRUNC(TRUNC(G994,8)*H994,2)</f>
        <v>2.86</v>
      </c>
    </row>
    <row r="995" spans="1:9" ht="15" customHeight="1" x14ac:dyDescent="0.25">
      <c r="A995" s="13" t="s">
        <v>4269</v>
      </c>
      <c r="B995" s="14" t="s">
        <v>4270</v>
      </c>
      <c r="C995" s="66" t="s">
        <v>17</v>
      </c>
      <c r="D995" s="66"/>
      <c r="E995" s="66"/>
      <c r="F995" s="13" t="s">
        <v>25</v>
      </c>
      <c r="G995" s="15">
        <v>0.11219999999999999</v>
      </c>
      <c r="H995" s="16">
        <v>33.94</v>
      </c>
      <c r="I995" s="16">
        <f>TRUNC(TRUNC(G995,8)*H995,2)</f>
        <v>3.8</v>
      </c>
    </row>
    <row r="996" spans="1:9" ht="18" customHeight="1" x14ac:dyDescent="0.25">
      <c r="A996" s="8"/>
      <c r="B996" s="8"/>
      <c r="C996" s="8"/>
      <c r="D996" s="8"/>
      <c r="E996" s="8"/>
      <c r="F996" s="8"/>
      <c r="G996" s="67" t="s">
        <v>3875</v>
      </c>
      <c r="H996" s="67"/>
      <c r="I996" s="17">
        <f>SUM(I994:I995)</f>
        <v>6.66</v>
      </c>
    </row>
    <row r="997" spans="1:9" ht="15" customHeight="1" x14ac:dyDescent="0.25">
      <c r="A997" s="8"/>
      <c r="B997" s="8"/>
      <c r="C997" s="8"/>
      <c r="D997" s="8"/>
      <c r="E997" s="8"/>
      <c r="F997" s="8"/>
      <c r="G997" s="68" t="s">
        <v>3745</v>
      </c>
      <c r="H997" s="68"/>
      <c r="I997" s="4">
        <f>ROUND(SUM(I992,I996),2)</f>
        <v>17.559999999999999</v>
      </c>
    </row>
    <row r="998" spans="1:9" ht="9.9499999999999993" customHeight="1" x14ac:dyDescent="0.25">
      <c r="A998" s="8"/>
      <c r="B998" s="8"/>
      <c r="C998" s="8"/>
      <c r="D998" s="8"/>
      <c r="E998" s="8"/>
      <c r="F998" s="8"/>
      <c r="G998" s="62"/>
      <c r="H998" s="62"/>
      <c r="I998" s="62"/>
    </row>
    <row r="999" spans="1:9" ht="20.100000000000001" customHeight="1" x14ac:dyDescent="0.25">
      <c r="A999" s="63" t="s">
        <v>4289</v>
      </c>
      <c r="B999" s="63"/>
      <c r="C999" s="63"/>
      <c r="D999" s="63"/>
      <c r="E999" s="63"/>
      <c r="F999" s="63"/>
      <c r="G999" s="63"/>
      <c r="H999" s="63"/>
      <c r="I999" s="63"/>
    </row>
    <row r="1000" spans="1:9" ht="15" customHeight="1" x14ac:dyDescent="0.25">
      <c r="A1000" s="64" t="s">
        <v>3887</v>
      </c>
      <c r="B1000" s="64"/>
      <c r="C1000" s="65" t="s">
        <v>3</v>
      </c>
      <c r="D1000" s="65"/>
      <c r="E1000" s="65"/>
      <c r="F1000" s="12" t="s">
        <v>4</v>
      </c>
      <c r="G1000" s="12" t="s">
        <v>3725</v>
      </c>
      <c r="H1000" s="12" t="s">
        <v>3726</v>
      </c>
      <c r="I1000" s="12" t="s">
        <v>3727</v>
      </c>
    </row>
    <row r="1001" spans="1:9" ht="15" customHeight="1" x14ac:dyDescent="0.25">
      <c r="A1001" s="13" t="s">
        <v>4290</v>
      </c>
      <c r="B1001" s="14" t="s">
        <v>4291</v>
      </c>
      <c r="C1001" s="66" t="s">
        <v>17</v>
      </c>
      <c r="D1001" s="66"/>
      <c r="E1001" s="66"/>
      <c r="F1001" s="13" t="s">
        <v>178</v>
      </c>
      <c r="G1001" s="15">
        <v>1.1000000000000001</v>
      </c>
      <c r="H1001" s="16">
        <v>16.190000000000001</v>
      </c>
      <c r="I1001" s="16">
        <f>TRUNC(TRUNC(G1001,8)*H1001,2)</f>
        <v>17.8</v>
      </c>
    </row>
    <row r="1002" spans="1:9" ht="15" customHeight="1" x14ac:dyDescent="0.25">
      <c r="A1002" s="8"/>
      <c r="B1002" s="8"/>
      <c r="C1002" s="8"/>
      <c r="D1002" s="8"/>
      <c r="E1002" s="8"/>
      <c r="F1002" s="8"/>
      <c r="G1002" s="67" t="s">
        <v>3896</v>
      </c>
      <c r="H1002" s="67"/>
      <c r="I1002" s="17">
        <f>SUM(I1001:I1001)</f>
        <v>17.8</v>
      </c>
    </row>
    <row r="1003" spans="1:9" ht="15" customHeight="1" x14ac:dyDescent="0.25">
      <c r="A1003" s="64" t="s">
        <v>3872</v>
      </c>
      <c r="B1003" s="64"/>
      <c r="C1003" s="65" t="s">
        <v>3</v>
      </c>
      <c r="D1003" s="65"/>
      <c r="E1003" s="65"/>
      <c r="F1003" s="12" t="s">
        <v>4</v>
      </c>
      <c r="G1003" s="12" t="s">
        <v>3725</v>
      </c>
      <c r="H1003" s="12" t="s">
        <v>3726</v>
      </c>
      <c r="I1003" s="12" t="s">
        <v>3727</v>
      </c>
    </row>
    <row r="1004" spans="1:9" ht="21" customHeight="1" x14ac:dyDescent="0.25">
      <c r="A1004" s="13" t="s">
        <v>4267</v>
      </c>
      <c r="B1004" s="14" t="s">
        <v>4268</v>
      </c>
      <c r="C1004" s="66" t="s">
        <v>17</v>
      </c>
      <c r="D1004" s="66"/>
      <c r="E1004" s="66"/>
      <c r="F1004" s="13" t="s">
        <v>25</v>
      </c>
      <c r="G1004" s="15">
        <v>0.129</v>
      </c>
      <c r="H1004" s="16">
        <v>25.56</v>
      </c>
      <c r="I1004" s="16">
        <f>TRUNC(TRUNC(G1004,8)*H1004,2)</f>
        <v>3.29</v>
      </c>
    </row>
    <row r="1005" spans="1:9" ht="15" customHeight="1" x14ac:dyDescent="0.25">
      <c r="A1005" s="13" t="s">
        <v>4269</v>
      </c>
      <c r="B1005" s="14" t="s">
        <v>4270</v>
      </c>
      <c r="C1005" s="66" t="s">
        <v>17</v>
      </c>
      <c r="D1005" s="66"/>
      <c r="E1005" s="66"/>
      <c r="F1005" s="13" t="s">
        <v>25</v>
      </c>
      <c r="G1005" s="15">
        <v>0.129</v>
      </c>
      <c r="H1005" s="16">
        <v>33.94</v>
      </c>
      <c r="I1005" s="16">
        <f>TRUNC(TRUNC(G1005,8)*H1005,2)</f>
        <v>4.37</v>
      </c>
    </row>
    <row r="1006" spans="1:9" ht="18" customHeight="1" x14ac:dyDescent="0.25">
      <c r="A1006" s="8"/>
      <c r="B1006" s="8"/>
      <c r="C1006" s="8"/>
      <c r="D1006" s="8"/>
      <c r="E1006" s="8"/>
      <c r="F1006" s="8"/>
      <c r="G1006" s="67" t="s">
        <v>3875</v>
      </c>
      <c r="H1006" s="67"/>
      <c r="I1006" s="17">
        <f>SUM(I1004:I1005)</f>
        <v>7.66</v>
      </c>
    </row>
    <row r="1007" spans="1:9" ht="15" customHeight="1" x14ac:dyDescent="0.25">
      <c r="A1007" s="8"/>
      <c r="B1007" s="8"/>
      <c r="C1007" s="8"/>
      <c r="D1007" s="8"/>
      <c r="E1007" s="8"/>
      <c r="F1007" s="8"/>
      <c r="G1007" s="68" t="s">
        <v>3745</v>
      </c>
      <c r="H1007" s="68"/>
      <c r="I1007" s="4">
        <f>ROUND(SUM(I1002,I1006),2)</f>
        <v>25.46</v>
      </c>
    </row>
    <row r="1008" spans="1:9" ht="9.9499999999999993" customHeight="1" x14ac:dyDescent="0.25">
      <c r="A1008" s="8"/>
      <c r="B1008" s="8"/>
      <c r="C1008" s="8"/>
      <c r="D1008" s="8"/>
      <c r="E1008" s="8"/>
      <c r="F1008" s="8"/>
      <c r="G1008" s="62"/>
      <c r="H1008" s="62"/>
      <c r="I1008" s="62"/>
    </row>
    <row r="1009" spans="1:9" ht="20.100000000000001" customHeight="1" x14ac:dyDescent="0.25">
      <c r="A1009" s="63" t="s">
        <v>4292</v>
      </c>
      <c r="B1009" s="63"/>
      <c r="C1009" s="63"/>
      <c r="D1009" s="63"/>
      <c r="E1009" s="63"/>
      <c r="F1009" s="63"/>
      <c r="G1009" s="63"/>
      <c r="H1009" s="63"/>
      <c r="I1009" s="63"/>
    </row>
    <row r="1010" spans="1:9" ht="15" customHeight="1" x14ac:dyDescent="0.25">
      <c r="A1010" s="64" t="s">
        <v>3887</v>
      </c>
      <c r="B1010" s="64"/>
      <c r="C1010" s="65" t="s">
        <v>3</v>
      </c>
      <c r="D1010" s="65"/>
      <c r="E1010" s="65"/>
      <c r="F1010" s="12" t="s">
        <v>4</v>
      </c>
      <c r="G1010" s="12" t="s">
        <v>3725</v>
      </c>
      <c r="H1010" s="12" t="s">
        <v>3726</v>
      </c>
      <c r="I1010" s="12" t="s">
        <v>3727</v>
      </c>
    </row>
    <row r="1011" spans="1:9" ht="15" customHeight="1" x14ac:dyDescent="0.25">
      <c r="A1011" s="13" t="s">
        <v>4293</v>
      </c>
      <c r="B1011" s="14" t="s">
        <v>4294</v>
      </c>
      <c r="C1011" s="66" t="s">
        <v>17</v>
      </c>
      <c r="D1011" s="66"/>
      <c r="E1011" s="66"/>
      <c r="F1011" s="13" t="s">
        <v>178</v>
      </c>
      <c r="G1011" s="15">
        <v>1.1000000000000001</v>
      </c>
      <c r="H1011" s="16">
        <v>46.68</v>
      </c>
      <c r="I1011" s="16">
        <f>TRUNC(TRUNC(G1011,8)*H1011,2)</f>
        <v>51.34</v>
      </c>
    </row>
    <row r="1012" spans="1:9" ht="15" customHeight="1" x14ac:dyDescent="0.25">
      <c r="A1012" s="8"/>
      <c r="B1012" s="8"/>
      <c r="C1012" s="8"/>
      <c r="D1012" s="8"/>
      <c r="E1012" s="8"/>
      <c r="F1012" s="8"/>
      <c r="G1012" s="67" t="s">
        <v>3896</v>
      </c>
      <c r="H1012" s="67"/>
      <c r="I1012" s="17">
        <f>SUM(I1011:I1011)</f>
        <v>51.34</v>
      </c>
    </row>
    <row r="1013" spans="1:9" ht="15" customHeight="1" x14ac:dyDescent="0.25">
      <c r="A1013" s="64" t="s">
        <v>3872</v>
      </c>
      <c r="B1013" s="64"/>
      <c r="C1013" s="65" t="s">
        <v>3</v>
      </c>
      <c r="D1013" s="65"/>
      <c r="E1013" s="65"/>
      <c r="F1013" s="12" t="s">
        <v>4</v>
      </c>
      <c r="G1013" s="12" t="s">
        <v>3725</v>
      </c>
      <c r="H1013" s="12" t="s">
        <v>3726</v>
      </c>
      <c r="I1013" s="12" t="s">
        <v>3727</v>
      </c>
    </row>
    <row r="1014" spans="1:9" ht="21" customHeight="1" x14ac:dyDescent="0.25">
      <c r="A1014" s="13" t="s">
        <v>4267</v>
      </c>
      <c r="B1014" s="14" t="s">
        <v>4268</v>
      </c>
      <c r="C1014" s="66" t="s">
        <v>17</v>
      </c>
      <c r="D1014" s="66"/>
      <c r="E1014" s="66"/>
      <c r="F1014" s="13" t="s">
        <v>25</v>
      </c>
      <c r="G1014" s="15">
        <v>0.21299999999999999</v>
      </c>
      <c r="H1014" s="16">
        <v>25.56</v>
      </c>
      <c r="I1014" s="16">
        <f>TRUNC(TRUNC(G1014,8)*H1014,2)</f>
        <v>5.44</v>
      </c>
    </row>
    <row r="1015" spans="1:9" ht="15" customHeight="1" x14ac:dyDescent="0.25">
      <c r="A1015" s="13" t="s">
        <v>4269</v>
      </c>
      <c r="B1015" s="14" t="s">
        <v>4270</v>
      </c>
      <c r="C1015" s="66" t="s">
        <v>17</v>
      </c>
      <c r="D1015" s="66"/>
      <c r="E1015" s="66"/>
      <c r="F1015" s="13" t="s">
        <v>25</v>
      </c>
      <c r="G1015" s="15">
        <v>0.21299999999999999</v>
      </c>
      <c r="H1015" s="16">
        <v>33.94</v>
      </c>
      <c r="I1015" s="16">
        <f>TRUNC(TRUNC(G1015,8)*H1015,2)</f>
        <v>7.22</v>
      </c>
    </row>
    <row r="1016" spans="1:9" ht="18" customHeight="1" x14ac:dyDescent="0.25">
      <c r="A1016" s="8"/>
      <c r="B1016" s="8"/>
      <c r="C1016" s="8"/>
      <c r="D1016" s="8"/>
      <c r="E1016" s="8"/>
      <c r="F1016" s="8"/>
      <c r="G1016" s="67" t="s">
        <v>3875</v>
      </c>
      <c r="H1016" s="67"/>
      <c r="I1016" s="17">
        <f>SUM(I1014:I1015)</f>
        <v>12.66</v>
      </c>
    </row>
    <row r="1017" spans="1:9" ht="15" customHeight="1" x14ac:dyDescent="0.25">
      <c r="A1017" s="8"/>
      <c r="B1017" s="8"/>
      <c r="C1017" s="8"/>
      <c r="D1017" s="8"/>
      <c r="E1017" s="8"/>
      <c r="F1017" s="8"/>
      <c r="G1017" s="68" t="s">
        <v>3745</v>
      </c>
      <c r="H1017" s="68"/>
      <c r="I1017" s="4">
        <f>ROUND(SUM(I1012,I1016),2)</f>
        <v>64</v>
      </c>
    </row>
    <row r="1018" spans="1:9" ht="9.9499999999999993" customHeight="1" x14ac:dyDescent="0.25">
      <c r="A1018" s="8"/>
      <c r="B1018" s="8"/>
      <c r="C1018" s="8"/>
      <c r="D1018" s="8"/>
      <c r="E1018" s="8"/>
      <c r="F1018" s="8"/>
      <c r="G1018" s="62"/>
      <c r="H1018" s="62"/>
      <c r="I1018" s="62"/>
    </row>
    <row r="1019" spans="1:9" ht="20.100000000000001" customHeight="1" x14ac:dyDescent="0.25">
      <c r="A1019" s="63" t="s">
        <v>4295</v>
      </c>
      <c r="B1019" s="63"/>
      <c r="C1019" s="63"/>
      <c r="D1019" s="63"/>
      <c r="E1019" s="63"/>
      <c r="F1019" s="63"/>
      <c r="G1019" s="63"/>
      <c r="H1019" s="63"/>
      <c r="I1019" s="63"/>
    </row>
    <row r="1020" spans="1:9" ht="15" customHeight="1" x14ac:dyDescent="0.25">
      <c r="A1020" s="64" t="s">
        <v>3887</v>
      </c>
      <c r="B1020" s="64"/>
      <c r="C1020" s="65" t="s">
        <v>3</v>
      </c>
      <c r="D1020" s="65"/>
      <c r="E1020" s="65"/>
      <c r="F1020" s="12" t="s">
        <v>4</v>
      </c>
      <c r="G1020" s="12" t="s">
        <v>3725</v>
      </c>
      <c r="H1020" s="12" t="s">
        <v>3726</v>
      </c>
      <c r="I1020" s="12" t="s">
        <v>3727</v>
      </c>
    </row>
    <row r="1021" spans="1:9" ht="21" customHeight="1" x14ac:dyDescent="0.25">
      <c r="A1021" s="13" t="s">
        <v>4296</v>
      </c>
      <c r="B1021" s="14" t="s">
        <v>4297</v>
      </c>
      <c r="C1021" s="66" t="s">
        <v>17</v>
      </c>
      <c r="D1021" s="66"/>
      <c r="E1021" s="66"/>
      <c r="F1021" s="13" t="s">
        <v>61</v>
      </c>
      <c r="G1021" s="15">
        <v>1</v>
      </c>
      <c r="H1021" s="16">
        <v>3.65</v>
      </c>
      <c r="I1021" s="16">
        <f>TRUNC(TRUNC(G1021,8)*H1021,2)</f>
        <v>3.65</v>
      </c>
    </row>
    <row r="1022" spans="1:9" ht="15" customHeight="1" x14ac:dyDescent="0.25">
      <c r="A1022" s="8"/>
      <c r="B1022" s="8"/>
      <c r="C1022" s="8"/>
      <c r="D1022" s="8"/>
      <c r="E1022" s="8"/>
      <c r="F1022" s="8"/>
      <c r="G1022" s="67" t="s">
        <v>3896</v>
      </c>
      <c r="H1022" s="67"/>
      <c r="I1022" s="17">
        <f>SUM(I1021:I1021)</f>
        <v>3.65</v>
      </c>
    </row>
    <row r="1023" spans="1:9" ht="15" customHeight="1" x14ac:dyDescent="0.25">
      <c r="A1023" s="64" t="s">
        <v>3872</v>
      </c>
      <c r="B1023" s="64"/>
      <c r="C1023" s="65" t="s">
        <v>3</v>
      </c>
      <c r="D1023" s="65"/>
      <c r="E1023" s="65"/>
      <c r="F1023" s="12" t="s">
        <v>4</v>
      </c>
      <c r="G1023" s="12" t="s">
        <v>3725</v>
      </c>
      <c r="H1023" s="12" t="s">
        <v>3726</v>
      </c>
      <c r="I1023" s="12" t="s">
        <v>3727</v>
      </c>
    </row>
    <row r="1024" spans="1:9" ht="21" customHeight="1" x14ac:dyDescent="0.25">
      <c r="A1024" s="13" t="s">
        <v>4267</v>
      </c>
      <c r="B1024" s="14" t="s">
        <v>4268</v>
      </c>
      <c r="C1024" s="66" t="s">
        <v>17</v>
      </c>
      <c r="D1024" s="66"/>
      <c r="E1024" s="66"/>
      <c r="F1024" s="13" t="s">
        <v>25</v>
      </c>
      <c r="G1024" s="15">
        <v>0.32800000000000001</v>
      </c>
      <c r="H1024" s="16">
        <v>25.56</v>
      </c>
      <c r="I1024" s="16">
        <f>TRUNC(TRUNC(G1024,8)*H1024,2)</f>
        <v>8.3800000000000008</v>
      </c>
    </row>
    <row r="1025" spans="1:9" ht="15" customHeight="1" x14ac:dyDescent="0.25">
      <c r="A1025" s="13" t="s">
        <v>4269</v>
      </c>
      <c r="B1025" s="14" t="s">
        <v>4270</v>
      </c>
      <c r="C1025" s="66" t="s">
        <v>17</v>
      </c>
      <c r="D1025" s="66"/>
      <c r="E1025" s="66"/>
      <c r="F1025" s="13" t="s">
        <v>25</v>
      </c>
      <c r="G1025" s="15">
        <v>0.32800000000000001</v>
      </c>
      <c r="H1025" s="16">
        <v>33.94</v>
      </c>
      <c r="I1025" s="16">
        <f>TRUNC(TRUNC(G1025,8)*H1025,2)</f>
        <v>11.13</v>
      </c>
    </row>
    <row r="1026" spans="1:9" ht="18" customHeight="1" x14ac:dyDescent="0.25">
      <c r="A1026" s="8"/>
      <c r="B1026" s="8"/>
      <c r="C1026" s="8"/>
      <c r="D1026" s="8"/>
      <c r="E1026" s="8"/>
      <c r="F1026" s="8"/>
      <c r="G1026" s="67" t="s">
        <v>3875</v>
      </c>
      <c r="H1026" s="67"/>
      <c r="I1026" s="17">
        <f>SUM(I1024:I1025)</f>
        <v>19.510000000000002</v>
      </c>
    </row>
    <row r="1027" spans="1:9" ht="15" customHeight="1" x14ac:dyDescent="0.25">
      <c r="A1027" s="8"/>
      <c r="B1027" s="8"/>
      <c r="C1027" s="8"/>
      <c r="D1027" s="8"/>
      <c r="E1027" s="8"/>
      <c r="F1027" s="8"/>
      <c r="G1027" s="68" t="s">
        <v>3745</v>
      </c>
      <c r="H1027" s="68"/>
      <c r="I1027" s="4">
        <f>ROUND(SUM(I1022,I1026),2)</f>
        <v>23.16</v>
      </c>
    </row>
    <row r="1028" spans="1:9" ht="9.9499999999999993" customHeight="1" x14ac:dyDescent="0.25">
      <c r="A1028" s="8"/>
      <c r="B1028" s="8"/>
      <c r="C1028" s="8"/>
      <c r="D1028" s="8"/>
      <c r="E1028" s="8"/>
      <c r="F1028" s="8"/>
      <c r="G1028" s="62"/>
      <c r="H1028" s="62"/>
      <c r="I1028" s="62"/>
    </row>
    <row r="1029" spans="1:9" ht="20.100000000000001" customHeight="1" x14ac:dyDescent="0.25">
      <c r="A1029" s="63" t="s">
        <v>4298</v>
      </c>
      <c r="B1029" s="63"/>
      <c r="C1029" s="63"/>
      <c r="D1029" s="63"/>
      <c r="E1029" s="63"/>
      <c r="F1029" s="63"/>
      <c r="G1029" s="63"/>
      <c r="H1029" s="63"/>
      <c r="I1029" s="63"/>
    </row>
    <row r="1030" spans="1:9" ht="15" customHeight="1" x14ac:dyDescent="0.25">
      <c r="A1030" s="64" t="s">
        <v>3887</v>
      </c>
      <c r="B1030" s="64"/>
      <c r="C1030" s="65" t="s">
        <v>3</v>
      </c>
      <c r="D1030" s="65"/>
      <c r="E1030" s="65"/>
      <c r="F1030" s="12" t="s">
        <v>4</v>
      </c>
      <c r="G1030" s="12" t="s">
        <v>3725</v>
      </c>
      <c r="H1030" s="12" t="s">
        <v>3726</v>
      </c>
      <c r="I1030" s="12" t="s">
        <v>3727</v>
      </c>
    </row>
    <row r="1031" spans="1:9" ht="21" customHeight="1" x14ac:dyDescent="0.25">
      <c r="A1031" s="13" t="s">
        <v>4299</v>
      </c>
      <c r="B1031" s="14" t="s">
        <v>4300</v>
      </c>
      <c r="C1031" s="66" t="s">
        <v>17</v>
      </c>
      <c r="D1031" s="66"/>
      <c r="E1031" s="66"/>
      <c r="F1031" s="13" t="s">
        <v>61</v>
      </c>
      <c r="G1031" s="15">
        <v>1</v>
      </c>
      <c r="H1031" s="16">
        <v>1.04</v>
      </c>
      <c r="I1031" s="16">
        <f>TRUNC(TRUNC(G1031,8)*H1031,2)</f>
        <v>1.04</v>
      </c>
    </row>
    <row r="1032" spans="1:9" ht="15" customHeight="1" x14ac:dyDescent="0.25">
      <c r="A1032" s="8"/>
      <c r="B1032" s="8"/>
      <c r="C1032" s="8"/>
      <c r="D1032" s="8"/>
      <c r="E1032" s="8"/>
      <c r="F1032" s="8"/>
      <c r="G1032" s="67" t="s">
        <v>3896</v>
      </c>
      <c r="H1032" s="67"/>
      <c r="I1032" s="17">
        <f>SUM(I1031:I1031)</f>
        <v>1.04</v>
      </c>
    </row>
    <row r="1033" spans="1:9" ht="15" customHeight="1" x14ac:dyDescent="0.25">
      <c r="A1033" s="64" t="s">
        <v>3872</v>
      </c>
      <c r="B1033" s="64"/>
      <c r="C1033" s="65" t="s">
        <v>3</v>
      </c>
      <c r="D1033" s="65"/>
      <c r="E1033" s="65"/>
      <c r="F1033" s="12" t="s">
        <v>4</v>
      </c>
      <c r="G1033" s="12" t="s">
        <v>3725</v>
      </c>
      <c r="H1033" s="12" t="s">
        <v>3726</v>
      </c>
      <c r="I1033" s="12" t="s">
        <v>3727</v>
      </c>
    </row>
    <row r="1034" spans="1:9" ht="21" customHeight="1" x14ac:dyDescent="0.25">
      <c r="A1034" s="13" t="s">
        <v>4267</v>
      </c>
      <c r="B1034" s="14" t="s">
        <v>4268</v>
      </c>
      <c r="C1034" s="66" t="s">
        <v>17</v>
      </c>
      <c r="D1034" s="66"/>
      <c r="E1034" s="66"/>
      <c r="F1034" s="13" t="s">
        <v>25</v>
      </c>
      <c r="G1034" s="15">
        <v>0.108</v>
      </c>
      <c r="H1034" s="16">
        <v>25.56</v>
      </c>
      <c r="I1034" s="16">
        <f>TRUNC(TRUNC(G1034,8)*H1034,2)</f>
        <v>2.76</v>
      </c>
    </row>
    <row r="1035" spans="1:9" ht="15" customHeight="1" x14ac:dyDescent="0.25">
      <c r="A1035" s="13" t="s">
        <v>4269</v>
      </c>
      <c r="B1035" s="14" t="s">
        <v>4270</v>
      </c>
      <c r="C1035" s="66" t="s">
        <v>17</v>
      </c>
      <c r="D1035" s="66"/>
      <c r="E1035" s="66"/>
      <c r="F1035" s="13" t="s">
        <v>25</v>
      </c>
      <c r="G1035" s="15">
        <v>0.108</v>
      </c>
      <c r="H1035" s="16">
        <v>33.94</v>
      </c>
      <c r="I1035" s="16">
        <f>TRUNC(TRUNC(G1035,8)*H1035,2)</f>
        <v>3.66</v>
      </c>
    </row>
    <row r="1036" spans="1:9" ht="18" customHeight="1" x14ac:dyDescent="0.25">
      <c r="A1036" s="8"/>
      <c r="B1036" s="8"/>
      <c r="C1036" s="8"/>
      <c r="D1036" s="8"/>
      <c r="E1036" s="8"/>
      <c r="F1036" s="8"/>
      <c r="G1036" s="67" t="s">
        <v>3875</v>
      </c>
      <c r="H1036" s="67"/>
      <c r="I1036" s="17">
        <f>SUM(I1034:I1035)</f>
        <v>6.42</v>
      </c>
    </row>
    <row r="1037" spans="1:9" ht="15" customHeight="1" x14ac:dyDescent="0.25">
      <c r="A1037" s="8"/>
      <c r="B1037" s="8"/>
      <c r="C1037" s="8"/>
      <c r="D1037" s="8"/>
      <c r="E1037" s="8"/>
      <c r="F1037" s="8"/>
      <c r="G1037" s="68" t="s">
        <v>3745</v>
      </c>
      <c r="H1037" s="68"/>
      <c r="I1037" s="4">
        <f>ROUND(SUM(I1032,I1036),2)</f>
        <v>7.46</v>
      </c>
    </row>
    <row r="1038" spans="1:9" ht="9.9499999999999993" customHeight="1" x14ac:dyDescent="0.25">
      <c r="A1038" s="8"/>
      <c r="B1038" s="8"/>
      <c r="C1038" s="8"/>
      <c r="D1038" s="8"/>
      <c r="E1038" s="8"/>
      <c r="F1038" s="8"/>
      <c r="G1038" s="62"/>
      <c r="H1038" s="62"/>
      <c r="I1038" s="62"/>
    </row>
    <row r="1039" spans="1:9" ht="20.100000000000001" customHeight="1" x14ac:dyDescent="0.25">
      <c r="A1039" s="63" t="s">
        <v>4301</v>
      </c>
      <c r="B1039" s="63"/>
      <c r="C1039" s="63"/>
      <c r="D1039" s="63"/>
      <c r="E1039" s="63"/>
      <c r="F1039" s="63"/>
      <c r="G1039" s="63"/>
      <c r="H1039" s="63"/>
      <c r="I1039" s="63"/>
    </row>
    <row r="1040" spans="1:9" ht="15" customHeight="1" x14ac:dyDescent="0.25">
      <c r="A1040" s="64" t="s">
        <v>3887</v>
      </c>
      <c r="B1040" s="64"/>
      <c r="C1040" s="65" t="s">
        <v>3</v>
      </c>
      <c r="D1040" s="65"/>
      <c r="E1040" s="65"/>
      <c r="F1040" s="12" t="s">
        <v>4</v>
      </c>
      <c r="G1040" s="12" t="s">
        <v>3725</v>
      </c>
      <c r="H1040" s="12" t="s">
        <v>3726</v>
      </c>
      <c r="I1040" s="12" t="s">
        <v>3727</v>
      </c>
    </row>
    <row r="1041" spans="1:9" ht="21" customHeight="1" x14ac:dyDescent="0.25">
      <c r="A1041" s="13" t="s">
        <v>4302</v>
      </c>
      <c r="B1041" s="14" t="s">
        <v>4303</v>
      </c>
      <c r="C1041" s="66" t="s">
        <v>17</v>
      </c>
      <c r="D1041" s="66"/>
      <c r="E1041" s="66"/>
      <c r="F1041" s="13" t="s">
        <v>61</v>
      </c>
      <c r="G1041" s="15">
        <v>1</v>
      </c>
      <c r="H1041" s="16">
        <v>1.46</v>
      </c>
      <c r="I1041" s="16">
        <f>TRUNC(TRUNC(G1041,8)*H1041,2)</f>
        <v>1.46</v>
      </c>
    </row>
    <row r="1042" spans="1:9" ht="15" customHeight="1" x14ac:dyDescent="0.25">
      <c r="A1042" s="8"/>
      <c r="B1042" s="8"/>
      <c r="C1042" s="8"/>
      <c r="D1042" s="8"/>
      <c r="E1042" s="8"/>
      <c r="F1042" s="8"/>
      <c r="G1042" s="67" t="s">
        <v>3896</v>
      </c>
      <c r="H1042" s="67"/>
      <c r="I1042" s="17">
        <f>SUM(I1041:I1041)</f>
        <v>1.46</v>
      </c>
    </row>
    <row r="1043" spans="1:9" ht="15" customHeight="1" x14ac:dyDescent="0.25">
      <c r="A1043" s="64" t="s">
        <v>3872</v>
      </c>
      <c r="B1043" s="64"/>
      <c r="C1043" s="65" t="s">
        <v>3</v>
      </c>
      <c r="D1043" s="65"/>
      <c r="E1043" s="65"/>
      <c r="F1043" s="12" t="s">
        <v>4</v>
      </c>
      <c r="G1043" s="12" t="s">
        <v>3725</v>
      </c>
      <c r="H1043" s="12" t="s">
        <v>3726</v>
      </c>
      <c r="I1043" s="12" t="s">
        <v>3727</v>
      </c>
    </row>
    <row r="1044" spans="1:9" ht="21" customHeight="1" x14ac:dyDescent="0.25">
      <c r="A1044" s="13" t="s">
        <v>4267</v>
      </c>
      <c r="B1044" s="14" t="s">
        <v>4268</v>
      </c>
      <c r="C1044" s="66" t="s">
        <v>17</v>
      </c>
      <c r="D1044" s="66"/>
      <c r="E1044" s="66"/>
      <c r="F1044" s="13" t="s">
        <v>25</v>
      </c>
      <c r="G1044" s="15">
        <v>0.13100000000000001</v>
      </c>
      <c r="H1044" s="16">
        <v>25.56</v>
      </c>
      <c r="I1044" s="16">
        <f>TRUNC(TRUNC(G1044,8)*H1044,2)</f>
        <v>3.34</v>
      </c>
    </row>
    <row r="1045" spans="1:9" ht="15" customHeight="1" x14ac:dyDescent="0.25">
      <c r="A1045" s="13" t="s">
        <v>4269</v>
      </c>
      <c r="B1045" s="14" t="s">
        <v>4270</v>
      </c>
      <c r="C1045" s="66" t="s">
        <v>17</v>
      </c>
      <c r="D1045" s="66"/>
      <c r="E1045" s="66"/>
      <c r="F1045" s="13" t="s">
        <v>25</v>
      </c>
      <c r="G1045" s="15">
        <v>0.13100000000000001</v>
      </c>
      <c r="H1045" s="16">
        <v>33.94</v>
      </c>
      <c r="I1045" s="16">
        <f>TRUNC(TRUNC(G1045,8)*H1045,2)</f>
        <v>4.4400000000000004</v>
      </c>
    </row>
    <row r="1046" spans="1:9" ht="18" customHeight="1" x14ac:dyDescent="0.25">
      <c r="A1046" s="8"/>
      <c r="B1046" s="8"/>
      <c r="C1046" s="8"/>
      <c r="D1046" s="8"/>
      <c r="E1046" s="8"/>
      <c r="F1046" s="8"/>
      <c r="G1046" s="67" t="s">
        <v>3875</v>
      </c>
      <c r="H1046" s="67"/>
      <c r="I1046" s="17">
        <f>SUM(I1044:I1045)</f>
        <v>7.78</v>
      </c>
    </row>
    <row r="1047" spans="1:9" ht="15" customHeight="1" x14ac:dyDescent="0.25">
      <c r="A1047" s="8"/>
      <c r="B1047" s="8"/>
      <c r="C1047" s="8"/>
      <c r="D1047" s="8"/>
      <c r="E1047" s="8"/>
      <c r="F1047" s="8"/>
      <c r="G1047" s="68" t="s">
        <v>3745</v>
      </c>
      <c r="H1047" s="68"/>
      <c r="I1047" s="4">
        <f>ROUND(SUM(I1042,I1046),2)</f>
        <v>9.24</v>
      </c>
    </row>
    <row r="1048" spans="1:9" ht="9.9499999999999993" customHeight="1" x14ac:dyDescent="0.25">
      <c r="A1048" s="8"/>
      <c r="B1048" s="8"/>
      <c r="C1048" s="8"/>
      <c r="D1048" s="8"/>
      <c r="E1048" s="8"/>
      <c r="F1048" s="8"/>
      <c r="G1048" s="62"/>
      <c r="H1048" s="62"/>
      <c r="I1048" s="62"/>
    </row>
    <row r="1049" spans="1:9" ht="20.100000000000001" customHeight="1" x14ac:dyDescent="0.25">
      <c r="A1049" s="63" t="s">
        <v>4304</v>
      </c>
      <c r="B1049" s="63"/>
      <c r="C1049" s="63"/>
      <c r="D1049" s="63"/>
      <c r="E1049" s="63"/>
      <c r="F1049" s="63"/>
      <c r="G1049" s="63"/>
      <c r="H1049" s="63"/>
      <c r="I1049" s="63"/>
    </row>
    <row r="1050" spans="1:9" ht="15" customHeight="1" x14ac:dyDescent="0.25">
      <c r="A1050" s="64" t="s">
        <v>3887</v>
      </c>
      <c r="B1050" s="64"/>
      <c r="C1050" s="65" t="s">
        <v>3</v>
      </c>
      <c r="D1050" s="65"/>
      <c r="E1050" s="65"/>
      <c r="F1050" s="12" t="s">
        <v>4</v>
      </c>
      <c r="G1050" s="12" t="s">
        <v>3725</v>
      </c>
      <c r="H1050" s="12" t="s">
        <v>3726</v>
      </c>
      <c r="I1050" s="12" t="s">
        <v>3727</v>
      </c>
    </row>
    <row r="1051" spans="1:9" ht="21" customHeight="1" x14ac:dyDescent="0.25">
      <c r="A1051" s="13" t="s">
        <v>4305</v>
      </c>
      <c r="B1051" s="14" t="s">
        <v>4306</v>
      </c>
      <c r="C1051" s="66" t="s">
        <v>17</v>
      </c>
      <c r="D1051" s="66"/>
      <c r="E1051" s="66"/>
      <c r="F1051" s="13" t="s">
        <v>61</v>
      </c>
      <c r="G1051" s="15">
        <v>1</v>
      </c>
      <c r="H1051" s="16">
        <v>2.2599999999999998</v>
      </c>
      <c r="I1051" s="16">
        <f>TRUNC(TRUNC(G1051,8)*H1051,2)</f>
        <v>2.2599999999999998</v>
      </c>
    </row>
    <row r="1052" spans="1:9" ht="15" customHeight="1" x14ac:dyDescent="0.25">
      <c r="A1052" s="8"/>
      <c r="B1052" s="8"/>
      <c r="C1052" s="8"/>
      <c r="D1052" s="8"/>
      <c r="E1052" s="8"/>
      <c r="F1052" s="8"/>
      <c r="G1052" s="67" t="s">
        <v>3896</v>
      </c>
      <c r="H1052" s="67"/>
      <c r="I1052" s="17">
        <f>SUM(I1051:I1051)</f>
        <v>2.2599999999999998</v>
      </c>
    </row>
    <row r="1053" spans="1:9" ht="15" customHeight="1" x14ac:dyDescent="0.25">
      <c r="A1053" s="64" t="s">
        <v>3872</v>
      </c>
      <c r="B1053" s="64"/>
      <c r="C1053" s="65" t="s">
        <v>3</v>
      </c>
      <c r="D1053" s="65"/>
      <c r="E1053" s="65"/>
      <c r="F1053" s="12" t="s">
        <v>4</v>
      </c>
      <c r="G1053" s="12" t="s">
        <v>3725</v>
      </c>
      <c r="H1053" s="12" t="s">
        <v>3726</v>
      </c>
      <c r="I1053" s="12" t="s">
        <v>3727</v>
      </c>
    </row>
    <row r="1054" spans="1:9" ht="21" customHeight="1" x14ac:dyDescent="0.25">
      <c r="A1054" s="13" t="s">
        <v>4267</v>
      </c>
      <c r="B1054" s="14" t="s">
        <v>4268</v>
      </c>
      <c r="C1054" s="66" t="s">
        <v>17</v>
      </c>
      <c r="D1054" s="66"/>
      <c r="E1054" s="66"/>
      <c r="F1054" s="13" t="s">
        <v>25</v>
      </c>
      <c r="G1054" s="15">
        <v>0.157</v>
      </c>
      <c r="H1054" s="16">
        <v>25.56</v>
      </c>
      <c r="I1054" s="16">
        <f>TRUNC(TRUNC(G1054,8)*H1054,2)</f>
        <v>4.01</v>
      </c>
    </row>
    <row r="1055" spans="1:9" ht="15" customHeight="1" x14ac:dyDescent="0.25">
      <c r="A1055" s="13" t="s">
        <v>4269</v>
      </c>
      <c r="B1055" s="14" t="s">
        <v>4270</v>
      </c>
      <c r="C1055" s="66" t="s">
        <v>17</v>
      </c>
      <c r="D1055" s="66"/>
      <c r="E1055" s="66"/>
      <c r="F1055" s="13" t="s">
        <v>25</v>
      </c>
      <c r="G1055" s="15">
        <v>0.157</v>
      </c>
      <c r="H1055" s="16">
        <v>33.94</v>
      </c>
      <c r="I1055" s="16">
        <f>TRUNC(TRUNC(G1055,8)*H1055,2)</f>
        <v>5.32</v>
      </c>
    </row>
    <row r="1056" spans="1:9" ht="18" customHeight="1" x14ac:dyDescent="0.25">
      <c r="A1056" s="8"/>
      <c r="B1056" s="8"/>
      <c r="C1056" s="8"/>
      <c r="D1056" s="8"/>
      <c r="E1056" s="8"/>
      <c r="F1056" s="8"/>
      <c r="G1056" s="67" t="s">
        <v>3875</v>
      </c>
      <c r="H1056" s="67"/>
      <c r="I1056" s="17">
        <f>SUM(I1054:I1055)</f>
        <v>9.33</v>
      </c>
    </row>
    <row r="1057" spans="1:9" ht="15" customHeight="1" x14ac:dyDescent="0.25">
      <c r="A1057" s="8"/>
      <c r="B1057" s="8"/>
      <c r="C1057" s="8"/>
      <c r="D1057" s="8"/>
      <c r="E1057" s="8"/>
      <c r="F1057" s="8"/>
      <c r="G1057" s="68" t="s">
        <v>3745</v>
      </c>
      <c r="H1057" s="68"/>
      <c r="I1057" s="4">
        <f>ROUND(SUM(I1052,I1056),2)</f>
        <v>11.59</v>
      </c>
    </row>
    <row r="1058" spans="1:9" ht="9.9499999999999993" customHeight="1" x14ac:dyDescent="0.25">
      <c r="A1058" s="8"/>
      <c r="B1058" s="8"/>
      <c r="C1058" s="8"/>
      <c r="D1058" s="8"/>
      <c r="E1058" s="8"/>
      <c r="F1058" s="8"/>
      <c r="G1058" s="62"/>
      <c r="H1058" s="62"/>
      <c r="I1058" s="62"/>
    </row>
    <row r="1059" spans="1:9" ht="20.100000000000001" customHeight="1" x14ac:dyDescent="0.25">
      <c r="A1059" s="63" t="s">
        <v>4307</v>
      </c>
      <c r="B1059" s="63"/>
      <c r="C1059" s="63"/>
      <c r="D1059" s="63"/>
      <c r="E1059" s="63"/>
      <c r="F1059" s="63"/>
      <c r="G1059" s="63"/>
      <c r="H1059" s="63"/>
      <c r="I1059" s="63"/>
    </row>
    <row r="1060" spans="1:9" ht="15" customHeight="1" x14ac:dyDescent="0.25">
      <c r="A1060" s="64" t="s">
        <v>3887</v>
      </c>
      <c r="B1060" s="64"/>
      <c r="C1060" s="65" t="s">
        <v>3</v>
      </c>
      <c r="D1060" s="65"/>
      <c r="E1060" s="65"/>
      <c r="F1060" s="12" t="s">
        <v>4</v>
      </c>
      <c r="G1060" s="12" t="s">
        <v>3725</v>
      </c>
      <c r="H1060" s="12" t="s">
        <v>3726</v>
      </c>
      <c r="I1060" s="12" t="s">
        <v>3727</v>
      </c>
    </row>
    <row r="1061" spans="1:9" ht="21" customHeight="1" x14ac:dyDescent="0.25">
      <c r="A1061" s="13" t="s">
        <v>4308</v>
      </c>
      <c r="B1061" s="14" t="s">
        <v>4309</v>
      </c>
      <c r="C1061" s="66" t="s">
        <v>17</v>
      </c>
      <c r="D1061" s="66"/>
      <c r="E1061" s="66"/>
      <c r="F1061" s="13" t="s">
        <v>61</v>
      </c>
      <c r="G1061" s="15">
        <v>1</v>
      </c>
      <c r="H1061" s="16">
        <v>3.11</v>
      </c>
      <c r="I1061" s="16">
        <f>TRUNC(TRUNC(G1061,8)*H1061,2)</f>
        <v>3.11</v>
      </c>
    </row>
    <row r="1062" spans="1:9" ht="15" customHeight="1" x14ac:dyDescent="0.25">
      <c r="A1062" s="8"/>
      <c r="B1062" s="8"/>
      <c r="C1062" s="8"/>
      <c r="D1062" s="8"/>
      <c r="E1062" s="8"/>
      <c r="F1062" s="8"/>
      <c r="G1062" s="67" t="s">
        <v>3896</v>
      </c>
      <c r="H1062" s="67"/>
      <c r="I1062" s="17">
        <f>SUM(I1061:I1061)</f>
        <v>3.11</v>
      </c>
    </row>
    <row r="1063" spans="1:9" ht="15" customHeight="1" x14ac:dyDescent="0.25">
      <c r="A1063" s="64" t="s">
        <v>3872</v>
      </c>
      <c r="B1063" s="64"/>
      <c r="C1063" s="65" t="s">
        <v>3</v>
      </c>
      <c r="D1063" s="65"/>
      <c r="E1063" s="65"/>
      <c r="F1063" s="12" t="s">
        <v>4</v>
      </c>
      <c r="G1063" s="12" t="s">
        <v>3725</v>
      </c>
      <c r="H1063" s="12" t="s">
        <v>3726</v>
      </c>
      <c r="I1063" s="12" t="s">
        <v>3727</v>
      </c>
    </row>
    <row r="1064" spans="1:9" ht="21" customHeight="1" x14ac:dyDescent="0.25">
      <c r="A1064" s="13" t="s">
        <v>4267</v>
      </c>
      <c r="B1064" s="14" t="s">
        <v>4268</v>
      </c>
      <c r="C1064" s="66" t="s">
        <v>17</v>
      </c>
      <c r="D1064" s="66"/>
      <c r="E1064" s="66"/>
      <c r="F1064" s="13" t="s">
        <v>25</v>
      </c>
      <c r="G1064" s="15">
        <v>0.2243</v>
      </c>
      <c r="H1064" s="16">
        <v>25.56</v>
      </c>
      <c r="I1064" s="16">
        <f>TRUNC(TRUNC(G1064,8)*H1064,2)</f>
        <v>5.73</v>
      </c>
    </row>
    <row r="1065" spans="1:9" ht="15" customHeight="1" x14ac:dyDescent="0.25">
      <c r="A1065" s="13" t="s">
        <v>4269</v>
      </c>
      <c r="B1065" s="14" t="s">
        <v>4270</v>
      </c>
      <c r="C1065" s="66" t="s">
        <v>17</v>
      </c>
      <c r="D1065" s="66"/>
      <c r="E1065" s="66"/>
      <c r="F1065" s="13" t="s">
        <v>25</v>
      </c>
      <c r="G1065" s="15">
        <v>0.2243</v>
      </c>
      <c r="H1065" s="16">
        <v>33.94</v>
      </c>
      <c r="I1065" s="16">
        <f>TRUNC(TRUNC(G1065,8)*H1065,2)</f>
        <v>7.61</v>
      </c>
    </row>
    <row r="1066" spans="1:9" ht="18" customHeight="1" x14ac:dyDescent="0.25">
      <c r="A1066" s="8"/>
      <c r="B1066" s="8"/>
      <c r="C1066" s="8"/>
      <c r="D1066" s="8"/>
      <c r="E1066" s="8"/>
      <c r="F1066" s="8"/>
      <c r="G1066" s="67" t="s">
        <v>3875</v>
      </c>
      <c r="H1066" s="67"/>
      <c r="I1066" s="17">
        <f>SUM(I1064:I1065)</f>
        <v>13.34</v>
      </c>
    </row>
    <row r="1067" spans="1:9" ht="15" customHeight="1" x14ac:dyDescent="0.25">
      <c r="A1067" s="8"/>
      <c r="B1067" s="8"/>
      <c r="C1067" s="8"/>
      <c r="D1067" s="8"/>
      <c r="E1067" s="8"/>
      <c r="F1067" s="8"/>
      <c r="G1067" s="68" t="s">
        <v>3745</v>
      </c>
      <c r="H1067" s="68"/>
      <c r="I1067" s="4">
        <f>ROUND(SUM(I1062,I1066),2)</f>
        <v>16.45</v>
      </c>
    </row>
    <row r="1068" spans="1:9" ht="9.9499999999999993" customHeight="1" x14ac:dyDescent="0.25">
      <c r="A1068" s="8"/>
      <c r="B1068" s="8"/>
      <c r="C1068" s="8"/>
      <c r="D1068" s="8"/>
      <c r="E1068" s="8"/>
      <c r="F1068" s="8"/>
      <c r="G1068" s="62"/>
      <c r="H1068" s="62"/>
      <c r="I1068" s="62"/>
    </row>
    <row r="1069" spans="1:9" ht="20.100000000000001" customHeight="1" x14ac:dyDescent="0.25">
      <c r="A1069" s="63" t="s">
        <v>4310</v>
      </c>
      <c r="B1069" s="63"/>
      <c r="C1069" s="63"/>
      <c r="D1069" s="63"/>
      <c r="E1069" s="63"/>
      <c r="F1069" s="63"/>
      <c r="G1069" s="63"/>
      <c r="H1069" s="63"/>
      <c r="I1069" s="63"/>
    </row>
    <row r="1070" spans="1:9" ht="15" customHeight="1" x14ac:dyDescent="0.25">
      <c r="A1070" s="64" t="s">
        <v>3887</v>
      </c>
      <c r="B1070" s="64"/>
      <c r="C1070" s="65" t="s">
        <v>3</v>
      </c>
      <c r="D1070" s="65"/>
      <c r="E1070" s="65"/>
      <c r="F1070" s="12" t="s">
        <v>4</v>
      </c>
      <c r="G1070" s="12" t="s">
        <v>3725</v>
      </c>
      <c r="H1070" s="12" t="s">
        <v>3726</v>
      </c>
      <c r="I1070" s="12" t="s">
        <v>3727</v>
      </c>
    </row>
    <row r="1071" spans="1:9" ht="21" customHeight="1" x14ac:dyDescent="0.25">
      <c r="A1071" s="13" t="s">
        <v>4311</v>
      </c>
      <c r="B1071" s="14" t="s">
        <v>4312</v>
      </c>
      <c r="C1071" s="66" t="s">
        <v>17</v>
      </c>
      <c r="D1071" s="66"/>
      <c r="E1071" s="66"/>
      <c r="F1071" s="13" t="s">
        <v>61</v>
      </c>
      <c r="G1071" s="15">
        <v>1</v>
      </c>
      <c r="H1071" s="16">
        <v>4.51</v>
      </c>
      <c r="I1071" s="16">
        <f>TRUNC(TRUNC(G1071,8)*H1071,2)</f>
        <v>4.51</v>
      </c>
    </row>
    <row r="1072" spans="1:9" ht="15" customHeight="1" x14ac:dyDescent="0.25">
      <c r="A1072" s="8"/>
      <c r="B1072" s="8"/>
      <c r="C1072" s="8"/>
      <c r="D1072" s="8"/>
      <c r="E1072" s="8"/>
      <c r="F1072" s="8"/>
      <c r="G1072" s="67" t="s">
        <v>3896</v>
      </c>
      <c r="H1072" s="67"/>
      <c r="I1072" s="17">
        <f>SUM(I1071:I1071)</f>
        <v>4.51</v>
      </c>
    </row>
    <row r="1073" spans="1:9" ht="15" customHeight="1" x14ac:dyDescent="0.25">
      <c r="A1073" s="64" t="s">
        <v>3872</v>
      </c>
      <c r="B1073" s="64"/>
      <c r="C1073" s="65" t="s">
        <v>3</v>
      </c>
      <c r="D1073" s="65"/>
      <c r="E1073" s="65"/>
      <c r="F1073" s="12" t="s">
        <v>4</v>
      </c>
      <c r="G1073" s="12" t="s">
        <v>3725</v>
      </c>
      <c r="H1073" s="12" t="s">
        <v>3726</v>
      </c>
      <c r="I1073" s="12" t="s">
        <v>3727</v>
      </c>
    </row>
    <row r="1074" spans="1:9" ht="21" customHeight="1" x14ac:dyDescent="0.25">
      <c r="A1074" s="13" t="s">
        <v>4267</v>
      </c>
      <c r="B1074" s="14" t="s">
        <v>4268</v>
      </c>
      <c r="C1074" s="66" t="s">
        <v>17</v>
      </c>
      <c r="D1074" s="66"/>
      <c r="E1074" s="66"/>
      <c r="F1074" s="13" t="s">
        <v>25</v>
      </c>
      <c r="G1074" s="15">
        <v>0.25790000000000002</v>
      </c>
      <c r="H1074" s="16">
        <v>25.56</v>
      </c>
      <c r="I1074" s="16">
        <f>TRUNC(TRUNC(G1074,8)*H1074,2)</f>
        <v>6.59</v>
      </c>
    </row>
    <row r="1075" spans="1:9" ht="15" customHeight="1" x14ac:dyDescent="0.25">
      <c r="A1075" s="13" t="s">
        <v>4269</v>
      </c>
      <c r="B1075" s="14" t="s">
        <v>4270</v>
      </c>
      <c r="C1075" s="66" t="s">
        <v>17</v>
      </c>
      <c r="D1075" s="66"/>
      <c r="E1075" s="66"/>
      <c r="F1075" s="13" t="s">
        <v>25</v>
      </c>
      <c r="G1075" s="15">
        <v>0.25790000000000002</v>
      </c>
      <c r="H1075" s="16">
        <v>33.94</v>
      </c>
      <c r="I1075" s="16">
        <f>TRUNC(TRUNC(G1075,8)*H1075,2)</f>
        <v>8.75</v>
      </c>
    </row>
    <row r="1076" spans="1:9" ht="18" customHeight="1" x14ac:dyDescent="0.25">
      <c r="A1076" s="8"/>
      <c r="B1076" s="8"/>
      <c r="C1076" s="8"/>
      <c r="D1076" s="8"/>
      <c r="E1076" s="8"/>
      <c r="F1076" s="8"/>
      <c r="G1076" s="67" t="s">
        <v>3875</v>
      </c>
      <c r="H1076" s="67"/>
      <c r="I1076" s="17">
        <f>SUM(I1074:I1075)</f>
        <v>15.34</v>
      </c>
    </row>
    <row r="1077" spans="1:9" ht="15" customHeight="1" x14ac:dyDescent="0.25">
      <c r="A1077" s="8"/>
      <c r="B1077" s="8"/>
      <c r="C1077" s="8"/>
      <c r="D1077" s="8"/>
      <c r="E1077" s="8"/>
      <c r="F1077" s="8"/>
      <c r="G1077" s="68" t="s">
        <v>3745</v>
      </c>
      <c r="H1077" s="68"/>
      <c r="I1077" s="4">
        <f>ROUND(SUM(I1072,I1076),2)</f>
        <v>19.850000000000001</v>
      </c>
    </row>
    <row r="1078" spans="1:9" ht="9.9499999999999993" customHeight="1" x14ac:dyDescent="0.25">
      <c r="A1078" s="8"/>
      <c r="B1078" s="8"/>
      <c r="C1078" s="8"/>
      <c r="D1078" s="8"/>
      <c r="E1078" s="8"/>
      <c r="F1078" s="8"/>
      <c r="G1078" s="62"/>
      <c r="H1078" s="62"/>
      <c r="I1078" s="62"/>
    </row>
    <row r="1079" spans="1:9" ht="20.100000000000001" customHeight="1" x14ac:dyDescent="0.25">
      <c r="A1079" s="63" t="s">
        <v>4313</v>
      </c>
      <c r="B1079" s="63"/>
      <c r="C1079" s="63"/>
      <c r="D1079" s="63"/>
      <c r="E1079" s="63"/>
      <c r="F1079" s="63"/>
      <c r="G1079" s="63"/>
      <c r="H1079" s="63"/>
      <c r="I1079" s="63"/>
    </row>
    <row r="1080" spans="1:9" ht="15" customHeight="1" x14ac:dyDescent="0.25">
      <c r="A1080" s="64" t="s">
        <v>3887</v>
      </c>
      <c r="B1080" s="64"/>
      <c r="C1080" s="65" t="s">
        <v>3</v>
      </c>
      <c r="D1080" s="65"/>
      <c r="E1080" s="65"/>
      <c r="F1080" s="12" t="s">
        <v>4</v>
      </c>
      <c r="G1080" s="12" t="s">
        <v>3725</v>
      </c>
      <c r="H1080" s="12" t="s">
        <v>3726</v>
      </c>
      <c r="I1080" s="12" t="s">
        <v>3727</v>
      </c>
    </row>
    <row r="1081" spans="1:9" ht="21" customHeight="1" x14ac:dyDescent="0.25">
      <c r="A1081" s="13" t="s">
        <v>4314</v>
      </c>
      <c r="B1081" s="14" t="s">
        <v>4315</v>
      </c>
      <c r="C1081" s="66" t="s">
        <v>17</v>
      </c>
      <c r="D1081" s="66"/>
      <c r="E1081" s="66"/>
      <c r="F1081" s="13" t="s">
        <v>61</v>
      </c>
      <c r="G1081" s="15">
        <v>1</v>
      </c>
      <c r="H1081" s="16">
        <v>23.66</v>
      </c>
      <c r="I1081" s="16">
        <f>TRUNC(TRUNC(G1081,8)*H1081,2)</f>
        <v>23.66</v>
      </c>
    </row>
    <row r="1082" spans="1:9" ht="15" customHeight="1" x14ac:dyDescent="0.25">
      <c r="A1082" s="8"/>
      <c r="B1082" s="8"/>
      <c r="C1082" s="8"/>
      <c r="D1082" s="8"/>
      <c r="E1082" s="8"/>
      <c r="F1082" s="8"/>
      <c r="G1082" s="67" t="s">
        <v>3896</v>
      </c>
      <c r="H1082" s="67"/>
      <c r="I1082" s="17">
        <f>SUM(I1081:I1081)</f>
        <v>23.66</v>
      </c>
    </row>
    <row r="1083" spans="1:9" ht="15" customHeight="1" x14ac:dyDescent="0.25">
      <c r="A1083" s="64" t="s">
        <v>3872</v>
      </c>
      <c r="B1083" s="64"/>
      <c r="C1083" s="65" t="s">
        <v>3</v>
      </c>
      <c r="D1083" s="65"/>
      <c r="E1083" s="65"/>
      <c r="F1083" s="12" t="s">
        <v>4</v>
      </c>
      <c r="G1083" s="12" t="s">
        <v>3725</v>
      </c>
      <c r="H1083" s="12" t="s">
        <v>3726</v>
      </c>
      <c r="I1083" s="12" t="s">
        <v>3727</v>
      </c>
    </row>
    <row r="1084" spans="1:9" ht="21" customHeight="1" x14ac:dyDescent="0.25">
      <c r="A1084" s="13" t="s">
        <v>4267</v>
      </c>
      <c r="B1084" s="14" t="s">
        <v>4268</v>
      </c>
      <c r="C1084" s="66" t="s">
        <v>17</v>
      </c>
      <c r="D1084" s="66"/>
      <c r="E1084" s="66"/>
      <c r="F1084" s="13" t="s">
        <v>25</v>
      </c>
      <c r="G1084" s="15">
        <v>0.42599999999999999</v>
      </c>
      <c r="H1084" s="16">
        <v>25.56</v>
      </c>
      <c r="I1084" s="16">
        <f>TRUNC(TRUNC(G1084,8)*H1084,2)</f>
        <v>10.88</v>
      </c>
    </row>
    <row r="1085" spans="1:9" ht="15" customHeight="1" x14ac:dyDescent="0.25">
      <c r="A1085" s="13" t="s">
        <v>4269</v>
      </c>
      <c r="B1085" s="14" t="s">
        <v>4270</v>
      </c>
      <c r="C1085" s="66" t="s">
        <v>17</v>
      </c>
      <c r="D1085" s="66"/>
      <c r="E1085" s="66"/>
      <c r="F1085" s="13" t="s">
        <v>25</v>
      </c>
      <c r="G1085" s="15">
        <v>0.42599999999999999</v>
      </c>
      <c r="H1085" s="16">
        <v>33.94</v>
      </c>
      <c r="I1085" s="16">
        <f>TRUNC(TRUNC(G1085,8)*H1085,2)</f>
        <v>14.45</v>
      </c>
    </row>
    <row r="1086" spans="1:9" ht="18" customHeight="1" x14ac:dyDescent="0.25">
      <c r="A1086" s="8"/>
      <c r="B1086" s="8"/>
      <c r="C1086" s="8"/>
      <c r="D1086" s="8"/>
      <c r="E1086" s="8"/>
      <c r="F1086" s="8"/>
      <c r="G1086" s="67" t="s">
        <v>3875</v>
      </c>
      <c r="H1086" s="67"/>
      <c r="I1086" s="17">
        <f>SUM(I1084:I1085)</f>
        <v>25.33</v>
      </c>
    </row>
    <row r="1087" spans="1:9" ht="15" customHeight="1" x14ac:dyDescent="0.25">
      <c r="A1087" s="8"/>
      <c r="B1087" s="8"/>
      <c r="C1087" s="8"/>
      <c r="D1087" s="8"/>
      <c r="E1087" s="8"/>
      <c r="F1087" s="8"/>
      <c r="G1087" s="68" t="s">
        <v>3745</v>
      </c>
      <c r="H1087" s="68"/>
      <c r="I1087" s="4">
        <f>ROUND(SUM(I1082,I1086),2)</f>
        <v>48.99</v>
      </c>
    </row>
    <row r="1088" spans="1:9" ht="9.9499999999999993" customHeight="1" x14ac:dyDescent="0.25">
      <c r="A1088" s="8"/>
      <c r="B1088" s="8"/>
      <c r="C1088" s="8"/>
      <c r="D1088" s="8"/>
      <c r="E1088" s="8"/>
      <c r="F1088" s="8"/>
      <c r="G1088" s="62"/>
      <c r="H1088" s="62"/>
      <c r="I1088" s="62"/>
    </row>
    <row r="1089" spans="1:9" ht="20.100000000000001" customHeight="1" x14ac:dyDescent="0.25">
      <c r="A1089" s="63" t="s">
        <v>4316</v>
      </c>
      <c r="B1089" s="63"/>
      <c r="C1089" s="63"/>
      <c r="D1089" s="63"/>
      <c r="E1089" s="63"/>
      <c r="F1089" s="63"/>
      <c r="G1089" s="63"/>
      <c r="H1089" s="63"/>
      <c r="I1089" s="63"/>
    </row>
    <row r="1090" spans="1:9" ht="15" customHeight="1" x14ac:dyDescent="0.25">
      <c r="A1090" s="64" t="s">
        <v>3887</v>
      </c>
      <c r="B1090" s="64"/>
      <c r="C1090" s="65" t="s">
        <v>3</v>
      </c>
      <c r="D1090" s="65"/>
      <c r="E1090" s="65"/>
      <c r="F1090" s="12" t="s">
        <v>4</v>
      </c>
      <c r="G1090" s="12" t="s">
        <v>3725</v>
      </c>
      <c r="H1090" s="12" t="s">
        <v>3726</v>
      </c>
      <c r="I1090" s="12" t="s">
        <v>3727</v>
      </c>
    </row>
    <row r="1091" spans="1:9" ht="29.1" customHeight="1" x14ac:dyDescent="0.25">
      <c r="A1091" s="13" t="s">
        <v>4317</v>
      </c>
      <c r="B1091" s="14" t="s">
        <v>4318</v>
      </c>
      <c r="C1091" s="66" t="s">
        <v>17</v>
      </c>
      <c r="D1091" s="66"/>
      <c r="E1091" s="66"/>
      <c r="F1091" s="13" t="s">
        <v>178</v>
      </c>
      <c r="G1091" s="15">
        <v>1.2434000000000001</v>
      </c>
      <c r="H1091" s="16">
        <v>2.39</v>
      </c>
      <c r="I1091" s="16">
        <f>TRUNC(TRUNC(G1091,8)*H1091,2)</f>
        <v>2.97</v>
      </c>
    </row>
    <row r="1092" spans="1:9" ht="21" customHeight="1" x14ac:dyDescent="0.25">
      <c r="A1092" s="13" t="s">
        <v>4319</v>
      </c>
      <c r="B1092" s="14" t="s">
        <v>4320</v>
      </c>
      <c r="C1092" s="66" t="s">
        <v>17</v>
      </c>
      <c r="D1092" s="66"/>
      <c r="E1092" s="66"/>
      <c r="F1092" s="13" t="s">
        <v>61</v>
      </c>
      <c r="G1092" s="15">
        <v>9.4000000000000004E-3</v>
      </c>
      <c r="H1092" s="16">
        <v>4.1399999999999997</v>
      </c>
      <c r="I1092" s="16">
        <f>TRUNC(TRUNC(G1092,8)*H1092,2)</f>
        <v>0.03</v>
      </c>
    </row>
    <row r="1093" spans="1:9" ht="15" customHeight="1" x14ac:dyDescent="0.25">
      <c r="A1093" s="8"/>
      <c r="B1093" s="8"/>
      <c r="C1093" s="8"/>
      <c r="D1093" s="8"/>
      <c r="E1093" s="8"/>
      <c r="F1093" s="8"/>
      <c r="G1093" s="67" t="s">
        <v>3896</v>
      </c>
      <c r="H1093" s="67"/>
      <c r="I1093" s="17">
        <f>SUM(I1091:I1092)</f>
        <v>3</v>
      </c>
    </row>
    <row r="1094" spans="1:9" ht="15" customHeight="1" x14ac:dyDescent="0.25">
      <c r="A1094" s="64" t="s">
        <v>3872</v>
      </c>
      <c r="B1094" s="64"/>
      <c r="C1094" s="65" t="s">
        <v>3</v>
      </c>
      <c r="D1094" s="65"/>
      <c r="E1094" s="65"/>
      <c r="F1094" s="12" t="s">
        <v>4</v>
      </c>
      <c r="G1094" s="12" t="s">
        <v>3725</v>
      </c>
      <c r="H1094" s="12" t="s">
        <v>3726</v>
      </c>
      <c r="I1094" s="12" t="s">
        <v>3727</v>
      </c>
    </row>
    <row r="1095" spans="1:9" ht="21" customHeight="1" x14ac:dyDescent="0.25">
      <c r="A1095" s="13" t="s">
        <v>4267</v>
      </c>
      <c r="B1095" s="14" t="s">
        <v>4268</v>
      </c>
      <c r="C1095" s="66" t="s">
        <v>17</v>
      </c>
      <c r="D1095" s="66"/>
      <c r="E1095" s="66"/>
      <c r="F1095" s="13" t="s">
        <v>25</v>
      </c>
      <c r="G1095" s="15">
        <v>2.9000000000000001E-2</v>
      </c>
      <c r="H1095" s="16">
        <v>25.56</v>
      </c>
      <c r="I1095" s="16">
        <f>TRUNC(TRUNC(G1095,8)*H1095,2)</f>
        <v>0.74</v>
      </c>
    </row>
    <row r="1096" spans="1:9" ht="15" customHeight="1" x14ac:dyDescent="0.25">
      <c r="A1096" s="13" t="s">
        <v>4269</v>
      </c>
      <c r="B1096" s="14" t="s">
        <v>4270</v>
      </c>
      <c r="C1096" s="66" t="s">
        <v>17</v>
      </c>
      <c r="D1096" s="66"/>
      <c r="E1096" s="66"/>
      <c r="F1096" s="13" t="s">
        <v>25</v>
      </c>
      <c r="G1096" s="15">
        <v>2.9000000000000001E-2</v>
      </c>
      <c r="H1096" s="16">
        <v>33.94</v>
      </c>
      <c r="I1096" s="16">
        <f>TRUNC(TRUNC(G1096,8)*H1096,2)</f>
        <v>0.98</v>
      </c>
    </row>
    <row r="1097" spans="1:9" ht="18" customHeight="1" x14ac:dyDescent="0.25">
      <c r="A1097" s="8"/>
      <c r="B1097" s="8"/>
      <c r="C1097" s="8"/>
      <c r="D1097" s="8"/>
      <c r="E1097" s="8"/>
      <c r="F1097" s="8"/>
      <c r="G1097" s="67" t="s">
        <v>3875</v>
      </c>
      <c r="H1097" s="67"/>
      <c r="I1097" s="17">
        <f>SUM(I1095:I1096)</f>
        <v>1.72</v>
      </c>
    </row>
    <row r="1098" spans="1:9" ht="15" customHeight="1" x14ac:dyDescent="0.25">
      <c r="A1098" s="8"/>
      <c r="B1098" s="8"/>
      <c r="C1098" s="8"/>
      <c r="D1098" s="8"/>
      <c r="E1098" s="8"/>
      <c r="F1098" s="8"/>
      <c r="G1098" s="68" t="s">
        <v>3745</v>
      </c>
      <c r="H1098" s="68"/>
      <c r="I1098" s="4">
        <f>ROUND(SUM(I1093,I1097),2)</f>
        <v>4.72</v>
      </c>
    </row>
    <row r="1099" spans="1:9" ht="9.9499999999999993" customHeight="1" x14ac:dyDescent="0.25">
      <c r="A1099" s="8"/>
      <c r="B1099" s="8"/>
      <c r="C1099" s="8"/>
      <c r="D1099" s="8"/>
      <c r="E1099" s="8"/>
      <c r="F1099" s="8"/>
      <c r="G1099" s="62"/>
      <c r="H1099" s="62"/>
      <c r="I1099" s="62"/>
    </row>
    <row r="1100" spans="1:9" ht="20.100000000000001" customHeight="1" x14ac:dyDescent="0.25">
      <c r="A1100" s="63" t="s">
        <v>4321</v>
      </c>
      <c r="B1100" s="63"/>
      <c r="C1100" s="63"/>
      <c r="D1100" s="63"/>
      <c r="E1100" s="63"/>
      <c r="F1100" s="63"/>
      <c r="G1100" s="63"/>
      <c r="H1100" s="63"/>
      <c r="I1100" s="63"/>
    </row>
    <row r="1101" spans="1:9" ht="15" customHeight="1" x14ac:dyDescent="0.25">
      <c r="A1101" s="64" t="s">
        <v>3887</v>
      </c>
      <c r="B1101" s="64"/>
      <c r="C1101" s="65" t="s">
        <v>3</v>
      </c>
      <c r="D1101" s="65"/>
      <c r="E1101" s="65"/>
      <c r="F1101" s="12" t="s">
        <v>4</v>
      </c>
      <c r="G1101" s="12" t="s">
        <v>3725</v>
      </c>
      <c r="H1101" s="12" t="s">
        <v>3726</v>
      </c>
      <c r="I1101" s="12" t="s">
        <v>3727</v>
      </c>
    </row>
    <row r="1102" spans="1:9" ht="38.1" customHeight="1" x14ac:dyDescent="0.25">
      <c r="A1102" s="13" t="s">
        <v>4322</v>
      </c>
      <c r="B1102" s="14" t="s">
        <v>4323</v>
      </c>
      <c r="C1102" s="66" t="s">
        <v>17</v>
      </c>
      <c r="D1102" s="66"/>
      <c r="E1102" s="66"/>
      <c r="F1102" s="13" t="s">
        <v>178</v>
      </c>
      <c r="G1102" s="15">
        <v>1.2434000000000001</v>
      </c>
      <c r="H1102" s="16">
        <v>4.3499999999999996</v>
      </c>
      <c r="I1102" s="16">
        <f>TRUNC(TRUNC(G1102,8)*H1102,2)</f>
        <v>5.4</v>
      </c>
    </row>
    <row r="1103" spans="1:9" ht="21" customHeight="1" x14ac:dyDescent="0.25">
      <c r="A1103" s="13" t="s">
        <v>4319</v>
      </c>
      <c r="B1103" s="14" t="s">
        <v>4320</v>
      </c>
      <c r="C1103" s="66" t="s">
        <v>17</v>
      </c>
      <c r="D1103" s="66"/>
      <c r="E1103" s="66"/>
      <c r="F1103" s="13" t="s">
        <v>61</v>
      </c>
      <c r="G1103" s="15">
        <v>9.4000000000000004E-3</v>
      </c>
      <c r="H1103" s="16">
        <v>4.1399999999999997</v>
      </c>
      <c r="I1103" s="16">
        <f>TRUNC(TRUNC(G1103,8)*H1103,2)</f>
        <v>0.03</v>
      </c>
    </row>
    <row r="1104" spans="1:9" ht="15" customHeight="1" x14ac:dyDescent="0.25">
      <c r="A1104" s="8"/>
      <c r="B1104" s="8"/>
      <c r="C1104" s="8"/>
      <c r="D1104" s="8"/>
      <c r="E1104" s="8"/>
      <c r="F1104" s="8"/>
      <c r="G1104" s="67" t="s">
        <v>3896</v>
      </c>
      <c r="H1104" s="67"/>
      <c r="I1104" s="17">
        <f>SUM(I1102:I1103)</f>
        <v>5.4300000000000006</v>
      </c>
    </row>
    <row r="1105" spans="1:9" ht="15" customHeight="1" x14ac:dyDescent="0.25">
      <c r="A1105" s="64" t="s">
        <v>3872</v>
      </c>
      <c r="B1105" s="64"/>
      <c r="C1105" s="65" t="s">
        <v>3</v>
      </c>
      <c r="D1105" s="65"/>
      <c r="E1105" s="65"/>
      <c r="F1105" s="12" t="s">
        <v>4</v>
      </c>
      <c r="G1105" s="12" t="s">
        <v>3725</v>
      </c>
      <c r="H1105" s="12" t="s">
        <v>3726</v>
      </c>
      <c r="I1105" s="12" t="s">
        <v>3727</v>
      </c>
    </row>
    <row r="1106" spans="1:9" ht="21" customHeight="1" x14ac:dyDescent="0.25">
      <c r="A1106" s="13" t="s">
        <v>4267</v>
      </c>
      <c r="B1106" s="14" t="s">
        <v>4268</v>
      </c>
      <c r="C1106" s="66" t="s">
        <v>17</v>
      </c>
      <c r="D1106" s="66"/>
      <c r="E1106" s="66"/>
      <c r="F1106" s="13" t="s">
        <v>25</v>
      </c>
      <c r="G1106" s="15">
        <v>3.9E-2</v>
      </c>
      <c r="H1106" s="16">
        <v>25.56</v>
      </c>
      <c r="I1106" s="16">
        <f>TRUNC(TRUNC(G1106,8)*H1106,2)</f>
        <v>0.99</v>
      </c>
    </row>
    <row r="1107" spans="1:9" ht="15" customHeight="1" x14ac:dyDescent="0.25">
      <c r="A1107" s="13" t="s">
        <v>4269</v>
      </c>
      <c r="B1107" s="14" t="s">
        <v>4270</v>
      </c>
      <c r="C1107" s="66" t="s">
        <v>17</v>
      </c>
      <c r="D1107" s="66"/>
      <c r="E1107" s="66"/>
      <c r="F1107" s="13" t="s">
        <v>25</v>
      </c>
      <c r="G1107" s="15">
        <v>3.9E-2</v>
      </c>
      <c r="H1107" s="16">
        <v>33.94</v>
      </c>
      <c r="I1107" s="16">
        <f>TRUNC(TRUNC(G1107,8)*H1107,2)</f>
        <v>1.32</v>
      </c>
    </row>
    <row r="1108" spans="1:9" ht="18" customHeight="1" x14ac:dyDescent="0.25">
      <c r="A1108" s="8"/>
      <c r="B1108" s="8"/>
      <c r="C1108" s="8"/>
      <c r="D1108" s="8"/>
      <c r="E1108" s="8"/>
      <c r="F1108" s="8"/>
      <c r="G1108" s="67" t="s">
        <v>3875</v>
      </c>
      <c r="H1108" s="67"/>
      <c r="I1108" s="17">
        <f>SUM(I1106:I1107)</f>
        <v>2.31</v>
      </c>
    </row>
    <row r="1109" spans="1:9" ht="15" customHeight="1" x14ac:dyDescent="0.25">
      <c r="A1109" s="8"/>
      <c r="B1109" s="8"/>
      <c r="C1109" s="8"/>
      <c r="D1109" s="8"/>
      <c r="E1109" s="8"/>
      <c r="F1109" s="8"/>
      <c r="G1109" s="68" t="s">
        <v>3745</v>
      </c>
      <c r="H1109" s="68"/>
      <c r="I1109" s="4">
        <f>ROUND(SUM(I1104,I1108),2)</f>
        <v>7.74</v>
      </c>
    </row>
    <row r="1110" spans="1:9" ht="9.9499999999999993" customHeight="1" x14ac:dyDescent="0.25">
      <c r="A1110" s="8"/>
      <c r="B1110" s="8"/>
      <c r="C1110" s="8"/>
      <c r="D1110" s="8"/>
      <c r="E1110" s="8"/>
      <c r="F1110" s="8"/>
      <c r="G1110" s="62"/>
      <c r="H1110" s="62"/>
      <c r="I1110" s="62"/>
    </row>
    <row r="1111" spans="1:9" ht="20.100000000000001" customHeight="1" x14ac:dyDescent="0.25">
      <c r="A1111" s="63" t="s">
        <v>4324</v>
      </c>
      <c r="B1111" s="63"/>
      <c r="C1111" s="63"/>
      <c r="D1111" s="63"/>
      <c r="E1111" s="63"/>
      <c r="F1111" s="63"/>
      <c r="G1111" s="63"/>
      <c r="H1111" s="63"/>
      <c r="I1111" s="63"/>
    </row>
    <row r="1112" spans="1:9" ht="15" customHeight="1" x14ac:dyDescent="0.25">
      <c r="A1112" s="64" t="s">
        <v>3887</v>
      </c>
      <c r="B1112" s="64"/>
      <c r="C1112" s="65" t="s">
        <v>3</v>
      </c>
      <c r="D1112" s="65"/>
      <c r="E1112" s="65"/>
      <c r="F1112" s="12" t="s">
        <v>4</v>
      </c>
      <c r="G1112" s="12" t="s">
        <v>3725</v>
      </c>
      <c r="H1112" s="12" t="s">
        <v>3726</v>
      </c>
      <c r="I1112" s="12" t="s">
        <v>3727</v>
      </c>
    </row>
    <row r="1113" spans="1:9" ht="21" customHeight="1" x14ac:dyDescent="0.25">
      <c r="A1113" s="13" t="s">
        <v>4175</v>
      </c>
      <c r="B1113" s="14" t="s">
        <v>4176</v>
      </c>
      <c r="C1113" s="66" t="s">
        <v>17</v>
      </c>
      <c r="D1113" s="66"/>
      <c r="E1113" s="66"/>
      <c r="F1113" s="13" t="s">
        <v>61</v>
      </c>
      <c r="G1113" s="15">
        <v>63.721400000000003</v>
      </c>
      <c r="H1113" s="16">
        <v>0.6</v>
      </c>
      <c r="I1113" s="16">
        <f>TRUNC(TRUNC(G1113,8)*H1113,2)</f>
        <v>38.229999999999997</v>
      </c>
    </row>
    <row r="1114" spans="1:9" ht="15" customHeight="1" x14ac:dyDescent="0.25">
      <c r="A1114" s="8"/>
      <c r="B1114" s="8"/>
      <c r="C1114" s="8"/>
      <c r="D1114" s="8"/>
      <c r="E1114" s="8"/>
      <c r="F1114" s="8"/>
      <c r="G1114" s="67" t="s">
        <v>3896</v>
      </c>
      <c r="H1114" s="67"/>
      <c r="I1114" s="17">
        <f>SUM(I1113:I1113)</f>
        <v>38.229999999999997</v>
      </c>
    </row>
    <row r="1115" spans="1:9" ht="15" customHeight="1" x14ac:dyDescent="0.25">
      <c r="A1115" s="64" t="s">
        <v>3872</v>
      </c>
      <c r="B1115" s="64"/>
      <c r="C1115" s="65" t="s">
        <v>3</v>
      </c>
      <c r="D1115" s="65"/>
      <c r="E1115" s="65"/>
      <c r="F1115" s="12" t="s">
        <v>4</v>
      </c>
      <c r="G1115" s="12" t="s">
        <v>3725</v>
      </c>
      <c r="H1115" s="12" t="s">
        <v>3726</v>
      </c>
      <c r="I1115" s="12" t="s">
        <v>3727</v>
      </c>
    </row>
    <row r="1116" spans="1:9" ht="15" customHeight="1" x14ac:dyDescent="0.25">
      <c r="A1116" s="13" t="s">
        <v>3948</v>
      </c>
      <c r="B1116" s="14" t="s">
        <v>3949</v>
      </c>
      <c r="C1116" s="66" t="s">
        <v>17</v>
      </c>
      <c r="D1116" s="66"/>
      <c r="E1116" s="66"/>
      <c r="F1116" s="13" t="s">
        <v>25</v>
      </c>
      <c r="G1116" s="15">
        <v>2.1139999999999999</v>
      </c>
      <c r="H1116" s="16">
        <v>33.520000000000003</v>
      </c>
      <c r="I1116" s="16">
        <f>TRUNC(TRUNC(G1116,8)*H1116,2)</f>
        <v>70.86</v>
      </c>
    </row>
    <row r="1117" spans="1:9" ht="15" customHeight="1" x14ac:dyDescent="0.25">
      <c r="A1117" s="13" t="s">
        <v>3899</v>
      </c>
      <c r="B1117" s="14" t="s">
        <v>3900</v>
      </c>
      <c r="C1117" s="66" t="s">
        <v>17</v>
      </c>
      <c r="D1117" s="66"/>
      <c r="E1117" s="66"/>
      <c r="F1117" s="13" t="s">
        <v>25</v>
      </c>
      <c r="G1117" s="15">
        <v>1.661</v>
      </c>
      <c r="H1117" s="16">
        <v>24.37</v>
      </c>
      <c r="I1117" s="16">
        <f>TRUNC(TRUNC(G1117,8)*H1117,2)</f>
        <v>40.47</v>
      </c>
    </row>
    <row r="1118" spans="1:9" ht="18" customHeight="1" x14ac:dyDescent="0.25">
      <c r="A1118" s="8"/>
      <c r="B1118" s="8"/>
      <c r="C1118" s="8"/>
      <c r="D1118" s="8"/>
      <c r="E1118" s="8"/>
      <c r="F1118" s="8"/>
      <c r="G1118" s="67" t="s">
        <v>3875</v>
      </c>
      <c r="H1118" s="67"/>
      <c r="I1118" s="17">
        <f>SUM(I1116:I1117)</f>
        <v>111.33</v>
      </c>
    </row>
    <row r="1119" spans="1:9" ht="15" customHeight="1" x14ac:dyDescent="0.25">
      <c r="A1119" s="64" t="s">
        <v>3741</v>
      </c>
      <c r="B1119" s="64"/>
      <c r="C1119" s="65" t="s">
        <v>3</v>
      </c>
      <c r="D1119" s="65"/>
      <c r="E1119" s="65"/>
      <c r="F1119" s="12" t="s">
        <v>4</v>
      </c>
      <c r="G1119" s="12" t="s">
        <v>3725</v>
      </c>
      <c r="H1119" s="12" t="s">
        <v>3726</v>
      </c>
      <c r="I1119" s="12" t="s">
        <v>3727</v>
      </c>
    </row>
    <row r="1120" spans="1:9" ht="29.1" customHeight="1" x14ac:dyDescent="0.25">
      <c r="A1120" s="13" t="s">
        <v>4177</v>
      </c>
      <c r="B1120" s="14" t="s">
        <v>4178</v>
      </c>
      <c r="C1120" s="66" t="s">
        <v>17</v>
      </c>
      <c r="D1120" s="66"/>
      <c r="E1120" s="66"/>
      <c r="F1120" s="13" t="s">
        <v>76</v>
      </c>
      <c r="G1120" s="15">
        <v>4.6800000000000001E-2</v>
      </c>
      <c r="H1120" s="16">
        <v>851.58</v>
      </c>
      <c r="I1120" s="16">
        <f>TRUNC(TRUNC(G1120,8)*H1120,2)</f>
        <v>39.85</v>
      </c>
    </row>
    <row r="1121" spans="1:9" ht="29.1" customHeight="1" x14ac:dyDescent="0.25">
      <c r="A1121" s="13" t="s">
        <v>4154</v>
      </c>
      <c r="B1121" s="14" t="s">
        <v>4155</v>
      </c>
      <c r="C1121" s="66" t="s">
        <v>17</v>
      </c>
      <c r="D1121" s="66"/>
      <c r="E1121" s="66"/>
      <c r="F1121" s="13" t="s">
        <v>76</v>
      </c>
      <c r="G1121" s="15">
        <v>6.4000000000000003E-3</v>
      </c>
      <c r="H1121" s="16">
        <v>626.83000000000004</v>
      </c>
      <c r="I1121" s="16">
        <f>TRUNC(TRUNC(G1121,8)*H1121,2)</f>
        <v>4.01</v>
      </c>
    </row>
    <row r="1122" spans="1:9" ht="29.1" customHeight="1" x14ac:dyDescent="0.25">
      <c r="A1122" s="13" t="s">
        <v>4325</v>
      </c>
      <c r="B1122" s="14" t="s">
        <v>4326</v>
      </c>
      <c r="C1122" s="66" t="s">
        <v>17</v>
      </c>
      <c r="D1122" s="66"/>
      <c r="E1122" s="66"/>
      <c r="F1122" s="13" t="s">
        <v>76</v>
      </c>
      <c r="G1122" s="15">
        <v>2.52E-2</v>
      </c>
      <c r="H1122" s="16">
        <v>3351.32</v>
      </c>
      <c r="I1122" s="16">
        <f>TRUNC(TRUNC(G1122,8)*H1122,2)</f>
        <v>84.45</v>
      </c>
    </row>
    <row r="1123" spans="1:9" ht="29.1" customHeight="1" x14ac:dyDescent="0.25">
      <c r="A1123" s="13" t="s">
        <v>4327</v>
      </c>
      <c r="B1123" s="14" t="s">
        <v>4328</v>
      </c>
      <c r="C1123" s="66" t="s">
        <v>17</v>
      </c>
      <c r="D1123" s="66"/>
      <c r="E1123" s="66"/>
      <c r="F1123" s="13" t="s">
        <v>76</v>
      </c>
      <c r="G1123" s="15">
        <v>4.9000000000000002E-2</v>
      </c>
      <c r="H1123" s="16">
        <v>328.46</v>
      </c>
      <c r="I1123" s="16">
        <f>TRUNC(TRUNC(G1123,8)*H1123,2)</f>
        <v>16.09</v>
      </c>
    </row>
    <row r="1124" spans="1:9" ht="15" customHeight="1" x14ac:dyDescent="0.25">
      <c r="A1124" s="8"/>
      <c r="B1124" s="8"/>
      <c r="C1124" s="8"/>
      <c r="D1124" s="8"/>
      <c r="E1124" s="8"/>
      <c r="F1124" s="8"/>
      <c r="G1124" s="67" t="s">
        <v>3744</v>
      </c>
      <c r="H1124" s="67"/>
      <c r="I1124" s="17">
        <f>SUM(I1120:I1123)</f>
        <v>144.4</v>
      </c>
    </row>
    <row r="1125" spans="1:9" ht="15" customHeight="1" x14ac:dyDescent="0.25">
      <c r="A1125" s="8"/>
      <c r="B1125" s="8"/>
      <c r="C1125" s="8"/>
      <c r="D1125" s="8"/>
      <c r="E1125" s="8"/>
      <c r="F1125" s="8"/>
      <c r="G1125" s="68" t="s">
        <v>3745</v>
      </c>
      <c r="H1125" s="68"/>
      <c r="I1125" s="4">
        <f>ROUND(SUM(I1114,I1118,I1124),2)</f>
        <v>293.95999999999998</v>
      </c>
    </row>
    <row r="1126" spans="1:9" ht="9.9499999999999993" customHeight="1" x14ac:dyDescent="0.25">
      <c r="A1126" s="8"/>
      <c r="B1126" s="8"/>
      <c r="C1126" s="8"/>
      <c r="D1126" s="8"/>
      <c r="E1126" s="8"/>
      <c r="F1126" s="8"/>
      <c r="G1126" s="62"/>
      <c r="H1126" s="62"/>
      <c r="I1126" s="62"/>
    </row>
    <row r="1127" spans="1:9" ht="20.100000000000001" customHeight="1" x14ac:dyDescent="0.25">
      <c r="A1127" s="63" t="s">
        <v>4329</v>
      </c>
      <c r="B1127" s="63"/>
      <c r="C1127" s="63"/>
      <c r="D1127" s="63"/>
      <c r="E1127" s="63"/>
      <c r="F1127" s="63"/>
      <c r="G1127" s="63"/>
      <c r="H1127" s="63"/>
      <c r="I1127" s="63"/>
    </row>
    <row r="1128" spans="1:9" ht="15" customHeight="1" x14ac:dyDescent="0.25">
      <c r="A1128" s="64" t="s">
        <v>3865</v>
      </c>
      <c r="B1128" s="64"/>
      <c r="C1128" s="65" t="s">
        <v>3</v>
      </c>
      <c r="D1128" s="65"/>
      <c r="E1128" s="65"/>
      <c r="F1128" s="12" t="s">
        <v>4</v>
      </c>
      <c r="G1128" s="12" t="s">
        <v>3725</v>
      </c>
      <c r="H1128" s="12" t="s">
        <v>3726</v>
      </c>
      <c r="I1128" s="12" t="s">
        <v>3727</v>
      </c>
    </row>
    <row r="1129" spans="1:9" ht="45.95" customHeight="1" x14ac:dyDescent="0.25">
      <c r="A1129" s="13" t="s">
        <v>4139</v>
      </c>
      <c r="B1129" s="14" t="s">
        <v>4140</v>
      </c>
      <c r="C1129" s="66" t="s">
        <v>17</v>
      </c>
      <c r="D1129" s="66"/>
      <c r="E1129" s="66"/>
      <c r="F1129" s="13" t="s">
        <v>3868</v>
      </c>
      <c r="G1129" s="15">
        <v>1.78E-2</v>
      </c>
      <c r="H1129" s="16">
        <v>79.12</v>
      </c>
      <c r="I1129" s="16">
        <f>TRUNC(TRUNC(G1129,8)*H1129,2)</f>
        <v>1.4</v>
      </c>
    </row>
    <row r="1130" spans="1:9" ht="45.95" customHeight="1" x14ac:dyDescent="0.25">
      <c r="A1130" s="13" t="s">
        <v>4141</v>
      </c>
      <c r="B1130" s="14" t="s">
        <v>4142</v>
      </c>
      <c r="C1130" s="66" t="s">
        <v>17</v>
      </c>
      <c r="D1130" s="66"/>
      <c r="E1130" s="66"/>
      <c r="F1130" s="13" t="s">
        <v>3829</v>
      </c>
      <c r="G1130" s="15">
        <v>8.6999999999999994E-3</v>
      </c>
      <c r="H1130" s="16">
        <v>164.77</v>
      </c>
      <c r="I1130" s="16">
        <f>TRUNC(TRUNC(G1130,8)*H1130,2)</f>
        <v>1.43</v>
      </c>
    </row>
    <row r="1131" spans="1:9" ht="18" customHeight="1" x14ac:dyDescent="0.25">
      <c r="A1131" s="8"/>
      <c r="B1131" s="8"/>
      <c r="C1131" s="8"/>
      <c r="D1131" s="8"/>
      <c r="E1131" s="8"/>
      <c r="F1131" s="8"/>
      <c r="G1131" s="67" t="s">
        <v>3871</v>
      </c>
      <c r="H1131" s="67"/>
      <c r="I1131" s="17">
        <f>SUM(I1129:I1130)</f>
        <v>2.83</v>
      </c>
    </row>
    <row r="1132" spans="1:9" ht="15" customHeight="1" x14ac:dyDescent="0.25">
      <c r="A1132" s="64" t="s">
        <v>3887</v>
      </c>
      <c r="B1132" s="64"/>
      <c r="C1132" s="65" t="s">
        <v>3</v>
      </c>
      <c r="D1132" s="65"/>
      <c r="E1132" s="65"/>
      <c r="F1132" s="12" t="s">
        <v>4</v>
      </c>
      <c r="G1132" s="12" t="s">
        <v>3725</v>
      </c>
      <c r="H1132" s="12" t="s">
        <v>3726</v>
      </c>
      <c r="I1132" s="12" t="s">
        <v>3727</v>
      </c>
    </row>
    <row r="1133" spans="1:9" ht="21" customHeight="1" x14ac:dyDescent="0.25">
      <c r="A1133" s="13" t="s">
        <v>4175</v>
      </c>
      <c r="B1133" s="14" t="s">
        <v>4176</v>
      </c>
      <c r="C1133" s="66" t="s">
        <v>17</v>
      </c>
      <c r="D1133" s="66"/>
      <c r="E1133" s="66"/>
      <c r="F1133" s="13" t="s">
        <v>61</v>
      </c>
      <c r="G1133" s="15">
        <v>134.76400000000001</v>
      </c>
      <c r="H1133" s="16">
        <v>0.6</v>
      </c>
      <c r="I1133" s="16">
        <f>TRUNC(TRUNC(G1133,8)*H1133,2)</f>
        <v>80.849999999999994</v>
      </c>
    </row>
    <row r="1134" spans="1:9" ht="15" customHeight="1" x14ac:dyDescent="0.25">
      <c r="A1134" s="8"/>
      <c r="B1134" s="8"/>
      <c r="C1134" s="8"/>
      <c r="D1134" s="8"/>
      <c r="E1134" s="8"/>
      <c r="F1134" s="8"/>
      <c r="G1134" s="67" t="s">
        <v>3896</v>
      </c>
      <c r="H1134" s="67"/>
      <c r="I1134" s="17">
        <f>SUM(I1133:I1133)</f>
        <v>80.849999999999994</v>
      </c>
    </row>
    <row r="1135" spans="1:9" ht="15" customHeight="1" x14ac:dyDescent="0.25">
      <c r="A1135" s="64" t="s">
        <v>3872</v>
      </c>
      <c r="B1135" s="64"/>
      <c r="C1135" s="65" t="s">
        <v>3</v>
      </c>
      <c r="D1135" s="65"/>
      <c r="E1135" s="65"/>
      <c r="F1135" s="12" t="s">
        <v>4</v>
      </c>
      <c r="G1135" s="12" t="s">
        <v>3725</v>
      </c>
      <c r="H1135" s="12" t="s">
        <v>3726</v>
      </c>
      <c r="I1135" s="12" t="s">
        <v>3727</v>
      </c>
    </row>
    <row r="1136" spans="1:9" ht="15" customHeight="1" x14ac:dyDescent="0.25">
      <c r="A1136" s="13" t="s">
        <v>3948</v>
      </c>
      <c r="B1136" s="14" t="s">
        <v>3949</v>
      </c>
      <c r="C1136" s="66" t="s">
        <v>17</v>
      </c>
      <c r="D1136" s="66"/>
      <c r="E1136" s="66"/>
      <c r="F1136" s="13" t="s">
        <v>25</v>
      </c>
      <c r="G1136" s="15">
        <v>4.5403000000000002</v>
      </c>
      <c r="H1136" s="16">
        <v>33.520000000000003</v>
      </c>
      <c r="I1136" s="16">
        <f>TRUNC(TRUNC(G1136,8)*H1136,2)</f>
        <v>152.19</v>
      </c>
    </row>
    <row r="1137" spans="1:9" ht="15" customHeight="1" x14ac:dyDescent="0.25">
      <c r="A1137" s="13" t="s">
        <v>3899</v>
      </c>
      <c r="B1137" s="14" t="s">
        <v>3900</v>
      </c>
      <c r="C1137" s="66" t="s">
        <v>17</v>
      </c>
      <c r="D1137" s="66"/>
      <c r="E1137" s="66"/>
      <c r="F1137" s="13" t="s">
        <v>25</v>
      </c>
      <c r="G1137" s="15">
        <v>3.5674000000000001</v>
      </c>
      <c r="H1137" s="16">
        <v>24.37</v>
      </c>
      <c r="I1137" s="16">
        <f>TRUNC(TRUNC(G1137,8)*H1137,2)</f>
        <v>86.93</v>
      </c>
    </row>
    <row r="1138" spans="1:9" ht="18" customHeight="1" x14ac:dyDescent="0.25">
      <c r="A1138" s="8"/>
      <c r="B1138" s="8"/>
      <c r="C1138" s="8"/>
      <c r="D1138" s="8"/>
      <c r="E1138" s="8"/>
      <c r="F1138" s="8"/>
      <c r="G1138" s="67" t="s">
        <v>3875</v>
      </c>
      <c r="H1138" s="67"/>
      <c r="I1138" s="17">
        <f>SUM(I1136:I1137)</f>
        <v>239.12</v>
      </c>
    </row>
    <row r="1139" spans="1:9" ht="15" customHeight="1" x14ac:dyDescent="0.25">
      <c r="A1139" s="64" t="s">
        <v>3741</v>
      </c>
      <c r="B1139" s="64"/>
      <c r="C1139" s="65" t="s">
        <v>3</v>
      </c>
      <c r="D1139" s="65"/>
      <c r="E1139" s="65"/>
      <c r="F1139" s="12" t="s">
        <v>4</v>
      </c>
      <c r="G1139" s="12" t="s">
        <v>3725</v>
      </c>
      <c r="H1139" s="12" t="s">
        <v>3726</v>
      </c>
      <c r="I1139" s="12" t="s">
        <v>3727</v>
      </c>
    </row>
    <row r="1140" spans="1:9" ht="29.1" customHeight="1" x14ac:dyDescent="0.25">
      <c r="A1140" s="13" t="s">
        <v>4177</v>
      </c>
      <c r="B1140" s="14" t="s">
        <v>4178</v>
      </c>
      <c r="C1140" s="66" t="s">
        <v>17</v>
      </c>
      <c r="D1140" s="66"/>
      <c r="E1140" s="66"/>
      <c r="F1140" s="13" t="s">
        <v>76</v>
      </c>
      <c r="G1140" s="15">
        <v>0.1012</v>
      </c>
      <c r="H1140" s="16">
        <v>851.58</v>
      </c>
      <c r="I1140" s="16">
        <f>TRUNC(TRUNC(G1140,8)*H1140,2)</f>
        <v>86.17</v>
      </c>
    </row>
    <row r="1141" spans="1:9" ht="29.1" customHeight="1" x14ac:dyDescent="0.25">
      <c r="A1141" s="13" t="s">
        <v>4154</v>
      </c>
      <c r="B1141" s="14" t="s">
        <v>4155</v>
      </c>
      <c r="C1141" s="66" t="s">
        <v>17</v>
      </c>
      <c r="D1141" s="66"/>
      <c r="E1141" s="66"/>
      <c r="F1141" s="13" t="s">
        <v>76</v>
      </c>
      <c r="G1141" s="15">
        <v>1.3599999999999999E-2</v>
      </c>
      <c r="H1141" s="16">
        <v>626.83000000000004</v>
      </c>
      <c r="I1141" s="16">
        <f>TRUNC(TRUNC(G1141,8)*H1141,2)</f>
        <v>8.52</v>
      </c>
    </row>
    <row r="1142" spans="1:9" ht="29.1" customHeight="1" x14ac:dyDescent="0.25">
      <c r="A1142" s="13" t="s">
        <v>4168</v>
      </c>
      <c r="B1142" s="14" t="s">
        <v>4169</v>
      </c>
      <c r="C1142" s="66" t="s">
        <v>17</v>
      </c>
      <c r="D1142" s="66"/>
      <c r="E1142" s="66"/>
      <c r="F1142" s="13" t="s">
        <v>76</v>
      </c>
      <c r="G1142" s="15">
        <v>4.48E-2</v>
      </c>
      <c r="H1142" s="16">
        <v>2733.21</v>
      </c>
      <c r="I1142" s="16">
        <f>TRUNC(TRUNC(G1142,8)*H1142,2)</f>
        <v>122.44</v>
      </c>
    </row>
    <row r="1143" spans="1:9" ht="29.1" customHeight="1" x14ac:dyDescent="0.25">
      <c r="A1143" s="13" t="s">
        <v>4327</v>
      </c>
      <c r="B1143" s="14" t="s">
        <v>4328</v>
      </c>
      <c r="C1143" s="66" t="s">
        <v>17</v>
      </c>
      <c r="D1143" s="66"/>
      <c r="E1143" s="66"/>
      <c r="F1143" s="13" t="s">
        <v>76</v>
      </c>
      <c r="G1143" s="15">
        <v>8.1000000000000003E-2</v>
      </c>
      <c r="H1143" s="16">
        <v>328.46</v>
      </c>
      <c r="I1143" s="16">
        <f>TRUNC(TRUNC(G1143,8)*H1143,2)</f>
        <v>26.6</v>
      </c>
    </row>
    <row r="1144" spans="1:9" ht="15" customHeight="1" x14ac:dyDescent="0.25">
      <c r="A1144" s="8"/>
      <c r="B1144" s="8"/>
      <c r="C1144" s="8"/>
      <c r="D1144" s="8"/>
      <c r="E1144" s="8"/>
      <c r="F1144" s="8"/>
      <c r="G1144" s="67" t="s">
        <v>3744</v>
      </c>
      <c r="H1144" s="67"/>
      <c r="I1144" s="17">
        <f>SUM(I1140:I1143)</f>
        <v>243.73</v>
      </c>
    </row>
    <row r="1145" spans="1:9" ht="15" customHeight="1" x14ac:dyDescent="0.25">
      <c r="A1145" s="8"/>
      <c r="B1145" s="8"/>
      <c r="C1145" s="8"/>
      <c r="D1145" s="8"/>
      <c r="E1145" s="8"/>
      <c r="F1145" s="8"/>
      <c r="G1145" s="68" t="s">
        <v>3745</v>
      </c>
      <c r="H1145" s="68"/>
      <c r="I1145" s="4">
        <f>ROUND(SUM(I1131,I1134,I1138,I1144),2)</f>
        <v>566.53</v>
      </c>
    </row>
    <row r="1146" spans="1:9" ht="9.9499999999999993" customHeight="1" x14ac:dyDescent="0.25">
      <c r="A1146" s="8"/>
      <c r="B1146" s="8"/>
      <c r="C1146" s="8"/>
      <c r="D1146" s="8"/>
      <c r="E1146" s="8"/>
      <c r="F1146" s="8"/>
      <c r="G1146" s="62"/>
      <c r="H1146" s="62"/>
      <c r="I1146" s="62"/>
    </row>
    <row r="1147" spans="1:9" ht="20.100000000000001" customHeight="1" x14ac:dyDescent="0.25">
      <c r="A1147" s="63" t="s">
        <v>4330</v>
      </c>
      <c r="B1147" s="63"/>
      <c r="C1147" s="63"/>
      <c r="D1147" s="63"/>
      <c r="E1147" s="63"/>
      <c r="F1147" s="63"/>
      <c r="G1147" s="63"/>
      <c r="H1147" s="63"/>
      <c r="I1147" s="63"/>
    </row>
    <row r="1148" spans="1:9" ht="15" customHeight="1" x14ac:dyDescent="0.25">
      <c r="A1148" s="64" t="s">
        <v>3865</v>
      </c>
      <c r="B1148" s="64"/>
      <c r="C1148" s="65" t="s">
        <v>3</v>
      </c>
      <c r="D1148" s="65"/>
      <c r="E1148" s="65"/>
      <c r="F1148" s="12" t="s">
        <v>4</v>
      </c>
      <c r="G1148" s="12" t="s">
        <v>3725</v>
      </c>
      <c r="H1148" s="12" t="s">
        <v>3726</v>
      </c>
      <c r="I1148" s="12" t="s">
        <v>3727</v>
      </c>
    </row>
    <row r="1149" spans="1:9" ht="45.95" customHeight="1" x14ac:dyDescent="0.25">
      <c r="A1149" s="13" t="s">
        <v>4139</v>
      </c>
      <c r="B1149" s="14" t="s">
        <v>4140</v>
      </c>
      <c r="C1149" s="66" t="s">
        <v>17</v>
      </c>
      <c r="D1149" s="66"/>
      <c r="E1149" s="66"/>
      <c r="F1149" s="13" t="s">
        <v>3868</v>
      </c>
      <c r="G1149" s="15">
        <v>4.02E-2</v>
      </c>
      <c r="H1149" s="16">
        <v>79.12</v>
      </c>
      <c r="I1149" s="16">
        <f>TRUNC(TRUNC(G1149,8)*H1149,2)</f>
        <v>3.18</v>
      </c>
    </row>
    <row r="1150" spans="1:9" ht="45.95" customHeight="1" x14ac:dyDescent="0.25">
      <c r="A1150" s="13" t="s">
        <v>4141</v>
      </c>
      <c r="B1150" s="14" t="s">
        <v>4142</v>
      </c>
      <c r="C1150" s="66" t="s">
        <v>17</v>
      </c>
      <c r="D1150" s="66"/>
      <c r="E1150" s="66"/>
      <c r="F1150" s="13" t="s">
        <v>3829</v>
      </c>
      <c r="G1150" s="15">
        <v>1.9699999999999999E-2</v>
      </c>
      <c r="H1150" s="16">
        <v>164.77</v>
      </c>
      <c r="I1150" s="16">
        <f>TRUNC(TRUNC(G1150,8)*H1150,2)</f>
        <v>3.24</v>
      </c>
    </row>
    <row r="1151" spans="1:9" ht="18" customHeight="1" x14ac:dyDescent="0.25">
      <c r="A1151" s="8"/>
      <c r="B1151" s="8"/>
      <c r="C1151" s="8"/>
      <c r="D1151" s="8"/>
      <c r="E1151" s="8"/>
      <c r="F1151" s="8"/>
      <c r="G1151" s="67" t="s">
        <v>3871</v>
      </c>
      <c r="H1151" s="67"/>
      <c r="I1151" s="17">
        <f>SUM(I1149:I1150)</f>
        <v>6.42</v>
      </c>
    </row>
    <row r="1152" spans="1:9" ht="15" customHeight="1" x14ac:dyDescent="0.25">
      <c r="A1152" s="64" t="s">
        <v>3887</v>
      </c>
      <c r="B1152" s="64"/>
      <c r="C1152" s="65" t="s">
        <v>3</v>
      </c>
      <c r="D1152" s="65"/>
      <c r="E1152" s="65"/>
      <c r="F1152" s="12" t="s">
        <v>4</v>
      </c>
      <c r="G1152" s="12" t="s">
        <v>3725</v>
      </c>
      <c r="H1152" s="12" t="s">
        <v>3726</v>
      </c>
      <c r="I1152" s="12" t="s">
        <v>3727</v>
      </c>
    </row>
    <row r="1153" spans="1:9" ht="21" customHeight="1" x14ac:dyDescent="0.25">
      <c r="A1153" s="13" t="s">
        <v>4175</v>
      </c>
      <c r="B1153" s="14" t="s">
        <v>4176</v>
      </c>
      <c r="C1153" s="66" t="s">
        <v>17</v>
      </c>
      <c r="D1153" s="66"/>
      <c r="E1153" s="66"/>
      <c r="F1153" s="13" t="s">
        <v>61</v>
      </c>
      <c r="G1153" s="15">
        <v>208.21899999999999</v>
      </c>
      <c r="H1153" s="16">
        <v>0.6</v>
      </c>
      <c r="I1153" s="16">
        <f>TRUNC(TRUNC(G1153,8)*H1153,2)</f>
        <v>124.93</v>
      </c>
    </row>
    <row r="1154" spans="1:9" ht="15" customHeight="1" x14ac:dyDescent="0.25">
      <c r="A1154" s="8"/>
      <c r="B1154" s="8"/>
      <c r="C1154" s="8"/>
      <c r="D1154" s="8"/>
      <c r="E1154" s="8"/>
      <c r="F1154" s="8"/>
      <c r="G1154" s="67" t="s">
        <v>3896</v>
      </c>
      <c r="H1154" s="67"/>
      <c r="I1154" s="17">
        <f>SUM(I1153:I1153)</f>
        <v>124.93</v>
      </c>
    </row>
    <row r="1155" spans="1:9" ht="15" customHeight="1" x14ac:dyDescent="0.25">
      <c r="A1155" s="64" t="s">
        <v>3872</v>
      </c>
      <c r="B1155" s="64"/>
      <c r="C1155" s="65" t="s">
        <v>3</v>
      </c>
      <c r="D1155" s="65"/>
      <c r="E1155" s="65"/>
      <c r="F1155" s="12" t="s">
        <v>4</v>
      </c>
      <c r="G1155" s="12" t="s">
        <v>3725</v>
      </c>
      <c r="H1155" s="12" t="s">
        <v>3726</v>
      </c>
      <c r="I1155" s="12" t="s">
        <v>3727</v>
      </c>
    </row>
    <row r="1156" spans="1:9" ht="15" customHeight="1" x14ac:dyDescent="0.25">
      <c r="A1156" s="13" t="s">
        <v>3948</v>
      </c>
      <c r="B1156" s="14" t="s">
        <v>3949</v>
      </c>
      <c r="C1156" s="66" t="s">
        <v>17</v>
      </c>
      <c r="D1156" s="66"/>
      <c r="E1156" s="66"/>
      <c r="F1156" s="13" t="s">
        <v>25</v>
      </c>
      <c r="G1156" s="15">
        <v>7.1315</v>
      </c>
      <c r="H1156" s="16">
        <v>33.520000000000003</v>
      </c>
      <c r="I1156" s="16">
        <f>TRUNC(TRUNC(G1156,8)*H1156,2)</f>
        <v>239.04</v>
      </c>
    </row>
    <row r="1157" spans="1:9" ht="15" customHeight="1" x14ac:dyDescent="0.25">
      <c r="A1157" s="13" t="s">
        <v>3899</v>
      </c>
      <c r="B1157" s="14" t="s">
        <v>3900</v>
      </c>
      <c r="C1157" s="66" t="s">
        <v>17</v>
      </c>
      <c r="D1157" s="66"/>
      <c r="E1157" s="66"/>
      <c r="F1157" s="13" t="s">
        <v>25</v>
      </c>
      <c r="G1157" s="15">
        <v>5.6033999999999997</v>
      </c>
      <c r="H1157" s="16">
        <v>24.37</v>
      </c>
      <c r="I1157" s="16">
        <f>TRUNC(TRUNC(G1157,8)*H1157,2)</f>
        <v>136.55000000000001</v>
      </c>
    </row>
    <row r="1158" spans="1:9" ht="18" customHeight="1" x14ac:dyDescent="0.25">
      <c r="A1158" s="8"/>
      <c r="B1158" s="8"/>
      <c r="C1158" s="8"/>
      <c r="D1158" s="8"/>
      <c r="E1158" s="8"/>
      <c r="F1158" s="8"/>
      <c r="G1158" s="67" t="s">
        <v>3875</v>
      </c>
      <c r="H1158" s="67"/>
      <c r="I1158" s="17">
        <f>SUM(I1156:I1157)</f>
        <v>375.59000000000003</v>
      </c>
    </row>
    <row r="1159" spans="1:9" ht="15" customHeight="1" x14ac:dyDescent="0.25">
      <c r="A1159" s="64" t="s">
        <v>3741</v>
      </c>
      <c r="B1159" s="64"/>
      <c r="C1159" s="65" t="s">
        <v>3</v>
      </c>
      <c r="D1159" s="65"/>
      <c r="E1159" s="65"/>
      <c r="F1159" s="12" t="s">
        <v>4</v>
      </c>
      <c r="G1159" s="12" t="s">
        <v>3725</v>
      </c>
      <c r="H1159" s="12" t="s">
        <v>3726</v>
      </c>
      <c r="I1159" s="12" t="s">
        <v>3727</v>
      </c>
    </row>
    <row r="1160" spans="1:9" ht="29.1" customHeight="1" x14ac:dyDescent="0.25">
      <c r="A1160" s="13" t="s">
        <v>4177</v>
      </c>
      <c r="B1160" s="14" t="s">
        <v>4178</v>
      </c>
      <c r="C1160" s="66" t="s">
        <v>17</v>
      </c>
      <c r="D1160" s="66"/>
      <c r="E1160" s="66"/>
      <c r="F1160" s="13" t="s">
        <v>76</v>
      </c>
      <c r="G1160" s="15">
        <v>0.1595</v>
      </c>
      <c r="H1160" s="16">
        <v>851.58</v>
      </c>
      <c r="I1160" s="16">
        <f>TRUNC(TRUNC(G1160,8)*H1160,2)</f>
        <v>135.82</v>
      </c>
    </row>
    <row r="1161" spans="1:9" ht="29.1" customHeight="1" x14ac:dyDescent="0.25">
      <c r="A1161" s="13" t="s">
        <v>4154</v>
      </c>
      <c r="B1161" s="14" t="s">
        <v>4155</v>
      </c>
      <c r="C1161" s="66" t="s">
        <v>17</v>
      </c>
      <c r="D1161" s="66"/>
      <c r="E1161" s="66"/>
      <c r="F1161" s="13" t="s">
        <v>76</v>
      </c>
      <c r="G1161" s="15">
        <v>2.1000000000000001E-2</v>
      </c>
      <c r="H1161" s="16">
        <v>626.83000000000004</v>
      </c>
      <c r="I1161" s="16">
        <f>TRUNC(TRUNC(G1161,8)*H1161,2)</f>
        <v>13.16</v>
      </c>
    </row>
    <row r="1162" spans="1:9" ht="29.1" customHeight="1" x14ac:dyDescent="0.25">
      <c r="A1162" s="13" t="s">
        <v>4331</v>
      </c>
      <c r="B1162" s="14" t="s">
        <v>4332</v>
      </c>
      <c r="C1162" s="66" t="s">
        <v>17</v>
      </c>
      <c r="D1162" s="66"/>
      <c r="E1162" s="66"/>
      <c r="F1162" s="13" t="s">
        <v>76</v>
      </c>
      <c r="G1162" s="15">
        <v>0.1008</v>
      </c>
      <c r="H1162" s="16">
        <v>1677.69</v>
      </c>
      <c r="I1162" s="16">
        <f>TRUNC(TRUNC(G1162,8)*H1162,2)</f>
        <v>169.11</v>
      </c>
    </row>
    <row r="1163" spans="1:9" ht="29.1" customHeight="1" x14ac:dyDescent="0.25">
      <c r="A1163" s="13" t="s">
        <v>4333</v>
      </c>
      <c r="B1163" s="14" t="s">
        <v>4334</v>
      </c>
      <c r="C1163" s="66" t="s">
        <v>17</v>
      </c>
      <c r="D1163" s="66"/>
      <c r="E1163" s="66"/>
      <c r="F1163" s="13" t="s">
        <v>76</v>
      </c>
      <c r="G1163" s="15">
        <v>0.16900000000000001</v>
      </c>
      <c r="H1163" s="16">
        <v>289.97000000000003</v>
      </c>
      <c r="I1163" s="16">
        <f>TRUNC(TRUNC(G1163,8)*H1163,2)</f>
        <v>49</v>
      </c>
    </row>
    <row r="1164" spans="1:9" ht="15" customHeight="1" x14ac:dyDescent="0.25">
      <c r="A1164" s="8"/>
      <c r="B1164" s="8"/>
      <c r="C1164" s="8"/>
      <c r="D1164" s="8"/>
      <c r="E1164" s="8"/>
      <c r="F1164" s="8"/>
      <c r="G1164" s="67" t="s">
        <v>3744</v>
      </c>
      <c r="H1164" s="67"/>
      <c r="I1164" s="17">
        <f>SUM(I1160:I1163)</f>
        <v>367.09000000000003</v>
      </c>
    </row>
    <row r="1165" spans="1:9" ht="15" customHeight="1" x14ac:dyDescent="0.25">
      <c r="A1165" s="8"/>
      <c r="B1165" s="8"/>
      <c r="C1165" s="8"/>
      <c r="D1165" s="8"/>
      <c r="E1165" s="8"/>
      <c r="F1165" s="8"/>
      <c r="G1165" s="68" t="s">
        <v>3745</v>
      </c>
      <c r="H1165" s="68"/>
      <c r="I1165" s="4">
        <f>ROUND(SUM(I1151,I1154,I1158,I1164),2)</f>
        <v>874.03</v>
      </c>
    </row>
    <row r="1166" spans="1:9" ht="9.9499999999999993" customHeight="1" x14ac:dyDescent="0.25">
      <c r="A1166" s="8"/>
      <c r="B1166" s="8"/>
      <c r="C1166" s="8"/>
      <c r="D1166" s="8"/>
      <c r="E1166" s="8"/>
      <c r="F1166" s="8"/>
      <c r="G1166" s="62"/>
      <c r="H1166" s="62"/>
      <c r="I1166" s="62"/>
    </row>
    <row r="1167" spans="1:9" ht="27" customHeight="1" x14ac:dyDescent="0.25">
      <c r="A1167" s="63" t="s">
        <v>4335</v>
      </c>
      <c r="B1167" s="63"/>
      <c r="C1167" s="63"/>
      <c r="D1167" s="63"/>
      <c r="E1167" s="63"/>
      <c r="F1167" s="63"/>
      <c r="G1167" s="63"/>
      <c r="H1167" s="63"/>
      <c r="I1167" s="63"/>
    </row>
    <row r="1168" spans="1:9" ht="15" customHeight="1" x14ac:dyDescent="0.25">
      <c r="A1168" s="64" t="s">
        <v>3887</v>
      </c>
      <c r="B1168" s="64"/>
      <c r="C1168" s="65" t="s">
        <v>3</v>
      </c>
      <c r="D1168" s="65"/>
      <c r="E1168" s="65"/>
      <c r="F1168" s="12" t="s">
        <v>4</v>
      </c>
      <c r="G1168" s="12" t="s">
        <v>3725</v>
      </c>
      <c r="H1168" s="12" t="s">
        <v>3726</v>
      </c>
      <c r="I1168" s="12" t="s">
        <v>3727</v>
      </c>
    </row>
    <row r="1169" spans="1:9" ht="38.1" customHeight="1" x14ac:dyDescent="0.25">
      <c r="A1169" s="13" t="s">
        <v>4336</v>
      </c>
      <c r="B1169" s="14" t="s">
        <v>4337</v>
      </c>
      <c r="C1169" s="66" t="s">
        <v>188</v>
      </c>
      <c r="D1169" s="66"/>
      <c r="E1169" s="66"/>
      <c r="F1169" s="13" t="s">
        <v>286</v>
      </c>
      <c r="G1169" s="15">
        <v>2</v>
      </c>
      <c r="H1169" s="16">
        <v>973.68</v>
      </c>
      <c r="I1169" s="16">
        <f>ROUND(ROUND(G1169,8)*H1169,2)</f>
        <v>1947.36</v>
      </c>
    </row>
    <row r="1170" spans="1:9" ht="38.1" customHeight="1" x14ac:dyDescent="0.25">
      <c r="A1170" s="13" t="s">
        <v>4338</v>
      </c>
      <c r="B1170" s="14" t="s">
        <v>4339</v>
      </c>
      <c r="C1170" s="66" t="s">
        <v>188</v>
      </c>
      <c r="D1170" s="66"/>
      <c r="E1170" s="66"/>
      <c r="F1170" s="13" t="s">
        <v>286</v>
      </c>
      <c r="G1170" s="15">
        <v>1</v>
      </c>
      <c r="H1170" s="16">
        <v>4368</v>
      </c>
      <c r="I1170" s="16">
        <f>ROUND(ROUND(G1170,8)*H1170,2)</f>
        <v>4368</v>
      </c>
    </row>
    <row r="1171" spans="1:9" ht="38.1" customHeight="1" x14ac:dyDescent="0.25">
      <c r="A1171" s="13" t="s">
        <v>4340</v>
      </c>
      <c r="B1171" s="14" t="s">
        <v>4341</v>
      </c>
      <c r="C1171" s="66" t="s">
        <v>188</v>
      </c>
      <c r="D1171" s="66"/>
      <c r="E1171" s="66"/>
      <c r="F1171" s="13" t="s">
        <v>4342</v>
      </c>
      <c r="G1171" s="15">
        <v>1</v>
      </c>
      <c r="H1171" s="16">
        <v>210</v>
      </c>
      <c r="I1171" s="16">
        <f>ROUND(ROUND(G1171,8)*H1171,2)</f>
        <v>210</v>
      </c>
    </row>
    <row r="1172" spans="1:9" ht="15" customHeight="1" x14ac:dyDescent="0.25">
      <c r="A1172" s="8"/>
      <c r="B1172" s="8"/>
      <c r="C1172" s="8"/>
      <c r="D1172" s="8"/>
      <c r="E1172" s="8"/>
      <c r="F1172" s="8"/>
      <c r="G1172" s="67" t="s">
        <v>3896</v>
      </c>
      <c r="H1172" s="67"/>
      <c r="I1172" s="17">
        <f>SUM(I1169:I1171)</f>
        <v>6525.36</v>
      </c>
    </row>
    <row r="1173" spans="1:9" ht="15" customHeight="1" x14ac:dyDescent="0.25">
      <c r="A1173" s="64" t="s">
        <v>3872</v>
      </c>
      <c r="B1173" s="64"/>
      <c r="C1173" s="65" t="s">
        <v>3</v>
      </c>
      <c r="D1173" s="65"/>
      <c r="E1173" s="65"/>
      <c r="F1173" s="12" t="s">
        <v>4</v>
      </c>
      <c r="G1173" s="12" t="s">
        <v>3725</v>
      </c>
      <c r="H1173" s="12" t="s">
        <v>3726</v>
      </c>
      <c r="I1173" s="12" t="s">
        <v>3727</v>
      </c>
    </row>
    <row r="1174" spans="1:9" ht="21" customHeight="1" x14ac:dyDescent="0.25">
      <c r="A1174" s="13" t="s">
        <v>4267</v>
      </c>
      <c r="B1174" s="14" t="s">
        <v>4268</v>
      </c>
      <c r="C1174" s="66" t="s">
        <v>17</v>
      </c>
      <c r="D1174" s="66"/>
      <c r="E1174" s="66"/>
      <c r="F1174" s="13" t="s">
        <v>25</v>
      </c>
      <c r="G1174" s="15">
        <v>2</v>
      </c>
      <c r="H1174" s="16">
        <v>25.56</v>
      </c>
      <c r="I1174" s="16">
        <f>ROUND(ROUND(G1174,8)*H1174,2)</f>
        <v>51.12</v>
      </c>
    </row>
    <row r="1175" spans="1:9" ht="15" customHeight="1" x14ac:dyDescent="0.25">
      <c r="A1175" s="13" t="s">
        <v>4269</v>
      </c>
      <c r="B1175" s="14" t="s">
        <v>4270</v>
      </c>
      <c r="C1175" s="66" t="s">
        <v>17</v>
      </c>
      <c r="D1175" s="66"/>
      <c r="E1175" s="66"/>
      <c r="F1175" s="13" t="s">
        <v>25</v>
      </c>
      <c r="G1175" s="15">
        <v>2</v>
      </c>
      <c r="H1175" s="16">
        <v>33.94</v>
      </c>
      <c r="I1175" s="16">
        <f>ROUND(ROUND(G1175,8)*H1175,2)</f>
        <v>67.88</v>
      </c>
    </row>
    <row r="1176" spans="1:9" ht="15" customHeight="1" x14ac:dyDescent="0.25">
      <c r="A1176" s="13" t="s">
        <v>3948</v>
      </c>
      <c r="B1176" s="14" t="s">
        <v>3949</v>
      </c>
      <c r="C1176" s="66" t="s">
        <v>17</v>
      </c>
      <c r="D1176" s="66"/>
      <c r="E1176" s="66"/>
      <c r="F1176" s="13" t="s">
        <v>25</v>
      </c>
      <c r="G1176" s="15">
        <v>2</v>
      </c>
      <c r="H1176" s="16">
        <v>33.520000000000003</v>
      </c>
      <c r="I1176" s="16">
        <f>ROUND(ROUND(G1176,8)*H1176,2)</f>
        <v>67.040000000000006</v>
      </c>
    </row>
    <row r="1177" spans="1:9" ht="15" customHeight="1" x14ac:dyDescent="0.25">
      <c r="A1177" s="13" t="s">
        <v>3899</v>
      </c>
      <c r="B1177" s="14" t="s">
        <v>3900</v>
      </c>
      <c r="C1177" s="66" t="s">
        <v>17</v>
      </c>
      <c r="D1177" s="66"/>
      <c r="E1177" s="66"/>
      <c r="F1177" s="13" t="s">
        <v>25</v>
      </c>
      <c r="G1177" s="15">
        <v>2</v>
      </c>
      <c r="H1177" s="16">
        <v>24.37</v>
      </c>
      <c r="I1177" s="16">
        <f>ROUND(ROUND(G1177,8)*H1177,2)</f>
        <v>48.74</v>
      </c>
    </row>
    <row r="1178" spans="1:9" ht="18" customHeight="1" x14ac:dyDescent="0.25">
      <c r="A1178" s="8"/>
      <c r="B1178" s="8"/>
      <c r="C1178" s="8"/>
      <c r="D1178" s="8"/>
      <c r="E1178" s="8"/>
      <c r="F1178" s="8"/>
      <c r="G1178" s="67" t="s">
        <v>3875</v>
      </c>
      <c r="H1178" s="67"/>
      <c r="I1178" s="17">
        <f>SUM(I1174:I1177)</f>
        <v>234.78000000000003</v>
      </c>
    </row>
    <row r="1179" spans="1:9" ht="15" customHeight="1" x14ac:dyDescent="0.25">
      <c r="A1179" s="64" t="s">
        <v>3741</v>
      </c>
      <c r="B1179" s="64"/>
      <c r="C1179" s="65" t="s">
        <v>3</v>
      </c>
      <c r="D1179" s="65"/>
      <c r="E1179" s="65"/>
      <c r="F1179" s="12" t="s">
        <v>4</v>
      </c>
      <c r="G1179" s="12" t="s">
        <v>3725</v>
      </c>
      <c r="H1179" s="12" t="s">
        <v>3726</v>
      </c>
      <c r="I1179" s="12" t="s">
        <v>3727</v>
      </c>
    </row>
    <row r="1180" spans="1:9" ht="38.1" customHeight="1" x14ac:dyDescent="0.25">
      <c r="A1180" s="13" t="s">
        <v>4343</v>
      </c>
      <c r="B1180" s="14" t="s">
        <v>4344</v>
      </c>
      <c r="C1180" s="66" t="s">
        <v>17</v>
      </c>
      <c r="D1180" s="66"/>
      <c r="E1180" s="66"/>
      <c r="F1180" s="13" t="s">
        <v>61</v>
      </c>
      <c r="G1180" s="15">
        <v>1</v>
      </c>
      <c r="H1180" s="16">
        <v>668.87</v>
      </c>
      <c r="I1180" s="16">
        <f>ROUND(ROUND(G1180,8)*H1180,2)</f>
        <v>668.87</v>
      </c>
    </row>
    <row r="1181" spans="1:9" ht="15" customHeight="1" x14ac:dyDescent="0.25">
      <c r="A1181" s="13" t="s">
        <v>4345</v>
      </c>
      <c r="B1181" s="14" t="s">
        <v>4346</v>
      </c>
      <c r="C1181" s="66" t="s">
        <v>188</v>
      </c>
      <c r="D1181" s="66"/>
      <c r="E1181" s="66"/>
      <c r="F1181" s="13" t="s">
        <v>286</v>
      </c>
      <c r="G1181" s="15">
        <v>1</v>
      </c>
      <c r="H1181" s="16">
        <v>61.53</v>
      </c>
      <c r="I1181" s="16">
        <f>ROUND(ROUND(G1181,8)*H1181,2)</f>
        <v>61.53</v>
      </c>
    </row>
    <row r="1182" spans="1:9" ht="15" customHeight="1" x14ac:dyDescent="0.25">
      <c r="A1182" s="8"/>
      <c r="B1182" s="8"/>
      <c r="C1182" s="8"/>
      <c r="D1182" s="8"/>
      <c r="E1182" s="8"/>
      <c r="F1182" s="8"/>
      <c r="G1182" s="67" t="s">
        <v>3744</v>
      </c>
      <c r="H1182" s="67"/>
      <c r="I1182" s="17">
        <f>SUM(I1180:I1181)</f>
        <v>730.4</v>
      </c>
    </row>
    <row r="1183" spans="1:9" ht="15" customHeight="1" x14ac:dyDescent="0.25">
      <c r="A1183" s="69" t="s">
        <v>4347</v>
      </c>
      <c r="B1183" s="69"/>
      <c r="C1183" s="69"/>
      <c r="D1183" s="8"/>
      <c r="E1183" s="8"/>
      <c r="F1183" s="8"/>
      <c r="G1183" s="68" t="s">
        <v>3745</v>
      </c>
      <c r="H1183" s="68"/>
      <c r="I1183" s="4">
        <v>7490.54</v>
      </c>
    </row>
    <row r="1184" spans="1:9" ht="9.9499999999999993" customHeight="1" x14ac:dyDescent="0.25">
      <c r="A1184" s="8"/>
      <c r="B1184" s="8"/>
      <c r="C1184" s="8"/>
      <c r="D1184" s="8"/>
      <c r="E1184" s="8"/>
      <c r="F1184" s="8"/>
      <c r="G1184" s="62"/>
      <c r="H1184" s="62"/>
      <c r="I1184" s="62"/>
    </row>
    <row r="1185" spans="1:9" ht="27" customHeight="1" x14ac:dyDescent="0.25">
      <c r="A1185" s="63" t="s">
        <v>4348</v>
      </c>
      <c r="B1185" s="63"/>
      <c r="C1185" s="63"/>
      <c r="D1185" s="63"/>
      <c r="E1185" s="63"/>
      <c r="F1185" s="63"/>
      <c r="G1185" s="63"/>
      <c r="H1185" s="63"/>
      <c r="I1185" s="63"/>
    </row>
    <row r="1186" spans="1:9" ht="15" customHeight="1" x14ac:dyDescent="0.25">
      <c r="A1186" s="64" t="s">
        <v>3887</v>
      </c>
      <c r="B1186" s="64"/>
      <c r="C1186" s="65" t="s">
        <v>3</v>
      </c>
      <c r="D1186" s="65"/>
      <c r="E1186" s="65"/>
      <c r="F1186" s="12" t="s">
        <v>4</v>
      </c>
      <c r="G1186" s="12" t="s">
        <v>3725</v>
      </c>
      <c r="H1186" s="12" t="s">
        <v>3726</v>
      </c>
      <c r="I1186" s="12" t="s">
        <v>3727</v>
      </c>
    </row>
    <row r="1187" spans="1:9" ht="38.1" customHeight="1" x14ac:dyDescent="0.25">
      <c r="A1187" s="13" t="s">
        <v>4336</v>
      </c>
      <c r="B1187" s="14" t="s">
        <v>4337</v>
      </c>
      <c r="C1187" s="66" t="s">
        <v>188</v>
      </c>
      <c r="D1187" s="66"/>
      <c r="E1187" s="66"/>
      <c r="F1187" s="13" t="s">
        <v>286</v>
      </c>
      <c r="G1187" s="15">
        <v>4</v>
      </c>
      <c r="H1187" s="16">
        <v>973.68</v>
      </c>
      <c r="I1187" s="16">
        <f>ROUND(ROUND(G1187,8)*H1187,2)</f>
        <v>3894.72</v>
      </c>
    </row>
    <row r="1188" spans="1:9" ht="38.1" customHeight="1" x14ac:dyDescent="0.25">
      <c r="A1188" s="13" t="s">
        <v>4338</v>
      </c>
      <c r="B1188" s="14" t="s">
        <v>4339</v>
      </c>
      <c r="C1188" s="66" t="s">
        <v>188</v>
      </c>
      <c r="D1188" s="66"/>
      <c r="E1188" s="66"/>
      <c r="F1188" s="13" t="s">
        <v>286</v>
      </c>
      <c r="G1188" s="15">
        <v>1</v>
      </c>
      <c r="H1188" s="16">
        <v>4368</v>
      </c>
      <c r="I1188" s="16">
        <f>ROUND(ROUND(G1188,8)*H1188,2)</f>
        <v>4368</v>
      </c>
    </row>
    <row r="1189" spans="1:9" ht="38.1" customHeight="1" x14ac:dyDescent="0.25">
      <c r="A1189" s="13" t="s">
        <v>4349</v>
      </c>
      <c r="B1189" s="14" t="s">
        <v>4350</v>
      </c>
      <c r="C1189" s="66" t="s">
        <v>188</v>
      </c>
      <c r="D1189" s="66"/>
      <c r="E1189" s="66"/>
      <c r="F1189" s="13" t="s">
        <v>4342</v>
      </c>
      <c r="G1189" s="15">
        <v>1</v>
      </c>
      <c r="H1189" s="16">
        <v>295</v>
      </c>
      <c r="I1189" s="16">
        <f>ROUND(ROUND(G1189,8)*H1189,2)</f>
        <v>295</v>
      </c>
    </row>
    <row r="1190" spans="1:9" ht="15" customHeight="1" x14ac:dyDescent="0.25">
      <c r="A1190" s="8"/>
      <c r="B1190" s="8"/>
      <c r="C1190" s="8"/>
      <c r="D1190" s="8"/>
      <c r="E1190" s="8"/>
      <c r="F1190" s="8"/>
      <c r="G1190" s="67" t="s">
        <v>3896</v>
      </c>
      <c r="H1190" s="67"/>
      <c r="I1190" s="17">
        <f>SUM(I1187:I1189)</f>
        <v>8557.7199999999993</v>
      </c>
    </row>
    <row r="1191" spans="1:9" ht="15" customHeight="1" x14ac:dyDescent="0.25">
      <c r="A1191" s="64" t="s">
        <v>3872</v>
      </c>
      <c r="B1191" s="64"/>
      <c r="C1191" s="65" t="s">
        <v>3</v>
      </c>
      <c r="D1191" s="65"/>
      <c r="E1191" s="65"/>
      <c r="F1191" s="12" t="s">
        <v>4</v>
      </c>
      <c r="G1191" s="12" t="s">
        <v>3725</v>
      </c>
      <c r="H1191" s="12" t="s">
        <v>3726</v>
      </c>
      <c r="I1191" s="12" t="s">
        <v>3727</v>
      </c>
    </row>
    <row r="1192" spans="1:9" ht="21" customHeight="1" x14ac:dyDescent="0.25">
      <c r="A1192" s="13" t="s">
        <v>4267</v>
      </c>
      <c r="B1192" s="14" t="s">
        <v>4268</v>
      </c>
      <c r="C1192" s="66" t="s">
        <v>17</v>
      </c>
      <c r="D1192" s="66"/>
      <c r="E1192" s="66"/>
      <c r="F1192" s="13" t="s">
        <v>25</v>
      </c>
      <c r="G1192" s="15">
        <v>2</v>
      </c>
      <c r="H1192" s="16">
        <v>25.56</v>
      </c>
      <c r="I1192" s="16">
        <f>ROUND(ROUND(G1192,8)*H1192,2)</f>
        <v>51.12</v>
      </c>
    </row>
    <row r="1193" spans="1:9" ht="15" customHeight="1" x14ac:dyDescent="0.25">
      <c r="A1193" s="13" t="s">
        <v>4269</v>
      </c>
      <c r="B1193" s="14" t="s">
        <v>4270</v>
      </c>
      <c r="C1193" s="66" t="s">
        <v>17</v>
      </c>
      <c r="D1193" s="66"/>
      <c r="E1193" s="66"/>
      <c r="F1193" s="13" t="s">
        <v>25</v>
      </c>
      <c r="G1193" s="15">
        <v>2</v>
      </c>
      <c r="H1193" s="16">
        <v>33.94</v>
      </c>
      <c r="I1193" s="16">
        <f>ROUND(ROUND(G1193,8)*H1193,2)</f>
        <v>67.88</v>
      </c>
    </row>
    <row r="1194" spans="1:9" ht="15" customHeight="1" x14ac:dyDescent="0.25">
      <c r="A1194" s="13" t="s">
        <v>3948</v>
      </c>
      <c r="B1194" s="14" t="s">
        <v>3949</v>
      </c>
      <c r="C1194" s="66" t="s">
        <v>17</v>
      </c>
      <c r="D1194" s="66"/>
      <c r="E1194" s="66"/>
      <c r="F1194" s="13" t="s">
        <v>25</v>
      </c>
      <c r="G1194" s="15">
        <v>2</v>
      </c>
      <c r="H1194" s="16">
        <v>33.520000000000003</v>
      </c>
      <c r="I1194" s="16">
        <f>ROUND(ROUND(G1194,8)*H1194,2)</f>
        <v>67.040000000000006</v>
      </c>
    </row>
    <row r="1195" spans="1:9" ht="15" customHeight="1" x14ac:dyDescent="0.25">
      <c r="A1195" s="13" t="s">
        <v>3899</v>
      </c>
      <c r="B1195" s="14" t="s">
        <v>3900</v>
      </c>
      <c r="C1195" s="66" t="s">
        <v>17</v>
      </c>
      <c r="D1195" s="66"/>
      <c r="E1195" s="66"/>
      <c r="F1195" s="13" t="s">
        <v>25</v>
      </c>
      <c r="G1195" s="15">
        <v>2</v>
      </c>
      <c r="H1195" s="16">
        <v>24.37</v>
      </c>
      <c r="I1195" s="16">
        <f>ROUND(ROUND(G1195,8)*H1195,2)</f>
        <v>48.74</v>
      </c>
    </row>
    <row r="1196" spans="1:9" ht="18" customHeight="1" x14ac:dyDescent="0.25">
      <c r="A1196" s="8"/>
      <c r="B1196" s="8"/>
      <c r="C1196" s="8"/>
      <c r="D1196" s="8"/>
      <c r="E1196" s="8"/>
      <c r="F1196" s="8"/>
      <c r="G1196" s="67" t="s">
        <v>3875</v>
      </c>
      <c r="H1196" s="67"/>
      <c r="I1196" s="17">
        <f>SUM(I1192:I1195)</f>
        <v>234.78000000000003</v>
      </c>
    </row>
    <row r="1197" spans="1:9" ht="15" customHeight="1" x14ac:dyDescent="0.25">
      <c r="A1197" s="64" t="s">
        <v>3741</v>
      </c>
      <c r="B1197" s="64"/>
      <c r="C1197" s="65" t="s">
        <v>3</v>
      </c>
      <c r="D1197" s="65"/>
      <c r="E1197" s="65"/>
      <c r="F1197" s="12" t="s">
        <v>4</v>
      </c>
      <c r="G1197" s="12" t="s">
        <v>3725</v>
      </c>
      <c r="H1197" s="12" t="s">
        <v>3726</v>
      </c>
      <c r="I1197" s="12" t="s">
        <v>3727</v>
      </c>
    </row>
    <row r="1198" spans="1:9" ht="38.1" customHeight="1" x14ac:dyDescent="0.25">
      <c r="A1198" s="13" t="s">
        <v>4343</v>
      </c>
      <c r="B1198" s="14" t="s">
        <v>4344</v>
      </c>
      <c r="C1198" s="66" t="s">
        <v>17</v>
      </c>
      <c r="D1198" s="66"/>
      <c r="E1198" s="66"/>
      <c r="F1198" s="13" t="s">
        <v>61</v>
      </c>
      <c r="G1198" s="15">
        <v>1</v>
      </c>
      <c r="H1198" s="16">
        <v>668.87</v>
      </c>
      <c r="I1198" s="16">
        <f>ROUND(ROUND(G1198,8)*H1198,2)</f>
        <v>668.87</v>
      </c>
    </row>
    <row r="1199" spans="1:9" ht="15" customHeight="1" x14ac:dyDescent="0.25">
      <c r="A1199" s="13" t="s">
        <v>4345</v>
      </c>
      <c r="B1199" s="14" t="s">
        <v>4346</v>
      </c>
      <c r="C1199" s="66" t="s">
        <v>188</v>
      </c>
      <c r="D1199" s="66"/>
      <c r="E1199" s="66"/>
      <c r="F1199" s="13" t="s">
        <v>286</v>
      </c>
      <c r="G1199" s="15">
        <v>1</v>
      </c>
      <c r="H1199" s="16">
        <v>61.53</v>
      </c>
      <c r="I1199" s="16">
        <f>ROUND(ROUND(G1199,8)*H1199,2)</f>
        <v>61.53</v>
      </c>
    </row>
    <row r="1200" spans="1:9" ht="15" customHeight="1" x14ac:dyDescent="0.25">
      <c r="A1200" s="8"/>
      <c r="B1200" s="8"/>
      <c r="C1200" s="8"/>
      <c r="D1200" s="8"/>
      <c r="E1200" s="8"/>
      <c r="F1200" s="8"/>
      <c r="G1200" s="67" t="s">
        <v>3744</v>
      </c>
      <c r="H1200" s="67"/>
      <c r="I1200" s="17">
        <f>SUM(I1198:I1199)</f>
        <v>730.4</v>
      </c>
    </row>
    <row r="1201" spans="1:9" ht="15" customHeight="1" x14ac:dyDescent="0.25">
      <c r="A1201" s="69" t="s">
        <v>4347</v>
      </c>
      <c r="B1201" s="69"/>
      <c r="C1201" s="69"/>
      <c r="D1201" s="8"/>
      <c r="E1201" s="8"/>
      <c r="F1201" s="8"/>
      <c r="G1201" s="68" t="s">
        <v>3745</v>
      </c>
      <c r="H1201" s="68"/>
      <c r="I1201" s="4">
        <v>9522.9</v>
      </c>
    </row>
    <row r="1202" spans="1:9" ht="9.9499999999999993" customHeight="1" x14ac:dyDescent="0.25">
      <c r="A1202" s="8"/>
      <c r="B1202" s="8"/>
      <c r="C1202" s="8"/>
      <c r="D1202" s="8"/>
      <c r="E1202" s="8"/>
      <c r="F1202" s="8"/>
      <c r="G1202" s="62"/>
      <c r="H1202" s="62"/>
      <c r="I1202" s="62"/>
    </row>
    <row r="1203" spans="1:9" ht="20.100000000000001" customHeight="1" x14ac:dyDescent="0.25">
      <c r="A1203" s="63" t="s">
        <v>4351</v>
      </c>
      <c r="B1203" s="63"/>
      <c r="C1203" s="63"/>
      <c r="D1203" s="63"/>
      <c r="E1203" s="63"/>
      <c r="F1203" s="63"/>
      <c r="G1203" s="63"/>
      <c r="H1203" s="63"/>
      <c r="I1203" s="63"/>
    </row>
    <row r="1204" spans="1:9" ht="15" customHeight="1" x14ac:dyDescent="0.25">
      <c r="A1204" s="64" t="s">
        <v>3887</v>
      </c>
      <c r="B1204" s="64"/>
      <c r="C1204" s="65" t="s">
        <v>3</v>
      </c>
      <c r="D1204" s="65"/>
      <c r="E1204" s="65"/>
      <c r="F1204" s="12" t="s">
        <v>4</v>
      </c>
      <c r="G1204" s="12" t="s">
        <v>3725</v>
      </c>
      <c r="H1204" s="12" t="s">
        <v>3726</v>
      </c>
      <c r="I1204" s="12" t="s">
        <v>3727</v>
      </c>
    </row>
    <row r="1205" spans="1:9" ht="29.1" customHeight="1" x14ac:dyDescent="0.25">
      <c r="A1205" s="13" t="s">
        <v>4352</v>
      </c>
      <c r="B1205" s="14" t="s">
        <v>4353</v>
      </c>
      <c r="C1205" s="66" t="s">
        <v>17</v>
      </c>
      <c r="D1205" s="66"/>
      <c r="E1205" s="66"/>
      <c r="F1205" s="13" t="s">
        <v>61</v>
      </c>
      <c r="G1205" s="15">
        <v>1</v>
      </c>
      <c r="H1205" s="16">
        <v>399.31</v>
      </c>
      <c r="I1205" s="16">
        <f>ROUND(ROUND(G1205,8)*H1205,2)</f>
        <v>399.31</v>
      </c>
    </row>
    <row r="1206" spans="1:9" ht="15" customHeight="1" x14ac:dyDescent="0.25">
      <c r="A1206" s="8"/>
      <c r="B1206" s="8"/>
      <c r="C1206" s="8"/>
      <c r="D1206" s="8"/>
      <c r="E1206" s="8"/>
      <c r="F1206" s="8"/>
      <c r="G1206" s="67" t="s">
        <v>3896</v>
      </c>
      <c r="H1206" s="67"/>
      <c r="I1206" s="17">
        <f>SUM(I1205:I1205)</f>
        <v>399.31</v>
      </c>
    </row>
    <row r="1207" spans="1:9" ht="15" customHeight="1" x14ac:dyDescent="0.25">
      <c r="A1207" s="64" t="s">
        <v>3872</v>
      </c>
      <c r="B1207" s="64"/>
      <c r="C1207" s="65" t="s">
        <v>3</v>
      </c>
      <c r="D1207" s="65"/>
      <c r="E1207" s="65"/>
      <c r="F1207" s="12" t="s">
        <v>4</v>
      </c>
      <c r="G1207" s="12" t="s">
        <v>3725</v>
      </c>
      <c r="H1207" s="12" t="s">
        <v>3726</v>
      </c>
      <c r="I1207" s="12" t="s">
        <v>3727</v>
      </c>
    </row>
    <row r="1208" spans="1:9" ht="21" customHeight="1" x14ac:dyDescent="0.25">
      <c r="A1208" s="13" t="s">
        <v>4267</v>
      </c>
      <c r="B1208" s="14" t="s">
        <v>4268</v>
      </c>
      <c r="C1208" s="66" t="s">
        <v>17</v>
      </c>
      <c r="D1208" s="66"/>
      <c r="E1208" s="66"/>
      <c r="F1208" s="13" t="s">
        <v>25</v>
      </c>
      <c r="G1208" s="15">
        <v>3.5543666699999998</v>
      </c>
      <c r="H1208" s="16">
        <v>25.56</v>
      </c>
      <c r="I1208" s="16">
        <f>ROUND(ROUND(G1208,8)*H1208,2)</f>
        <v>90.85</v>
      </c>
    </row>
    <row r="1209" spans="1:9" ht="15" customHeight="1" x14ac:dyDescent="0.25">
      <c r="A1209" s="13" t="s">
        <v>4269</v>
      </c>
      <c r="B1209" s="14" t="s">
        <v>4270</v>
      </c>
      <c r="C1209" s="66" t="s">
        <v>17</v>
      </c>
      <c r="D1209" s="66"/>
      <c r="E1209" s="66"/>
      <c r="F1209" s="13" t="s">
        <v>25</v>
      </c>
      <c r="G1209" s="15">
        <v>3.5543666699999998</v>
      </c>
      <c r="H1209" s="16">
        <v>33.94</v>
      </c>
      <c r="I1209" s="16">
        <f>ROUND(ROUND(G1209,8)*H1209,2)</f>
        <v>120.64</v>
      </c>
    </row>
    <row r="1210" spans="1:9" ht="18" customHeight="1" x14ac:dyDescent="0.25">
      <c r="A1210" s="8"/>
      <c r="B1210" s="8"/>
      <c r="C1210" s="8"/>
      <c r="D1210" s="8"/>
      <c r="E1210" s="8"/>
      <c r="F1210" s="8"/>
      <c r="G1210" s="67" t="s">
        <v>3875</v>
      </c>
      <c r="H1210" s="67"/>
      <c r="I1210" s="17">
        <f>SUM(I1208:I1209)</f>
        <v>211.49</v>
      </c>
    </row>
    <row r="1211" spans="1:9" ht="15" customHeight="1" x14ac:dyDescent="0.25">
      <c r="A1211" s="69" t="s">
        <v>4354</v>
      </c>
      <c r="B1211" s="69"/>
      <c r="C1211" s="69"/>
      <c r="D1211" s="8"/>
      <c r="E1211" s="8"/>
      <c r="F1211" s="8"/>
      <c r="G1211" s="68" t="s">
        <v>3745</v>
      </c>
      <c r="H1211" s="68"/>
      <c r="I1211" s="4">
        <v>610.79999999999995</v>
      </c>
    </row>
    <row r="1212" spans="1:9" ht="2.1" customHeight="1" x14ac:dyDescent="0.25">
      <c r="A1212" s="69"/>
      <c r="B1212" s="69"/>
      <c r="C1212" s="69"/>
      <c r="D1212" s="8"/>
      <c r="E1212" s="8"/>
      <c r="F1212" s="8"/>
      <c r="G1212" s="8"/>
      <c r="H1212" s="8"/>
      <c r="I1212" s="8"/>
    </row>
    <row r="1213" spans="1:9" ht="9.9499999999999993" customHeight="1" x14ac:dyDescent="0.25">
      <c r="A1213" s="8"/>
      <c r="B1213" s="8"/>
      <c r="C1213" s="8"/>
      <c r="D1213" s="8"/>
      <c r="E1213" s="8"/>
      <c r="F1213" s="8"/>
      <c r="G1213" s="62"/>
      <c r="H1213" s="62"/>
      <c r="I1213" s="62"/>
    </row>
    <row r="1214" spans="1:9" ht="20.100000000000001" customHeight="1" x14ac:dyDescent="0.25">
      <c r="A1214" s="63" t="s">
        <v>4355</v>
      </c>
      <c r="B1214" s="63"/>
      <c r="C1214" s="63"/>
      <c r="D1214" s="63"/>
      <c r="E1214" s="63"/>
      <c r="F1214" s="63"/>
      <c r="G1214" s="63"/>
      <c r="H1214" s="63"/>
      <c r="I1214" s="63"/>
    </row>
    <row r="1215" spans="1:9" ht="15" customHeight="1" x14ac:dyDescent="0.25">
      <c r="A1215" s="64" t="s">
        <v>3872</v>
      </c>
      <c r="B1215" s="64"/>
      <c r="C1215" s="65" t="s">
        <v>3</v>
      </c>
      <c r="D1215" s="65"/>
      <c r="E1215" s="65"/>
      <c r="F1215" s="12" t="s">
        <v>4</v>
      </c>
      <c r="G1215" s="12" t="s">
        <v>3725</v>
      </c>
      <c r="H1215" s="12" t="s">
        <v>3726</v>
      </c>
      <c r="I1215" s="12" t="s">
        <v>3727</v>
      </c>
    </row>
    <row r="1216" spans="1:9" ht="21" customHeight="1" x14ac:dyDescent="0.25">
      <c r="A1216" s="13" t="s">
        <v>4267</v>
      </c>
      <c r="B1216" s="14" t="s">
        <v>4268</v>
      </c>
      <c r="C1216" s="66" t="s">
        <v>17</v>
      </c>
      <c r="D1216" s="66"/>
      <c r="E1216" s="66"/>
      <c r="F1216" s="13" t="s">
        <v>25</v>
      </c>
      <c r="G1216" s="15">
        <v>3.38511111</v>
      </c>
      <c r="H1216" s="16">
        <v>25.56</v>
      </c>
      <c r="I1216" s="16">
        <f>ROUND(ROUND(G1216,8)*H1216,2)</f>
        <v>86.52</v>
      </c>
    </row>
    <row r="1217" spans="1:9" ht="15" customHeight="1" x14ac:dyDescent="0.25">
      <c r="A1217" s="13" t="s">
        <v>4269</v>
      </c>
      <c r="B1217" s="14" t="s">
        <v>4270</v>
      </c>
      <c r="C1217" s="66" t="s">
        <v>17</v>
      </c>
      <c r="D1217" s="66"/>
      <c r="E1217" s="66"/>
      <c r="F1217" s="13" t="s">
        <v>25</v>
      </c>
      <c r="G1217" s="15">
        <v>3.38511111</v>
      </c>
      <c r="H1217" s="16">
        <v>33.94</v>
      </c>
      <c r="I1217" s="16">
        <f>ROUND(ROUND(G1217,8)*H1217,2)</f>
        <v>114.89</v>
      </c>
    </row>
    <row r="1218" spans="1:9" ht="18" customHeight="1" x14ac:dyDescent="0.25">
      <c r="A1218" s="8"/>
      <c r="B1218" s="8"/>
      <c r="C1218" s="8"/>
      <c r="D1218" s="8"/>
      <c r="E1218" s="8"/>
      <c r="F1218" s="8"/>
      <c r="G1218" s="67" t="s">
        <v>3875</v>
      </c>
      <c r="H1218" s="67"/>
      <c r="I1218" s="17">
        <f>SUM(I1216:I1217)</f>
        <v>201.41</v>
      </c>
    </row>
    <row r="1219" spans="1:9" ht="15" customHeight="1" x14ac:dyDescent="0.25">
      <c r="A1219" s="69" t="s">
        <v>4356</v>
      </c>
      <c r="B1219" s="69"/>
      <c r="C1219" s="69"/>
      <c r="D1219" s="8"/>
      <c r="E1219" s="8"/>
      <c r="F1219" s="8"/>
      <c r="G1219" s="68" t="s">
        <v>3745</v>
      </c>
      <c r="H1219" s="68"/>
      <c r="I1219" s="4">
        <v>201.41</v>
      </c>
    </row>
    <row r="1220" spans="1:9" ht="9.9499999999999993" customHeight="1" x14ac:dyDescent="0.25">
      <c r="A1220" s="8"/>
      <c r="B1220" s="8"/>
      <c r="C1220" s="8"/>
      <c r="D1220" s="8"/>
      <c r="E1220" s="8"/>
      <c r="F1220" s="8"/>
      <c r="G1220" s="62"/>
      <c r="H1220" s="62"/>
      <c r="I1220" s="62"/>
    </row>
    <row r="1221" spans="1:9" ht="20.100000000000001" customHeight="1" x14ac:dyDescent="0.25">
      <c r="A1221" s="63" t="s">
        <v>4357</v>
      </c>
      <c r="B1221" s="63"/>
      <c r="C1221" s="63"/>
      <c r="D1221" s="63"/>
      <c r="E1221" s="63"/>
      <c r="F1221" s="63"/>
      <c r="G1221" s="63"/>
      <c r="H1221" s="63"/>
      <c r="I1221" s="63"/>
    </row>
    <row r="1222" spans="1:9" ht="15" customHeight="1" x14ac:dyDescent="0.25">
      <c r="A1222" s="64" t="s">
        <v>3887</v>
      </c>
      <c r="B1222" s="64"/>
      <c r="C1222" s="65" t="s">
        <v>3</v>
      </c>
      <c r="D1222" s="65"/>
      <c r="E1222" s="65"/>
      <c r="F1222" s="12" t="s">
        <v>4</v>
      </c>
      <c r="G1222" s="12" t="s">
        <v>3725</v>
      </c>
      <c r="H1222" s="12" t="s">
        <v>3726</v>
      </c>
      <c r="I1222" s="12" t="s">
        <v>3727</v>
      </c>
    </row>
    <row r="1223" spans="1:9" ht="21" customHeight="1" x14ac:dyDescent="0.25">
      <c r="A1223" s="13" t="s">
        <v>4358</v>
      </c>
      <c r="B1223" s="14" t="s">
        <v>4359</v>
      </c>
      <c r="C1223" s="66" t="s">
        <v>17</v>
      </c>
      <c r="D1223" s="66"/>
      <c r="E1223" s="66"/>
      <c r="F1223" s="13" t="s">
        <v>61</v>
      </c>
      <c r="G1223" s="15">
        <v>1</v>
      </c>
      <c r="H1223" s="16">
        <v>59.32</v>
      </c>
      <c r="I1223" s="16">
        <f>TRUNC(TRUNC(G1223,8)*H1223,2)</f>
        <v>59.32</v>
      </c>
    </row>
    <row r="1224" spans="1:9" ht="29.1" customHeight="1" x14ac:dyDescent="0.25">
      <c r="A1224" s="13" t="s">
        <v>4360</v>
      </c>
      <c r="B1224" s="14" t="s">
        <v>4361</v>
      </c>
      <c r="C1224" s="66" t="s">
        <v>17</v>
      </c>
      <c r="D1224" s="66"/>
      <c r="E1224" s="66"/>
      <c r="F1224" s="13" t="s">
        <v>61</v>
      </c>
      <c r="G1224" s="15">
        <v>3</v>
      </c>
      <c r="H1224" s="16">
        <v>0.87</v>
      </c>
      <c r="I1224" s="16">
        <f>TRUNC(TRUNC(G1224,8)*H1224,2)</f>
        <v>2.61</v>
      </c>
    </row>
    <row r="1225" spans="1:9" ht="15" customHeight="1" x14ac:dyDescent="0.25">
      <c r="A1225" s="8"/>
      <c r="B1225" s="8"/>
      <c r="C1225" s="8"/>
      <c r="D1225" s="8"/>
      <c r="E1225" s="8"/>
      <c r="F1225" s="8"/>
      <c r="G1225" s="67" t="s">
        <v>3896</v>
      </c>
      <c r="H1225" s="67"/>
      <c r="I1225" s="17">
        <f>SUM(I1223:I1224)</f>
        <v>61.93</v>
      </c>
    </row>
    <row r="1226" spans="1:9" ht="15" customHeight="1" x14ac:dyDescent="0.25">
      <c r="A1226" s="64" t="s">
        <v>3872</v>
      </c>
      <c r="B1226" s="64"/>
      <c r="C1226" s="65" t="s">
        <v>3</v>
      </c>
      <c r="D1226" s="65"/>
      <c r="E1226" s="65"/>
      <c r="F1226" s="12" t="s">
        <v>4</v>
      </c>
      <c r="G1226" s="12" t="s">
        <v>3725</v>
      </c>
      <c r="H1226" s="12" t="s">
        <v>3726</v>
      </c>
      <c r="I1226" s="12" t="s">
        <v>3727</v>
      </c>
    </row>
    <row r="1227" spans="1:9" ht="21" customHeight="1" x14ac:dyDescent="0.25">
      <c r="A1227" s="13" t="s">
        <v>4267</v>
      </c>
      <c r="B1227" s="14" t="s">
        <v>4268</v>
      </c>
      <c r="C1227" s="66" t="s">
        <v>17</v>
      </c>
      <c r="D1227" s="66"/>
      <c r="E1227" s="66"/>
      <c r="F1227" s="13" t="s">
        <v>25</v>
      </c>
      <c r="G1227" s="15">
        <v>0.106285</v>
      </c>
      <c r="H1227" s="16">
        <v>25.56</v>
      </c>
      <c r="I1227" s="16">
        <f>TRUNC(TRUNC(G1227,8)*H1227,2)</f>
        <v>2.71</v>
      </c>
    </row>
    <row r="1228" spans="1:9" ht="15" customHeight="1" x14ac:dyDescent="0.25">
      <c r="A1228" s="13" t="s">
        <v>4269</v>
      </c>
      <c r="B1228" s="14" t="s">
        <v>4270</v>
      </c>
      <c r="C1228" s="66" t="s">
        <v>17</v>
      </c>
      <c r="D1228" s="66"/>
      <c r="E1228" s="66"/>
      <c r="F1228" s="13" t="s">
        <v>25</v>
      </c>
      <c r="G1228" s="15">
        <v>0.106285</v>
      </c>
      <c r="H1228" s="16">
        <v>33.94</v>
      </c>
      <c r="I1228" s="16">
        <f>TRUNC(TRUNC(G1228,8)*H1228,2)</f>
        <v>3.6</v>
      </c>
    </row>
    <row r="1229" spans="1:9" ht="18" customHeight="1" x14ac:dyDescent="0.25">
      <c r="A1229" s="8"/>
      <c r="B1229" s="8"/>
      <c r="C1229" s="8"/>
      <c r="D1229" s="8"/>
      <c r="E1229" s="8"/>
      <c r="F1229" s="8"/>
      <c r="G1229" s="67" t="s">
        <v>3875</v>
      </c>
      <c r="H1229" s="67"/>
      <c r="I1229" s="17">
        <f>SUM(I1227:I1228)</f>
        <v>6.3100000000000005</v>
      </c>
    </row>
    <row r="1230" spans="1:9" ht="15" customHeight="1" x14ac:dyDescent="0.25">
      <c r="A1230" s="8"/>
      <c r="B1230" s="8"/>
      <c r="C1230" s="8"/>
      <c r="D1230" s="8"/>
      <c r="E1230" s="8"/>
      <c r="F1230" s="8"/>
      <c r="G1230" s="68" t="s">
        <v>3745</v>
      </c>
      <c r="H1230" s="68"/>
      <c r="I1230" s="4">
        <f>ROUND(SUM(I1225,I1229),2)</f>
        <v>68.239999999999995</v>
      </c>
    </row>
    <row r="1231" spans="1:9" ht="9.9499999999999993" customHeight="1" x14ac:dyDescent="0.25">
      <c r="A1231" s="8"/>
      <c r="B1231" s="8"/>
      <c r="C1231" s="8"/>
      <c r="D1231" s="8"/>
      <c r="E1231" s="8"/>
      <c r="F1231" s="8"/>
      <c r="G1231" s="62"/>
      <c r="H1231" s="62"/>
      <c r="I1231" s="62"/>
    </row>
    <row r="1232" spans="1:9" ht="20.100000000000001" customHeight="1" x14ac:dyDescent="0.25">
      <c r="A1232" s="63" t="s">
        <v>4362</v>
      </c>
      <c r="B1232" s="63"/>
      <c r="C1232" s="63"/>
      <c r="D1232" s="63"/>
      <c r="E1232" s="63"/>
      <c r="F1232" s="63"/>
      <c r="G1232" s="63"/>
      <c r="H1232" s="63"/>
      <c r="I1232" s="63"/>
    </row>
    <row r="1233" spans="1:9" ht="15" customHeight="1" x14ac:dyDescent="0.25">
      <c r="A1233" s="64" t="s">
        <v>3887</v>
      </c>
      <c r="B1233" s="64"/>
      <c r="C1233" s="65" t="s">
        <v>3</v>
      </c>
      <c r="D1233" s="65"/>
      <c r="E1233" s="65"/>
      <c r="F1233" s="12" t="s">
        <v>4</v>
      </c>
      <c r="G1233" s="12" t="s">
        <v>3725</v>
      </c>
      <c r="H1233" s="12" t="s">
        <v>3726</v>
      </c>
      <c r="I1233" s="12" t="s">
        <v>3727</v>
      </c>
    </row>
    <row r="1234" spans="1:9" ht="21" customHeight="1" x14ac:dyDescent="0.25">
      <c r="A1234" s="13" t="s">
        <v>4363</v>
      </c>
      <c r="B1234" s="14" t="s">
        <v>4364</v>
      </c>
      <c r="C1234" s="66" t="s">
        <v>17</v>
      </c>
      <c r="D1234" s="66"/>
      <c r="E1234" s="66"/>
      <c r="F1234" s="13" t="s">
        <v>61</v>
      </c>
      <c r="G1234" s="15">
        <v>1</v>
      </c>
      <c r="H1234" s="16">
        <v>8.44</v>
      </c>
      <c r="I1234" s="16">
        <f>TRUNC(TRUNC(G1234,8)*H1234,2)</f>
        <v>8.44</v>
      </c>
    </row>
    <row r="1235" spans="1:9" ht="29.1" customHeight="1" x14ac:dyDescent="0.25">
      <c r="A1235" s="13" t="s">
        <v>4360</v>
      </c>
      <c r="B1235" s="14" t="s">
        <v>4361</v>
      </c>
      <c r="C1235" s="66" t="s">
        <v>17</v>
      </c>
      <c r="D1235" s="66"/>
      <c r="E1235" s="66"/>
      <c r="F1235" s="13" t="s">
        <v>61</v>
      </c>
      <c r="G1235" s="15">
        <v>1</v>
      </c>
      <c r="H1235" s="16">
        <v>0.87</v>
      </c>
      <c r="I1235" s="16">
        <f>TRUNC(TRUNC(G1235,8)*H1235,2)</f>
        <v>0.87</v>
      </c>
    </row>
    <row r="1236" spans="1:9" ht="15" customHeight="1" x14ac:dyDescent="0.25">
      <c r="A1236" s="8"/>
      <c r="B1236" s="8"/>
      <c r="C1236" s="8"/>
      <c r="D1236" s="8"/>
      <c r="E1236" s="8"/>
      <c r="F1236" s="8"/>
      <c r="G1236" s="67" t="s">
        <v>3896</v>
      </c>
      <c r="H1236" s="67"/>
      <c r="I1236" s="17">
        <f>SUM(I1234:I1235)</f>
        <v>9.3099999999999987</v>
      </c>
    </row>
    <row r="1237" spans="1:9" ht="15" customHeight="1" x14ac:dyDescent="0.25">
      <c r="A1237" s="64" t="s">
        <v>3872</v>
      </c>
      <c r="B1237" s="64"/>
      <c r="C1237" s="65" t="s">
        <v>3</v>
      </c>
      <c r="D1237" s="65"/>
      <c r="E1237" s="65"/>
      <c r="F1237" s="12" t="s">
        <v>4</v>
      </c>
      <c r="G1237" s="12" t="s">
        <v>3725</v>
      </c>
      <c r="H1237" s="12" t="s">
        <v>3726</v>
      </c>
      <c r="I1237" s="12" t="s">
        <v>3727</v>
      </c>
    </row>
    <row r="1238" spans="1:9" ht="21" customHeight="1" x14ac:dyDescent="0.25">
      <c r="A1238" s="13" t="s">
        <v>4267</v>
      </c>
      <c r="B1238" s="14" t="s">
        <v>4268</v>
      </c>
      <c r="C1238" s="66" t="s">
        <v>17</v>
      </c>
      <c r="D1238" s="66"/>
      <c r="E1238" s="66"/>
      <c r="F1238" s="13" t="s">
        <v>25</v>
      </c>
      <c r="G1238" s="15">
        <v>3.5428000000000001E-2</v>
      </c>
      <c r="H1238" s="16">
        <v>25.56</v>
      </c>
      <c r="I1238" s="16">
        <f>TRUNC(TRUNC(G1238,8)*H1238,2)</f>
        <v>0.9</v>
      </c>
    </row>
    <row r="1239" spans="1:9" ht="15" customHeight="1" x14ac:dyDescent="0.25">
      <c r="A1239" s="13" t="s">
        <v>4269</v>
      </c>
      <c r="B1239" s="14" t="s">
        <v>4270</v>
      </c>
      <c r="C1239" s="66" t="s">
        <v>17</v>
      </c>
      <c r="D1239" s="66"/>
      <c r="E1239" s="66"/>
      <c r="F1239" s="13" t="s">
        <v>25</v>
      </c>
      <c r="G1239" s="15">
        <v>3.5428000000000001E-2</v>
      </c>
      <c r="H1239" s="16">
        <v>33.94</v>
      </c>
      <c r="I1239" s="16">
        <f>TRUNC(TRUNC(G1239,8)*H1239,2)</f>
        <v>1.2</v>
      </c>
    </row>
    <row r="1240" spans="1:9" ht="18" customHeight="1" x14ac:dyDescent="0.25">
      <c r="A1240" s="8"/>
      <c r="B1240" s="8"/>
      <c r="C1240" s="8"/>
      <c r="D1240" s="8"/>
      <c r="E1240" s="8"/>
      <c r="F1240" s="8"/>
      <c r="G1240" s="67" t="s">
        <v>3875</v>
      </c>
      <c r="H1240" s="67"/>
      <c r="I1240" s="17">
        <f>SUM(I1238:I1239)</f>
        <v>2.1</v>
      </c>
    </row>
    <row r="1241" spans="1:9" ht="15" customHeight="1" x14ac:dyDescent="0.25">
      <c r="A1241" s="8"/>
      <c r="B1241" s="8"/>
      <c r="C1241" s="8"/>
      <c r="D1241" s="8"/>
      <c r="E1241" s="8"/>
      <c r="F1241" s="8"/>
      <c r="G1241" s="68" t="s">
        <v>3745</v>
      </c>
      <c r="H1241" s="68"/>
      <c r="I1241" s="4">
        <f>ROUND(SUM(I1236,I1240),2)</f>
        <v>11.41</v>
      </c>
    </row>
    <row r="1242" spans="1:9" ht="9.9499999999999993" customHeight="1" x14ac:dyDescent="0.25">
      <c r="A1242" s="8"/>
      <c r="B1242" s="8"/>
      <c r="C1242" s="8"/>
      <c r="D1242" s="8"/>
      <c r="E1242" s="8"/>
      <c r="F1242" s="8"/>
      <c r="G1242" s="62"/>
      <c r="H1242" s="62"/>
      <c r="I1242" s="62"/>
    </row>
    <row r="1243" spans="1:9" ht="20.100000000000001" customHeight="1" x14ac:dyDescent="0.25">
      <c r="A1243" s="63" t="s">
        <v>4365</v>
      </c>
      <c r="B1243" s="63"/>
      <c r="C1243" s="63"/>
      <c r="D1243" s="63"/>
      <c r="E1243" s="63"/>
      <c r="F1243" s="63"/>
      <c r="G1243" s="63"/>
      <c r="H1243" s="63"/>
      <c r="I1243" s="63"/>
    </row>
    <row r="1244" spans="1:9" ht="15" customHeight="1" x14ac:dyDescent="0.25">
      <c r="A1244" s="64" t="s">
        <v>3887</v>
      </c>
      <c r="B1244" s="64"/>
      <c r="C1244" s="65" t="s">
        <v>3</v>
      </c>
      <c r="D1244" s="65"/>
      <c r="E1244" s="65"/>
      <c r="F1244" s="12" t="s">
        <v>4</v>
      </c>
      <c r="G1244" s="12" t="s">
        <v>3725</v>
      </c>
      <c r="H1244" s="12" t="s">
        <v>3726</v>
      </c>
      <c r="I1244" s="12" t="s">
        <v>3727</v>
      </c>
    </row>
    <row r="1245" spans="1:9" ht="21" customHeight="1" x14ac:dyDescent="0.25">
      <c r="A1245" s="13" t="s">
        <v>4358</v>
      </c>
      <c r="B1245" s="14" t="s">
        <v>4359</v>
      </c>
      <c r="C1245" s="66" t="s">
        <v>17</v>
      </c>
      <c r="D1245" s="66"/>
      <c r="E1245" s="66"/>
      <c r="F1245" s="13" t="s">
        <v>61</v>
      </c>
      <c r="G1245" s="15">
        <v>1</v>
      </c>
      <c r="H1245" s="16">
        <v>59.32</v>
      </c>
      <c r="I1245" s="16">
        <f>TRUNC(TRUNC(G1245,8)*H1245,2)</f>
        <v>59.32</v>
      </c>
    </row>
    <row r="1246" spans="1:9" ht="29.1" customHeight="1" x14ac:dyDescent="0.25">
      <c r="A1246" s="13" t="s">
        <v>4366</v>
      </c>
      <c r="B1246" s="14" t="s">
        <v>4367</v>
      </c>
      <c r="C1246" s="66" t="s">
        <v>17</v>
      </c>
      <c r="D1246" s="66"/>
      <c r="E1246" s="66"/>
      <c r="F1246" s="13" t="s">
        <v>61</v>
      </c>
      <c r="G1246" s="15">
        <v>3</v>
      </c>
      <c r="H1246" s="16">
        <v>1.35</v>
      </c>
      <c r="I1246" s="16">
        <f>TRUNC(TRUNC(G1246,8)*H1246,2)</f>
        <v>4.05</v>
      </c>
    </row>
    <row r="1247" spans="1:9" ht="15" customHeight="1" x14ac:dyDescent="0.25">
      <c r="A1247" s="8"/>
      <c r="B1247" s="8"/>
      <c r="C1247" s="8"/>
      <c r="D1247" s="8"/>
      <c r="E1247" s="8"/>
      <c r="F1247" s="8"/>
      <c r="G1247" s="67" t="s">
        <v>3896</v>
      </c>
      <c r="H1247" s="67"/>
      <c r="I1247" s="17">
        <f>SUM(I1245:I1246)</f>
        <v>63.37</v>
      </c>
    </row>
    <row r="1248" spans="1:9" ht="15" customHeight="1" x14ac:dyDescent="0.25">
      <c r="A1248" s="64" t="s">
        <v>3872</v>
      </c>
      <c r="B1248" s="64"/>
      <c r="C1248" s="65" t="s">
        <v>3</v>
      </c>
      <c r="D1248" s="65"/>
      <c r="E1248" s="65"/>
      <c r="F1248" s="12" t="s">
        <v>4</v>
      </c>
      <c r="G1248" s="12" t="s">
        <v>3725</v>
      </c>
      <c r="H1248" s="12" t="s">
        <v>3726</v>
      </c>
      <c r="I1248" s="12" t="s">
        <v>3727</v>
      </c>
    </row>
    <row r="1249" spans="1:9" ht="21" customHeight="1" x14ac:dyDescent="0.25">
      <c r="A1249" s="13" t="s">
        <v>4267</v>
      </c>
      <c r="B1249" s="14" t="s">
        <v>4268</v>
      </c>
      <c r="C1249" s="66" t="s">
        <v>17</v>
      </c>
      <c r="D1249" s="66"/>
      <c r="E1249" s="66"/>
      <c r="F1249" s="13" t="s">
        <v>25</v>
      </c>
      <c r="G1249" s="15">
        <v>0.26037700000000003</v>
      </c>
      <c r="H1249" s="16">
        <v>25.56</v>
      </c>
      <c r="I1249" s="16">
        <f>TRUNC(TRUNC(G1249,8)*H1249,2)</f>
        <v>6.65</v>
      </c>
    </row>
    <row r="1250" spans="1:9" ht="15" customHeight="1" x14ac:dyDescent="0.25">
      <c r="A1250" s="13" t="s">
        <v>4269</v>
      </c>
      <c r="B1250" s="14" t="s">
        <v>4270</v>
      </c>
      <c r="C1250" s="66" t="s">
        <v>17</v>
      </c>
      <c r="D1250" s="66"/>
      <c r="E1250" s="66"/>
      <c r="F1250" s="13" t="s">
        <v>25</v>
      </c>
      <c r="G1250" s="15">
        <v>0.26037700000000003</v>
      </c>
      <c r="H1250" s="16">
        <v>33.94</v>
      </c>
      <c r="I1250" s="16">
        <f>TRUNC(TRUNC(G1250,8)*H1250,2)</f>
        <v>8.83</v>
      </c>
    </row>
    <row r="1251" spans="1:9" ht="18" customHeight="1" x14ac:dyDescent="0.25">
      <c r="A1251" s="8"/>
      <c r="B1251" s="8"/>
      <c r="C1251" s="8"/>
      <c r="D1251" s="8"/>
      <c r="E1251" s="8"/>
      <c r="F1251" s="8"/>
      <c r="G1251" s="67" t="s">
        <v>3875</v>
      </c>
      <c r="H1251" s="67"/>
      <c r="I1251" s="17">
        <f>SUM(I1249:I1250)</f>
        <v>15.48</v>
      </c>
    </row>
    <row r="1252" spans="1:9" ht="15" customHeight="1" x14ac:dyDescent="0.25">
      <c r="A1252" s="8"/>
      <c r="B1252" s="8"/>
      <c r="C1252" s="8"/>
      <c r="D1252" s="8"/>
      <c r="E1252" s="8"/>
      <c r="F1252" s="8"/>
      <c r="G1252" s="68" t="s">
        <v>3745</v>
      </c>
      <c r="H1252" s="68"/>
      <c r="I1252" s="4">
        <f>ROUND(SUM(I1247,I1251),2)</f>
        <v>78.849999999999994</v>
      </c>
    </row>
    <row r="1253" spans="1:9" ht="9.9499999999999993" customHeight="1" x14ac:dyDescent="0.25">
      <c r="A1253" s="8"/>
      <c r="B1253" s="8"/>
      <c r="C1253" s="8"/>
      <c r="D1253" s="8"/>
      <c r="E1253" s="8"/>
      <c r="F1253" s="8"/>
      <c r="G1253" s="62"/>
      <c r="H1253" s="62"/>
      <c r="I1253" s="62"/>
    </row>
    <row r="1254" spans="1:9" ht="20.100000000000001" customHeight="1" x14ac:dyDescent="0.25">
      <c r="A1254" s="63" t="s">
        <v>4368</v>
      </c>
      <c r="B1254" s="63"/>
      <c r="C1254" s="63"/>
      <c r="D1254" s="63"/>
      <c r="E1254" s="63"/>
      <c r="F1254" s="63"/>
      <c r="G1254" s="63"/>
      <c r="H1254" s="63"/>
      <c r="I1254" s="63"/>
    </row>
    <row r="1255" spans="1:9" ht="15" customHeight="1" x14ac:dyDescent="0.25">
      <c r="A1255" s="64" t="s">
        <v>3887</v>
      </c>
      <c r="B1255" s="64"/>
      <c r="C1255" s="65" t="s">
        <v>3</v>
      </c>
      <c r="D1255" s="65"/>
      <c r="E1255" s="65"/>
      <c r="F1255" s="12" t="s">
        <v>4</v>
      </c>
      <c r="G1255" s="12" t="s">
        <v>3725</v>
      </c>
      <c r="H1255" s="12" t="s">
        <v>3726</v>
      </c>
      <c r="I1255" s="12" t="s">
        <v>3727</v>
      </c>
    </row>
    <row r="1256" spans="1:9" ht="21" customHeight="1" x14ac:dyDescent="0.25">
      <c r="A1256" s="13" t="s">
        <v>4363</v>
      </c>
      <c r="B1256" s="14" t="s">
        <v>4364</v>
      </c>
      <c r="C1256" s="66" t="s">
        <v>17</v>
      </c>
      <c r="D1256" s="66"/>
      <c r="E1256" s="66"/>
      <c r="F1256" s="13" t="s">
        <v>61</v>
      </c>
      <c r="G1256" s="15">
        <v>1</v>
      </c>
      <c r="H1256" s="16">
        <v>8.44</v>
      </c>
      <c r="I1256" s="16">
        <f>TRUNC(TRUNC(G1256,8)*H1256,2)</f>
        <v>8.44</v>
      </c>
    </row>
    <row r="1257" spans="1:9" ht="29.1" customHeight="1" x14ac:dyDescent="0.25">
      <c r="A1257" s="13" t="s">
        <v>4369</v>
      </c>
      <c r="B1257" s="14" t="s">
        <v>4370</v>
      </c>
      <c r="C1257" s="66" t="s">
        <v>17</v>
      </c>
      <c r="D1257" s="66"/>
      <c r="E1257" s="66"/>
      <c r="F1257" s="13" t="s">
        <v>61</v>
      </c>
      <c r="G1257" s="15">
        <v>1</v>
      </c>
      <c r="H1257" s="16">
        <v>1.1299999999999999</v>
      </c>
      <c r="I1257" s="16">
        <f>TRUNC(TRUNC(G1257,8)*H1257,2)</f>
        <v>1.1299999999999999</v>
      </c>
    </row>
    <row r="1258" spans="1:9" ht="15" customHeight="1" x14ac:dyDescent="0.25">
      <c r="A1258" s="8"/>
      <c r="B1258" s="8"/>
      <c r="C1258" s="8"/>
      <c r="D1258" s="8"/>
      <c r="E1258" s="8"/>
      <c r="F1258" s="8"/>
      <c r="G1258" s="67" t="s">
        <v>3896</v>
      </c>
      <c r="H1258" s="67"/>
      <c r="I1258" s="17">
        <f>SUM(I1256:I1257)</f>
        <v>9.57</v>
      </c>
    </row>
    <row r="1259" spans="1:9" ht="15" customHeight="1" x14ac:dyDescent="0.25">
      <c r="A1259" s="64" t="s">
        <v>3872</v>
      </c>
      <c r="B1259" s="64"/>
      <c r="C1259" s="65" t="s">
        <v>3</v>
      </c>
      <c r="D1259" s="65"/>
      <c r="E1259" s="65"/>
      <c r="F1259" s="12" t="s">
        <v>4</v>
      </c>
      <c r="G1259" s="12" t="s">
        <v>3725</v>
      </c>
      <c r="H1259" s="12" t="s">
        <v>3726</v>
      </c>
      <c r="I1259" s="12" t="s">
        <v>3727</v>
      </c>
    </row>
    <row r="1260" spans="1:9" ht="21" customHeight="1" x14ac:dyDescent="0.25">
      <c r="A1260" s="13" t="s">
        <v>4267</v>
      </c>
      <c r="B1260" s="14" t="s">
        <v>4268</v>
      </c>
      <c r="C1260" s="66" t="s">
        <v>17</v>
      </c>
      <c r="D1260" s="66"/>
      <c r="E1260" s="66"/>
      <c r="F1260" s="13" t="s">
        <v>25</v>
      </c>
      <c r="G1260" s="15">
        <v>6.3963999999999993E-2</v>
      </c>
      <c r="H1260" s="16">
        <v>25.56</v>
      </c>
      <c r="I1260" s="16">
        <f>TRUNC(TRUNC(G1260,8)*H1260,2)</f>
        <v>1.63</v>
      </c>
    </row>
    <row r="1261" spans="1:9" ht="15" customHeight="1" x14ac:dyDescent="0.25">
      <c r="A1261" s="13" t="s">
        <v>4269</v>
      </c>
      <c r="B1261" s="14" t="s">
        <v>4270</v>
      </c>
      <c r="C1261" s="66" t="s">
        <v>17</v>
      </c>
      <c r="D1261" s="66"/>
      <c r="E1261" s="66"/>
      <c r="F1261" s="13" t="s">
        <v>25</v>
      </c>
      <c r="G1261" s="15">
        <v>6.3963999999999993E-2</v>
      </c>
      <c r="H1261" s="16">
        <v>33.94</v>
      </c>
      <c r="I1261" s="16">
        <f>TRUNC(TRUNC(G1261,8)*H1261,2)</f>
        <v>2.17</v>
      </c>
    </row>
    <row r="1262" spans="1:9" ht="18" customHeight="1" x14ac:dyDescent="0.25">
      <c r="A1262" s="8"/>
      <c r="B1262" s="8"/>
      <c r="C1262" s="8"/>
      <c r="D1262" s="8"/>
      <c r="E1262" s="8"/>
      <c r="F1262" s="8"/>
      <c r="G1262" s="67" t="s">
        <v>3875</v>
      </c>
      <c r="H1262" s="67"/>
      <c r="I1262" s="17">
        <f>SUM(I1260:I1261)</f>
        <v>3.8</v>
      </c>
    </row>
    <row r="1263" spans="1:9" ht="15" customHeight="1" x14ac:dyDescent="0.25">
      <c r="A1263" s="8"/>
      <c r="B1263" s="8"/>
      <c r="C1263" s="8"/>
      <c r="D1263" s="8"/>
      <c r="E1263" s="8"/>
      <c r="F1263" s="8"/>
      <c r="G1263" s="68" t="s">
        <v>3745</v>
      </c>
      <c r="H1263" s="68"/>
      <c r="I1263" s="4">
        <f>ROUND(SUM(I1258,I1262),2)</f>
        <v>13.37</v>
      </c>
    </row>
    <row r="1264" spans="1:9" ht="9.9499999999999993" customHeight="1" x14ac:dyDescent="0.25">
      <c r="A1264" s="8"/>
      <c r="B1264" s="8"/>
      <c r="C1264" s="8"/>
      <c r="D1264" s="8"/>
      <c r="E1264" s="8"/>
      <c r="F1264" s="8"/>
      <c r="G1264" s="62"/>
      <c r="H1264" s="62"/>
      <c r="I1264" s="62"/>
    </row>
    <row r="1265" spans="1:9" ht="20.100000000000001" customHeight="1" x14ac:dyDescent="0.25">
      <c r="A1265" s="63" t="s">
        <v>4371</v>
      </c>
      <c r="B1265" s="63"/>
      <c r="C1265" s="63"/>
      <c r="D1265" s="63"/>
      <c r="E1265" s="63"/>
      <c r="F1265" s="63"/>
      <c r="G1265" s="63"/>
      <c r="H1265" s="63"/>
      <c r="I1265" s="63"/>
    </row>
    <row r="1266" spans="1:9" ht="15" customHeight="1" x14ac:dyDescent="0.25">
      <c r="A1266" s="64" t="s">
        <v>3887</v>
      </c>
      <c r="B1266" s="64"/>
      <c r="C1266" s="65" t="s">
        <v>3</v>
      </c>
      <c r="D1266" s="65"/>
      <c r="E1266" s="65"/>
      <c r="F1266" s="12" t="s">
        <v>4</v>
      </c>
      <c r="G1266" s="12" t="s">
        <v>3725</v>
      </c>
      <c r="H1266" s="12" t="s">
        <v>3726</v>
      </c>
      <c r="I1266" s="12" t="s">
        <v>3727</v>
      </c>
    </row>
    <row r="1267" spans="1:9" ht="21" customHeight="1" x14ac:dyDescent="0.25">
      <c r="A1267" s="13" t="s">
        <v>4372</v>
      </c>
      <c r="B1267" s="14" t="s">
        <v>314</v>
      </c>
      <c r="C1267" s="66" t="s">
        <v>17</v>
      </c>
      <c r="D1267" s="66"/>
      <c r="E1267" s="66"/>
      <c r="F1267" s="13" t="s">
        <v>61</v>
      </c>
      <c r="G1267" s="15">
        <v>1</v>
      </c>
      <c r="H1267" s="16">
        <v>97.24</v>
      </c>
      <c r="I1267" s="16">
        <f>ROUND(ROUND(G1267,8)*H1267,2)</f>
        <v>97.24</v>
      </c>
    </row>
    <row r="1268" spans="1:9" ht="29.1" customHeight="1" x14ac:dyDescent="0.25">
      <c r="A1268" s="13" t="s">
        <v>4373</v>
      </c>
      <c r="B1268" s="14" t="s">
        <v>4374</v>
      </c>
      <c r="C1268" s="66" t="s">
        <v>17</v>
      </c>
      <c r="D1268" s="66"/>
      <c r="E1268" s="66"/>
      <c r="F1268" s="13" t="s">
        <v>61</v>
      </c>
      <c r="G1268" s="15">
        <v>3</v>
      </c>
      <c r="H1268" s="16">
        <v>1.46</v>
      </c>
      <c r="I1268" s="16">
        <f>ROUND(ROUND(G1268,8)*H1268,2)</f>
        <v>4.38</v>
      </c>
    </row>
    <row r="1269" spans="1:9" ht="15" customHeight="1" x14ac:dyDescent="0.25">
      <c r="A1269" s="8"/>
      <c r="B1269" s="8"/>
      <c r="C1269" s="8"/>
      <c r="D1269" s="8"/>
      <c r="E1269" s="8"/>
      <c r="F1269" s="8"/>
      <c r="G1269" s="67" t="s">
        <v>3896</v>
      </c>
      <c r="H1269" s="67"/>
      <c r="I1269" s="17">
        <f>SUM(I1267:I1268)</f>
        <v>101.61999999999999</v>
      </c>
    </row>
    <row r="1270" spans="1:9" ht="15" customHeight="1" x14ac:dyDescent="0.25">
      <c r="A1270" s="64" t="s">
        <v>3872</v>
      </c>
      <c r="B1270" s="64"/>
      <c r="C1270" s="65" t="s">
        <v>3</v>
      </c>
      <c r="D1270" s="65"/>
      <c r="E1270" s="65"/>
      <c r="F1270" s="12" t="s">
        <v>4</v>
      </c>
      <c r="G1270" s="12" t="s">
        <v>3725</v>
      </c>
      <c r="H1270" s="12" t="s">
        <v>3726</v>
      </c>
      <c r="I1270" s="12" t="s">
        <v>3727</v>
      </c>
    </row>
    <row r="1271" spans="1:9" ht="21" customHeight="1" x14ac:dyDescent="0.25">
      <c r="A1271" s="13" t="s">
        <v>4267</v>
      </c>
      <c r="B1271" s="14" t="s">
        <v>4268</v>
      </c>
      <c r="C1271" s="66" t="s">
        <v>17</v>
      </c>
      <c r="D1271" s="66"/>
      <c r="E1271" s="66"/>
      <c r="F1271" s="13" t="s">
        <v>25</v>
      </c>
      <c r="G1271" s="15">
        <v>0.40570000000000001</v>
      </c>
      <c r="H1271" s="16">
        <v>25.56</v>
      </c>
      <c r="I1271" s="16">
        <f>ROUND(ROUND(G1271,8)*H1271,2)</f>
        <v>10.37</v>
      </c>
    </row>
    <row r="1272" spans="1:9" ht="15" customHeight="1" x14ac:dyDescent="0.25">
      <c r="A1272" s="13" t="s">
        <v>4269</v>
      </c>
      <c r="B1272" s="14" t="s">
        <v>4270</v>
      </c>
      <c r="C1272" s="66" t="s">
        <v>17</v>
      </c>
      <c r="D1272" s="66"/>
      <c r="E1272" s="66"/>
      <c r="F1272" s="13" t="s">
        <v>25</v>
      </c>
      <c r="G1272" s="15">
        <v>0.40570000000000001</v>
      </c>
      <c r="H1272" s="16">
        <v>33.94</v>
      </c>
      <c r="I1272" s="16">
        <f>ROUND(ROUND(G1272,8)*H1272,2)</f>
        <v>13.77</v>
      </c>
    </row>
    <row r="1273" spans="1:9" ht="18" customHeight="1" x14ac:dyDescent="0.25">
      <c r="A1273" s="8"/>
      <c r="B1273" s="8"/>
      <c r="C1273" s="8"/>
      <c r="D1273" s="8"/>
      <c r="E1273" s="8"/>
      <c r="F1273" s="8"/>
      <c r="G1273" s="67" t="s">
        <v>3875</v>
      </c>
      <c r="H1273" s="67"/>
      <c r="I1273" s="17">
        <f>SUM(I1271:I1272)</f>
        <v>24.14</v>
      </c>
    </row>
    <row r="1274" spans="1:9" ht="15" customHeight="1" x14ac:dyDescent="0.25">
      <c r="A1274" s="69" t="s">
        <v>4375</v>
      </c>
      <c r="B1274" s="69"/>
      <c r="C1274" s="69"/>
      <c r="D1274" s="8"/>
      <c r="E1274" s="8"/>
      <c r="F1274" s="8"/>
      <c r="G1274" s="68" t="s">
        <v>3745</v>
      </c>
      <c r="H1274" s="68"/>
      <c r="I1274" s="4">
        <v>125.76</v>
      </c>
    </row>
    <row r="1275" spans="1:9" ht="9.9499999999999993" customHeight="1" x14ac:dyDescent="0.25">
      <c r="A1275" s="8"/>
      <c r="B1275" s="8"/>
      <c r="C1275" s="8"/>
      <c r="D1275" s="8"/>
      <c r="E1275" s="8"/>
      <c r="F1275" s="8"/>
      <c r="G1275" s="62"/>
      <c r="H1275" s="62"/>
      <c r="I1275" s="62"/>
    </row>
    <row r="1276" spans="1:9" ht="20.100000000000001" customHeight="1" x14ac:dyDescent="0.25">
      <c r="A1276" s="63" t="s">
        <v>4376</v>
      </c>
      <c r="B1276" s="63"/>
      <c r="C1276" s="63"/>
      <c r="D1276" s="63"/>
      <c r="E1276" s="63"/>
      <c r="F1276" s="63"/>
      <c r="G1276" s="63"/>
      <c r="H1276" s="63"/>
      <c r="I1276" s="63"/>
    </row>
    <row r="1277" spans="1:9" ht="15" customHeight="1" x14ac:dyDescent="0.25">
      <c r="A1277" s="64" t="s">
        <v>3887</v>
      </c>
      <c r="B1277" s="64"/>
      <c r="C1277" s="65" t="s">
        <v>3</v>
      </c>
      <c r="D1277" s="65"/>
      <c r="E1277" s="65"/>
      <c r="F1277" s="12" t="s">
        <v>4</v>
      </c>
      <c r="G1277" s="12" t="s">
        <v>3725</v>
      </c>
      <c r="H1277" s="12" t="s">
        <v>3726</v>
      </c>
      <c r="I1277" s="12" t="s">
        <v>3727</v>
      </c>
    </row>
    <row r="1278" spans="1:9" ht="15" customHeight="1" x14ac:dyDescent="0.25">
      <c r="A1278" s="13" t="s">
        <v>4377</v>
      </c>
      <c r="B1278" s="14" t="s">
        <v>688</v>
      </c>
      <c r="C1278" s="66" t="s">
        <v>188</v>
      </c>
      <c r="D1278" s="66"/>
      <c r="E1278" s="66"/>
      <c r="F1278" s="13" t="s">
        <v>465</v>
      </c>
      <c r="G1278" s="15">
        <v>1</v>
      </c>
      <c r="H1278" s="16">
        <v>14.51</v>
      </c>
      <c r="I1278" s="16">
        <f>ROUND(ROUND(G1278,8)*H1278,2)</f>
        <v>14.51</v>
      </c>
    </row>
    <row r="1279" spans="1:9" ht="15" customHeight="1" x14ac:dyDescent="0.25">
      <c r="A1279" s="8"/>
      <c r="B1279" s="8"/>
      <c r="C1279" s="8"/>
      <c r="D1279" s="8"/>
      <c r="E1279" s="8"/>
      <c r="F1279" s="8"/>
      <c r="G1279" s="67" t="s">
        <v>3896</v>
      </c>
      <c r="H1279" s="67"/>
      <c r="I1279" s="17">
        <f>SUM(I1278:I1278)</f>
        <v>14.51</v>
      </c>
    </row>
    <row r="1280" spans="1:9" ht="15" customHeight="1" x14ac:dyDescent="0.25">
      <c r="A1280" s="64" t="s">
        <v>3872</v>
      </c>
      <c r="B1280" s="64"/>
      <c r="C1280" s="65" t="s">
        <v>3</v>
      </c>
      <c r="D1280" s="65"/>
      <c r="E1280" s="65"/>
      <c r="F1280" s="12" t="s">
        <v>4</v>
      </c>
      <c r="G1280" s="12" t="s">
        <v>3725</v>
      </c>
      <c r="H1280" s="12" t="s">
        <v>3726</v>
      </c>
      <c r="I1280" s="12" t="s">
        <v>3727</v>
      </c>
    </row>
    <row r="1281" spans="1:9" ht="21" customHeight="1" x14ac:dyDescent="0.25">
      <c r="A1281" s="13" t="s">
        <v>4267</v>
      </c>
      <c r="B1281" s="14" t="s">
        <v>4268</v>
      </c>
      <c r="C1281" s="66" t="s">
        <v>17</v>
      </c>
      <c r="D1281" s="66"/>
      <c r="E1281" s="66"/>
      <c r="F1281" s="13" t="s">
        <v>25</v>
      </c>
      <c r="G1281" s="15">
        <v>0.14000000000000001</v>
      </c>
      <c r="H1281" s="16">
        <v>25.56</v>
      </c>
      <c r="I1281" s="16">
        <f>ROUND(ROUND(G1281,8)*H1281,2)</f>
        <v>3.58</v>
      </c>
    </row>
    <row r="1282" spans="1:9" ht="15" customHeight="1" x14ac:dyDescent="0.25">
      <c r="A1282" s="13" t="s">
        <v>4269</v>
      </c>
      <c r="B1282" s="14" t="s">
        <v>4270</v>
      </c>
      <c r="C1282" s="66" t="s">
        <v>17</v>
      </c>
      <c r="D1282" s="66"/>
      <c r="E1282" s="66"/>
      <c r="F1282" s="13" t="s">
        <v>25</v>
      </c>
      <c r="G1282" s="15">
        <v>0.14000000000000001</v>
      </c>
      <c r="H1282" s="16">
        <v>33.94</v>
      </c>
      <c r="I1282" s="16">
        <f>ROUND(ROUND(G1282,8)*H1282,2)</f>
        <v>4.75</v>
      </c>
    </row>
    <row r="1283" spans="1:9" ht="18" customHeight="1" x14ac:dyDescent="0.25">
      <c r="A1283" s="8"/>
      <c r="B1283" s="8"/>
      <c r="C1283" s="8"/>
      <c r="D1283" s="8"/>
      <c r="E1283" s="8"/>
      <c r="F1283" s="8"/>
      <c r="G1283" s="67" t="s">
        <v>3875</v>
      </c>
      <c r="H1283" s="67"/>
      <c r="I1283" s="17">
        <f>SUM(I1281:I1282)</f>
        <v>8.33</v>
      </c>
    </row>
    <row r="1284" spans="1:9" ht="15" customHeight="1" x14ac:dyDescent="0.25">
      <c r="A1284" s="69" t="s">
        <v>4378</v>
      </c>
      <c r="B1284" s="69"/>
      <c r="C1284" s="69"/>
      <c r="D1284" s="8"/>
      <c r="E1284" s="8"/>
      <c r="F1284" s="8"/>
      <c r="G1284" s="68" t="s">
        <v>3745</v>
      </c>
      <c r="H1284" s="68"/>
      <c r="I1284" s="4">
        <v>22.84</v>
      </c>
    </row>
    <row r="1285" spans="1:9" ht="9" customHeight="1" x14ac:dyDescent="0.25">
      <c r="A1285" s="69"/>
      <c r="B1285" s="69"/>
      <c r="C1285" s="69"/>
      <c r="D1285" s="8"/>
      <c r="E1285" s="8"/>
      <c r="F1285" s="8"/>
      <c r="G1285" s="8"/>
      <c r="H1285" s="8"/>
      <c r="I1285" s="8"/>
    </row>
    <row r="1286" spans="1:9" ht="9.9499999999999993" customHeight="1" x14ac:dyDescent="0.25">
      <c r="A1286" s="8"/>
      <c r="B1286" s="8"/>
      <c r="C1286" s="8"/>
      <c r="D1286" s="8"/>
      <c r="E1286" s="8"/>
      <c r="F1286" s="8"/>
      <c r="G1286" s="62"/>
      <c r="H1286" s="62"/>
      <c r="I1286" s="62"/>
    </row>
    <row r="1287" spans="1:9" ht="20.100000000000001" customHeight="1" x14ac:dyDescent="0.25">
      <c r="A1287" s="63" t="s">
        <v>4379</v>
      </c>
      <c r="B1287" s="63"/>
      <c r="C1287" s="63"/>
      <c r="D1287" s="63"/>
      <c r="E1287" s="63"/>
      <c r="F1287" s="63"/>
      <c r="G1287" s="63"/>
      <c r="H1287" s="63"/>
      <c r="I1287" s="63"/>
    </row>
    <row r="1288" spans="1:9" ht="15" customHeight="1" x14ac:dyDescent="0.25">
      <c r="A1288" s="64" t="s">
        <v>3865</v>
      </c>
      <c r="B1288" s="64"/>
      <c r="C1288" s="65" t="s">
        <v>3</v>
      </c>
      <c r="D1288" s="65"/>
      <c r="E1288" s="65"/>
      <c r="F1288" s="12" t="s">
        <v>4</v>
      </c>
      <c r="G1288" s="12" t="s">
        <v>3725</v>
      </c>
      <c r="H1288" s="12" t="s">
        <v>3726</v>
      </c>
      <c r="I1288" s="12" t="s">
        <v>3727</v>
      </c>
    </row>
    <row r="1289" spans="1:9" ht="45.95" customHeight="1" x14ac:dyDescent="0.25">
      <c r="A1289" s="13" t="s">
        <v>4139</v>
      </c>
      <c r="B1289" s="14" t="s">
        <v>4140</v>
      </c>
      <c r="C1289" s="66" t="s">
        <v>17</v>
      </c>
      <c r="D1289" s="66"/>
      <c r="E1289" s="66"/>
      <c r="F1289" s="13" t="s">
        <v>3868</v>
      </c>
      <c r="G1289" s="15">
        <v>7.5300000000000006E-2</v>
      </c>
      <c r="H1289" s="16">
        <v>79.12</v>
      </c>
      <c r="I1289" s="16">
        <f>TRUNC(TRUNC(G1289,8)*H1289,2)</f>
        <v>5.95</v>
      </c>
    </row>
    <row r="1290" spans="1:9" ht="45.95" customHeight="1" x14ac:dyDescent="0.25">
      <c r="A1290" s="13" t="s">
        <v>4141</v>
      </c>
      <c r="B1290" s="14" t="s">
        <v>4142</v>
      </c>
      <c r="C1290" s="66" t="s">
        <v>17</v>
      </c>
      <c r="D1290" s="66"/>
      <c r="E1290" s="66"/>
      <c r="F1290" s="13" t="s">
        <v>3829</v>
      </c>
      <c r="G1290" s="15">
        <v>3.6900000000000002E-2</v>
      </c>
      <c r="H1290" s="16">
        <v>164.77</v>
      </c>
      <c r="I1290" s="16">
        <f>TRUNC(TRUNC(G1290,8)*H1290,2)</f>
        <v>6.08</v>
      </c>
    </row>
    <row r="1291" spans="1:9" ht="18" customHeight="1" x14ac:dyDescent="0.25">
      <c r="A1291" s="8"/>
      <c r="B1291" s="8"/>
      <c r="C1291" s="8"/>
      <c r="D1291" s="8"/>
      <c r="E1291" s="8"/>
      <c r="F1291" s="8"/>
      <c r="G1291" s="67" t="s">
        <v>3871</v>
      </c>
      <c r="H1291" s="67"/>
      <c r="I1291" s="17">
        <f>SUM(I1289:I1290)</f>
        <v>12.030000000000001</v>
      </c>
    </row>
    <row r="1292" spans="1:9" ht="15" customHeight="1" x14ac:dyDescent="0.25">
      <c r="A1292" s="64" t="s">
        <v>3887</v>
      </c>
      <c r="B1292" s="64"/>
      <c r="C1292" s="65" t="s">
        <v>3</v>
      </c>
      <c r="D1292" s="65"/>
      <c r="E1292" s="65"/>
      <c r="F1292" s="12" t="s">
        <v>4</v>
      </c>
      <c r="G1292" s="12" t="s">
        <v>3725</v>
      </c>
      <c r="H1292" s="12" t="s">
        <v>3726</v>
      </c>
      <c r="I1292" s="12" t="s">
        <v>3727</v>
      </c>
    </row>
    <row r="1293" spans="1:9" ht="21" customHeight="1" x14ac:dyDescent="0.25">
      <c r="A1293" s="13" t="s">
        <v>4143</v>
      </c>
      <c r="B1293" s="14" t="s">
        <v>4144</v>
      </c>
      <c r="C1293" s="66" t="s">
        <v>17</v>
      </c>
      <c r="D1293" s="66"/>
      <c r="E1293" s="66"/>
      <c r="F1293" s="13" t="s">
        <v>61</v>
      </c>
      <c r="G1293" s="15">
        <v>14.058999999999999</v>
      </c>
      <c r="H1293" s="16">
        <v>4.46</v>
      </c>
      <c r="I1293" s="16">
        <f t="shared" ref="I1293:I1299" si="23">TRUNC(TRUNC(G1293,8)*H1293,2)</f>
        <v>62.7</v>
      </c>
    </row>
    <row r="1294" spans="1:9" ht="21" customHeight="1" x14ac:dyDescent="0.25">
      <c r="A1294" s="13" t="s">
        <v>4145</v>
      </c>
      <c r="B1294" s="14" t="s">
        <v>4146</v>
      </c>
      <c r="C1294" s="66" t="s">
        <v>17</v>
      </c>
      <c r="D1294" s="66"/>
      <c r="E1294" s="66"/>
      <c r="F1294" s="13" t="s">
        <v>61</v>
      </c>
      <c r="G1294" s="15">
        <v>14.175000000000001</v>
      </c>
      <c r="H1294" s="16">
        <v>2.77</v>
      </c>
      <c r="I1294" s="16">
        <f t="shared" si="23"/>
        <v>39.26</v>
      </c>
    </row>
    <row r="1295" spans="1:9" ht="21" customHeight="1" x14ac:dyDescent="0.25">
      <c r="A1295" s="13" t="s">
        <v>4147</v>
      </c>
      <c r="B1295" s="14" t="s">
        <v>4148</v>
      </c>
      <c r="C1295" s="66" t="s">
        <v>17</v>
      </c>
      <c r="D1295" s="66"/>
      <c r="E1295" s="66"/>
      <c r="F1295" s="13" t="s">
        <v>4149</v>
      </c>
      <c r="G1295" s="15">
        <v>6.0000000000000001E-3</v>
      </c>
      <c r="H1295" s="16">
        <v>6.71</v>
      </c>
      <c r="I1295" s="16">
        <f t="shared" si="23"/>
        <v>0.04</v>
      </c>
    </row>
    <row r="1296" spans="1:9" ht="21" customHeight="1" x14ac:dyDescent="0.25">
      <c r="A1296" s="13" t="s">
        <v>3925</v>
      </c>
      <c r="B1296" s="14" t="s">
        <v>3926</v>
      </c>
      <c r="C1296" s="66" t="s">
        <v>17</v>
      </c>
      <c r="D1296" s="66"/>
      <c r="E1296" s="66"/>
      <c r="F1296" s="13" t="s">
        <v>178</v>
      </c>
      <c r="G1296" s="15">
        <v>0.1295</v>
      </c>
      <c r="H1296" s="16">
        <v>9.6199999999999992</v>
      </c>
      <c r="I1296" s="16">
        <f t="shared" si="23"/>
        <v>1.24</v>
      </c>
    </row>
    <row r="1297" spans="1:9" ht="15" customHeight="1" x14ac:dyDescent="0.25">
      <c r="A1297" s="13" t="s">
        <v>3892</v>
      </c>
      <c r="B1297" s="14" t="s">
        <v>3893</v>
      </c>
      <c r="C1297" s="66" t="s">
        <v>17</v>
      </c>
      <c r="D1297" s="66"/>
      <c r="E1297" s="66"/>
      <c r="F1297" s="13" t="s">
        <v>740</v>
      </c>
      <c r="G1297" s="15">
        <v>1.37E-2</v>
      </c>
      <c r="H1297" s="16">
        <v>16.63</v>
      </c>
      <c r="I1297" s="16">
        <f t="shared" si="23"/>
        <v>0.22</v>
      </c>
    </row>
    <row r="1298" spans="1:9" ht="21" customHeight="1" x14ac:dyDescent="0.25">
      <c r="A1298" s="13" t="s">
        <v>4150</v>
      </c>
      <c r="B1298" s="14" t="s">
        <v>4151</v>
      </c>
      <c r="C1298" s="66" t="s">
        <v>17</v>
      </c>
      <c r="D1298" s="66"/>
      <c r="E1298" s="66"/>
      <c r="F1298" s="13" t="s">
        <v>178</v>
      </c>
      <c r="G1298" s="15">
        <v>0.154</v>
      </c>
      <c r="H1298" s="16">
        <v>3.36</v>
      </c>
      <c r="I1298" s="16">
        <f t="shared" si="23"/>
        <v>0.51</v>
      </c>
    </row>
    <row r="1299" spans="1:9" ht="29.1" customHeight="1" x14ac:dyDescent="0.25">
      <c r="A1299" s="13" t="s">
        <v>4095</v>
      </c>
      <c r="B1299" s="14" t="s">
        <v>4096</v>
      </c>
      <c r="C1299" s="66" t="s">
        <v>17</v>
      </c>
      <c r="D1299" s="66"/>
      <c r="E1299" s="66"/>
      <c r="F1299" s="13" t="s">
        <v>178</v>
      </c>
      <c r="G1299" s="15">
        <v>0.48299999999999998</v>
      </c>
      <c r="H1299" s="16">
        <v>18.809999999999999</v>
      </c>
      <c r="I1299" s="16">
        <f t="shared" si="23"/>
        <v>9.08</v>
      </c>
    </row>
    <row r="1300" spans="1:9" ht="15" customHeight="1" x14ac:dyDescent="0.25">
      <c r="A1300" s="8"/>
      <c r="B1300" s="8"/>
      <c r="C1300" s="8"/>
      <c r="D1300" s="8"/>
      <c r="E1300" s="8"/>
      <c r="F1300" s="8"/>
      <c r="G1300" s="67" t="s">
        <v>3896</v>
      </c>
      <c r="H1300" s="67"/>
      <c r="I1300" s="17">
        <f>SUM(I1293:I1299)</f>
        <v>113.05000000000001</v>
      </c>
    </row>
    <row r="1301" spans="1:9" ht="15" customHeight="1" x14ac:dyDescent="0.25">
      <c r="A1301" s="64" t="s">
        <v>3872</v>
      </c>
      <c r="B1301" s="64"/>
      <c r="C1301" s="65" t="s">
        <v>3</v>
      </c>
      <c r="D1301" s="65"/>
      <c r="E1301" s="65"/>
      <c r="F1301" s="12" t="s">
        <v>4</v>
      </c>
      <c r="G1301" s="12" t="s">
        <v>3725</v>
      </c>
      <c r="H1301" s="12" t="s">
        <v>3726</v>
      </c>
      <c r="I1301" s="12" t="s">
        <v>3727</v>
      </c>
    </row>
    <row r="1302" spans="1:9" ht="15" customHeight="1" x14ac:dyDescent="0.25">
      <c r="A1302" s="13" t="s">
        <v>3948</v>
      </c>
      <c r="B1302" s="14" t="s">
        <v>3949</v>
      </c>
      <c r="C1302" s="66" t="s">
        <v>17</v>
      </c>
      <c r="D1302" s="66"/>
      <c r="E1302" s="66"/>
      <c r="F1302" s="13" t="s">
        <v>25</v>
      </c>
      <c r="G1302" s="15">
        <v>3.4971999999999999</v>
      </c>
      <c r="H1302" s="16">
        <v>33.520000000000003</v>
      </c>
      <c r="I1302" s="16">
        <f>TRUNC(TRUNC(G1302,8)*H1302,2)</f>
        <v>117.22</v>
      </c>
    </row>
    <row r="1303" spans="1:9" ht="15" customHeight="1" x14ac:dyDescent="0.25">
      <c r="A1303" s="13" t="s">
        <v>3899</v>
      </c>
      <c r="B1303" s="14" t="s">
        <v>3900</v>
      </c>
      <c r="C1303" s="66" t="s">
        <v>17</v>
      </c>
      <c r="D1303" s="66"/>
      <c r="E1303" s="66"/>
      <c r="F1303" s="13" t="s">
        <v>25</v>
      </c>
      <c r="G1303" s="15">
        <v>2.7477999999999998</v>
      </c>
      <c r="H1303" s="16">
        <v>24.37</v>
      </c>
      <c r="I1303" s="16">
        <f>TRUNC(TRUNC(G1303,8)*H1303,2)</f>
        <v>66.959999999999994</v>
      </c>
    </row>
    <row r="1304" spans="1:9" ht="18" customHeight="1" x14ac:dyDescent="0.25">
      <c r="A1304" s="8"/>
      <c r="B1304" s="8"/>
      <c r="C1304" s="8"/>
      <c r="D1304" s="8"/>
      <c r="E1304" s="8"/>
      <c r="F1304" s="8"/>
      <c r="G1304" s="67" t="s">
        <v>3875</v>
      </c>
      <c r="H1304" s="67"/>
      <c r="I1304" s="17">
        <f>SUM(I1302:I1303)</f>
        <v>184.18</v>
      </c>
    </row>
    <row r="1305" spans="1:9" ht="15" customHeight="1" x14ac:dyDescent="0.25">
      <c r="A1305" s="64" t="s">
        <v>3741</v>
      </c>
      <c r="B1305" s="64"/>
      <c r="C1305" s="65" t="s">
        <v>3</v>
      </c>
      <c r="D1305" s="65"/>
      <c r="E1305" s="65"/>
      <c r="F1305" s="12" t="s">
        <v>4</v>
      </c>
      <c r="G1305" s="12" t="s">
        <v>3725</v>
      </c>
      <c r="H1305" s="12" t="s">
        <v>3726</v>
      </c>
      <c r="I1305" s="12" t="s">
        <v>3727</v>
      </c>
    </row>
    <row r="1306" spans="1:9" ht="29.1" customHeight="1" x14ac:dyDescent="0.25">
      <c r="A1306" s="13" t="s">
        <v>4152</v>
      </c>
      <c r="B1306" s="14" t="s">
        <v>4153</v>
      </c>
      <c r="C1306" s="66" t="s">
        <v>17</v>
      </c>
      <c r="D1306" s="66"/>
      <c r="E1306" s="66"/>
      <c r="F1306" s="13" t="s">
        <v>76</v>
      </c>
      <c r="G1306" s="15">
        <v>7.9799999999999996E-2</v>
      </c>
      <c r="H1306" s="16">
        <v>698.78</v>
      </c>
      <c r="I1306" s="16">
        <f t="shared" ref="I1306:I1312" si="24">TRUNC(TRUNC(G1306,8)*H1306,2)</f>
        <v>55.76</v>
      </c>
    </row>
    <row r="1307" spans="1:9" ht="29.1" customHeight="1" x14ac:dyDescent="0.25">
      <c r="A1307" s="13" t="s">
        <v>4154</v>
      </c>
      <c r="B1307" s="14" t="s">
        <v>4155</v>
      </c>
      <c r="C1307" s="66" t="s">
        <v>17</v>
      </c>
      <c r="D1307" s="66"/>
      <c r="E1307" s="66"/>
      <c r="F1307" s="13" t="s">
        <v>76</v>
      </c>
      <c r="G1307" s="15">
        <v>1.44E-2</v>
      </c>
      <c r="H1307" s="16">
        <v>626.83000000000004</v>
      </c>
      <c r="I1307" s="16">
        <f t="shared" si="24"/>
        <v>9.02</v>
      </c>
    </row>
    <row r="1308" spans="1:9" ht="21" customHeight="1" x14ac:dyDescent="0.25">
      <c r="A1308" s="13" t="s">
        <v>4156</v>
      </c>
      <c r="B1308" s="14" t="s">
        <v>4157</v>
      </c>
      <c r="C1308" s="66" t="s">
        <v>17</v>
      </c>
      <c r="D1308" s="66"/>
      <c r="E1308" s="66"/>
      <c r="F1308" s="13" t="s">
        <v>740</v>
      </c>
      <c r="G1308" s="15">
        <v>1.6658999999999999</v>
      </c>
      <c r="H1308" s="16">
        <v>9.32</v>
      </c>
      <c r="I1308" s="16">
        <f t="shared" si="24"/>
        <v>15.52</v>
      </c>
    </row>
    <row r="1309" spans="1:9" ht="29.1" customHeight="1" x14ac:dyDescent="0.25">
      <c r="A1309" s="13" t="s">
        <v>4162</v>
      </c>
      <c r="B1309" s="14" t="s">
        <v>4163</v>
      </c>
      <c r="C1309" s="66" t="s">
        <v>17</v>
      </c>
      <c r="D1309" s="66"/>
      <c r="E1309" s="66"/>
      <c r="F1309" s="13" t="s">
        <v>76</v>
      </c>
      <c r="G1309" s="15">
        <v>8.72E-2</v>
      </c>
      <c r="H1309" s="16">
        <v>554.92999999999995</v>
      </c>
      <c r="I1309" s="16">
        <f t="shared" si="24"/>
        <v>48.38</v>
      </c>
    </row>
    <row r="1310" spans="1:9" ht="21" customHeight="1" x14ac:dyDescent="0.25">
      <c r="A1310" s="13" t="s">
        <v>4164</v>
      </c>
      <c r="B1310" s="14" t="s">
        <v>4165</v>
      </c>
      <c r="C1310" s="66" t="s">
        <v>17</v>
      </c>
      <c r="D1310" s="66"/>
      <c r="E1310" s="66"/>
      <c r="F1310" s="13" t="s">
        <v>76</v>
      </c>
      <c r="G1310" s="15">
        <v>4.1500000000000002E-2</v>
      </c>
      <c r="H1310" s="16">
        <v>1183</v>
      </c>
      <c r="I1310" s="16">
        <f t="shared" si="24"/>
        <v>49.09</v>
      </c>
    </row>
    <row r="1311" spans="1:9" ht="29.1" customHeight="1" x14ac:dyDescent="0.25">
      <c r="A1311" s="13" t="s">
        <v>4168</v>
      </c>
      <c r="B1311" s="14" t="s">
        <v>4169</v>
      </c>
      <c r="C1311" s="66" t="s">
        <v>17</v>
      </c>
      <c r="D1311" s="66"/>
      <c r="E1311" s="66"/>
      <c r="F1311" s="13" t="s">
        <v>76</v>
      </c>
      <c r="G1311" s="15">
        <v>5.0999999999999997E-2</v>
      </c>
      <c r="H1311" s="16">
        <v>2733.21</v>
      </c>
      <c r="I1311" s="16">
        <f t="shared" si="24"/>
        <v>139.38999999999999</v>
      </c>
    </row>
    <row r="1312" spans="1:9" ht="21" customHeight="1" x14ac:dyDescent="0.25">
      <c r="A1312" s="13" t="s">
        <v>4380</v>
      </c>
      <c r="B1312" s="14" t="s">
        <v>4381</v>
      </c>
      <c r="C1312" s="66" t="s">
        <v>17</v>
      </c>
      <c r="D1312" s="66"/>
      <c r="E1312" s="66"/>
      <c r="F1312" s="13" t="s">
        <v>72</v>
      </c>
      <c r="G1312" s="15">
        <v>0.58499999999999996</v>
      </c>
      <c r="H1312" s="16">
        <v>7.46</v>
      </c>
      <c r="I1312" s="16">
        <f t="shared" si="24"/>
        <v>4.3600000000000003</v>
      </c>
    </row>
    <row r="1313" spans="1:9" ht="15" customHeight="1" x14ac:dyDescent="0.25">
      <c r="A1313" s="8"/>
      <c r="B1313" s="8"/>
      <c r="C1313" s="8"/>
      <c r="D1313" s="8"/>
      <c r="E1313" s="8"/>
      <c r="F1313" s="8"/>
      <c r="G1313" s="67" t="s">
        <v>3744</v>
      </c>
      <c r="H1313" s="67"/>
      <c r="I1313" s="17">
        <f>SUM(I1306:I1312)</f>
        <v>321.52</v>
      </c>
    </row>
    <row r="1314" spans="1:9" ht="15" customHeight="1" x14ac:dyDescent="0.25">
      <c r="A1314" s="8"/>
      <c r="B1314" s="8"/>
      <c r="C1314" s="8"/>
      <c r="D1314" s="8"/>
      <c r="E1314" s="8"/>
      <c r="F1314" s="8"/>
      <c r="G1314" s="68" t="s">
        <v>3745</v>
      </c>
      <c r="H1314" s="68"/>
      <c r="I1314" s="4">
        <f>ROUND(SUM(I1291,I1300,I1304,I1313),2)</f>
        <v>630.78</v>
      </c>
    </row>
    <row r="1315" spans="1:9" ht="9.9499999999999993" customHeight="1" x14ac:dyDescent="0.25">
      <c r="A1315" s="8"/>
      <c r="B1315" s="8"/>
      <c r="C1315" s="8"/>
      <c r="D1315" s="8"/>
      <c r="E1315" s="8"/>
      <c r="F1315" s="8"/>
      <c r="G1315" s="62"/>
      <c r="H1315" s="62"/>
      <c r="I1315" s="62"/>
    </row>
    <row r="1316" spans="1:9" ht="20.100000000000001" customHeight="1" x14ac:dyDescent="0.25">
      <c r="A1316" s="63" t="s">
        <v>4382</v>
      </c>
      <c r="B1316" s="63"/>
      <c r="C1316" s="63"/>
      <c r="D1316" s="63"/>
      <c r="E1316" s="63"/>
      <c r="F1316" s="63"/>
      <c r="G1316" s="63"/>
      <c r="H1316" s="63"/>
      <c r="I1316" s="63"/>
    </row>
    <row r="1317" spans="1:9" ht="15" customHeight="1" x14ac:dyDescent="0.25">
      <c r="A1317" s="64" t="s">
        <v>3887</v>
      </c>
      <c r="B1317" s="64"/>
      <c r="C1317" s="65" t="s">
        <v>3</v>
      </c>
      <c r="D1317" s="65"/>
      <c r="E1317" s="65"/>
      <c r="F1317" s="12" t="s">
        <v>4</v>
      </c>
      <c r="G1317" s="12" t="s">
        <v>3725</v>
      </c>
      <c r="H1317" s="12" t="s">
        <v>3726</v>
      </c>
      <c r="I1317" s="12" t="s">
        <v>3727</v>
      </c>
    </row>
    <row r="1318" spans="1:9" ht="29.1" customHeight="1" x14ac:dyDescent="0.25">
      <c r="A1318" s="13" t="s">
        <v>4383</v>
      </c>
      <c r="B1318" s="14" t="s">
        <v>4384</v>
      </c>
      <c r="C1318" s="66" t="s">
        <v>17</v>
      </c>
      <c r="D1318" s="66"/>
      <c r="E1318" s="66"/>
      <c r="F1318" s="13" t="s">
        <v>61</v>
      </c>
      <c r="G1318" s="15">
        <v>1</v>
      </c>
      <c r="H1318" s="16">
        <v>371.21</v>
      </c>
      <c r="I1318" s="16">
        <f>TRUNC(TRUNC(G1318,8)*H1318,2)</f>
        <v>371.21</v>
      </c>
    </row>
    <row r="1319" spans="1:9" ht="15" customHeight="1" x14ac:dyDescent="0.25">
      <c r="A1319" s="8"/>
      <c r="B1319" s="8"/>
      <c r="C1319" s="8"/>
      <c r="D1319" s="8"/>
      <c r="E1319" s="8"/>
      <c r="F1319" s="8"/>
      <c r="G1319" s="67" t="s">
        <v>3896</v>
      </c>
      <c r="H1319" s="67"/>
      <c r="I1319" s="17">
        <f>SUM(I1318:I1318)</f>
        <v>371.21</v>
      </c>
    </row>
    <row r="1320" spans="1:9" ht="15" customHeight="1" x14ac:dyDescent="0.25">
      <c r="A1320" s="64" t="s">
        <v>3872</v>
      </c>
      <c r="B1320" s="64"/>
      <c r="C1320" s="65" t="s">
        <v>3</v>
      </c>
      <c r="D1320" s="65"/>
      <c r="E1320" s="65"/>
      <c r="F1320" s="12" t="s">
        <v>4</v>
      </c>
      <c r="G1320" s="12" t="s">
        <v>3725</v>
      </c>
      <c r="H1320" s="12" t="s">
        <v>3726</v>
      </c>
      <c r="I1320" s="12" t="s">
        <v>3727</v>
      </c>
    </row>
    <row r="1321" spans="1:9" ht="15" customHeight="1" x14ac:dyDescent="0.25">
      <c r="A1321" s="13" t="s">
        <v>3948</v>
      </c>
      <c r="B1321" s="14" t="s">
        <v>3949</v>
      </c>
      <c r="C1321" s="66" t="s">
        <v>17</v>
      </c>
      <c r="D1321" s="66"/>
      <c r="E1321" s="66"/>
      <c r="F1321" s="13" t="s">
        <v>25</v>
      </c>
      <c r="G1321" s="15">
        <v>1.0088999999999999</v>
      </c>
      <c r="H1321" s="16">
        <v>33.520000000000003</v>
      </c>
      <c r="I1321" s="16">
        <f>TRUNC(TRUNC(G1321,8)*H1321,2)</f>
        <v>33.81</v>
      </c>
    </row>
    <row r="1322" spans="1:9" ht="15" customHeight="1" x14ac:dyDescent="0.25">
      <c r="A1322" s="13" t="s">
        <v>3899</v>
      </c>
      <c r="B1322" s="14" t="s">
        <v>3900</v>
      </c>
      <c r="C1322" s="66" t="s">
        <v>17</v>
      </c>
      <c r="D1322" s="66"/>
      <c r="E1322" s="66"/>
      <c r="F1322" s="13" t="s">
        <v>25</v>
      </c>
      <c r="G1322" s="15">
        <v>0.79269999999999996</v>
      </c>
      <c r="H1322" s="16">
        <v>24.37</v>
      </c>
      <c r="I1322" s="16">
        <f>TRUNC(TRUNC(G1322,8)*H1322,2)</f>
        <v>19.309999999999999</v>
      </c>
    </row>
    <row r="1323" spans="1:9" ht="18" customHeight="1" x14ac:dyDescent="0.25">
      <c r="A1323" s="8"/>
      <c r="B1323" s="8"/>
      <c r="C1323" s="8"/>
      <c r="D1323" s="8"/>
      <c r="E1323" s="8"/>
      <c r="F1323" s="8"/>
      <c r="G1323" s="67" t="s">
        <v>3875</v>
      </c>
      <c r="H1323" s="67"/>
      <c r="I1323" s="17">
        <f>SUM(I1321:I1322)</f>
        <v>53.120000000000005</v>
      </c>
    </row>
    <row r="1324" spans="1:9" ht="15" customHeight="1" x14ac:dyDescent="0.25">
      <c r="A1324" s="64" t="s">
        <v>3741</v>
      </c>
      <c r="B1324" s="64"/>
      <c r="C1324" s="65" t="s">
        <v>3</v>
      </c>
      <c r="D1324" s="65"/>
      <c r="E1324" s="65"/>
      <c r="F1324" s="12" t="s">
        <v>4</v>
      </c>
      <c r="G1324" s="12" t="s">
        <v>3725</v>
      </c>
      <c r="H1324" s="12" t="s">
        <v>3726</v>
      </c>
      <c r="I1324" s="12" t="s">
        <v>3727</v>
      </c>
    </row>
    <row r="1325" spans="1:9" ht="29.1" customHeight="1" x14ac:dyDescent="0.25">
      <c r="A1325" s="13" t="s">
        <v>4152</v>
      </c>
      <c r="B1325" s="14" t="s">
        <v>4153</v>
      </c>
      <c r="C1325" s="66" t="s">
        <v>17</v>
      </c>
      <c r="D1325" s="66"/>
      <c r="E1325" s="66"/>
      <c r="F1325" s="13" t="s">
        <v>76</v>
      </c>
      <c r="G1325" s="15">
        <v>4.4000000000000003E-3</v>
      </c>
      <c r="H1325" s="16">
        <v>698.78</v>
      </c>
      <c r="I1325" s="16">
        <f>TRUNC(TRUNC(G1325,8)*H1325,2)</f>
        <v>3.07</v>
      </c>
    </row>
    <row r="1326" spans="1:9" ht="15" customHeight="1" x14ac:dyDescent="0.25">
      <c r="A1326" s="8"/>
      <c r="B1326" s="8"/>
      <c r="C1326" s="8"/>
      <c r="D1326" s="8"/>
      <c r="E1326" s="8"/>
      <c r="F1326" s="8"/>
      <c r="G1326" s="67" t="s">
        <v>3744</v>
      </c>
      <c r="H1326" s="67"/>
      <c r="I1326" s="17">
        <f>SUM(I1325:I1325)</f>
        <v>3.07</v>
      </c>
    </row>
    <row r="1327" spans="1:9" ht="15" customHeight="1" x14ac:dyDescent="0.25">
      <c r="A1327" s="8"/>
      <c r="B1327" s="8"/>
      <c r="C1327" s="8"/>
      <c r="D1327" s="8"/>
      <c r="E1327" s="8"/>
      <c r="F1327" s="8"/>
      <c r="G1327" s="68" t="s">
        <v>3745</v>
      </c>
      <c r="H1327" s="68"/>
      <c r="I1327" s="4">
        <f>ROUND(SUM(I1319,I1323,I1326),2)</f>
        <v>427.4</v>
      </c>
    </row>
    <row r="1328" spans="1:9" ht="9.9499999999999993" customHeight="1" x14ac:dyDescent="0.25">
      <c r="A1328" s="8"/>
      <c r="B1328" s="8"/>
      <c r="C1328" s="8"/>
      <c r="D1328" s="8"/>
      <c r="E1328" s="8"/>
      <c r="F1328" s="8"/>
      <c r="G1328" s="62"/>
      <c r="H1328" s="62"/>
      <c r="I1328" s="62"/>
    </row>
    <row r="1329" spans="1:9" ht="20.100000000000001" customHeight="1" x14ac:dyDescent="0.25">
      <c r="A1329" s="63" t="s">
        <v>4385</v>
      </c>
      <c r="B1329" s="63"/>
      <c r="C1329" s="63"/>
      <c r="D1329" s="63"/>
      <c r="E1329" s="63"/>
      <c r="F1329" s="63"/>
      <c r="G1329" s="63"/>
      <c r="H1329" s="63"/>
      <c r="I1329" s="63"/>
    </row>
    <row r="1330" spans="1:9" ht="15" customHeight="1" x14ac:dyDescent="0.25">
      <c r="A1330" s="64" t="s">
        <v>3887</v>
      </c>
      <c r="B1330" s="64"/>
      <c r="C1330" s="65" t="s">
        <v>3</v>
      </c>
      <c r="D1330" s="65"/>
      <c r="E1330" s="65"/>
      <c r="F1330" s="12" t="s">
        <v>4</v>
      </c>
      <c r="G1330" s="12" t="s">
        <v>3725</v>
      </c>
      <c r="H1330" s="12" t="s">
        <v>3726</v>
      </c>
      <c r="I1330" s="12" t="s">
        <v>3727</v>
      </c>
    </row>
    <row r="1331" spans="1:9" ht="15" customHeight="1" x14ac:dyDescent="0.25">
      <c r="A1331" s="13" t="s">
        <v>4386</v>
      </c>
      <c r="B1331" s="14" t="s">
        <v>4387</v>
      </c>
      <c r="C1331" s="66" t="s">
        <v>17</v>
      </c>
      <c r="D1331" s="66"/>
      <c r="E1331" s="66"/>
      <c r="F1331" s="13" t="s">
        <v>61</v>
      </c>
      <c r="G1331" s="15">
        <v>5.1000000000000004E-3</v>
      </c>
      <c r="H1331" s="16">
        <v>1.9</v>
      </c>
      <c r="I1331" s="16">
        <f>TRUNC(TRUNC(G1331,8)*H1331,2)</f>
        <v>0</v>
      </c>
    </row>
    <row r="1332" spans="1:9" ht="15" customHeight="1" x14ac:dyDescent="0.25">
      <c r="A1332" s="13" t="s">
        <v>4388</v>
      </c>
      <c r="B1332" s="14" t="s">
        <v>4389</v>
      </c>
      <c r="C1332" s="66" t="s">
        <v>17</v>
      </c>
      <c r="D1332" s="66"/>
      <c r="E1332" s="66"/>
      <c r="F1332" s="13" t="s">
        <v>178</v>
      </c>
      <c r="G1332" s="15">
        <v>1.0492999999999999</v>
      </c>
      <c r="H1332" s="16">
        <v>3.93</v>
      </c>
      <c r="I1332" s="16">
        <f>TRUNC(TRUNC(G1332,8)*H1332,2)</f>
        <v>4.12</v>
      </c>
    </row>
    <row r="1333" spans="1:9" ht="15" customHeight="1" x14ac:dyDescent="0.25">
      <c r="A1333" s="8"/>
      <c r="B1333" s="8"/>
      <c r="C1333" s="8"/>
      <c r="D1333" s="8"/>
      <c r="E1333" s="8"/>
      <c r="F1333" s="8"/>
      <c r="G1333" s="67" t="s">
        <v>3896</v>
      </c>
      <c r="H1333" s="67"/>
      <c r="I1333" s="17">
        <f>SUM(I1331:I1332)</f>
        <v>4.12</v>
      </c>
    </row>
    <row r="1334" spans="1:9" ht="15" customHeight="1" x14ac:dyDescent="0.25">
      <c r="A1334" s="64" t="s">
        <v>3872</v>
      </c>
      <c r="B1334" s="64"/>
      <c r="C1334" s="65" t="s">
        <v>3</v>
      </c>
      <c r="D1334" s="65"/>
      <c r="E1334" s="65"/>
      <c r="F1334" s="12" t="s">
        <v>4</v>
      </c>
      <c r="G1334" s="12" t="s">
        <v>3725</v>
      </c>
      <c r="H1334" s="12" t="s">
        <v>3726</v>
      </c>
      <c r="I1334" s="12" t="s">
        <v>3727</v>
      </c>
    </row>
    <row r="1335" spans="1:9" ht="21" customHeight="1" x14ac:dyDescent="0.25">
      <c r="A1335" s="13" t="s">
        <v>3936</v>
      </c>
      <c r="B1335" s="14" t="s">
        <v>3937</v>
      </c>
      <c r="C1335" s="66" t="s">
        <v>17</v>
      </c>
      <c r="D1335" s="66"/>
      <c r="E1335" s="66"/>
      <c r="F1335" s="13" t="s">
        <v>25</v>
      </c>
      <c r="G1335" s="15">
        <v>4.6300000000000001E-2</v>
      </c>
      <c r="H1335" s="16">
        <v>24.57</v>
      </c>
      <c r="I1335" s="16">
        <f>TRUNC(TRUNC(G1335,8)*H1335,2)</f>
        <v>1.1299999999999999</v>
      </c>
    </row>
    <row r="1336" spans="1:9" ht="21" customHeight="1" x14ac:dyDescent="0.25">
      <c r="A1336" s="13" t="s">
        <v>3938</v>
      </c>
      <c r="B1336" s="14" t="s">
        <v>3939</v>
      </c>
      <c r="C1336" s="66" t="s">
        <v>17</v>
      </c>
      <c r="D1336" s="66"/>
      <c r="E1336" s="66"/>
      <c r="F1336" s="13" t="s">
        <v>25</v>
      </c>
      <c r="G1336" s="15">
        <v>4.6300000000000001E-2</v>
      </c>
      <c r="H1336" s="16">
        <v>32.799999999999997</v>
      </c>
      <c r="I1336" s="16">
        <f>TRUNC(TRUNC(G1336,8)*H1336,2)</f>
        <v>1.51</v>
      </c>
    </row>
    <row r="1337" spans="1:9" ht="18" customHeight="1" x14ac:dyDescent="0.25">
      <c r="A1337" s="8"/>
      <c r="B1337" s="8"/>
      <c r="C1337" s="8"/>
      <c r="D1337" s="8"/>
      <c r="E1337" s="8"/>
      <c r="F1337" s="8"/>
      <c r="G1337" s="67" t="s">
        <v>3875</v>
      </c>
      <c r="H1337" s="67"/>
      <c r="I1337" s="17">
        <f>SUM(I1335:I1336)</f>
        <v>2.6399999999999997</v>
      </c>
    </row>
    <row r="1338" spans="1:9" ht="15" customHeight="1" x14ac:dyDescent="0.25">
      <c r="A1338" s="8"/>
      <c r="B1338" s="8"/>
      <c r="C1338" s="8"/>
      <c r="D1338" s="8"/>
      <c r="E1338" s="8"/>
      <c r="F1338" s="8"/>
      <c r="G1338" s="68" t="s">
        <v>3745</v>
      </c>
      <c r="H1338" s="68"/>
      <c r="I1338" s="4">
        <f>ROUND(SUM(I1333,I1337),2)</f>
        <v>6.76</v>
      </c>
    </row>
    <row r="1339" spans="1:9" ht="9.9499999999999993" customHeight="1" x14ac:dyDescent="0.25">
      <c r="A1339" s="8"/>
      <c r="B1339" s="8"/>
      <c r="C1339" s="8"/>
      <c r="D1339" s="8"/>
      <c r="E1339" s="8"/>
      <c r="F1339" s="8"/>
      <c r="G1339" s="62"/>
      <c r="H1339" s="62"/>
      <c r="I1339" s="62"/>
    </row>
    <row r="1340" spans="1:9" ht="20.100000000000001" customHeight="1" x14ac:dyDescent="0.25">
      <c r="A1340" s="63" t="s">
        <v>4390</v>
      </c>
      <c r="B1340" s="63"/>
      <c r="C1340" s="63"/>
      <c r="D1340" s="63"/>
      <c r="E1340" s="63"/>
      <c r="F1340" s="63"/>
      <c r="G1340" s="63"/>
      <c r="H1340" s="63"/>
      <c r="I1340" s="63"/>
    </row>
    <row r="1341" spans="1:9" ht="15" customHeight="1" x14ac:dyDescent="0.25">
      <c r="A1341" s="64" t="s">
        <v>3887</v>
      </c>
      <c r="B1341" s="64"/>
      <c r="C1341" s="65" t="s">
        <v>3</v>
      </c>
      <c r="D1341" s="65"/>
      <c r="E1341" s="65"/>
      <c r="F1341" s="12" t="s">
        <v>4</v>
      </c>
      <c r="G1341" s="12" t="s">
        <v>3725</v>
      </c>
      <c r="H1341" s="12" t="s">
        <v>3726</v>
      </c>
      <c r="I1341" s="12" t="s">
        <v>3727</v>
      </c>
    </row>
    <row r="1342" spans="1:9" ht="15" customHeight="1" x14ac:dyDescent="0.25">
      <c r="A1342" s="13" t="s">
        <v>4386</v>
      </c>
      <c r="B1342" s="14" t="s">
        <v>4387</v>
      </c>
      <c r="C1342" s="66" t="s">
        <v>17</v>
      </c>
      <c r="D1342" s="66"/>
      <c r="E1342" s="66"/>
      <c r="F1342" s="13" t="s">
        <v>61</v>
      </c>
      <c r="G1342" s="15">
        <v>6.7000000000000002E-3</v>
      </c>
      <c r="H1342" s="16">
        <v>1.9</v>
      </c>
      <c r="I1342" s="16">
        <f>TRUNC(TRUNC(G1342,8)*H1342,2)</f>
        <v>0.01</v>
      </c>
    </row>
    <row r="1343" spans="1:9" ht="15" customHeight="1" x14ac:dyDescent="0.25">
      <c r="A1343" s="13" t="s">
        <v>4391</v>
      </c>
      <c r="B1343" s="14" t="s">
        <v>4392</v>
      </c>
      <c r="C1343" s="66" t="s">
        <v>17</v>
      </c>
      <c r="D1343" s="66"/>
      <c r="E1343" s="66"/>
      <c r="F1343" s="13" t="s">
        <v>178</v>
      </c>
      <c r="G1343" s="15">
        <v>1.0492999999999999</v>
      </c>
      <c r="H1343" s="16">
        <v>8.48</v>
      </c>
      <c r="I1343" s="16">
        <f>TRUNC(TRUNC(G1343,8)*H1343,2)</f>
        <v>8.89</v>
      </c>
    </row>
    <row r="1344" spans="1:9" ht="15" customHeight="1" x14ac:dyDescent="0.25">
      <c r="A1344" s="8"/>
      <c r="B1344" s="8"/>
      <c r="C1344" s="8"/>
      <c r="D1344" s="8"/>
      <c r="E1344" s="8"/>
      <c r="F1344" s="8"/>
      <c r="G1344" s="67" t="s">
        <v>3896</v>
      </c>
      <c r="H1344" s="67"/>
      <c r="I1344" s="17">
        <f>SUM(I1342:I1343)</f>
        <v>8.9</v>
      </c>
    </row>
    <row r="1345" spans="1:9" ht="15" customHeight="1" x14ac:dyDescent="0.25">
      <c r="A1345" s="64" t="s">
        <v>3872</v>
      </c>
      <c r="B1345" s="64"/>
      <c r="C1345" s="65" t="s">
        <v>3</v>
      </c>
      <c r="D1345" s="65"/>
      <c r="E1345" s="65"/>
      <c r="F1345" s="12" t="s">
        <v>4</v>
      </c>
      <c r="G1345" s="12" t="s">
        <v>3725</v>
      </c>
      <c r="H1345" s="12" t="s">
        <v>3726</v>
      </c>
      <c r="I1345" s="12" t="s">
        <v>3727</v>
      </c>
    </row>
    <row r="1346" spans="1:9" ht="21" customHeight="1" x14ac:dyDescent="0.25">
      <c r="A1346" s="13" t="s">
        <v>3936</v>
      </c>
      <c r="B1346" s="14" t="s">
        <v>3937</v>
      </c>
      <c r="C1346" s="66" t="s">
        <v>17</v>
      </c>
      <c r="D1346" s="66"/>
      <c r="E1346" s="66"/>
      <c r="F1346" s="13" t="s">
        <v>25</v>
      </c>
      <c r="G1346" s="15">
        <v>6.0499999999999998E-2</v>
      </c>
      <c r="H1346" s="16">
        <v>24.57</v>
      </c>
      <c r="I1346" s="16">
        <f>TRUNC(TRUNC(G1346,8)*H1346,2)</f>
        <v>1.48</v>
      </c>
    </row>
    <row r="1347" spans="1:9" ht="21" customHeight="1" x14ac:dyDescent="0.25">
      <c r="A1347" s="13" t="s">
        <v>3938</v>
      </c>
      <c r="B1347" s="14" t="s">
        <v>3939</v>
      </c>
      <c r="C1347" s="66" t="s">
        <v>17</v>
      </c>
      <c r="D1347" s="66"/>
      <c r="E1347" s="66"/>
      <c r="F1347" s="13" t="s">
        <v>25</v>
      </c>
      <c r="G1347" s="15">
        <v>6.0499999999999998E-2</v>
      </c>
      <c r="H1347" s="16">
        <v>32.799999999999997</v>
      </c>
      <c r="I1347" s="16">
        <f>TRUNC(TRUNC(G1347,8)*H1347,2)</f>
        <v>1.98</v>
      </c>
    </row>
    <row r="1348" spans="1:9" ht="18" customHeight="1" x14ac:dyDescent="0.25">
      <c r="A1348" s="8"/>
      <c r="B1348" s="8"/>
      <c r="C1348" s="8"/>
      <c r="D1348" s="8"/>
      <c r="E1348" s="8"/>
      <c r="F1348" s="8"/>
      <c r="G1348" s="67" t="s">
        <v>3875</v>
      </c>
      <c r="H1348" s="67"/>
      <c r="I1348" s="17">
        <f>SUM(I1346:I1347)</f>
        <v>3.46</v>
      </c>
    </row>
    <row r="1349" spans="1:9" ht="15" customHeight="1" x14ac:dyDescent="0.25">
      <c r="A1349" s="8"/>
      <c r="B1349" s="8"/>
      <c r="C1349" s="8"/>
      <c r="D1349" s="8"/>
      <c r="E1349" s="8"/>
      <c r="F1349" s="8"/>
      <c r="G1349" s="68" t="s">
        <v>3745</v>
      </c>
      <c r="H1349" s="68"/>
      <c r="I1349" s="4">
        <f>ROUND(SUM(I1344,I1348),2)</f>
        <v>12.36</v>
      </c>
    </row>
    <row r="1350" spans="1:9" ht="9.9499999999999993" customHeight="1" x14ac:dyDescent="0.25">
      <c r="A1350" s="8"/>
      <c r="B1350" s="8"/>
      <c r="C1350" s="8"/>
      <c r="D1350" s="8"/>
      <c r="E1350" s="8"/>
      <c r="F1350" s="8"/>
      <c r="G1350" s="62"/>
      <c r="H1350" s="62"/>
      <c r="I1350" s="62"/>
    </row>
    <row r="1351" spans="1:9" ht="20.100000000000001" customHeight="1" x14ac:dyDescent="0.25">
      <c r="A1351" s="63" t="s">
        <v>4393</v>
      </c>
      <c r="B1351" s="63"/>
      <c r="C1351" s="63"/>
      <c r="D1351" s="63"/>
      <c r="E1351" s="63"/>
      <c r="F1351" s="63"/>
      <c r="G1351" s="63"/>
      <c r="H1351" s="63"/>
      <c r="I1351" s="63"/>
    </row>
    <row r="1352" spans="1:9" ht="15" customHeight="1" x14ac:dyDescent="0.25">
      <c r="A1352" s="64" t="s">
        <v>3887</v>
      </c>
      <c r="B1352" s="64"/>
      <c r="C1352" s="65" t="s">
        <v>3</v>
      </c>
      <c r="D1352" s="65"/>
      <c r="E1352" s="65"/>
      <c r="F1352" s="12" t="s">
        <v>4</v>
      </c>
      <c r="G1352" s="12" t="s">
        <v>3725</v>
      </c>
      <c r="H1352" s="12" t="s">
        <v>3726</v>
      </c>
      <c r="I1352" s="12" t="s">
        <v>3727</v>
      </c>
    </row>
    <row r="1353" spans="1:9" ht="15" customHeight="1" x14ac:dyDescent="0.25">
      <c r="A1353" s="13" t="s">
        <v>4386</v>
      </c>
      <c r="B1353" s="14" t="s">
        <v>4387</v>
      </c>
      <c r="C1353" s="66" t="s">
        <v>17</v>
      </c>
      <c r="D1353" s="66"/>
      <c r="E1353" s="66"/>
      <c r="F1353" s="13" t="s">
        <v>61</v>
      </c>
      <c r="G1353" s="15">
        <v>8.9999999999999993E-3</v>
      </c>
      <c r="H1353" s="16">
        <v>1.9</v>
      </c>
      <c r="I1353" s="16">
        <f>TRUNC(TRUNC(G1353,8)*H1353,2)</f>
        <v>0.01</v>
      </c>
    </row>
    <row r="1354" spans="1:9" ht="15" customHeight="1" x14ac:dyDescent="0.25">
      <c r="A1354" s="13" t="s">
        <v>4394</v>
      </c>
      <c r="B1354" s="14" t="s">
        <v>4395</v>
      </c>
      <c r="C1354" s="66" t="s">
        <v>17</v>
      </c>
      <c r="D1354" s="66"/>
      <c r="E1354" s="66"/>
      <c r="F1354" s="13" t="s">
        <v>178</v>
      </c>
      <c r="G1354" s="15">
        <v>1.0492999999999999</v>
      </c>
      <c r="H1354" s="16">
        <v>13.32</v>
      </c>
      <c r="I1354" s="16">
        <f>TRUNC(TRUNC(G1354,8)*H1354,2)</f>
        <v>13.97</v>
      </c>
    </row>
    <row r="1355" spans="1:9" ht="15" customHeight="1" x14ac:dyDescent="0.25">
      <c r="A1355" s="8"/>
      <c r="B1355" s="8"/>
      <c r="C1355" s="8"/>
      <c r="D1355" s="8"/>
      <c r="E1355" s="8"/>
      <c r="F1355" s="8"/>
      <c r="G1355" s="67" t="s">
        <v>3896</v>
      </c>
      <c r="H1355" s="67"/>
      <c r="I1355" s="17">
        <f>SUM(I1353:I1354)</f>
        <v>13.98</v>
      </c>
    </row>
    <row r="1356" spans="1:9" ht="15" customHeight="1" x14ac:dyDescent="0.25">
      <c r="A1356" s="64" t="s">
        <v>3872</v>
      </c>
      <c r="B1356" s="64"/>
      <c r="C1356" s="65" t="s">
        <v>3</v>
      </c>
      <c r="D1356" s="65"/>
      <c r="E1356" s="65"/>
      <c r="F1356" s="12" t="s">
        <v>4</v>
      </c>
      <c r="G1356" s="12" t="s">
        <v>3725</v>
      </c>
      <c r="H1356" s="12" t="s">
        <v>3726</v>
      </c>
      <c r="I1356" s="12" t="s">
        <v>3727</v>
      </c>
    </row>
    <row r="1357" spans="1:9" ht="21" customHeight="1" x14ac:dyDescent="0.25">
      <c r="A1357" s="13" t="s">
        <v>3936</v>
      </c>
      <c r="B1357" s="14" t="s">
        <v>3937</v>
      </c>
      <c r="C1357" s="66" t="s">
        <v>17</v>
      </c>
      <c r="D1357" s="66"/>
      <c r="E1357" s="66"/>
      <c r="F1357" s="13" t="s">
        <v>25</v>
      </c>
      <c r="G1357" s="15">
        <v>8.09E-2</v>
      </c>
      <c r="H1357" s="16">
        <v>24.57</v>
      </c>
      <c r="I1357" s="16">
        <f>TRUNC(TRUNC(G1357,8)*H1357,2)</f>
        <v>1.98</v>
      </c>
    </row>
    <row r="1358" spans="1:9" ht="21" customHeight="1" x14ac:dyDescent="0.25">
      <c r="A1358" s="13" t="s">
        <v>3938</v>
      </c>
      <c r="B1358" s="14" t="s">
        <v>3939</v>
      </c>
      <c r="C1358" s="66" t="s">
        <v>17</v>
      </c>
      <c r="D1358" s="66"/>
      <c r="E1358" s="66"/>
      <c r="F1358" s="13" t="s">
        <v>25</v>
      </c>
      <c r="G1358" s="15">
        <v>8.09E-2</v>
      </c>
      <c r="H1358" s="16">
        <v>32.799999999999997</v>
      </c>
      <c r="I1358" s="16">
        <f>TRUNC(TRUNC(G1358,8)*H1358,2)</f>
        <v>2.65</v>
      </c>
    </row>
    <row r="1359" spans="1:9" ht="18" customHeight="1" x14ac:dyDescent="0.25">
      <c r="A1359" s="8"/>
      <c r="B1359" s="8"/>
      <c r="C1359" s="8"/>
      <c r="D1359" s="8"/>
      <c r="E1359" s="8"/>
      <c r="F1359" s="8"/>
      <c r="G1359" s="67" t="s">
        <v>3875</v>
      </c>
      <c r="H1359" s="67"/>
      <c r="I1359" s="17">
        <f>SUM(I1357:I1358)</f>
        <v>4.63</v>
      </c>
    </row>
    <row r="1360" spans="1:9" ht="15" customHeight="1" x14ac:dyDescent="0.25">
      <c r="A1360" s="8"/>
      <c r="B1360" s="8"/>
      <c r="C1360" s="8"/>
      <c r="D1360" s="8"/>
      <c r="E1360" s="8"/>
      <c r="F1360" s="8"/>
      <c r="G1360" s="68" t="s">
        <v>3745</v>
      </c>
      <c r="H1360" s="68"/>
      <c r="I1360" s="4">
        <f>ROUND(SUM(I1355,I1359),2)</f>
        <v>18.61</v>
      </c>
    </row>
    <row r="1361" spans="1:9" ht="9.9499999999999993" customHeight="1" x14ac:dyDescent="0.25">
      <c r="A1361" s="8"/>
      <c r="B1361" s="8"/>
      <c r="C1361" s="8"/>
      <c r="D1361" s="8"/>
      <c r="E1361" s="8"/>
      <c r="F1361" s="8"/>
      <c r="G1361" s="62"/>
      <c r="H1361" s="62"/>
      <c r="I1361" s="62"/>
    </row>
    <row r="1362" spans="1:9" ht="20.100000000000001" customHeight="1" x14ac:dyDescent="0.25">
      <c r="A1362" s="63" t="s">
        <v>4396</v>
      </c>
      <c r="B1362" s="63"/>
      <c r="C1362" s="63"/>
      <c r="D1362" s="63"/>
      <c r="E1362" s="63"/>
      <c r="F1362" s="63"/>
      <c r="G1362" s="63"/>
      <c r="H1362" s="63"/>
      <c r="I1362" s="63"/>
    </row>
    <row r="1363" spans="1:9" ht="15" customHeight="1" x14ac:dyDescent="0.25">
      <c r="A1363" s="64" t="s">
        <v>3887</v>
      </c>
      <c r="B1363" s="64"/>
      <c r="C1363" s="65" t="s">
        <v>3</v>
      </c>
      <c r="D1363" s="65"/>
      <c r="E1363" s="65"/>
      <c r="F1363" s="12" t="s">
        <v>4</v>
      </c>
      <c r="G1363" s="12" t="s">
        <v>3725</v>
      </c>
      <c r="H1363" s="12" t="s">
        <v>3726</v>
      </c>
      <c r="I1363" s="12" t="s">
        <v>3727</v>
      </c>
    </row>
    <row r="1364" spans="1:9" ht="15" customHeight="1" x14ac:dyDescent="0.25">
      <c r="A1364" s="13" t="s">
        <v>4386</v>
      </c>
      <c r="B1364" s="14" t="s">
        <v>4387</v>
      </c>
      <c r="C1364" s="66" t="s">
        <v>17</v>
      </c>
      <c r="D1364" s="66"/>
      <c r="E1364" s="66"/>
      <c r="F1364" s="13" t="s">
        <v>61</v>
      </c>
      <c r="G1364" s="15">
        <v>1.6899999999999998E-2</v>
      </c>
      <c r="H1364" s="16">
        <v>1.9</v>
      </c>
      <c r="I1364" s="16">
        <f>TRUNC(TRUNC(G1364,8)*H1364,2)</f>
        <v>0.03</v>
      </c>
    </row>
    <row r="1365" spans="1:9" ht="15" customHeight="1" x14ac:dyDescent="0.25">
      <c r="A1365" s="13" t="s">
        <v>4397</v>
      </c>
      <c r="B1365" s="14" t="s">
        <v>4398</v>
      </c>
      <c r="C1365" s="66" t="s">
        <v>17</v>
      </c>
      <c r="D1365" s="66"/>
      <c r="E1365" s="66"/>
      <c r="F1365" s="13" t="s">
        <v>178</v>
      </c>
      <c r="G1365" s="15">
        <v>1.0492999999999999</v>
      </c>
      <c r="H1365" s="16">
        <v>24.03</v>
      </c>
      <c r="I1365" s="16">
        <f>TRUNC(TRUNC(G1365,8)*H1365,2)</f>
        <v>25.21</v>
      </c>
    </row>
    <row r="1366" spans="1:9" ht="15" customHeight="1" x14ac:dyDescent="0.25">
      <c r="A1366" s="8"/>
      <c r="B1366" s="8"/>
      <c r="C1366" s="8"/>
      <c r="D1366" s="8"/>
      <c r="E1366" s="8"/>
      <c r="F1366" s="8"/>
      <c r="G1366" s="67" t="s">
        <v>3896</v>
      </c>
      <c r="H1366" s="67"/>
      <c r="I1366" s="17">
        <f>SUM(I1364:I1365)</f>
        <v>25.240000000000002</v>
      </c>
    </row>
    <row r="1367" spans="1:9" ht="15" customHeight="1" x14ac:dyDescent="0.25">
      <c r="A1367" s="64" t="s">
        <v>3872</v>
      </c>
      <c r="B1367" s="64"/>
      <c r="C1367" s="65" t="s">
        <v>3</v>
      </c>
      <c r="D1367" s="65"/>
      <c r="E1367" s="65"/>
      <c r="F1367" s="12" t="s">
        <v>4</v>
      </c>
      <c r="G1367" s="12" t="s">
        <v>3725</v>
      </c>
      <c r="H1367" s="12" t="s">
        <v>3726</v>
      </c>
      <c r="I1367" s="12" t="s">
        <v>3727</v>
      </c>
    </row>
    <row r="1368" spans="1:9" ht="21" customHeight="1" x14ac:dyDescent="0.25">
      <c r="A1368" s="13" t="s">
        <v>3936</v>
      </c>
      <c r="B1368" s="14" t="s">
        <v>3937</v>
      </c>
      <c r="C1368" s="66" t="s">
        <v>17</v>
      </c>
      <c r="D1368" s="66"/>
      <c r="E1368" s="66"/>
      <c r="F1368" s="13" t="s">
        <v>25</v>
      </c>
      <c r="G1368" s="15">
        <v>0.1517</v>
      </c>
      <c r="H1368" s="16">
        <v>24.57</v>
      </c>
      <c r="I1368" s="16">
        <f>TRUNC(TRUNC(G1368,8)*H1368,2)</f>
        <v>3.72</v>
      </c>
    </row>
    <row r="1369" spans="1:9" ht="21" customHeight="1" x14ac:dyDescent="0.25">
      <c r="A1369" s="13" t="s">
        <v>3938</v>
      </c>
      <c r="B1369" s="14" t="s">
        <v>3939</v>
      </c>
      <c r="C1369" s="66" t="s">
        <v>17</v>
      </c>
      <c r="D1369" s="66"/>
      <c r="E1369" s="66"/>
      <c r="F1369" s="13" t="s">
        <v>25</v>
      </c>
      <c r="G1369" s="15">
        <v>0.1517</v>
      </c>
      <c r="H1369" s="16">
        <v>32.799999999999997</v>
      </c>
      <c r="I1369" s="16">
        <f>TRUNC(TRUNC(G1369,8)*H1369,2)</f>
        <v>4.97</v>
      </c>
    </row>
    <row r="1370" spans="1:9" ht="18" customHeight="1" x14ac:dyDescent="0.25">
      <c r="A1370" s="8"/>
      <c r="B1370" s="8"/>
      <c r="C1370" s="8"/>
      <c r="D1370" s="8"/>
      <c r="E1370" s="8"/>
      <c r="F1370" s="8"/>
      <c r="G1370" s="67" t="s">
        <v>3875</v>
      </c>
      <c r="H1370" s="67"/>
      <c r="I1370" s="17">
        <f>SUM(I1368:I1369)</f>
        <v>8.69</v>
      </c>
    </row>
    <row r="1371" spans="1:9" ht="15" customHeight="1" x14ac:dyDescent="0.25">
      <c r="A1371" s="8"/>
      <c r="B1371" s="8"/>
      <c r="C1371" s="8"/>
      <c r="D1371" s="8"/>
      <c r="E1371" s="8"/>
      <c r="F1371" s="8"/>
      <c r="G1371" s="68" t="s">
        <v>3745</v>
      </c>
      <c r="H1371" s="68"/>
      <c r="I1371" s="4">
        <f>ROUND(SUM(I1366,I1370),2)</f>
        <v>33.93</v>
      </c>
    </row>
    <row r="1372" spans="1:9" ht="9.9499999999999993" customHeight="1" x14ac:dyDescent="0.25">
      <c r="A1372" s="8"/>
      <c r="B1372" s="8"/>
      <c r="C1372" s="8"/>
      <c r="D1372" s="8"/>
      <c r="E1372" s="8"/>
      <c r="F1372" s="8"/>
      <c r="G1372" s="62"/>
      <c r="H1372" s="62"/>
      <c r="I1372" s="62"/>
    </row>
    <row r="1373" spans="1:9" ht="20.100000000000001" customHeight="1" x14ac:dyDescent="0.25">
      <c r="A1373" s="63" t="s">
        <v>4399</v>
      </c>
      <c r="B1373" s="63"/>
      <c r="C1373" s="63"/>
      <c r="D1373" s="63"/>
      <c r="E1373" s="63"/>
      <c r="F1373" s="63"/>
      <c r="G1373" s="63"/>
      <c r="H1373" s="63"/>
      <c r="I1373" s="63"/>
    </row>
    <row r="1374" spans="1:9" ht="15" customHeight="1" x14ac:dyDescent="0.25">
      <c r="A1374" s="64" t="s">
        <v>3887</v>
      </c>
      <c r="B1374" s="64"/>
      <c r="C1374" s="65" t="s">
        <v>3</v>
      </c>
      <c r="D1374" s="65"/>
      <c r="E1374" s="65"/>
      <c r="F1374" s="12" t="s">
        <v>4</v>
      </c>
      <c r="G1374" s="12" t="s">
        <v>3725</v>
      </c>
      <c r="H1374" s="12" t="s">
        <v>3726</v>
      </c>
      <c r="I1374" s="12" t="s">
        <v>3727</v>
      </c>
    </row>
    <row r="1375" spans="1:9" ht="15" customHeight="1" x14ac:dyDescent="0.25">
      <c r="A1375" s="13" t="s">
        <v>4386</v>
      </c>
      <c r="B1375" s="14" t="s">
        <v>4387</v>
      </c>
      <c r="C1375" s="66" t="s">
        <v>17</v>
      </c>
      <c r="D1375" s="66"/>
      <c r="E1375" s="66"/>
      <c r="F1375" s="13" t="s">
        <v>61</v>
      </c>
      <c r="G1375" s="15">
        <v>3.1099999999999999E-2</v>
      </c>
      <c r="H1375" s="16">
        <v>1.9</v>
      </c>
      <c r="I1375" s="16">
        <f>TRUNC(TRUNC(G1375,8)*H1375,2)</f>
        <v>0.05</v>
      </c>
    </row>
    <row r="1376" spans="1:9" ht="15" customHeight="1" x14ac:dyDescent="0.25">
      <c r="A1376" s="13" t="s">
        <v>4400</v>
      </c>
      <c r="B1376" s="14" t="s">
        <v>4401</v>
      </c>
      <c r="C1376" s="66" t="s">
        <v>17</v>
      </c>
      <c r="D1376" s="66"/>
      <c r="E1376" s="66"/>
      <c r="F1376" s="13" t="s">
        <v>178</v>
      </c>
      <c r="G1376" s="15">
        <v>1.0492999999999999</v>
      </c>
      <c r="H1376" s="16">
        <v>55.4</v>
      </c>
      <c r="I1376" s="16">
        <f>TRUNC(TRUNC(G1376,8)*H1376,2)</f>
        <v>58.13</v>
      </c>
    </row>
    <row r="1377" spans="1:9" ht="15" customHeight="1" x14ac:dyDescent="0.25">
      <c r="A1377" s="8"/>
      <c r="B1377" s="8"/>
      <c r="C1377" s="8"/>
      <c r="D1377" s="8"/>
      <c r="E1377" s="8"/>
      <c r="F1377" s="8"/>
      <c r="G1377" s="67" t="s">
        <v>3896</v>
      </c>
      <c r="H1377" s="67"/>
      <c r="I1377" s="17">
        <f>SUM(I1375:I1376)</f>
        <v>58.18</v>
      </c>
    </row>
    <row r="1378" spans="1:9" ht="15" customHeight="1" x14ac:dyDescent="0.25">
      <c r="A1378" s="64" t="s">
        <v>3872</v>
      </c>
      <c r="B1378" s="64"/>
      <c r="C1378" s="65" t="s">
        <v>3</v>
      </c>
      <c r="D1378" s="65"/>
      <c r="E1378" s="65"/>
      <c r="F1378" s="12" t="s">
        <v>4</v>
      </c>
      <c r="G1378" s="12" t="s">
        <v>3725</v>
      </c>
      <c r="H1378" s="12" t="s">
        <v>3726</v>
      </c>
      <c r="I1378" s="12" t="s">
        <v>3727</v>
      </c>
    </row>
    <row r="1379" spans="1:9" ht="21" customHeight="1" x14ac:dyDescent="0.25">
      <c r="A1379" s="13" t="s">
        <v>3936</v>
      </c>
      <c r="B1379" s="14" t="s">
        <v>3937</v>
      </c>
      <c r="C1379" s="66" t="s">
        <v>17</v>
      </c>
      <c r="D1379" s="66"/>
      <c r="E1379" s="66"/>
      <c r="F1379" s="13" t="s">
        <v>25</v>
      </c>
      <c r="G1379" s="15">
        <v>0.28010000000000002</v>
      </c>
      <c r="H1379" s="16">
        <v>24.57</v>
      </c>
      <c r="I1379" s="16">
        <f>TRUNC(TRUNC(G1379,8)*H1379,2)</f>
        <v>6.88</v>
      </c>
    </row>
    <row r="1380" spans="1:9" ht="21" customHeight="1" x14ac:dyDescent="0.25">
      <c r="A1380" s="13" t="s">
        <v>3938</v>
      </c>
      <c r="B1380" s="14" t="s">
        <v>3939</v>
      </c>
      <c r="C1380" s="66" t="s">
        <v>17</v>
      </c>
      <c r="D1380" s="66"/>
      <c r="E1380" s="66"/>
      <c r="F1380" s="13" t="s">
        <v>25</v>
      </c>
      <c r="G1380" s="15">
        <v>0.28010000000000002</v>
      </c>
      <c r="H1380" s="16">
        <v>32.799999999999997</v>
      </c>
      <c r="I1380" s="16">
        <f>TRUNC(TRUNC(G1380,8)*H1380,2)</f>
        <v>9.18</v>
      </c>
    </row>
    <row r="1381" spans="1:9" ht="18" customHeight="1" x14ac:dyDescent="0.25">
      <c r="A1381" s="8"/>
      <c r="B1381" s="8"/>
      <c r="C1381" s="8"/>
      <c r="D1381" s="8"/>
      <c r="E1381" s="8"/>
      <c r="F1381" s="8"/>
      <c r="G1381" s="67" t="s">
        <v>3875</v>
      </c>
      <c r="H1381" s="67"/>
      <c r="I1381" s="17">
        <f>SUM(I1379:I1380)</f>
        <v>16.059999999999999</v>
      </c>
    </row>
    <row r="1382" spans="1:9" ht="15" customHeight="1" x14ac:dyDescent="0.25">
      <c r="A1382" s="8"/>
      <c r="B1382" s="8"/>
      <c r="C1382" s="8"/>
      <c r="D1382" s="8"/>
      <c r="E1382" s="8"/>
      <c r="F1382" s="8"/>
      <c r="G1382" s="68" t="s">
        <v>3745</v>
      </c>
      <c r="H1382" s="68"/>
      <c r="I1382" s="4">
        <f>ROUND(SUM(I1377,I1381),2)</f>
        <v>74.239999999999995</v>
      </c>
    </row>
    <row r="1383" spans="1:9" ht="9.9499999999999993" customHeight="1" x14ac:dyDescent="0.25">
      <c r="A1383" s="8"/>
      <c r="B1383" s="8"/>
      <c r="C1383" s="8"/>
      <c r="D1383" s="8"/>
      <c r="E1383" s="8"/>
      <c r="F1383" s="8"/>
      <c r="G1383" s="62"/>
      <c r="H1383" s="62"/>
      <c r="I1383" s="62"/>
    </row>
    <row r="1384" spans="1:9" ht="20.100000000000001" customHeight="1" x14ac:dyDescent="0.25">
      <c r="A1384" s="63" t="s">
        <v>4402</v>
      </c>
      <c r="B1384" s="63"/>
      <c r="C1384" s="63"/>
      <c r="D1384" s="63"/>
      <c r="E1384" s="63"/>
      <c r="F1384" s="63"/>
      <c r="G1384" s="63"/>
      <c r="H1384" s="63"/>
      <c r="I1384" s="63"/>
    </row>
    <row r="1385" spans="1:9" ht="15" customHeight="1" x14ac:dyDescent="0.25">
      <c r="A1385" s="64" t="s">
        <v>3887</v>
      </c>
      <c r="B1385" s="64"/>
      <c r="C1385" s="65" t="s">
        <v>3</v>
      </c>
      <c r="D1385" s="65"/>
      <c r="E1385" s="65"/>
      <c r="F1385" s="12" t="s">
        <v>4</v>
      </c>
      <c r="G1385" s="12" t="s">
        <v>3725</v>
      </c>
      <c r="H1385" s="12" t="s">
        <v>3726</v>
      </c>
      <c r="I1385" s="12" t="s">
        <v>3727</v>
      </c>
    </row>
    <row r="1386" spans="1:9" ht="21" customHeight="1" x14ac:dyDescent="0.25">
      <c r="A1386" s="13" t="s">
        <v>4403</v>
      </c>
      <c r="B1386" s="14" t="s">
        <v>4404</v>
      </c>
      <c r="C1386" s="66" t="s">
        <v>17</v>
      </c>
      <c r="D1386" s="66"/>
      <c r="E1386" s="66"/>
      <c r="F1386" s="13" t="s">
        <v>61</v>
      </c>
      <c r="G1386" s="15">
        <v>1</v>
      </c>
      <c r="H1386" s="16">
        <v>0.84</v>
      </c>
      <c r="I1386" s="16">
        <f>TRUNC(TRUNC(G1386,8)*H1386,2)</f>
        <v>0.84</v>
      </c>
    </row>
    <row r="1387" spans="1:9" ht="15" customHeight="1" x14ac:dyDescent="0.25">
      <c r="A1387" s="13" t="s">
        <v>4405</v>
      </c>
      <c r="B1387" s="14" t="s">
        <v>4406</v>
      </c>
      <c r="C1387" s="66" t="s">
        <v>17</v>
      </c>
      <c r="D1387" s="66"/>
      <c r="E1387" s="66"/>
      <c r="F1387" s="13" t="s">
        <v>61</v>
      </c>
      <c r="G1387" s="15">
        <v>3.5000000000000001E-3</v>
      </c>
      <c r="H1387" s="16">
        <v>63.09</v>
      </c>
      <c r="I1387" s="16">
        <f>TRUNC(TRUNC(G1387,8)*H1387,2)</f>
        <v>0.22</v>
      </c>
    </row>
    <row r="1388" spans="1:9" ht="21" customHeight="1" x14ac:dyDescent="0.25">
      <c r="A1388" s="13" t="s">
        <v>4407</v>
      </c>
      <c r="B1388" s="14" t="s">
        <v>4408</v>
      </c>
      <c r="C1388" s="66" t="s">
        <v>17</v>
      </c>
      <c r="D1388" s="66"/>
      <c r="E1388" s="66"/>
      <c r="F1388" s="13" t="s">
        <v>61</v>
      </c>
      <c r="G1388" s="15">
        <v>5.3E-3</v>
      </c>
      <c r="H1388" s="16">
        <v>13.86</v>
      </c>
      <c r="I1388" s="16">
        <f>TRUNC(TRUNC(G1388,8)*H1388,2)</f>
        <v>7.0000000000000007E-2</v>
      </c>
    </row>
    <row r="1389" spans="1:9" ht="21" customHeight="1" x14ac:dyDescent="0.25">
      <c r="A1389" s="13" t="s">
        <v>4409</v>
      </c>
      <c r="B1389" s="14" t="s">
        <v>4410</v>
      </c>
      <c r="C1389" s="66" t="s">
        <v>17</v>
      </c>
      <c r="D1389" s="66"/>
      <c r="E1389" s="66"/>
      <c r="F1389" s="13" t="s">
        <v>61</v>
      </c>
      <c r="G1389" s="15">
        <v>4.0000000000000001E-3</v>
      </c>
      <c r="H1389" s="16">
        <v>71.48</v>
      </c>
      <c r="I1389" s="16">
        <f>TRUNC(TRUNC(G1389,8)*H1389,2)</f>
        <v>0.28000000000000003</v>
      </c>
    </row>
    <row r="1390" spans="1:9" ht="15" customHeight="1" x14ac:dyDescent="0.25">
      <c r="A1390" s="8"/>
      <c r="B1390" s="8"/>
      <c r="C1390" s="8"/>
      <c r="D1390" s="8"/>
      <c r="E1390" s="8"/>
      <c r="F1390" s="8"/>
      <c r="G1390" s="67" t="s">
        <v>3896</v>
      </c>
      <c r="H1390" s="67"/>
      <c r="I1390" s="17">
        <f>SUM(I1386:I1389)</f>
        <v>1.4100000000000001</v>
      </c>
    </row>
    <row r="1391" spans="1:9" ht="15" customHeight="1" x14ac:dyDescent="0.25">
      <c r="A1391" s="64" t="s">
        <v>3872</v>
      </c>
      <c r="B1391" s="64"/>
      <c r="C1391" s="65" t="s">
        <v>3</v>
      </c>
      <c r="D1391" s="65"/>
      <c r="E1391" s="65"/>
      <c r="F1391" s="12" t="s">
        <v>4</v>
      </c>
      <c r="G1391" s="12" t="s">
        <v>3725</v>
      </c>
      <c r="H1391" s="12" t="s">
        <v>3726</v>
      </c>
      <c r="I1391" s="12" t="s">
        <v>3727</v>
      </c>
    </row>
    <row r="1392" spans="1:9" ht="21" customHeight="1" x14ac:dyDescent="0.25">
      <c r="A1392" s="13" t="s">
        <v>3936</v>
      </c>
      <c r="B1392" s="14" t="s">
        <v>3937</v>
      </c>
      <c r="C1392" s="66" t="s">
        <v>17</v>
      </c>
      <c r="D1392" s="66"/>
      <c r="E1392" s="66"/>
      <c r="F1392" s="13" t="s">
        <v>25</v>
      </c>
      <c r="G1392" s="15">
        <v>3.8399999999999997E-2</v>
      </c>
      <c r="H1392" s="16">
        <v>24.57</v>
      </c>
      <c r="I1392" s="16">
        <f>TRUNC(TRUNC(G1392,8)*H1392,2)</f>
        <v>0.94</v>
      </c>
    </row>
    <row r="1393" spans="1:9" ht="21" customHeight="1" x14ac:dyDescent="0.25">
      <c r="A1393" s="13" t="s">
        <v>3938</v>
      </c>
      <c r="B1393" s="14" t="s">
        <v>3939</v>
      </c>
      <c r="C1393" s="66" t="s">
        <v>17</v>
      </c>
      <c r="D1393" s="66"/>
      <c r="E1393" s="66"/>
      <c r="F1393" s="13" t="s">
        <v>25</v>
      </c>
      <c r="G1393" s="15">
        <v>3.8399999999999997E-2</v>
      </c>
      <c r="H1393" s="16">
        <v>32.799999999999997</v>
      </c>
      <c r="I1393" s="16">
        <f>TRUNC(TRUNC(G1393,8)*H1393,2)</f>
        <v>1.25</v>
      </c>
    </row>
    <row r="1394" spans="1:9" ht="18" customHeight="1" x14ac:dyDescent="0.25">
      <c r="A1394" s="8"/>
      <c r="B1394" s="8"/>
      <c r="C1394" s="8"/>
      <c r="D1394" s="8"/>
      <c r="E1394" s="8"/>
      <c r="F1394" s="8"/>
      <c r="G1394" s="67" t="s">
        <v>3875</v>
      </c>
      <c r="H1394" s="67"/>
      <c r="I1394" s="17">
        <f>SUM(I1392:I1393)</f>
        <v>2.19</v>
      </c>
    </row>
    <row r="1395" spans="1:9" ht="15" customHeight="1" x14ac:dyDescent="0.25">
      <c r="A1395" s="8"/>
      <c r="B1395" s="8"/>
      <c r="C1395" s="8"/>
      <c r="D1395" s="8"/>
      <c r="E1395" s="8"/>
      <c r="F1395" s="8"/>
      <c r="G1395" s="68" t="s">
        <v>3745</v>
      </c>
      <c r="H1395" s="68"/>
      <c r="I1395" s="4">
        <f>ROUND(SUM(I1390,I1394),2)</f>
        <v>3.6</v>
      </c>
    </row>
    <row r="1396" spans="1:9" ht="9.9499999999999993" customHeight="1" x14ac:dyDescent="0.25">
      <c r="A1396" s="8"/>
      <c r="B1396" s="8"/>
      <c r="C1396" s="8"/>
      <c r="D1396" s="8"/>
      <c r="E1396" s="8"/>
      <c r="F1396" s="8"/>
      <c r="G1396" s="62"/>
      <c r="H1396" s="62"/>
      <c r="I1396" s="62"/>
    </row>
    <row r="1397" spans="1:9" ht="20.100000000000001" customHeight="1" x14ac:dyDescent="0.25">
      <c r="A1397" s="63" t="s">
        <v>4411</v>
      </c>
      <c r="B1397" s="63"/>
      <c r="C1397" s="63"/>
      <c r="D1397" s="63"/>
      <c r="E1397" s="63"/>
      <c r="F1397" s="63"/>
      <c r="G1397" s="63"/>
      <c r="H1397" s="63"/>
      <c r="I1397" s="63"/>
    </row>
    <row r="1398" spans="1:9" ht="15" customHeight="1" x14ac:dyDescent="0.25">
      <c r="A1398" s="64" t="s">
        <v>3887</v>
      </c>
      <c r="B1398" s="64"/>
      <c r="C1398" s="65" t="s">
        <v>3</v>
      </c>
      <c r="D1398" s="65"/>
      <c r="E1398" s="65"/>
      <c r="F1398" s="12" t="s">
        <v>4</v>
      </c>
      <c r="G1398" s="12" t="s">
        <v>3725</v>
      </c>
      <c r="H1398" s="12" t="s">
        <v>3726</v>
      </c>
      <c r="I1398" s="12" t="s">
        <v>3727</v>
      </c>
    </row>
    <row r="1399" spans="1:9" ht="21" customHeight="1" x14ac:dyDescent="0.25">
      <c r="A1399" s="13" t="s">
        <v>4412</v>
      </c>
      <c r="B1399" s="14" t="s">
        <v>4413</v>
      </c>
      <c r="C1399" s="66" t="s">
        <v>17</v>
      </c>
      <c r="D1399" s="66"/>
      <c r="E1399" s="66"/>
      <c r="F1399" s="13" t="s">
        <v>61</v>
      </c>
      <c r="G1399" s="15">
        <v>1</v>
      </c>
      <c r="H1399" s="16">
        <v>3.51</v>
      </c>
      <c r="I1399" s="16">
        <f>TRUNC(TRUNC(G1399,8)*H1399,2)</f>
        <v>3.51</v>
      </c>
    </row>
    <row r="1400" spans="1:9" ht="15" customHeight="1" x14ac:dyDescent="0.25">
      <c r="A1400" s="13" t="s">
        <v>4405</v>
      </c>
      <c r="B1400" s="14" t="s">
        <v>4406</v>
      </c>
      <c r="C1400" s="66" t="s">
        <v>17</v>
      </c>
      <c r="D1400" s="66"/>
      <c r="E1400" s="66"/>
      <c r="F1400" s="13" t="s">
        <v>61</v>
      </c>
      <c r="G1400" s="15">
        <v>5.8999999999999999E-3</v>
      </c>
      <c r="H1400" s="16">
        <v>63.09</v>
      </c>
      <c r="I1400" s="16">
        <f>TRUNC(TRUNC(G1400,8)*H1400,2)</f>
        <v>0.37</v>
      </c>
    </row>
    <row r="1401" spans="1:9" ht="21" customHeight="1" x14ac:dyDescent="0.25">
      <c r="A1401" s="13" t="s">
        <v>4407</v>
      </c>
      <c r="B1401" s="14" t="s">
        <v>4408</v>
      </c>
      <c r="C1401" s="66" t="s">
        <v>17</v>
      </c>
      <c r="D1401" s="66"/>
      <c r="E1401" s="66"/>
      <c r="F1401" s="13" t="s">
        <v>61</v>
      </c>
      <c r="G1401" s="15">
        <v>8.3999999999999995E-3</v>
      </c>
      <c r="H1401" s="16">
        <v>13.86</v>
      </c>
      <c r="I1401" s="16">
        <f>TRUNC(TRUNC(G1401,8)*H1401,2)</f>
        <v>0.11</v>
      </c>
    </row>
    <row r="1402" spans="1:9" ht="15" customHeight="1" x14ac:dyDescent="0.25">
      <c r="A1402" s="13" t="s">
        <v>4386</v>
      </c>
      <c r="B1402" s="14" t="s">
        <v>4387</v>
      </c>
      <c r="C1402" s="66" t="s">
        <v>17</v>
      </c>
      <c r="D1402" s="66"/>
      <c r="E1402" s="66"/>
      <c r="F1402" s="13" t="s">
        <v>61</v>
      </c>
      <c r="G1402" s="15">
        <v>5.5999999999999999E-3</v>
      </c>
      <c r="H1402" s="16">
        <v>1.9</v>
      </c>
      <c r="I1402" s="16">
        <f>TRUNC(TRUNC(G1402,8)*H1402,2)</f>
        <v>0.01</v>
      </c>
    </row>
    <row r="1403" spans="1:9" ht="21" customHeight="1" x14ac:dyDescent="0.25">
      <c r="A1403" s="13" t="s">
        <v>4409</v>
      </c>
      <c r="B1403" s="14" t="s">
        <v>4410</v>
      </c>
      <c r="C1403" s="66" t="s">
        <v>17</v>
      </c>
      <c r="D1403" s="66"/>
      <c r="E1403" s="66"/>
      <c r="F1403" s="13" t="s">
        <v>61</v>
      </c>
      <c r="G1403" s="15">
        <v>7.0000000000000001E-3</v>
      </c>
      <c r="H1403" s="16">
        <v>71.48</v>
      </c>
      <c r="I1403" s="16">
        <f>TRUNC(TRUNC(G1403,8)*H1403,2)</f>
        <v>0.5</v>
      </c>
    </row>
    <row r="1404" spans="1:9" ht="15" customHeight="1" x14ac:dyDescent="0.25">
      <c r="A1404" s="8"/>
      <c r="B1404" s="8"/>
      <c r="C1404" s="8"/>
      <c r="D1404" s="8"/>
      <c r="E1404" s="8"/>
      <c r="F1404" s="8"/>
      <c r="G1404" s="67" t="s">
        <v>3896</v>
      </c>
      <c r="H1404" s="67"/>
      <c r="I1404" s="17">
        <f>SUM(I1399:I1403)</f>
        <v>4.5</v>
      </c>
    </row>
    <row r="1405" spans="1:9" ht="15" customHeight="1" x14ac:dyDescent="0.25">
      <c r="A1405" s="64" t="s">
        <v>3872</v>
      </c>
      <c r="B1405" s="64"/>
      <c r="C1405" s="65" t="s">
        <v>3</v>
      </c>
      <c r="D1405" s="65"/>
      <c r="E1405" s="65"/>
      <c r="F1405" s="12" t="s">
        <v>4</v>
      </c>
      <c r="G1405" s="12" t="s">
        <v>3725</v>
      </c>
      <c r="H1405" s="12" t="s">
        <v>3726</v>
      </c>
      <c r="I1405" s="12" t="s">
        <v>3727</v>
      </c>
    </row>
    <row r="1406" spans="1:9" ht="21" customHeight="1" x14ac:dyDescent="0.25">
      <c r="A1406" s="13" t="s">
        <v>3936</v>
      </c>
      <c r="B1406" s="14" t="s">
        <v>3937</v>
      </c>
      <c r="C1406" s="66" t="s">
        <v>17</v>
      </c>
      <c r="D1406" s="66"/>
      <c r="E1406" s="66"/>
      <c r="F1406" s="13" t="s">
        <v>25</v>
      </c>
      <c r="G1406" s="15">
        <v>6.7000000000000004E-2</v>
      </c>
      <c r="H1406" s="16">
        <v>24.57</v>
      </c>
      <c r="I1406" s="16">
        <f>TRUNC(TRUNC(G1406,8)*H1406,2)</f>
        <v>1.64</v>
      </c>
    </row>
    <row r="1407" spans="1:9" ht="21" customHeight="1" x14ac:dyDescent="0.25">
      <c r="A1407" s="13" t="s">
        <v>3938</v>
      </c>
      <c r="B1407" s="14" t="s">
        <v>3939</v>
      </c>
      <c r="C1407" s="66" t="s">
        <v>17</v>
      </c>
      <c r="D1407" s="66"/>
      <c r="E1407" s="66"/>
      <c r="F1407" s="13" t="s">
        <v>25</v>
      </c>
      <c r="G1407" s="15">
        <v>6.7000000000000004E-2</v>
      </c>
      <c r="H1407" s="16">
        <v>32.799999999999997</v>
      </c>
      <c r="I1407" s="16">
        <f>TRUNC(TRUNC(G1407,8)*H1407,2)</f>
        <v>2.19</v>
      </c>
    </row>
    <row r="1408" spans="1:9" ht="18" customHeight="1" x14ac:dyDescent="0.25">
      <c r="A1408" s="8"/>
      <c r="B1408" s="8"/>
      <c r="C1408" s="8"/>
      <c r="D1408" s="8"/>
      <c r="E1408" s="8"/>
      <c r="F1408" s="8"/>
      <c r="G1408" s="67" t="s">
        <v>3875</v>
      </c>
      <c r="H1408" s="67"/>
      <c r="I1408" s="17">
        <f>SUM(I1406:I1407)</f>
        <v>3.83</v>
      </c>
    </row>
    <row r="1409" spans="1:9" ht="15" customHeight="1" x14ac:dyDescent="0.25">
      <c r="A1409" s="8"/>
      <c r="B1409" s="8"/>
      <c r="C1409" s="8"/>
      <c r="D1409" s="8"/>
      <c r="E1409" s="8"/>
      <c r="F1409" s="8"/>
      <c r="G1409" s="68" t="s">
        <v>3745</v>
      </c>
      <c r="H1409" s="68"/>
      <c r="I1409" s="4">
        <f>ROUND(SUM(I1404,I1408),2)</f>
        <v>8.33</v>
      </c>
    </row>
    <row r="1410" spans="1:9" ht="9.9499999999999993" customHeight="1" x14ac:dyDescent="0.25">
      <c r="A1410" s="8"/>
      <c r="B1410" s="8"/>
      <c r="C1410" s="8"/>
      <c r="D1410" s="8"/>
      <c r="E1410" s="8"/>
      <c r="F1410" s="8"/>
      <c r="G1410" s="62"/>
      <c r="H1410" s="62"/>
      <c r="I1410" s="62"/>
    </row>
    <row r="1411" spans="1:9" ht="20.100000000000001" customHeight="1" x14ac:dyDescent="0.25">
      <c r="A1411" s="63" t="s">
        <v>4414</v>
      </c>
      <c r="B1411" s="63"/>
      <c r="C1411" s="63"/>
      <c r="D1411" s="63"/>
      <c r="E1411" s="63"/>
      <c r="F1411" s="63"/>
      <c r="G1411" s="63"/>
      <c r="H1411" s="63"/>
      <c r="I1411" s="63"/>
    </row>
    <row r="1412" spans="1:9" ht="15" customHeight="1" x14ac:dyDescent="0.25">
      <c r="A1412" s="64" t="s">
        <v>3887</v>
      </c>
      <c r="B1412" s="64"/>
      <c r="C1412" s="65" t="s">
        <v>3</v>
      </c>
      <c r="D1412" s="65"/>
      <c r="E1412" s="65"/>
      <c r="F1412" s="12" t="s">
        <v>4</v>
      </c>
      <c r="G1412" s="12" t="s">
        <v>3725</v>
      </c>
      <c r="H1412" s="12" t="s">
        <v>3726</v>
      </c>
      <c r="I1412" s="12" t="s">
        <v>3727</v>
      </c>
    </row>
    <row r="1413" spans="1:9" ht="15" customHeight="1" x14ac:dyDescent="0.25">
      <c r="A1413" s="13" t="s">
        <v>4405</v>
      </c>
      <c r="B1413" s="14" t="s">
        <v>4406</v>
      </c>
      <c r="C1413" s="66" t="s">
        <v>17</v>
      </c>
      <c r="D1413" s="66"/>
      <c r="E1413" s="66"/>
      <c r="F1413" s="13" t="s">
        <v>61</v>
      </c>
      <c r="G1413" s="15">
        <v>8.2000000000000007E-3</v>
      </c>
      <c r="H1413" s="16">
        <v>63.09</v>
      </c>
      <c r="I1413" s="16">
        <f>TRUNC(TRUNC(G1413,8)*H1413,2)</f>
        <v>0.51</v>
      </c>
    </row>
    <row r="1414" spans="1:9" ht="21" customHeight="1" x14ac:dyDescent="0.25">
      <c r="A1414" s="13" t="s">
        <v>4415</v>
      </c>
      <c r="B1414" s="14" t="s">
        <v>4416</v>
      </c>
      <c r="C1414" s="66" t="s">
        <v>17</v>
      </c>
      <c r="D1414" s="66"/>
      <c r="E1414" s="66"/>
      <c r="F1414" s="13" t="s">
        <v>61</v>
      </c>
      <c r="G1414" s="15">
        <v>1</v>
      </c>
      <c r="H1414" s="16">
        <v>0.9</v>
      </c>
      <c r="I1414" s="16">
        <f>TRUNC(TRUNC(G1414,8)*H1414,2)</f>
        <v>0.9</v>
      </c>
    </row>
    <row r="1415" spans="1:9" ht="15" customHeight="1" x14ac:dyDescent="0.25">
      <c r="A1415" s="13" t="s">
        <v>4386</v>
      </c>
      <c r="B1415" s="14" t="s">
        <v>4387</v>
      </c>
      <c r="C1415" s="66" t="s">
        <v>17</v>
      </c>
      <c r="D1415" s="66"/>
      <c r="E1415" s="66"/>
      <c r="F1415" s="13" t="s">
        <v>61</v>
      </c>
      <c r="G1415" s="15">
        <v>3.3099999999999997E-2</v>
      </c>
      <c r="H1415" s="16">
        <v>1.9</v>
      </c>
      <c r="I1415" s="16">
        <f>TRUNC(TRUNC(G1415,8)*H1415,2)</f>
        <v>0.06</v>
      </c>
    </row>
    <row r="1416" spans="1:9" ht="21" customHeight="1" x14ac:dyDescent="0.25">
      <c r="A1416" s="13" t="s">
        <v>4409</v>
      </c>
      <c r="B1416" s="14" t="s">
        <v>4410</v>
      </c>
      <c r="C1416" s="66" t="s">
        <v>17</v>
      </c>
      <c r="D1416" s="66"/>
      <c r="E1416" s="66"/>
      <c r="F1416" s="13" t="s">
        <v>61</v>
      </c>
      <c r="G1416" s="15">
        <v>9.4999999999999998E-3</v>
      </c>
      <c r="H1416" s="16">
        <v>71.48</v>
      </c>
      <c r="I1416" s="16">
        <f>TRUNC(TRUNC(G1416,8)*H1416,2)</f>
        <v>0.67</v>
      </c>
    </row>
    <row r="1417" spans="1:9" ht="15" customHeight="1" x14ac:dyDescent="0.25">
      <c r="A1417" s="8"/>
      <c r="B1417" s="8"/>
      <c r="C1417" s="8"/>
      <c r="D1417" s="8"/>
      <c r="E1417" s="8"/>
      <c r="F1417" s="8"/>
      <c r="G1417" s="67" t="s">
        <v>3896</v>
      </c>
      <c r="H1417" s="67"/>
      <c r="I1417" s="17">
        <f>SUM(I1413:I1416)</f>
        <v>2.14</v>
      </c>
    </row>
    <row r="1418" spans="1:9" ht="15" customHeight="1" x14ac:dyDescent="0.25">
      <c r="A1418" s="64" t="s">
        <v>3872</v>
      </c>
      <c r="B1418" s="64"/>
      <c r="C1418" s="65" t="s">
        <v>3</v>
      </c>
      <c r="D1418" s="65"/>
      <c r="E1418" s="65"/>
      <c r="F1418" s="12" t="s">
        <v>4</v>
      </c>
      <c r="G1418" s="12" t="s">
        <v>3725</v>
      </c>
      <c r="H1418" s="12" t="s">
        <v>3726</v>
      </c>
      <c r="I1418" s="12" t="s">
        <v>3727</v>
      </c>
    </row>
    <row r="1419" spans="1:9" ht="21" customHeight="1" x14ac:dyDescent="0.25">
      <c r="A1419" s="13" t="s">
        <v>3936</v>
      </c>
      <c r="B1419" s="14" t="s">
        <v>3937</v>
      </c>
      <c r="C1419" s="66" t="s">
        <v>17</v>
      </c>
      <c r="D1419" s="66"/>
      <c r="E1419" s="66"/>
      <c r="F1419" s="13" t="s">
        <v>25</v>
      </c>
      <c r="G1419" s="15">
        <v>9.9400000000000002E-2</v>
      </c>
      <c r="H1419" s="16">
        <v>24.57</v>
      </c>
      <c r="I1419" s="16">
        <f>TRUNC(TRUNC(G1419,8)*H1419,2)</f>
        <v>2.44</v>
      </c>
    </row>
    <row r="1420" spans="1:9" ht="21" customHeight="1" x14ac:dyDescent="0.25">
      <c r="A1420" s="13" t="s">
        <v>3938</v>
      </c>
      <c r="B1420" s="14" t="s">
        <v>3939</v>
      </c>
      <c r="C1420" s="66" t="s">
        <v>17</v>
      </c>
      <c r="D1420" s="66"/>
      <c r="E1420" s="66"/>
      <c r="F1420" s="13" t="s">
        <v>25</v>
      </c>
      <c r="G1420" s="15">
        <v>9.9400000000000002E-2</v>
      </c>
      <c r="H1420" s="16">
        <v>32.799999999999997</v>
      </c>
      <c r="I1420" s="16">
        <f>TRUNC(TRUNC(G1420,8)*H1420,2)</f>
        <v>3.26</v>
      </c>
    </row>
    <row r="1421" spans="1:9" ht="18" customHeight="1" x14ac:dyDescent="0.25">
      <c r="A1421" s="8"/>
      <c r="B1421" s="8"/>
      <c r="C1421" s="8"/>
      <c r="D1421" s="8"/>
      <c r="E1421" s="8"/>
      <c r="F1421" s="8"/>
      <c r="G1421" s="67" t="s">
        <v>3875</v>
      </c>
      <c r="H1421" s="67"/>
      <c r="I1421" s="17">
        <f>SUM(I1419:I1420)</f>
        <v>5.6999999999999993</v>
      </c>
    </row>
    <row r="1422" spans="1:9" ht="15" customHeight="1" x14ac:dyDescent="0.25">
      <c r="A1422" s="8"/>
      <c r="B1422" s="8"/>
      <c r="C1422" s="8"/>
      <c r="D1422" s="8"/>
      <c r="E1422" s="8"/>
      <c r="F1422" s="8"/>
      <c r="G1422" s="68" t="s">
        <v>3745</v>
      </c>
      <c r="H1422" s="68"/>
      <c r="I1422" s="4">
        <f>ROUND(SUM(I1417,I1421),2)</f>
        <v>7.84</v>
      </c>
    </row>
    <row r="1423" spans="1:9" ht="9.9499999999999993" customHeight="1" x14ac:dyDescent="0.25">
      <c r="A1423" s="8"/>
      <c r="B1423" s="8"/>
      <c r="C1423" s="8"/>
      <c r="D1423" s="8"/>
      <c r="E1423" s="8"/>
      <c r="F1423" s="8"/>
      <c r="G1423" s="62"/>
      <c r="H1423" s="62"/>
      <c r="I1423" s="62"/>
    </row>
    <row r="1424" spans="1:9" ht="20.100000000000001" customHeight="1" x14ac:dyDescent="0.25">
      <c r="A1424" s="63" t="s">
        <v>4417</v>
      </c>
      <c r="B1424" s="63"/>
      <c r="C1424" s="63"/>
      <c r="D1424" s="63"/>
      <c r="E1424" s="63"/>
      <c r="F1424" s="63"/>
      <c r="G1424" s="63"/>
      <c r="H1424" s="63"/>
      <c r="I1424" s="63"/>
    </row>
    <row r="1425" spans="1:9" ht="15" customHeight="1" x14ac:dyDescent="0.25">
      <c r="A1425" s="64" t="s">
        <v>3887</v>
      </c>
      <c r="B1425" s="64"/>
      <c r="C1425" s="65" t="s">
        <v>3</v>
      </c>
      <c r="D1425" s="65"/>
      <c r="E1425" s="65"/>
      <c r="F1425" s="12" t="s">
        <v>4</v>
      </c>
      <c r="G1425" s="12" t="s">
        <v>3725</v>
      </c>
      <c r="H1425" s="12" t="s">
        <v>3726</v>
      </c>
      <c r="I1425" s="12" t="s">
        <v>3727</v>
      </c>
    </row>
    <row r="1426" spans="1:9" ht="15" customHeight="1" x14ac:dyDescent="0.25">
      <c r="A1426" s="13" t="s">
        <v>4405</v>
      </c>
      <c r="B1426" s="14" t="s">
        <v>4406</v>
      </c>
      <c r="C1426" s="66" t="s">
        <v>17</v>
      </c>
      <c r="D1426" s="66"/>
      <c r="E1426" s="66"/>
      <c r="F1426" s="13" t="s">
        <v>61</v>
      </c>
      <c r="G1426" s="15">
        <v>9.4000000000000004E-3</v>
      </c>
      <c r="H1426" s="16">
        <v>63.09</v>
      </c>
      <c r="I1426" s="16">
        <f>TRUNC(TRUNC(G1426,8)*H1426,2)</f>
        <v>0.59</v>
      </c>
    </row>
    <row r="1427" spans="1:9" ht="21" customHeight="1" x14ac:dyDescent="0.25">
      <c r="A1427" s="13" t="s">
        <v>4418</v>
      </c>
      <c r="B1427" s="14" t="s">
        <v>4419</v>
      </c>
      <c r="C1427" s="66" t="s">
        <v>17</v>
      </c>
      <c r="D1427" s="66"/>
      <c r="E1427" s="66"/>
      <c r="F1427" s="13" t="s">
        <v>61</v>
      </c>
      <c r="G1427" s="15">
        <v>1</v>
      </c>
      <c r="H1427" s="16">
        <v>3.45</v>
      </c>
      <c r="I1427" s="16">
        <f>TRUNC(TRUNC(G1427,8)*H1427,2)</f>
        <v>3.45</v>
      </c>
    </row>
    <row r="1428" spans="1:9" ht="15" customHeight="1" x14ac:dyDescent="0.25">
      <c r="A1428" s="13" t="s">
        <v>4386</v>
      </c>
      <c r="B1428" s="14" t="s">
        <v>4387</v>
      </c>
      <c r="C1428" s="66" t="s">
        <v>17</v>
      </c>
      <c r="D1428" s="66"/>
      <c r="E1428" s="66"/>
      <c r="F1428" s="13" t="s">
        <v>61</v>
      </c>
      <c r="G1428" s="15">
        <v>3.6499999999999998E-2</v>
      </c>
      <c r="H1428" s="16">
        <v>1.9</v>
      </c>
      <c r="I1428" s="16">
        <f>TRUNC(TRUNC(G1428,8)*H1428,2)</f>
        <v>0.06</v>
      </c>
    </row>
    <row r="1429" spans="1:9" ht="21" customHeight="1" x14ac:dyDescent="0.25">
      <c r="A1429" s="13" t="s">
        <v>4409</v>
      </c>
      <c r="B1429" s="14" t="s">
        <v>4410</v>
      </c>
      <c r="C1429" s="66" t="s">
        <v>17</v>
      </c>
      <c r="D1429" s="66"/>
      <c r="E1429" s="66"/>
      <c r="F1429" s="13" t="s">
        <v>61</v>
      </c>
      <c r="G1429" s="15">
        <v>1.0999999999999999E-2</v>
      </c>
      <c r="H1429" s="16">
        <v>71.48</v>
      </c>
      <c r="I1429" s="16">
        <f>TRUNC(TRUNC(G1429,8)*H1429,2)</f>
        <v>0.78</v>
      </c>
    </row>
    <row r="1430" spans="1:9" ht="15" customHeight="1" x14ac:dyDescent="0.25">
      <c r="A1430" s="8"/>
      <c r="B1430" s="8"/>
      <c r="C1430" s="8"/>
      <c r="D1430" s="8"/>
      <c r="E1430" s="8"/>
      <c r="F1430" s="8"/>
      <c r="G1430" s="67" t="s">
        <v>3896</v>
      </c>
      <c r="H1430" s="67"/>
      <c r="I1430" s="17">
        <f>SUM(I1426:I1429)</f>
        <v>4.88</v>
      </c>
    </row>
    <row r="1431" spans="1:9" ht="15" customHeight="1" x14ac:dyDescent="0.25">
      <c r="A1431" s="64" t="s">
        <v>3872</v>
      </c>
      <c r="B1431" s="64"/>
      <c r="C1431" s="65" t="s">
        <v>3</v>
      </c>
      <c r="D1431" s="65"/>
      <c r="E1431" s="65"/>
      <c r="F1431" s="12" t="s">
        <v>4</v>
      </c>
      <c r="G1431" s="12" t="s">
        <v>3725</v>
      </c>
      <c r="H1431" s="12" t="s">
        <v>3726</v>
      </c>
      <c r="I1431" s="12" t="s">
        <v>3727</v>
      </c>
    </row>
    <row r="1432" spans="1:9" ht="21" customHeight="1" x14ac:dyDescent="0.25">
      <c r="A1432" s="13" t="s">
        <v>3936</v>
      </c>
      <c r="B1432" s="14" t="s">
        <v>3937</v>
      </c>
      <c r="C1432" s="66" t="s">
        <v>17</v>
      </c>
      <c r="D1432" s="66"/>
      <c r="E1432" s="66"/>
      <c r="F1432" s="13" t="s">
        <v>25</v>
      </c>
      <c r="G1432" s="15">
        <v>0.10929999999999999</v>
      </c>
      <c r="H1432" s="16">
        <v>24.57</v>
      </c>
      <c r="I1432" s="16">
        <f>TRUNC(TRUNC(G1432,8)*H1432,2)</f>
        <v>2.68</v>
      </c>
    </row>
    <row r="1433" spans="1:9" ht="21" customHeight="1" x14ac:dyDescent="0.25">
      <c r="A1433" s="13" t="s">
        <v>3938</v>
      </c>
      <c r="B1433" s="14" t="s">
        <v>3939</v>
      </c>
      <c r="C1433" s="66" t="s">
        <v>17</v>
      </c>
      <c r="D1433" s="66"/>
      <c r="E1433" s="66"/>
      <c r="F1433" s="13" t="s">
        <v>25</v>
      </c>
      <c r="G1433" s="15">
        <v>0.10929999999999999</v>
      </c>
      <c r="H1433" s="16">
        <v>32.799999999999997</v>
      </c>
      <c r="I1433" s="16">
        <f>TRUNC(TRUNC(G1433,8)*H1433,2)</f>
        <v>3.58</v>
      </c>
    </row>
    <row r="1434" spans="1:9" ht="18" customHeight="1" x14ac:dyDescent="0.25">
      <c r="A1434" s="8"/>
      <c r="B1434" s="8"/>
      <c r="C1434" s="8"/>
      <c r="D1434" s="8"/>
      <c r="E1434" s="8"/>
      <c r="F1434" s="8"/>
      <c r="G1434" s="67" t="s">
        <v>3875</v>
      </c>
      <c r="H1434" s="67"/>
      <c r="I1434" s="17">
        <f>SUM(I1432:I1433)</f>
        <v>6.26</v>
      </c>
    </row>
    <row r="1435" spans="1:9" ht="15" customHeight="1" x14ac:dyDescent="0.25">
      <c r="A1435" s="8"/>
      <c r="B1435" s="8"/>
      <c r="C1435" s="8"/>
      <c r="D1435" s="8"/>
      <c r="E1435" s="8"/>
      <c r="F1435" s="8"/>
      <c r="G1435" s="68" t="s">
        <v>3745</v>
      </c>
      <c r="H1435" s="68"/>
      <c r="I1435" s="4">
        <f>ROUND(SUM(I1430,I1434),2)</f>
        <v>11.14</v>
      </c>
    </row>
    <row r="1436" spans="1:9" ht="9.9499999999999993" customHeight="1" x14ac:dyDescent="0.25">
      <c r="A1436" s="8"/>
      <c r="B1436" s="8"/>
      <c r="C1436" s="8"/>
      <c r="D1436" s="8"/>
      <c r="E1436" s="8"/>
      <c r="F1436" s="8"/>
      <c r="G1436" s="62"/>
      <c r="H1436" s="62"/>
      <c r="I1436" s="62"/>
    </row>
    <row r="1437" spans="1:9" ht="20.100000000000001" customHeight="1" x14ac:dyDescent="0.25">
      <c r="A1437" s="63" t="s">
        <v>4420</v>
      </c>
      <c r="B1437" s="63"/>
      <c r="C1437" s="63"/>
      <c r="D1437" s="63"/>
      <c r="E1437" s="63"/>
      <c r="F1437" s="63"/>
      <c r="G1437" s="63"/>
      <c r="H1437" s="63"/>
      <c r="I1437" s="63"/>
    </row>
    <row r="1438" spans="1:9" ht="15" customHeight="1" x14ac:dyDescent="0.25">
      <c r="A1438" s="64" t="s">
        <v>3887</v>
      </c>
      <c r="B1438" s="64"/>
      <c r="C1438" s="65" t="s">
        <v>3</v>
      </c>
      <c r="D1438" s="65"/>
      <c r="E1438" s="65"/>
      <c r="F1438" s="12" t="s">
        <v>4</v>
      </c>
      <c r="G1438" s="12" t="s">
        <v>3725</v>
      </c>
      <c r="H1438" s="12" t="s">
        <v>3726</v>
      </c>
      <c r="I1438" s="12" t="s">
        <v>3727</v>
      </c>
    </row>
    <row r="1439" spans="1:9" ht="15" customHeight="1" x14ac:dyDescent="0.25">
      <c r="A1439" s="13" t="s">
        <v>4405</v>
      </c>
      <c r="B1439" s="14" t="s">
        <v>4406</v>
      </c>
      <c r="C1439" s="66" t="s">
        <v>17</v>
      </c>
      <c r="D1439" s="66"/>
      <c r="E1439" s="66"/>
      <c r="F1439" s="13" t="s">
        <v>61</v>
      </c>
      <c r="G1439" s="15">
        <v>1.41E-2</v>
      </c>
      <c r="H1439" s="16">
        <v>63.09</v>
      </c>
      <c r="I1439" s="16">
        <f>TRUNC(TRUNC(G1439,8)*H1439,2)</f>
        <v>0.88</v>
      </c>
    </row>
    <row r="1440" spans="1:9" ht="21" customHeight="1" x14ac:dyDescent="0.25">
      <c r="A1440" s="13" t="s">
        <v>4421</v>
      </c>
      <c r="B1440" s="14" t="s">
        <v>4422</v>
      </c>
      <c r="C1440" s="66" t="s">
        <v>17</v>
      </c>
      <c r="D1440" s="66"/>
      <c r="E1440" s="66"/>
      <c r="F1440" s="13" t="s">
        <v>61</v>
      </c>
      <c r="G1440" s="15">
        <v>1</v>
      </c>
      <c r="H1440" s="16">
        <v>9.6300000000000008</v>
      </c>
      <c r="I1440" s="16">
        <f>TRUNC(TRUNC(G1440,8)*H1440,2)</f>
        <v>9.6300000000000008</v>
      </c>
    </row>
    <row r="1441" spans="1:9" ht="15" customHeight="1" x14ac:dyDescent="0.25">
      <c r="A1441" s="13" t="s">
        <v>4386</v>
      </c>
      <c r="B1441" s="14" t="s">
        <v>4387</v>
      </c>
      <c r="C1441" s="66" t="s">
        <v>17</v>
      </c>
      <c r="D1441" s="66"/>
      <c r="E1441" s="66"/>
      <c r="F1441" s="13" t="s">
        <v>61</v>
      </c>
      <c r="G1441" s="15">
        <v>1.6500000000000001E-2</v>
      </c>
      <c r="H1441" s="16">
        <v>1.9</v>
      </c>
      <c r="I1441" s="16">
        <f>TRUNC(TRUNC(G1441,8)*H1441,2)</f>
        <v>0.03</v>
      </c>
    </row>
    <row r="1442" spans="1:9" ht="21" customHeight="1" x14ac:dyDescent="0.25">
      <c r="A1442" s="13" t="s">
        <v>4409</v>
      </c>
      <c r="B1442" s="14" t="s">
        <v>4410</v>
      </c>
      <c r="C1442" s="66" t="s">
        <v>17</v>
      </c>
      <c r="D1442" s="66"/>
      <c r="E1442" s="66"/>
      <c r="F1442" s="13" t="s">
        <v>61</v>
      </c>
      <c r="G1442" s="15">
        <v>1.9E-2</v>
      </c>
      <c r="H1442" s="16">
        <v>71.48</v>
      </c>
      <c r="I1442" s="16">
        <f>TRUNC(TRUNC(G1442,8)*H1442,2)</f>
        <v>1.35</v>
      </c>
    </row>
    <row r="1443" spans="1:9" ht="15" customHeight="1" x14ac:dyDescent="0.25">
      <c r="A1443" s="8"/>
      <c r="B1443" s="8"/>
      <c r="C1443" s="8"/>
      <c r="D1443" s="8"/>
      <c r="E1443" s="8"/>
      <c r="F1443" s="8"/>
      <c r="G1443" s="67" t="s">
        <v>3896</v>
      </c>
      <c r="H1443" s="67"/>
      <c r="I1443" s="17">
        <f>SUM(I1439:I1442)</f>
        <v>11.89</v>
      </c>
    </row>
    <row r="1444" spans="1:9" ht="15" customHeight="1" x14ac:dyDescent="0.25">
      <c r="A1444" s="64" t="s">
        <v>3872</v>
      </c>
      <c r="B1444" s="64"/>
      <c r="C1444" s="65" t="s">
        <v>3</v>
      </c>
      <c r="D1444" s="65"/>
      <c r="E1444" s="65"/>
      <c r="F1444" s="12" t="s">
        <v>4</v>
      </c>
      <c r="G1444" s="12" t="s">
        <v>3725</v>
      </c>
      <c r="H1444" s="12" t="s">
        <v>3726</v>
      </c>
      <c r="I1444" s="12" t="s">
        <v>3727</v>
      </c>
    </row>
    <row r="1445" spans="1:9" ht="21" customHeight="1" x14ac:dyDescent="0.25">
      <c r="A1445" s="13" t="s">
        <v>3936</v>
      </c>
      <c r="B1445" s="14" t="s">
        <v>3937</v>
      </c>
      <c r="C1445" s="66" t="s">
        <v>17</v>
      </c>
      <c r="D1445" s="66"/>
      <c r="E1445" s="66"/>
      <c r="F1445" s="13" t="s">
        <v>25</v>
      </c>
      <c r="G1445" s="15">
        <v>7.3499999999999996E-2</v>
      </c>
      <c r="H1445" s="16">
        <v>24.57</v>
      </c>
      <c r="I1445" s="16">
        <f>TRUNC(TRUNC(G1445,8)*H1445,2)</f>
        <v>1.8</v>
      </c>
    </row>
    <row r="1446" spans="1:9" ht="21" customHeight="1" x14ac:dyDescent="0.25">
      <c r="A1446" s="13" t="s">
        <v>3938</v>
      </c>
      <c r="B1446" s="14" t="s">
        <v>3939</v>
      </c>
      <c r="C1446" s="66" t="s">
        <v>17</v>
      </c>
      <c r="D1446" s="66"/>
      <c r="E1446" s="66"/>
      <c r="F1446" s="13" t="s">
        <v>25</v>
      </c>
      <c r="G1446" s="15">
        <v>7.3499999999999996E-2</v>
      </c>
      <c r="H1446" s="16">
        <v>32.799999999999997</v>
      </c>
      <c r="I1446" s="16">
        <f>TRUNC(TRUNC(G1446,8)*H1446,2)</f>
        <v>2.41</v>
      </c>
    </row>
    <row r="1447" spans="1:9" ht="18" customHeight="1" x14ac:dyDescent="0.25">
      <c r="A1447" s="8"/>
      <c r="B1447" s="8"/>
      <c r="C1447" s="8"/>
      <c r="D1447" s="8"/>
      <c r="E1447" s="8"/>
      <c r="F1447" s="8"/>
      <c r="G1447" s="67" t="s">
        <v>3875</v>
      </c>
      <c r="H1447" s="67"/>
      <c r="I1447" s="17">
        <f>SUM(I1445:I1446)</f>
        <v>4.21</v>
      </c>
    </row>
    <row r="1448" spans="1:9" ht="15" customHeight="1" x14ac:dyDescent="0.25">
      <c r="A1448" s="8"/>
      <c r="B1448" s="8"/>
      <c r="C1448" s="8"/>
      <c r="D1448" s="8"/>
      <c r="E1448" s="8"/>
      <c r="F1448" s="8"/>
      <c r="G1448" s="68" t="s">
        <v>3745</v>
      </c>
      <c r="H1448" s="68"/>
      <c r="I1448" s="4">
        <f>ROUND(SUM(I1443,I1447),2)</f>
        <v>16.100000000000001</v>
      </c>
    </row>
    <row r="1449" spans="1:9" ht="9.9499999999999993" customHeight="1" x14ac:dyDescent="0.25">
      <c r="A1449" s="8"/>
      <c r="B1449" s="8"/>
      <c r="C1449" s="8"/>
      <c r="D1449" s="8"/>
      <c r="E1449" s="8"/>
      <c r="F1449" s="8"/>
      <c r="G1449" s="62"/>
      <c r="H1449" s="62"/>
      <c r="I1449" s="62"/>
    </row>
    <row r="1450" spans="1:9" ht="20.100000000000001" customHeight="1" x14ac:dyDescent="0.25">
      <c r="A1450" s="63" t="s">
        <v>4423</v>
      </c>
      <c r="B1450" s="63"/>
      <c r="C1450" s="63"/>
      <c r="D1450" s="63"/>
      <c r="E1450" s="63"/>
      <c r="F1450" s="63"/>
      <c r="G1450" s="63"/>
      <c r="H1450" s="63"/>
      <c r="I1450" s="63"/>
    </row>
    <row r="1451" spans="1:9" ht="15" customHeight="1" x14ac:dyDescent="0.25">
      <c r="A1451" s="64" t="s">
        <v>3887</v>
      </c>
      <c r="B1451" s="64"/>
      <c r="C1451" s="65" t="s">
        <v>3</v>
      </c>
      <c r="D1451" s="65"/>
      <c r="E1451" s="65"/>
      <c r="F1451" s="12" t="s">
        <v>4</v>
      </c>
      <c r="G1451" s="12" t="s">
        <v>3725</v>
      </c>
      <c r="H1451" s="12" t="s">
        <v>3726</v>
      </c>
      <c r="I1451" s="12" t="s">
        <v>3727</v>
      </c>
    </row>
    <row r="1452" spans="1:9" ht="15" customHeight="1" x14ac:dyDescent="0.25">
      <c r="A1452" s="13" t="s">
        <v>4424</v>
      </c>
      <c r="B1452" s="14" t="s">
        <v>4425</v>
      </c>
      <c r="C1452" s="66" t="s">
        <v>188</v>
      </c>
      <c r="D1452" s="66"/>
      <c r="E1452" s="66"/>
      <c r="F1452" s="13" t="s">
        <v>2039</v>
      </c>
      <c r="G1452" s="15">
        <v>5.0000000000000001E-3</v>
      </c>
      <c r="H1452" s="16">
        <v>72.41</v>
      </c>
      <c r="I1452" s="16">
        <f>TRUNC(TRUNC(G1452,8)*H1452,2)</f>
        <v>0.36</v>
      </c>
    </row>
    <row r="1453" spans="1:9" ht="21" customHeight="1" x14ac:dyDescent="0.25">
      <c r="A1453" s="13" t="s">
        <v>4426</v>
      </c>
      <c r="B1453" s="14" t="s">
        <v>4427</v>
      </c>
      <c r="C1453" s="66" t="s">
        <v>188</v>
      </c>
      <c r="D1453" s="66"/>
      <c r="E1453" s="66"/>
      <c r="F1453" s="13" t="s">
        <v>286</v>
      </c>
      <c r="G1453" s="15">
        <v>1</v>
      </c>
      <c r="H1453" s="16">
        <v>14.07</v>
      </c>
      <c r="I1453" s="16">
        <f>TRUNC(TRUNC(G1453,8)*H1453,2)</f>
        <v>14.07</v>
      </c>
    </row>
    <row r="1454" spans="1:9" ht="15" customHeight="1" x14ac:dyDescent="0.25">
      <c r="A1454" s="13" t="s">
        <v>4428</v>
      </c>
      <c r="B1454" s="14" t="s">
        <v>4429</v>
      </c>
      <c r="C1454" s="66" t="s">
        <v>188</v>
      </c>
      <c r="D1454" s="66"/>
      <c r="E1454" s="66"/>
      <c r="F1454" s="13" t="s">
        <v>4430</v>
      </c>
      <c r="G1454" s="15">
        <v>7.0999999999999994E-2</v>
      </c>
      <c r="H1454" s="16">
        <v>69.739999999999995</v>
      </c>
      <c r="I1454" s="16">
        <f>TRUNC(TRUNC(G1454,8)*H1454,2)</f>
        <v>4.95</v>
      </c>
    </row>
    <row r="1455" spans="1:9" ht="15" customHeight="1" x14ac:dyDescent="0.25">
      <c r="A1455" s="8"/>
      <c r="B1455" s="8"/>
      <c r="C1455" s="8"/>
      <c r="D1455" s="8"/>
      <c r="E1455" s="8"/>
      <c r="F1455" s="8"/>
      <c r="G1455" s="67" t="s">
        <v>3896</v>
      </c>
      <c r="H1455" s="67"/>
      <c r="I1455" s="17">
        <f>SUM(I1452:I1454)</f>
        <v>19.38</v>
      </c>
    </row>
    <row r="1456" spans="1:9" ht="15" customHeight="1" x14ac:dyDescent="0.25">
      <c r="A1456" s="64" t="s">
        <v>3872</v>
      </c>
      <c r="B1456" s="64"/>
      <c r="C1456" s="65" t="s">
        <v>3</v>
      </c>
      <c r="D1456" s="65"/>
      <c r="E1456" s="65"/>
      <c r="F1456" s="12" t="s">
        <v>4</v>
      </c>
      <c r="G1456" s="12" t="s">
        <v>3725</v>
      </c>
      <c r="H1456" s="12" t="s">
        <v>3726</v>
      </c>
      <c r="I1456" s="12" t="s">
        <v>3727</v>
      </c>
    </row>
    <row r="1457" spans="1:9" ht="21" customHeight="1" x14ac:dyDescent="0.25">
      <c r="A1457" s="13" t="s">
        <v>3938</v>
      </c>
      <c r="B1457" s="14" t="s">
        <v>3939</v>
      </c>
      <c r="C1457" s="66" t="s">
        <v>17</v>
      </c>
      <c r="D1457" s="66"/>
      <c r="E1457" s="66"/>
      <c r="F1457" s="13" t="s">
        <v>25</v>
      </c>
      <c r="G1457" s="15">
        <v>0.28000000000000003</v>
      </c>
      <c r="H1457" s="16">
        <v>32.799999999999997</v>
      </c>
      <c r="I1457" s="16">
        <f>TRUNC(TRUNC(G1457,8)*H1457,2)</f>
        <v>9.18</v>
      </c>
    </row>
    <row r="1458" spans="1:9" ht="15" customHeight="1" x14ac:dyDescent="0.25">
      <c r="A1458" s="13" t="s">
        <v>3899</v>
      </c>
      <c r="B1458" s="14" t="s">
        <v>3900</v>
      </c>
      <c r="C1458" s="66" t="s">
        <v>17</v>
      </c>
      <c r="D1458" s="66"/>
      <c r="E1458" s="66"/>
      <c r="F1458" s="13" t="s">
        <v>25</v>
      </c>
      <c r="G1458" s="15">
        <v>0.28000000000000003</v>
      </c>
      <c r="H1458" s="16">
        <v>24.37</v>
      </c>
      <c r="I1458" s="16">
        <f>TRUNC(TRUNC(G1458,8)*H1458,2)</f>
        <v>6.82</v>
      </c>
    </row>
    <row r="1459" spans="1:9" ht="18" customHeight="1" x14ac:dyDescent="0.25">
      <c r="A1459" s="8"/>
      <c r="B1459" s="8"/>
      <c r="C1459" s="8"/>
      <c r="D1459" s="8"/>
      <c r="E1459" s="8"/>
      <c r="F1459" s="8"/>
      <c r="G1459" s="67" t="s">
        <v>3875</v>
      </c>
      <c r="H1459" s="67"/>
      <c r="I1459" s="17">
        <f>SUM(I1457:I1458)</f>
        <v>16</v>
      </c>
    </row>
    <row r="1460" spans="1:9" ht="15" customHeight="1" x14ac:dyDescent="0.25">
      <c r="A1460" s="8"/>
      <c r="B1460" s="8"/>
      <c r="C1460" s="8"/>
      <c r="D1460" s="8"/>
      <c r="E1460" s="8"/>
      <c r="F1460" s="8"/>
      <c r="G1460" s="68" t="s">
        <v>3745</v>
      </c>
      <c r="H1460" s="68"/>
      <c r="I1460" s="4">
        <f>ROUND(SUM(I1455,I1459),2)</f>
        <v>35.380000000000003</v>
      </c>
    </row>
    <row r="1461" spans="1:9" ht="9.9499999999999993" customHeight="1" x14ac:dyDescent="0.25">
      <c r="A1461" s="8"/>
      <c r="B1461" s="8"/>
      <c r="C1461" s="8"/>
      <c r="D1461" s="8"/>
      <c r="E1461" s="8"/>
      <c r="F1461" s="8"/>
      <c r="G1461" s="62"/>
      <c r="H1461" s="62"/>
      <c r="I1461" s="62"/>
    </row>
    <row r="1462" spans="1:9" ht="20.100000000000001" customHeight="1" x14ac:dyDescent="0.25">
      <c r="A1462" s="63" t="s">
        <v>4431</v>
      </c>
      <c r="B1462" s="63"/>
      <c r="C1462" s="63"/>
      <c r="D1462" s="63"/>
      <c r="E1462" s="63"/>
      <c r="F1462" s="63"/>
      <c r="G1462" s="63"/>
      <c r="H1462" s="63"/>
      <c r="I1462" s="63"/>
    </row>
    <row r="1463" spans="1:9" ht="15" customHeight="1" x14ac:dyDescent="0.25">
      <c r="A1463" s="64" t="s">
        <v>3887</v>
      </c>
      <c r="B1463" s="64"/>
      <c r="C1463" s="65" t="s">
        <v>3</v>
      </c>
      <c r="D1463" s="65"/>
      <c r="E1463" s="65"/>
      <c r="F1463" s="12" t="s">
        <v>4</v>
      </c>
      <c r="G1463" s="12" t="s">
        <v>3725</v>
      </c>
      <c r="H1463" s="12" t="s">
        <v>3726</v>
      </c>
      <c r="I1463" s="12" t="s">
        <v>3727</v>
      </c>
    </row>
    <row r="1464" spans="1:9" ht="15" customHeight="1" x14ac:dyDescent="0.25">
      <c r="A1464" s="13" t="s">
        <v>4424</v>
      </c>
      <c r="B1464" s="14" t="s">
        <v>4425</v>
      </c>
      <c r="C1464" s="66" t="s">
        <v>188</v>
      </c>
      <c r="D1464" s="66"/>
      <c r="E1464" s="66"/>
      <c r="F1464" s="13" t="s">
        <v>2039</v>
      </c>
      <c r="G1464" s="15">
        <v>0.01</v>
      </c>
      <c r="H1464" s="16">
        <v>72.41</v>
      </c>
      <c r="I1464" s="16">
        <f>TRUNC(TRUNC(G1464,8)*H1464,2)</f>
        <v>0.72</v>
      </c>
    </row>
    <row r="1465" spans="1:9" ht="21" customHeight="1" x14ac:dyDescent="0.25">
      <c r="A1465" s="13" t="s">
        <v>4432</v>
      </c>
      <c r="B1465" s="14" t="s">
        <v>4433</v>
      </c>
      <c r="C1465" s="66" t="s">
        <v>188</v>
      </c>
      <c r="D1465" s="66"/>
      <c r="E1465" s="66"/>
      <c r="F1465" s="13" t="s">
        <v>286</v>
      </c>
      <c r="G1465" s="15">
        <v>1</v>
      </c>
      <c r="H1465" s="16">
        <v>23.65</v>
      </c>
      <c r="I1465" s="16">
        <f>TRUNC(TRUNC(G1465,8)*H1465,2)</f>
        <v>23.65</v>
      </c>
    </row>
    <row r="1466" spans="1:9" ht="15" customHeight="1" x14ac:dyDescent="0.25">
      <c r="A1466" s="13" t="s">
        <v>4428</v>
      </c>
      <c r="B1466" s="14" t="s">
        <v>4429</v>
      </c>
      <c r="C1466" s="66" t="s">
        <v>188</v>
      </c>
      <c r="D1466" s="66"/>
      <c r="E1466" s="66"/>
      <c r="F1466" s="13" t="s">
        <v>4430</v>
      </c>
      <c r="G1466" s="15">
        <v>7.6999999999999999E-2</v>
      </c>
      <c r="H1466" s="16">
        <v>69.739999999999995</v>
      </c>
      <c r="I1466" s="16">
        <f>TRUNC(TRUNC(G1466,8)*H1466,2)</f>
        <v>5.36</v>
      </c>
    </row>
    <row r="1467" spans="1:9" ht="15" customHeight="1" x14ac:dyDescent="0.25">
      <c r="A1467" s="8"/>
      <c r="B1467" s="8"/>
      <c r="C1467" s="8"/>
      <c r="D1467" s="8"/>
      <c r="E1467" s="8"/>
      <c r="F1467" s="8"/>
      <c r="G1467" s="67" t="s">
        <v>3896</v>
      </c>
      <c r="H1467" s="67"/>
      <c r="I1467" s="17">
        <f>SUM(I1464:I1466)</f>
        <v>29.729999999999997</v>
      </c>
    </row>
    <row r="1468" spans="1:9" ht="15" customHeight="1" x14ac:dyDescent="0.25">
      <c r="A1468" s="64" t="s">
        <v>3872</v>
      </c>
      <c r="B1468" s="64"/>
      <c r="C1468" s="65" t="s">
        <v>3</v>
      </c>
      <c r="D1468" s="65"/>
      <c r="E1468" s="65"/>
      <c r="F1468" s="12" t="s">
        <v>4</v>
      </c>
      <c r="G1468" s="12" t="s">
        <v>3725</v>
      </c>
      <c r="H1468" s="12" t="s">
        <v>3726</v>
      </c>
      <c r="I1468" s="12" t="s">
        <v>3727</v>
      </c>
    </row>
    <row r="1469" spans="1:9" ht="21" customHeight="1" x14ac:dyDescent="0.25">
      <c r="A1469" s="13" t="s">
        <v>3938</v>
      </c>
      <c r="B1469" s="14" t="s">
        <v>3939</v>
      </c>
      <c r="C1469" s="66" t="s">
        <v>17</v>
      </c>
      <c r="D1469" s="66"/>
      <c r="E1469" s="66"/>
      <c r="F1469" s="13" t="s">
        <v>25</v>
      </c>
      <c r="G1469" s="15">
        <v>0.33</v>
      </c>
      <c r="H1469" s="16">
        <v>32.799999999999997</v>
      </c>
      <c r="I1469" s="16">
        <f>TRUNC(TRUNC(G1469,8)*H1469,2)</f>
        <v>10.82</v>
      </c>
    </row>
    <row r="1470" spans="1:9" ht="15" customHeight="1" x14ac:dyDescent="0.25">
      <c r="A1470" s="13" t="s">
        <v>3899</v>
      </c>
      <c r="B1470" s="14" t="s">
        <v>3900</v>
      </c>
      <c r="C1470" s="66" t="s">
        <v>17</v>
      </c>
      <c r="D1470" s="66"/>
      <c r="E1470" s="66"/>
      <c r="F1470" s="13" t="s">
        <v>25</v>
      </c>
      <c r="G1470" s="15">
        <v>0.33</v>
      </c>
      <c r="H1470" s="16">
        <v>24.37</v>
      </c>
      <c r="I1470" s="16">
        <f>TRUNC(TRUNC(G1470,8)*H1470,2)</f>
        <v>8.0399999999999991</v>
      </c>
    </row>
    <row r="1471" spans="1:9" ht="18" customHeight="1" x14ac:dyDescent="0.25">
      <c r="A1471" s="8"/>
      <c r="B1471" s="8"/>
      <c r="C1471" s="8"/>
      <c r="D1471" s="8"/>
      <c r="E1471" s="8"/>
      <c r="F1471" s="8"/>
      <c r="G1471" s="67" t="s">
        <v>3875</v>
      </c>
      <c r="H1471" s="67"/>
      <c r="I1471" s="17">
        <f>SUM(I1469:I1470)</f>
        <v>18.86</v>
      </c>
    </row>
    <row r="1472" spans="1:9" ht="15" customHeight="1" x14ac:dyDescent="0.25">
      <c r="A1472" s="8"/>
      <c r="B1472" s="8"/>
      <c r="C1472" s="8"/>
      <c r="D1472" s="8"/>
      <c r="E1472" s="8"/>
      <c r="F1472" s="8"/>
      <c r="G1472" s="68" t="s">
        <v>3745</v>
      </c>
      <c r="H1472" s="68"/>
      <c r="I1472" s="4">
        <f>ROUND(SUM(I1467,I1471),2)</f>
        <v>48.59</v>
      </c>
    </row>
    <row r="1473" spans="1:9" ht="9.9499999999999993" customHeight="1" x14ac:dyDescent="0.25">
      <c r="A1473" s="8"/>
      <c r="B1473" s="8"/>
      <c r="C1473" s="8"/>
      <c r="D1473" s="8"/>
      <c r="E1473" s="8"/>
      <c r="F1473" s="8"/>
      <c r="G1473" s="62"/>
      <c r="H1473" s="62"/>
      <c r="I1473" s="62"/>
    </row>
    <row r="1474" spans="1:9" ht="20.100000000000001" customHeight="1" x14ac:dyDescent="0.25">
      <c r="A1474" s="63" t="s">
        <v>4434</v>
      </c>
      <c r="B1474" s="63"/>
      <c r="C1474" s="63"/>
      <c r="D1474" s="63"/>
      <c r="E1474" s="63"/>
      <c r="F1474" s="63"/>
      <c r="G1474" s="63"/>
      <c r="H1474" s="63"/>
      <c r="I1474" s="63"/>
    </row>
    <row r="1475" spans="1:9" ht="15" customHeight="1" x14ac:dyDescent="0.25">
      <c r="A1475" s="64" t="s">
        <v>3887</v>
      </c>
      <c r="B1475" s="64"/>
      <c r="C1475" s="65" t="s">
        <v>3</v>
      </c>
      <c r="D1475" s="65"/>
      <c r="E1475" s="65"/>
      <c r="F1475" s="12" t="s">
        <v>4</v>
      </c>
      <c r="G1475" s="12" t="s">
        <v>3725</v>
      </c>
      <c r="H1475" s="12" t="s">
        <v>3726</v>
      </c>
      <c r="I1475" s="12" t="s">
        <v>3727</v>
      </c>
    </row>
    <row r="1476" spans="1:9" ht="15" customHeight="1" x14ac:dyDescent="0.25">
      <c r="A1476" s="13" t="s">
        <v>4405</v>
      </c>
      <c r="B1476" s="14" t="s">
        <v>4406</v>
      </c>
      <c r="C1476" s="66" t="s">
        <v>17</v>
      </c>
      <c r="D1476" s="66"/>
      <c r="E1476" s="66"/>
      <c r="F1476" s="13" t="s">
        <v>61</v>
      </c>
      <c r="G1476" s="15">
        <v>5.8999999999999999E-3</v>
      </c>
      <c r="H1476" s="16">
        <v>63.09</v>
      </c>
      <c r="I1476" s="16">
        <f>TRUNC(TRUNC(G1476,8)*H1476,2)</f>
        <v>0.37</v>
      </c>
    </row>
    <row r="1477" spans="1:9" ht="21" customHeight="1" x14ac:dyDescent="0.25">
      <c r="A1477" s="13" t="s">
        <v>4435</v>
      </c>
      <c r="B1477" s="14" t="s">
        <v>4436</v>
      </c>
      <c r="C1477" s="66" t="s">
        <v>17</v>
      </c>
      <c r="D1477" s="66"/>
      <c r="E1477" s="66"/>
      <c r="F1477" s="13" t="s">
        <v>61</v>
      </c>
      <c r="G1477" s="15">
        <v>1</v>
      </c>
      <c r="H1477" s="16">
        <v>5.07</v>
      </c>
      <c r="I1477" s="16">
        <f>TRUNC(TRUNC(G1477,8)*H1477,2)</f>
        <v>5.07</v>
      </c>
    </row>
    <row r="1478" spans="1:9" ht="15" customHeight="1" x14ac:dyDescent="0.25">
      <c r="A1478" s="13" t="s">
        <v>4386</v>
      </c>
      <c r="B1478" s="14" t="s">
        <v>4387</v>
      </c>
      <c r="C1478" s="66" t="s">
        <v>17</v>
      </c>
      <c r="D1478" s="66"/>
      <c r="E1478" s="66"/>
      <c r="F1478" s="13" t="s">
        <v>61</v>
      </c>
      <c r="G1478" s="15">
        <v>3.15E-2</v>
      </c>
      <c r="H1478" s="16">
        <v>1.9</v>
      </c>
      <c r="I1478" s="16">
        <f>TRUNC(TRUNC(G1478,8)*H1478,2)</f>
        <v>0.05</v>
      </c>
    </row>
    <row r="1479" spans="1:9" ht="21" customHeight="1" x14ac:dyDescent="0.25">
      <c r="A1479" s="13" t="s">
        <v>4409</v>
      </c>
      <c r="B1479" s="14" t="s">
        <v>4410</v>
      </c>
      <c r="C1479" s="66" t="s">
        <v>17</v>
      </c>
      <c r="D1479" s="66"/>
      <c r="E1479" s="66"/>
      <c r="F1479" s="13" t="s">
        <v>61</v>
      </c>
      <c r="G1479" s="15">
        <v>7.0000000000000001E-3</v>
      </c>
      <c r="H1479" s="16">
        <v>71.48</v>
      </c>
      <c r="I1479" s="16">
        <f>TRUNC(TRUNC(G1479,8)*H1479,2)</f>
        <v>0.5</v>
      </c>
    </row>
    <row r="1480" spans="1:9" ht="15" customHeight="1" x14ac:dyDescent="0.25">
      <c r="A1480" s="8"/>
      <c r="B1480" s="8"/>
      <c r="C1480" s="8"/>
      <c r="D1480" s="8"/>
      <c r="E1480" s="8"/>
      <c r="F1480" s="8"/>
      <c r="G1480" s="67" t="s">
        <v>3896</v>
      </c>
      <c r="H1480" s="67"/>
      <c r="I1480" s="17">
        <f>SUM(I1476:I1479)</f>
        <v>5.99</v>
      </c>
    </row>
    <row r="1481" spans="1:9" ht="15" customHeight="1" x14ac:dyDescent="0.25">
      <c r="A1481" s="64" t="s">
        <v>3872</v>
      </c>
      <c r="B1481" s="64"/>
      <c r="C1481" s="65" t="s">
        <v>3</v>
      </c>
      <c r="D1481" s="65"/>
      <c r="E1481" s="65"/>
      <c r="F1481" s="12" t="s">
        <v>4</v>
      </c>
      <c r="G1481" s="12" t="s">
        <v>3725</v>
      </c>
      <c r="H1481" s="12" t="s">
        <v>3726</v>
      </c>
      <c r="I1481" s="12" t="s">
        <v>3727</v>
      </c>
    </row>
    <row r="1482" spans="1:9" ht="21" customHeight="1" x14ac:dyDescent="0.25">
      <c r="A1482" s="13" t="s">
        <v>3936</v>
      </c>
      <c r="B1482" s="14" t="s">
        <v>3937</v>
      </c>
      <c r="C1482" s="66" t="s">
        <v>17</v>
      </c>
      <c r="D1482" s="66"/>
      <c r="E1482" s="66"/>
      <c r="F1482" s="13" t="s">
        <v>25</v>
      </c>
      <c r="G1482" s="15">
        <v>0.13120000000000001</v>
      </c>
      <c r="H1482" s="16">
        <v>24.57</v>
      </c>
      <c r="I1482" s="16">
        <f>TRUNC(TRUNC(G1482,8)*H1482,2)</f>
        <v>3.22</v>
      </c>
    </row>
    <row r="1483" spans="1:9" ht="21" customHeight="1" x14ac:dyDescent="0.25">
      <c r="A1483" s="13" t="s">
        <v>3938</v>
      </c>
      <c r="B1483" s="14" t="s">
        <v>3939</v>
      </c>
      <c r="C1483" s="66" t="s">
        <v>17</v>
      </c>
      <c r="D1483" s="66"/>
      <c r="E1483" s="66"/>
      <c r="F1483" s="13" t="s">
        <v>25</v>
      </c>
      <c r="G1483" s="15">
        <v>0.13120000000000001</v>
      </c>
      <c r="H1483" s="16">
        <v>32.799999999999997</v>
      </c>
      <c r="I1483" s="16">
        <f>TRUNC(TRUNC(G1483,8)*H1483,2)</f>
        <v>4.3</v>
      </c>
    </row>
    <row r="1484" spans="1:9" ht="18" customHeight="1" x14ac:dyDescent="0.25">
      <c r="A1484" s="8"/>
      <c r="B1484" s="8"/>
      <c r="C1484" s="8"/>
      <c r="D1484" s="8"/>
      <c r="E1484" s="8"/>
      <c r="F1484" s="8"/>
      <c r="G1484" s="67" t="s">
        <v>3875</v>
      </c>
      <c r="H1484" s="67"/>
      <c r="I1484" s="17">
        <f>SUM(I1482:I1483)</f>
        <v>7.52</v>
      </c>
    </row>
    <row r="1485" spans="1:9" ht="15" customHeight="1" x14ac:dyDescent="0.25">
      <c r="A1485" s="8"/>
      <c r="B1485" s="8"/>
      <c r="C1485" s="8"/>
      <c r="D1485" s="8"/>
      <c r="E1485" s="8"/>
      <c r="F1485" s="8"/>
      <c r="G1485" s="68" t="s">
        <v>3745</v>
      </c>
      <c r="H1485" s="68"/>
      <c r="I1485" s="4">
        <f>ROUND(SUM(I1480,I1484),2)</f>
        <v>13.51</v>
      </c>
    </row>
    <row r="1486" spans="1:9" ht="9.9499999999999993" customHeight="1" x14ac:dyDescent="0.25">
      <c r="A1486" s="8"/>
      <c r="B1486" s="8"/>
      <c r="C1486" s="8"/>
      <c r="D1486" s="8"/>
      <c r="E1486" s="8"/>
      <c r="F1486" s="8"/>
      <c r="G1486" s="62"/>
      <c r="H1486" s="62"/>
      <c r="I1486" s="62"/>
    </row>
    <row r="1487" spans="1:9" ht="20.100000000000001" customHeight="1" x14ac:dyDescent="0.25">
      <c r="A1487" s="63" t="s">
        <v>4437</v>
      </c>
      <c r="B1487" s="63"/>
      <c r="C1487" s="63"/>
      <c r="D1487" s="63"/>
      <c r="E1487" s="63"/>
      <c r="F1487" s="63"/>
      <c r="G1487" s="63"/>
      <c r="H1487" s="63"/>
      <c r="I1487" s="63"/>
    </row>
    <row r="1488" spans="1:9" ht="15" customHeight="1" x14ac:dyDescent="0.25">
      <c r="A1488" s="64" t="s">
        <v>3887</v>
      </c>
      <c r="B1488" s="64"/>
      <c r="C1488" s="65" t="s">
        <v>3</v>
      </c>
      <c r="D1488" s="65"/>
      <c r="E1488" s="65"/>
      <c r="F1488" s="12" t="s">
        <v>4</v>
      </c>
      <c r="G1488" s="12" t="s">
        <v>3725</v>
      </c>
      <c r="H1488" s="12" t="s">
        <v>3726</v>
      </c>
      <c r="I1488" s="12" t="s">
        <v>3727</v>
      </c>
    </row>
    <row r="1489" spans="1:9" ht="15" customHeight="1" x14ac:dyDescent="0.25">
      <c r="A1489" s="13" t="s">
        <v>4405</v>
      </c>
      <c r="B1489" s="14" t="s">
        <v>4406</v>
      </c>
      <c r="C1489" s="66" t="s">
        <v>17</v>
      </c>
      <c r="D1489" s="66"/>
      <c r="E1489" s="66"/>
      <c r="F1489" s="13" t="s">
        <v>61</v>
      </c>
      <c r="G1489" s="15">
        <v>7.1000000000000004E-3</v>
      </c>
      <c r="H1489" s="16">
        <v>63.09</v>
      </c>
      <c r="I1489" s="16">
        <f>TRUNC(TRUNC(G1489,8)*H1489,2)</f>
        <v>0.44</v>
      </c>
    </row>
    <row r="1490" spans="1:9" ht="21" customHeight="1" x14ac:dyDescent="0.25">
      <c r="A1490" s="13" t="s">
        <v>4438</v>
      </c>
      <c r="B1490" s="14" t="s">
        <v>4439</v>
      </c>
      <c r="C1490" s="66" t="s">
        <v>17</v>
      </c>
      <c r="D1490" s="66"/>
      <c r="E1490" s="66"/>
      <c r="F1490" s="13" t="s">
        <v>61</v>
      </c>
      <c r="G1490" s="15">
        <v>1</v>
      </c>
      <c r="H1490" s="16">
        <v>0.69</v>
      </c>
      <c r="I1490" s="16">
        <f>TRUNC(TRUNC(G1490,8)*H1490,2)</f>
        <v>0.69</v>
      </c>
    </row>
    <row r="1491" spans="1:9" ht="15" customHeight="1" x14ac:dyDescent="0.25">
      <c r="A1491" s="13" t="s">
        <v>4386</v>
      </c>
      <c r="B1491" s="14" t="s">
        <v>4387</v>
      </c>
      <c r="C1491" s="66" t="s">
        <v>17</v>
      </c>
      <c r="D1491" s="66"/>
      <c r="E1491" s="66"/>
      <c r="F1491" s="13" t="s">
        <v>61</v>
      </c>
      <c r="G1491" s="15">
        <v>3.0200000000000001E-2</v>
      </c>
      <c r="H1491" s="16">
        <v>1.9</v>
      </c>
      <c r="I1491" s="16">
        <f>TRUNC(TRUNC(G1491,8)*H1491,2)</f>
        <v>0.05</v>
      </c>
    </row>
    <row r="1492" spans="1:9" ht="21" customHeight="1" x14ac:dyDescent="0.25">
      <c r="A1492" s="13" t="s">
        <v>4409</v>
      </c>
      <c r="B1492" s="14" t="s">
        <v>4410</v>
      </c>
      <c r="C1492" s="66" t="s">
        <v>17</v>
      </c>
      <c r="D1492" s="66"/>
      <c r="E1492" s="66"/>
      <c r="F1492" s="13" t="s">
        <v>61</v>
      </c>
      <c r="G1492" s="15">
        <v>8.0000000000000002E-3</v>
      </c>
      <c r="H1492" s="16">
        <v>71.48</v>
      </c>
      <c r="I1492" s="16">
        <f>TRUNC(TRUNC(G1492,8)*H1492,2)</f>
        <v>0.56999999999999995</v>
      </c>
    </row>
    <row r="1493" spans="1:9" ht="15" customHeight="1" x14ac:dyDescent="0.25">
      <c r="A1493" s="8"/>
      <c r="B1493" s="8"/>
      <c r="C1493" s="8"/>
      <c r="D1493" s="8"/>
      <c r="E1493" s="8"/>
      <c r="F1493" s="8"/>
      <c r="G1493" s="67" t="s">
        <v>3896</v>
      </c>
      <c r="H1493" s="67"/>
      <c r="I1493" s="17">
        <f>SUM(I1489:I1492)</f>
        <v>1.75</v>
      </c>
    </row>
    <row r="1494" spans="1:9" ht="15" customHeight="1" x14ac:dyDescent="0.25">
      <c r="A1494" s="64" t="s">
        <v>3872</v>
      </c>
      <c r="B1494" s="64"/>
      <c r="C1494" s="65" t="s">
        <v>3</v>
      </c>
      <c r="D1494" s="65"/>
      <c r="E1494" s="65"/>
      <c r="F1494" s="12" t="s">
        <v>4</v>
      </c>
      <c r="G1494" s="12" t="s">
        <v>3725</v>
      </c>
      <c r="H1494" s="12" t="s">
        <v>3726</v>
      </c>
      <c r="I1494" s="12" t="s">
        <v>3727</v>
      </c>
    </row>
    <row r="1495" spans="1:9" ht="21" customHeight="1" x14ac:dyDescent="0.25">
      <c r="A1495" s="13" t="s">
        <v>3936</v>
      </c>
      <c r="B1495" s="14" t="s">
        <v>3937</v>
      </c>
      <c r="C1495" s="66" t="s">
        <v>17</v>
      </c>
      <c r="D1495" s="66"/>
      <c r="E1495" s="66"/>
      <c r="F1495" s="13" t="s">
        <v>25</v>
      </c>
      <c r="G1495" s="15">
        <v>0.13589999999999999</v>
      </c>
      <c r="H1495" s="16">
        <v>24.57</v>
      </c>
      <c r="I1495" s="16">
        <f>TRUNC(TRUNC(G1495,8)*H1495,2)</f>
        <v>3.33</v>
      </c>
    </row>
    <row r="1496" spans="1:9" ht="21" customHeight="1" x14ac:dyDescent="0.25">
      <c r="A1496" s="13" t="s">
        <v>3938</v>
      </c>
      <c r="B1496" s="14" t="s">
        <v>3939</v>
      </c>
      <c r="C1496" s="66" t="s">
        <v>17</v>
      </c>
      <c r="D1496" s="66"/>
      <c r="E1496" s="66"/>
      <c r="F1496" s="13" t="s">
        <v>25</v>
      </c>
      <c r="G1496" s="15">
        <v>0.13589999999999999</v>
      </c>
      <c r="H1496" s="16">
        <v>32.799999999999997</v>
      </c>
      <c r="I1496" s="16">
        <f>TRUNC(TRUNC(G1496,8)*H1496,2)</f>
        <v>4.45</v>
      </c>
    </row>
    <row r="1497" spans="1:9" ht="18" customHeight="1" x14ac:dyDescent="0.25">
      <c r="A1497" s="8"/>
      <c r="B1497" s="8"/>
      <c r="C1497" s="8"/>
      <c r="D1497" s="8"/>
      <c r="E1497" s="8"/>
      <c r="F1497" s="8"/>
      <c r="G1497" s="67" t="s">
        <v>3875</v>
      </c>
      <c r="H1497" s="67"/>
      <c r="I1497" s="17">
        <f>SUM(I1495:I1496)</f>
        <v>7.78</v>
      </c>
    </row>
    <row r="1498" spans="1:9" ht="15" customHeight="1" x14ac:dyDescent="0.25">
      <c r="A1498" s="8"/>
      <c r="B1498" s="8"/>
      <c r="C1498" s="8"/>
      <c r="D1498" s="8"/>
      <c r="E1498" s="8"/>
      <c r="F1498" s="8"/>
      <c r="G1498" s="68" t="s">
        <v>3745</v>
      </c>
      <c r="H1498" s="68"/>
      <c r="I1498" s="4">
        <f>ROUND(SUM(I1493,I1497),2)</f>
        <v>9.5299999999999994</v>
      </c>
    </row>
    <row r="1499" spans="1:9" ht="9.9499999999999993" customHeight="1" x14ac:dyDescent="0.25">
      <c r="A1499" s="8"/>
      <c r="B1499" s="8"/>
      <c r="C1499" s="8"/>
      <c r="D1499" s="8"/>
      <c r="E1499" s="8"/>
      <c r="F1499" s="8"/>
      <c r="G1499" s="62"/>
      <c r="H1499" s="62"/>
      <c r="I1499" s="62"/>
    </row>
    <row r="1500" spans="1:9" ht="20.100000000000001" customHeight="1" x14ac:dyDescent="0.25">
      <c r="A1500" s="63" t="s">
        <v>4440</v>
      </c>
      <c r="B1500" s="63"/>
      <c r="C1500" s="63"/>
      <c r="D1500" s="63"/>
      <c r="E1500" s="63"/>
      <c r="F1500" s="63"/>
      <c r="G1500" s="63"/>
      <c r="H1500" s="63"/>
      <c r="I1500" s="63"/>
    </row>
    <row r="1501" spans="1:9" ht="15" customHeight="1" x14ac:dyDescent="0.25">
      <c r="A1501" s="64" t="s">
        <v>3887</v>
      </c>
      <c r="B1501" s="64"/>
      <c r="C1501" s="65" t="s">
        <v>3</v>
      </c>
      <c r="D1501" s="65"/>
      <c r="E1501" s="65"/>
      <c r="F1501" s="12" t="s">
        <v>4</v>
      </c>
      <c r="G1501" s="12" t="s">
        <v>3725</v>
      </c>
      <c r="H1501" s="12" t="s">
        <v>3726</v>
      </c>
      <c r="I1501" s="12" t="s">
        <v>3727</v>
      </c>
    </row>
    <row r="1502" spans="1:9" ht="15" customHeight="1" x14ac:dyDescent="0.25">
      <c r="A1502" s="13" t="s">
        <v>4405</v>
      </c>
      <c r="B1502" s="14" t="s">
        <v>4406</v>
      </c>
      <c r="C1502" s="66" t="s">
        <v>17</v>
      </c>
      <c r="D1502" s="66"/>
      <c r="E1502" s="66"/>
      <c r="F1502" s="13" t="s">
        <v>61</v>
      </c>
      <c r="G1502" s="15">
        <v>9.4000000000000004E-3</v>
      </c>
      <c r="H1502" s="16">
        <v>63.09</v>
      </c>
      <c r="I1502" s="16">
        <f>TRUNC(TRUNC(G1502,8)*H1502,2)</f>
        <v>0.59</v>
      </c>
    </row>
    <row r="1503" spans="1:9" ht="21" customHeight="1" x14ac:dyDescent="0.25">
      <c r="A1503" s="13" t="s">
        <v>4441</v>
      </c>
      <c r="B1503" s="14" t="s">
        <v>4442</v>
      </c>
      <c r="C1503" s="66" t="s">
        <v>17</v>
      </c>
      <c r="D1503" s="66"/>
      <c r="E1503" s="66"/>
      <c r="F1503" s="13" t="s">
        <v>61</v>
      </c>
      <c r="G1503" s="15">
        <v>1</v>
      </c>
      <c r="H1503" s="16">
        <v>2.29</v>
      </c>
      <c r="I1503" s="16">
        <f>TRUNC(TRUNC(G1503,8)*H1503,2)</f>
        <v>2.29</v>
      </c>
    </row>
    <row r="1504" spans="1:9" ht="15" customHeight="1" x14ac:dyDescent="0.25">
      <c r="A1504" s="13" t="s">
        <v>4386</v>
      </c>
      <c r="B1504" s="14" t="s">
        <v>4387</v>
      </c>
      <c r="C1504" s="66" t="s">
        <v>17</v>
      </c>
      <c r="D1504" s="66"/>
      <c r="E1504" s="66"/>
      <c r="F1504" s="13" t="s">
        <v>61</v>
      </c>
      <c r="G1504" s="15">
        <v>3.5999999999999997E-2</v>
      </c>
      <c r="H1504" s="16">
        <v>1.9</v>
      </c>
      <c r="I1504" s="16">
        <f>TRUNC(TRUNC(G1504,8)*H1504,2)</f>
        <v>0.06</v>
      </c>
    </row>
    <row r="1505" spans="1:9" ht="21" customHeight="1" x14ac:dyDescent="0.25">
      <c r="A1505" s="13" t="s">
        <v>4409</v>
      </c>
      <c r="B1505" s="14" t="s">
        <v>4410</v>
      </c>
      <c r="C1505" s="66" t="s">
        <v>17</v>
      </c>
      <c r="D1505" s="66"/>
      <c r="E1505" s="66"/>
      <c r="F1505" s="13" t="s">
        <v>61</v>
      </c>
      <c r="G1505" s="15">
        <v>1.0999999999999999E-2</v>
      </c>
      <c r="H1505" s="16">
        <v>71.48</v>
      </c>
      <c r="I1505" s="16">
        <f>TRUNC(TRUNC(G1505,8)*H1505,2)</f>
        <v>0.78</v>
      </c>
    </row>
    <row r="1506" spans="1:9" ht="15" customHeight="1" x14ac:dyDescent="0.25">
      <c r="A1506" s="8"/>
      <c r="B1506" s="8"/>
      <c r="C1506" s="8"/>
      <c r="D1506" s="8"/>
      <c r="E1506" s="8"/>
      <c r="F1506" s="8"/>
      <c r="G1506" s="67" t="s">
        <v>3896</v>
      </c>
      <c r="H1506" s="67"/>
      <c r="I1506" s="17">
        <f>SUM(I1502:I1505)</f>
        <v>3.7199999999999998</v>
      </c>
    </row>
    <row r="1507" spans="1:9" ht="15" customHeight="1" x14ac:dyDescent="0.25">
      <c r="A1507" s="64" t="s">
        <v>3872</v>
      </c>
      <c r="B1507" s="64"/>
      <c r="C1507" s="65" t="s">
        <v>3</v>
      </c>
      <c r="D1507" s="65"/>
      <c r="E1507" s="65"/>
      <c r="F1507" s="12" t="s">
        <v>4</v>
      </c>
      <c r="G1507" s="12" t="s">
        <v>3725</v>
      </c>
      <c r="H1507" s="12" t="s">
        <v>3726</v>
      </c>
      <c r="I1507" s="12" t="s">
        <v>3727</v>
      </c>
    </row>
    <row r="1508" spans="1:9" ht="21" customHeight="1" x14ac:dyDescent="0.25">
      <c r="A1508" s="13" t="s">
        <v>3936</v>
      </c>
      <c r="B1508" s="14" t="s">
        <v>3937</v>
      </c>
      <c r="C1508" s="66" t="s">
        <v>17</v>
      </c>
      <c r="D1508" s="66"/>
      <c r="E1508" s="66"/>
      <c r="F1508" s="13" t="s">
        <v>25</v>
      </c>
      <c r="G1508" s="15">
        <v>0.16209999999999999</v>
      </c>
      <c r="H1508" s="16">
        <v>24.57</v>
      </c>
      <c r="I1508" s="16">
        <f>TRUNC(TRUNC(G1508,8)*H1508,2)</f>
        <v>3.98</v>
      </c>
    </row>
    <row r="1509" spans="1:9" ht="21" customHeight="1" x14ac:dyDescent="0.25">
      <c r="A1509" s="13" t="s">
        <v>3938</v>
      </c>
      <c r="B1509" s="14" t="s">
        <v>3939</v>
      </c>
      <c r="C1509" s="66" t="s">
        <v>17</v>
      </c>
      <c r="D1509" s="66"/>
      <c r="E1509" s="66"/>
      <c r="F1509" s="13" t="s">
        <v>25</v>
      </c>
      <c r="G1509" s="15">
        <v>0.16209999999999999</v>
      </c>
      <c r="H1509" s="16">
        <v>32.799999999999997</v>
      </c>
      <c r="I1509" s="16">
        <f>TRUNC(TRUNC(G1509,8)*H1509,2)</f>
        <v>5.31</v>
      </c>
    </row>
    <row r="1510" spans="1:9" ht="18" customHeight="1" x14ac:dyDescent="0.25">
      <c r="A1510" s="8"/>
      <c r="B1510" s="8"/>
      <c r="C1510" s="8"/>
      <c r="D1510" s="8"/>
      <c r="E1510" s="8"/>
      <c r="F1510" s="8"/>
      <c r="G1510" s="67" t="s">
        <v>3875</v>
      </c>
      <c r="H1510" s="67"/>
      <c r="I1510" s="17">
        <f>SUM(I1508:I1509)</f>
        <v>9.2899999999999991</v>
      </c>
    </row>
    <row r="1511" spans="1:9" ht="15" customHeight="1" x14ac:dyDescent="0.25">
      <c r="A1511" s="8"/>
      <c r="B1511" s="8"/>
      <c r="C1511" s="8"/>
      <c r="D1511" s="8"/>
      <c r="E1511" s="8"/>
      <c r="F1511" s="8"/>
      <c r="G1511" s="68" t="s">
        <v>3745</v>
      </c>
      <c r="H1511" s="68"/>
      <c r="I1511" s="4">
        <f>ROUND(SUM(I1506,I1510),2)</f>
        <v>13.01</v>
      </c>
    </row>
    <row r="1512" spans="1:9" ht="9.9499999999999993" customHeight="1" x14ac:dyDescent="0.25">
      <c r="A1512" s="8"/>
      <c r="B1512" s="8"/>
      <c r="C1512" s="8"/>
      <c r="D1512" s="8"/>
      <c r="E1512" s="8"/>
      <c r="F1512" s="8"/>
      <c r="G1512" s="62"/>
      <c r="H1512" s="62"/>
      <c r="I1512" s="62"/>
    </row>
    <row r="1513" spans="1:9" ht="20.100000000000001" customHeight="1" x14ac:dyDescent="0.25">
      <c r="A1513" s="63" t="s">
        <v>4443</v>
      </c>
      <c r="B1513" s="63"/>
      <c r="C1513" s="63"/>
      <c r="D1513" s="63"/>
      <c r="E1513" s="63"/>
      <c r="F1513" s="63"/>
      <c r="G1513" s="63"/>
      <c r="H1513" s="63"/>
      <c r="I1513" s="63"/>
    </row>
    <row r="1514" spans="1:9" ht="15" customHeight="1" x14ac:dyDescent="0.25">
      <c r="A1514" s="64" t="s">
        <v>3887</v>
      </c>
      <c r="B1514" s="64"/>
      <c r="C1514" s="65" t="s">
        <v>3</v>
      </c>
      <c r="D1514" s="65"/>
      <c r="E1514" s="65"/>
      <c r="F1514" s="12" t="s">
        <v>4</v>
      </c>
      <c r="G1514" s="12" t="s">
        <v>3725</v>
      </c>
      <c r="H1514" s="12" t="s">
        <v>3726</v>
      </c>
      <c r="I1514" s="12" t="s">
        <v>3727</v>
      </c>
    </row>
    <row r="1515" spans="1:9" ht="15" customHeight="1" x14ac:dyDescent="0.25">
      <c r="A1515" s="13" t="s">
        <v>4405</v>
      </c>
      <c r="B1515" s="14" t="s">
        <v>4406</v>
      </c>
      <c r="C1515" s="66" t="s">
        <v>17</v>
      </c>
      <c r="D1515" s="66"/>
      <c r="E1515" s="66"/>
      <c r="F1515" s="13" t="s">
        <v>61</v>
      </c>
      <c r="G1515" s="15">
        <v>1.18E-2</v>
      </c>
      <c r="H1515" s="16">
        <v>63.09</v>
      </c>
      <c r="I1515" s="16">
        <f>TRUNC(TRUNC(G1515,8)*H1515,2)</f>
        <v>0.74</v>
      </c>
    </row>
    <row r="1516" spans="1:9" ht="21" customHeight="1" x14ac:dyDescent="0.25">
      <c r="A1516" s="13" t="s">
        <v>4444</v>
      </c>
      <c r="B1516" s="14" t="s">
        <v>4445</v>
      </c>
      <c r="C1516" s="66" t="s">
        <v>17</v>
      </c>
      <c r="D1516" s="66"/>
      <c r="E1516" s="66"/>
      <c r="F1516" s="13" t="s">
        <v>61</v>
      </c>
      <c r="G1516" s="15">
        <v>1</v>
      </c>
      <c r="H1516" s="16">
        <v>5.58</v>
      </c>
      <c r="I1516" s="16">
        <f>TRUNC(TRUNC(G1516,8)*H1516,2)</f>
        <v>5.58</v>
      </c>
    </row>
    <row r="1517" spans="1:9" ht="15" customHeight="1" x14ac:dyDescent="0.25">
      <c r="A1517" s="13" t="s">
        <v>4386</v>
      </c>
      <c r="B1517" s="14" t="s">
        <v>4387</v>
      </c>
      <c r="C1517" s="66" t="s">
        <v>17</v>
      </c>
      <c r="D1517" s="66"/>
      <c r="E1517" s="66"/>
      <c r="F1517" s="13" t="s">
        <v>61</v>
      </c>
      <c r="G1517" s="15">
        <v>4.2700000000000002E-2</v>
      </c>
      <c r="H1517" s="16">
        <v>1.9</v>
      </c>
      <c r="I1517" s="16">
        <f>TRUNC(TRUNC(G1517,8)*H1517,2)</f>
        <v>0.08</v>
      </c>
    </row>
    <row r="1518" spans="1:9" ht="21" customHeight="1" x14ac:dyDescent="0.25">
      <c r="A1518" s="13" t="s">
        <v>4409</v>
      </c>
      <c r="B1518" s="14" t="s">
        <v>4410</v>
      </c>
      <c r="C1518" s="66" t="s">
        <v>17</v>
      </c>
      <c r="D1518" s="66"/>
      <c r="E1518" s="66"/>
      <c r="F1518" s="13" t="s">
        <v>61</v>
      </c>
      <c r="G1518" s="15">
        <v>1.4E-2</v>
      </c>
      <c r="H1518" s="16">
        <v>71.48</v>
      </c>
      <c r="I1518" s="16">
        <f>TRUNC(TRUNC(G1518,8)*H1518,2)</f>
        <v>1</v>
      </c>
    </row>
    <row r="1519" spans="1:9" ht="15" customHeight="1" x14ac:dyDescent="0.25">
      <c r="A1519" s="8"/>
      <c r="B1519" s="8"/>
      <c r="C1519" s="8"/>
      <c r="D1519" s="8"/>
      <c r="E1519" s="8"/>
      <c r="F1519" s="8"/>
      <c r="G1519" s="67" t="s">
        <v>3896</v>
      </c>
      <c r="H1519" s="67"/>
      <c r="I1519" s="17">
        <f>SUM(I1515:I1518)</f>
        <v>7.4</v>
      </c>
    </row>
    <row r="1520" spans="1:9" ht="15" customHeight="1" x14ac:dyDescent="0.25">
      <c r="A1520" s="64" t="s">
        <v>3872</v>
      </c>
      <c r="B1520" s="64"/>
      <c r="C1520" s="65" t="s">
        <v>3</v>
      </c>
      <c r="D1520" s="65"/>
      <c r="E1520" s="65"/>
      <c r="F1520" s="12" t="s">
        <v>4</v>
      </c>
      <c r="G1520" s="12" t="s">
        <v>3725</v>
      </c>
      <c r="H1520" s="12" t="s">
        <v>3726</v>
      </c>
      <c r="I1520" s="12" t="s">
        <v>3727</v>
      </c>
    </row>
    <row r="1521" spans="1:9" ht="21" customHeight="1" x14ac:dyDescent="0.25">
      <c r="A1521" s="13" t="s">
        <v>3936</v>
      </c>
      <c r="B1521" s="14" t="s">
        <v>3937</v>
      </c>
      <c r="C1521" s="66" t="s">
        <v>17</v>
      </c>
      <c r="D1521" s="66"/>
      <c r="E1521" s="66"/>
      <c r="F1521" s="13" t="s">
        <v>25</v>
      </c>
      <c r="G1521" s="15">
        <v>0.192</v>
      </c>
      <c r="H1521" s="16">
        <v>24.57</v>
      </c>
      <c r="I1521" s="16">
        <f>TRUNC(TRUNC(G1521,8)*H1521,2)</f>
        <v>4.71</v>
      </c>
    </row>
    <row r="1522" spans="1:9" ht="21" customHeight="1" x14ac:dyDescent="0.25">
      <c r="A1522" s="13" t="s">
        <v>3938</v>
      </c>
      <c r="B1522" s="14" t="s">
        <v>3939</v>
      </c>
      <c r="C1522" s="66" t="s">
        <v>17</v>
      </c>
      <c r="D1522" s="66"/>
      <c r="E1522" s="66"/>
      <c r="F1522" s="13" t="s">
        <v>25</v>
      </c>
      <c r="G1522" s="15">
        <v>0.192</v>
      </c>
      <c r="H1522" s="16">
        <v>32.799999999999997</v>
      </c>
      <c r="I1522" s="16">
        <f>TRUNC(TRUNC(G1522,8)*H1522,2)</f>
        <v>6.29</v>
      </c>
    </row>
    <row r="1523" spans="1:9" ht="18" customHeight="1" x14ac:dyDescent="0.25">
      <c r="A1523" s="8"/>
      <c r="B1523" s="8"/>
      <c r="C1523" s="8"/>
      <c r="D1523" s="8"/>
      <c r="E1523" s="8"/>
      <c r="F1523" s="8"/>
      <c r="G1523" s="67" t="s">
        <v>3875</v>
      </c>
      <c r="H1523" s="67"/>
      <c r="I1523" s="17">
        <f>SUM(I1521:I1522)</f>
        <v>11</v>
      </c>
    </row>
    <row r="1524" spans="1:9" ht="15" customHeight="1" x14ac:dyDescent="0.25">
      <c r="A1524" s="8"/>
      <c r="B1524" s="8"/>
      <c r="C1524" s="8"/>
      <c r="D1524" s="8"/>
      <c r="E1524" s="8"/>
      <c r="F1524" s="8"/>
      <c r="G1524" s="68" t="s">
        <v>3745</v>
      </c>
      <c r="H1524" s="68"/>
      <c r="I1524" s="4">
        <f>ROUND(SUM(I1519,I1523),2)</f>
        <v>18.399999999999999</v>
      </c>
    </row>
    <row r="1525" spans="1:9" ht="9.9499999999999993" customHeight="1" x14ac:dyDescent="0.25">
      <c r="A1525" s="8"/>
      <c r="B1525" s="8"/>
      <c r="C1525" s="8"/>
      <c r="D1525" s="8"/>
      <c r="E1525" s="8"/>
      <c r="F1525" s="8"/>
      <c r="G1525" s="62"/>
      <c r="H1525" s="62"/>
      <c r="I1525" s="62"/>
    </row>
    <row r="1526" spans="1:9" ht="20.100000000000001" customHeight="1" x14ac:dyDescent="0.25">
      <c r="A1526" s="63" t="s">
        <v>4446</v>
      </c>
      <c r="B1526" s="63"/>
      <c r="C1526" s="63"/>
      <c r="D1526" s="63"/>
      <c r="E1526" s="63"/>
      <c r="F1526" s="63"/>
      <c r="G1526" s="63"/>
      <c r="H1526" s="63"/>
      <c r="I1526" s="63"/>
    </row>
    <row r="1527" spans="1:9" ht="15" customHeight="1" x14ac:dyDescent="0.25">
      <c r="A1527" s="64" t="s">
        <v>3887</v>
      </c>
      <c r="B1527" s="64"/>
      <c r="C1527" s="65" t="s">
        <v>3</v>
      </c>
      <c r="D1527" s="65"/>
      <c r="E1527" s="65"/>
      <c r="F1527" s="12" t="s">
        <v>4</v>
      </c>
      <c r="G1527" s="12" t="s">
        <v>3725</v>
      </c>
      <c r="H1527" s="12" t="s">
        <v>3726</v>
      </c>
      <c r="I1527" s="12" t="s">
        <v>3727</v>
      </c>
    </row>
    <row r="1528" spans="1:9" ht="15" customHeight="1" x14ac:dyDescent="0.25">
      <c r="A1528" s="13" t="s">
        <v>4405</v>
      </c>
      <c r="B1528" s="14" t="s">
        <v>4406</v>
      </c>
      <c r="C1528" s="66" t="s">
        <v>17</v>
      </c>
      <c r="D1528" s="66"/>
      <c r="E1528" s="66"/>
      <c r="F1528" s="13" t="s">
        <v>61</v>
      </c>
      <c r="G1528" s="15">
        <v>2.12E-2</v>
      </c>
      <c r="H1528" s="16">
        <v>63.09</v>
      </c>
      <c r="I1528" s="16">
        <f>TRUNC(TRUNC(G1528,8)*H1528,2)</f>
        <v>1.33</v>
      </c>
    </row>
    <row r="1529" spans="1:9" ht="21" customHeight="1" x14ac:dyDescent="0.25">
      <c r="A1529" s="13" t="s">
        <v>4447</v>
      </c>
      <c r="B1529" s="14" t="s">
        <v>4448</v>
      </c>
      <c r="C1529" s="66" t="s">
        <v>17</v>
      </c>
      <c r="D1529" s="66"/>
      <c r="E1529" s="66"/>
      <c r="F1529" s="13" t="s">
        <v>61</v>
      </c>
      <c r="G1529" s="15">
        <v>1</v>
      </c>
      <c r="H1529" s="16">
        <v>27.39</v>
      </c>
      <c r="I1529" s="16">
        <f>TRUNC(TRUNC(G1529,8)*H1529,2)</f>
        <v>27.39</v>
      </c>
    </row>
    <row r="1530" spans="1:9" ht="15" customHeight="1" x14ac:dyDescent="0.25">
      <c r="A1530" s="13" t="s">
        <v>4386</v>
      </c>
      <c r="B1530" s="14" t="s">
        <v>4387</v>
      </c>
      <c r="C1530" s="66" t="s">
        <v>17</v>
      </c>
      <c r="D1530" s="66"/>
      <c r="E1530" s="66"/>
      <c r="F1530" s="13" t="s">
        <v>61</v>
      </c>
      <c r="G1530" s="15">
        <v>2.1000000000000001E-2</v>
      </c>
      <c r="H1530" s="16">
        <v>1.9</v>
      </c>
      <c r="I1530" s="16">
        <f>TRUNC(TRUNC(G1530,8)*H1530,2)</f>
        <v>0.03</v>
      </c>
    </row>
    <row r="1531" spans="1:9" ht="21" customHeight="1" x14ac:dyDescent="0.25">
      <c r="A1531" s="13" t="s">
        <v>4409</v>
      </c>
      <c r="B1531" s="14" t="s">
        <v>4410</v>
      </c>
      <c r="C1531" s="66" t="s">
        <v>17</v>
      </c>
      <c r="D1531" s="66"/>
      <c r="E1531" s="66"/>
      <c r="F1531" s="13" t="s">
        <v>61</v>
      </c>
      <c r="G1531" s="15">
        <v>0.03</v>
      </c>
      <c r="H1531" s="16">
        <v>71.48</v>
      </c>
      <c r="I1531" s="16">
        <f>TRUNC(TRUNC(G1531,8)*H1531,2)</f>
        <v>2.14</v>
      </c>
    </row>
    <row r="1532" spans="1:9" ht="15" customHeight="1" x14ac:dyDescent="0.25">
      <c r="A1532" s="8"/>
      <c r="B1532" s="8"/>
      <c r="C1532" s="8"/>
      <c r="D1532" s="8"/>
      <c r="E1532" s="8"/>
      <c r="F1532" s="8"/>
      <c r="G1532" s="67" t="s">
        <v>3896</v>
      </c>
      <c r="H1532" s="67"/>
      <c r="I1532" s="17">
        <f>SUM(I1528:I1531)</f>
        <v>30.89</v>
      </c>
    </row>
    <row r="1533" spans="1:9" ht="15" customHeight="1" x14ac:dyDescent="0.25">
      <c r="A1533" s="64" t="s">
        <v>3872</v>
      </c>
      <c r="B1533" s="64"/>
      <c r="C1533" s="65" t="s">
        <v>3</v>
      </c>
      <c r="D1533" s="65"/>
      <c r="E1533" s="65"/>
      <c r="F1533" s="12" t="s">
        <v>4</v>
      </c>
      <c r="G1533" s="12" t="s">
        <v>3725</v>
      </c>
      <c r="H1533" s="12" t="s">
        <v>3726</v>
      </c>
      <c r="I1533" s="12" t="s">
        <v>3727</v>
      </c>
    </row>
    <row r="1534" spans="1:9" ht="21" customHeight="1" x14ac:dyDescent="0.25">
      <c r="A1534" s="13" t="s">
        <v>3936</v>
      </c>
      <c r="B1534" s="14" t="s">
        <v>3937</v>
      </c>
      <c r="C1534" s="66" t="s">
        <v>17</v>
      </c>
      <c r="D1534" s="66"/>
      <c r="E1534" s="66"/>
      <c r="F1534" s="13" t="s">
        <v>25</v>
      </c>
      <c r="G1534" s="15">
        <v>0.1885</v>
      </c>
      <c r="H1534" s="16">
        <v>24.57</v>
      </c>
      <c r="I1534" s="16">
        <f>TRUNC(TRUNC(G1534,8)*H1534,2)</f>
        <v>4.63</v>
      </c>
    </row>
    <row r="1535" spans="1:9" ht="21" customHeight="1" x14ac:dyDescent="0.25">
      <c r="A1535" s="13" t="s">
        <v>3938</v>
      </c>
      <c r="B1535" s="14" t="s">
        <v>3939</v>
      </c>
      <c r="C1535" s="66" t="s">
        <v>17</v>
      </c>
      <c r="D1535" s="66"/>
      <c r="E1535" s="66"/>
      <c r="F1535" s="13" t="s">
        <v>25</v>
      </c>
      <c r="G1535" s="15">
        <v>0.1885</v>
      </c>
      <c r="H1535" s="16">
        <v>32.799999999999997</v>
      </c>
      <c r="I1535" s="16">
        <f>TRUNC(TRUNC(G1535,8)*H1535,2)</f>
        <v>6.18</v>
      </c>
    </row>
    <row r="1536" spans="1:9" ht="18" customHeight="1" x14ac:dyDescent="0.25">
      <c r="A1536" s="8"/>
      <c r="B1536" s="8"/>
      <c r="C1536" s="8"/>
      <c r="D1536" s="8"/>
      <c r="E1536" s="8"/>
      <c r="F1536" s="8"/>
      <c r="G1536" s="67" t="s">
        <v>3875</v>
      </c>
      <c r="H1536" s="67"/>
      <c r="I1536" s="17">
        <f>SUM(I1534:I1535)</f>
        <v>10.809999999999999</v>
      </c>
    </row>
    <row r="1537" spans="1:9" ht="15" customHeight="1" x14ac:dyDescent="0.25">
      <c r="A1537" s="8"/>
      <c r="B1537" s="8"/>
      <c r="C1537" s="8"/>
      <c r="D1537" s="8"/>
      <c r="E1537" s="8"/>
      <c r="F1537" s="8"/>
      <c r="G1537" s="68" t="s">
        <v>3745</v>
      </c>
      <c r="H1537" s="68"/>
      <c r="I1537" s="4">
        <f>ROUND(SUM(I1532,I1536),2)</f>
        <v>41.7</v>
      </c>
    </row>
    <row r="1538" spans="1:9" ht="9.9499999999999993" customHeight="1" x14ac:dyDescent="0.25">
      <c r="A1538" s="8"/>
      <c r="B1538" s="8"/>
      <c r="C1538" s="8"/>
      <c r="D1538" s="8"/>
      <c r="E1538" s="8"/>
      <c r="F1538" s="8"/>
      <c r="G1538" s="62"/>
      <c r="H1538" s="62"/>
      <c r="I1538" s="62"/>
    </row>
    <row r="1539" spans="1:9" ht="20.100000000000001" customHeight="1" x14ac:dyDescent="0.25">
      <c r="A1539" s="63" t="s">
        <v>4449</v>
      </c>
      <c r="B1539" s="63"/>
      <c r="C1539" s="63"/>
      <c r="D1539" s="63"/>
      <c r="E1539" s="63"/>
      <c r="F1539" s="63"/>
      <c r="G1539" s="63"/>
      <c r="H1539" s="63"/>
      <c r="I1539" s="63"/>
    </row>
    <row r="1540" spans="1:9" ht="15" customHeight="1" x14ac:dyDescent="0.25">
      <c r="A1540" s="64" t="s">
        <v>3887</v>
      </c>
      <c r="B1540" s="64"/>
      <c r="C1540" s="65" t="s">
        <v>3</v>
      </c>
      <c r="D1540" s="65"/>
      <c r="E1540" s="65"/>
      <c r="F1540" s="12" t="s">
        <v>4</v>
      </c>
      <c r="G1540" s="12" t="s">
        <v>3725</v>
      </c>
      <c r="H1540" s="12" t="s">
        <v>3726</v>
      </c>
      <c r="I1540" s="12" t="s">
        <v>3727</v>
      </c>
    </row>
    <row r="1541" spans="1:9" ht="15" customHeight="1" x14ac:dyDescent="0.25">
      <c r="A1541" s="13" t="s">
        <v>4405</v>
      </c>
      <c r="B1541" s="14" t="s">
        <v>4406</v>
      </c>
      <c r="C1541" s="66" t="s">
        <v>17</v>
      </c>
      <c r="D1541" s="66"/>
      <c r="E1541" s="66"/>
      <c r="F1541" s="13" t="s">
        <v>61</v>
      </c>
      <c r="G1541" s="15">
        <v>3.5299999999999998E-2</v>
      </c>
      <c r="H1541" s="16">
        <v>63.09</v>
      </c>
      <c r="I1541" s="16">
        <f>TRUNC(TRUNC(G1541,8)*H1541,2)</f>
        <v>2.2200000000000002</v>
      </c>
    </row>
    <row r="1542" spans="1:9" ht="21" customHeight="1" x14ac:dyDescent="0.25">
      <c r="A1542" s="13" t="s">
        <v>4450</v>
      </c>
      <c r="B1542" s="14" t="s">
        <v>4451</v>
      </c>
      <c r="C1542" s="66" t="s">
        <v>17</v>
      </c>
      <c r="D1542" s="66"/>
      <c r="E1542" s="66"/>
      <c r="F1542" s="13" t="s">
        <v>61</v>
      </c>
      <c r="G1542" s="15">
        <v>1</v>
      </c>
      <c r="H1542" s="16">
        <v>96.59</v>
      </c>
      <c r="I1542" s="16">
        <f>TRUNC(TRUNC(G1542,8)*H1542,2)</f>
        <v>96.59</v>
      </c>
    </row>
    <row r="1543" spans="1:9" ht="15" customHeight="1" x14ac:dyDescent="0.25">
      <c r="A1543" s="13" t="s">
        <v>4386</v>
      </c>
      <c r="B1543" s="14" t="s">
        <v>4387</v>
      </c>
      <c r="C1543" s="66" t="s">
        <v>17</v>
      </c>
      <c r="D1543" s="66"/>
      <c r="E1543" s="66"/>
      <c r="F1543" s="13" t="s">
        <v>61</v>
      </c>
      <c r="G1543" s="15">
        <v>3.8800000000000001E-2</v>
      </c>
      <c r="H1543" s="16">
        <v>1.9</v>
      </c>
      <c r="I1543" s="16">
        <f>TRUNC(TRUNC(G1543,8)*H1543,2)</f>
        <v>7.0000000000000007E-2</v>
      </c>
    </row>
    <row r="1544" spans="1:9" ht="21" customHeight="1" x14ac:dyDescent="0.25">
      <c r="A1544" s="13" t="s">
        <v>4409</v>
      </c>
      <c r="B1544" s="14" t="s">
        <v>4410</v>
      </c>
      <c r="C1544" s="66" t="s">
        <v>17</v>
      </c>
      <c r="D1544" s="66"/>
      <c r="E1544" s="66"/>
      <c r="F1544" s="13" t="s">
        <v>61</v>
      </c>
      <c r="G1544" s="15">
        <v>0.06</v>
      </c>
      <c r="H1544" s="16">
        <v>71.48</v>
      </c>
      <c r="I1544" s="16">
        <f>TRUNC(TRUNC(G1544,8)*H1544,2)</f>
        <v>4.28</v>
      </c>
    </row>
    <row r="1545" spans="1:9" ht="15" customHeight="1" x14ac:dyDescent="0.25">
      <c r="A1545" s="8"/>
      <c r="B1545" s="8"/>
      <c r="C1545" s="8"/>
      <c r="D1545" s="8"/>
      <c r="E1545" s="8"/>
      <c r="F1545" s="8"/>
      <c r="G1545" s="67" t="s">
        <v>3896</v>
      </c>
      <c r="H1545" s="67"/>
      <c r="I1545" s="17">
        <f>SUM(I1541:I1544)</f>
        <v>103.16</v>
      </c>
    </row>
    <row r="1546" spans="1:9" ht="15" customHeight="1" x14ac:dyDescent="0.25">
      <c r="A1546" s="64" t="s">
        <v>3872</v>
      </c>
      <c r="B1546" s="64"/>
      <c r="C1546" s="65" t="s">
        <v>3</v>
      </c>
      <c r="D1546" s="65"/>
      <c r="E1546" s="65"/>
      <c r="F1546" s="12" t="s">
        <v>4</v>
      </c>
      <c r="G1546" s="12" t="s">
        <v>3725</v>
      </c>
      <c r="H1546" s="12" t="s">
        <v>3726</v>
      </c>
      <c r="I1546" s="12" t="s">
        <v>3727</v>
      </c>
    </row>
    <row r="1547" spans="1:9" ht="21" customHeight="1" x14ac:dyDescent="0.25">
      <c r="A1547" s="13" t="s">
        <v>3936</v>
      </c>
      <c r="B1547" s="14" t="s">
        <v>3937</v>
      </c>
      <c r="C1547" s="66" t="s">
        <v>17</v>
      </c>
      <c r="D1547" s="66"/>
      <c r="E1547" s="66"/>
      <c r="F1547" s="13" t="s">
        <v>25</v>
      </c>
      <c r="G1547" s="15">
        <v>0.34799999999999998</v>
      </c>
      <c r="H1547" s="16">
        <v>24.57</v>
      </c>
      <c r="I1547" s="16">
        <f>TRUNC(TRUNC(G1547,8)*H1547,2)</f>
        <v>8.5500000000000007</v>
      </c>
    </row>
    <row r="1548" spans="1:9" ht="21" customHeight="1" x14ac:dyDescent="0.25">
      <c r="A1548" s="13" t="s">
        <v>3938</v>
      </c>
      <c r="B1548" s="14" t="s">
        <v>3939</v>
      </c>
      <c r="C1548" s="66" t="s">
        <v>17</v>
      </c>
      <c r="D1548" s="66"/>
      <c r="E1548" s="66"/>
      <c r="F1548" s="13" t="s">
        <v>25</v>
      </c>
      <c r="G1548" s="15">
        <v>0.34799999999999998</v>
      </c>
      <c r="H1548" s="16">
        <v>32.799999999999997</v>
      </c>
      <c r="I1548" s="16">
        <f>TRUNC(TRUNC(G1548,8)*H1548,2)</f>
        <v>11.41</v>
      </c>
    </row>
    <row r="1549" spans="1:9" ht="18" customHeight="1" x14ac:dyDescent="0.25">
      <c r="A1549" s="8"/>
      <c r="B1549" s="8"/>
      <c r="C1549" s="8"/>
      <c r="D1549" s="8"/>
      <c r="E1549" s="8"/>
      <c r="F1549" s="8"/>
      <c r="G1549" s="67" t="s">
        <v>3875</v>
      </c>
      <c r="H1549" s="67"/>
      <c r="I1549" s="17">
        <f>SUM(I1547:I1548)</f>
        <v>19.96</v>
      </c>
    </row>
    <row r="1550" spans="1:9" ht="15" customHeight="1" x14ac:dyDescent="0.25">
      <c r="A1550" s="8"/>
      <c r="B1550" s="8"/>
      <c r="C1550" s="8"/>
      <c r="D1550" s="8"/>
      <c r="E1550" s="8"/>
      <c r="F1550" s="8"/>
      <c r="G1550" s="68" t="s">
        <v>3745</v>
      </c>
      <c r="H1550" s="68"/>
      <c r="I1550" s="4">
        <f>ROUND(SUM(I1545,I1549),2)</f>
        <v>123.12</v>
      </c>
    </row>
    <row r="1551" spans="1:9" ht="9.9499999999999993" customHeight="1" x14ac:dyDescent="0.25">
      <c r="A1551" s="8"/>
      <c r="B1551" s="8"/>
      <c r="C1551" s="8"/>
      <c r="D1551" s="8"/>
      <c r="E1551" s="8"/>
      <c r="F1551" s="8"/>
      <c r="G1551" s="62"/>
      <c r="H1551" s="62"/>
      <c r="I1551" s="62"/>
    </row>
    <row r="1552" spans="1:9" ht="20.100000000000001" customHeight="1" x14ac:dyDescent="0.25">
      <c r="A1552" s="63" t="s">
        <v>4452</v>
      </c>
      <c r="B1552" s="63"/>
      <c r="C1552" s="63"/>
      <c r="D1552" s="63"/>
      <c r="E1552" s="63"/>
      <c r="F1552" s="63"/>
      <c r="G1552" s="63"/>
      <c r="H1552" s="63"/>
      <c r="I1552" s="63"/>
    </row>
    <row r="1553" spans="1:9" ht="15" customHeight="1" x14ac:dyDescent="0.25">
      <c r="A1553" s="64" t="s">
        <v>3887</v>
      </c>
      <c r="B1553" s="64"/>
      <c r="C1553" s="65" t="s">
        <v>3</v>
      </c>
      <c r="D1553" s="65"/>
      <c r="E1553" s="65"/>
      <c r="F1553" s="12" t="s">
        <v>4</v>
      </c>
      <c r="G1553" s="12" t="s">
        <v>3725</v>
      </c>
      <c r="H1553" s="12" t="s">
        <v>3726</v>
      </c>
      <c r="I1553" s="12" t="s">
        <v>3727</v>
      </c>
    </row>
    <row r="1554" spans="1:9" ht="15" customHeight="1" x14ac:dyDescent="0.25">
      <c r="A1554" s="13" t="s">
        <v>4405</v>
      </c>
      <c r="B1554" s="14" t="s">
        <v>4406</v>
      </c>
      <c r="C1554" s="66" t="s">
        <v>17</v>
      </c>
      <c r="D1554" s="66"/>
      <c r="E1554" s="66"/>
      <c r="F1554" s="13" t="s">
        <v>61</v>
      </c>
      <c r="G1554" s="15">
        <v>7.1000000000000004E-3</v>
      </c>
      <c r="H1554" s="16">
        <v>63.09</v>
      </c>
      <c r="I1554" s="16">
        <f>TRUNC(TRUNC(G1554,8)*H1554,2)</f>
        <v>0.44</v>
      </c>
    </row>
    <row r="1555" spans="1:9" ht="15" customHeight="1" x14ac:dyDescent="0.25">
      <c r="A1555" s="13" t="s">
        <v>4386</v>
      </c>
      <c r="B1555" s="14" t="s">
        <v>4387</v>
      </c>
      <c r="C1555" s="66" t="s">
        <v>17</v>
      </c>
      <c r="D1555" s="66"/>
      <c r="E1555" s="66"/>
      <c r="F1555" s="13" t="s">
        <v>61</v>
      </c>
      <c r="G1555" s="15">
        <v>3.0200000000000001E-2</v>
      </c>
      <c r="H1555" s="16">
        <v>1.9</v>
      </c>
      <c r="I1555" s="16">
        <f>TRUNC(TRUNC(G1555,8)*H1555,2)</f>
        <v>0.05</v>
      </c>
    </row>
    <row r="1556" spans="1:9" ht="21" customHeight="1" x14ac:dyDescent="0.25">
      <c r="A1556" s="13" t="s">
        <v>4453</v>
      </c>
      <c r="B1556" s="14" t="s">
        <v>4454</v>
      </c>
      <c r="C1556" s="66" t="s">
        <v>17</v>
      </c>
      <c r="D1556" s="66"/>
      <c r="E1556" s="66"/>
      <c r="F1556" s="13" t="s">
        <v>61</v>
      </c>
      <c r="G1556" s="15">
        <v>1</v>
      </c>
      <c r="H1556" s="16">
        <v>11.68</v>
      </c>
      <c r="I1556" s="16">
        <f>TRUNC(TRUNC(G1556,8)*H1556,2)</f>
        <v>11.68</v>
      </c>
    </row>
    <row r="1557" spans="1:9" ht="21" customHeight="1" x14ac:dyDescent="0.25">
      <c r="A1557" s="13" t="s">
        <v>4409</v>
      </c>
      <c r="B1557" s="14" t="s">
        <v>4410</v>
      </c>
      <c r="C1557" s="66" t="s">
        <v>17</v>
      </c>
      <c r="D1557" s="66"/>
      <c r="E1557" s="66"/>
      <c r="F1557" s="13" t="s">
        <v>61</v>
      </c>
      <c r="G1557" s="15">
        <v>8.0000000000000002E-3</v>
      </c>
      <c r="H1557" s="16">
        <v>71.48</v>
      </c>
      <c r="I1557" s="16">
        <f>TRUNC(TRUNC(G1557,8)*H1557,2)</f>
        <v>0.56999999999999995</v>
      </c>
    </row>
    <row r="1558" spans="1:9" ht="15" customHeight="1" x14ac:dyDescent="0.25">
      <c r="A1558" s="8"/>
      <c r="B1558" s="8"/>
      <c r="C1558" s="8"/>
      <c r="D1558" s="8"/>
      <c r="E1558" s="8"/>
      <c r="F1558" s="8"/>
      <c r="G1558" s="67" t="s">
        <v>3896</v>
      </c>
      <c r="H1558" s="67"/>
      <c r="I1558" s="17">
        <f>SUM(I1554:I1557)</f>
        <v>12.74</v>
      </c>
    </row>
    <row r="1559" spans="1:9" ht="15" customHeight="1" x14ac:dyDescent="0.25">
      <c r="A1559" s="64" t="s">
        <v>3872</v>
      </c>
      <c r="B1559" s="64"/>
      <c r="C1559" s="65" t="s">
        <v>3</v>
      </c>
      <c r="D1559" s="65"/>
      <c r="E1559" s="65"/>
      <c r="F1559" s="12" t="s">
        <v>4</v>
      </c>
      <c r="G1559" s="12" t="s">
        <v>3725</v>
      </c>
      <c r="H1559" s="12" t="s">
        <v>3726</v>
      </c>
      <c r="I1559" s="12" t="s">
        <v>3727</v>
      </c>
    </row>
    <row r="1560" spans="1:9" ht="21" customHeight="1" x14ac:dyDescent="0.25">
      <c r="A1560" s="13" t="s">
        <v>3936</v>
      </c>
      <c r="B1560" s="14" t="s">
        <v>3937</v>
      </c>
      <c r="C1560" s="66" t="s">
        <v>17</v>
      </c>
      <c r="D1560" s="66"/>
      <c r="E1560" s="66"/>
      <c r="F1560" s="13" t="s">
        <v>25</v>
      </c>
      <c r="G1560" s="15">
        <v>9.06E-2</v>
      </c>
      <c r="H1560" s="16">
        <v>24.57</v>
      </c>
      <c r="I1560" s="16">
        <f>TRUNC(TRUNC(G1560,8)*H1560,2)</f>
        <v>2.2200000000000002</v>
      </c>
    </row>
    <row r="1561" spans="1:9" ht="21" customHeight="1" x14ac:dyDescent="0.25">
      <c r="A1561" s="13" t="s">
        <v>3938</v>
      </c>
      <c r="B1561" s="14" t="s">
        <v>3939</v>
      </c>
      <c r="C1561" s="66" t="s">
        <v>17</v>
      </c>
      <c r="D1561" s="66"/>
      <c r="E1561" s="66"/>
      <c r="F1561" s="13" t="s">
        <v>25</v>
      </c>
      <c r="G1561" s="15">
        <v>9.06E-2</v>
      </c>
      <c r="H1561" s="16">
        <v>32.799999999999997</v>
      </c>
      <c r="I1561" s="16">
        <f>TRUNC(TRUNC(G1561,8)*H1561,2)</f>
        <v>2.97</v>
      </c>
    </row>
    <row r="1562" spans="1:9" ht="18" customHeight="1" x14ac:dyDescent="0.25">
      <c r="A1562" s="8"/>
      <c r="B1562" s="8"/>
      <c r="C1562" s="8"/>
      <c r="D1562" s="8"/>
      <c r="E1562" s="8"/>
      <c r="F1562" s="8"/>
      <c r="G1562" s="67" t="s">
        <v>3875</v>
      </c>
      <c r="H1562" s="67"/>
      <c r="I1562" s="17">
        <f>SUM(I1560:I1561)</f>
        <v>5.19</v>
      </c>
    </row>
    <row r="1563" spans="1:9" ht="15" customHeight="1" x14ac:dyDescent="0.25">
      <c r="A1563" s="8"/>
      <c r="B1563" s="8"/>
      <c r="C1563" s="8"/>
      <c r="D1563" s="8"/>
      <c r="E1563" s="8"/>
      <c r="F1563" s="8"/>
      <c r="G1563" s="68" t="s">
        <v>3745</v>
      </c>
      <c r="H1563" s="68"/>
      <c r="I1563" s="4">
        <f>ROUND(SUM(I1558,I1562),2)</f>
        <v>17.93</v>
      </c>
    </row>
    <row r="1564" spans="1:9" ht="9.9499999999999993" customHeight="1" x14ac:dyDescent="0.25">
      <c r="A1564" s="8"/>
      <c r="B1564" s="8"/>
      <c r="C1564" s="8"/>
      <c r="D1564" s="8"/>
      <c r="E1564" s="8"/>
      <c r="F1564" s="8"/>
      <c r="G1564" s="62"/>
      <c r="H1564" s="62"/>
      <c r="I1564" s="62"/>
    </row>
    <row r="1565" spans="1:9" ht="20.100000000000001" customHeight="1" x14ac:dyDescent="0.25">
      <c r="A1565" s="63" t="s">
        <v>4455</v>
      </c>
      <c r="B1565" s="63"/>
      <c r="C1565" s="63"/>
      <c r="D1565" s="63"/>
      <c r="E1565" s="63"/>
      <c r="F1565" s="63"/>
      <c r="G1565" s="63"/>
      <c r="H1565" s="63"/>
      <c r="I1565" s="63"/>
    </row>
    <row r="1566" spans="1:9" ht="15" customHeight="1" x14ac:dyDescent="0.25">
      <c r="A1566" s="64" t="s">
        <v>3887</v>
      </c>
      <c r="B1566" s="64"/>
      <c r="C1566" s="65" t="s">
        <v>3</v>
      </c>
      <c r="D1566" s="65"/>
      <c r="E1566" s="65"/>
      <c r="F1566" s="12" t="s">
        <v>4</v>
      </c>
      <c r="G1566" s="12" t="s">
        <v>3725</v>
      </c>
      <c r="H1566" s="12" t="s">
        <v>3726</v>
      </c>
      <c r="I1566" s="12" t="s">
        <v>3727</v>
      </c>
    </row>
    <row r="1567" spans="1:9" ht="21" customHeight="1" x14ac:dyDescent="0.25">
      <c r="A1567" s="13" t="s">
        <v>4407</v>
      </c>
      <c r="B1567" s="14" t="s">
        <v>4408</v>
      </c>
      <c r="C1567" s="66" t="s">
        <v>17</v>
      </c>
      <c r="D1567" s="66"/>
      <c r="E1567" s="66"/>
      <c r="F1567" s="13" t="s">
        <v>61</v>
      </c>
      <c r="G1567" s="15">
        <v>8.3999999999999995E-3</v>
      </c>
      <c r="H1567" s="16">
        <v>13.86</v>
      </c>
      <c r="I1567" s="16">
        <f>TRUNC(TRUNC(G1567,8)*H1567,2)</f>
        <v>0.11</v>
      </c>
    </row>
    <row r="1568" spans="1:9" ht="29.1" customHeight="1" x14ac:dyDescent="0.25">
      <c r="A1568" s="13" t="s">
        <v>4456</v>
      </c>
      <c r="B1568" s="14" t="s">
        <v>4457</v>
      </c>
      <c r="C1568" s="66" t="s">
        <v>17</v>
      </c>
      <c r="D1568" s="66"/>
      <c r="E1568" s="66"/>
      <c r="F1568" s="13" t="s">
        <v>61</v>
      </c>
      <c r="G1568" s="15">
        <v>1</v>
      </c>
      <c r="H1568" s="16">
        <v>113.36</v>
      </c>
      <c r="I1568" s="16">
        <f>TRUNC(TRUNC(G1568,8)*H1568,2)</f>
        <v>113.36</v>
      </c>
    </row>
    <row r="1569" spans="1:9" ht="15" customHeight="1" x14ac:dyDescent="0.25">
      <c r="A1569" s="8"/>
      <c r="B1569" s="8"/>
      <c r="C1569" s="8"/>
      <c r="D1569" s="8"/>
      <c r="E1569" s="8"/>
      <c r="F1569" s="8"/>
      <c r="G1569" s="67" t="s">
        <v>3896</v>
      </c>
      <c r="H1569" s="67"/>
      <c r="I1569" s="17">
        <f>SUM(I1567:I1568)</f>
        <v>113.47</v>
      </c>
    </row>
    <row r="1570" spans="1:9" ht="15" customHeight="1" x14ac:dyDescent="0.25">
      <c r="A1570" s="64" t="s">
        <v>3872</v>
      </c>
      <c r="B1570" s="64"/>
      <c r="C1570" s="65" t="s">
        <v>3</v>
      </c>
      <c r="D1570" s="65"/>
      <c r="E1570" s="65"/>
      <c r="F1570" s="12" t="s">
        <v>4</v>
      </c>
      <c r="G1570" s="12" t="s">
        <v>3725</v>
      </c>
      <c r="H1570" s="12" t="s">
        <v>3726</v>
      </c>
      <c r="I1570" s="12" t="s">
        <v>3727</v>
      </c>
    </row>
    <row r="1571" spans="1:9" ht="21" customHeight="1" x14ac:dyDescent="0.25">
      <c r="A1571" s="13" t="s">
        <v>3936</v>
      </c>
      <c r="B1571" s="14" t="s">
        <v>3937</v>
      </c>
      <c r="C1571" s="66" t="s">
        <v>17</v>
      </c>
      <c r="D1571" s="66"/>
      <c r="E1571" s="66"/>
      <c r="F1571" s="13" t="s">
        <v>25</v>
      </c>
      <c r="G1571" s="15">
        <v>0.34899999999999998</v>
      </c>
      <c r="H1571" s="16">
        <v>24.57</v>
      </c>
      <c r="I1571" s="16">
        <f>TRUNC(TRUNC(G1571,8)*H1571,2)</f>
        <v>8.57</v>
      </c>
    </row>
    <row r="1572" spans="1:9" ht="21" customHeight="1" x14ac:dyDescent="0.25">
      <c r="A1572" s="13" t="s">
        <v>3938</v>
      </c>
      <c r="B1572" s="14" t="s">
        <v>3939</v>
      </c>
      <c r="C1572" s="66" t="s">
        <v>17</v>
      </c>
      <c r="D1572" s="66"/>
      <c r="E1572" s="66"/>
      <c r="F1572" s="13" t="s">
        <v>25</v>
      </c>
      <c r="G1572" s="15">
        <v>0.34899999999999998</v>
      </c>
      <c r="H1572" s="16">
        <v>32.799999999999997</v>
      </c>
      <c r="I1572" s="16">
        <f>TRUNC(TRUNC(G1572,8)*H1572,2)</f>
        <v>11.44</v>
      </c>
    </row>
    <row r="1573" spans="1:9" ht="18" customHeight="1" x14ac:dyDescent="0.25">
      <c r="A1573" s="8"/>
      <c r="B1573" s="8"/>
      <c r="C1573" s="8"/>
      <c r="D1573" s="8"/>
      <c r="E1573" s="8"/>
      <c r="F1573" s="8"/>
      <c r="G1573" s="67" t="s">
        <v>3875</v>
      </c>
      <c r="H1573" s="67"/>
      <c r="I1573" s="17">
        <f>SUM(I1571:I1572)</f>
        <v>20.009999999999998</v>
      </c>
    </row>
    <row r="1574" spans="1:9" ht="15" customHeight="1" x14ac:dyDescent="0.25">
      <c r="A1574" s="8"/>
      <c r="B1574" s="8"/>
      <c r="C1574" s="8"/>
      <c r="D1574" s="8"/>
      <c r="E1574" s="8"/>
      <c r="F1574" s="8"/>
      <c r="G1574" s="68" t="s">
        <v>3745</v>
      </c>
      <c r="H1574" s="68"/>
      <c r="I1574" s="4">
        <f>ROUND(SUM(I1569,I1573),2)</f>
        <v>133.47999999999999</v>
      </c>
    </row>
    <row r="1575" spans="1:9" ht="9.9499999999999993" customHeight="1" x14ac:dyDescent="0.25">
      <c r="A1575" s="8"/>
      <c r="B1575" s="8"/>
      <c r="C1575" s="8"/>
      <c r="D1575" s="8"/>
      <c r="E1575" s="8"/>
      <c r="F1575" s="8"/>
      <c r="G1575" s="62"/>
      <c r="H1575" s="62"/>
      <c r="I1575" s="62"/>
    </row>
    <row r="1576" spans="1:9" ht="20.100000000000001" customHeight="1" x14ac:dyDescent="0.25">
      <c r="A1576" s="63" t="s">
        <v>4458</v>
      </c>
      <c r="B1576" s="63"/>
      <c r="C1576" s="63"/>
      <c r="D1576" s="63"/>
      <c r="E1576" s="63"/>
      <c r="F1576" s="63"/>
      <c r="G1576" s="63"/>
      <c r="H1576" s="63"/>
      <c r="I1576" s="63"/>
    </row>
    <row r="1577" spans="1:9" ht="15" customHeight="1" x14ac:dyDescent="0.25">
      <c r="A1577" s="64" t="s">
        <v>3887</v>
      </c>
      <c r="B1577" s="64"/>
      <c r="C1577" s="65" t="s">
        <v>3</v>
      </c>
      <c r="D1577" s="65"/>
      <c r="E1577" s="65"/>
      <c r="F1577" s="12" t="s">
        <v>4</v>
      </c>
      <c r="G1577" s="12" t="s">
        <v>3725</v>
      </c>
      <c r="H1577" s="12" t="s">
        <v>3726</v>
      </c>
      <c r="I1577" s="12" t="s">
        <v>3727</v>
      </c>
    </row>
    <row r="1578" spans="1:9" ht="15" customHeight="1" x14ac:dyDescent="0.25">
      <c r="A1578" s="13" t="s">
        <v>4405</v>
      </c>
      <c r="B1578" s="14" t="s">
        <v>4406</v>
      </c>
      <c r="C1578" s="66" t="s">
        <v>17</v>
      </c>
      <c r="D1578" s="66"/>
      <c r="E1578" s="66"/>
      <c r="F1578" s="13" t="s">
        <v>61</v>
      </c>
      <c r="G1578" s="15">
        <v>1.24E-2</v>
      </c>
      <c r="H1578" s="16">
        <v>63.09</v>
      </c>
      <c r="I1578" s="16">
        <f>TRUNC(TRUNC(G1578,8)*H1578,2)</f>
        <v>0.78</v>
      </c>
    </row>
    <row r="1579" spans="1:9" ht="15" customHeight="1" x14ac:dyDescent="0.25">
      <c r="A1579" s="13" t="s">
        <v>4386</v>
      </c>
      <c r="B1579" s="14" t="s">
        <v>4387</v>
      </c>
      <c r="C1579" s="66" t="s">
        <v>17</v>
      </c>
      <c r="D1579" s="66"/>
      <c r="E1579" s="66"/>
      <c r="F1579" s="13" t="s">
        <v>61</v>
      </c>
      <c r="G1579" s="15">
        <v>1.8499999999999999E-2</v>
      </c>
      <c r="H1579" s="16">
        <v>1.9</v>
      </c>
      <c r="I1579" s="16">
        <f>TRUNC(TRUNC(G1579,8)*H1579,2)</f>
        <v>0.03</v>
      </c>
    </row>
    <row r="1580" spans="1:9" ht="21" customHeight="1" x14ac:dyDescent="0.25">
      <c r="A1580" s="13" t="s">
        <v>4409</v>
      </c>
      <c r="B1580" s="14" t="s">
        <v>4410</v>
      </c>
      <c r="C1580" s="66" t="s">
        <v>17</v>
      </c>
      <c r="D1580" s="66"/>
      <c r="E1580" s="66"/>
      <c r="F1580" s="13" t="s">
        <v>61</v>
      </c>
      <c r="G1580" s="15">
        <v>1.43E-2</v>
      </c>
      <c r="H1580" s="16">
        <v>71.48</v>
      </c>
      <c r="I1580" s="16">
        <f>TRUNC(TRUNC(G1580,8)*H1580,2)</f>
        <v>1.02</v>
      </c>
    </row>
    <row r="1581" spans="1:9" ht="21" customHeight="1" x14ac:dyDescent="0.25">
      <c r="A1581" s="13" t="s">
        <v>4459</v>
      </c>
      <c r="B1581" s="14" t="s">
        <v>4460</v>
      </c>
      <c r="C1581" s="66" t="s">
        <v>17</v>
      </c>
      <c r="D1581" s="66"/>
      <c r="E1581" s="66"/>
      <c r="F1581" s="13" t="s">
        <v>61</v>
      </c>
      <c r="G1581" s="15">
        <v>1</v>
      </c>
      <c r="H1581" s="16">
        <v>6.32</v>
      </c>
      <c r="I1581" s="16">
        <f>TRUNC(TRUNC(G1581,8)*H1581,2)</f>
        <v>6.32</v>
      </c>
    </row>
    <row r="1582" spans="1:9" ht="15" customHeight="1" x14ac:dyDescent="0.25">
      <c r="A1582" s="8"/>
      <c r="B1582" s="8"/>
      <c r="C1582" s="8"/>
      <c r="D1582" s="8"/>
      <c r="E1582" s="8"/>
      <c r="F1582" s="8"/>
      <c r="G1582" s="67" t="s">
        <v>3896</v>
      </c>
      <c r="H1582" s="67"/>
      <c r="I1582" s="17">
        <f>SUM(I1578:I1581)</f>
        <v>8.15</v>
      </c>
    </row>
    <row r="1583" spans="1:9" ht="15" customHeight="1" x14ac:dyDescent="0.25">
      <c r="A1583" s="64" t="s">
        <v>3872</v>
      </c>
      <c r="B1583" s="64"/>
      <c r="C1583" s="65" t="s">
        <v>3</v>
      </c>
      <c r="D1583" s="65"/>
      <c r="E1583" s="65"/>
      <c r="F1583" s="12" t="s">
        <v>4</v>
      </c>
      <c r="G1583" s="12" t="s">
        <v>3725</v>
      </c>
      <c r="H1583" s="12" t="s">
        <v>3726</v>
      </c>
      <c r="I1583" s="12" t="s">
        <v>3727</v>
      </c>
    </row>
    <row r="1584" spans="1:9" ht="21" customHeight="1" x14ac:dyDescent="0.25">
      <c r="A1584" s="13" t="s">
        <v>3936</v>
      </c>
      <c r="B1584" s="14" t="s">
        <v>3937</v>
      </c>
      <c r="C1584" s="66" t="s">
        <v>17</v>
      </c>
      <c r="D1584" s="66"/>
      <c r="E1584" s="66"/>
      <c r="F1584" s="13" t="s">
        <v>25</v>
      </c>
      <c r="G1584" s="15">
        <v>0.1047</v>
      </c>
      <c r="H1584" s="16">
        <v>24.57</v>
      </c>
      <c r="I1584" s="16">
        <f>TRUNC(TRUNC(G1584,8)*H1584,2)</f>
        <v>2.57</v>
      </c>
    </row>
    <row r="1585" spans="1:9" ht="21" customHeight="1" x14ac:dyDescent="0.25">
      <c r="A1585" s="13" t="s">
        <v>3938</v>
      </c>
      <c r="B1585" s="14" t="s">
        <v>3939</v>
      </c>
      <c r="C1585" s="66" t="s">
        <v>17</v>
      </c>
      <c r="D1585" s="66"/>
      <c r="E1585" s="66"/>
      <c r="F1585" s="13" t="s">
        <v>25</v>
      </c>
      <c r="G1585" s="15">
        <v>0.1047</v>
      </c>
      <c r="H1585" s="16">
        <v>32.799999999999997</v>
      </c>
      <c r="I1585" s="16">
        <f>TRUNC(TRUNC(G1585,8)*H1585,2)</f>
        <v>3.43</v>
      </c>
    </row>
    <row r="1586" spans="1:9" ht="18" customHeight="1" x14ac:dyDescent="0.25">
      <c r="A1586" s="8"/>
      <c r="B1586" s="8"/>
      <c r="C1586" s="8"/>
      <c r="D1586" s="8"/>
      <c r="E1586" s="8"/>
      <c r="F1586" s="8"/>
      <c r="G1586" s="67" t="s">
        <v>3875</v>
      </c>
      <c r="H1586" s="67"/>
      <c r="I1586" s="17">
        <f>SUM(I1584:I1585)</f>
        <v>6</v>
      </c>
    </row>
    <row r="1587" spans="1:9" ht="15" customHeight="1" x14ac:dyDescent="0.25">
      <c r="A1587" s="8"/>
      <c r="B1587" s="8"/>
      <c r="C1587" s="8"/>
      <c r="D1587" s="8"/>
      <c r="E1587" s="8"/>
      <c r="F1587" s="8"/>
      <c r="G1587" s="68" t="s">
        <v>3745</v>
      </c>
      <c r="H1587" s="68"/>
      <c r="I1587" s="4">
        <f>ROUND(SUM(I1582,I1586),2)</f>
        <v>14.15</v>
      </c>
    </row>
    <row r="1588" spans="1:9" ht="9.9499999999999993" customHeight="1" x14ac:dyDescent="0.25">
      <c r="A1588" s="8"/>
      <c r="B1588" s="8"/>
      <c r="C1588" s="8"/>
      <c r="D1588" s="8"/>
      <c r="E1588" s="8"/>
      <c r="F1588" s="8"/>
      <c r="G1588" s="62"/>
      <c r="H1588" s="62"/>
      <c r="I1588" s="62"/>
    </row>
    <row r="1589" spans="1:9" ht="20.100000000000001" customHeight="1" x14ac:dyDescent="0.25">
      <c r="A1589" s="63" t="s">
        <v>4461</v>
      </c>
      <c r="B1589" s="63"/>
      <c r="C1589" s="63"/>
      <c r="D1589" s="63"/>
      <c r="E1589" s="63"/>
      <c r="F1589" s="63"/>
      <c r="G1589" s="63"/>
      <c r="H1589" s="63"/>
      <c r="I1589" s="63"/>
    </row>
    <row r="1590" spans="1:9" ht="15" customHeight="1" x14ac:dyDescent="0.25">
      <c r="A1590" s="64" t="s">
        <v>3887</v>
      </c>
      <c r="B1590" s="64"/>
      <c r="C1590" s="65" t="s">
        <v>3</v>
      </c>
      <c r="D1590" s="65"/>
      <c r="E1590" s="65"/>
      <c r="F1590" s="12" t="s">
        <v>4</v>
      </c>
      <c r="G1590" s="12" t="s">
        <v>3725</v>
      </c>
      <c r="H1590" s="12" t="s">
        <v>3726</v>
      </c>
      <c r="I1590" s="12" t="s">
        <v>3727</v>
      </c>
    </row>
    <row r="1591" spans="1:9" ht="15" customHeight="1" x14ac:dyDescent="0.25">
      <c r="A1591" s="13" t="s">
        <v>4405</v>
      </c>
      <c r="B1591" s="14" t="s">
        <v>4406</v>
      </c>
      <c r="C1591" s="66" t="s">
        <v>17</v>
      </c>
      <c r="D1591" s="66"/>
      <c r="E1591" s="66"/>
      <c r="F1591" s="13" t="s">
        <v>61</v>
      </c>
      <c r="G1591" s="15">
        <v>1.7600000000000001E-2</v>
      </c>
      <c r="H1591" s="16">
        <v>63.09</v>
      </c>
      <c r="I1591" s="16">
        <f>TRUNC(TRUNC(G1591,8)*H1591,2)</f>
        <v>1.1100000000000001</v>
      </c>
    </row>
    <row r="1592" spans="1:9" ht="15" customHeight="1" x14ac:dyDescent="0.25">
      <c r="A1592" s="13" t="s">
        <v>4386</v>
      </c>
      <c r="B1592" s="14" t="s">
        <v>4387</v>
      </c>
      <c r="C1592" s="66" t="s">
        <v>17</v>
      </c>
      <c r="D1592" s="66"/>
      <c r="E1592" s="66"/>
      <c r="F1592" s="13" t="s">
        <v>61</v>
      </c>
      <c r="G1592" s="15">
        <v>2.3599999999999999E-2</v>
      </c>
      <c r="H1592" s="16">
        <v>1.9</v>
      </c>
      <c r="I1592" s="16">
        <f>TRUNC(TRUNC(G1592,8)*H1592,2)</f>
        <v>0.04</v>
      </c>
    </row>
    <row r="1593" spans="1:9" ht="21" customHeight="1" x14ac:dyDescent="0.25">
      <c r="A1593" s="13" t="s">
        <v>4409</v>
      </c>
      <c r="B1593" s="14" t="s">
        <v>4410</v>
      </c>
      <c r="C1593" s="66" t="s">
        <v>17</v>
      </c>
      <c r="D1593" s="66"/>
      <c r="E1593" s="66"/>
      <c r="F1593" s="13" t="s">
        <v>61</v>
      </c>
      <c r="G1593" s="15">
        <v>2.1000000000000001E-2</v>
      </c>
      <c r="H1593" s="16">
        <v>71.48</v>
      </c>
      <c r="I1593" s="16">
        <f>TRUNC(TRUNC(G1593,8)*H1593,2)</f>
        <v>1.5</v>
      </c>
    </row>
    <row r="1594" spans="1:9" ht="21" customHeight="1" x14ac:dyDescent="0.25">
      <c r="A1594" s="13" t="s">
        <v>4462</v>
      </c>
      <c r="B1594" s="14" t="s">
        <v>4463</v>
      </c>
      <c r="C1594" s="66" t="s">
        <v>17</v>
      </c>
      <c r="D1594" s="66"/>
      <c r="E1594" s="66"/>
      <c r="F1594" s="13" t="s">
        <v>61</v>
      </c>
      <c r="G1594" s="15">
        <v>1</v>
      </c>
      <c r="H1594" s="16">
        <v>8.73</v>
      </c>
      <c r="I1594" s="16">
        <f>TRUNC(TRUNC(G1594,8)*H1594,2)</f>
        <v>8.73</v>
      </c>
    </row>
    <row r="1595" spans="1:9" ht="15" customHeight="1" x14ac:dyDescent="0.25">
      <c r="A1595" s="8"/>
      <c r="B1595" s="8"/>
      <c r="C1595" s="8"/>
      <c r="D1595" s="8"/>
      <c r="E1595" s="8"/>
      <c r="F1595" s="8"/>
      <c r="G1595" s="67" t="s">
        <v>3896</v>
      </c>
      <c r="H1595" s="67"/>
      <c r="I1595" s="17">
        <f>SUM(I1591:I1594)</f>
        <v>11.38</v>
      </c>
    </row>
    <row r="1596" spans="1:9" ht="15" customHeight="1" x14ac:dyDescent="0.25">
      <c r="A1596" s="64" t="s">
        <v>3872</v>
      </c>
      <c r="B1596" s="64"/>
      <c r="C1596" s="65" t="s">
        <v>3</v>
      </c>
      <c r="D1596" s="65"/>
      <c r="E1596" s="65"/>
      <c r="F1596" s="12" t="s">
        <v>4</v>
      </c>
      <c r="G1596" s="12" t="s">
        <v>3725</v>
      </c>
      <c r="H1596" s="12" t="s">
        <v>3726</v>
      </c>
      <c r="I1596" s="12" t="s">
        <v>3727</v>
      </c>
    </row>
    <row r="1597" spans="1:9" ht="21" customHeight="1" x14ac:dyDescent="0.25">
      <c r="A1597" s="13" t="s">
        <v>3936</v>
      </c>
      <c r="B1597" s="14" t="s">
        <v>3937</v>
      </c>
      <c r="C1597" s="66" t="s">
        <v>17</v>
      </c>
      <c r="D1597" s="66"/>
      <c r="E1597" s="66"/>
      <c r="F1597" s="13" t="s">
        <v>25</v>
      </c>
      <c r="G1597" s="15">
        <v>0.14000000000000001</v>
      </c>
      <c r="H1597" s="16">
        <v>24.57</v>
      </c>
      <c r="I1597" s="16">
        <f>TRUNC(TRUNC(G1597,8)*H1597,2)</f>
        <v>3.43</v>
      </c>
    </row>
    <row r="1598" spans="1:9" ht="21" customHeight="1" x14ac:dyDescent="0.25">
      <c r="A1598" s="13" t="s">
        <v>3938</v>
      </c>
      <c r="B1598" s="14" t="s">
        <v>3939</v>
      </c>
      <c r="C1598" s="66" t="s">
        <v>17</v>
      </c>
      <c r="D1598" s="66"/>
      <c r="E1598" s="66"/>
      <c r="F1598" s="13" t="s">
        <v>25</v>
      </c>
      <c r="G1598" s="15">
        <v>0.14000000000000001</v>
      </c>
      <c r="H1598" s="16">
        <v>32.799999999999997</v>
      </c>
      <c r="I1598" s="16">
        <f>TRUNC(TRUNC(G1598,8)*H1598,2)</f>
        <v>4.59</v>
      </c>
    </row>
    <row r="1599" spans="1:9" ht="18" customHeight="1" x14ac:dyDescent="0.25">
      <c r="A1599" s="8"/>
      <c r="B1599" s="8"/>
      <c r="C1599" s="8"/>
      <c r="D1599" s="8"/>
      <c r="E1599" s="8"/>
      <c r="F1599" s="8"/>
      <c r="G1599" s="67" t="s">
        <v>3875</v>
      </c>
      <c r="H1599" s="67"/>
      <c r="I1599" s="17">
        <f>SUM(I1597:I1598)</f>
        <v>8.02</v>
      </c>
    </row>
    <row r="1600" spans="1:9" ht="15" customHeight="1" x14ac:dyDescent="0.25">
      <c r="A1600" s="8"/>
      <c r="B1600" s="8"/>
      <c r="C1600" s="8"/>
      <c r="D1600" s="8"/>
      <c r="E1600" s="8"/>
      <c r="F1600" s="8"/>
      <c r="G1600" s="68" t="s">
        <v>3745</v>
      </c>
      <c r="H1600" s="68"/>
      <c r="I1600" s="4">
        <f>ROUND(SUM(I1595,I1599),2)</f>
        <v>19.399999999999999</v>
      </c>
    </row>
    <row r="1601" spans="1:9" ht="9.9499999999999993" customHeight="1" x14ac:dyDescent="0.25">
      <c r="A1601" s="8"/>
      <c r="B1601" s="8"/>
      <c r="C1601" s="8"/>
      <c r="D1601" s="8"/>
      <c r="E1601" s="8"/>
      <c r="F1601" s="8"/>
      <c r="G1601" s="62"/>
      <c r="H1601" s="62"/>
      <c r="I1601" s="62"/>
    </row>
    <row r="1602" spans="1:9" ht="20.100000000000001" customHeight="1" x14ac:dyDescent="0.25">
      <c r="A1602" s="63" t="s">
        <v>4464</v>
      </c>
      <c r="B1602" s="63"/>
      <c r="C1602" s="63"/>
      <c r="D1602" s="63"/>
      <c r="E1602" s="63"/>
      <c r="F1602" s="63"/>
      <c r="G1602" s="63"/>
      <c r="H1602" s="63"/>
      <c r="I1602" s="63"/>
    </row>
    <row r="1603" spans="1:9" ht="15" customHeight="1" x14ac:dyDescent="0.25">
      <c r="A1603" s="64" t="s">
        <v>3887</v>
      </c>
      <c r="B1603" s="64"/>
      <c r="C1603" s="65" t="s">
        <v>3</v>
      </c>
      <c r="D1603" s="65"/>
      <c r="E1603" s="65"/>
      <c r="F1603" s="12" t="s">
        <v>4</v>
      </c>
      <c r="G1603" s="12" t="s">
        <v>3725</v>
      </c>
      <c r="H1603" s="12" t="s">
        <v>3726</v>
      </c>
      <c r="I1603" s="12" t="s">
        <v>3727</v>
      </c>
    </row>
    <row r="1604" spans="1:9" ht="15" customHeight="1" x14ac:dyDescent="0.25">
      <c r="A1604" s="13" t="s">
        <v>4405</v>
      </c>
      <c r="B1604" s="14" t="s">
        <v>4406</v>
      </c>
      <c r="C1604" s="66" t="s">
        <v>17</v>
      </c>
      <c r="D1604" s="66"/>
      <c r="E1604" s="66"/>
      <c r="F1604" s="13" t="s">
        <v>61</v>
      </c>
      <c r="G1604" s="15">
        <v>3.1800000000000002E-2</v>
      </c>
      <c r="H1604" s="16">
        <v>63.09</v>
      </c>
      <c r="I1604" s="16">
        <f>TRUNC(TRUNC(G1604,8)*H1604,2)</f>
        <v>2</v>
      </c>
    </row>
    <row r="1605" spans="1:9" ht="15" customHeight="1" x14ac:dyDescent="0.25">
      <c r="A1605" s="13" t="s">
        <v>4386</v>
      </c>
      <c r="B1605" s="14" t="s">
        <v>4387</v>
      </c>
      <c r="C1605" s="66" t="s">
        <v>17</v>
      </c>
      <c r="D1605" s="66"/>
      <c r="E1605" s="66"/>
      <c r="F1605" s="13" t="s">
        <v>61</v>
      </c>
      <c r="G1605" s="15">
        <v>3.3300000000000003E-2</v>
      </c>
      <c r="H1605" s="16">
        <v>1.9</v>
      </c>
      <c r="I1605" s="16">
        <f>TRUNC(TRUNC(G1605,8)*H1605,2)</f>
        <v>0.06</v>
      </c>
    </row>
    <row r="1606" spans="1:9" ht="21" customHeight="1" x14ac:dyDescent="0.25">
      <c r="A1606" s="13" t="s">
        <v>4409</v>
      </c>
      <c r="B1606" s="14" t="s">
        <v>4410</v>
      </c>
      <c r="C1606" s="66" t="s">
        <v>17</v>
      </c>
      <c r="D1606" s="66"/>
      <c r="E1606" s="66"/>
      <c r="F1606" s="13" t="s">
        <v>61</v>
      </c>
      <c r="G1606" s="15">
        <v>4.4999999999999998E-2</v>
      </c>
      <c r="H1606" s="16">
        <v>71.48</v>
      </c>
      <c r="I1606" s="16">
        <f>TRUNC(TRUNC(G1606,8)*H1606,2)</f>
        <v>3.21</v>
      </c>
    </row>
    <row r="1607" spans="1:9" ht="21" customHeight="1" x14ac:dyDescent="0.25">
      <c r="A1607" s="13" t="s">
        <v>4465</v>
      </c>
      <c r="B1607" s="14" t="s">
        <v>4466</v>
      </c>
      <c r="C1607" s="66" t="s">
        <v>17</v>
      </c>
      <c r="D1607" s="66"/>
      <c r="E1607" s="66"/>
      <c r="F1607" s="13" t="s">
        <v>61</v>
      </c>
      <c r="G1607" s="15">
        <v>1</v>
      </c>
      <c r="H1607" s="16">
        <v>29.29</v>
      </c>
      <c r="I1607" s="16">
        <f>TRUNC(TRUNC(G1607,8)*H1607,2)</f>
        <v>29.29</v>
      </c>
    </row>
    <row r="1608" spans="1:9" ht="15" customHeight="1" x14ac:dyDescent="0.25">
      <c r="A1608" s="8"/>
      <c r="B1608" s="8"/>
      <c r="C1608" s="8"/>
      <c r="D1608" s="8"/>
      <c r="E1608" s="8"/>
      <c r="F1608" s="8"/>
      <c r="G1608" s="67" t="s">
        <v>3896</v>
      </c>
      <c r="H1608" s="67"/>
      <c r="I1608" s="17">
        <f>SUM(I1604:I1607)</f>
        <v>34.56</v>
      </c>
    </row>
    <row r="1609" spans="1:9" ht="15" customHeight="1" x14ac:dyDescent="0.25">
      <c r="A1609" s="64" t="s">
        <v>3872</v>
      </c>
      <c r="B1609" s="64"/>
      <c r="C1609" s="65" t="s">
        <v>3</v>
      </c>
      <c r="D1609" s="65"/>
      <c r="E1609" s="65"/>
      <c r="F1609" s="12" t="s">
        <v>4</v>
      </c>
      <c r="G1609" s="12" t="s">
        <v>3725</v>
      </c>
      <c r="H1609" s="12" t="s">
        <v>3726</v>
      </c>
      <c r="I1609" s="12" t="s">
        <v>3727</v>
      </c>
    </row>
    <row r="1610" spans="1:9" ht="21" customHeight="1" x14ac:dyDescent="0.25">
      <c r="A1610" s="13" t="s">
        <v>3936</v>
      </c>
      <c r="B1610" s="14" t="s">
        <v>3937</v>
      </c>
      <c r="C1610" s="66" t="s">
        <v>17</v>
      </c>
      <c r="D1610" s="66"/>
      <c r="E1610" s="66"/>
      <c r="F1610" s="13" t="s">
        <v>25</v>
      </c>
      <c r="G1610" s="15">
        <v>0.2</v>
      </c>
      <c r="H1610" s="16">
        <v>24.57</v>
      </c>
      <c r="I1610" s="16">
        <f>TRUNC(TRUNC(G1610,8)*H1610,2)</f>
        <v>4.91</v>
      </c>
    </row>
    <row r="1611" spans="1:9" ht="21" customHeight="1" x14ac:dyDescent="0.25">
      <c r="A1611" s="13" t="s">
        <v>3938</v>
      </c>
      <c r="B1611" s="14" t="s">
        <v>3939</v>
      </c>
      <c r="C1611" s="66" t="s">
        <v>17</v>
      </c>
      <c r="D1611" s="66"/>
      <c r="E1611" s="66"/>
      <c r="F1611" s="13" t="s">
        <v>25</v>
      </c>
      <c r="G1611" s="15">
        <v>0.2</v>
      </c>
      <c r="H1611" s="16">
        <v>32.799999999999997</v>
      </c>
      <c r="I1611" s="16">
        <f>TRUNC(TRUNC(G1611,8)*H1611,2)</f>
        <v>6.56</v>
      </c>
    </row>
    <row r="1612" spans="1:9" ht="18" customHeight="1" x14ac:dyDescent="0.25">
      <c r="A1612" s="8"/>
      <c r="B1612" s="8"/>
      <c r="C1612" s="8"/>
      <c r="D1612" s="8"/>
      <c r="E1612" s="8"/>
      <c r="F1612" s="8"/>
      <c r="G1612" s="67" t="s">
        <v>3875</v>
      </c>
      <c r="H1612" s="67"/>
      <c r="I1612" s="17">
        <f>SUM(I1610:I1611)</f>
        <v>11.469999999999999</v>
      </c>
    </row>
    <row r="1613" spans="1:9" ht="15" customHeight="1" x14ac:dyDescent="0.25">
      <c r="A1613" s="8"/>
      <c r="B1613" s="8"/>
      <c r="C1613" s="8"/>
      <c r="D1613" s="8"/>
      <c r="E1613" s="8"/>
      <c r="F1613" s="8"/>
      <c r="G1613" s="68" t="s">
        <v>3745</v>
      </c>
      <c r="H1613" s="68"/>
      <c r="I1613" s="4">
        <f>ROUND(SUM(I1608,I1612),2)</f>
        <v>46.03</v>
      </c>
    </row>
    <row r="1614" spans="1:9" ht="9.9499999999999993" customHeight="1" x14ac:dyDescent="0.25">
      <c r="A1614" s="8"/>
      <c r="B1614" s="8"/>
      <c r="C1614" s="8"/>
      <c r="D1614" s="8"/>
      <c r="E1614" s="8"/>
      <c r="F1614" s="8"/>
      <c r="G1614" s="62"/>
      <c r="H1614" s="62"/>
      <c r="I1614" s="62"/>
    </row>
    <row r="1615" spans="1:9" ht="20.100000000000001" customHeight="1" x14ac:dyDescent="0.25">
      <c r="A1615" s="63" t="s">
        <v>4467</v>
      </c>
      <c r="B1615" s="63"/>
      <c r="C1615" s="63"/>
      <c r="D1615" s="63"/>
      <c r="E1615" s="63"/>
      <c r="F1615" s="63"/>
      <c r="G1615" s="63"/>
      <c r="H1615" s="63"/>
      <c r="I1615" s="63"/>
    </row>
    <row r="1616" spans="1:9" ht="15" customHeight="1" x14ac:dyDescent="0.25">
      <c r="A1616" s="64" t="s">
        <v>3887</v>
      </c>
      <c r="B1616" s="64"/>
      <c r="C1616" s="65" t="s">
        <v>3</v>
      </c>
      <c r="D1616" s="65"/>
      <c r="E1616" s="65"/>
      <c r="F1616" s="12" t="s">
        <v>4</v>
      </c>
      <c r="G1616" s="12" t="s">
        <v>3725</v>
      </c>
      <c r="H1616" s="12" t="s">
        <v>3726</v>
      </c>
      <c r="I1616" s="12" t="s">
        <v>3727</v>
      </c>
    </row>
    <row r="1617" spans="1:9" ht="15" customHeight="1" x14ac:dyDescent="0.25">
      <c r="A1617" s="13" t="s">
        <v>4405</v>
      </c>
      <c r="B1617" s="14" t="s">
        <v>4406</v>
      </c>
      <c r="C1617" s="66" t="s">
        <v>17</v>
      </c>
      <c r="D1617" s="66"/>
      <c r="E1617" s="66"/>
      <c r="F1617" s="13" t="s">
        <v>61</v>
      </c>
      <c r="G1617" s="15">
        <v>5.2900000000000003E-2</v>
      </c>
      <c r="H1617" s="16">
        <v>63.09</v>
      </c>
      <c r="I1617" s="16">
        <f>TRUNC(TRUNC(G1617,8)*H1617,2)</f>
        <v>3.33</v>
      </c>
    </row>
    <row r="1618" spans="1:9" ht="15" customHeight="1" x14ac:dyDescent="0.25">
      <c r="A1618" s="13" t="s">
        <v>4386</v>
      </c>
      <c r="B1618" s="14" t="s">
        <v>4387</v>
      </c>
      <c r="C1618" s="66" t="s">
        <v>17</v>
      </c>
      <c r="D1618" s="66"/>
      <c r="E1618" s="66"/>
      <c r="F1618" s="13" t="s">
        <v>61</v>
      </c>
      <c r="G1618" s="15">
        <v>4.6100000000000002E-2</v>
      </c>
      <c r="H1618" s="16">
        <v>1.9</v>
      </c>
      <c r="I1618" s="16">
        <f>TRUNC(TRUNC(G1618,8)*H1618,2)</f>
        <v>0.08</v>
      </c>
    </row>
    <row r="1619" spans="1:9" ht="21" customHeight="1" x14ac:dyDescent="0.25">
      <c r="A1619" s="13" t="s">
        <v>4409</v>
      </c>
      <c r="B1619" s="14" t="s">
        <v>4410</v>
      </c>
      <c r="C1619" s="66" t="s">
        <v>17</v>
      </c>
      <c r="D1619" s="66"/>
      <c r="E1619" s="66"/>
      <c r="F1619" s="13" t="s">
        <v>61</v>
      </c>
      <c r="G1619" s="15">
        <v>0.09</v>
      </c>
      <c r="H1619" s="16">
        <v>71.48</v>
      </c>
      <c r="I1619" s="16">
        <f>TRUNC(TRUNC(G1619,8)*H1619,2)</f>
        <v>6.43</v>
      </c>
    </row>
    <row r="1620" spans="1:9" ht="21" customHeight="1" x14ac:dyDescent="0.25">
      <c r="A1620" s="13" t="s">
        <v>4468</v>
      </c>
      <c r="B1620" s="14" t="s">
        <v>4469</v>
      </c>
      <c r="C1620" s="66" t="s">
        <v>17</v>
      </c>
      <c r="D1620" s="66"/>
      <c r="E1620" s="66"/>
      <c r="F1620" s="13" t="s">
        <v>61</v>
      </c>
      <c r="G1620" s="15">
        <v>1</v>
      </c>
      <c r="H1620" s="16">
        <v>73.89</v>
      </c>
      <c r="I1620" s="16">
        <f>TRUNC(TRUNC(G1620,8)*H1620,2)</f>
        <v>73.89</v>
      </c>
    </row>
    <row r="1621" spans="1:9" ht="15" customHeight="1" x14ac:dyDescent="0.25">
      <c r="A1621" s="8"/>
      <c r="B1621" s="8"/>
      <c r="C1621" s="8"/>
      <c r="D1621" s="8"/>
      <c r="E1621" s="8"/>
      <c r="F1621" s="8"/>
      <c r="G1621" s="67" t="s">
        <v>3896</v>
      </c>
      <c r="H1621" s="67"/>
      <c r="I1621" s="17">
        <f>SUM(I1617:I1620)</f>
        <v>83.73</v>
      </c>
    </row>
    <row r="1622" spans="1:9" ht="15" customHeight="1" x14ac:dyDescent="0.25">
      <c r="A1622" s="64" t="s">
        <v>3872</v>
      </c>
      <c r="B1622" s="64"/>
      <c r="C1622" s="65" t="s">
        <v>3</v>
      </c>
      <c r="D1622" s="65"/>
      <c r="E1622" s="65"/>
      <c r="F1622" s="12" t="s">
        <v>4</v>
      </c>
      <c r="G1622" s="12" t="s">
        <v>3725</v>
      </c>
      <c r="H1622" s="12" t="s">
        <v>3726</v>
      </c>
      <c r="I1622" s="12" t="s">
        <v>3727</v>
      </c>
    </row>
    <row r="1623" spans="1:9" ht="21" customHeight="1" x14ac:dyDescent="0.25">
      <c r="A1623" s="13" t="s">
        <v>3936</v>
      </c>
      <c r="B1623" s="14" t="s">
        <v>3937</v>
      </c>
      <c r="C1623" s="66" t="s">
        <v>17</v>
      </c>
      <c r="D1623" s="66"/>
      <c r="E1623" s="66"/>
      <c r="F1623" s="13" t="s">
        <v>25</v>
      </c>
      <c r="G1623" s="15">
        <v>0.27650000000000002</v>
      </c>
      <c r="H1623" s="16">
        <v>24.57</v>
      </c>
      <c r="I1623" s="16">
        <f>TRUNC(TRUNC(G1623,8)*H1623,2)</f>
        <v>6.79</v>
      </c>
    </row>
    <row r="1624" spans="1:9" ht="21" customHeight="1" x14ac:dyDescent="0.25">
      <c r="A1624" s="13" t="s">
        <v>3938</v>
      </c>
      <c r="B1624" s="14" t="s">
        <v>3939</v>
      </c>
      <c r="C1624" s="66" t="s">
        <v>17</v>
      </c>
      <c r="D1624" s="66"/>
      <c r="E1624" s="66"/>
      <c r="F1624" s="13" t="s">
        <v>25</v>
      </c>
      <c r="G1624" s="15">
        <v>0.27650000000000002</v>
      </c>
      <c r="H1624" s="16">
        <v>32.799999999999997</v>
      </c>
      <c r="I1624" s="16">
        <f>TRUNC(TRUNC(G1624,8)*H1624,2)</f>
        <v>9.06</v>
      </c>
    </row>
    <row r="1625" spans="1:9" ht="18" customHeight="1" x14ac:dyDescent="0.25">
      <c r="A1625" s="8"/>
      <c r="B1625" s="8"/>
      <c r="C1625" s="8"/>
      <c r="D1625" s="8"/>
      <c r="E1625" s="8"/>
      <c r="F1625" s="8"/>
      <c r="G1625" s="67" t="s">
        <v>3875</v>
      </c>
      <c r="H1625" s="67"/>
      <c r="I1625" s="17">
        <f>SUM(I1623:I1624)</f>
        <v>15.850000000000001</v>
      </c>
    </row>
    <row r="1626" spans="1:9" ht="15" customHeight="1" x14ac:dyDescent="0.25">
      <c r="A1626" s="8"/>
      <c r="B1626" s="8"/>
      <c r="C1626" s="8"/>
      <c r="D1626" s="8"/>
      <c r="E1626" s="8"/>
      <c r="F1626" s="8"/>
      <c r="G1626" s="68" t="s">
        <v>3745</v>
      </c>
      <c r="H1626" s="68"/>
      <c r="I1626" s="4">
        <f>ROUND(SUM(I1621,I1625),2)</f>
        <v>99.58</v>
      </c>
    </row>
    <row r="1627" spans="1:9" ht="9.9499999999999993" customHeight="1" x14ac:dyDescent="0.25">
      <c r="A1627" s="8"/>
      <c r="B1627" s="8"/>
      <c r="C1627" s="8"/>
      <c r="D1627" s="8"/>
      <c r="E1627" s="8"/>
      <c r="F1627" s="8"/>
      <c r="G1627" s="62"/>
      <c r="H1627" s="62"/>
      <c r="I1627" s="62"/>
    </row>
    <row r="1628" spans="1:9" ht="20.100000000000001" customHeight="1" x14ac:dyDescent="0.25">
      <c r="A1628" s="63" t="s">
        <v>4470</v>
      </c>
      <c r="B1628" s="63"/>
      <c r="C1628" s="63"/>
      <c r="D1628" s="63"/>
      <c r="E1628" s="63"/>
      <c r="F1628" s="63"/>
      <c r="G1628" s="63"/>
      <c r="H1628" s="63"/>
      <c r="I1628" s="63"/>
    </row>
    <row r="1629" spans="1:9" ht="15" customHeight="1" x14ac:dyDescent="0.25">
      <c r="A1629" s="64" t="s">
        <v>3887</v>
      </c>
      <c r="B1629" s="64"/>
      <c r="C1629" s="65" t="s">
        <v>3</v>
      </c>
      <c r="D1629" s="65"/>
      <c r="E1629" s="65"/>
      <c r="F1629" s="12" t="s">
        <v>4</v>
      </c>
      <c r="G1629" s="12" t="s">
        <v>3725</v>
      </c>
      <c r="H1629" s="12" t="s">
        <v>3726</v>
      </c>
      <c r="I1629" s="12" t="s">
        <v>3727</v>
      </c>
    </row>
    <row r="1630" spans="1:9" ht="21" customHeight="1" x14ac:dyDescent="0.25">
      <c r="A1630" s="13" t="s">
        <v>4407</v>
      </c>
      <c r="B1630" s="14" t="s">
        <v>4408</v>
      </c>
      <c r="C1630" s="66" t="s">
        <v>17</v>
      </c>
      <c r="D1630" s="66"/>
      <c r="E1630" s="66"/>
      <c r="F1630" s="13" t="s">
        <v>61</v>
      </c>
      <c r="G1630" s="15">
        <v>1.6799999999999999E-2</v>
      </c>
      <c r="H1630" s="16">
        <v>13.86</v>
      </c>
      <c r="I1630" s="16">
        <f>TRUNC(TRUNC(G1630,8)*H1630,2)</f>
        <v>0.23</v>
      </c>
    </row>
    <row r="1631" spans="1:9" ht="21" customHeight="1" x14ac:dyDescent="0.25">
      <c r="A1631" s="13" t="s">
        <v>4471</v>
      </c>
      <c r="B1631" s="14" t="s">
        <v>4472</v>
      </c>
      <c r="C1631" s="66" t="s">
        <v>17</v>
      </c>
      <c r="D1631" s="66"/>
      <c r="E1631" s="66"/>
      <c r="F1631" s="13" t="s">
        <v>61</v>
      </c>
      <c r="G1631" s="15">
        <v>1</v>
      </c>
      <c r="H1631" s="16">
        <v>76.78</v>
      </c>
      <c r="I1631" s="16">
        <f>TRUNC(TRUNC(G1631,8)*H1631,2)</f>
        <v>76.78</v>
      </c>
    </row>
    <row r="1632" spans="1:9" ht="15" customHeight="1" x14ac:dyDescent="0.25">
      <c r="A1632" s="8"/>
      <c r="B1632" s="8"/>
      <c r="C1632" s="8"/>
      <c r="D1632" s="8"/>
      <c r="E1632" s="8"/>
      <c r="F1632" s="8"/>
      <c r="G1632" s="67" t="s">
        <v>3896</v>
      </c>
      <c r="H1632" s="67"/>
      <c r="I1632" s="17">
        <f>SUM(I1630:I1631)</f>
        <v>77.010000000000005</v>
      </c>
    </row>
    <row r="1633" spans="1:9" ht="15" customHeight="1" x14ac:dyDescent="0.25">
      <c r="A1633" s="64" t="s">
        <v>3872</v>
      </c>
      <c r="B1633" s="64"/>
      <c r="C1633" s="65" t="s">
        <v>3</v>
      </c>
      <c r="D1633" s="65"/>
      <c r="E1633" s="65"/>
      <c r="F1633" s="12" t="s">
        <v>4</v>
      </c>
      <c r="G1633" s="12" t="s">
        <v>3725</v>
      </c>
      <c r="H1633" s="12" t="s">
        <v>3726</v>
      </c>
      <c r="I1633" s="12" t="s">
        <v>3727</v>
      </c>
    </row>
    <row r="1634" spans="1:9" ht="21" customHeight="1" x14ac:dyDescent="0.25">
      <c r="A1634" s="13" t="s">
        <v>3936</v>
      </c>
      <c r="B1634" s="14" t="s">
        <v>3937</v>
      </c>
      <c r="C1634" s="66" t="s">
        <v>17</v>
      </c>
      <c r="D1634" s="66"/>
      <c r="E1634" s="66"/>
      <c r="F1634" s="13" t="s">
        <v>25</v>
      </c>
      <c r="G1634" s="15">
        <v>0.2021</v>
      </c>
      <c r="H1634" s="16">
        <v>24.57</v>
      </c>
      <c r="I1634" s="16">
        <f>TRUNC(TRUNC(G1634,8)*H1634,2)</f>
        <v>4.96</v>
      </c>
    </row>
    <row r="1635" spans="1:9" ht="21" customHeight="1" x14ac:dyDescent="0.25">
      <c r="A1635" s="13" t="s">
        <v>3938</v>
      </c>
      <c r="B1635" s="14" t="s">
        <v>3939</v>
      </c>
      <c r="C1635" s="66" t="s">
        <v>17</v>
      </c>
      <c r="D1635" s="66"/>
      <c r="E1635" s="66"/>
      <c r="F1635" s="13" t="s">
        <v>25</v>
      </c>
      <c r="G1635" s="15">
        <v>0.2021</v>
      </c>
      <c r="H1635" s="16">
        <v>32.799999999999997</v>
      </c>
      <c r="I1635" s="16">
        <f>TRUNC(TRUNC(G1635,8)*H1635,2)</f>
        <v>6.62</v>
      </c>
    </row>
    <row r="1636" spans="1:9" ht="18" customHeight="1" x14ac:dyDescent="0.25">
      <c r="A1636" s="8"/>
      <c r="B1636" s="8"/>
      <c r="C1636" s="8"/>
      <c r="D1636" s="8"/>
      <c r="E1636" s="8"/>
      <c r="F1636" s="8"/>
      <c r="G1636" s="67" t="s">
        <v>3875</v>
      </c>
      <c r="H1636" s="67"/>
      <c r="I1636" s="17">
        <f>SUM(I1634:I1635)</f>
        <v>11.58</v>
      </c>
    </row>
    <row r="1637" spans="1:9" ht="15" customHeight="1" x14ac:dyDescent="0.25">
      <c r="A1637" s="8"/>
      <c r="B1637" s="8"/>
      <c r="C1637" s="8"/>
      <c r="D1637" s="8"/>
      <c r="E1637" s="8"/>
      <c r="F1637" s="8"/>
      <c r="G1637" s="68" t="s">
        <v>3745</v>
      </c>
      <c r="H1637" s="68"/>
      <c r="I1637" s="4">
        <f>ROUND(SUM(I1632,I1636),2)</f>
        <v>88.59</v>
      </c>
    </row>
    <row r="1638" spans="1:9" ht="9.9499999999999993" customHeight="1" x14ac:dyDescent="0.25">
      <c r="A1638" s="8"/>
      <c r="B1638" s="8"/>
      <c r="C1638" s="8"/>
      <c r="D1638" s="8"/>
      <c r="E1638" s="8"/>
      <c r="F1638" s="8"/>
      <c r="G1638" s="62"/>
      <c r="H1638" s="62"/>
      <c r="I1638" s="62"/>
    </row>
    <row r="1639" spans="1:9" ht="20.100000000000001" customHeight="1" x14ac:dyDescent="0.25">
      <c r="A1639" s="63" t="s">
        <v>4473</v>
      </c>
      <c r="B1639" s="63"/>
      <c r="C1639" s="63"/>
      <c r="D1639" s="63"/>
      <c r="E1639" s="63"/>
      <c r="F1639" s="63"/>
      <c r="G1639" s="63"/>
      <c r="H1639" s="63"/>
      <c r="I1639" s="63"/>
    </row>
    <row r="1640" spans="1:9" ht="15" customHeight="1" x14ac:dyDescent="0.25">
      <c r="A1640" s="64" t="s">
        <v>3887</v>
      </c>
      <c r="B1640" s="64"/>
      <c r="C1640" s="65" t="s">
        <v>3</v>
      </c>
      <c r="D1640" s="65"/>
      <c r="E1640" s="65"/>
      <c r="F1640" s="12" t="s">
        <v>4</v>
      </c>
      <c r="G1640" s="12" t="s">
        <v>3725</v>
      </c>
      <c r="H1640" s="12" t="s">
        <v>3726</v>
      </c>
      <c r="I1640" s="12" t="s">
        <v>3727</v>
      </c>
    </row>
    <row r="1641" spans="1:9" ht="21" customHeight="1" x14ac:dyDescent="0.25">
      <c r="A1641" s="13" t="s">
        <v>4407</v>
      </c>
      <c r="B1641" s="14" t="s">
        <v>4408</v>
      </c>
      <c r="C1641" s="66" t="s">
        <v>17</v>
      </c>
      <c r="D1641" s="66"/>
      <c r="E1641" s="66"/>
      <c r="F1641" s="13" t="s">
        <v>61</v>
      </c>
      <c r="G1641" s="15">
        <v>1.06E-2</v>
      </c>
      <c r="H1641" s="16">
        <v>13.86</v>
      </c>
      <c r="I1641" s="16">
        <f>TRUNC(TRUNC(G1641,8)*H1641,2)</f>
        <v>0.14000000000000001</v>
      </c>
    </row>
    <row r="1642" spans="1:9" ht="21" customHeight="1" x14ac:dyDescent="0.25">
      <c r="A1642" s="13" t="s">
        <v>4474</v>
      </c>
      <c r="B1642" s="14" t="s">
        <v>4475</v>
      </c>
      <c r="C1642" s="66" t="s">
        <v>17</v>
      </c>
      <c r="D1642" s="66"/>
      <c r="E1642" s="66"/>
      <c r="F1642" s="13" t="s">
        <v>61</v>
      </c>
      <c r="G1642" s="15">
        <v>1</v>
      </c>
      <c r="H1642" s="16">
        <v>35.69</v>
      </c>
      <c r="I1642" s="16">
        <f>TRUNC(TRUNC(G1642,8)*H1642,2)</f>
        <v>35.69</v>
      </c>
    </row>
    <row r="1643" spans="1:9" ht="15" customHeight="1" x14ac:dyDescent="0.25">
      <c r="A1643" s="8"/>
      <c r="B1643" s="8"/>
      <c r="C1643" s="8"/>
      <c r="D1643" s="8"/>
      <c r="E1643" s="8"/>
      <c r="F1643" s="8"/>
      <c r="G1643" s="67" t="s">
        <v>3896</v>
      </c>
      <c r="H1643" s="67"/>
      <c r="I1643" s="17">
        <f>SUM(I1641:I1642)</f>
        <v>35.83</v>
      </c>
    </row>
    <row r="1644" spans="1:9" ht="15" customHeight="1" x14ac:dyDescent="0.25">
      <c r="A1644" s="64" t="s">
        <v>3872</v>
      </c>
      <c r="B1644" s="64"/>
      <c r="C1644" s="65" t="s">
        <v>3</v>
      </c>
      <c r="D1644" s="65"/>
      <c r="E1644" s="65"/>
      <c r="F1644" s="12" t="s">
        <v>4</v>
      </c>
      <c r="G1644" s="12" t="s">
        <v>3725</v>
      </c>
      <c r="H1644" s="12" t="s">
        <v>3726</v>
      </c>
      <c r="I1644" s="12" t="s">
        <v>3727</v>
      </c>
    </row>
    <row r="1645" spans="1:9" ht="21" customHeight="1" x14ac:dyDescent="0.25">
      <c r="A1645" s="13" t="s">
        <v>3936</v>
      </c>
      <c r="B1645" s="14" t="s">
        <v>3937</v>
      </c>
      <c r="C1645" s="66" t="s">
        <v>17</v>
      </c>
      <c r="D1645" s="66"/>
      <c r="E1645" s="66"/>
      <c r="F1645" s="13" t="s">
        <v>25</v>
      </c>
      <c r="G1645" s="15">
        <v>0.11020000000000001</v>
      </c>
      <c r="H1645" s="16">
        <v>24.57</v>
      </c>
      <c r="I1645" s="16">
        <f>TRUNC(TRUNC(G1645,8)*H1645,2)</f>
        <v>2.7</v>
      </c>
    </row>
    <row r="1646" spans="1:9" ht="21" customHeight="1" x14ac:dyDescent="0.25">
      <c r="A1646" s="13" t="s">
        <v>3938</v>
      </c>
      <c r="B1646" s="14" t="s">
        <v>3939</v>
      </c>
      <c r="C1646" s="66" t="s">
        <v>17</v>
      </c>
      <c r="D1646" s="66"/>
      <c r="E1646" s="66"/>
      <c r="F1646" s="13" t="s">
        <v>25</v>
      </c>
      <c r="G1646" s="15">
        <v>0.11020000000000001</v>
      </c>
      <c r="H1646" s="16">
        <v>32.799999999999997</v>
      </c>
      <c r="I1646" s="16">
        <f>TRUNC(TRUNC(G1646,8)*H1646,2)</f>
        <v>3.61</v>
      </c>
    </row>
    <row r="1647" spans="1:9" ht="18" customHeight="1" x14ac:dyDescent="0.25">
      <c r="A1647" s="8"/>
      <c r="B1647" s="8"/>
      <c r="C1647" s="8"/>
      <c r="D1647" s="8"/>
      <c r="E1647" s="8"/>
      <c r="F1647" s="8"/>
      <c r="G1647" s="67" t="s">
        <v>3875</v>
      </c>
      <c r="H1647" s="67"/>
      <c r="I1647" s="17">
        <f>SUM(I1645:I1646)</f>
        <v>6.3100000000000005</v>
      </c>
    </row>
    <row r="1648" spans="1:9" ht="15" customHeight="1" x14ac:dyDescent="0.25">
      <c r="A1648" s="8"/>
      <c r="B1648" s="8"/>
      <c r="C1648" s="8"/>
      <c r="D1648" s="8"/>
      <c r="E1648" s="8"/>
      <c r="F1648" s="8"/>
      <c r="G1648" s="68" t="s">
        <v>3745</v>
      </c>
      <c r="H1648" s="68"/>
      <c r="I1648" s="4">
        <f>ROUND(SUM(I1643,I1647),2)</f>
        <v>42.14</v>
      </c>
    </row>
    <row r="1649" spans="1:9" ht="9.9499999999999993" customHeight="1" x14ac:dyDescent="0.25">
      <c r="A1649" s="8"/>
      <c r="B1649" s="8"/>
      <c r="C1649" s="8"/>
      <c r="D1649" s="8"/>
      <c r="E1649" s="8"/>
      <c r="F1649" s="8"/>
      <c r="G1649" s="62"/>
      <c r="H1649" s="62"/>
      <c r="I1649" s="62"/>
    </row>
    <row r="1650" spans="1:9" ht="20.100000000000001" customHeight="1" x14ac:dyDescent="0.25">
      <c r="A1650" s="63" t="s">
        <v>4476</v>
      </c>
      <c r="B1650" s="63"/>
      <c r="C1650" s="63"/>
      <c r="D1650" s="63"/>
      <c r="E1650" s="63"/>
      <c r="F1650" s="63"/>
      <c r="G1650" s="63"/>
      <c r="H1650" s="63"/>
      <c r="I1650" s="63"/>
    </row>
    <row r="1651" spans="1:9" ht="15" customHeight="1" x14ac:dyDescent="0.25">
      <c r="A1651" s="64" t="s">
        <v>3887</v>
      </c>
      <c r="B1651" s="64"/>
      <c r="C1651" s="65" t="s">
        <v>3</v>
      </c>
      <c r="D1651" s="65"/>
      <c r="E1651" s="65"/>
      <c r="F1651" s="12" t="s">
        <v>4</v>
      </c>
      <c r="G1651" s="12" t="s">
        <v>3725</v>
      </c>
      <c r="H1651" s="12" t="s">
        <v>3726</v>
      </c>
      <c r="I1651" s="12" t="s">
        <v>3727</v>
      </c>
    </row>
    <row r="1652" spans="1:9" ht="21" customHeight="1" x14ac:dyDescent="0.25">
      <c r="A1652" s="13" t="s">
        <v>437</v>
      </c>
      <c r="B1652" s="14" t="s">
        <v>438</v>
      </c>
      <c r="C1652" s="66" t="s">
        <v>188</v>
      </c>
      <c r="D1652" s="66"/>
      <c r="E1652" s="66"/>
      <c r="F1652" s="13" t="s">
        <v>286</v>
      </c>
      <c r="G1652" s="15">
        <v>1</v>
      </c>
      <c r="H1652" s="16">
        <v>509.55</v>
      </c>
      <c r="I1652" s="16">
        <f>TRUNC(TRUNC(G1652,8)*H1652,2)</f>
        <v>509.55</v>
      </c>
    </row>
    <row r="1653" spans="1:9" ht="15" customHeight="1" x14ac:dyDescent="0.25">
      <c r="A1653" s="8"/>
      <c r="B1653" s="8"/>
      <c r="C1653" s="8"/>
      <c r="D1653" s="8"/>
      <c r="E1653" s="8"/>
      <c r="F1653" s="8"/>
      <c r="G1653" s="67" t="s">
        <v>3896</v>
      </c>
      <c r="H1653" s="67"/>
      <c r="I1653" s="17">
        <f>SUM(I1652:I1652)</f>
        <v>509.55</v>
      </c>
    </row>
    <row r="1654" spans="1:9" ht="15" customHeight="1" x14ac:dyDescent="0.25">
      <c r="A1654" s="8"/>
      <c r="B1654" s="8"/>
      <c r="C1654" s="8"/>
      <c r="D1654" s="8"/>
      <c r="E1654" s="8"/>
      <c r="F1654" s="8"/>
      <c r="G1654" s="68" t="s">
        <v>3745</v>
      </c>
      <c r="H1654" s="68"/>
      <c r="I1654" s="4">
        <f>ROUND(SUM(I1653),2)</f>
        <v>509.55</v>
      </c>
    </row>
    <row r="1655" spans="1:9" ht="9.9499999999999993" customHeight="1" x14ac:dyDescent="0.25">
      <c r="A1655" s="8"/>
      <c r="B1655" s="8"/>
      <c r="C1655" s="8"/>
      <c r="D1655" s="8"/>
      <c r="E1655" s="8"/>
      <c r="F1655" s="8"/>
      <c r="G1655" s="62"/>
      <c r="H1655" s="62"/>
      <c r="I1655" s="62"/>
    </row>
    <row r="1656" spans="1:9" ht="20.100000000000001" customHeight="1" x14ac:dyDescent="0.25">
      <c r="A1656" s="63" t="s">
        <v>4477</v>
      </c>
      <c r="B1656" s="63"/>
      <c r="C1656" s="63"/>
      <c r="D1656" s="63"/>
      <c r="E1656" s="63"/>
      <c r="F1656" s="63"/>
      <c r="G1656" s="63"/>
      <c r="H1656" s="63"/>
      <c r="I1656" s="63"/>
    </row>
    <row r="1657" spans="1:9" ht="15" customHeight="1" x14ac:dyDescent="0.25">
      <c r="A1657" s="64" t="s">
        <v>3865</v>
      </c>
      <c r="B1657" s="64"/>
      <c r="C1657" s="65" t="s">
        <v>3</v>
      </c>
      <c r="D1657" s="65"/>
      <c r="E1657" s="65"/>
      <c r="F1657" s="12" t="s">
        <v>4</v>
      </c>
      <c r="G1657" s="12" t="s">
        <v>3725</v>
      </c>
      <c r="H1657" s="12" t="s">
        <v>3726</v>
      </c>
      <c r="I1657" s="12" t="s">
        <v>3727</v>
      </c>
    </row>
    <row r="1658" spans="1:9" ht="45.95" customHeight="1" x14ac:dyDescent="0.25">
      <c r="A1658" s="13" t="s">
        <v>4139</v>
      </c>
      <c r="B1658" s="14" t="s">
        <v>4140</v>
      </c>
      <c r="C1658" s="66" t="s">
        <v>17</v>
      </c>
      <c r="D1658" s="66"/>
      <c r="E1658" s="66"/>
      <c r="F1658" s="13" t="s">
        <v>3868</v>
      </c>
      <c r="G1658" s="15">
        <v>1.78E-2</v>
      </c>
      <c r="H1658" s="16">
        <v>79.12</v>
      </c>
      <c r="I1658" s="16">
        <f>TRUNC(TRUNC(G1658,8)*H1658,2)</f>
        <v>1.4</v>
      </c>
    </row>
    <row r="1659" spans="1:9" ht="45.95" customHeight="1" x14ac:dyDescent="0.25">
      <c r="A1659" s="13" t="s">
        <v>4141</v>
      </c>
      <c r="B1659" s="14" t="s">
        <v>4142</v>
      </c>
      <c r="C1659" s="66" t="s">
        <v>17</v>
      </c>
      <c r="D1659" s="66"/>
      <c r="E1659" s="66"/>
      <c r="F1659" s="13" t="s">
        <v>3829</v>
      </c>
      <c r="G1659" s="15">
        <v>8.6999999999999994E-3</v>
      </c>
      <c r="H1659" s="16">
        <v>164.77</v>
      </c>
      <c r="I1659" s="16">
        <f>TRUNC(TRUNC(G1659,8)*H1659,2)</f>
        <v>1.43</v>
      </c>
    </row>
    <row r="1660" spans="1:9" ht="18" customHeight="1" x14ac:dyDescent="0.25">
      <c r="A1660" s="8"/>
      <c r="B1660" s="8"/>
      <c r="C1660" s="8"/>
      <c r="D1660" s="8"/>
      <c r="E1660" s="8"/>
      <c r="F1660" s="8"/>
      <c r="G1660" s="67" t="s">
        <v>3871</v>
      </c>
      <c r="H1660" s="67"/>
      <c r="I1660" s="17">
        <f>SUM(I1658:I1659)</f>
        <v>2.83</v>
      </c>
    </row>
    <row r="1661" spans="1:9" ht="15" customHeight="1" x14ac:dyDescent="0.25">
      <c r="A1661" s="64" t="s">
        <v>3887</v>
      </c>
      <c r="B1661" s="64"/>
      <c r="C1661" s="65" t="s">
        <v>3</v>
      </c>
      <c r="D1661" s="65"/>
      <c r="E1661" s="65"/>
      <c r="F1661" s="12" t="s">
        <v>4</v>
      </c>
      <c r="G1661" s="12" t="s">
        <v>3725</v>
      </c>
      <c r="H1661" s="12" t="s">
        <v>3726</v>
      </c>
      <c r="I1661" s="12" t="s">
        <v>3727</v>
      </c>
    </row>
    <row r="1662" spans="1:9" ht="21" customHeight="1" x14ac:dyDescent="0.25">
      <c r="A1662" s="13" t="s">
        <v>4147</v>
      </c>
      <c r="B1662" s="14" t="s">
        <v>4148</v>
      </c>
      <c r="C1662" s="66" t="s">
        <v>17</v>
      </c>
      <c r="D1662" s="66"/>
      <c r="E1662" s="66"/>
      <c r="F1662" s="13" t="s">
        <v>4149</v>
      </c>
      <c r="G1662" s="15">
        <v>5.4000000000000003E-3</v>
      </c>
      <c r="H1662" s="16">
        <v>6.71</v>
      </c>
      <c r="I1662" s="16">
        <f t="shared" ref="I1662:I1667" si="25">TRUNC(TRUNC(G1662,8)*H1662,2)</f>
        <v>0.03</v>
      </c>
    </row>
    <row r="1663" spans="1:9" ht="21" customHeight="1" x14ac:dyDescent="0.25">
      <c r="A1663" s="13" t="s">
        <v>3925</v>
      </c>
      <c r="B1663" s="14" t="s">
        <v>3926</v>
      </c>
      <c r="C1663" s="66" t="s">
        <v>17</v>
      </c>
      <c r="D1663" s="66"/>
      <c r="E1663" s="66"/>
      <c r="F1663" s="13" t="s">
        <v>178</v>
      </c>
      <c r="G1663" s="15">
        <v>0.11840000000000001</v>
      </c>
      <c r="H1663" s="16">
        <v>9.6199999999999992</v>
      </c>
      <c r="I1663" s="16">
        <f t="shared" si="25"/>
        <v>1.1299999999999999</v>
      </c>
    </row>
    <row r="1664" spans="1:9" ht="15" customHeight="1" x14ac:dyDescent="0.25">
      <c r="A1664" s="13" t="s">
        <v>3892</v>
      </c>
      <c r="B1664" s="14" t="s">
        <v>3893</v>
      </c>
      <c r="C1664" s="66" t="s">
        <v>17</v>
      </c>
      <c r="D1664" s="66"/>
      <c r="E1664" s="66"/>
      <c r="F1664" s="13" t="s">
        <v>740</v>
      </c>
      <c r="G1664" s="15">
        <v>1.2500000000000001E-2</v>
      </c>
      <c r="H1664" s="16">
        <v>16.63</v>
      </c>
      <c r="I1664" s="16">
        <f t="shared" si="25"/>
        <v>0.2</v>
      </c>
    </row>
    <row r="1665" spans="1:9" ht="21" customHeight="1" x14ac:dyDescent="0.25">
      <c r="A1665" s="13" t="s">
        <v>4150</v>
      </c>
      <c r="B1665" s="14" t="s">
        <v>4151</v>
      </c>
      <c r="C1665" s="66" t="s">
        <v>17</v>
      </c>
      <c r="D1665" s="66"/>
      <c r="E1665" s="66"/>
      <c r="F1665" s="13" t="s">
        <v>178</v>
      </c>
      <c r="G1665" s="15">
        <v>0.14080000000000001</v>
      </c>
      <c r="H1665" s="16">
        <v>3.36</v>
      </c>
      <c r="I1665" s="16">
        <f t="shared" si="25"/>
        <v>0.47</v>
      </c>
    </row>
    <row r="1666" spans="1:9" ht="29.1" customHeight="1" x14ac:dyDescent="0.25">
      <c r="A1666" s="13" t="s">
        <v>4095</v>
      </c>
      <c r="B1666" s="14" t="s">
        <v>4096</v>
      </c>
      <c r="C1666" s="66" t="s">
        <v>17</v>
      </c>
      <c r="D1666" s="66"/>
      <c r="E1666" s="66"/>
      <c r="F1666" s="13" t="s">
        <v>178</v>
      </c>
      <c r="G1666" s="15">
        <v>0.44159999999999999</v>
      </c>
      <c r="H1666" s="16">
        <v>18.809999999999999</v>
      </c>
      <c r="I1666" s="16">
        <f t="shared" si="25"/>
        <v>8.3000000000000007</v>
      </c>
    </row>
    <row r="1667" spans="1:9" ht="21" customHeight="1" x14ac:dyDescent="0.25">
      <c r="A1667" s="13" t="s">
        <v>4175</v>
      </c>
      <c r="B1667" s="14" t="s">
        <v>4176</v>
      </c>
      <c r="C1667" s="66" t="s">
        <v>17</v>
      </c>
      <c r="D1667" s="66"/>
      <c r="E1667" s="66"/>
      <c r="F1667" s="13" t="s">
        <v>61</v>
      </c>
      <c r="G1667" s="15">
        <v>131.81880000000001</v>
      </c>
      <c r="H1667" s="16">
        <v>0.6</v>
      </c>
      <c r="I1667" s="16">
        <f t="shared" si="25"/>
        <v>79.09</v>
      </c>
    </row>
    <row r="1668" spans="1:9" ht="15" customHeight="1" x14ac:dyDescent="0.25">
      <c r="A1668" s="8"/>
      <c r="B1668" s="8"/>
      <c r="C1668" s="8"/>
      <c r="D1668" s="8"/>
      <c r="E1668" s="8"/>
      <c r="F1668" s="8"/>
      <c r="G1668" s="67" t="s">
        <v>3896</v>
      </c>
      <c r="H1668" s="67"/>
      <c r="I1668" s="17">
        <f>SUM(I1662:I1667)</f>
        <v>89.22</v>
      </c>
    </row>
    <row r="1669" spans="1:9" ht="15" customHeight="1" x14ac:dyDescent="0.25">
      <c r="A1669" s="64" t="s">
        <v>3872</v>
      </c>
      <c r="B1669" s="64"/>
      <c r="C1669" s="65" t="s">
        <v>3</v>
      </c>
      <c r="D1669" s="65"/>
      <c r="E1669" s="65"/>
      <c r="F1669" s="12" t="s">
        <v>4</v>
      </c>
      <c r="G1669" s="12" t="s">
        <v>3725</v>
      </c>
      <c r="H1669" s="12" t="s">
        <v>3726</v>
      </c>
      <c r="I1669" s="12" t="s">
        <v>3727</v>
      </c>
    </row>
    <row r="1670" spans="1:9" ht="15" customHeight="1" x14ac:dyDescent="0.25">
      <c r="A1670" s="13" t="s">
        <v>3948</v>
      </c>
      <c r="B1670" s="14" t="s">
        <v>3949</v>
      </c>
      <c r="C1670" s="66" t="s">
        <v>17</v>
      </c>
      <c r="D1670" s="66"/>
      <c r="E1670" s="66"/>
      <c r="F1670" s="13" t="s">
        <v>25</v>
      </c>
      <c r="G1670" s="15">
        <v>5.0944000000000003</v>
      </c>
      <c r="H1670" s="16">
        <v>33.520000000000003</v>
      </c>
      <c r="I1670" s="16">
        <f>TRUNC(TRUNC(G1670,8)*H1670,2)</f>
        <v>170.76</v>
      </c>
    </row>
    <row r="1671" spans="1:9" ht="15" customHeight="1" x14ac:dyDescent="0.25">
      <c r="A1671" s="13" t="s">
        <v>3899</v>
      </c>
      <c r="B1671" s="14" t="s">
        <v>3900</v>
      </c>
      <c r="C1671" s="66" t="s">
        <v>17</v>
      </c>
      <c r="D1671" s="66"/>
      <c r="E1671" s="66"/>
      <c r="F1671" s="13" t="s">
        <v>25</v>
      </c>
      <c r="G1671" s="15">
        <v>4.0027999999999997</v>
      </c>
      <c r="H1671" s="16">
        <v>24.37</v>
      </c>
      <c r="I1671" s="16">
        <f>TRUNC(TRUNC(G1671,8)*H1671,2)</f>
        <v>97.54</v>
      </c>
    </row>
    <row r="1672" spans="1:9" ht="18" customHeight="1" x14ac:dyDescent="0.25">
      <c r="A1672" s="8"/>
      <c r="B1672" s="8"/>
      <c r="C1672" s="8"/>
      <c r="D1672" s="8"/>
      <c r="E1672" s="8"/>
      <c r="F1672" s="8"/>
      <c r="G1672" s="67" t="s">
        <v>3875</v>
      </c>
      <c r="H1672" s="67"/>
      <c r="I1672" s="17">
        <f>SUM(I1670:I1671)</f>
        <v>268.3</v>
      </c>
    </row>
    <row r="1673" spans="1:9" ht="15" customHeight="1" x14ac:dyDescent="0.25">
      <c r="A1673" s="64" t="s">
        <v>3741</v>
      </c>
      <c r="B1673" s="64"/>
      <c r="C1673" s="65" t="s">
        <v>3</v>
      </c>
      <c r="D1673" s="65"/>
      <c r="E1673" s="65"/>
      <c r="F1673" s="12" t="s">
        <v>4</v>
      </c>
      <c r="G1673" s="12" t="s">
        <v>3725</v>
      </c>
      <c r="H1673" s="12" t="s">
        <v>3726</v>
      </c>
      <c r="I1673" s="12" t="s">
        <v>3727</v>
      </c>
    </row>
    <row r="1674" spans="1:9" ht="29.1" customHeight="1" x14ac:dyDescent="0.25">
      <c r="A1674" s="13" t="s">
        <v>4177</v>
      </c>
      <c r="B1674" s="14" t="s">
        <v>4178</v>
      </c>
      <c r="C1674" s="66" t="s">
        <v>17</v>
      </c>
      <c r="D1674" s="66"/>
      <c r="E1674" s="66"/>
      <c r="F1674" s="13" t="s">
        <v>76</v>
      </c>
      <c r="G1674" s="15">
        <v>0.11559999999999999</v>
      </c>
      <c r="H1674" s="16">
        <v>851.58</v>
      </c>
      <c r="I1674" s="16">
        <f>TRUNC(TRUNC(G1674,8)*H1674,2)</f>
        <v>98.44</v>
      </c>
    </row>
    <row r="1675" spans="1:9" ht="29.1" customHeight="1" x14ac:dyDescent="0.25">
      <c r="A1675" s="13" t="s">
        <v>4154</v>
      </c>
      <c r="B1675" s="14" t="s">
        <v>4155</v>
      </c>
      <c r="C1675" s="66" t="s">
        <v>17</v>
      </c>
      <c r="D1675" s="66"/>
      <c r="E1675" s="66"/>
      <c r="F1675" s="13" t="s">
        <v>76</v>
      </c>
      <c r="G1675" s="15">
        <v>1.4800000000000001E-2</v>
      </c>
      <c r="H1675" s="16">
        <v>626.83000000000004</v>
      </c>
      <c r="I1675" s="16">
        <f>TRUNC(TRUNC(G1675,8)*H1675,2)</f>
        <v>9.27</v>
      </c>
    </row>
    <row r="1676" spans="1:9" ht="29.1" customHeight="1" x14ac:dyDescent="0.25">
      <c r="A1676" s="13" t="s">
        <v>4162</v>
      </c>
      <c r="B1676" s="14" t="s">
        <v>4163</v>
      </c>
      <c r="C1676" s="66" t="s">
        <v>17</v>
      </c>
      <c r="D1676" s="66"/>
      <c r="E1676" s="66"/>
      <c r="F1676" s="13" t="s">
        <v>76</v>
      </c>
      <c r="G1676" s="15">
        <v>7.4399999999999994E-2</v>
      </c>
      <c r="H1676" s="16">
        <v>554.92999999999995</v>
      </c>
      <c r="I1676" s="16">
        <f>TRUNC(TRUNC(G1676,8)*H1676,2)</f>
        <v>41.28</v>
      </c>
    </row>
    <row r="1677" spans="1:9" ht="29.1" customHeight="1" x14ac:dyDescent="0.25">
      <c r="A1677" s="13" t="s">
        <v>4168</v>
      </c>
      <c r="B1677" s="14" t="s">
        <v>4169</v>
      </c>
      <c r="C1677" s="66" t="s">
        <v>17</v>
      </c>
      <c r="D1677" s="66"/>
      <c r="E1677" s="66"/>
      <c r="F1677" s="13" t="s">
        <v>76</v>
      </c>
      <c r="G1677" s="15">
        <v>4.48E-2</v>
      </c>
      <c r="H1677" s="16">
        <v>2733.21</v>
      </c>
      <c r="I1677" s="16">
        <f>TRUNC(TRUNC(G1677,8)*H1677,2)</f>
        <v>122.44</v>
      </c>
    </row>
    <row r="1678" spans="1:9" ht="21" customHeight="1" x14ac:dyDescent="0.25">
      <c r="A1678" s="13" t="s">
        <v>4380</v>
      </c>
      <c r="B1678" s="14" t="s">
        <v>4381</v>
      </c>
      <c r="C1678" s="66" t="s">
        <v>17</v>
      </c>
      <c r="D1678" s="66"/>
      <c r="E1678" s="66"/>
      <c r="F1678" s="13" t="s">
        <v>72</v>
      </c>
      <c r="G1678" s="15">
        <v>0.81</v>
      </c>
      <c r="H1678" s="16">
        <v>7.46</v>
      </c>
      <c r="I1678" s="16">
        <f>TRUNC(TRUNC(G1678,8)*H1678,2)</f>
        <v>6.04</v>
      </c>
    </row>
    <row r="1679" spans="1:9" ht="15" customHeight="1" x14ac:dyDescent="0.25">
      <c r="A1679" s="8"/>
      <c r="B1679" s="8"/>
      <c r="C1679" s="8"/>
      <c r="D1679" s="8"/>
      <c r="E1679" s="8"/>
      <c r="F1679" s="8"/>
      <c r="G1679" s="67" t="s">
        <v>3744</v>
      </c>
      <c r="H1679" s="67"/>
      <c r="I1679" s="17">
        <f>SUM(I1674:I1678)</f>
        <v>277.47000000000003</v>
      </c>
    </row>
    <row r="1680" spans="1:9" ht="15" customHeight="1" x14ac:dyDescent="0.25">
      <c r="A1680" s="8"/>
      <c r="B1680" s="8"/>
      <c r="C1680" s="8"/>
      <c r="D1680" s="8"/>
      <c r="E1680" s="8"/>
      <c r="F1680" s="8"/>
      <c r="G1680" s="68" t="s">
        <v>3745</v>
      </c>
      <c r="H1680" s="68"/>
      <c r="I1680" s="4">
        <f>ROUND(SUM(I1660,I1668,I1672,I1679),2)</f>
        <v>637.82000000000005</v>
      </c>
    </row>
    <row r="1681" spans="1:9" ht="9.9499999999999993" customHeight="1" x14ac:dyDescent="0.25">
      <c r="A1681" s="8"/>
      <c r="B1681" s="8"/>
      <c r="C1681" s="8"/>
      <c r="D1681" s="8"/>
      <c r="E1681" s="8"/>
      <c r="F1681" s="8"/>
      <c r="G1681" s="62"/>
      <c r="H1681" s="62"/>
      <c r="I1681" s="62"/>
    </row>
    <row r="1682" spans="1:9" ht="20.100000000000001" customHeight="1" x14ac:dyDescent="0.25">
      <c r="A1682" s="63" t="s">
        <v>4478</v>
      </c>
      <c r="B1682" s="63"/>
      <c r="C1682" s="63"/>
      <c r="D1682" s="63"/>
      <c r="E1682" s="63"/>
      <c r="F1682" s="63"/>
      <c r="G1682" s="63"/>
      <c r="H1682" s="63"/>
      <c r="I1682" s="63"/>
    </row>
    <row r="1683" spans="1:9" ht="15" customHeight="1" x14ac:dyDescent="0.25">
      <c r="A1683" s="64" t="s">
        <v>3887</v>
      </c>
      <c r="B1683" s="64"/>
      <c r="C1683" s="65" t="s">
        <v>3</v>
      </c>
      <c r="D1683" s="65"/>
      <c r="E1683" s="65"/>
      <c r="F1683" s="12" t="s">
        <v>4</v>
      </c>
      <c r="G1683" s="12" t="s">
        <v>3725</v>
      </c>
      <c r="H1683" s="12" t="s">
        <v>3726</v>
      </c>
      <c r="I1683" s="12" t="s">
        <v>3727</v>
      </c>
    </row>
    <row r="1684" spans="1:9" ht="15" customHeight="1" x14ac:dyDescent="0.25">
      <c r="A1684" s="13" t="s">
        <v>4386</v>
      </c>
      <c r="B1684" s="14" t="s">
        <v>4387</v>
      </c>
      <c r="C1684" s="66" t="s">
        <v>17</v>
      </c>
      <c r="D1684" s="66"/>
      <c r="E1684" s="66"/>
      <c r="F1684" s="13" t="s">
        <v>61</v>
      </c>
      <c r="G1684" s="15">
        <v>2.12E-2</v>
      </c>
      <c r="H1684" s="16">
        <v>1.9</v>
      </c>
      <c r="I1684" s="16">
        <f>TRUNC(TRUNC(G1684,8)*H1684,2)</f>
        <v>0.04</v>
      </c>
    </row>
    <row r="1685" spans="1:9" ht="21" customHeight="1" x14ac:dyDescent="0.25">
      <c r="A1685" s="13" t="s">
        <v>4479</v>
      </c>
      <c r="B1685" s="14" t="s">
        <v>4480</v>
      </c>
      <c r="C1685" s="66" t="s">
        <v>17</v>
      </c>
      <c r="D1685" s="66"/>
      <c r="E1685" s="66"/>
      <c r="F1685" s="13" t="s">
        <v>178</v>
      </c>
      <c r="G1685" s="15">
        <v>1.0548999999999999</v>
      </c>
      <c r="H1685" s="16">
        <v>12.47</v>
      </c>
      <c r="I1685" s="16">
        <f>TRUNC(TRUNC(G1685,8)*H1685,2)</f>
        <v>13.15</v>
      </c>
    </row>
    <row r="1686" spans="1:9" ht="15" customHeight="1" x14ac:dyDescent="0.25">
      <c r="A1686" s="8"/>
      <c r="B1686" s="8"/>
      <c r="C1686" s="8"/>
      <c r="D1686" s="8"/>
      <c r="E1686" s="8"/>
      <c r="F1686" s="8"/>
      <c r="G1686" s="67" t="s">
        <v>3896</v>
      </c>
      <c r="H1686" s="67"/>
      <c r="I1686" s="17">
        <f>SUM(I1684:I1685)</f>
        <v>13.19</v>
      </c>
    </row>
    <row r="1687" spans="1:9" ht="15" customHeight="1" x14ac:dyDescent="0.25">
      <c r="A1687" s="64" t="s">
        <v>3872</v>
      </c>
      <c r="B1687" s="64"/>
      <c r="C1687" s="65" t="s">
        <v>3</v>
      </c>
      <c r="D1687" s="65"/>
      <c r="E1687" s="65"/>
      <c r="F1687" s="12" t="s">
        <v>4</v>
      </c>
      <c r="G1687" s="12" t="s">
        <v>3725</v>
      </c>
      <c r="H1687" s="12" t="s">
        <v>3726</v>
      </c>
      <c r="I1687" s="12" t="s">
        <v>3727</v>
      </c>
    </row>
    <row r="1688" spans="1:9" ht="21" customHeight="1" x14ac:dyDescent="0.25">
      <c r="A1688" s="13" t="s">
        <v>3936</v>
      </c>
      <c r="B1688" s="14" t="s">
        <v>3937</v>
      </c>
      <c r="C1688" s="66" t="s">
        <v>17</v>
      </c>
      <c r="D1688" s="66"/>
      <c r="E1688" s="66"/>
      <c r="F1688" s="13" t="s">
        <v>25</v>
      </c>
      <c r="G1688" s="15">
        <v>0.38129999999999997</v>
      </c>
      <c r="H1688" s="16">
        <v>24.57</v>
      </c>
      <c r="I1688" s="16">
        <f>TRUNC(TRUNC(G1688,8)*H1688,2)</f>
        <v>9.36</v>
      </c>
    </row>
    <row r="1689" spans="1:9" ht="21" customHeight="1" x14ac:dyDescent="0.25">
      <c r="A1689" s="13" t="s">
        <v>3938</v>
      </c>
      <c r="B1689" s="14" t="s">
        <v>3939</v>
      </c>
      <c r="C1689" s="66" t="s">
        <v>17</v>
      </c>
      <c r="D1689" s="66"/>
      <c r="E1689" s="66"/>
      <c r="F1689" s="13" t="s">
        <v>25</v>
      </c>
      <c r="G1689" s="15">
        <v>0.38129999999999997</v>
      </c>
      <c r="H1689" s="16">
        <v>32.799999999999997</v>
      </c>
      <c r="I1689" s="16">
        <f>TRUNC(TRUNC(G1689,8)*H1689,2)</f>
        <v>12.5</v>
      </c>
    </row>
    <row r="1690" spans="1:9" ht="18" customHeight="1" x14ac:dyDescent="0.25">
      <c r="A1690" s="8"/>
      <c r="B1690" s="8"/>
      <c r="C1690" s="8"/>
      <c r="D1690" s="8"/>
      <c r="E1690" s="8"/>
      <c r="F1690" s="8"/>
      <c r="G1690" s="67" t="s">
        <v>3875</v>
      </c>
      <c r="H1690" s="67"/>
      <c r="I1690" s="17">
        <f>SUM(I1688:I1689)</f>
        <v>21.86</v>
      </c>
    </row>
    <row r="1691" spans="1:9" ht="15" customHeight="1" x14ac:dyDescent="0.25">
      <c r="A1691" s="8"/>
      <c r="B1691" s="8"/>
      <c r="C1691" s="8"/>
      <c r="D1691" s="8"/>
      <c r="E1691" s="8"/>
      <c r="F1691" s="8"/>
      <c r="G1691" s="68" t="s">
        <v>3745</v>
      </c>
      <c r="H1691" s="68"/>
      <c r="I1691" s="4">
        <f>ROUND(SUM(I1686,I1690),2)</f>
        <v>35.049999999999997</v>
      </c>
    </row>
    <row r="1692" spans="1:9" ht="9.9499999999999993" customHeight="1" x14ac:dyDescent="0.25">
      <c r="A1692" s="8"/>
      <c r="B1692" s="8"/>
      <c r="C1692" s="8"/>
      <c r="D1692" s="8"/>
      <c r="E1692" s="8"/>
      <c r="F1692" s="8"/>
      <c r="G1692" s="62"/>
      <c r="H1692" s="62"/>
      <c r="I1692" s="62"/>
    </row>
    <row r="1693" spans="1:9" ht="20.100000000000001" customHeight="1" x14ac:dyDescent="0.25">
      <c r="A1693" s="63" t="s">
        <v>4481</v>
      </c>
      <c r="B1693" s="63"/>
      <c r="C1693" s="63"/>
      <c r="D1693" s="63"/>
      <c r="E1693" s="63"/>
      <c r="F1693" s="63"/>
      <c r="G1693" s="63"/>
      <c r="H1693" s="63"/>
      <c r="I1693" s="63"/>
    </row>
    <row r="1694" spans="1:9" ht="15" customHeight="1" x14ac:dyDescent="0.25">
      <c r="A1694" s="64" t="s">
        <v>3887</v>
      </c>
      <c r="B1694" s="64"/>
      <c r="C1694" s="65" t="s">
        <v>3</v>
      </c>
      <c r="D1694" s="65"/>
      <c r="E1694" s="65"/>
      <c r="F1694" s="12" t="s">
        <v>4</v>
      </c>
      <c r="G1694" s="12" t="s">
        <v>3725</v>
      </c>
      <c r="H1694" s="12" t="s">
        <v>3726</v>
      </c>
      <c r="I1694" s="12" t="s">
        <v>3727</v>
      </c>
    </row>
    <row r="1695" spans="1:9" ht="15" customHeight="1" x14ac:dyDescent="0.25">
      <c r="A1695" s="13" t="s">
        <v>4386</v>
      </c>
      <c r="B1695" s="14" t="s">
        <v>4387</v>
      </c>
      <c r="C1695" s="66" t="s">
        <v>17</v>
      </c>
      <c r="D1695" s="66"/>
      <c r="E1695" s="66"/>
      <c r="F1695" s="13" t="s">
        <v>61</v>
      </c>
      <c r="G1695" s="15">
        <v>2.47E-2</v>
      </c>
      <c r="H1695" s="16">
        <v>1.9</v>
      </c>
      <c r="I1695" s="16">
        <f>TRUNC(TRUNC(G1695,8)*H1695,2)</f>
        <v>0.04</v>
      </c>
    </row>
    <row r="1696" spans="1:9" ht="21" customHeight="1" x14ac:dyDescent="0.25">
      <c r="A1696" s="13" t="s">
        <v>4482</v>
      </c>
      <c r="B1696" s="14" t="s">
        <v>4483</v>
      </c>
      <c r="C1696" s="66" t="s">
        <v>17</v>
      </c>
      <c r="D1696" s="66"/>
      <c r="E1696" s="66"/>
      <c r="F1696" s="13" t="s">
        <v>178</v>
      </c>
      <c r="G1696" s="15">
        <v>1.0548999999999999</v>
      </c>
      <c r="H1696" s="16">
        <v>13.17</v>
      </c>
      <c r="I1696" s="16">
        <f>TRUNC(TRUNC(G1696,8)*H1696,2)</f>
        <v>13.89</v>
      </c>
    </row>
    <row r="1697" spans="1:9" ht="15" customHeight="1" x14ac:dyDescent="0.25">
      <c r="A1697" s="8"/>
      <c r="B1697" s="8"/>
      <c r="C1697" s="8"/>
      <c r="D1697" s="8"/>
      <c r="E1697" s="8"/>
      <c r="F1697" s="8"/>
      <c r="G1697" s="67" t="s">
        <v>3896</v>
      </c>
      <c r="H1697" s="67"/>
      <c r="I1697" s="17">
        <f>SUM(I1695:I1696)</f>
        <v>13.93</v>
      </c>
    </row>
    <row r="1698" spans="1:9" ht="15" customHeight="1" x14ac:dyDescent="0.25">
      <c r="A1698" s="64" t="s">
        <v>3872</v>
      </c>
      <c r="B1698" s="64"/>
      <c r="C1698" s="65" t="s">
        <v>3</v>
      </c>
      <c r="D1698" s="65"/>
      <c r="E1698" s="65"/>
      <c r="F1698" s="12" t="s">
        <v>4</v>
      </c>
      <c r="G1698" s="12" t="s">
        <v>3725</v>
      </c>
      <c r="H1698" s="12" t="s">
        <v>3726</v>
      </c>
      <c r="I1698" s="12" t="s">
        <v>3727</v>
      </c>
    </row>
    <row r="1699" spans="1:9" ht="21" customHeight="1" x14ac:dyDescent="0.25">
      <c r="A1699" s="13" t="s">
        <v>3936</v>
      </c>
      <c r="B1699" s="14" t="s">
        <v>3937</v>
      </c>
      <c r="C1699" s="66" t="s">
        <v>17</v>
      </c>
      <c r="D1699" s="66"/>
      <c r="E1699" s="66"/>
      <c r="F1699" s="13" t="s">
        <v>25</v>
      </c>
      <c r="G1699" s="15">
        <v>0.44440000000000002</v>
      </c>
      <c r="H1699" s="16">
        <v>24.57</v>
      </c>
      <c r="I1699" s="16">
        <f>TRUNC(TRUNC(G1699,8)*H1699,2)</f>
        <v>10.91</v>
      </c>
    </row>
    <row r="1700" spans="1:9" ht="21" customHeight="1" x14ac:dyDescent="0.25">
      <c r="A1700" s="13" t="s">
        <v>3938</v>
      </c>
      <c r="B1700" s="14" t="s">
        <v>3939</v>
      </c>
      <c r="C1700" s="66" t="s">
        <v>17</v>
      </c>
      <c r="D1700" s="66"/>
      <c r="E1700" s="66"/>
      <c r="F1700" s="13" t="s">
        <v>25</v>
      </c>
      <c r="G1700" s="15">
        <v>0.44440000000000002</v>
      </c>
      <c r="H1700" s="16">
        <v>32.799999999999997</v>
      </c>
      <c r="I1700" s="16">
        <f>TRUNC(TRUNC(G1700,8)*H1700,2)</f>
        <v>14.57</v>
      </c>
    </row>
    <row r="1701" spans="1:9" ht="18" customHeight="1" x14ac:dyDescent="0.25">
      <c r="A1701" s="8"/>
      <c r="B1701" s="8"/>
      <c r="C1701" s="8"/>
      <c r="D1701" s="8"/>
      <c r="E1701" s="8"/>
      <c r="F1701" s="8"/>
      <c r="G1701" s="67" t="s">
        <v>3875</v>
      </c>
      <c r="H1701" s="67"/>
      <c r="I1701" s="17">
        <f>SUM(I1699:I1700)</f>
        <v>25.48</v>
      </c>
    </row>
    <row r="1702" spans="1:9" ht="15" customHeight="1" x14ac:dyDescent="0.25">
      <c r="A1702" s="8"/>
      <c r="B1702" s="8"/>
      <c r="C1702" s="8"/>
      <c r="D1702" s="8"/>
      <c r="E1702" s="8"/>
      <c r="F1702" s="8"/>
      <c r="G1702" s="68" t="s">
        <v>3745</v>
      </c>
      <c r="H1702" s="68"/>
      <c r="I1702" s="4">
        <f>ROUND(SUM(I1697,I1701),2)</f>
        <v>39.409999999999997</v>
      </c>
    </row>
    <row r="1703" spans="1:9" ht="9.9499999999999993" customHeight="1" x14ac:dyDescent="0.25">
      <c r="A1703" s="8"/>
      <c r="B1703" s="8"/>
      <c r="C1703" s="8"/>
      <c r="D1703" s="8"/>
      <c r="E1703" s="8"/>
      <c r="F1703" s="8"/>
      <c r="G1703" s="62"/>
      <c r="H1703" s="62"/>
      <c r="I1703" s="62"/>
    </row>
    <row r="1704" spans="1:9" ht="20.100000000000001" customHeight="1" x14ac:dyDescent="0.25">
      <c r="A1704" s="63" t="s">
        <v>4484</v>
      </c>
      <c r="B1704" s="63"/>
      <c r="C1704" s="63"/>
      <c r="D1704" s="63"/>
      <c r="E1704" s="63"/>
      <c r="F1704" s="63"/>
      <c r="G1704" s="63"/>
      <c r="H1704" s="63"/>
      <c r="I1704" s="63"/>
    </row>
    <row r="1705" spans="1:9" ht="15" customHeight="1" x14ac:dyDescent="0.25">
      <c r="A1705" s="64" t="s">
        <v>3887</v>
      </c>
      <c r="B1705" s="64"/>
      <c r="C1705" s="65" t="s">
        <v>3</v>
      </c>
      <c r="D1705" s="65"/>
      <c r="E1705" s="65"/>
      <c r="F1705" s="12" t="s">
        <v>4</v>
      </c>
      <c r="G1705" s="12" t="s">
        <v>3725</v>
      </c>
      <c r="H1705" s="12" t="s">
        <v>3726</v>
      </c>
      <c r="I1705" s="12" t="s">
        <v>3727</v>
      </c>
    </row>
    <row r="1706" spans="1:9" ht="21" customHeight="1" x14ac:dyDescent="0.25">
      <c r="A1706" s="13" t="s">
        <v>4485</v>
      </c>
      <c r="B1706" s="14" t="s">
        <v>4486</v>
      </c>
      <c r="C1706" s="66" t="s">
        <v>17</v>
      </c>
      <c r="D1706" s="66"/>
      <c r="E1706" s="66"/>
      <c r="F1706" s="13" t="s">
        <v>61</v>
      </c>
      <c r="G1706" s="15">
        <v>0.17</v>
      </c>
      <c r="H1706" s="16">
        <v>10.8</v>
      </c>
      <c r="I1706" s="16">
        <f>TRUNC(TRUNC(G1706,8)*H1706,2)</f>
        <v>1.83</v>
      </c>
    </row>
    <row r="1707" spans="1:9" ht="15" customHeight="1" x14ac:dyDescent="0.25">
      <c r="A1707" s="13" t="s">
        <v>4487</v>
      </c>
      <c r="B1707" s="14" t="s">
        <v>4488</v>
      </c>
      <c r="C1707" s="66" t="s">
        <v>188</v>
      </c>
      <c r="D1707" s="66"/>
      <c r="E1707" s="66"/>
      <c r="F1707" s="13" t="s">
        <v>2039</v>
      </c>
      <c r="G1707" s="15">
        <v>3.3000000000000002E-2</v>
      </c>
      <c r="H1707" s="16">
        <v>63.5</v>
      </c>
      <c r="I1707" s="16">
        <f>TRUNC(TRUNC(G1707,8)*H1707,2)</f>
        <v>2.09</v>
      </c>
    </row>
    <row r="1708" spans="1:9" ht="21" customHeight="1" x14ac:dyDescent="0.25">
      <c r="A1708" s="13" t="s">
        <v>4489</v>
      </c>
      <c r="B1708" s="14" t="s">
        <v>4490</v>
      </c>
      <c r="C1708" s="66" t="s">
        <v>17</v>
      </c>
      <c r="D1708" s="66"/>
      <c r="E1708" s="66"/>
      <c r="F1708" s="13" t="s">
        <v>178</v>
      </c>
      <c r="G1708" s="15">
        <v>1.01</v>
      </c>
      <c r="H1708" s="16">
        <v>34.42</v>
      </c>
      <c r="I1708" s="16">
        <f>TRUNC(TRUNC(G1708,8)*H1708,2)</f>
        <v>34.76</v>
      </c>
    </row>
    <row r="1709" spans="1:9" ht="15" customHeight="1" x14ac:dyDescent="0.25">
      <c r="A1709" s="8"/>
      <c r="B1709" s="8"/>
      <c r="C1709" s="8"/>
      <c r="D1709" s="8"/>
      <c r="E1709" s="8"/>
      <c r="F1709" s="8"/>
      <c r="G1709" s="67" t="s">
        <v>3896</v>
      </c>
      <c r="H1709" s="67"/>
      <c r="I1709" s="17">
        <f>SUM(I1706:I1708)</f>
        <v>38.68</v>
      </c>
    </row>
    <row r="1710" spans="1:9" ht="15" customHeight="1" x14ac:dyDescent="0.25">
      <c r="A1710" s="64" t="s">
        <v>3872</v>
      </c>
      <c r="B1710" s="64"/>
      <c r="C1710" s="65" t="s">
        <v>3</v>
      </c>
      <c r="D1710" s="65"/>
      <c r="E1710" s="65"/>
      <c r="F1710" s="12" t="s">
        <v>4</v>
      </c>
      <c r="G1710" s="12" t="s">
        <v>3725</v>
      </c>
      <c r="H1710" s="12" t="s">
        <v>3726</v>
      </c>
      <c r="I1710" s="12" t="s">
        <v>3727</v>
      </c>
    </row>
    <row r="1711" spans="1:9" ht="21" customHeight="1" x14ac:dyDescent="0.25">
      <c r="A1711" s="13" t="s">
        <v>3938</v>
      </c>
      <c r="B1711" s="14" t="s">
        <v>3939</v>
      </c>
      <c r="C1711" s="66" t="s">
        <v>17</v>
      </c>
      <c r="D1711" s="66"/>
      <c r="E1711" s="66"/>
      <c r="F1711" s="13" t="s">
        <v>25</v>
      </c>
      <c r="G1711" s="15">
        <v>0.56000000000000005</v>
      </c>
      <c r="H1711" s="16">
        <v>32.799999999999997</v>
      </c>
      <c r="I1711" s="16">
        <f>TRUNC(TRUNC(G1711,8)*H1711,2)</f>
        <v>18.36</v>
      </c>
    </row>
    <row r="1712" spans="1:9" ht="15" customHeight="1" x14ac:dyDescent="0.25">
      <c r="A1712" s="13" t="s">
        <v>3899</v>
      </c>
      <c r="B1712" s="14" t="s">
        <v>3900</v>
      </c>
      <c r="C1712" s="66" t="s">
        <v>17</v>
      </c>
      <c r="D1712" s="66"/>
      <c r="E1712" s="66"/>
      <c r="F1712" s="13" t="s">
        <v>25</v>
      </c>
      <c r="G1712" s="15">
        <v>0.56000000000000005</v>
      </c>
      <c r="H1712" s="16">
        <v>24.37</v>
      </c>
      <c r="I1712" s="16">
        <f>TRUNC(TRUNC(G1712,8)*H1712,2)</f>
        <v>13.64</v>
      </c>
    </row>
    <row r="1713" spans="1:9" ht="18" customHeight="1" x14ac:dyDescent="0.25">
      <c r="A1713" s="8"/>
      <c r="B1713" s="8"/>
      <c r="C1713" s="8"/>
      <c r="D1713" s="8"/>
      <c r="E1713" s="8"/>
      <c r="F1713" s="8"/>
      <c r="G1713" s="67" t="s">
        <v>3875</v>
      </c>
      <c r="H1713" s="67"/>
      <c r="I1713" s="17">
        <f>SUM(I1711:I1712)</f>
        <v>32</v>
      </c>
    </row>
    <row r="1714" spans="1:9" ht="15" customHeight="1" x14ac:dyDescent="0.25">
      <c r="A1714" s="8"/>
      <c r="B1714" s="8"/>
      <c r="C1714" s="8"/>
      <c r="D1714" s="8"/>
      <c r="E1714" s="8"/>
      <c r="F1714" s="8"/>
      <c r="G1714" s="68" t="s">
        <v>3745</v>
      </c>
      <c r="H1714" s="68"/>
      <c r="I1714" s="4">
        <f>ROUND(SUM(I1709,I1713),2)</f>
        <v>70.680000000000007</v>
      </c>
    </row>
    <row r="1715" spans="1:9" ht="9.9499999999999993" customHeight="1" x14ac:dyDescent="0.25">
      <c r="A1715" s="8"/>
      <c r="B1715" s="8"/>
      <c r="C1715" s="8"/>
      <c r="D1715" s="8"/>
      <c r="E1715" s="8"/>
      <c r="F1715" s="8"/>
      <c r="G1715" s="62"/>
      <c r="H1715" s="62"/>
      <c r="I1715" s="62"/>
    </row>
    <row r="1716" spans="1:9" ht="20.100000000000001" customHeight="1" x14ac:dyDescent="0.25">
      <c r="A1716" s="63" t="s">
        <v>4491</v>
      </c>
      <c r="B1716" s="63"/>
      <c r="C1716" s="63"/>
      <c r="D1716" s="63"/>
      <c r="E1716" s="63"/>
      <c r="F1716" s="63"/>
      <c r="G1716" s="63"/>
      <c r="H1716" s="63"/>
      <c r="I1716" s="63"/>
    </row>
    <row r="1717" spans="1:9" ht="15" customHeight="1" x14ac:dyDescent="0.25">
      <c r="A1717" s="64" t="s">
        <v>3887</v>
      </c>
      <c r="B1717" s="64"/>
      <c r="C1717" s="65" t="s">
        <v>3</v>
      </c>
      <c r="D1717" s="65"/>
      <c r="E1717" s="65"/>
      <c r="F1717" s="12" t="s">
        <v>4</v>
      </c>
      <c r="G1717" s="12" t="s">
        <v>3725</v>
      </c>
      <c r="H1717" s="12" t="s">
        <v>3726</v>
      </c>
      <c r="I1717" s="12" t="s">
        <v>3727</v>
      </c>
    </row>
    <row r="1718" spans="1:9" ht="29.1" customHeight="1" x14ac:dyDescent="0.25">
      <c r="A1718" s="13" t="s">
        <v>4492</v>
      </c>
      <c r="B1718" s="14" t="s">
        <v>4493</v>
      </c>
      <c r="C1718" s="66" t="s">
        <v>17</v>
      </c>
      <c r="D1718" s="66"/>
      <c r="E1718" s="66"/>
      <c r="F1718" s="13" t="s">
        <v>61</v>
      </c>
      <c r="G1718" s="15">
        <v>2.98E-2</v>
      </c>
      <c r="H1718" s="16">
        <v>26.04</v>
      </c>
      <c r="I1718" s="16">
        <f>ROUND(ROUND(G1718,8)*H1718,2)</f>
        <v>0.78</v>
      </c>
    </row>
    <row r="1719" spans="1:9" ht="21" customHeight="1" x14ac:dyDescent="0.25">
      <c r="A1719" s="13" t="s">
        <v>4494</v>
      </c>
      <c r="B1719" s="14" t="s">
        <v>4495</v>
      </c>
      <c r="C1719" s="66" t="s">
        <v>4496</v>
      </c>
      <c r="D1719" s="66"/>
      <c r="E1719" s="66"/>
      <c r="F1719" s="13" t="s">
        <v>178</v>
      </c>
      <c r="G1719" s="15">
        <v>1</v>
      </c>
      <c r="H1719" s="16">
        <v>120.31</v>
      </c>
      <c r="I1719" s="16">
        <f>ROUND(ROUND(G1719,8)*H1719,2)</f>
        <v>120.31</v>
      </c>
    </row>
    <row r="1720" spans="1:9" ht="15" customHeight="1" x14ac:dyDescent="0.25">
      <c r="A1720" s="8"/>
      <c r="B1720" s="8"/>
      <c r="C1720" s="8"/>
      <c r="D1720" s="8"/>
      <c r="E1720" s="8"/>
      <c r="F1720" s="8"/>
      <c r="G1720" s="67" t="s">
        <v>3896</v>
      </c>
      <c r="H1720" s="67"/>
      <c r="I1720" s="17">
        <f>SUM(I1718:I1719)</f>
        <v>121.09</v>
      </c>
    </row>
    <row r="1721" spans="1:9" ht="15" customHeight="1" x14ac:dyDescent="0.25">
      <c r="A1721" s="64" t="s">
        <v>3872</v>
      </c>
      <c r="B1721" s="64"/>
      <c r="C1721" s="65" t="s">
        <v>3</v>
      </c>
      <c r="D1721" s="65"/>
      <c r="E1721" s="65"/>
      <c r="F1721" s="12" t="s">
        <v>4</v>
      </c>
      <c r="G1721" s="12" t="s">
        <v>3725</v>
      </c>
      <c r="H1721" s="12" t="s">
        <v>3726</v>
      </c>
      <c r="I1721" s="12" t="s">
        <v>3727</v>
      </c>
    </row>
    <row r="1722" spans="1:9" ht="21" customHeight="1" x14ac:dyDescent="0.25">
      <c r="A1722" s="13" t="s">
        <v>4497</v>
      </c>
      <c r="B1722" s="14" t="s">
        <v>4498</v>
      </c>
      <c r="C1722" s="66" t="s">
        <v>17</v>
      </c>
      <c r="D1722" s="66"/>
      <c r="E1722" s="66"/>
      <c r="F1722" s="13" t="s">
        <v>25</v>
      </c>
      <c r="G1722" s="15">
        <v>0.34129999999999999</v>
      </c>
      <c r="H1722" s="16">
        <v>28.47</v>
      </c>
      <c r="I1722" s="16">
        <f>ROUND(ROUND(G1722,8)*H1722,2)</f>
        <v>9.7200000000000006</v>
      </c>
    </row>
    <row r="1723" spans="1:9" ht="15" customHeight="1" x14ac:dyDescent="0.25">
      <c r="A1723" s="13" t="s">
        <v>3899</v>
      </c>
      <c r="B1723" s="14" t="s">
        <v>3900</v>
      </c>
      <c r="C1723" s="66" t="s">
        <v>17</v>
      </c>
      <c r="D1723" s="66"/>
      <c r="E1723" s="66"/>
      <c r="F1723" s="13" t="s">
        <v>25</v>
      </c>
      <c r="G1723" s="15">
        <v>0.10920000000000001</v>
      </c>
      <c r="H1723" s="16">
        <v>24.37</v>
      </c>
      <c r="I1723" s="16">
        <f>ROUND(ROUND(G1723,8)*H1723,2)</f>
        <v>2.66</v>
      </c>
    </row>
    <row r="1724" spans="1:9" ht="18" customHeight="1" x14ac:dyDescent="0.25">
      <c r="A1724" s="8"/>
      <c r="B1724" s="8"/>
      <c r="C1724" s="8"/>
      <c r="D1724" s="8"/>
      <c r="E1724" s="8"/>
      <c r="F1724" s="8"/>
      <c r="G1724" s="67" t="s">
        <v>3875</v>
      </c>
      <c r="H1724" s="67"/>
      <c r="I1724" s="17">
        <f>SUM(I1722:I1723)</f>
        <v>12.38</v>
      </c>
    </row>
    <row r="1725" spans="1:9" ht="15" customHeight="1" x14ac:dyDescent="0.25">
      <c r="A1725" s="69" t="s">
        <v>4499</v>
      </c>
      <c r="B1725" s="69"/>
      <c r="C1725" s="69"/>
      <c r="D1725" s="8"/>
      <c r="E1725" s="8"/>
      <c r="F1725" s="8"/>
      <c r="G1725" s="68" t="s">
        <v>3745</v>
      </c>
      <c r="H1725" s="68"/>
      <c r="I1725" s="4">
        <v>133.47</v>
      </c>
    </row>
    <row r="1726" spans="1:9" ht="2.1" customHeight="1" x14ac:dyDescent="0.25">
      <c r="A1726" s="69"/>
      <c r="B1726" s="69"/>
      <c r="C1726" s="69"/>
      <c r="D1726" s="8"/>
      <c r="E1726" s="8"/>
      <c r="F1726" s="8"/>
      <c r="G1726" s="8"/>
      <c r="H1726" s="8"/>
      <c r="I1726" s="8"/>
    </row>
    <row r="1727" spans="1:9" ht="9.9499999999999993" customHeight="1" x14ac:dyDescent="0.25">
      <c r="A1727" s="8"/>
      <c r="B1727" s="8"/>
      <c r="C1727" s="8"/>
      <c r="D1727" s="8"/>
      <c r="E1727" s="8"/>
      <c r="F1727" s="8"/>
      <c r="G1727" s="62"/>
      <c r="H1727" s="62"/>
      <c r="I1727" s="62"/>
    </row>
    <row r="1728" spans="1:9" ht="20.100000000000001" customHeight="1" x14ac:dyDescent="0.25">
      <c r="A1728" s="63" t="s">
        <v>4500</v>
      </c>
      <c r="B1728" s="63"/>
      <c r="C1728" s="63"/>
      <c r="D1728" s="63"/>
      <c r="E1728" s="63"/>
      <c r="F1728" s="63"/>
      <c r="G1728" s="63"/>
      <c r="H1728" s="63"/>
      <c r="I1728" s="63"/>
    </row>
    <row r="1729" spans="1:9" ht="15" customHeight="1" x14ac:dyDescent="0.25">
      <c r="A1729" s="64" t="s">
        <v>3741</v>
      </c>
      <c r="B1729" s="64"/>
      <c r="C1729" s="65" t="s">
        <v>3</v>
      </c>
      <c r="D1729" s="65"/>
      <c r="E1729" s="65"/>
      <c r="F1729" s="12" t="s">
        <v>4</v>
      </c>
      <c r="G1729" s="12" t="s">
        <v>3725</v>
      </c>
      <c r="H1729" s="12" t="s">
        <v>3726</v>
      </c>
      <c r="I1729" s="12" t="s">
        <v>3727</v>
      </c>
    </row>
    <row r="1730" spans="1:9" ht="29.1" customHeight="1" x14ac:dyDescent="0.25">
      <c r="A1730" s="13" t="s">
        <v>4233</v>
      </c>
      <c r="B1730" s="14" t="s">
        <v>4234</v>
      </c>
      <c r="C1730" s="66" t="s">
        <v>188</v>
      </c>
      <c r="D1730" s="66"/>
      <c r="E1730" s="66"/>
      <c r="F1730" s="13" t="s">
        <v>2039</v>
      </c>
      <c r="G1730" s="15">
        <v>1.73</v>
      </c>
      <c r="H1730" s="16">
        <v>13.86</v>
      </c>
      <c r="I1730" s="16">
        <f t="shared" ref="I1730:I1738" si="26">TRUNC(TRUNC(G1730,8)*H1730,2)</f>
        <v>23.97</v>
      </c>
    </row>
    <row r="1731" spans="1:9" ht="29.1" customHeight="1" x14ac:dyDescent="0.25">
      <c r="A1731" s="13" t="s">
        <v>4501</v>
      </c>
      <c r="B1731" s="14" t="s">
        <v>4502</v>
      </c>
      <c r="C1731" s="66" t="s">
        <v>188</v>
      </c>
      <c r="D1731" s="66"/>
      <c r="E1731" s="66"/>
      <c r="F1731" s="13" t="s">
        <v>193</v>
      </c>
      <c r="G1731" s="15">
        <v>1.8</v>
      </c>
      <c r="H1731" s="16">
        <v>137.11000000000001</v>
      </c>
      <c r="I1731" s="16">
        <f t="shared" si="26"/>
        <v>246.79</v>
      </c>
    </row>
    <row r="1732" spans="1:9" ht="21" customHeight="1" x14ac:dyDescent="0.25">
      <c r="A1732" s="13" t="s">
        <v>4237</v>
      </c>
      <c r="B1732" s="14" t="s">
        <v>4238</v>
      </c>
      <c r="C1732" s="66" t="s">
        <v>188</v>
      </c>
      <c r="D1732" s="66"/>
      <c r="E1732" s="66"/>
      <c r="F1732" s="13" t="s">
        <v>193</v>
      </c>
      <c r="G1732" s="15">
        <v>1.71</v>
      </c>
      <c r="H1732" s="16">
        <v>8.92</v>
      </c>
      <c r="I1732" s="16">
        <f t="shared" si="26"/>
        <v>15.25</v>
      </c>
    </row>
    <row r="1733" spans="1:9" ht="21" customHeight="1" x14ac:dyDescent="0.25">
      <c r="A1733" s="13" t="s">
        <v>4503</v>
      </c>
      <c r="B1733" s="14" t="s">
        <v>4504</v>
      </c>
      <c r="C1733" s="66" t="s">
        <v>188</v>
      </c>
      <c r="D1733" s="66"/>
      <c r="E1733" s="66"/>
      <c r="F1733" s="13" t="s">
        <v>189</v>
      </c>
      <c r="G1733" s="15">
        <v>8.1000000000000003E-2</v>
      </c>
      <c r="H1733" s="16">
        <v>660.9</v>
      </c>
      <c r="I1733" s="16">
        <f t="shared" si="26"/>
        <v>53.53</v>
      </c>
    </row>
    <row r="1734" spans="1:9" ht="21" customHeight="1" x14ac:dyDescent="0.25">
      <c r="A1734" s="13" t="s">
        <v>4505</v>
      </c>
      <c r="B1734" s="14" t="s">
        <v>4506</v>
      </c>
      <c r="C1734" s="66" t="s">
        <v>188</v>
      </c>
      <c r="D1734" s="66"/>
      <c r="E1734" s="66"/>
      <c r="F1734" s="13" t="s">
        <v>189</v>
      </c>
      <c r="G1734" s="15">
        <v>8.1000000000000003E-2</v>
      </c>
      <c r="H1734" s="16">
        <v>688.57</v>
      </c>
      <c r="I1734" s="16">
        <f t="shared" si="26"/>
        <v>55.77</v>
      </c>
    </row>
    <row r="1735" spans="1:9" ht="21" customHeight="1" x14ac:dyDescent="0.25">
      <c r="A1735" s="13" t="s">
        <v>4507</v>
      </c>
      <c r="B1735" s="14" t="s">
        <v>4508</v>
      </c>
      <c r="C1735" s="66" t="s">
        <v>188</v>
      </c>
      <c r="D1735" s="66"/>
      <c r="E1735" s="66"/>
      <c r="F1735" s="13" t="s">
        <v>189</v>
      </c>
      <c r="G1735" s="15">
        <v>1.8</v>
      </c>
      <c r="H1735" s="16">
        <v>73.11</v>
      </c>
      <c r="I1735" s="16">
        <f t="shared" si="26"/>
        <v>131.59</v>
      </c>
    </row>
    <row r="1736" spans="1:9" ht="21" customHeight="1" x14ac:dyDescent="0.25">
      <c r="A1736" s="13" t="s">
        <v>4509</v>
      </c>
      <c r="B1736" s="14" t="s">
        <v>4510</v>
      </c>
      <c r="C1736" s="66" t="s">
        <v>188</v>
      </c>
      <c r="D1736" s="66"/>
      <c r="E1736" s="66"/>
      <c r="F1736" s="13" t="s">
        <v>193</v>
      </c>
      <c r="G1736" s="15">
        <v>1.17</v>
      </c>
      <c r="H1736" s="16">
        <v>132.6</v>
      </c>
      <c r="I1736" s="16">
        <f t="shared" si="26"/>
        <v>155.13999999999999</v>
      </c>
    </row>
    <row r="1737" spans="1:9" ht="21" customHeight="1" x14ac:dyDescent="0.25">
      <c r="A1737" s="13" t="s">
        <v>4511</v>
      </c>
      <c r="B1737" s="14" t="s">
        <v>4512</v>
      </c>
      <c r="C1737" s="66" t="s">
        <v>188</v>
      </c>
      <c r="D1737" s="66"/>
      <c r="E1737" s="66"/>
      <c r="F1737" s="13" t="s">
        <v>189</v>
      </c>
      <c r="G1737" s="15">
        <v>1.1499999999999999</v>
      </c>
      <c r="H1737" s="16">
        <v>48.74</v>
      </c>
      <c r="I1737" s="16">
        <f t="shared" si="26"/>
        <v>56.05</v>
      </c>
    </row>
    <row r="1738" spans="1:9" ht="21" customHeight="1" x14ac:dyDescent="0.25">
      <c r="A1738" s="13" t="s">
        <v>4513</v>
      </c>
      <c r="B1738" s="14" t="s">
        <v>4514</v>
      </c>
      <c r="C1738" s="66" t="s">
        <v>188</v>
      </c>
      <c r="D1738" s="66"/>
      <c r="E1738" s="66"/>
      <c r="F1738" s="13" t="s">
        <v>193</v>
      </c>
      <c r="G1738" s="15">
        <v>1.71</v>
      </c>
      <c r="H1738" s="16">
        <v>49.22</v>
      </c>
      <c r="I1738" s="16">
        <f t="shared" si="26"/>
        <v>84.16</v>
      </c>
    </row>
    <row r="1739" spans="1:9" ht="15" customHeight="1" x14ac:dyDescent="0.25">
      <c r="A1739" s="8"/>
      <c r="B1739" s="8"/>
      <c r="C1739" s="8"/>
      <c r="D1739" s="8"/>
      <c r="E1739" s="8"/>
      <c r="F1739" s="8"/>
      <c r="G1739" s="67" t="s">
        <v>3744</v>
      </c>
      <c r="H1739" s="67"/>
      <c r="I1739" s="17">
        <f>SUM(I1730:I1738)</f>
        <v>822.24999999999989</v>
      </c>
    </row>
    <row r="1740" spans="1:9" ht="15" customHeight="1" x14ac:dyDescent="0.25">
      <c r="A1740" s="8"/>
      <c r="B1740" s="8"/>
      <c r="C1740" s="8"/>
      <c r="D1740" s="8"/>
      <c r="E1740" s="8"/>
      <c r="F1740" s="8"/>
      <c r="G1740" s="68" t="s">
        <v>3745</v>
      </c>
      <c r="H1740" s="68"/>
      <c r="I1740" s="4">
        <f>ROUND(SUM(I1739),2)</f>
        <v>822.25</v>
      </c>
    </row>
    <row r="1741" spans="1:9" ht="9.9499999999999993" customHeight="1" x14ac:dyDescent="0.25">
      <c r="A1741" s="8"/>
      <c r="B1741" s="8"/>
      <c r="C1741" s="8"/>
      <c r="D1741" s="8"/>
      <c r="E1741" s="8"/>
      <c r="F1741" s="8"/>
      <c r="G1741" s="62"/>
      <c r="H1741" s="62"/>
      <c r="I1741" s="62"/>
    </row>
    <row r="1742" spans="1:9" ht="20.100000000000001" customHeight="1" x14ac:dyDescent="0.25">
      <c r="A1742" s="63" t="s">
        <v>4515</v>
      </c>
      <c r="B1742" s="63"/>
      <c r="C1742" s="63"/>
      <c r="D1742" s="63"/>
      <c r="E1742" s="63"/>
      <c r="F1742" s="63"/>
      <c r="G1742" s="63"/>
      <c r="H1742" s="63"/>
      <c r="I1742" s="63"/>
    </row>
    <row r="1743" spans="1:9" ht="15" customHeight="1" x14ac:dyDescent="0.25">
      <c r="A1743" s="64" t="s">
        <v>3865</v>
      </c>
      <c r="B1743" s="64"/>
      <c r="C1743" s="65" t="s">
        <v>3</v>
      </c>
      <c r="D1743" s="65"/>
      <c r="E1743" s="65"/>
      <c r="F1743" s="12" t="s">
        <v>4</v>
      </c>
      <c r="G1743" s="12" t="s">
        <v>3725</v>
      </c>
      <c r="H1743" s="12" t="s">
        <v>3726</v>
      </c>
      <c r="I1743" s="12" t="s">
        <v>3727</v>
      </c>
    </row>
    <row r="1744" spans="1:9" ht="45.95" customHeight="1" x14ac:dyDescent="0.25">
      <c r="A1744" s="13" t="s">
        <v>4139</v>
      </c>
      <c r="B1744" s="14" t="s">
        <v>4140</v>
      </c>
      <c r="C1744" s="66" t="s">
        <v>17</v>
      </c>
      <c r="D1744" s="66"/>
      <c r="E1744" s="66"/>
      <c r="F1744" s="13" t="s">
        <v>3868</v>
      </c>
      <c r="G1744" s="15">
        <v>0.1709</v>
      </c>
      <c r="H1744" s="16">
        <v>79.12</v>
      </c>
      <c r="I1744" s="16">
        <f>TRUNC(TRUNC(G1744,8)*H1744,2)</f>
        <v>13.52</v>
      </c>
    </row>
    <row r="1745" spans="1:9" ht="45.95" customHeight="1" x14ac:dyDescent="0.25">
      <c r="A1745" s="13" t="s">
        <v>4141</v>
      </c>
      <c r="B1745" s="14" t="s">
        <v>4142</v>
      </c>
      <c r="C1745" s="66" t="s">
        <v>17</v>
      </c>
      <c r="D1745" s="66"/>
      <c r="E1745" s="66"/>
      <c r="F1745" s="13" t="s">
        <v>3829</v>
      </c>
      <c r="G1745" s="15">
        <v>8.3799999999999999E-2</v>
      </c>
      <c r="H1745" s="16">
        <v>164.77</v>
      </c>
      <c r="I1745" s="16">
        <f>TRUNC(TRUNC(G1745,8)*H1745,2)</f>
        <v>13.8</v>
      </c>
    </row>
    <row r="1746" spans="1:9" ht="18" customHeight="1" x14ac:dyDescent="0.25">
      <c r="A1746" s="8"/>
      <c r="B1746" s="8"/>
      <c r="C1746" s="8"/>
      <c r="D1746" s="8"/>
      <c r="E1746" s="8"/>
      <c r="F1746" s="8"/>
      <c r="G1746" s="67" t="s">
        <v>3871</v>
      </c>
      <c r="H1746" s="67"/>
      <c r="I1746" s="17">
        <f>SUM(I1744:I1745)</f>
        <v>27.32</v>
      </c>
    </row>
    <row r="1747" spans="1:9" ht="15" customHeight="1" x14ac:dyDescent="0.25">
      <c r="A1747" s="64" t="s">
        <v>3887</v>
      </c>
      <c r="B1747" s="64"/>
      <c r="C1747" s="65" t="s">
        <v>3</v>
      </c>
      <c r="D1747" s="65"/>
      <c r="E1747" s="65"/>
      <c r="F1747" s="12" t="s">
        <v>4</v>
      </c>
      <c r="G1747" s="12" t="s">
        <v>3725</v>
      </c>
      <c r="H1747" s="12" t="s">
        <v>3726</v>
      </c>
      <c r="I1747" s="12" t="s">
        <v>3727</v>
      </c>
    </row>
    <row r="1748" spans="1:9" ht="21" customHeight="1" x14ac:dyDescent="0.25">
      <c r="A1748" s="13" t="s">
        <v>4147</v>
      </c>
      <c r="B1748" s="14" t="s">
        <v>4148</v>
      </c>
      <c r="C1748" s="66" t="s">
        <v>17</v>
      </c>
      <c r="D1748" s="66"/>
      <c r="E1748" s="66"/>
      <c r="F1748" s="13" t="s">
        <v>4149</v>
      </c>
      <c r="G1748" s="15">
        <v>1.3599999999999999E-2</v>
      </c>
      <c r="H1748" s="16">
        <v>6.71</v>
      </c>
      <c r="I1748" s="16">
        <f t="shared" ref="I1748:I1753" si="27">TRUNC(TRUNC(G1748,8)*H1748,2)</f>
        <v>0.09</v>
      </c>
    </row>
    <row r="1749" spans="1:9" ht="21" customHeight="1" x14ac:dyDescent="0.25">
      <c r="A1749" s="13" t="s">
        <v>3925</v>
      </c>
      <c r="B1749" s="14" t="s">
        <v>3926</v>
      </c>
      <c r="C1749" s="66" t="s">
        <v>17</v>
      </c>
      <c r="D1749" s="66"/>
      <c r="E1749" s="66"/>
      <c r="F1749" s="13" t="s">
        <v>178</v>
      </c>
      <c r="G1749" s="15">
        <v>0.2964</v>
      </c>
      <c r="H1749" s="16">
        <v>9.6199999999999992</v>
      </c>
      <c r="I1749" s="16">
        <f t="shared" si="27"/>
        <v>2.85</v>
      </c>
    </row>
    <row r="1750" spans="1:9" ht="15" customHeight="1" x14ac:dyDescent="0.25">
      <c r="A1750" s="13" t="s">
        <v>3892</v>
      </c>
      <c r="B1750" s="14" t="s">
        <v>3893</v>
      </c>
      <c r="C1750" s="66" t="s">
        <v>17</v>
      </c>
      <c r="D1750" s="66"/>
      <c r="E1750" s="66"/>
      <c r="F1750" s="13" t="s">
        <v>740</v>
      </c>
      <c r="G1750" s="15">
        <v>3.1199999999999999E-2</v>
      </c>
      <c r="H1750" s="16">
        <v>16.63</v>
      </c>
      <c r="I1750" s="16">
        <f t="shared" si="27"/>
        <v>0.51</v>
      </c>
    </row>
    <row r="1751" spans="1:9" ht="21" customHeight="1" x14ac:dyDescent="0.25">
      <c r="A1751" s="13" t="s">
        <v>4150</v>
      </c>
      <c r="B1751" s="14" t="s">
        <v>4151</v>
      </c>
      <c r="C1751" s="66" t="s">
        <v>17</v>
      </c>
      <c r="D1751" s="66"/>
      <c r="E1751" s="66"/>
      <c r="F1751" s="13" t="s">
        <v>178</v>
      </c>
      <c r="G1751" s="15">
        <v>0.35249999999999998</v>
      </c>
      <c r="H1751" s="16">
        <v>3.36</v>
      </c>
      <c r="I1751" s="16">
        <f t="shared" si="27"/>
        <v>1.18</v>
      </c>
    </row>
    <row r="1752" spans="1:9" ht="29.1" customHeight="1" x14ac:dyDescent="0.25">
      <c r="A1752" s="13" t="s">
        <v>4095</v>
      </c>
      <c r="B1752" s="14" t="s">
        <v>4096</v>
      </c>
      <c r="C1752" s="66" t="s">
        <v>17</v>
      </c>
      <c r="D1752" s="66"/>
      <c r="E1752" s="66"/>
      <c r="F1752" s="13" t="s">
        <v>178</v>
      </c>
      <c r="G1752" s="15">
        <v>1.1054999999999999</v>
      </c>
      <c r="H1752" s="16">
        <v>18.809999999999999</v>
      </c>
      <c r="I1752" s="16">
        <f t="shared" si="27"/>
        <v>20.79</v>
      </c>
    </row>
    <row r="1753" spans="1:9" ht="21" customHeight="1" x14ac:dyDescent="0.25">
      <c r="A1753" s="13" t="s">
        <v>4175</v>
      </c>
      <c r="B1753" s="14" t="s">
        <v>4176</v>
      </c>
      <c r="C1753" s="66" t="s">
        <v>17</v>
      </c>
      <c r="D1753" s="66"/>
      <c r="E1753" s="66"/>
      <c r="F1753" s="13" t="s">
        <v>61</v>
      </c>
      <c r="G1753" s="15">
        <v>492.0421</v>
      </c>
      <c r="H1753" s="16">
        <v>0.6</v>
      </c>
      <c r="I1753" s="16">
        <f t="shared" si="27"/>
        <v>295.22000000000003</v>
      </c>
    </row>
    <row r="1754" spans="1:9" ht="15" customHeight="1" x14ac:dyDescent="0.25">
      <c r="A1754" s="8"/>
      <c r="B1754" s="8"/>
      <c r="C1754" s="8"/>
      <c r="D1754" s="8"/>
      <c r="E1754" s="8"/>
      <c r="F1754" s="8"/>
      <c r="G1754" s="67" t="s">
        <v>3896</v>
      </c>
      <c r="H1754" s="67"/>
      <c r="I1754" s="17">
        <f>SUM(I1748:I1753)</f>
        <v>320.64000000000004</v>
      </c>
    </row>
    <row r="1755" spans="1:9" ht="15" customHeight="1" x14ac:dyDescent="0.25">
      <c r="A1755" s="64" t="s">
        <v>3872</v>
      </c>
      <c r="B1755" s="64"/>
      <c r="C1755" s="65" t="s">
        <v>3</v>
      </c>
      <c r="D1755" s="65"/>
      <c r="E1755" s="65"/>
      <c r="F1755" s="12" t="s">
        <v>4</v>
      </c>
      <c r="G1755" s="12" t="s">
        <v>3725</v>
      </c>
      <c r="H1755" s="12" t="s">
        <v>3726</v>
      </c>
      <c r="I1755" s="12" t="s">
        <v>3727</v>
      </c>
    </row>
    <row r="1756" spans="1:9" ht="15" customHeight="1" x14ac:dyDescent="0.25">
      <c r="A1756" s="13" t="s">
        <v>3948</v>
      </c>
      <c r="B1756" s="14" t="s">
        <v>3949</v>
      </c>
      <c r="C1756" s="66" t="s">
        <v>17</v>
      </c>
      <c r="D1756" s="66"/>
      <c r="E1756" s="66"/>
      <c r="F1756" s="13" t="s">
        <v>25</v>
      </c>
      <c r="G1756" s="15">
        <v>15.663600000000001</v>
      </c>
      <c r="H1756" s="16">
        <v>33.520000000000003</v>
      </c>
      <c r="I1756" s="16">
        <f>TRUNC(TRUNC(G1756,8)*H1756,2)</f>
        <v>525.04</v>
      </c>
    </row>
    <row r="1757" spans="1:9" ht="15" customHeight="1" x14ac:dyDescent="0.25">
      <c r="A1757" s="13" t="s">
        <v>3899</v>
      </c>
      <c r="B1757" s="14" t="s">
        <v>3900</v>
      </c>
      <c r="C1757" s="66" t="s">
        <v>17</v>
      </c>
      <c r="D1757" s="66"/>
      <c r="E1757" s="66"/>
      <c r="F1757" s="13" t="s">
        <v>25</v>
      </c>
      <c r="G1757" s="15">
        <v>12.3072</v>
      </c>
      <c r="H1757" s="16">
        <v>24.37</v>
      </c>
      <c r="I1757" s="16">
        <f>TRUNC(TRUNC(G1757,8)*H1757,2)</f>
        <v>299.92</v>
      </c>
    </row>
    <row r="1758" spans="1:9" ht="18" customHeight="1" x14ac:dyDescent="0.25">
      <c r="A1758" s="8"/>
      <c r="B1758" s="8"/>
      <c r="C1758" s="8"/>
      <c r="D1758" s="8"/>
      <c r="E1758" s="8"/>
      <c r="F1758" s="8"/>
      <c r="G1758" s="67" t="s">
        <v>3875</v>
      </c>
      <c r="H1758" s="67"/>
      <c r="I1758" s="17">
        <f>SUM(I1756:I1757)</f>
        <v>824.96</v>
      </c>
    </row>
    <row r="1759" spans="1:9" ht="15" customHeight="1" x14ac:dyDescent="0.25">
      <c r="A1759" s="64" t="s">
        <v>3741</v>
      </c>
      <c r="B1759" s="64"/>
      <c r="C1759" s="65" t="s">
        <v>3</v>
      </c>
      <c r="D1759" s="65"/>
      <c r="E1759" s="65"/>
      <c r="F1759" s="12" t="s">
        <v>4</v>
      </c>
      <c r="G1759" s="12" t="s">
        <v>3725</v>
      </c>
      <c r="H1759" s="12" t="s">
        <v>3726</v>
      </c>
      <c r="I1759" s="12" t="s">
        <v>3727</v>
      </c>
    </row>
    <row r="1760" spans="1:9" ht="29.1" customHeight="1" x14ac:dyDescent="0.25">
      <c r="A1760" s="13" t="s">
        <v>4177</v>
      </c>
      <c r="B1760" s="14" t="s">
        <v>4178</v>
      </c>
      <c r="C1760" s="66" t="s">
        <v>17</v>
      </c>
      <c r="D1760" s="66"/>
      <c r="E1760" s="66"/>
      <c r="F1760" s="13" t="s">
        <v>76</v>
      </c>
      <c r="G1760" s="15">
        <v>0.58250000000000002</v>
      </c>
      <c r="H1760" s="16">
        <v>851.58</v>
      </c>
      <c r="I1760" s="16">
        <f t="shared" ref="I1760:I1769" si="28">TRUNC(TRUNC(G1760,8)*H1760,2)</f>
        <v>496.04</v>
      </c>
    </row>
    <row r="1761" spans="1:9" ht="29.1" customHeight="1" x14ac:dyDescent="0.25">
      <c r="A1761" s="13" t="s">
        <v>4154</v>
      </c>
      <c r="B1761" s="14" t="s">
        <v>4155</v>
      </c>
      <c r="C1761" s="66" t="s">
        <v>17</v>
      </c>
      <c r="D1761" s="66"/>
      <c r="E1761" s="66"/>
      <c r="F1761" s="13" t="s">
        <v>76</v>
      </c>
      <c r="G1761" s="15">
        <v>2.9600000000000001E-2</v>
      </c>
      <c r="H1761" s="16">
        <v>626.83000000000004</v>
      </c>
      <c r="I1761" s="16">
        <f t="shared" si="28"/>
        <v>18.55</v>
      </c>
    </row>
    <row r="1762" spans="1:9" ht="21" customHeight="1" x14ac:dyDescent="0.25">
      <c r="A1762" s="13" t="s">
        <v>4156</v>
      </c>
      <c r="B1762" s="14" t="s">
        <v>4157</v>
      </c>
      <c r="C1762" s="66" t="s">
        <v>17</v>
      </c>
      <c r="D1762" s="66"/>
      <c r="E1762" s="66"/>
      <c r="F1762" s="13" t="s">
        <v>740</v>
      </c>
      <c r="G1762" s="15">
        <v>1.9383999999999999</v>
      </c>
      <c r="H1762" s="16">
        <v>9.32</v>
      </c>
      <c r="I1762" s="16">
        <f t="shared" si="28"/>
        <v>18.059999999999999</v>
      </c>
    </row>
    <row r="1763" spans="1:9" ht="29.1" customHeight="1" x14ac:dyDescent="0.25">
      <c r="A1763" s="13" t="s">
        <v>4158</v>
      </c>
      <c r="B1763" s="14" t="s">
        <v>4159</v>
      </c>
      <c r="C1763" s="66" t="s">
        <v>17</v>
      </c>
      <c r="D1763" s="66"/>
      <c r="E1763" s="66"/>
      <c r="F1763" s="13" t="s">
        <v>740</v>
      </c>
      <c r="G1763" s="15">
        <v>9.8963000000000001</v>
      </c>
      <c r="H1763" s="16">
        <v>15.62</v>
      </c>
      <c r="I1763" s="16">
        <f t="shared" si="28"/>
        <v>154.58000000000001</v>
      </c>
    </row>
    <row r="1764" spans="1:9" ht="29.1" customHeight="1" x14ac:dyDescent="0.25">
      <c r="A1764" s="13" t="s">
        <v>4162</v>
      </c>
      <c r="B1764" s="14" t="s">
        <v>4163</v>
      </c>
      <c r="C1764" s="66" t="s">
        <v>17</v>
      </c>
      <c r="D1764" s="66"/>
      <c r="E1764" s="66"/>
      <c r="F1764" s="13" t="s">
        <v>76</v>
      </c>
      <c r="G1764" s="15">
        <v>0.37280000000000002</v>
      </c>
      <c r="H1764" s="16">
        <v>554.92999999999995</v>
      </c>
      <c r="I1764" s="16">
        <f t="shared" si="28"/>
        <v>206.87</v>
      </c>
    </row>
    <row r="1765" spans="1:9" ht="29.1" customHeight="1" x14ac:dyDescent="0.25">
      <c r="A1765" s="13" t="s">
        <v>747</v>
      </c>
      <c r="B1765" s="14" t="s">
        <v>748</v>
      </c>
      <c r="C1765" s="66" t="s">
        <v>17</v>
      </c>
      <c r="D1765" s="66"/>
      <c r="E1765" s="66"/>
      <c r="F1765" s="13" t="s">
        <v>72</v>
      </c>
      <c r="G1765" s="15">
        <v>0.62829999999999997</v>
      </c>
      <c r="H1765" s="16">
        <v>77.92</v>
      </c>
      <c r="I1765" s="16">
        <f t="shared" si="28"/>
        <v>48.95</v>
      </c>
    </row>
    <row r="1766" spans="1:9" ht="21" customHeight="1" x14ac:dyDescent="0.25">
      <c r="A1766" s="13" t="s">
        <v>4164</v>
      </c>
      <c r="B1766" s="14" t="s">
        <v>4165</v>
      </c>
      <c r="C1766" s="66" t="s">
        <v>17</v>
      </c>
      <c r="D1766" s="66"/>
      <c r="E1766" s="66"/>
      <c r="F1766" s="13" t="s">
        <v>76</v>
      </c>
      <c r="G1766" s="15">
        <v>6.2799999999999995E-2</v>
      </c>
      <c r="H1766" s="16">
        <v>1183</v>
      </c>
      <c r="I1766" s="16">
        <f t="shared" si="28"/>
        <v>74.290000000000006</v>
      </c>
    </row>
    <row r="1767" spans="1:9" ht="29.1" customHeight="1" x14ac:dyDescent="0.25">
      <c r="A1767" s="13" t="s">
        <v>4516</v>
      </c>
      <c r="B1767" s="14" t="s">
        <v>4517</v>
      </c>
      <c r="C1767" s="66" t="s">
        <v>17</v>
      </c>
      <c r="D1767" s="66"/>
      <c r="E1767" s="66"/>
      <c r="F1767" s="13" t="s">
        <v>76</v>
      </c>
      <c r="G1767" s="15">
        <v>0.1885</v>
      </c>
      <c r="H1767" s="16">
        <v>2256.38</v>
      </c>
      <c r="I1767" s="16">
        <f t="shared" si="28"/>
        <v>425.32</v>
      </c>
    </row>
    <row r="1768" spans="1:9" ht="29.1" customHeight="1" x14ac:dyDescent="0.25">
      <c r="A1768" s="13" t="s">
        <v>4518</v>
      </c>
      <c r="B1768" s="14" t="s">
        <v>4519</v>
      </c>
      <c r="C1768" s="66" t="s">
        <v>17</v>
      </c>
      <c r="D1768" s="66"/>
      <c r="E1768" s="66"/>
      <c r="F1768" s="13" t="s">
        <v>76</v>
      </c>
      <c r="G1768" s="15">
        <v>2.2100000000000002E-2</v>
      </c>
      <c r="H1768" s="16">
        <v>4352.03</v>
      </c>
      <c r="I1768" s="16">
        <f t="shared" si="28"/>
        <v>96.17</v>
      </c>
    </row>
    <row r="1769" spans="1:9" ht="29.1" customHeight="1" x14ac:dyDescent="0.25">
      <c r="A1769" s="13" t="s">
        <v>4333</v>
      </c>
      <c r="B1769" s="14" t="s">
        <v>4334</v>
      </c>
      <c r="C1769" s="66" t="s">
        <v>17</v>
      </c>
      <c r="D1769" s="66"/>
      <c r="E1769" s="66"/>
      <c r="F1769" s="13" t="s">
        <v>76</v>
      </c>
      <c r="G1769" s="15">
        <v>0.49859999999999999</v>
      </c>
      <c r="H1769" s="16">
        <v>289.97000000000003</v>
      </c>
      <c r="I1769" s="16">
        <f t="shared" si="28"/>
        <v>144.57</v>
      </c>
    </row>
    <row r="1770" spans="1:9" ht="15" customHeight="1" x14ac:dyDescent="0.25">
      <c r="A1770" s="8"/>
      <c r="B1770" s="8"/>
      <c r="C1770" s="8"/>
      <c r="D1770" s="8"/>
      <c r="E1770" s="8"/>
      <c r="F1770" s="8"/>
      <c r="G1770" s="67" t="s">
        <v>3744</v>
      </c>
      <c r="H1770" s="67"/>
      <c r="I1770" s="17">
        <f>SUM(I1760:I1769)</f>
        <v>1683.4</v>
      </c>
    </row>
    <row r="1771" spans="1:9" ht="15" customHeight="1" x14ac:dyDescent="0.25">
      <c r="A1771" s="8"/>
      <c r="B1771" s="8"/>
      <c r="C1771" s="8"/>
      <c r="D1771" s="8"/>
      <c r="E1771" s="8"/>
      <c r="F1771" s="8"/>
      <c r="G1771" s="68" t="s">
        <v>3745</v>
      </c>
      <c r="H1771" s="68"/>
      <c r="I1771" s="4">
        <f>ROUND(SUM(I1746,I1754,I1758,I1770),2)</f>
        <v>2856.32</v>
      </c>
    </row>
    <row r="1772" spans="1:9" ht="9.9499999999999993" customHeight="1" x14ac:dyDescent="0.25">
      <c r="A1772" s="8"/>
      <c r="B1772" s="8"/>
      <c r="C1772" s="8"/>
      <c r="D1772" s="8"/>
      <c r="E1772" s="8"/>
      <c r="F1772" s="8"/>
      <c r="G1772" s="62"/>
      <c r="H1772" s="62"/>
      <c r="I1772" s="62"/>
    </row>
    <row r="1773" spans="1:9" ht="20.100000000000001" customHeight="1" x14ac:dyDescent="0.25">
      <c r="A1773" s="63" t="s">
        <v>4520</v>
      </c>
      <c r="B1773" s="63"/>
      <c r="C1773" s="63"/>
      <c r="D1773" s="63"/>
      <c r="E1773" s="63"/>
      <c r="F1773" s="63"/>
      <c r="G1773" s="63"/>
      <c r="H1773" s="63"/>
      <c r="I1773" s="63"/>
    </row>
    <row r="1774" spans="1:9" ht="15" customHeight="1" x14ac:dyDescent="0.25">
      <c r="A1774" s="64" t="s">
        <v>3865</v>
      </c>
      <c r="B1774" s="64"/>
      <c r="C1774" s="65" t="s">
        <v>3</v>
      </c>
      <c r="D1774" s="65"/>
      <c r="E1774" s="65"/>
      <c r="F1774" s="12" t="s">
        <v>4</v>
      </c>
      <c r="G1774" s="12" t="s">
        <v>3725</v>
      </c>
      <c r="H1774" s="12" t="s">
        <v>3726</v>
      </c>
      <c r="I1774" s="12" t="s">
        <v>3727</v>
      </c>
    </row>
    <row r="1775" spans="1:9" ht="45.95" customHeight="1" x14ac:dyDescent="0.25">
      <c r="A1775" s="13" t="s">
        <v>4139</v>
      </c>
      <c r="B1775" s="14" t="s">
        <v>4140</v>
      </c>
      <c r="C1775" s="66" t="s">
        <v>17</v>
      </c>
      <c r="D1775" s="66"/>
      <c r="E1775" s="66"/>
      <c r="F1775" s="13" t="s">
        <v>3868</v>
      </c>
      <c r="G1775" s="15">
        <v>0.1512</v>
      </c>
      <c r="H1775" s="16">
        <v>79.12</v>
      </c>
      <c r="I1775" s="16">
        <f>TRUNC(TRUNC(G1775,8)*H1775,2)</f>
        <v>11.96</v>
      </c>
    </row>
    <row r="1776" spans="1:9" ht="45.95" customHeight="1" x14ac:dyDescent="0.25">
      <c r="A1776" s="13" t="s">
        <v>4141</v>
      </c>
      <c r="B1776" s="14" t="s">
        <v>4142</v>
      </c>
      <c r="C1776" s="66" t="s">
        <v>17</v>
      </c>
      <c r="D1776" s="66"/>
      <c r="E1776" s="66"/>
      <c r="F1776" s="13" t="s">
        <v>3829</v>
      </c>
      <c r="G1776" s="15">
        <v>7.4200000000000002E-2</v>
      </c>
      <c r="H1776" s="16">
        <v>164.77</v>
      </c>
      <c r="I1776" s="16">
        <f>TRUNC(TRUNC(G1776,8)*H1776,2)</f>
        <v>12.22</v>
      </c>
    </row>
    <row r="1777" spans="1:9" ht="18" customHeight="1" x14ac:dyDescent="0.25">
      <c r="A1777" s="8"/>
      <c r="B1777" s="8"/>
      <c r="C1777" s="8"/>
      <c r="D1777" s="8"/>
      <c r="E1777" s="8"/>
      <c r="F1777" s="8"/>
      <c r="G1777" s="67" t="s">
        <v>3871</v>
      </c>
      <c r="H1777" s="67"/>
      <c r="I1777" s="17">
        <f>SUM(I1775:I1776)</f>
        <v>24.18</v>
      </c>
    </row>
    <row r="1778" spans="1:9" ht="15" customHeight="1" x14ac:dyDescent="0.25">
      <c r="A1778" s="64" t="s">
        <v>3887</v>
      </c>
      <c r="B1778" s="64"/>
      <c r="C1778" s="65" t="s">
        <v>3</v>
      </c>
      <c r="D1778" s="65"/>
      <c r="E1778" s="65"/>
      <c r="F1778" s="12" t="s">
        <v>4</v>
      </c>
      <c r="G1778" s="12" t="s">
        <v>3725</v>
      </c>
      <c r="H1778" s="12" t="s">
        <v>3726</v>
      </c>
      <c r="I1778" s="12" t="s">
        <v>3727</v>
      </c>
    </row>
    <row r="1779" spans="1:9" ht="29.1" customHeight="1" x14ac:dyDescent="0.25">
      <c r="A1779" s="13" t="s">
        <v>4521</v>
      </c>
      <c r="B1779" s="14" t="s">
        <v>4522</v>
      </c>
      <c r="C1779" s="66" t="s">
        <v>17</v>
      </c>
      <c r="D1779" s="66"/>
      <c r="E1779" s="66"/>
      <c r="F1779" s="13" t="s">
        <v>61</v>
      </c>
      <c r="G1779" s="15">
        <v>2</v>
      </c>
      <c r="H1779" s="16">
        <v>129.54</v>
      </c>
      <c r="I1779" s="16">
        <f>TRUNC(TRUNC(G1779,8)*H1779,2)</f>
        <v>259.08</v>
      </c>
    </row>
    <row r="1780" spans="1:9" ht="15" customHeight="1" x14ac:dyDescent="0.25">
      <c r="A1780" s="8"/>
      <c r="B1780" s="8"/>
      <c r="C1780" s="8"/>
      <c r="D1780" s="8"/>
      <c r="E1780" s="8"/>
      <c r="F1780" s="8"/>
      <c r="G1780" s="67" t="s">
        <v>3896</v>
      </c>
      <c r="H1780" s="67"/>
      <c r="I1780" s="17">
        <f>SUM(I1779:I1779)</f>
        <v>259.08</v>
      </c>
    </row>
    <row r="1781" spans="1:9" ht="15" customHeight="1" x14ac:dyDescent="0.25">
      <c r="A1781" s="64" t="s">
        <v>3872</v>
      </c>
      <c r="B1781" s="64"/>
      <c r="C1781" s="65" t="s">
        <v>3</v>
      </c>
      <c r="D1781" s="65"/>
      <c r="E1781" s="65"/>
      <c r="F1781" s="12" t="s">
        <v>4</v>
      </c>
      <c r="G1781" s="12" t="s">
        <v>3725</v>
      </c>
      <c r="H1781" s="12" t="s">
        <v>3726</v>
      </c>
      <c r="I1781" s="12" t="s">
        <v>3727</v>
      </c>
    </row>
    <row r="1782" spans="1:9" ht="15" customHeight="1" x14ac:dyDescent="0.25">
      <c r="A1782" s="13" t="s">
        <v>3948</v>
      </c>
      <c r="B1782" s="14" t="s">
        <v>3949</v>
      </c>
      <c r="C1782" s="66" t="s">
        <v>17</v>
      </c>
      <c r="D1782" s="66"/>
      <c r="E1782" s="66"/>
      <c r="F1782" s="13" t="s">
        <v>25</v>
      </c>
      <c r="G1782" s="15">
        <v>0.2999</v>
      </c>
      <c r="H1782" s="16">
        <v>33.520000000000003</v>
      </c>
      <c r="I1782" s="16">
        <f>TRUNC(TRUNC(G1782,8)*H1782,2)</f>
        <v>10.050000000000001</v>
      </c>
    </row>
    <row r="1783" spans="1:9" ht="15" customHeight="1" x14ac:dyDescent="0.25">
      <c r="A1783" s="13" t="s">
        <v>3899</v>
      </c>
      <c r="B1783" s="14" t="s">
        <v>3900</v>
      </c>
      <c r="C1783" s="66" t="s">
        <v>17</v>
      </c>
      <c r="D1783" s="66"/>
      <c r="E1783" s="66"/>
      <c r="F1783" s="13" t="s">
        <v>25</v>
      </c>
      <c r="G1783" s="15">
        <v>0.2356</v>
      </c>
      <c r="H1783" s="16">
        <v>24.37</v>
      </c>
      <c r="I1783" s="16">
        <f>TRUNC(TRUNC(G1783,8)*H1783,2)</f>
        <v>5.74</v>
      </c>
    </row>
    <row r="1784" spans="1:9" ht="18" customHeight="1" x14ac:dyDescent="0.25">
      <c r="A1784" s="8"/>
      <c r="B1784" s="8"/>
      <c r="C1784" s="8"/>
      <c r="D1784" s="8"/>
      <c r="E1784" s="8"/>
      <c r="F1784" s="8"/>
      <c r="G1784" s="67" t="s">
        <v>3875</v>
      </c>
      <c r="H1784" s="67"/>
      <c r="I1784" s="17">
        <f>SUM(I1782:I1783)</f>
        <v>15.790000000000001</v>
      </c>
    </row>
    <row r="1785" spans="1:9" ht="15" customHeight="1" x14ac:dyDescent="0.25">
      <c r="A1785" s="64" t="s">
        <v>3741</v>
      </c>
      <c r="B1785" s="64"/>
      <c r="C1785" s="65" t="s">
        <v>3</v>
      </c>
      <c r="D1785" s="65"/>
      <c r="E1785" s="65"/>
      <c r="F1785" s="12" t="s">
        <v>4</v>
      </c>
      <c r="G1785" s="12" t="s">
        <v>3725</v>
      </c>
      <c r="H1785" s="12" t="s">
        <v>3726</v>
      </c>
      <c r="I1785" s="12" t="s">
        <v>3727</v>
      </c>
    </row>
    <row r="1786" spans="1:9" ht="29.1" customHeight="1" x14ac:dyDescent="0.25">
      <c r="A1786" s="13" t="s">
        <v>4152</v>
      </c>
      <c r="B1786" s="14" t="s">
        <v>4153</v>
      </c>
      <c r="C1786" s="66" t="s">
        <v>17</v>
      </c>
      <c r="D1786" s="66"/>
      <c r="E1786" s="66"/>
      <c r="F1786" s="13" t="s">
        <v>76</v>
      </c>
      <c r="G1786" s="15">
        <v>6.1999999999999998E-3</v>
      </c>
      <c r="H1786" s="16">
        <v>698.78</v>
      </c>
      <c r="I1786" s="16">
        <f>TRUNC(TRUNC(G1786,8)*H1786,2)</f>
        <v>4.33</v>
      </c>
    </row>
    <row r="1787" spans="1:9" ht="15" customHeight="1" x14ac:dyDescent="0.25">
      <c r="A1787" s="8"/>
      <c r="B1787" s="8"/>
      <c r="C1787" s="8"/>
      <c r="D1787" s="8"/>
      <c r="E1787" s="8"/>
      <c r="F1787" s="8"/>
      <c r="G1787" s="67" t="s">
        <v>3744</v>
      </c>
      <c r="H1787" s="67"/>
      <c r="I1787" s="17">
        <f>SUM(I1786:I1786)</f>
        <v>4.33</v>
      </c>
    </row>
    <row r="1788" spans="1:9" ht="15" customHeight="1" x14ac:dyDescent="0.25">
      <c r="A1788" s="8"/>
      <c r="B1788" s="8"/>
      <c r="C1788" s="8"/>
      <c r="D1788" s="8"/>
      <c r="E1788" s="8"/>
      <c r="F1788" s="8"/>
      <c r="G1788" s="68" t="s">
        <v>3745</v>
      </c>
      <c r="H1788" s="68"/>
      <c r="I1788" s="4">
        <f>ROUND(SUM(I1777,I1780,I1784,I1787),2)</f>
        <v>303.38</v>
      </c>
    </row>
    <row r="1789" spans="1:9" ht="9.9499999999999993" customHeight="1" x14ac:dyDescent="0.25">
      <c r="A1789" s="8"/>
      <c r="B1789" s="8"/>
      <c r="C1789" s="8"/>
      <c r="D1789" s="8"/>
      <c r="E1789" s="8"/>
      <c r="F1789" s="8"/>
      <c r="G1789" s="62"/>
      <c r="H1789" s="62"/>
      <c r="I1789" s="62"/>
    </row>
    <row r="1790" spans="1:9" ht="20.100000000000001" customHeight="1" x14ac:dyDescent="0.25">
      <c r="A1790" s="63" t="s">
        <v>4523</v>
      </c>
      <c r="B1790" s="63"/>
      <c r="C1790" s="63"/>
      <c r="D1790" s="63"/>
      <c r="E1790" s="63"/>
      <c r="F1790" s="63"/>
      <c r="G1790" s="63"/>
      <c r="H1790" s="63"/>
      <c r="I1790" s="63"/>
    </row>
    <row r="1791" spans="1:9" ht="15" customHeight="1" x14ac:dyDescent="0.25">
      <c r="A1791" s="64" t="s">
        <v>3887</v>
      </c>
      <c r="B1791" s="64"/>
      <c r="C1791" s="65" t="s">
        <v>3</v>
      </c>
      <c r="D1791" s="65"/>
      <c r="E1791" s="65"/>
      <c r="F1791" s="12" t="s">
        <v>4</v>
      </c>
      <c r="G1791" s="12" t="s">
        <v>3725</v>
      </c>
      <c r="H1791" s="12" t="s">
        <v>3726</v>
      </c>
      <c r="I1791" s="12" t="s">
        <v>3727</v>
      </c>
    </row>
    <row r="1792" spans="1:9" ht="29.1" customHeight="1" x14ac:dyDescent="0.25">
      <c r="A1792" s="13" t="s">
        <v>4524</v>
      </c>
      <c r="B1792" s="14" t="s">
        <v>4525</v>
      </c>
      <c r="C1792" s="66" t="s">
        <v>17</v>
      </c>
      <c r="D1792" s="66"/>
      <c r="E1792" s="66"/>
      <c r="F1792" s="13" t="s">
        <v>61</v>
      </c>
      <c r="G1792" s="15">
        <v>1</v>
      </c>
      <c r="H1792" s="16">
        <v>726.07</v>
      </c>
      <c r="I1792" s="16">
        <f>TRUNC(TRUNC(G1792,8)*H1792,2)</f>
        <v>726.07</v>
      </c>
    </row>
    <row r="1793" spans="1:9" ht="15" customHeight="1" x14ac:dyDescent="0.25">
      <c r="A1793" s="8"/>
      <c r="B1793" s="8"/>
      <c r="C1793" s="8"/>
      <c r="D1793" s="8"/>
      <c r="E1793" s="8"/>
      <c r="F1793" s="8"/>
      <c r="G1793" s="67" t="s">
        <v>3896</v>
      </c>
      <c r="H1793" s="67"/>
      <c r="I1793" s="17">
        <f>SUM(I1792:I1792)</f>
        <v>726.07</v>
      </c>
    </row>
    <row r="1794" spans="1:9" ht="15" customHeight="1" x14ac:dyDescent="0.25">
      <c r="A1794" s="64" t="s">
        <v>3872</v>
      </c>
      <c r="B1794" s="64"/>
      <c r="C1794" s="65" t="s">
        <v>3</v>
      </c>
      <c r="D1794" s="65"/>
      <c r="E1794" s="65"/>
      <c r="F1794" s="12" t="s">
        <v>4</v>
      </c>
      <c r="G1794" s="12" t="s">
        <v>3725</v>
      </c>
      <c r="H1794" s="12" t="s">
        <v>3726</v>
      </c>
      <c r="I1794" s="12" t="s">
        <v>3727</v>
      </c>
    </row>
    <row r="1795" spans="1:9" ht="15" customHeight="1" x14ac:dyDescent="0.25">
      <c r="A1795" s="13" t="s">
        <v>3948</v>
      </c>
      <c r="B1795" s="14" t="s">
        <v>3949</v>
      </c>
      <c r="C1795" s="66" t="s">
        <v>17</v>
      </c>
      <c r="D1795" s="66"/>
      <c r="E1795" s="66"/>
      <c r="F1795" s="13" t="s">
        <v>25</v>
      </c>
      <c r="G1795" s="15">
        <v>1.1484000000000001</v>
      </c>
      <c r="H1795" s="16">
        <v>33.520000000000003</v>
      </c>
      <c r="I1795" s="16">
        <f>TRUNC(TRUNC(G1795,8)*H1795,2)</f>
        <v>38.49</v>
      </c>
    </row>
    <row r="1796" spans="1:9" ht="15" customHeight="1" x14ac:dyDescent="0.25">
      <c r="A1796" s="13" t="s">
        <v>3899</v>
      </c>
      <c r="B1796" s="14" t="s">
        <v>3900</v>
      </c>
      <c r="C1796" s="66" t="s">
        <v>17</v>
      </c>
      <c r="D1796" s="66"/>
      <c r="E1796" s="66"/>
      <c r="F1796" s="13" t="s">
        <v>25</v>
      </c>
      <c r="G1796" s="15">
        <v>0.90229999999999999</v>
      </c>
      <c r="H1796" s="16">
        <v>24.37</v>
      </c>
      <c r="I1796" s="16">
        <f>TRUNC(TRUNC(G1796,8)*H1796,2)</f>
        <v>21.98</v>
      </c>
    </row>
    <row r="1797" spans="1:9" ht="18" customHeight="1" x14ac:dyDescent="0.25">
      <c r="A1797" s="8"/>
      <c r="B1797" s="8"/>
      <c r="C1797" s="8"/>
      <c r="D1797" s="8"/>
      <c r="E1797" s="8"/>
      <c r="F1797" s="8"/>
      <c r="G1797" s="67" t="s">
        <v>3875</v>
      </c>
      <c r="H1797" s="67"/>
      <c r="I1797" s="17">
        <f>SUM(I1795:I1796)</f>
        <v>60.47</v>
      </c>
    </row>
    <row r="1798" spans="1:9" ht="15" customHeight="1" x14ac:dyDescent="0.25">
      <c r="A1798" s="64" t="s">
        <v>3741</v>
      </c>
      <c r="B1798" s="64"/>
      <c r="C1798" s="65" t="s">
        <v>3</v>
      </c>
      <c r="D1798" s="65"/>
      <c r="E1798" s="65"/>
      <c r="F1798" s="12" t="s">
        <v>4</v>
      </c>
      <c r="G1798" s="12" t="s">
        <v>3725</v>
      </c>
      <c r="H1798" s="12" t="s">
        <v>3726</v>
      </c>
      <c r="I1798" s="12" t="s">
        <v>3727</v>
      </c>
    </row>
    <row r="1799" spans="1:9" ht="29.1" customHeight="1" x14ac:dyDescent="0.25">
      <c r="A1799" s="13" t="s">
        <v>4162</v>
      </c>
      <c r="B1799" s="14" t="s">
        <v>4163</v>
      </c>
      <c r="C1799" s="66" t="s">
        <v>17</v>
      </c>
      <c r="D1799" s="66"/>
      <c r="E1799" s="66"/>
      <c r="F1799" s="13" t="s">
        <v>76</v>
      </c>
      <c r="G1799" s="15">
        <v>2.81E-2</v>
      </c>
      <c r="H1799" s="16">
        <v>554.92999999999995</v>
      </c>
      <c r="I1799" s="16">
        <f>TRUNC(TRUNC(G1799,8)*H1799,2)</f>
        <v>15.59</v>
      </c>
    </row>
    <row r="1800" spans="1:9" ht="15" customHeight="1" x14ac:dyDescent="0.25">
      <c r="A1800" s="8"/>
      <c r="B1800" s="8"/>
      <c r="C1800" s="8"/>
      <c r="D1800" s="8"/>
      <c r="E1800" s="8"/>
      <c r="F1800" s="8"/>
      <c r="G1800" s="67" t="s">
        <v>3744</v>
      </c>
      <c r="H1800" s="67"/>
      <c r="I1800" s="17">
        <f>SUM(I1799:I1799)</f>
        <v>15.59</v>
      </c>
    </row>
    <row r="1801" spans="1:9" ht="15" customHeight="1" x14ac:dyDescent="0.25">
      <c r="A1801" s="8"/>
      <c r="B1801" s="8"/>
      <c r="C1801" s="8"/>
      <c r="D1801" s="8"/>
      <c r="E1801" s="8"/>
      <c r="F1801" s="8"/>
      <c r="G1801" s="68" t="s">
        <v>3745</v>
      </c>
      <c r="H1801" s="68"/>
      <c r="I1801" s="4">
        <f>ROUND(SUM(I1793,I1797,I1800),2)</f>
        <v>802.13</v>
      </c>
    </row>
    <row r="1802" spans="1:9" ht="9.9499999999999993" customHeight="1" x14ac:dyDescent="0.25">
      <c r="A1802" s="8"/>
      <c r="B1802" s="8"/>
      <c r="C1802" s="8"/>
      <c r="D1802" s="8"/>
      <c r="E1802" s="8"/>
      <c r="F1802" s="8"/>
      <c r="G1802" s="62"/>
      <c r="H1802" s="62"/>
      <c r="I1802" s="62"/>
    </row>
    <row r="1803" spans="1:9" ht="20.100000000000001" customHeight="1" x14ac:dyDescent="0.25">
      <c r="A1803" s="63" t="s">
        <v>4526</v>
      </c>
      <c r="B1803" s="63"/>
      <c r="C1803" s="63"/>
      <c r="D1803" s="63"/>
      <c r="E1803" s="63"/>
      <c r="F1803" s="63"/>
      <c r="G1803" s="63"/>
      <c r="H1803" s="63"/>
      <c r="I1803" s="63"/>
    </row>
    <row r="1804" spans="1:9" ht="15" customHeight="1" x14ac:dyDescent="0.25">
      <c r="A1804" s="64" t="s">
        <v>3887</v>
      </c>
      <c r="B1804" s="64"/>
      <c r="C1804" s="65" t="s">
        <v>3</v>
      </c>
      <c r="D1804" s="65"/>
      <c r="E1804" s="65"/>
      <c r="F1804" s="12" t="s">
        <v>4</v>
      </c>
      <c r="G1804" s="12" t="s">
        <v>3725</v>
      </c>
      <c r="H1804" s="12" t="s">
        <v>3726</v>
      </c>
      <c r="I1804" s="12" t="s">
        <v>3727</v>
      </c>
    </row>
    <row r="1805" spans="1:9" ht="15" customHeight="1" x14ac:dyDescent="0.25">
      <c r="A1805" s="13" t="s">
        <v>4386</v>
      </c>
      <c r="B1805" s="14" t="s">
        <v>4387</v>
      </c>
      <c r="C1805" s="66" t="s">
        <v>17</v>
      </c>
      <c r="D1805" s="66"/>
      <c r="E1805" s="66"/>
      <c r="F1805" s="13" t="s">
        <v>61</v>
      </c>
      <c r="G1805" s="15">
        <v>2.24E-2</v>
      </c>
      <c r="H1805" s="16">
        <v>1.9</v>
      </c>
      <c r="I1805" s="16">
        <f>TRUNC(TRUNC(G1805,8)*H1805,2)</f>
        <v>0.04</v>
      </c>
    </row>
    <row r="1806" spans="1:9" ht="21" customHeight="1" x14ac:dyDescent="0.25">
      <c r="A1806" s="13" t="s">
        <v>4527</v>
      </c>
      <c r="B1806" s="14" t="s">
        <v>4528</v>
      </c>
      <c r="C1806" s="66" t="s">
        <v>17</v>
      </c>
      <c r="D1806" s="66"/>
      <c r="E1806" s="66"/>
      <c r="F1806" s="13" t="s">
        <v>178</v>
      </c>
      <c r="G1806" s="15">
        <v>1.0353000000000001</v>
      </c>
      <c r="H1806" s="16">
        <v>24.8</v>
      </c>
      <c r="I1806" s="16">
        <f>TRUNC(TRUNC(G1806,8)*H1806,2)</f>
        <v>25.67</v>
      </c>
    </row>
    <row r="1807" spans="1:9" ht="15" customHeight="1" x14ac:dyDescent="0.25">
      <c r="A1807" s="8"/>
      <c r="B1807" s="8"/>
      <c r="C1807" s="8"/>
      <c r="D1807" s="8"/>
      <c r="E1807" s="8"/>
      <c r="F1807" s="8"/>
      <c r="G1807" s="67" t="s">
        <v>3896</v>
      </c>
      <c r="H1807" s="67"/>
      <c r="I1807" s="17">
        <f>SUM(I1805:I1806)</f>
        <v>25.71</v>
      </c>
    </row>
    <row r="1808" spans="1:9" ht="15" customHeight="1" x14ac:dyDescent="0.25">
      <c r="A1808" s="64" t="s">
        <v>3872</v>
      </c>
      <c r="B1808" s="64"/>
      <c r="C1808" s="65" t="s">
        <v>3</v>
      </c>
      <c r="D1808" s="65"/>
      <c r="E1808" s="65"/>
      <c r="F1808" s="12" t="s">
        <v>4</v>
      </c>
      <c r="G1808" s="12" t="s">
        <v>3725</v>
      </c>
      <c r="H1808" s="12" t="s">
        <v>3726</v>
      </c>
      <c r="I1808" s="12" t="s">
        <v>3727</v>
      </c>
    </row>
    <row r="1809" spans="1:9" ht="21" customHeight="1" x14ac:dyDescent="0.25">
      <c r="A1809" s="13" t="s">
        <v>3936</v>
      </c>
      <c r="B1809" s="14" t="s">
        <v>3937</v>
      </c>
      <c r="C1809" s="66" t="s">
        <v>17</v>
      </c>
      <c r="D1809" s="66"/>
      <c r="E1809" s="66"/>
      <c r="F1809" s="13" t="s">
        <v>25</v>
      </c>
      <c r="G1809" s="15">
        <v>0.40239999999999998</v>
      </c>
      <c r="H1809" s="16">
        <v>24.57</v>
      </c>
      <c r="I1809" s="16">
        <f>TRUNC(TRUNC(G1809,8)*H1809,2)</f>
        <v>9.8800000000000008</v>
      </c>
    </row>
    <row r="1810" spans="1:9" ht="21" customHeight="1" x14ac:dyDescent="0.25">
      <c r="A1810" s="13" t="s">
        <v>3938</v>
      </c>
      <c r="B1810" s="14" t="s">
        <v>3939</v>
      </c>
      <c r="C1810" s="66" t="s">
        <v>17</v>
      </c>
      <c r="D1810" s="66"/>
      <c r="E1810" s="66"/>
      <c r="F1810" s="13" t="s">
        <v>25</v>
      </c>
      <c r="G1810" s="15">
        <v>0.40239999999999998</v>
      </c>
      <c r="H1810" s="16">
        <v>32.799999999999997</v>
      </c>
      <c r="I1810" s="16">
        <f>TRUNC(TRUNC(G1810,8)*H1810,2)</f>
        <v>13.19</v>
      </c>
    </row>
    <row r="1811" spans="1:9" ht="18" customHeight="1" x14ac:dyDescent="0.25">
      <c r="A1811" s="8"/>
      <c r="B1811" s="8"/>
      <c r="C1811" s="8"/>
      <c r="D1811" s="8"/>
      <c r="E1811" s="8"/>
      <c r="F1811" s="8"/>
      <c r="G1811" s="67" t="s">
        <v>3875</v>
      </c>
      <c r="H1811" s="67"/>
      <c r="I1811" s="17">
        <f>SUM(I1809:I1810)</f>
        <v>23.07</v>
      </c>
    </row>
    <row r="1812" spans="1:9" ht="15" customHeight="1" x14ac:dyDescent="0.25">
      <c r="A1812" s="8"/>
      <c r="B1812" s="8"/>
      <c r="C1812" s="8"/>
      <c r="D1812" s="8"/>
      <c r="E1812" s="8"/>
      <c r="F1812" s="8"/>
      <c r="G1812" s="68" t="s">
        <v>3745</v>
      </c>
      <c r="H1812" s="68"/>
      <c r="I1812" s="4">
        <f>ROUND(SUM(I1807,I1811),2)</f>
        <v>48.78</v>
      </c>
    </row>
    <row r="1813" spans="1:9" ht="9.9499999999999993" customHeight="1" x14ac:dyDescent="0.25">
      <c r="A1813" s="8"/>
      <c r="B1813" s="8"/>
      <c r="C1813" s="8"/>
      <c r="D1813" s="8"/>
      <c r="E1813" s="8"/>
      <c r="F1813" s="8"/>
      <c r="G1813" s="62"/>
      <c r="H1813" s="62"/>
      <c r="I1813" s="62"/>
    </row>
    <row r="1814" spans="1:9" ht="20.100000000000001" customHeight="1" x14ac:dyDescent="0.25">
      <c r="A1814" s="63" t="s">
        <v>4529</v>
      </c>
      <c r="B1814" s="63"/>
      <c r="C1814" s="63"/>
      <c r="D1814" s="63"/>
      <c r="E1814" s="63"/>
      <c r="F1814" s="63"/>
      <c r="G1814" s="63"/>
      <c r="H1814" s="63"/>
      <c r="I1814" s="63"/>
    </row>
    <row r="1815" spans="1:9" ht="15" customHeight="1" x14ac:dyDescent="0.25">
      <c r="A1815" s="64" t="s">
        <v>3887</v>
      </c>
      <c r="B1815" s="64"/>
      <c r="C1815" s="65" t="s">
        <v>3</v>
      </c>
      <c r="D1815" s="65"/>
      <c r="E1815" s="65"/>
      <c r="F1815" s="12" t="s">
        <v>4</v>
      </c>
      <c r="G1815" s="12" t="s">
        <v>3725</v>
      </c>
      <c r="H1815" s="12" t="s">
        <v>3726</v>
      </c>
      <c r="I1815" s="12" t="s">
        <v>3727</v>
      </c>
    </row>
    <row r="1816" spans="1:9" ht="15" customHeight="1" x14ac:dyDescent="0.25">
      <c r="A1816" s="13" t="s">
        <v>4386</v>
      </c>
      <c r="B1816" s="14" t="s">
        <v>4387</v>
      </c>
      <c r="C1816" s="66" t="s">
        <v>17</v>
      </c>
      <c r="D1816" s="66"/>
      <c r="E1816" s="66"/>
      <c r="F1816" s="13" t="s">
        <v>61</v>
      </c>
      <c r="G1816" s="15">
        <v>1.41E-2</v>
      </c>
      <c r="H1816" s="16">
        <v>1.9</v>
      </c>
      <c r="I1816" s="16">
        <f>TRUNC(TRUNC(G1816,8)*H1816,2)</f>
        <v>0.02</v>
      </c>
    </row>
    <row r="1817" spans="1:9" ht="21" customHeight="1" x14ac:dyDescent="0.25">
      <c r="A1817" s="13" t="s">
        <v>4530</v>
      </c>
      <c r="B1817" s="14" t="s">
        <v>4531</v>
      </c>
      <c r="C1817" s="66" t="s">
        <v>17</v>
      </c>
      <c r="D1817" s="66"/>
      <c r="E1817" s="66"/>
      <c r="F1817" s="13" t="s">
        <v>178</v>
      </c>
      <c r="G1817" s="15">
        <v>1.0353000000000001</v>
      </c>
      <c r="H1817" s="16">
        <v>52.39</v>
      </c>
      <c r="I1817" s="16">
        <f>TRUNC(TRUNC(G1817,8)*H1817,2)</f>
        <v>54.23</v>
      </c>
    </row>
    <row r="1818" spans="1:9" ht="15" customHeight="1" x14ac:dyDescent="0.25">
      <c r="A1818" s="8"/>
      <c r="B1818" s="8"/>
      <c r="C1818" s="8"/>
      <c r="D1818" s="8"/>
      <c r="E1818" s="8"/>
      <c r="F1818" s="8"/>
      <c r="G1818" s="67" t="s">
        <v>3896</v>
      </c>
      <c r="H1818" s="67"/>
      <c r="I1818" s="17">
        <f>SUM(I1816:I1817)</f>
        <v>54.25</v>
      </c>
    </row>
    <row r="1819" spans="1:9" ht="15" customHeight="1" x14ac:dyDescent="0.25">
      <c r="A1819" s="64" t="s">
        <v>3872</v>
      </c>
      <c r="B1819" s="64"/>
      <c r="C1819" s="65" t="s">
        <v>3</v>
      </c>
      <c r="D1819" s="65"/>
      <c r="E1819" s="65"/>
      <c r="F1819" s="12" t="s">
        <v>4</v>
      </c>
      <c r="G1819" s="12" t="s">
        <v>3725</v>
      </c>
      <c r="H1819" s="12" t="s">
        <v>3726</v>
      </c>
      <c r="I1819" s="12" t="s">
        <v>3727</v>
      </c>
    </row>
    <row r="1820" spans="1:9" ht="21" customHeight="1" x14ac:dyDescent="0.25">
      <c r="A1820" s="13" t="s">
        <v>3936</v>
      </c>
      <c r="B1820" s="14" t="s">
        <v>3937</v>
      </c>
      <c r="C1820" s="66" t="s">
        <v>17</v>
      </c>
      <c r="D1820" s="66"/>
      <c r="E1820" s="66"/>
      <c r="F1820" s="13" t="s">
        <v>25</v>
      </c>
      <c r="G1820" s="15">
        <v>0.25330000000000003</v>
      </c>
      <c r="H1820" s="16">
        <v>24.57</v>
      </c>
      <c r="I1820" s="16">
        <f>TRUNC(TRUNC(G1820,8)*H1820,2)</f>
        <v>6.22</v>
      </c>
    </row>
    <row r="1821" spans="1:9" ht="21" customHeight="1" x14ac:dyDescent="0.25">
      <c r="A1821" s="13" t="s">
        <v>3938</v>
      </c>
      <c r="B1821" s="14" t="s">
        <v>3939</v>
      </c>
      <c r="C1821" s="66" t="s">
        <v>17</v>
      </c>
      <c r="D1821" s="66"/>
      <c r="E1821" s="66"/>
      <c r="F1821" s="13" t="s">
        <v>25</v>
      </c>
      <c r="G1821" s="15">
        <v>0.25330000000000003</v>
      </c>
      <c r="H1821" s="16">
        <v>32.799999999999997</v>
      </c>
      <c r="I1821" s="16">
        <f>TRUNC(TRUNC(G1821,8)*H1821,2)</f>
        <v>8.3000000000000007</v>
      </c>
    </row>
    <row r="1822" spans="1:9" ht="18" customHeight="1" x14ac:dyDescent="0.25">
      <c r="A1822" s="8"/>
      <c r="B1822" s="8"/>
      <c r="C1822" s="8"/>
      <c r="D1822" s="8"/>
      <c r="E1822" s="8"/>
      <c r="F1822" s="8"/>
      <c r="G1822" s="67" t="s">
        <v>3875</v>
      </c>
      <c r="H1822" s="67"/>
      <c r="I1822" s="17">
        <f>SUM(I1820:I1821)</f>
        <v>14.52</v>
      </c>
    </row>
    <row r="1823" spans="1:9" ht="15" customHeight="1" x14ac:dyDescent="0.25">
      <c r="A1823" s="8"/>
      <c r="B1823" s="8"/>
      <c r="C1823" s="8"/>
      <c r="D1823" s="8"/>
      <c r="E1823" s="8"/>
      <c r="F1823" s="8"/>
      <c r="G1823" s="68" t="s">
        <v>3745</v>
      </c>
      <c r="H1823" s="68"/>
      <c r="I1823" s="4">
        <f>ROUND(SUM(I1818,I1822),2)</f>
        <v>68.77</v>
      </c>
    </row>
    <row r="1824" spans="1:9" ht="9.9499999999999993" customHeight="1" x14ac:dyDescent="0.25">
      <c r="A1824" s="8"/>
      <c r="B1824" s="8"/>
      <c r="C1824" s="8"/>
      <c r="D1824" s="8"/>
      <c r="E1824" s="8"/>
      <c r="F1824" s="8"/>
      <c r="G1824" s="62"/>
      <c r="H1824" s="62"/>
      <c r="I1824" s="62"/>
    </row>
    <row r="1825" spans="1:9" ht="20.100000000000001" customHeight="1" x14ac:dyDescent="0.25">
      <c r="A1825" s="63" t="s">
        <v>4532</v>
      </c>
      <c r="B1825" s="63"/>
      <c r="C1825" s="63"/>
      <c r="D1825" s="63"/>
      <c r="E1825" s="63"/>
      <c r="F1825" s="63"/>
      <c r="G1825" s="63"/>
      <c r="H1825" s="63"/>
      <c r="I1825" s="63"/>
    </row>
    <row r="1826" spans="1:9" ht="15" customHeight="1" x14ac:dyDescent="0.25">
      <c r="A1826" s="64" t="s">
        <v>3887</v>
      </c>
      <c r="B1826" s="64"/>
      <c r="C1826" s="65" t="s">
        <v>3</v>
      </c>
      <c r="D1826" s="65"/>
      <c r="E1826" s="65"/>
      <c r="F1826" s="12" t="s">
        <v>4</v>
      </c>
      <c r="G1826" s="12" t="s">
        <v>3725</v>
      </c>
      <c r="H1826" s="12" t="s">
        <v>3726</v>
      </c>
      <c r="I1826" s="12" t="s">
        <v>3727</v>
      </c>
    </row>
    <row r="1827" spans="1:9" ht="21" customHeight="1" x14ac:dyDescent="0.25">
      <c r="A1827" s="13" t="s">
        <v>4533</v>
      </c>
      <c r="B1827" s="14" t="s">
        <v>4534</v>
      </c>
      <c r="C1827" s="66" t="s">
        <v>17</v>
      </c>
      <c r="D1827" s="66"/>
      <c r="E1827" s="66"/>
      <c r="F1827" s="13" t="s">
        <v>61</v>
      </c>
      <c r="G1827" s="15">
        <v>0.16669999999999999</v>
      </c>
      <c r="H1827" s="16">
        <v>16.38</v>
      </c>
      <c r="I1827" s="16">
        <f>ROUND(ROUND(G1827,8)*H1827,2)</f>
        <v>2.73</v>
      </c>
    </row>
    <row r="1828" spans="1:9" ht="29.1" customHeight="1" x14ac:dyDescent="0.25">
      <c r="A1828" s="13" t="s">
        <v>4492</v>
      </c>
      <c r="B1828" s="14" t="s">
        <v>4493</v>
      </c>
      <c r="C1828" s="66" t="s">
        <v>17</v>
      </c>
      <c r="D1828" s="66"/>
      <c r="E1828" s="66"/>
      <c r="F1828" s="13" t="s">
        <v>61</v>
      </c>
      <c r="G1828" s="15">
        <v>1.67E-2</v>
      </c>
      <c r="H1828" s="16">
        <v>26.04</v>
      </c>
      <c r="I1828" s="16">
        <f>ROUND(ROUND(G1828,8)*H1828,2)</f>
        <v>0.43</v>
      </c>
    </row>
    <row r="1829" spans="1:9" ht="21" customHeight="1" x14ac:dyDescent="0.25">
      <c r="A1829" s="13" t="s">
        <v>4535</v>
      </c>
      <c r="B1829" s="14" t="s">
        <v>4536</v>
      </c>
      <c r="C1829" s="66" t="s">
        <v>17</v>
      </c>
      <c r="D1829" s="66"/>
      <c r="E1829" s="66"/>
      <c r="F1829" s="13" t="s">
        <v>178</v>
      </c>
      <c r="G1829" s="15">
        <v>1.05</v>
      </c>
      <c r="H1829" s="16">
        <v>88.46</v>
      </c>
      <c r="I1829" s="16">
        <f>ROUND(ROUND(G1829,8)*H1829,2)</f>
        <v>92.88</v>
      </c>
    </row>
    <row r="1830" spans="1:9" ht="15" customHeight="1" x14ac:dyDescent="0.25">
      <c r="A1830" s="8"/>
      <c r="B1830" s="8"/>
      <c r="C1830" s="8"/>
      <c r="D1830" s="8"/>
      <c r="E1830" s="8"/>
      <c r="F1830" s="8"/>
      <c r="G1830" s="67" t="s">
        <v>3896</v>
      </c>
      <c r="H1830" s="67"/>
      <c r="I1830" s="17">
        <f>SUM(I1827:I1829)</f>
        <v>96.039999999999992</v>
      </c>
    </row>
    <row r="1831" spans="1:9" ht="15" customHeight="1" x14ac:dyDescent="0.25">
      <c r="A1831" s="64" t="s">
        <v>3872</v>
      </c>
      <c r="B1831" s="64"/>
      <c r="C1831" s="65" t="s">
        <v>3</v>
      </c>
      <c r="D1831" s="65"/>
      <c r="E1831" s="65"/>
      <c r="F1831" s="12" t="s">
        <v>4</v>
      </c>
      <c r="G1831" s="12" t="s">
        <v>3725</v>
      </c>
      <c r="H1831" s="12" t="s">
        <v>3726</v>
      </c>
      <c r="I1831" s="12" t="s">
        <v>3727</v>
      </c>
    </row>
    <row r="1832" spans="1:9" ht="21" customHeight="1" x14ac:dyDescent="0.25">
      <c r="A1832" s="13" t="s">
        <v>4497</v>
      </c>
      <c r="B1832" s="14" t="s">
        <v>4498</v>
      </c>
      <c r="C1832" s="66" t="s">
        <v>17</v>
      </c>
      <c r="D1832" s="66"/>
      <c r="E1832" s="66"/>
      <c r="F1832" s="13" t="s">
        <v>25</v>
      </c>
      <c r="G1832" s="15">
        <v>0.1132</v>
      </c>
      <c r="H1832" s="16">
        <v>28.47</v>
      </c>
      <c r="I1832" s="16">
        <f>ROUND(ROUND(G1832,8)*H1832,2)</f>
        <v>3.22</v>
      </c>
    </row>
    <row r="1833" spans="1:9" ht="15" customHeight="1" x14ac:dyDescent="0.25">
      <c r="A1833" s="13" t="s">
        <v>3899</v>
      </c>
      <c r="B1833" s="14" t="s">
        <v>3900</v>
      </c>
      <c r="C1833" s="66" t="s">
        <v>17</v>
      </c>
      <c r="D1833" s="66"/>
      <c r="E1833" s="66"/>
      <c r="F1833" s="13" t="s">
        <v>25</v>
      </c>
      <c r="G1833" s="15">
        <v>0.1132</v>
      </c>
      <c r="H1833" s="16">
        <v>24.37</v>
      </c>
      <c r="I1833" s="16">
        <f>ROUND(ROUND(G1833,8)*H1833,2)</f>
        <v>2.76</v>
      </c>
    </row>
    <row r="1834" spans="1:9" ht="18" customHeight="1" x14ac:dyDescent="0.25">
      <c r="A1834" s="8"/>
      <c r="B1834" s="8"/>
      <c r="C1834" s="8"/>
      <c r="D1834" s="8"/>
      <c r="E1834" s="8"/>
      <c r="F1834" s="8"/>
      <c r="G1834" s="67" t="s">
        <v>3875</v>
      </c>
      <c r="H1834" s="67"/>
      <c r="I1834" s="17">
        <f>SUM(I1832:I1833)</f>
        <v>5.98</v>
      </c>
    </row>
    <row r="1835" spans="1:9" ht="15" customHeight="1" x14ac:dyDescent="0.25">
      <c r="A1835" s="69" t="s">
        <v>4537</v>
      </c>
      <c r="B1835" s="69"/>
      <c r="C1835" s="69"/>
      <c r="D1835" s="8"/>
      <c r="E1835" s="8"/>
      <c r="F1835" s="8"/>
      <c r="G1835" s="68" t="s">
        <v>3745</v>
      </c>
      <c r="H1835" s="68"/>
      <c r="I1835" s="4">
        <v>102.02</v>
      </c>
    </row>
    <row r="1836" spans="1:9" ht="9.9499999999999993" customHeight="1" x14ac:dyDescent="0.25">
      <c r="A1836" s="8"/>
      <c r="B1836" s="8"/>
      <c r="C1836" s="8"/>
      <c r="D1836" s="8"/>
      <c r="E1836" s="8"/>
      <c r="F1836" s="8"/>
      <c r="G1836" s="62"/>
      <c r="H1836" s="62"/>
      <c r="I1836" s="62"/>
    </row>
    <row r="1837" spans="1:9" ht="20.100000000000001" customHeight="1" x14ac:dyDescent="0.25">
      <c r="A1837" s="63" t="s">
        <v>4538</v>
      </c>
      <c r="B1837" s="63"/>
      <c r="C1837" s="63"/>
      <c r="D1837" s="63"/>
      <c r="E1837" s="63"/>
      <c r="F1837" s="63"/>
      <c r="G1837" s="63"/>
      <c r="H1837" s="63"/>
      <c r="I1837" s="63"/>
    </row>
    <row r="1838" spans="1:9" ht="15" customHeight="1" x14ac:dyDescent="0.25">
      <c r="A1838" s="64" t="s">
        <v>3887</v>
      </c>
      <c r="B1838" s="64"/>
      <c r="C1838" s="65" t="s">
        <v>3</v>
      </c>
      <c r="D1838" s="65"/>
      <c r="E1838" s="65"/>
      <c r="F1838" s="12" t="s">
        <v>4</v>
      </c>
      <c r="G1838" s="12" t="s">
        <v>3725</v>
      </c>
      <c r="H1838" s="12" t="s">
        <v>3726</v>
      </c>
      <c r="I1838" s="12" t="s">
        <v>3727</v>
      </c>
    </row>
    <row r="1839" spans="1:9" ht="29.1" customHeight="1" x14ac:dyDescent="0.25">
      <c r="A1839" s="13" t="s">
        <v>4492</v>
      </c>
      <c r="B1839" s="14" t="s">
        <v>4493</v>
      </c>
      <c r="C1839" s="66" t="s">
        <v>17</v>
      </c>
      <c r="D1839" s="66"/>
      <c r="E1839" s="66"/>
      <c r="F1839" s="13" t="s">
        <v>61</v>
      </c>
      <c r="G1839" s="15">
        <v>2.5000000000000001E-2</v>
      </c>
      <c r="H1839" s="16">
        <v>26.04</v>
      </c>
      <c r="I1839" s="16">
        <f>ROUND(ROUND(G1839,8)*H1839,2)</f>
        <v>0.65</v>
      </c>
    </row>
    <row r="1840" spans="1:9" ht="21" customHeight="1" x14ac:dyDescent="0.25">
      <c r="A1840" s="13" t="s">
        <v>4539</v>
      </c>
      <c r="B1840" s="14" t="s">
        <v>4540</v>
      </c>
      <c r="C1840" s="66" t="s">
        <v>17</v>
      </c>
      <c r="D1840" s="66"/>
      <c r="E1840" s="66"/>
      <c r="F1840" s="13" t="s">
        <v>178</v>
      </c>
      <c r="G1840" s="15">
        <v>1.05</v>
      </c>
      <c r="H1840" s="16">
        <v>284.79000000000002</v>
      </c>
      <c r="I1840" s="16">
        <f>ROUND(ROUND(G1840,8)*H1840,2)</f>
        <v>299.02999999999997</v>
      </c>
    </row>
    <row r="1841" spans="1:9" ht="15" customHeight="1" x14ac:dyDescent="0.25">
      <c r="A1841" s="8"/>
      <c r="B1841" s="8"/>
      <c r="C1841" s="8"/>
      <c r="D1841" s="8"/>
      <c r="E1841" s="8"/>
      <c r="F1841" s="8"/>
      <c r="G1841" s="67" t="s">
        <v>3896</v>
      </c>
      <c r="H1841" s="67"/>
      <c r="I1841" s="17">
        <f>SUM(I1839:I1840)</f>
        <v>299.67999999999995</v>
      </c>
    </row>
    <row r="1842" spans="1:9" ht="15" customHeight="1" x14ac:dyDescent="0.25">
      <c r="A1842" s="64" t="s">
        <v>3872</v>
      </c>
      <c r="B1842" s="64"/>
      <c r="C1842" s="65" t="s">
        <v>3</v>
      </c>
      <c r="D1842" s="65"/>
      <c r="E1842" s="65"/>
      <c r="F1842" s="12" t="s">
        <v>4</v>
      </c>
      <c r="G1842" s="12" t="s">
        <v>3725</v>
      </c>
      <c r="H1842" s="12" t="s">
        <v>3726</v>
      </c>
      <c r="I1842" s="12" t="s">
        <v>3727</v>
      </c>
    </row>
    <row r="1843" spans="1:9" ht="21" customHeight="1" x14ac:dyDescent="0.25">
      <c r="A1843" s="13" t="s">
        <v>4497</v>
      </c>
      <c r="B1843" s="14" t="s">
        <v>4498</v>
      </c>
      <c r="C1843" s="66" t="s">
        <v>17</v>
      </c>
      <c r="D1843" s="66"/>
      <c r="E1843" s="66"/>
      <c r="F1843" s="13" t="s">
        <v>25</v>
      </c>
      <c r="G1843" s="15">
        <v>0.1308</v>
      </c>
      <c r="H1843" s="16">
        <v>28.47</v>
      </c>
      <c r="I1843" s="16">
        <f>ROUND(ROUND(G1843,8)*H1843,2)</f>
        <v>3.72</v>
      </c>
    </row>
    <row r="1844" spans="1:9" ht="15" customHeight="1" x14ac:dyDescent="0.25">
      <c r="A1844" s="13" t="s">
        <v>3899</v>
      </c>
      <c r="B1844" s="14" t="s">
        <v>3900</v>
      </c>
      <c r="C1844" s="66" t="s">
        <v>17</v>
      </c>
      <c r="D1844" s="66"/>
      <c r="E1844" s="66"/>
      <c r="F1844" s="13" t="s">
        <v>25</v>
      </c>
      <c r="G1844" s="15">
        <v>0.1308</v>
      </c>
      <c r="H1844" s="16">
        <v>24.37</v>
      </c>
      <c r="I1844" s="16">
        <f>ROUND(ROUND(G1844,8)*H1844,2)</f>
        <v>3.19</v>
      </c>
    </row>
    <row r="1845" spans="1:9" ht="18" customHeight="1" x14ac:dyDescent="0.25">
      <c r="A1845" s="8"/>
      <c r="B1845" s="8"/>
      <c r="C1845" s="8"/>
      <c r="D1845" s="8"/>
      <c r="E1845" s="8"/>
      <c r="F1845" s="8"/>
      <c r="G1845" s="67" t="s">
        <v>3875</v>
      </c>
      <c r="H1845" s="67"/>
      <c r="I1845" s="17">
        <f>SUM(I1843:I1844)</f>
        <v>6.91</v>
      </c>
    </row>
    <row r="1846" spans="1:9" ht="15" customHeight="1" x14ac:dyDescent="0.25">
      <c r="A1846" s="69" t="s">
        <v>4541</v>
      </c>
      <c r="B1846" s="69"/>
      <c r="C1846" s="69"/>
      <c r="D1846" s="8"/>
      <c r="E1846" s="8"/>
      <c r="F1846" s="8"/>
      <c r="G1846" s="68" t="s">
        <v>3745</v>
      </c>
      <c r="H1846" s="68"/>
      <c r="I1846" s="4">
        <v>306.58999999999997</v>
      </c>
    </row>
    <row r="1847" spans="1:9" ht="9.9499999999999993" customHeight="1" x14ac:dyDescent="0.25">
      <c r="A1847" s="8"/>
      <c r="B1847" s="8"/>
      <c r="C1847" s="8"/>
      <c r="D1847" s="8"/>
      <c r="E1847" s="8"/>
      <c r="F1847" s="8"/>
      <c r="G1847" s="62"/>
      <c r="H1847" s="62"/>
      <c r="I1847" s="62"/>
    </row>
    <row r="1848" spans="1:9" ht="20.100000000000001" customHeight="1" x14ac:dyDescent="0.25">
      <c r="A1848" s="63" t="s">
        <v>4542</v>
      </c>
      <c r="B1848" s="63"/>
      <c r="C1848" s="63"/>
      <c r="D1848" s="63"/>
      <c r="E1848" s="63"/>
      <c r="F1848" s="63"/>
      <c r="G1848" s="63"/>
      <c r="H1848" s="63"/>
      <c r="I1848" s="63"/>
    </row>
    <row r="1849" spans="1:9" ht="15" customHeight="1" x14ac:dyDescent="0.25">
      <c r="A1849" s="64" t="s">
        <v>3865</v>
      </c>
      <c r="B1849" s="64"/>
      <c r="C1849" s="65" t="s">
        <v>3</v>
      </c>
      <c r="D1849" s="65"/>
      <c r="E1849" s="65"/>
      <c r="F1849" s="12" t="s">
        <v>4</v>
      </c>
      <c r="G1849" s="12" t="s">
        <v>3725</v>
      </c>
      <c r="H1849" s="12" t="s">
        <v>3726</v>
      </c>
      <c r="I1849" s="12" t="s">
        <v>3727</v>
      </c>
    </row>
    <row r="1850" spans="1:9" ht="29.1" customHeight="1" x14ac:dyDescent="0.25">
      <c r="A1850" s="13" t="s">
        <v>4543</v>
      </c>
      <c r="B1850" s="14" t="s">
        <v>4544</v>
      </c>
      <c r="C1850" s="66" t="s">
        <v>17</v>
      </c>
      <c r="D1850" s="66"/>
      <c r="E1850" s="66"/>
      <c r="F1850" s="13" t="s">
        <v>3868</v>
      </c>
      <c r="G1850" s="15">
        <v>0.24579999999999999</v>
      </c>
      <c r="H1850" s="16">
        <v>103.7</v>
      </c>
      <c r="I1850" s="16">
        <f>TRUNC(TRUNC(G1850,8)*H1850,2)</f>
        <v>25.48</v>
      </c>
    </row>
    <row r="1851" spans="1:9" ht="29.1" customHeight="1" x14ac:dyDescent="0.25">
      <c r="A1851" s="13" t="s">
        <v>4545</v>
      </c>
      <c r="B1851" s="14" t="s">
        <v>4546</v>
      </c>
      <c r="C1851" s="66" t="s">
        <v>17</v>
      </c>
      <c r="D1851" s="66"/>
      <c r="E1851" s="66"/>
      <c r="F1851" s="13" t="s">
        <v>3829</v>
      </c>
      <c r="G1851" s="15">
        <v>0.12659999999999999</v>
      </c>
      <c r="H1851" s="16">
        <v>227.01</v>
      </c>
      <c r="I1851" s="16">
        <f>TRUNC(TRUNC(G1851,8)*H1851,2)</f>
        <v>28.73</v>
      </c>
    </row>
    <row r="1852" spans="1:9" ht="18" customHeight="1" x14ac:dyDescent="0.25">
      <c r="A1852" s="8"/>
      <c r="B1852" s="8"/>
      <c r="C1852" s="8"/>
      <c r="D1852" s="8"/>
      <c r="E1852" s="8"/>
      <c r="F1852" s="8"/>
      <c r="G1852" s="67" t="s">
        <v>3871</v>
      </c>
      <c r="H1852" s="67"/>
      <c r="I1852" s="17">
        <f>SUM(I1850:I1851)</f>
        <v>54.21</v>
      </c>
    </row>
    <row r="1853" spans="1:9" ht="15" customHeight="1" x14ac:dyDescent="0.25">
      <c r="A1853" s="64" t="s">
        <v>3887</v>
      </c>
      <c r="B1853" s="64"/>
      <c r="C1853" s="65" t="s">
        <v>3</v>
      </c>
      <c r="D1853" s="65"/>
      <c r="E1853" s="65"/>
      <c r="F1853" s="12" t="s">
        <v>4</v>
      </c>
      <c r="G1853" s="12" t="s">
        <v>3725</v>
      </c>
      <c r="H1853" s="12" t="s">
        <v>3726</v>
      </c>
      <c r="I1853" s="12" t="s">
        <v>3727</v>
      </c>
    </row>
    <row r="1854" spans="1:9" ht="29.1" customHeight="1" x14ac:dyDescent="0.25">
      <c r="A1854" s="13" t="s">
        <v>4547</v>
      </c>
      <c r="B1854" s="14" t="s">
        <v>4548</v>
      </c>
      <c r="C1854" s="66" t="s">
        <v>17</v>
      </c>
      <c r="D1854" s="66"/>
      <c r="E1854" s="66"/>
      <c r="F1854" s="13" t="s">
        <v>178</v>
      </c>
      <c r="G1854" s="15">
        <v>1.03</v>
      </c>
      <c r="H1854" s="16">
        <v>463.99</v>
      </c>
      <c r="I1854" s="16">
        <f>TRUNC(TRUNC(G1854,8)*H1854,2)</f>
        <v>477.9</v>
      </c>
    </row>
    <row r="1855" spans="1:9" ht="15" customHeight="1" x14ac:dyDescent="0.25">
      <c r="A1855" s="8"/>
      <c r="B1855" s="8"/>
      <c r="C1855" s="8"/>
      <c r="D1855" s="8"/>
      <c r="E1855" s="8"/>
      <c r="F1855" s="8"/>
      <c r="G1855" s="67" t="s">
        <v>3896</v>
      </c>
      <c r="H1855" s="67"/>
      <c r="I1855" s="17">
        <f>SUM(I1854:I1854)</f>
        <v>477.9</v>
      </c>
    </row>
    <row r="1856" spans="1:9" ht="15" customHeight="1" x14ac:dyDescent="0.25">
      <c r="A1856" s="64" t="s">
        <v>3872</v>
      </c>
      <c r="B1856" s="64"/>
      <c r="C1856" s="65" t="s">
        <v>3</v>
      </c>
      <c r="D1856" s="65"/>
      <c r="E1856" s="65"/>
      <c r="F1856" s="12" t="s">
        <v>4</v>
      </c>
      <c r="G1856" s="12" t="s">
        <v>3725</v>
      </c>
      <c r="H1856" s="12" t="s">
        <v>3726</v>
      </c>
      <c r="I1856" s="12" t="s">
        <v>3727</v>
      </c>
    </row>
    <row r="1857" spans="1:9" ht="21" customHeight="1" x14ac:dyDescent="0.25">
      <c r="A1857" s="13" t="s">
        <v>4497</v>
      </c>
      <c r="B1857" s="14" t="s">
        <v>4498</v>
      </c>
      <c r="C1857" s="66" t="s">
        <v>17</v>
      </c>
      <c r="D1857" s="66"/>
      <c r="E1857" s="66"/>
      <c r="F1857" s="13" t="s">
        <v>25</v>
      </c>
      <c r="G1857" s="15">
        <v>0.56589999999999996</v>
      </c>
      <c r="H1857" s="16">
        <v>28.47</v>
      </c>
      <c r="I1857" s="16">
        <f>TRUNC(TRUNC(G1857,8)*H1857,2)</f>
        <v>16.11</v>
      </c>
    </row>
    <row r="1858" spans="1:9" ht="15" customHeight="1" x14ac:dyDescent="0.25">
      <c r="A1858" s="13" t="s">
        <v>3899</v>
      </c>
      <c r="B1858" s="14" t="s">
        <v>3900</v>
      </c>
      <c r="C1858" s="66" t="s">
        <v>17</v>
      </c>
      <c r="D1858" s="66"/>
      <c r="E1858" s="66"/>
      <c r="F1858" s="13" t="s">
        <v>25</v>
      </c>
      <c r="G1858" s="15">
        <v>1.1316999999999999</v>
      </c>
      <c r="H1858" s="16">
        <v>24.37</v>
      </c>
      <c r="I1858" s="16">
        <f>TRUNC(TRUNC(G1858,8)*H1858,2)</f>
        <v>27.57</v>
      </c>
    </row>
    <row r="1859" spans="1:9" ht="18" customHeight="1" x14ac:dyDescent="0.25">
      <c r="A1859" s="8"/>
      <c r="B1859" s="8"/>
      <c r="C1859" s="8"/>
      <c r="D1859" s="8"/>
      <c r="E1859" s="8"/>
      <c r="F1859" s="8"/>
      <c r="G1859" s="67" t="s">
        <v>3875</v>
      </c>
      <c r="H1859" s="67"/>
      <c r="I1859" s="17">
        <f>SUM(I1857:I1858)</f>
        <v>43.68</v>
      </c>
    </row>
    <row r="1860" spans="1:9" ht="15" customHeight="1" x14ac:dyDescent="0.25">
      <c r="A1860" s="64" t="s">
        <v>3741</v>
      </c>
      <c r="B1860" s="64"/>
      <c r="C1860" s="65" t="s">
        <v>3</v>
      </c>
      <c r="D1860" s="65"/>
      <c r="E1860" s="65"/>
      <c r="F1860" s="12" t="s">
        <v>4</v>
      </c>
      <c r="G1860" s="12" t="s">
        <v>3725</v>
      </c>
      <c r="H1860" s="12" t="s">
        <v>3726</v>
      </c>
      <c r="I1860" s="12" t="s">
        <v>3727</v>
      </c>
    </row>
    <row r="1861" spans="1:9" ht="21" customHeight="1" x14ac:dyDescent="0.25">
      <c r="A1861" s="13" t="s">
        <v>4549</v>
      </c>
      <c r="B1861" s="14" t="s">
        <v>4550</v>
      </c>
      <c r="C1861" s="66" t="s">
        <v>17</v>
      </c>
      <c r="D1861" s="66"/>
      <c r="E1861" s="66"/>
      <c r="F1861" s="13" t="s">
        <v>76</v>
      </c>
      <c r="G1861" s="15">
        <v>1.54E-2</v>
      </c>
      <c r="H1861" s="16">
        <v>764.21</v>
      </c>
      <c r="I1861" s="16">
        <f>TRUNC(TRUNC(G1861,8)*H1861,2)</f>
        <v>11.76</v>
      </c>
    </row>
    <row r="1862" spans="1:9" ht="15" customHeight="1" x14ac:dyDescent="0.25">
      <c r="A1862" s="8"/>
      <c r="B1862" s="8"/>
      <c r="C1862" s="8"/>
      <c r="D1862" s="8"/>
      <c r="E1862" s="8"/>
      <c r="F1862" s="8"/>
      <c r="G1862" s="67" t="s">
        <v>3744</v>
      </c>
      <c r="H1862" s="67"/>
      <c r="I1862" s="17">
        <f>SUM(I1861:I1861)</f>
        <v>11.76</v>
      </c>
    </row>
    <row r="1863" spans="1:9" ht="15" customHeight="1" x14ac:dyDescent="0.25">
      <c r="A1863" s="8"/>
      <c r="B1863" s="8"/>
      <c r="C1863" s="8"/>
      <c r="D1863" s="8"/>
      <c r="E1863" s="8"/>
      <c r="F1863" s="8"/>
      <c r="G1863" s="68" t="s">
        <v>3745</v>
      </c>
      <c r="H1863" s="68"/>
      <c r="I1863" s="4">
        <f>ROUND(SUM(I1852,I1855,I1859,I1862),2)</f>
        <v>587.54999999999995</v>
      </c>
    </row>
    <row r="1864" spans="1:9" ht="9.9499999999999993" customHeight="1" x14ac:dyDescent="0.25">
      <c r="A1864" s="8"/>
      <c r="B1864" s="8"/>
      <c r="C1864" s="8"/>
      <c r="D1864" s="8"/>
      <c r="E1864" s="8"/>
      <c r="F1864" s="8"/>
      <c r="G1864" s="62"/>
      <c r="H1864" s="62"/>
      <c r="I1864" s="62"/>
    </row>
    <row r="1865" spans="1:9" ht="20.100000000000001" customHeight="1" x14ac:dyDescent="0.25">
      <c r="A1865" s="63" t="s">
        <v>4551</v>
      </c>
      <c r="B1865" s="63"/>
      <c r="C1865" s="63"/>
      <c r="D1865" s="63"/>
      <c r="E1865" s="63"/>
      <c r="F1865" s="63"/>
      <c r="G1865" s="63"/>
      <c r="H1865" s="63"/>
      <c r="I1865" s="63"/>
    </row>
    <row r="1866" spans="1:9" ht="15" customHeight="1" x14ac:dyDescent="0.25">
      <c r="A1866" s="64" t="s">
        <v>3865</v>
      </c>
      <c r="B1866" s="64"/>
      <c r="C1866" s="65" t="s">
        <v>3</v>
      </c>
      <c r="D1866" s="65"/>
      <c r="E1866" s="65"/>
      <c r="F1866" s="12" t="s">
        <v>4</v>
      </c>
      <c r="G1866" s="12" t="s">
        <v>3725</v>
      </c>
      <c r="H1866" s="12" t="s">
        <v>3726</v>
      </c>
      <c r="I1866" s="12" t="s">
        <v>3727</v>
      </c>
    </row>
    <row r="1867" spans="1:9" ht="45.95" customHeight="1" x14ac:dyDescent="0.25">
      <c r="A1867" s="13" t="s">
        <v>4139</v>
      </c>
      <c r="B1867" s="14" t="s">
        <v>4140</v>
      </c>
      <c r="C1867" s="66" t="s">
        <v>17</v>
      </c>
      <c r="D1867" s="66"/>
      <c r="E1867" s="66"/>
      <c r="F1867" s="13" t="s">
        <v>3868</v>
      </c>
      <c r="G1867" s="15">
        <v>1.78E-2</v>
      </c>
      <c r="H1867" s="16">
        <v>79.12</v>
      </c>
      <c r="I1867" s="16">
        <f>TRUNC(TRUNC(G1867,8)*H1867,2)</f>
        <v>1.4</v>
      </c>
    </row>
    <row r="1868" spans="1:9" ht="45.95" customHeight="1" x14ac:dyDescent="0.25">
      <c r="A1868" s="13" t="s">
        <v>4141</v>
      </c>
      <c r="B1868" s="14" t="s">
        <v>4142</v>
      </c>
      <c r="C1868" s="66" t="s">
        <v>17</v>
      </c>
      <c r="D1868" s="66"/>
      <c r="E1868" s="66"/>
      <c r="F1868" s="13" t="s">
        <v>3829</v>
      </c>
      <c r="G1868" s="15">
        <v>8.6999999999999994E-3</v>
      </c>
      <c r="H1868" s="16">
        <v>164.77</v>
      </c>
      <c r="I1868" s="16">
        <f>TRUNC(TRUNC(G1868,8)*H1868,2)</f>
        <v>1.43</v>
      </c>
    </row>
    <row r="1869" spans="1:9" ht="18" customHeight="1" x14ac:dyDescent="0.25">
      <c r="A1869" s="8"/>
      <c r="B1869" s="8"/>
      <c r="C1869" s="8"/>
      <c r="D1869" s="8"/>
      <c r="E1869" s="8"/>
      <c r="F1869" s="8"/>
      <c r="G1869" s="67" t="s">
        <v>3871</v>
      </c>
      <c r="H1869" s="67"/>
      <c r="I1869" s="17">
        <f>SUM(I1867:I1868)</f>
        <v>2.83</v>
      </c>
    </row>
    <row r="1870" spans="1:9" ht="15" customHeight="1" x14ac:dyDescent="0.25">
      <c r="A1870" s="64" t="s">
        <v>3887</v>
      </c>
      <c r="B1870" s="64"/>
      <c r="C1870" s="65" t="s">
        <v>3</v>
      </c>
      <c r="D1870" s="65"/>
      <c r="E1870" s="65"/>
      <c r="F1870" s="12" t="s">
        <v>4</v>
      </c>
      <c r="G1870" s="12" t="s">
        <v>3725</v>
      </c>
      <c r="H1870" s="12" t="s">
        <v>3726</v>
      </c>
      <c r="I1870" s="12" t="s">
        <v>3727</v>
      </c>
    </row>
    <row r="1871" spans="1:9" ht="21" customHeight="1" x14ac:dyDescent="0.25">
      <c r="A1871" s="13" t="s">
        <v>4147</v>
      </c>
      <c r="B1871" s="14" t="s">
        <v>4148</v>
      </c>
      <c r="C1871" s="66" t="s">
        <v>17</v>
      </c>
      <c r="D1871" s="66"/>
      <c r="E1871" s="66"/>
      <c r="F1871" s="13" t="s">
        <v>4149</v>
      </c>
      <c r="G1871" s="15">
        <v>5.4000000000000003E-3</v>
      </c>
      <c r="H1871" s="16">
        <v>6.71</v>
      </c>
      <c r="I1871" s="16">
        <f t="shared" ref="I1871:I1876" si="29">TRUNC(TRUNC(G1871,8)*H1871,2)</f>
        <v>0.03</v>
      </c>
    </row>
    <row r="1872" spans="1:9" ht="21" customHeight="1" x14ac:dyDescent="0.25">
      <c r="A1872" s="13" t="s">
        <v>3925</v>
      </c>
      <c r="B1872" s="14" t="s">
        <v>3926</v>
      </c>
      <c r="C1872" s="66" t="s">
        <v>17</v>
      </c>
      <c r="D1872" s="66"/>
      <c r="E1872" s="66"/>
      <c r="F1872" s="13" t="s">
        <v>178</v>
      </c>
      <c r="G1872" s="15">
        <v>0.11840000000000001</v>
      </c>
      <c r="H1872" s="16">
        <v>9.6199999999999992</v>
      </c>
      <c r="I1872" s="16">
        <f t="shared" si="29"/>
        <v>1.1299999999999999</v>
      </c>
    </row>
    <row r="1873" spans="1:9" ht="15" customHeight="1" x14ac:dyDescent="0.25">
      <c r="A1873" s="13" t="s">
        <v>3892</v>
      </c>
      <c r="B1873" s="14" t="s">
        <v>3893</v>
      </c>
      <c r="C1873" s="66" t="s">
        <v>17</v>
      </c>
      <c r="D1873" s="66"/>
      <c r="E1873" s="66"/>
      <c r="F1873" s="13" t="s">
        <v>740</v>
      </c>
      <c r="G1873" s="15">
        <v>1.2500000000000001E-2</v>
      </c>
      <c r="H1873" s="16">
        <v>16.63</v>
      </c>
      <c r="I1873" s="16">
        <f t="shared" si="29"/>
        <v>0.2</v>
      </c>
    </row>
    <row r="1874" spans="1:9" ht="21" customHeight="1" x14ac:dyDescent="0.25">
      <c r="A1874" s="13" t="s">
        <v>4150</v>
      </c>
      <c r="B1874" s="14" t="s">
        <v>4151</v>
      </c>
      <c r="C1874" s="66" t="s">
        <v>17</v>
      </c>
      <c r="D1874" s="66"/>
      <c r="E1874" s="66"/>
      <c r="F1874" s="13" t="s">
        <v>178</v>
      </c>
      <c r="G1874" s="15">
        <v>0.14080000000000001</v>
      </c>
      <c r="H1874" s="16">
        <v>3.36</v>
      </c>
      <c r="I1874" s="16">
        <f t="shared" si="29"/>
        <v>0.47</v>
      </c>
    </row>
    <row r="1875" spans="1:9" ht="29.1" customHeight="1" x14ac:dyDescent="0.25">
      <c r="A1875" s="13" t="s">
        <v>4095</v>
      </c>
      <c r="B1875" s="14" t="s">
        <v>4096</v>
      </c>
      <c r="C1875" s="66" t="s">
        <v>17</v>
      </c>
      <c r="D1875" s="66"/>
      <c r="E1875" s="66"/>
      <c r="F1875" s="13" t="s">
        <v>178</v>
      </c>
      <c r="G1875" s="15">
        <v>0.44159999999999999</v>
      </c>
      <c r="H1875" s="16">
        <v>18.809999999999999</v>
      </c>
      <c r="I1875" s="16">
        <f t="shared" si="29"/>
        <v>8.3000000000000007</v>
      </c>
    </row>
    <row r="1876" spans="1:9" ht="21" customHeight="1" x14ac:dyDescent="0.25">
      <c r="A1876" s="13" t="s">
        <v>4175</v>
      </c>
      <c r="B1876" s="14" t="s">
        <v>4176</v>
      </c>
      <c r="C1876" s="66" t="s">
        <v>17</v>
      </c>
      <c r="D1876" s="66"/>
      <c r="E1876" s="66"/>
      <c r="F1876" s="13" t="s">
        <v>61</v>
      </c>
      <c r="G1876" s="15">
        <v>131.81880000000001</v>
      </c>
      <c r="H1876" s="16">
        <v>0.6</v>
      </c>
      <c r="I1876" s="16">
        <f t="shared" si="29"/>
        <v>79.09</v>
      </c>
    </row>
    <row r="1877" spans="1:9" ht="15" customHeight="1" x14ac:dyDescent="0.25">
      <c r="A1877" s="8"/>
      <c r="B1877" s="8"/>
      <c r="C1877" s="8"/>
      <c r="D1877" s="8"/>
      <c r="E1877" s="8"/>
      <c r="F1877" s="8"/>
      <c r="G1877" s="67" t="s">
        <v>3896</v>
      </c>
      <c r="H1877" s="67"/>
      <c r="I1877" s="17">
        <f>SUM(I1871:I1876)</f>
        <v>89.22</v>
      </c>
    </row>
    <row r="1878" spans="1:9" ht="15" customHeight="1" x14ac:dyDescent="0.25">
      <c r="A1878" s="64" t="s">
        <v>3872</v>
      </c>
      <c r="B1878" s="64"/>
      <c r="C1878" s="65" t="s">
        <v>3</v>
      </c>
      <c r="D1878" s="65"/>
      <c r="E1878" s="65"/>
      <c r="F1878" s="12" t="s">
        <v>4</v>
      </c>
      <c r="G1878" s="12" t="s">
        <v>3725</v>
      </c>
      <c r="H1878" s="12" t="s">
        <v>3726</v>
      </c>
      <c r="I1878" s="12" t="s">
        <v>3727</v>
      </c>
    </row>
    <row r="1879" spans="1:9" ht="15" customHeight="1" x14ac:dyDescent="0.25">
      <c r="A1879" s="13" t="s">
        <v>3948</v>
      </c>
      <c r="B1879" s="14" t="s">
        <v>3949</v>
      </c>
      <c r="C1879" s="66" t="s">
        <v>17</v>
      </c>
      <c r="D1879" s="66"/>
      <c r="E1879" s="66"/>
      <c r="F1879" s="13" t="s">
        <v>25</v>
      </c>
      <c r="G1879" s="15">
        <v>5.0944000000000003</v>
      </c>
      <c r="H1879" s="16">
        <v>33.520000000000003</v>
      </c>
      <c r="I1879" s="16">
        <f>TRUNC(TRUNC(G1879,8)*H1879,2)</f>
        <v>170.76</v>
      </c>
    </row>
    <row r="1880" spans="1:9" ht="15" customHeight="1" x14ac:dyDescent="0.25">
      <c r="A1880" s="13" t="s">
        <v>3899</v>
      </c>
      <c r="B1880" s="14" t="s">
        <v>3900</v>
      </c>
      <c r="C1880" s="66" t="s">
        <v>17</v>
      </c>
      <c r="D1880" s="66"/>
      <c r="E1880" s="66"/>
      <c r="F1880" s="13" t="s">
        <v>25</v>
      </c>
      <c r="G1880" s="15">
        <v>4.0027999999999997</v>
      </c>
      <c r="H1880" s="16">
        <v>24.37</v>
      </c>
      <c r="I1880" s="16">
        <f>TRUNC(TRUNC(G1880,8)*H1880,2)</f>
        <v>97.54</v>
      </c>
    </row>
    <row r="1881" spans="1:9" ht="18" customHeight="1" x14ac:dyDescent="0.25">
      <c r="A1881" s="8"/>
      <c r="B1881" s="8"/>
      <c r="C1881" s="8"/>
      <c r="D1881" s="8"/>
      <c r="E1881" s="8"/>
      <c r="F1881" s="8"/>
      <c r="G1881" s="67" t="s">
        <v>3875</v>
      </c>
      <c r="H1881" s="67"/>
      <c r="I1881" s="17">
        <f>SUM(I1879:I1880)</f>
        <v>268.3</v>
      </c>
    </row>
    <row r="1882" spans="1:9" ht="15" customHeight="1" x14ac:dyDescent="0.25">
      <c r="A1882" s="64" t="s">
        <v>3741</v>
      </c>
      <c r="B1882" s="64"/>
      <c r="C1882" s="65" t="s">
        <v>3</v>
      </c>
      <c r="D1882" s="65"/>
      <c r="E1882" s="65"/>
      <c r="F1882" s="12" t="s">
        <v>4</v>
      </c>
      <c r="G1882" s="12" t="s">
        <v>3725</v>
      </c>
      <c r="H1882" s="12" t="s">
        <v>3726</v>
      </c>
      <c r="I1882" s="12" t="s">
        <v>3727</v>
      </c>
    </row>
    <row r="1883" spans="1:9" ht="29.1" customHeight="1" x14ac:dyDescent="0.25">
      <c r="A1883" s="13" t="s">
        <v>4152</v>
      </c>
      <c r="B1883" s="14" t="s">
        <v>4153</v>
      </c>
      <c r="C1883" s="66" t="s">
        <v>17</v>
      </c>
      <c r="D1883" s="66"/>
      <c r="E1883" s="66"/>
      <c r="F1883" s="13" t="s">
        <v>76</v>
      </c>
      <c r="G1883" s="15">
        <v>0.11559999999999999</v>
      </c>
      <c r="H1883" s="16">
        <v>698.78</v>
      </c>
      <c r="I1883" s="16">
        <f>TRUNC(TRUNC(G1883,8)*H1883,2)</f>
        <v>80.77</v>
      </c>
    </row>
    <row r="1884" spans="1:9" ht="29.1" customHeight="1" x14ac:dyDescent="0.25">
      <c r="A1884" s="13" t="s">
        <v>4154</v>
      </c>
      <c r="B1884" s="14" t="s">
        <v>4155</v>
      </c>
      <c r="C1884" s="66" t="s">
        <v>17</v>
      </c>
      <c r="D1884" s="66"/>
      <c r="E1884" s="66"/>
      <c r="F1884" s="13" t="s">
        <v>76</v>
      </c>
      <c r="G1884" s="15">
        <v>1.4800000000000001E-2</v>
      </c>
      <c r="H1884" s="16">
        <v>626.83000000000004</v>
      </c>
      <c r="I1884" s="16">
        <f>TRUNC(TRUNC(G1884,8)*H1884,2)</f>
        <v>9.27</v>
      </c>
    </row>
    <row r="1885" spans="1:9" ht="29.1" customHeight="1" x14ac:dyDescent="0.25">
      <c r="A1885" s="13" t="s">
        <v>4162</v>
      </c>
      <c r="B1885" s="14" t="s">
        <v>4163</v>
      </c>
      <c r="C1885" s="66" t="s">
        <v>17</v>
      </c>
      <c r="D1885" s="66"/>
      <c r="E1885" s="66"/>
      <c r="F1885" s="13" t="s">
        <v>76</v>
      </c>
      <c r="G1885" s="15">
        <v>7.4399999999999994E-2</v>
      </c>
      <c r="H1885" s="16">
        <v>554.92999999999995</v>
      </c>
      <c r="I1885" s="16">
        <f>TRUNC(TRUNC(G1885,8)*H1885,2)</f>
        <v>41.28</v>
      </c>
    </row>
    <row r="1886" spans="1:9" ht="29.1" customHeight="1" x14ac:dyDescent="0.25">
      <c r="A1886" s="13" t="s">
        <v>4168</v>
      </c>
      <c r="B1886" s="14" t="s">
        <v>4169</v>
      </c>
      <c r="C1886" s="66" t="s">
        <v>17</v>
      </c>
      <c r="D1886" s="66"/>
      <c r="E1886" s="66"/>
      <c r="F1886" s="13" t="s">
        <v>76</v>
      </c>
      <c r="G1886" s="15">
        <v>4.48E-2</v>
      </c>
      <c r="H1886" s="16">
        <v>2733.21</v>
      </c>
      <c r="I1886" s="16">
        <f>TRUNC(TRUNC(G1886,8)*H1886,2)</f>
        <v>122.44</v>
      </c>
    </row>
    <row r="1887" spans="1:9" ht="21" customHeight="1" x14ac:dyDescent="0.25">
      <c r="A1887" s="13" t="s">
        <v>4380</v>
      </c>
      <c r="B1887" s="14" t="s">
        <v>4381</v>
      </c>
      <c r="C1887" s="66" t="s">
        <v>17</v>
      </c>
      <c r="D1887" s="66"/>
      <c r="E1887" s="66"/>
      <c r="F1887" s="13" t="s">
        <v>72</v>
      </c>
      <c r="G1887" s="15">
        <v>0.81</v>
      </c>
      <c r="H1887" s="16">
        <v>7.46</v>
      </c>
      <c r="I1887" s="16">
        <f>TRUNC(TRUNC(G1887,8)*H1887,2)</f>
        <v>6.04</v>
      </c>
    </row>
    <row r="1888" spans="1:9" ht="15" customHeight="1" x14ac:dyDescent="0.25">
      <c r="A1888" s="8"/>
      <c r="B1888" s="8"/>
      <c r="C1888" s="8"/>
      <c r="D1888" s="8"/>
      <c r="E1888" s="8"/>
      <c r="F1888" s="8"/>
      <c r="G1888" s="67" t="s">
        <v>3744</v>
      </c>
      <c r="H1888" s="67"/>
      <c r="I1888" s="17">
        <f>SUM(I1883:I1887)</f>
        <v>259.8</v>
      </c>
    </row>
    <row r="1889" spans="1:9" ht="15" customHeight="1" x14ac:dyDescent="0.25">
      <c r="A1889" s="8"/>
      <c r="B1889" s="8"/>
      <c r="C1889" s="8"/>
      <c r="D1889" s="8"/>
      <c r="E1889" s="8"/>
      <c r="F1889" s="8"/>
      <c r="G1889" s="68" t="s">
        <v>3745</v>
      </c>
      <c r="H1889" s="68"/>
      <c r="I1889" s="4">
        <f>ROUND(SUM(I1869,I1877,I1881,I1888),2)</f>
        <v>620.15</v>
      </c>
    </row>
    <row r="1890" spans="1:9" ht="9.9499999999999993" customHeight="1" x14ac:dyDescent="0.25">
      <c r="A1890" s="8"/>
      <c r="B1890" s="8"/>
      <c r="C1890" s="8"/>
      <c r="D1890" s="8"/>
      <c r="E1890" s="8"/>
      <c r="F1890" s="8"/>
      <c r="G1890" s="62"/>
      <c r="H1890" s="62"/>
      <c r="I1890" s="62"/>
    </row>
    <row r="1891" spans="1:9" ht="20.100000000000001" customHeight="1" x14ac:dyDescent="0.25">
      <c r="A1891" s="63" t="s">
        <v>4552</v>
      </c>
      <c r="B1891" s="63"/>
      <c r="C1891" s="63"/>
      <c r="D1891" s="63"/>
      <c r="E1891" s="63"/>
      <c r="F1891" s="63"/>
      <c r="G1891" s="63"/>
      <c r="H1891" s="63"/>
      <c r="I1891" s="63"/>
    </row>
    <row r="1892" spans="1:9" ht="15" customHeight="1" x14ac:dyDescent="0.25">
      <c r="A1892" s="64" t="s">
        <v>3737</v>
      </c>
      <c r="B1892" s="64"/>
      <c r="C1892" s="65" t="s">
        <v>3</v>
      </c>
      <c r="D1892" s="65"/>
      <c r="E1892" s="65"/>
      <c r="F1892" s="12" t="s">
        <v>4</v>
      </c>
      <c r="G1892" s="12" t="s">
        <v>3725</v>
      </c>
      <c r="H1892" s="12" t="s">
        <v>3726</v>
      </c>
      <c r="I1892" s="12" t="s">
        <v>3727</v>
      </c>
    </row>
    <row r="1893" spans="1:9" ht="15" customHeight="1" x14ac:dyDescent="0.25">
      <c r="A1893" s="13" t="s">
        <v>4553</v>
      </c>
      <c r="B1893" s="14" t="s">
        <v>4554</v>
      </c>
      <c r="C1893" s="66" t="s">
        <v>188</v>
      </c>
      <c r="D1893" s="66"/>
      <c r="E1893" s="66"/>
      <c r="F1893" s="13" t="s">
        <v>4555</v>
      </c>
      <c r="G1893" s="15">
        <v>2.96</v>
      </c>
      <c r="H1893" s="16">
        <v>18.54</v>
      </c>
      <c r="I1893" s="16">
        <f>TRUNC(TRUNC(G1893,8)*H1893,2)</f>
        <v>54.87</v>
      </c>
    </row>
    <row r="1894" spans="1:9" ht="15" customHeight="1" x14ac:dyDescent="0.25">
      <c r="A1894" s="8"/>
      <c r="B1894" s="8"/>
      <c r="C1894" s="8"/>
      <c r="D1894" s="8"/>
      <c r="E1894" s="8"/>
      <c r="F1894" s="8"/>
      <c r="G1894" s="67" t="s">
        <v>3740</v>
      </c>
      <c r="H1894" s="67"/>
      <c r="I1894" s="17">
        <f>SUM(I1893:I1893)</f>
        <v>54.87</v>
      </c>
    </row>
    <row r="1895" spans="1:9" ht="15" customHeight="1" x14ac:dyDescent="0.25">
      <c r="A1895" s="64" t="s">
        <v>3741</v>
      </c>
      <c r="B1895" s="64"/>
      <c r="C1895" s="65" t="s">
        <v>3</v>
      </c>
      <c r="D1895" s="65"/>
      <c r="E1895" s="65"/>
      <c r="F1895" s="12" t="s">
        <v>4</v>
      </c>
      <c r="G1895" s="12" t="s">
        <v>3725</v>
      </c>
      <c r="H1895" s="12" t="s">
        <v>3726</v>
      </c>
      <c r="I1895" s="12" t="s">
        <v>3727</v>
      </c>
    </row>
    <row r="1896" spans="1:9" ht="29.1" customHeight="1" x14ac:dyDescent="0.25">
      <c r="A1896" s="13" t="s">
        <v>4233</v>
      </c>
      <c r="B1896" s="14" t="s">
        <v>4234</v>
      </c>
      <c r="C1896" s="66" t="s">
        <v>188</v>
      </c>
      <c r="D1896" s="66"/>
      <c r="E1896" s="66"/>
      <c r="F1896" s="13" t="s">
        <v>2039</v>
      </c>
      <c r="G1896" s="15">
        <v>20</v>
      </c>
      <c r="H1896" s="16">
        <v>13.86</v>
      </c>
      <c r="I1896" s="16">
        <f t="shared" ref="I1896:I1901" si="30">TRUNC(TRUNC(G1896,8)*H1896,2)</f>
        <v>277.2</v>
      </c>
    </row>
    <row r="1897" spans="1:9" ht="29.1" customHeight="1" x14ac:dyDescent="0.25">
      <c r="A1897" s="13" t="s">
        <v>4556</v>
      </c>
      <c r="B1897" s="14" t="s">
        <v>4557</v>
      </c>
      <c r="C1897" s="66" t="s">
        <v>188</v>
      </c>
      <c r="D1897" s="66"/>
      <c r="E1897" s="66"/>
      <c r="F1897" s="13" t="s">
        <v>193</v>
      </c>
      <c r="G1897" s="15">
        <v>3.81</v>
      </c>
      <c r="H1897" s="16">
        <v>260.45999999999998</v>
      </c>
      <c r="I1897" s="16">
        <f t="shared" si="30"/>
        <v>992.35</v>
      </c>
    </row>
    <row r="1898" spans="1:9" ht="29.1" customHeight="1" x14ac:dyDescent="0.25">
      <c r="A1898" s="13" t="s">
        <v>4252</v>
      </c>
      <c r="B1898" s="14" t="s">
        <v>4253</v>
      </c>
      <c r="C1898" s="66" t="s">
        <v>188</v>
      </c>
      <c r="D1898" s="66"/>
      <c r="E1898" s="66"/>
      <c r="F1898" s="13" t="s">
        <v>189</v>
      </c>
      <c r="G1898" s="15">
        <v>0.06</v>
      </c>
      <c r="H1898" s="16">
        <v>628.4</v>
      </c>
      <c r="I1898" s="16">
        <f t="shared" si="30"/>
        <v>37.700000000000003</v>
      </c>
    </row>
    <row r="1899" spans="1:9" ht="21" customHeight="1" x14ac:dyDescent="0.25">
      <c r="A1899" s="13" t="s">
        <v>4505</v>
      </c>
      <c r="B1899" s="14" t="s">
        <v>4506</v>
      </c>
      <c r="C1899" s="66" t="s">
        <v>188</v>
      </c>
      <c r="D1899" s="66"/>
      <c r="E1899" s="66"/>
      <c r="F1899" s="13" t="s">
        <v>189</v>
      </c>
      <c r="G1899" s="15">
        <v>0.25</v>
      </c>
      <c r="H1899" s="16">
        <v>688.57</v>
      </c>
      <c r="I1899" s="16">
        <f t="shared" si="30"/>
        <v>172.14</v>
      </c>
    </row>
    <row r="1900" spans="1:9" ht="21" customHeight="1" x14ac:dyDescent="0.25">
      <c r="A1900" s="13" t="s">
        <v>4509</v>
      </c>
      <c r="B1900" s="14" t="s">
        <v>4510</v>
      </c>
      <c r="C1900" s="66" t="s">
        <v>188</v>
      </c>
      <c r="D1900" s="66"/>
      <c r="E1900" s="66"/>
      <c r="F1900" s="13" t="s">
        <v>193</v>
      </c>
      <c r="G1900" s="15">
        <v>3.1</v>
      </c>
      <c r="H1900" s="16">
        <v>132.6</v>
      </c>
      <c r="I1900" s="16">
        <f t="shared" si="30"/>
        <v>411.06</v>
      </c>
    </row>
    <row r="1901" spans="1:9" ht="21" customHeight="1" x14ac:dyDescent="0.25">
      <c r="A1901" s="13" t="s">
        <v>4558</v>
      </c>
      <c r="B1901" s="14" t="s">
        <v>4559</v>
      </c>
      <c r="C1901" s="66" t="s">
        <v>188</v>
      </c>
      <c r="D1901" s="66"/>
      <c r="E1901" s="66"/>
      <c r="F1901" s="13" t="s">
        <v>286</v>
      </c>
      <c r="G1901" s="15">
        <v>1</v>
      </c>
      <c r="H1901" s="16">
        <v>82.96</v>
      </c>
      <c r="I1901" s="16">
        <f t="shared" si="30"/>
        <v>82.96</v>
      </c>
    </row>
    <row r="1902" spans="1:9" ht="15" customHeight="1" x14ac:dyDescent="0.25">
      <c r="A1902" s="8"/>
      <c r="B1902" s="8"/>
      <c r="C1902" s="8"/>
      <c r="D1902" s="8"/>
      <c r="E1902" s="8"/>
      <c r="F1902" s="8"/>
      <c r="G1902" s="67" t="s">
        <v>3744</v>
      </c>
      <c r="H1902" s="67"/>
      <c r="I1902" s="17">
        <f>SUM(I1896:I1901)</f>
        <v>1973.4099999999999</v>
      </c>
    </row>
    <row r="1903" spans="1:9" ht="15" customHeight="1" x14ac:dyDescent="0.25">
      <c r="A1903" s="8"/>
      <c r="B1903" s="8"/>
      <c r="C1903" s="8"/>
      <c r="D1903" s="8"/>
      <c r="E1903" s="8"/>
      <c r="F1903" s="8"/>
      <c r="G1903" s="68" t="s">
        <v>3745</v>
      </c>
      <c r="H1903" s="68"/>
      <c r="I1903" s="4">
        <f>ROUND(SUM(I1894,I1902),2)</f>
        <v>2028.28</v>
      </c>
    </row>
    <row r="1904" spans="1:9" ht="9.9499999999999993" customHeight="1" x14ac:dyDescent="0.25">
      <c r="A1904" s="8"/>
      <c r="B1904" s="8"/>
      <c r="C1904" s="8"/>
      <c r="D1904" s="8"/>
      <c r="E1904" s="8"/>
      <c r="F1904" s="8"/>
      <c r="G1904" s="62"/>
      <c r="H1904" s="62"/>
      <c r="I1904" s="62"/>
    </row>
    <row r="1905" spans="1:9" ht="20.100000000000001" customHeight="1" x14ac:dyDescent="0.25">
      <c r="A1905" s="63" t="s">
        <v>4560</v>
      </c>
      <c r="B1905" s="63"/>
      <c r="C1905" s="63"/>
      <c r="D1905" s="63"/>
      <c r="E1905" s="63"/>
      <c r="F1905" s="63"/>
      <c r="G1905" s="63"/>
      <c r="H1905" s="63"/>
      <c r="I1905" s="63"/>
    </row>
    <row r="1906" spans="1:9" ht="15" customHeight="1" x14ac:dyDescent="0.25">
      <c r="A1906" s="64" t="s">
        <v>3865</v>
      </c>
      <c r="B1906" s="64"/>
      <c r="C1906" s="65" t="s">
        <v>3</v>
      </c>
      <c r="D1906" s="65"/>
      <c r="E1906" s="65"/>
      <c r="F1906" s="12" t="s">
        <v>4</v>
      </c>
      <c r="G1906" s="12" t="s">
        <v>3725</v>
      </c>
      <c r="H1906" s="12" t="s">
        <v>3726</v>
      </c>
      <c r="I1906" s="12" t="s">
        <v>3727</v>
      </c>
    </row>
    <row r="1907" spans="1:9" ht="45.95" customHeight="1" x14ac:dyDescent="0.25">
      <c r="A1907" s="13" t="s">
        <v>4139</v>
      </c>
      <c r="B1907" s="14" t="s">
        <v>4140</v>
      </c>
      <c r="C1907" s="66" t="s">
        <v>17</v>
      </c>
      <c r="D1907" s="66"/>
      <c r="E1907" s="66"/>
      <c r="F1907" s="13" t="s">
        <v>3868</v>
      </c>
      <c r="G1907" s="15">
        <v>0.4617</v>
      </c>
      <c r="H1907" s="16">
        <v>79.12</v>
      </c>
      <c r="I1907" s="16">
        <f>TRUNC(TRUNC(G1907,8)*H1907,2)</f>
        <v>36.520000000000003</v>
      </c>
    </row>
    <row r="1908" spans="1:9" ht="45.95" customHeight="1" x14ac:dyDescent="0.25">
      <c r="A1908" s="13" t="s">
        <v>4141</v>
      </c>
      <c r="B1908" s="14" t="s">
        <v>4142</v>
      </c>
      <c r="C1908" s="66" t="s">
        <v>17</v>
      </c>
      <c r="D1908" s="66"/>
      <c r="E1908" s="66"/>
      <c r="F1908" s="13" t="s">
        <v>3829</v>
      </c>
      <c r="G1908" s="15">
        <v>0.22650000000000001</v>
      </c>
      <c r="H1908" s="16">
        <v>164.77</v>
      </c>
      <c r="I1908" s="16">
        <f>TRUNC(TRUNC(G1908,8)*H1908,2)</f>
        <v>37.32</v>
      </c>
    </row>
    <row r="1909" spans="1:9" ht="18" customHeight="1" x14ac:dyDescent="0.25">
      <c r="A1909" s="8"/>
      <c r="B1909" s="8"/>
      <c r="C1909" s="8"/>
      <c r="D1909" s="8"/>
      <c r="E1909" s="8"/>
      <c r="F1909" s="8"/>
      <c r="G1909" s="67" t="s">
        <v>3871</v>
      </c>
      <c r="H1909" s="67"/>
      <c r="I1909" s="17">
        <f>SUM(I1907:I1908)</f>
        <v>73.84</v>
      </c>
    </row>
    <row r="1910" spans="1:9" ht="15" customHeight="1" x14ac:dyDescent="0.25">
      <c r="A1910" s="64" t="s">
        <v>3887</v>
      </c>
      <c r="B1910" s="64"/>
      <c r="C1910" s="65" t="s">
        <v>3</v>
      </c>
      <c r="D1910" s="65"/>
      <c r="E1910" s="65"/>
      <c r="F1910" s="12" t="s">
        <v>4</v>
      </c>
      <c r="G1910" s="12" t="s">
        <v>3725</v>
      </c>
      <c r="H1910" s="12" t="s">
        <v>3726</v>
      </c>
      <c r="I1910" s="12" t="s">
        <v>3727</v>
      </c>
    </row>
    <row r="1911" spans="1:9" ht="38.1" customHeight="1" x14ac:dyDescent="0.25">
      <c r="A1911" s="13" t="s">
        <v>4561</v>
      </c>
      <c r="B1911" s="14" t="s">
        <v>4562</v>
      </c>
      <c r="C1911" s="66" t="s">
        <v>17</v>
      </c>
      <c r="D1911" s="66"/>
      <c r="E1911" s="66"/>
      <c r="F1911" s="13" t="s">
        <v>61</v>
      </c>
      <c r="G1911" s="15">
        <v>2</v>
      </c>
      <c r="H1911" s="16">
        <v>429.28</v>
      </c>
      <c r="I1911" s="16">
        <f>TRUNC(TRUNC(G1911,8)*H1911,2)</f>
        <v>858.56</v>
      </c>
    </row>
    <row r="1912" spans="1:9" ht="15" customHeight="1" x14ac:dyDescent="0.25">
      <c r="A1912" s="8"/>
      <c r="B1912" s="8"/>
      <c r="C1912" s="8"/>
      <c r="D1912" s="8"/>
      <c r="E1912" s="8"/>
      <c r="F1912" s="8"/>
      <c r="G1912" s="67" t="s">
        <v>3896</v>
      </c>
      <c r="H1912" s="67"/>
      <c r="I1912" s="17">
        <f>SUM(I1911:I1911)</f>
        <v>858.56</v>
      </c>
    </row>
    <row r="1913" spans="1:9" ht="15" customHeight="1" x14ac:dyDescent="0.25">
      <c r="A1913" s="64" t="s">
        <v>3872</v>
      </c>
      <c r="B1913" s="64"/>
      <c r="C1913" s="65" t="s">
        <v>3</v>
      </c>
      <c r="D1913" s="65"/>
      <c r="E1913" s="65"/>
      <c r="F1913" s="12" t="s">
        <v>4</v>
      </c>
      <c r="G1913" s="12" t="s">
        <v>3725</v>
      </c>
      <c r="H1913" s="12" t="s">
        <v>3726</v>
      </c>
      <c r="I1913" s="12" t="s">
        <v>3727</v>
      </c>
    </row>
    <row r="1914" spans="1:9" ht="15" customHeight="1" x14ac:dyDescent="0.25">
      <c r="A1914" s="13" t="s">
        <v>3948</v>
      </c>
      <c r="B1914" s="14" t="s">
        <v>3949</v>
      </c>
      <c r="C1914" s="66" t="s">
        <v>17</v>
      </c>
      <c r="D1914" s="66"/>
      <c r="E1914" s="66"/>
      <c r="F1914" s="13" t="s">
        <v>25</v>
      </c>
      <c r="G1914" s="15">
        <v>0.8306</v>
      </c>
      <c r="H1914" s="16">
        <v>33.520000000000003</v>
      </c>
      <c r="I1914" s="16">
        <f>TRUNC(TRUNC(G1914,8)*H1914,2)</f>
        <v>27.84</v>
      </c>
    </row>
    <row r="1915" spans="1:9" ht="15" customHeight="1" x14ac:dyDescent="0.25">
      <c r="A1915" s="13" t="s">
        <v>3899</v>
      </c>
      <c r="B1915" s="14" t="s">
        <v>3900</v>
      </c>
      <c r="C1915" s="66" t="s">
        <v>17</v>
      </c>
      <c r="D1915" s="66"/>
      <c r="E1915" s="66"/>
      <c r="F1915" s="13" t="s">
        <v>25</v>
      </c>
      <c r="G1915" s="15">
        <v>0.65259999999999996</v>
      </c>
      <c r="H1915" s="16">
        <v>24.37</v>
      </c>
      <c r="I1915" s="16">
        <f>TRUNC(TRUNC(G1915,8)*H1915,2)</f>
        <v>15.9</v>
      </c>
    </row>
    <row r="1916" spans="1:9" ht="18" customHeight="1" x14ac:dyDescent="0.25">
      <c r="A1916" s="8"/>
      <c r="B1916" s="8"/>
      <c r="C1916" s="8"/>
      <c r="D1916" s="8"/>
      <c r="E1916" s="8"/>
      <c r="F1916" s="8"/>
      <c r="G1916" s="67" t="s">
        <v>3875</v>
      </c>
      <c r="H1916" s="67"/>
      <c r="I1916" s="17">
        <f>SUM(I1914:I1915)</f>
        <v>43.74</v>
      </c>
    </row>
    <row r="1917" spans="1:9" ht="15" customHeight="1" x14ac:dyDescent="0.25">
      <c r="A1917" s="64" t="s">
        <v>3741</v>
      </c>
      <c r="B1917" s="64"/>
      <c r="C1917" s="65" t="s">
        <v>3</v>
      </c>
      <c r="D1917" s="65"/>
      <c r="E1917" s="65"/>
      <c r="F1917" s="12" t="s">
        <v>4</v>
      </c>
      <c r="G1917" s="12" t="s">
        <v>3725</v>
      </c>
      <c r="H1917" s="12" t="s">
        <v>3726</v>
      </c>
      <c r="I1917" s="12" t="s">
        <v>3727</v>
      </c>
    </row>
    <row r="1918" spans="1:9" ht="29.1" customHeight="1" x14ac:dyDescent="0.25">
      <c r="A1918" s="13" t="s">
        <v>4152</v>
      </c>
      <c r="B1918" s="14" t="s">
        <v>4153</v>
      </c>
      <c r="C1918" s="66" t="s">
        <v>17</v>
      </c>
      <c r="D1918" s="66"/>
      <c r="E1918" s="66"/>
      <c r="F1918" s="13" t="s">
        <v>76</v>
      </c>
      <c r="G1918" s="15">
        <v>3.1E-2</v>
      </c>
      <c r="H1918" s="16">
        <v>698.78</v>
      </c>
      <c r="I1918" s="16">
        <f>TRUNC(TRUNC(G1918,8)*H1918,2)</f>
        <v>21.66</v>
      </c>
    </row>
    <row r="1919" spans="1:9" ht="15" customHeight="1" x14ac:dyDescent="0.25">
      <c r="A1919" s="8"/>
      <c r="B1919" s="8"/>
      <c r="C1919" s="8"/>
      <c r="D1919" s="8"/>
      <c r="E1919" s="8"/>
      <c r="F1919" s="8"/>
      <c r="G1919" s="67" t="s">
        <v>3744</v>
      </c>
      <c r="H1919" s="67"/>
      <c r="I1919" s="17">
        <f>SUM(I1918:I1918)</f>
        <v>21.66</v>
      </c>
    </row>
    <row r="1920" spans="1:9" ht="15" customHeight="1" x14ac:dyDescent="0.25">
      <c r="A1920" s="8"/>
      <c r="B1920" s="8"/>
      <c r="C1920" s="8"/>
      <c r="D1920" s="8"/>
      <c r="E1920" s="8"/>
      <c r="F1920" s="8"/>
      <c r="G1920" s="68" t="s">
        <v>3745</v>
      </c>
      <c r="H1920" s="68"/>
      <c r="I1920" s="4">
        <f>ROUND(SUM(I1909,I1912,I1916,I1919),2)</f>
        <v>997.8</v>
      </c>
    </row>
    <row r="1921" spans="1:9" ht="9.9499999999999993" customHeight="1" x14ac:dyDescent="0.25">
      <c r="A1921" s="8"/>
      <c r="B1921" s="8"/>
      <c r="C1921" s="8"/>
      <c r="D1921" s="8"/>
      <c r="E1921" s="8"/>
      <c r="F1921" s="8"/>
      <c r="G1921" s="62"/>
      <c r="H1921" s="62"/>
      <c r="I1921" s="62"/>
    </row>
    <row r="1922" spans="1:9" ht="27" customHeight="1" x14ac:dyDescent="0.25">
      <c r="A1922" s="63" t="s">
        <v>4563</v>
      </c>
      <c r="B1922" s="63"/>
      <c r="C1922" s="63"/>
      <c r="D1922" s="63"/>
      <c r="E1922" s="63"/>
      <c r="F1922" s="63"/>
      <c r="G1922" s="63"/>
      <c r="H1922" s="63"/>
      <c r="I1922" s="63"/>
    </row>
    <row r="1923" spans="1:9" ht="15" customHeight="1" x14ac:dyDescent="0.25">
      <c r="A1923" s="64" t="s">
        <v>3887</v>
      </c>
      <c r="B1923" s="64"/>
      <c r="C1923" s="65" t="s">
        <v>3</v>
      </c>
      <c r="D1923" s="65"/>
      <c r="E1923" s="65"/>
      <c r="F1923" s="12" t="s">
        <v>4</v>
      </c>
      <c r="G1923" s="12" t="s">
        <v>3725</v>
      </c>
      <c r="H1923" s="12" t="s">
        <v>3726</v>
      </c>
      <c r="I1923" s="12" t="s">
        <v>3727</v>
      </c>
    </row>
    <row r="1924" spans="1:9" ht="21" customHeight="1" x14ac:dyDescent="0.25">
      <c r="A1924" s="13" t="s">
        <v>4564</v>
      </c>
      <c r="B1924" s="14" t="s">
        <v>4565</v>
      </c>
      <c r="C1924" s="66" t="s">
        <v>17</v>
      </c>
      <c r="D1924" s="66"/>
      <c r="E1924" s="66"/>
      <c r="F1924" s="13" t="s">
        <v>72</v>
      </c>
      <c r="G1924" s="15">
        <v>0.13880000000000001</v>
      </c>
      <c r="H1924" s="16">
        <v>14.11</v>
      </c>
      <c r="I1924" s="16">
        <f>TRUNC(TRUNC(G1924,8)*H1924,2)</f>
        <v>1.95</v>
      </c>
    </row>
    <row r="1925" spans="1:9" ht="15" customHeight="1" x14ac:dyDescent="0.25">
      <c r="A1925" s="8"/>
      <c r="B1925" s="8"/>
      <c r="C1925" s="8"/>
      <c r="D1925" s="8"/>
      <c r="E1925" s="8"/>
      <c r="F1925" s="8"/>
      <c r="G1925" s="67" t="s">
        <v>3896</v>
      </c>
      <c r="H1925" s="67"/>
      <c r="I1925" s="17">
        <f>SUM(I1924:I1924)</f>
        <v>1.95</v>
      </c>
    </row>
    <row r="1926" spans="1:9" ht="15" customHeight="1" x14ac:dyDescent="0.25">
      <c r="A1926" s="64" t="s">
        <v>3872</v>
      </c>
      <c r="B1926" s="64"/>
      <c r="C1926" s="65" t="s">
        <v>3</v>
      </c>
      <c r="D1926" s="65"/>
      <c r="E1926" s="65"/>
      <c r="F1926" s="12" t="s">
        <v>4</v>
      </c>
      <c r="G1926" s="12" t="s">
        <v>3725</v>
      </c>
      <c r="H1926" s="12" t="s">
        <v>3726</v>
      </c>
      <c r="I1926" s="12" t="s">
        <v>3727</v>
      </c>
    </row>
    <row r="1927" spans="1:9" ht="15" customHeight="1" x14ac:dyDescent="0.25">
      <c r="A1927" s="13" t="s">
        <v>3948</v>
      </c>
      <c r="B1927" s="14" t="s">
        <v>3949</v>
      </c>
      <c r="C1927" s="66" t="s">
        <v>17</v>
      </c>
      <c r="D1927" s="66"/>
      <c r="E1927" s="66"/>
      <c r="F1927" s="13" t="s">
        <v>25</v>
      </c>
      <c r="G1927" s="15">
        <v>0.61699999999999999</v>
      </c>
      <c r="H1927" s="16">
        <v>33.520000000000003</v>
      </c>
      <c r="I1927" s="16">
        <f>TRUNC(TRUNC(G1927,8)*H1927,2)</f>
        <v>20.68</v>
      </c>
    </row>
    <row r="1928" spans="1:9" ht="15" customHeight="1" x14ac:dyDescent="0.25">
      <c r="A1928" s="13" t="s">
        <v>3899</v>
      </c>
      <c r="B1928" s="14" t="s">
        <v>3900</v>
      </c>
      <c r="C1928" s="66" t="s">
        <v>17</v>
      </c>
      <c r="D1928" s="66"/>
      <c r="E1928" s="66"/>
      <c r="F1928" s="13" t="s">
        <v>25</v>
      </c>
      <c r="G1928" s="15">
        <v>0.61699999999999999</v>
      </c>
      <c r="H1928" s="16">
        <v>24.37</v>
      </c>
      <c r="I1928" s="16">
        <f>TRUNC(TRUNC(G1928,8)*H1928,2)</f>
        <v>15.03</v>
      </c>
    </row>
    <row r="1929" spans="1:9" ht="18" customHeight="1" x14ac:dyDescent="0.25">
      <c r="A1929" s="8"/>
      <c r="B1929" s="8"/>
      <c r="C1929" s="8"/>
      <c r="D1929" s="8"/>
      <c r="E1929" s="8"/>
      <c r="F1929" s="8"/>
      <c r="G1929" s="67" t="s">
        <v>3875</v>
      </c>
      <c r="H1929" s="67"/>
      <c r="I1929" s="17">
        <f>SUM(I1927:I1928)</f>
        <v>35.71</v>
      </c>
    </row>
    <row r="1930" spans="1:9" ht="15" customHeight="1" x14ac:dyDescent="0.25">
      <c r="A1930" s="64" t="s">
        <v>3741</v>
      </c>
      <c r="B1930" s="64"/>
      <c r="C1930" s="65" t="s">
        <v>3</v>
      </c>
      <c r="D1930" s="65"/>
      <c r="E1930" s="65"/>
      <c r="F1930" s="12" t="s">
        <v>4</v>
      </c>
      <c r="G1930" s="12" t="s">
        <v>3725</v>
      </c>
      <c r="H1930" s="12" t="s">
        <v>3726</v>
      </c>
      <c r="I1930" s="12" t="s">
        <v>3727</v>
      </c>
    </row>
    <row r="1931" spans="1:9" ht="29.1" customHeight="1" x14ac:dyDescent="0.25">
      <c r="A1931" s="13" t="s">
        <v>4566</v>
      </c>
      <c r="B1931" s="14" t="s">
        <v>4567</v>
      </c>
      <c r="C1931" s="66" t="s">
        <v>17</v>
      </c>
      <c r="D1931" s="66"/>
      <c r="E1931" s="66"/>
      <c r="F1931" s="13" t="s">
        <v>76</v>
      </c>
      <c r="G1931" s="15">
        <v>3.1399999999999997E-2</v>
      </c>
      <c r="H1931" s="16">
        <v>2011.03</v>
      </c>
      <c r="I1931" s="16">
        <f>TRUNC(TRUNC(G1931,8)*H1931,2)</f>
        <v>63.14</v>
      </c>
    </row>
    <row r="1932" spans="1:9" ht="15" customHeight="1" x14ac:dyDescent="0.25">
      <c r="A1932" s="8"/>
      <c r="B1932" s="8"/>
      <c r="C1932" s="8"/>
      <c r="D1932" s="8"/>
      <c r="E1932" s="8"/>
      <c r="F1932" s="8"/>
      <c r="G1932" s="67" t="s">
        <v>3744</v>
      </c>
      <c r="H1932" s="67"/>
      <c r="I1932" s="17">
        <f>SUM(I1931:I1931)</f>
        <v>63.14</v>
      </c>
    </row>
    <row r="1933" spans="1:9" ht="15" customHeight="1" x14ac:dyDescent="0.25">
      <c r="A1933" s="8"/>
      <c r="B1933" s="8"/>
      <c r="C1933" s="8"/>
      <c r="D1933" s="8"/>
      <c r="E1933" s="8"/>
      <c r="F1933" s="8"/>
      <c r="G1933" s="68" t="s">
        <v>3745</v>
      </c>
      <c r="H1933" s="68"/>
      <c r="I1933" s="4">
        <f>ROUND(SUM(I1925,I1929,I1932),2)</f>
        <v>100.8</v>
      </c>
    </row>
    <row r="1934" spans="1:9" ht="9.9499999999999993" customHeight="1" x14ac:dyDescent="0.25">
      <c r="A1934" s="8"/>
      <c r="B1934" s="8"/>
      <c r="C1934" s="8"/>
      <c r="D1934" s="8"/>
      <c r="E1934" s="8"/>
      <c r="F1934" s="8"/>
      <c r="G1934" s="62"/>
      <c r="H1934" s="62"/>
      <c r="I1934" s="62"/>
    </row>
    <row r="1935" spans="1:9" ht="20.100000000000001" customHeight="1" x14ac:dyDescent="0.25">
      <c r="A1935" s="63" t="s">
        <v>4568</v>
      </c>
      <c r="B1935" s="63"/>
      <c r="C1935" s="63"/>
      <c r="D1935" s="63"/>
      <c r="E1935" s="63"/>
      <c r="F1935" s="63"/>
      <c r="G1935" s="63"/>
      <c r="H1935" s="63"/>
      <c r="I1935" s="63"/>
    </row>
    <row r="1936" spans="1:9" ht="15" customHeight="1" x14ac:dyDescent="0.25">
      <c r="A1936" s="64" t="s">
        <v>3872</v>
      </c>
      <c r="B1936" s="64"/>
      <c r="C1936" s="65" t="s">
        <v>3</v>
      </c>
      <c r="D1936" s="65"/>
      <c r="E1936" s="65"/>
      <c r="F1936" s="12" t="s">
        <v>4</v>
      </c>
      <c r="G1936" s="12" t="s">
        <v>3725</v>
      </c>
      <c r="H1936" s="12" t="s">
        <v>3726</v>
      </c>
      <c r="I1936" s="12" t="s">
        <v>3727</v>
      </c>
    </row>
    <row r="1937" spans="1:9" ht="15" customHeight="1" x14ac:dyDescent="0.25">
      <c r="A1937" s="13" t="s">
        <v>3948</v>
      </c>
      <c r="B1937" s="14" t="s">
        <v>3949</v>
      </c>
      <c r="C1937" s="66" t="s">
        <v>17</v>
      </c>
      <c r="D1937" s="66"/>
      <c r="E1937" s="66"/>
      <c r="F1937" s="13" t="s">
        <v>25</v>
      </c>
      <c r="G1937" s="15">
        <v>0.1724</v>
      </c>
      <c r="H1937" s="16">
        <v>33.520000000000003</v>
      </c>
      <c r="I1937" s="16">
        <f>TRUNC(TRUNC(G1937,8)*H1937,2)</f>
        <v>5.77</v>
      </c>
    </row>
    <row r="1938" spans="1:9" ht="15" customHeight="1" x14ac:dyDescent="0.25">
      <c r="A1938" s="13" t="s">
        <v>3899</v>
      </c>
      <c r="B1938" s="14" t="s">
        <v>3900</v>
      </c>
      <c r="C1938" s="66" t="s">
        <v>17</v>
      </c>
      <c r="D1938" s="66"/>
      <c r="E1938" s="66"/>
      <c r="F1938" s="13" t="s">
        <v>25</v>
      </c>
      <c r="G1938" s="15">
        <v>5.7500000000000002E-2</v>
      </c>
      <c r="H1938" s="16">
        <v>24.37</v>
      </c>
      <c r="I1938" s="16">
        <f>TRUNC(TRUNC(G1938,8)*H1938,2)</f>
        <v>1.4</v>
      </c>
    </row>
    <row r="1939" spans="1:9" ht="18" customHeight="1" x14ac:dyDescent="0.25">
      <c r="A1939" s="8"/>
      <c r="B1939" s="8"/>
      <c r="C1939" s="8"/>
      <c r="D1939" s="8"/>
      <c r="E1939" s="8"/>
      <c r="F1939" s="8"/>
      <c r="G1939" s="67" t="s">
        <v>3875</v>
      </c>
      <c r="H1939" s="67"/>
      <c r="I1939" s="17">
        <f>SUM(I1937:I1938)</f>
        <v>7.17</v>
      </c>
    </row>
    <row r="1940" spans="1:9" ht="15" customHeight="1" x14ac:dyDescent="0.25">
      <c r="A1940" s="64" t="s">
        <v>3741</v>
      </c>
      <c r="B1940" s="64"/>
      <c r="C1940" s="65" t="s">
        <v>3</v>
      </c>
      <c r="D1940" s="65"/>
      <c r="E1940" s="65"/>
      <c r="F1940" s="12" t="s">
        <v>4</v>
      </c>
      <c r="G1940" s="12" t="s">
        <v>3725</v>
      </c>
      <c r="H1940" s="12" t="s">
        <v>3726</v>
      </c>
      <c r="I1940" s="12" t="s">
        <v>3727</v>
      </c>
    </row>
    <row r="1941" spans="1:9" ht="29.1" customHeight="1" x14ac:dyDescent="0.25">
      <c r="A1941" s="13" t="s">
        <v>4569</v>
      </c>
      <c r="B1941" s="14" t="s">
        <v>4570</v>
      </c>
      <c r="C1941" s="66" t="s">
        <v>17</v>
      </c>
      <c r="D1941" s="66"/>
      <c r="E1941" s="66"/>
      <c r="F1941" s="13" t="s">
        <v>76</v>
      </c>
      <c r="G1941" s="15">
        <v>3.7000000000000002E-3</v>
      </c>
      <c r="H1941" s="16">
        <v>673.26</v>
      </c>
      <c r="I1941" s="16">
        <f>TRUNC(TRUNC(G1941,8)*H1941,2)</f>
        <v>2.4900000000000002</v>
      </c>
    </row>
    <row r="1942" spans="1:9" ht="15" customHeight="1" x14ac:dyDescent="0.25">
      <c r="A1942" s="8"/>
      <c r="B1942" s="8"/>
      <c r="C1942" s="8"/>
      <c r="D1942" s="8"/>
      <c r="E1942" s="8"/>
      <c r="F1942" s="8"/>
      <c r="G1942" s="67" t="s">
        <v>3744</v>
      </c>
      <c r="H1942" s="67"/>
      <c r="I1942" s="17">
        <f>SUM(I1941:I1941)</f>
        <v>2.4900000000000002</v>
      </c>
    </row>
    <row r="1943" spans="1:9" ht="15" customHeight="1" x14ac:dyDescent="0.25">
      <c r="A1943" s="8"/>
      <c r="B1943" s="8"/>
      <c r="C1943" s="8"/>
      <c r="D1943" s="8"/>
      <c r="E1943" s="8"/>
      <c r="F1943" s="8"/>
      <c r="G1943" s="68" t="s">
        <v>3745</v>
      </c>
      <c r="H1943" s="68"/>
      <c r="I1943" s="4">
        <f>ROUND(SUM(I1939,I1942),2)</f>
        <v>9.66</v>
      </c>
    </row>
    <row r="1944" spans="1:9" ht="9.9499999999999993" customHeight="1" x14ac:dyDescent="0.25">
      <c r="A1944" s="8"/>
      <c r="B1944" s="8"/>
      <c r="C1944" s="8"/>
      <c r="D1944" s="8"/>
      <c r="E1944" s="8"/>
      <c r="F1944" s="8"/>
      <c r="G1944" s="62"/>
      <c r="H1944" s="62"/>
      <c r="I1944" s="62"/>
    </row>
    <row r="1945" spans="1:9" ht="20.100000000000001" customHeight="1" x14ac:dyDescent="0.25">
      <c r="A1945" s="63" t="s">
        <v>4571</v>
      </c>
      <c r="B1945" s="63"/>
      <c r="C1945" s="63"/>
      <c r="D1945" s="63"/>
      <c r="E1945" s="63"/>
      <c r="F1945" s="63"/>
      <c r="G1945" s="63"/>
      <c r="H1945" s="63"/>
      <c r="I1945" s="63"/>
    </row>
    <row r="1946" spans="1:9" ht="15" customHeight="1" x14ac:dyDescent="0.25">
      <c r="A1946" s="64" t="s">
        <v>3887</v>
      </c>
      <c r="B1946" s="64"/>
      <c r="C1946" s="65" t="s">
        <v>3</v>
      </c>
      <c r="D1946" s="65"/>
      <c r="E1946" s="65"/>
      <c r="F1946" s="12" t="s">
        <v>4</v>
      </c>
      <c r="G1946" s="12" t="s">
        <v>3725</v>
      </c>
      <c r="H1946" s="12" t="s">
        <v>3726</v>
      </c>
      <c r="I1946" s="12" t="s">
        <v>3727</v>
      </c>
    </row>
    <row r="1947" spans="1:9" ht="21" customHeight="1" x14ac:dyDescent="0.25">
      <c r="A1947" s="13" t="s">
        <v>4572</v>
      </c>
      <c r="B1947" s="14" t="s">
        <v>4573</v>
      </c>
      <c r="C1947" s="66" t="s">
        <v>17</v>
      </c>
      <c r="D1947" s="66"/>
      <c r="E1947" s="66"/>
      <c r="F1947" s="13" t="s">
        <v>61</v>
      </c>
      <c r="G1947" s="15">
        <v>8.0199999999999994E-2</v>
      </c>
      <c r="H1947" s="16">
        <v>0.97</v>
      </c>
      <c r="I1947" s="16">
        <f>TRUNC(TRUNC(G1947,8)*H1947,2)</f>
        <v>7.0000000000000007E-2</v>
      </c>
    </row>
    <row r="1948" spans="1:9" ht="21" customHeight="1" x14ac:dyDescent="0.25">
      <c r="A1948" s="13" t="s">
        <v>4574</v>
      </c>
      <c r="B1948" s="14" t="s">
        <v>4575</v>
      </c>
      <c r="C1948" s="66" t="s">
        <v>17</v>
      </c>
      <c r="D1948" s="66"/>
      <c r="E1948" s="66"/>
      <c r="F1948" s="13" t="s">
        <v>740</v>
      </c>
      <c r="G1948" s="15">
        <v>1.3389</v>
      </c>
      <c r="H1948" s="16">
        <v>2.88</v>
      </c>
      <c r="I1948" s="16">
        <f>TRUNC(TRUNC(G1948,8)*H1948,2)</f>
        <v>3.85</v>
      </c>
    </row>
    <row r="1949" spans="1:9" ht="15" customHeight="1" x14ac:dyDescent="0.25">
      <c r="A1949" s="8"/>
      <c r="B1949" s="8"/>
      <c r="C1949" s="8"/>
      <c r="D1949" s="8"/>
      <c r="E1949" s="8"/>
      <c r="F1949" s="8"/>
      <c r="G1949" s="67" t="s">
        <v>3896</v>
      </c>
      <c r="H1949" s="67"/>
      <c r="I1949" s="17">
        <f>SUM(I1947:I1948)</f>
        <v>3.92</v>
      </c>
    </row>
    <row r="1950" spans="1:9" ht="15" customHeight="1" x14ac:dyDescent="0.25">
      <c r="A1950" s="64" t="s">
        <v>3872</v>
      </c>
      <c r="B1950" s="64"/>
      <c r="C1950" s="65" t="s">
        <v>3</v>
      </c>
      <c r="D1950" s="65"/>
      <c r="E1950" s="65"/>
      <c r="F1950" s="12" t="s">
        <v>4</v>
      </c>
      <c r="G1950" s="12" t="s">
        <v>3725</v>
      </c>
      <c r="H1950" s="12" t="s">
        <v>3726</v>
      </c>
      <c r="I1950" s="12" t="s">
        <v>3727</v>
      </c>
    </row>
    <row r="1951" spans="1:9" ht="15" customHeight="1" x14ac:dyDescent="0.25">
      <c r="A1951" s="13" t="s">
        <v>4576</v>
      </c>
      <c r="B1951" s="14" t="s">
        <v>4577</v>
      </c>
      <c r="C1951" s="66" t="s">
        <v>17</v>
      </c>
      <c r="D1951" s="66"/>
      <c r="E1951" s="66"/>
      <c r="F1951" s="13" t="s">
        <v>25</v>
      </c>
      <c r="G1951" s="15">
        <v>0.36099999999999999</v>
      </c>
      <c r="H1951" s="16">
        <v>35.18</v>
      </c>
      <c r="I1951" s="16">
        <f>TRUNC(TRUNC(G1951,8)*H1951,2)</f>
        <v>12.69</v>
      </c>
    </row>
    <row r="1952" spans="1:9" ht="15" customHeight="1" x14ac:dyDescent="0.25">
      <c r="A1952" s="13" t="s">
        <v>3899</v>
      </c>
      <c r="B1952" s="14" t="s">
        <v>3900</v>
      </c>
      <c r="C1952" s="66" t="s">
        <v>17</v>
      </c>
      <c r="D1952" s="66"/>
      <c r="E1952" s="66"/>
      <c r="F1952" s="13" t="s">
        <v>25</v>
      </c>
      <c r="G1952" s="15">
        <v>0.1203</v>
      </c>
      <c r="H1952" s="16">
        <v>24.37</v>
      </c>
      <c r="I1952" s="16">
        <f>TRUNC(TRUNC(G1952,8)*H1952,2)</f>
        <v>2.93</v>
      </c>
    </row>
    <row r="1953" spans="1:9" ht="18" customHeight="1" x14ac:dyDescent="0.25">
      <c r="A1953" s="8"/>
      <c r="B1953" s="8"/>
      <c r="C1953" s="8"/>
      <c r="D1953" s="8"/>
      <c r="E1953" s="8"/>
      <c r="F1953" s="8"/>
      <c r="G1953" s="67" t="s">
        <v>3875</v>
      </c>
      <c r="H1953" s="67"/>
      <c r="I1953" s="17">
        <f>SUM(I1951:I1952)</f>
        <v>15.62</v>
      </c>
    </row>
    <row r="1954" spans="1:9" ht="15" customHeight="1" x14ac:dyDescent="0.25">
      <c r="A1954" s="8"/>
      <c r="B1954" s="8"/>
      <c r="C1954" s="8"/>
      <c r="D1954" s="8"/>
      <c r="E1954" s="8"/>
      <c r="F1954" s="8"/>
      <c r="G1954" s="68" t="s">
        <v>3745</v>
      </c>
      <c r="H1954" s="68"/>
      <c r="I1954" s="4">
        <f>ROUND(SUM(I1949,I1953),2)</f>
        <v>19.54</v>
      </c>
    </row>
    <row r="1955" spans="1:9" ht="9.9499999999999993" customHeight="1" x14ac:dyDescent="0.25">
      <c r="A1955" s="8"/>
      <c r="B1955" s="8"/>
      <c r="C1955" s="8"/>
      <c r="D1955" s="8"/>
      <c r="E1955" s="8"/>
      <c r="F1955" s="8"/>
      <c r="G1955" s="62"/>
      <c r="H1955" s="62"/>
      <c r="I1955" s="62"/>
    </row>
    <row r="1956" spans="1:9" ht="20.100000000000001" customHeight="1" x14ac:dyDescent="0.25">
      <c r="A1956" s="63" t="s">
        <v>4578</v>
      </c>
      <c r="B1956" s="63"/>
      <c r="C1956" s="63"/>
      <c r="D1956" s="63"/>
      <c r="E1956" s="63"/>
      <c r="F1956" s="63"/>
      <c r="G1956" s="63"/>
      <c r="H1956" s="63"/>
      <c r="I1956" s="63"/>
    </row>
    <row r="1957" spans="1:9" ht="15" customHeight="1" x14ac:dyDescent="0.25">
      <c r="A1957" s="64" t="s">
        <v>3887</v>
      </c>
      <c r="B1957" s="64"/>
      <c r="C1957" s="65" t="s">
        <v>3</v>
      </c>
      <c r="D1957" s="65"/>
      <c r="E1957" s="65"/>
      <c r="F1957" s="12" t="s">
        <v>4</v>
      </c>
      <c r="G1957" s="12" t="s">
        <v>3725</v>
      </c>
      <c r="H1957" s="12" t="s">
        <v>3726</v>
      </c>
      <c r="I1957" s="12" t="s">
        <v>3727</v>
      </c>
    </row>
    <row r="1958" spans="1:9" ht="15" customHeight="1" x14ac:dyDescent="0.25">
      <c r="A1958" s="13" t="s">
        <v>4579</v>
      </c>
      <c r="B1958" s="14" t="s">
        <v>4580</v>
      </c>
      <c r="C1958" s="66" t="s">
        <v>17</v>
      </c>
      <c r="D1958" s="66"/>
      <c r="E1958" s="66"/>
      <c r="F1958" s="13" t="s">
        <v>4149</v>
      </c>
      <c r="G1958" s="15">
        <v>0.1666</v>
      </c>
      <c r="H1958" s="16">
        <v>10.98</v>
      </c>
      <c r="I1958" s="16">
        <f>TRUNC(TRUNC(G1958,8)*H1958,2)</f>
        <v>1.82</v>
      </c>
    </row>
    <row r="1959" spans="1:9" ht="15" customHeight="1" x14ac:dyDescent="0.25">
      <c r="A1959" s="8"/>
      <c r="B1959" s="8"/>
      <c r="C1959" s="8"/>
      <c r="D1959" s="8"/>
      <c r="E1959" s="8"/>
      <c r="F1959" s="8"/>
      <c r="G1959" s="67" t="s">
        <v>3896</v>
      </c>
      <c r="H1959" s="67"/>
      <c r="I1959" s="17">
        <f>SUM(I1958:I1958)</f>
        <v>1.82</v>
      </c>
    </row>
    <row r="1960" spans="1:9" ht="15" customHeight="1" x14ac:dyDescent="0.25">
      <c r="A1960" s="64" t="s">
        <v>3872</v>
      </c>
      <c r="B1960" s="64"/>
      <c r="C1960" s="65" t="s">
        <v>3</v>
      </c>
      <c r="D1960" s="65"/>
      <c r="E1960" s="65"/>
      <c r="F1960" s="12" t="s">
        <v>4</v>
      </c>
      <c r="G1960" s="12" t="s">
        <v>3725</v>
      </c>
      <c r="H1960" s="12" t="s">
        <v>3726</v>
      </c>
      <c r="I1960" s="12" t="s">
        <v>3727</v>
      </c>
    </row>
    <row r="1961" spans="1:9" ht="15" customHeight="1" x14ac:dyDescent="0.25">
      <c r="A1961" s="13" t="s">
        <v>4576</v>
      </c>
      <c r="B1961" s="14" t="s">
        <v>4577</v>
      </c>
      <c r="C1961" s="66" t="s">
        <v>17</v>
      </c>
      <c r="D1961" s="66"/>
      <c r="E1961" s="66"/>
      <c r="F1961" s="13" t="s">
        <v>25</v>
      </c>
      <c r="G1961" s="15">
        <v>6.6600000000000006E-2</v>
      </c>
      <c r="H1961" s="16">
        <v>35.18</v>
      </c>
      <c r="I1961" s="16">
        <f>TRUNC(TRUNC(G1961,8)*H1961,2)</f>
        <v>2.34</v>
      </c>
    </row>
    <row r="1962" spans="1:9" ht="15" customHeight="1" x14ac:dyDescent="0.25">
      <c r="A1962" s="13" t="s">
        <v>3899</v>
      </c>
      <c r="B1962" s="14" t="s">
        <v>3900</v>
      </c>
      <c r="C1962" s="66" t="s">
        <v>17</v>
      </c>
      <c r="D1962" s="66"/>
      <c r="E1962" s="66"/>
      <c r="F1962" s="13" t="s">
        <v>25</v>
      </c>
      <c r="G1962" s="15">
        <v>2.2200000000000001E-2</v>
      </c>
      <c r="H1962" s="16">
        <v>24.37</v>
      </c>
      <c r="I1962" s="16">
        <f>TRUNC(TRUNC(G1962,8)*H1962,2)</f>
        <v>0.54</v>
      </c>
    </row>
    <row r="1963" spans="1:9" ht="18" customHeight="1" x14ac:dyDescent="0.25">
      <c r="A1963" s="8"/>
      <c r="B1963" s="8"/>
      <c r="C1963" s="8"/>
      <c r="D1963" s="8"/>
      <c r="E1963" s="8"/>
      <c r="F1963" s="8"/>
      <c r="G1963" s="67" t="s">
        <v>3875</v>
      </c>
      <c r="H1963" s="67"/>
      <c r="I1963" s="17">
        <f>SUM(I1961:I1962)</f>
        <v>2.88</v>
      </c>
    </row>
    <row r="1964" spans="1:9" ht="15" customHeight="1" x14ac:dyDescent="0.25">
      <c r="A1964" s="8"/>
      <c r="B1964" s="8"/>
      <c r="C1964" s="8"/>
      <c r="D1964" s="8"/>
      <c r="E1964" s="8"/>
      <c r="F1964" s="8"/>
      <c r="G1964" s="68" t="s">
        <v>3745</v>
      </c>
      <c r="H1964" s="68"/>
      <c r="I1964" s="4">
        <f>ROUND(SUM(I1959,I1963),2)</f>
        <v>4.7</v>
      </c>
    </row>
    <row r="1965" spans="1:9" ht="9.9499999999999993" customHeight="1" x14ac:dyDescent="0.25">
      <c r="A1965" s="8"/>
      <c r="B1965" s="8"/>
      <c r="C1965" s="8"/>
      <c r="D1965" s="8"/>
      <c r="E1965" s="8"/>
      <c r="F1965" s="8"/>
      <c r="G1965" s="62"/>
      <c r="H1965" s="62"/>
      <c r="I1965" s="62"/>
    </row>
    <row r="1966" spans="1:9" ht="20.100000000000001" customHeight="1" x14ac:dyDescent="0.25">
      <c r="A1966" s="63" t="s">
        <v>4581</v>
      </c>
      <c r="B1966" s="63"/>
      <c r="C1966" s="63"/>
      <c r="D1966" s="63"/>
      <c r="E1966" s="63"/>
      <c r="F1966" s="63"/>
      <c r="G1966" s="63"/>
      <c r="H1966" s="63"/>
      <c r="I1966" s="63"/>
    </row>
    <row r="1967" spans="1:9" ht="15" customHeight="1" x14ac:dyDescent="0.25">
      <c r="A1967" s="64" t="s">
        <v>3887</v>
      </c>
      <c r="B1967" s="64"/>
      <c r="C1967" s="65" t="s">
        <v>3</v>
      </c>
      <c r="D1967" s="65"/>
      <c r="E1967" s="65"/>
      <c r="F1967" s="12" t="s">
        <v>4</v>
      </c>
      <c r="G1967" s="12" t="s">
        <v>3725</v>
      </c>
      <c r="H1967" s="12" t="s">
        <v>3726</v>
      </c>
      <c r="I1967" s="12" t="s">
        <v>3727</v>
      </c>
    </row>
    <row r="1968" spans="1:9" ht="15" customHeight="1" x14ac:dyDescent="0.25">
      <c r="A1968" s="13" t="s">
        <v>4582</v>
      </c>
      <c r="B1968" s="14" t="s">
        <v>4583</v>
      </c>
      <c r="C1968" s="66" t="s">
        <v>17</v>
      </c>
      <c r="D1968" s="66"/>
      <c r="E1968" s="66"/>
      <c r="F1968" s="13" t="s">
        <v>4149</v>
      </c>
      <c r="G1968" s="15">
        <v>0.22850000000000001</v>
      </c>
      <c r="H1968" s="16">
        <v>32.25</v>
      </c>
      <c r="I1968" s="16">
        <f>TRUNC(TRUNC(G1968,8)*H1968,2)</f>
        <v>7.36</v>
      </c>
    </row>
    <row r="1969" spans="1:9" ht="15" customHeight="1" x14ac:dyDescent="0.25">
      <c r="A1969" s="8"/>
      <c r="B1969" s="8"/>
      <c r="C1969" s="8"/>
      <c r="D1969" s="8"/>
      <c r="E1969" s="8"/>
      <c r="F1969" s="8"/>
      <c r="G1969" s="67" t="s">
        <v>3896</v>
      </c>
      <c r="H1969" s="67"/>
      <c r="I1969" s="17">
        <f>SUM(I1968:I1968)</f>
        <v>7.36</v>
      </c>
    </row>
    <row r="1970" spans="1:9" ht="15" customHeight="1" x14ac:dyDescent="0.25">
      <c r="A1970" s="64" t="s">
        <v>3872</v>
      </c>
      <c r="B1970" s="64"/>
      <c r="C1970" s="65" t="s">
        <v>3</v>
      </c>
      <c r="D1970" s="65"/>
      <c r="E1970" s="65"/>
      <c r="F1970" s="12" t="s">
        <v>4</v>
      </c>
      <c r="G1970" s="12" t="s">
        <v>3725</v>
      </c>
      <c r="H1970" s="12" t="s">
        <v>3726</v>
      </c>
      <c r="I1970" s="12" t="s">
        <v>3727</v>
      </c>
    </row>
    <row r="1971" spans="1:9" ht="15" customHeight="1" x14ac:dyDescent="0.25">
      <c r="A1971" s="13" t="s">
        <v>4576</v>
      </c>
      <c r="B1971" s="14" t="s">
        <v>4577</v>
      </c>
      <c r="C1971" s="66" t="s">
        <v>17</v>
      </c>
      <c r="D1971" s="66"/>
      <c r="E1971" s="66"/>
      <c r="F1971" s="13" t="s">
        <v>25</v>
      </c>
      <c r="G1971" s="15">
        <v>0.16309999999999999</v>
      </c>
      <c r="H1971" s="16">
        <v>35.18</v>
      </c>
      <c r="I1971" s="16">
        <f>TRUNC(TRUNC(G1971,8)*H1971,2)</f>
        <v>5.73</v>
      </c>
    </row>
    <row r="1972" spans="1:9" ht="15" customHeight="1" x14ac:dyDescent="0.25">
      <c r="A1972" s="13" t="s">
        <v>3899</v>
      </c>
      <c r="B1972" s="14" t="s">
        <v>3900</v>
      </c>
      <c r="C1972" s="66" t="s">
        <v>17</v>
      </c>
      <c r="D1972" s="66"/>
      <c r="E1972" s="66"/>
      <c r="F1972" s="13" t="s">
        <v>25</v>
      </c>
      <c r="G1972" s="15">
        <v>5.4399999999999997E-2</v>
      </c>
      <c r="H1972" s="16">
        <v>24.37</v>
      </c>
      <c r="I1972" s="16">
        <f>TRUNC(TRUNC(G1972,8)*H1972,2)</f>
        <v>1.32</v>
      </c>
    </row>
    <row r="1973" spans="1:9" ht="18" customHeight="1" x14ac:dyDescent="0.25">
      <c r="A1973" s="8"/>
      <c r="B1973" s="8"/>
      <c r="C1973" s="8"/>
      <c r="D1973" s="8"/>
      <c r="E1973" s="8"/>
      <c r="F1973" s="8"/>
      <c r="G1973" s="67" t="s">
        <v>3875</v>
      </c>
      <c r="H1973" s="67"/>
      <c r="I1973" s="17">
        <f>SUM(I1971:I1972)</f>
        <v>7.0500000000000007</v>
      </c>
    </row>
    <row r="1974" spans="1:9" ht="15" customHeight="1" x14ac:dyDescent="0.25">
      <c r="A1974" s="8"/>
      <c r="B1974" s="8"/>
      <c r="C1974" s="8"/>
      <c r="D1974" s="8"/>
      <c r="E1974" s="8"/>
      <c r="F1974" s="8"/>
      <c r="G1974" s="68" t="s">
        <v>3745</v>
      </c>
      <c r="H1974" s="68"/>
      <c r="I1974" s="4">
        <f>ROUND(SUM(I1969,I1973),2)</f>
        <v>14.41</v>
      </c>
    </row>
    <row r="1975" spans="1:9" ht="9.9499999999999993" customHeight="1" x14ac:dyDescent="0.25">
      <c r="A1975" s="8"/>
      <c r="B1975" s="8"/>
      <c r="C1975" s="8"/>
      <c r="D1975" s="8"/>
      <c r="E1975" s="8"/>
      <c r="F1975" s="8"/>
      <c r="G1975" s="62"/>
      <c r="H1975" s="62"/>
      <c r="I1975" s="62"/>
    </row>
    <row r="1976" spans="1:9" ht="20.100000000000001" customHeight="1" x14ac:dyDescent="0.25">
      <c r="A1976" s="63" t="s">
        <v>4584</v>
      </c>
      <c r="B1976" s="63"/>
      <c r="C1976" s="63"/>
      <c r="D1976" s="63"/>
      <c r="E1976" s="63"/>
      <c r="F1976" s="63"/>
      <c r="G1976" s="63"/>
      <c r="H1976" s="63"/>
      <c r="I1976" s="63"/>
    </row>
    <row r="1977" spans="1:9" ht="15" customHeight="1" x14ac:dyDescent="0.25">
      <c r="A1977" s="64" t="s">
        <v>3887</v>
      </c>
      <c r="B1977" s="64"/>
      <c r="C1977" s="65" t="s">
        <v>3</v>
      </c>
      <c r="D1977" s="65"/>
      <c r="E1977" s="65"/>
      <c r="F1977" s="12" t="s">
        <v>4</v>
      </c>
      <c r="G1977" s="12" t="s">
        <v>3725</v>
      </c>
      <c r="H1977" s="12" t="s">
        <v>3726</v>
      </c>
      <c r="I1977" s="12" t="s">
        <v>3727</v>
      </c>
    </row>
    <row r="1978" spans="1:9" ht="21" customHeight="1" x14ac:dyDescent="0.25">
      <c r="A1978" s="13" t="s">
        <v>4585</v>
      </c>
      <c r="B1978" s="14" t="s">
        <v>4586</v>
      </c>
      <c r="C1978" s="66" t="s">
        <v>17</v>
      </c>
      <c r="D1978" s="66"/>
      <c r="E1978" s="66"/>
      <c r="F1978" s="13" t="s">
        <v>740</v>
      </c>
      <c r="G1978" s="15">
        <v>1.1073999999999999</v>
      </c>
      <c r="H1978" s="16">
        <v>7.69</v>
      </c>
      <c r="I1978" s="16">
        <f>TRUNC(TRUNC(G1978,8)*H1978,2)</f>
        <v>8.51</v>
      </c>
    </row>
    <row r="1979" spans="1:9" ht="15" customHeight="1" x14ac:dyDescent="0.25">
      <c r="A1979" s="8"/>
      <c r="B1979" s="8"/>
      <c r="C1979" s="8"/>
      <c r="D1979" s="8"/>
      <c r="E1979" s="8"/>
      <c r="F1979" s="8"/>
      <c r="G1979" s="67" t="s">
        <v>3896</v>
      </c>
      <c r="H1979" s="67"/>
      <c r="I1979" s="17">
        <f>SUM(I1978:I1978)</f>
        <v>8.51</v>
      </c>
    </row>
    <row r="1980" spans="1:9" ht="15" customHeight="1" x14ac:dyDescent="0.25">
      <c r="A1980" s="64" t="s">
        <v>3872</v>
      </c>
      <c r="B1980" s="64"/>
      <c r="C1980" s="65" t="s">
        <v>3</v>
      </c>
      <c r="D1980" s="65"/>
      <c r="E1980" s="65"/>
      <c r="F1980" s="12" t="s">
        <v>4</v>
      </c>
      <c r="G1980" s="12" t="s">
        <v>3725</v>
      </c>
      <c r="H1980" s="12" t="s">
        <v>3726</v>
      </c>
      <c r="I1980" s="12" t="s">
        <v>3727</v>
      </c>
    </row>
    <row r="1981" spans="1:9" ht="15" customHeight="1" x14ac:dyDescent="0.25">
      <c r="A1981" s="13" t="s">
        <v>4576</v>
      </c>
      <c r="B1981" s="14" t="s">
        <v>4577</v>
      </c>
      <c r="C1981" s="66" t="s">
        <v>17</v>
      </c>
      <c r="D1981" s="66"/>
      <c r="E1981" s="66"/>
      <c r="F1981" s="13" t="s">
        <v>25</v>
      </c>
      <c r="G1981" s="15">
        <v>0.15409999999999999</v>
      </c>
      <c r="H1981" s="16">
        <v>35.18</v>
      </c>
      <c r="I1981" s="16">
        <f>TRUNC(TRUNC(G1981,8)*H1981,2)</f>
        <v>5.42</v>
      </c>
    </row>
    <row r="1982" spans="1:9" ht="15" customHeight="1" x14ac:dyDescent="0.25">
      <c r="A1982" s="13" t="s">
        <v>3899</v>
      </c>
      <c r="B1982" s="14" t="s">
        <v>3900</v>
      </c>
      <c r="C1982" s="66" t="s">
        <v>17</v>
      </c>
      <c r="D1982" s="66"/>
      <c r="E1982" s="66"/>
      <c r="F1982" s="13" t="s">
        <v>25</v>
      </c>
      <c r="G1982" s="15">
        <v>5.1400000000000001E-2</v>
      </c>
      <c r="H1982" s="16">
        <v>24.37</v>
      </c>
      <c r="I1982" s="16">
        <f>TRUNC(TRUNC(G1982,8)*H1982,2)</f>
        <v>1.25</v>
      </c>
    </row>
    <row r="1983" spans="1:9" ht="18" customHeight="1" x14ac:dyDescent="0.25">
      <c r="A1983" s="8"/>
      <c r="B1983" s="8"/>
      <c r="C1983" s="8"/>
      <c r="D1983" s="8"/>
      <c r="E1983" s="8"/>
      <c r="F1983" s="8"/>
      <c r="G1983" s="67" t="s">
        <v>3875</v>
      </c>
      <c r="H1983" s="67"/>
      <c r="I1983" s="17">
        <f>SUM(I1981:I1982)</f>
        <v>6.67</v>
      </c>
    </row>
    <row r="1984" spans="1:9" ht="15" customHeight="1" x14ac:dyDescent="0.25">
      <c r="A1984" s="8"/>
      <c r="B1984" s="8"/>
      <c r="C1984" s="8"/>
      <c r="D1984" s="8"/>
      <c r="E1984" s="8"/>
      <c r="F1984" s="8"/>
      <c r="G1984" s="68" t="s">
        <v>3745</v>
      </c>
      <c r="H1984" s="68"/>
      <c r="I1984" s="4">
        <f>ROUND(SUM(I1979,I1983),2)</f>
        <v>15.18</v>
      </c>
    </row>
    <row r="1985" spans="1:9" ht="9.9499999999999993" customHeight="1" x14ac:dyDescent="0.25">
      <c r="A1985" s="8"/>
      <c r="B1985" s="8"/>
      <c r="C1985" s="8"/>
      <c r="D1985" s="8"/>
      <c r="E1985" s="8"/>
      <c r="F1985" s="8"/>
      <c r="G1985" s="62"/>
      <c r="H1985" s="62"/>
      <c r="I1985" s="62"/>
    </row>
    <row r="1986" spans="1:9" ht="20.100000000000001" customHeight="1" x14ac:dyDescent="0.25">
      <c r="A1986" s="63" t="s">
        <v>4587</v>
      </c>
      <c r="B1986" s="63"/>
      <c r="C1986" s="63"/>
      <c r="D1986" s="63"/>
      <c r="E1986" s="63"/>
      <c r="F1986" s="63"/>
      <c r="G1986" s="63"/>
      <c r="H1986" s="63"/>
      <c r="I1986" s="63"/>
    </row>
    <row r="1987" spans="1:9" ht="15" customHeight="1" x14ac:dyDescent="0.25">
      <c r="A1987" s="64" t="s">
        <v>3887</v>
      </c>
      <c r="B1987" s="64"/>
      <c r="C1987" s="65" t="s">
        <v>3</v>
      </c>
      <c r="D1987" s="65"/>
      <c r="E1987" s="65"/>
      <c r="F1987" s="12" t="s">
        <v>4</v>
      </c>
      <c r="G1987" s="12" t="s">
        <v>3725</v>
      </c>
      <c r="H1987" s="12" t="s">
        <v>3726</v>
      </c>
      <c r="I1987" s="12" t="s">
        <v>3727</v>
      </c>
    </row>
    <row r="1988" spans="1:9" ht="21" customHeight="1" x14ac:dyDescent="0.25">
      <c r="A1988" s="13" t="s">
        <v>4588</v>
      </c>
      <c r="B1988" s="14" t="s">
        <v>4589</v>
      </c>
      <c r="C1988" s="66" t="s">
        <v>17</v>
      </c>
      <c r="D1988" s="66"/>
      <c r="E1988" s="66"/>
      <c r="F1988" s="13" t="s">
        <v>740</v>
      </c>
      <c r="G1988" s="15">
        <v>0.6</v>
      </c>
      <c r="H1988" s="16">
        <v>33.409999999999997</v>
      </c>
      <c r="I1988" s="16">
        <f>TRUNC(TRUNC(G1988,8)*H1988,2)</f>
        <v>20.04</v>
      </c>
    </row>
    <row r="1989" spans="1:9" ht="21" customHeight="1" x14ac:dyDescent="0.25">
      <c r="A1989" s="13" t="s">
        <v>4590</v>
      </c>
      <c r="B1989" s="14" t="s">
        <v>4591</v>
      </c>
      <c r="C1989" s="66" t="s">
        <v>17</v>
      </c>
      <c r="D1989" s="66"/>
      <c r="E1989" s="66"/>
      <c r="F1989" s="13" t="s">
        <v>178</v>
      </c>
      <c r="G1989" s="15">
        <v>2.33</v>
      </c>
      <c r="H1989" s="16">
        <v>60.41</v>
      </c>
      <c r="I1989" s="16">
        <f>TRUNC(TRUNC(G1989,8)*H1989,2)</f>
        <v>140.75</v>
      </c>
    </row>
    <row r="1990" spans="1:9" ht="15" customHeight="1" x14ac:dyDescent="0.25">
      <c r="A1990" s="8"/>
      <c r="B1990" s="8"/>
      <c r="C1990" s="8"/>
      <c r="D1990" s="8"/>
      <c r="E1990" s="8"/>
      <c r="F1990" s="8"/>
      <c r="G1990" s="67" t="s">
        <v>3896</v>
      </c>
      <c r="H1990" s="67"/>
      <c r="I1990" s="17">
        <f>SUM(I1988:I1989)</f>
        <v>160.79</v>
      </c>
    </row>
    <row r="1991" spans="1:9" ht="15" customHeight="1" x14ac:dyDescent="0.25">
      <c r="A1991" s="64" t="s">
        <v>3872</v>
      </c>
      <c r="B1991" s="64"/>
      <c r="C1991" s="65" t="s">
        <v>3</v>
      </c>
      <c r="D1991" s="65"/>
      <c r="E1991" s="65"/>
      <c r="F1991" s="12" t="s">
        <v>4</v>
      </c>
      <c r="G1991" s="12" t="s">
        <v>3725</v>
      </c>
      <c r="H1991" s="12" t="s">
        <v>3726</v>
      </c>
      <c r="I1991" s="12" t="s">
        <v>3727</v>
      </c>
    </row>
    <row r="1992" spans="1:9" ht="15" customHeight="1" x14ac:dyDescent="0.25">
      <c r="A1992" s="13" t="s">
        <v>3948</v>
      </c>
      <c r="B1992" s="14" t="s">
        <v>3949</v>
      </c>
      <c r="C1992" s="66" t="s">
        <v>17</v>
      </c>
      <c r="D1992" s="66"/>
      <c r="E1992" s="66"/>
      <c r="F1992" s="13" t="s">
        <v>25</v>
      </c>
      <c r="G1992" s="15">
        <v>0.3</v>
      </c>
      <c r="H1992" s="16">
        <v>33.520000000000003</v>
      </c>
      <c r="I1992" s="16">
        <f>TRUNC(TRUNC(G1992,8)*H1992,2)</f>
        <v>10.050000000000001</v>
      </c>
    </row>
    <row r="1993" spans="1:9" ht="15" customHeight="1" x14ac:dyDescent="0.25">
      <c r="A1993" s="13" t="s">
        <v>4592</v>
      </c>
      <c r="B1993" s="14" t="s">
        <v>4593</v>
      </c>
      <c r="C1993" s="66" t="s">
        <v>17</v>
      </c>
      <c r="D1993" s="66"/>
      <c r="E1993" s="66"/>
      <c r="F1993" s="13" t="s">
        <v>25</v>
      </c>
      <c r="G1993" s="15">
        <v>0.3</v>
      </c>
      <c r="H1993" s="16">
        <v>33.29</v>
      </c>
      <c r="I1993" s="16">
        <f>TRUNC(TRUNC(G1993,8)*H1993,2)</f>
        <v>9.98</v>
      </c>
    </row>
    <row r="1994" spans="1:9" ht="15" customHeight="1" x14ac:dyDescent="0.25">
      <c r="A1994" s="13" t="s">
        <v>3899</v>
      </c>
      <c r="B1994" s="14" t="s">
        <v>3900</v>
      </c>
      <c r="C1994" s="66" t="s">
        <v>17</v>
      </c>
      <c r="D1994" s="66"/>
      <c r="E1994" s="66"/>
      <c r="F1994" s="13" t="s">
        <v>25</v>
      </c>
      <c r="G1994" s="15">
        <v>0.5</v>
      </c>
      <c r="H1994" s="16">
        <v>24.37</v>
      </c>
      <c r="I1994" s="16">
        <f>TRUNC(TRUNC(G1994,8)*H1994,2)</f>
        <v>12.18</v>
      </c>
    </row>
    <row r="1995" spans="1:9" ht="15" customHeight="1" x14ac:dyDescent="0.25">
      <c r="A1995" s="13" t="s">
        <v>4594</v>
      </c>
      <c r="B1995" s="14" t="s">
        <v>4595</v>
      </c>
      <c r="C1995" s="66" t="s">
        <v>17</v>
      </c>
      <c r="D1995" s="66"/>
      <c r="E1995" s="66"/>
      <c r="F1995" s="13" t="s">
        <v>25</v>
      </c>
      <c r="G1995" s="15">
        <v>0.3</v>
      </c>
      <c r="H1995" s="16">
        <v>39.700000000000003</v>
      </c>
      <c r="I1995" s="16">
        <f>TRUNC(TRUNC(G1995,8)*H1995,2)</f>
        <v>11.91</v>
      </c>
    </row>
    <row r="1996" spans="1:9" ht="18" customHeight="1" x14ac:dyDescent="0.25">
      <c r="A1996" s="8"/>
      <c r="B1996" s="8"/>
      <c r="C1996" s="8"/>
      <c r="D1996" s="8"/>
      <c r="E1996" s="8"/>
      <c r="F1996" s="8"/>
      <c r="G1996" s="67" t="s">
        <v>3875</v>
      </c>
      <c r="H1996" s="67"/>
      <c r="I1996" s="17">
        <f>SUM(I1992:I1995)</f>
        <v>44.120000000000005</v>
      </c>
    </row>
    <row r="1997" spans="1:9" ht="15" customHeight="1" x14ac:dyDescent="0.25">
      <c r="A1997" s="64" t="s">
        <v>3741</v>
      </c>
      <c r="B1997" s="64"/>
      <c r="C1997" s="65" t="s">
        <v>3</v>
      </c>
      <c r="D1997" s="65"/>
      <c r="E1997" s="65"/>
      <c r="F1997" s="12" t="s">
        <v>4</v>
      </c>
      <c r="G1997" s="12" t="s">
        <v>3725</v>
      </c>
      <c r="H1997" s="12" t="s">
        <v>3726</v>
      </c>
      <c r="I1997" s="12" t="s">
        <v>3727</v>
      </c>
    </row>
    <row r="1998" spans="1:9" ht="29.1" customHeight="1" x14ac:dyDescent="0.25">
      <c r="A1998" s="13" t="s">
        <v>4252</v>
      </c>
      <c r="B1998" s="14" t="s">
        <v>4253</v>
      </c>
      <c r="C1998" s="66" t="s">
        <v>188</v>
      </c>
      <c r="D1998" s="66"/>
      <c r="E1998" s="66"/>
      <c r="F1998" s="13" t="s">
        <v>189</v>
      </c>
      <c r="G1998" s="15">
        <v>3.0000000000000001E-3</v>
      </c>
      <c r="H1998" s="16">
        <v>628.4</v>
      </c>
      <c r="I1998" s="16">
        <f>TRUNC(TRUNC(G1998,8)*H1998,2)</f>
        <v>1.88</v>
      </c>
    </row>
    <row r="1999" spans="1:9" ht="15" customHeight="1" x14ac:dyDescent="0.25">
      <c r="A1999" s="8"/>
      <c r="B1999" s="8"/>
      <c r="C1999" s="8"/>
      <c r="D1999" s="8"/>
      <c r="E1999" s="8"/>
      <c r="F1999" s="8"/>
      <c r="G1999" s="67" t="s">
        <v>3744</v>
      </c>
      <c r="H1999" s="67"/>
      <c r="I1999" s="17">
        <f>SUM(I1998:I1998)</f>
        <v>1.88</v>
      </c>
    </row>
    <row r="2000" spans="1:9" ht="15" customHeight="1" x14ac:dyDescent="0.25">
      <c r="A2000" s="8"/>
      <c r="B2000" s="8"/>
      <c r="C2000" s="8"/>
      <c r="D2000" s="8"/>
      <c r="E2000" s="8"/>
      <c r="F2000" s="8"/>
      <c r="G2000" s="68" t="s">
        <v>3745</v>
      </c>
      <c r="H2000" s="68"/>
      <c r="I2000" s="4">
        <f>ROUND(SUM(I1990,I1996,I1999),2)</f>
        <v>206.79</v>
      </c>
    </row>
    <row r="2001" spans="1:9" ht="9.9499999999999993" customHeight="1" x14ac:dyDescent="0.25">
      <c r="A2001" s="8"/>
      <c r="B2001" s="8"/>
      <c r="C2001" s="8"/>
      <c r="D2001" s="8"/>
      <c r="E2001" s="8"/>
      <c r="F2001" s="8"/>
      <c r="G2001" s="62"/>
      <c r="H2001" s="62"/>
      <c r="I2001" s="62"/>
    </row>
    <row r="2002" spans="1:9" ht="20.100000000000001" customHeight="1" x14ac:dyDescent="0.25">
      <c r="A2002" s="63" t="s">
        <v>4596</v>
      </c>
      <c r="B2002" s="63"/>
      <c r="C2002" s="63"/>
      <c r="D2002" s="63"/>
      <c r="E2002" s="63"/>
      <c r="F2002" s="63"/>
      <c r="G2002" s="63"/>
      <c r="H2002" s="63"/>
      <c r="I2002" s="63"/>
    </row>
    <row r="2003" spans="1:9" ht="15" customHeight="1" x14ac:dyDescent="0.25">
      <c r="A2003" s="64" t="s">
        <v>3887</v>
      </c>
      <c r="B2003" s="64"/>
      <c r="C2003" s="65" t="s">
        <v>3</v>
      </c>
      <c r="D2003" s="65"/>
      <c r="E2003" s="65"/>
      <c r="F2003" s="12" t="s">
        <v>4</v>
      </c>
      <c r="G2003" s="12" t="s">
        <v>3725</v>
      </c>
      <c r="H2003" s="12" t="s">
        <v>3726</v>
      </c>
      <c r="I2003" s="12" t="s">
        <v>3727</v>
      </c>
    </row>
    <row r="2004" spans="1:9" ht="21" customHeight="1" x14ac:dyDescent="0.25">
      <c r="A2004" s="13" t="s">
        <v>4588</v>
      </c>
      <c r="B2004" s="14" t="s">
        <v>4589</v>
      </c>
      <c r="C2004" s="66" t="s">
        <v>17</v>
      </c>
      <c r="D2004" s="66"/>
      <c r="E2004" s="66"/>
      <c r="F2004" s="13" t="s">
        <v>740</v>
      </c>
      <c r="G2004" s="15">
        <v>0.8</v>
      </c>
      <c r="H2004" s="16">
        <v>33.409999999999997</v>
      </c>
      <c r="I2004" s="16">
        <f>TRUNC(TRUNC(G2004,8)*H2004,2)</f>
        <v>26.72</v>
      </c>
    </row>
    <row r="2005" spans="1:9" ht="21" customHeight="1" x14ac:dyDescent="0.25">
      <c r="A2005" s="13" t="s">
        <v>4590</v>
      </c>
      <c r="B2005" s="14" t="s">
        <v>4591</v>
      </c>
      <c r="C2005" s="66" t="s">
        <v>17</v>
      </c>
      <c r="D2005" s="66"/>
      <c r="E2005" s="66"/>
      <c r="F2005" s="13" t="s">
        <v>178</v>
      </c>
      <c r="G2005" s="15">
        <v>5.63</v>
      </c>
      <c r="H2005" s="16">
        <v>60.41</v>
      </c>
      <c r="I2005" s="16">
        <f>TRUNC(TRUNC(G2005,8)*H2005,2)</f>
        <v>340.1</v>
      </c>
    </row>
    <row r="2006" spans="1:9" ht="15" customHeight="1" x14ac:dyDescent="0.25">
      <c r="A2006" s="8"/>
      <c r="B2006" s="8"/>
      <c r="C2006" s="8"/>
      <c r="D2006" s="8"/>
      <c r="E2006" s="8"/>
      <c r="F2006" s="8"/>
      <c r="G2006" s="67" t="s">
        <v>3896</v>
      </c>
      <c r="H2006" s="67"/>
      <c r="I2006" s="17">
        <f>SUM(I2004:I2005)</f>
        <v>366.82000000000005</v>
      </c>
    </row>
    <row r="2007" spans="1:9" ht="15" customHeight="1" x14ac:dyDescent="0.25">
      <c r="A2007" s="64" t="s">
        <v>3872</v>
      </c>
      <c r="B2007" s="64"/>
      <c r="C2007" s="65" t="s">
        <v>3</v>
      </c>
      <c r="D2007" s="65"/>
      <c r="E2007" s="65"/>
      <c r="F2007" s="12" t="s">
        <v>4</v>
      </c>
      <c r="G2007" s="12" t="s">
        <v>3725</v>
      </c>
      <c r="H2007" s="12" t="s">
        <v>3726</v>
      </c>
      <c r="I2007" s="12" t="s">
        <v>3727</v>
      </c>
    </row>
    <row r="2008" spans="1:9" ht="15" customHeight="1" x14ac:dyDescent="0.25">
      <c r="A2008" s="13" t="s">
        <v>3948</v>
      </c>
      <c r="B2008" s="14" t="s">
        <v>3949</v>
      </c>
      <c r="C2008" s="66" t="s">
        <v>17</v>
      </c>
      <c r="D2008" s="66"/>
      <c r="E2008" s="66"/>
      <c r="F2008" s="13" t="s">
        <v>25</v>
      </c>
      <c r="G2008" s="15">
        <v>0.4</v>
      </c>
      <c r="H2008" s="16">
        <v>33.520000000000003</v>
      </c>
      <c r="I2008" s="16">
        <f>TRUNC(TRUNC(G2008,8)*H2008,2)</f>
        <v>13.4</v>
      </c>
    </row>
    <row r="2009" spans="1:9" ht="15" customHeight="1" x14ac:dyDescent="0.25">
      <c r="A2009" s="13" t="s">
        <v>4592</v>
      </c>
      <c r="B2009" s="14" t="s">
        <v>4593</v>
      </c>
      <c r="C2009" s="66" t="s">
        <v>17</v>
      </c>
      <c r="D2009" s="66"/>
      <c r="E2009" s="66"/>
      <c r="F2009" s="13" t="s">
        <v>25</v>
      </c>
      <c r="G2009" s="15">
        <v>0.6</v>
      </c>
      <c r="H2009" s="16">
        <v>33.29</v>
      </c>
      <c r="I2009" s="16">
        <f>TRUNC(TRUNC(G2009,8)*H2009,2)</f>
        <v>19.97</v>
      </c>
    </row>
    <row r="2010" spans="1:9" ht="15" customHeight="1" x14ac:dyDescent="0.25">
      <c r="A2010" s="13" t="s">
        <v>3899</v>
      </c>
      <c r="B2010" s="14" t="s">
        <v>3900</v>
      </c>
      <c r="C2010" s="66" t="s">
        <v>17</v>
      </c>
      <c r="D2010" s="66"/>
      <c r="E2010" s="66"/>
      <c r="F2010" s="13" t="s">
        <v>25</v>
      </c>
      <c r="G2010" s="15">
        <v>1</v>
      </c>
      <c r="H2010" s="16">
        <v>24.37</v>
      </c>
      <c r="I2010" s="16">
        <f>TRUNC(TRUNC(G2010,8)*H2010,2)</f>
        <v>24.37</v>
      </c>
    </row>
    <row r="2011" spans="1:9" ht="15" customHeight="1" x14ac:dyDescent="0.25">
      <c r="A2011" s="13" t="s">
        <v>4594</v>
      </c>
      <c r="B2011" s="14" t="s">
        <v>4595</v>
      </c>
      <c r="C2011" s="66" t="s">
        <v>17</v>
      </c>
      <c r="D2011" s="66"/>
      <c r="E2011" s="66"/>
      <c r="F2011" s="13" t="s">
        <v>25</v>
      </c>
      <c r="G2011" s="15">
        <v>0.6</v>
      </c>
      <c r="H2011" s="16">
        <v>39.700000000000003</v>
      </c>
      <c r="I2011" s="16">
        <f>TRUNC(TRUNC(G2011,8)*H2011,2)</f>
        <v>23.82</v>
      </c>
    </row>
    <row r="2012" spans="1:9" ht="18" customHeight="1" x14ac:dyDescent="0.25">
      <c r="A2012" s="8"/>
      <c r="B2012" s="8"/>
      <c r="C2012" s="8"/>
      <c r="D2012" s="8"/>
      <c r="E2012" s="8"/>
      <c r="F2012" s="8"/>
      <c r="G2012" s="67" t="s">
        <v>3875</v>
      </c>
      <c r="H2012" s="67"/>
      <c r="I2012" s="17">
        <f>SUM(I2008:I2011)</f>
        <v>81.56</v>
      </c>
    </row>
    <row r="2013" spans="1:9" ht="15" customHeight="1" x14ac:dyDescent="0.25">
      <c r="A2013" s="64" t="s">
        <v>3741</v>
      </c>
      <c r="B2013" s="64"/>
      <c r="C2013" s="65" t="s">
        <v>3</v>
      </c>
      <c r="D2013" s="65"/>
      <c r="E2013" s="65"/>
      <c r="F2013" s="12" t="s">
        <v>4</v>
      </c>
      <c r="G2013" s="12" t="s">
        <v>3725</v>
      </c>
      <c r="H2013" s="12" t="s">
        <v>3726</v>
      </c>
      <c r="I2013" s="12" t="s">
        <v>3727</v>
      </c>
    </row>
    <row r="2014" spans="1:9" ht="29.1" customHeight="1" x14ac:dyDescent="0.25">
      <c r="A2014" s="13" t="s">
        <v>4252</v>
      </c>
      <c r="B2014" s="14" t="s">
        <v>4253</v>
      </c>
      <c r="C2014" s="66" t="s">
        <v>188</v>
      </c>
      <c r="D2014" s="66"/>
      <c r="E2014" s="66"/>
      <c r="F2014" s="13" t="s">
        <v>189</v>
      </c>
      <c r="G2014" s="15">
        <v>3.0000000000000001E-3</v>
      </c>
      <c r="H2014" s="16">
        <v>628.4</v>
      </c>
      <c r="I2014" s="16">
        <f>TRUNC(TRUNC(G2014,8)*H2014,2)</f>
        <v>1.88</v>
      </c>
    </row>
    <row r="2015" spans="1:9" ht="15" customHeight="1" x14ac:dyDescent="0.25">
      <c r="A2015" s="8"/>
      <c r="B2015" s="8"/>
      <c r="C2015" s="8"/>
      <c r="D2015" s="8"/>
      <c r="E2015" s="8"/>
      <c r="F2015" s="8"/>
      <c r="G2015" s="67" t="s">
        <v>3744</v>
      </c>
      <c r="H2015" s="67"/>
      <c r="I2015" s="17">
        <f>SUM(I2014:I2014)</f>
        <v>1.88</v>
      </c>
    </row>
    <row r="2016" spans="1:9" ht="15" customHeight="1" x14ac:dyDescent="0.25">
      <c r="A2016" s="8"/>
      <c r="B2016" s="8"/>
      <c r="C2016" s="8"/>
      <c r="D2016" s="8"/>
      <c r="E2016" s="8"/>
      <c r="F2016" s="8"/>
      <c r="G2016" s="68" t="s">
        <v>3745</v>
      </c>
      <c r="H2016" s="68"/>
      <c r="I2016" s="4">
        <f>ROUND(SUM(I2006,I2012,I2015),2)</f>
        <v>450.26</v>
      </c>
    </row>
    <row r="2017" spans="1:9" ht="9.9499999999999993" customHeight="1" x14ac:dyDescent="0.25">
      <c r="A2017" s="8"/>
      <c r="B2017" s="8"/>
      <c r="C2017" s="8"/>
      <c r="D2017" s="8"/>
      <c r="E2017" s="8"/>
      <c r="F2017" s="8"/>
      <c r="G2017" s="62"/>
      <c r="H2017" s="62"/>
      <c r="I2017" s="62"/>
    </row>
    <row r="2018" spans="1:9" ht="20.100000000000001" customHeight="1" x14ac:dyDescent="0.25">
      <c r="A2018" s="63" t="s">
        <v>4597</v>
      </c>
      <c r="B2018" s="63"/>
      <c r="C2018" s="63"/>
      <c r="D2018" s="63"/>
      <c r="E2018" s="63"/>
      <c r="F2018" s="63"/>
      <c r="G2018" s="63"/>
      <c r="H2018" s="63"/>
      <c r="I2018" s="63"/>
    </row>
    <row r="2019" spans="1:9" ht="15" customHeight="1" x14ac:dyDescent="0.25">
      <c r="A2019" s="64" t="s">
        <v>3865</v>
      </c>
      <c r="B2019" s="64"/>
      <c r="C2019" s="65" t="s">
        <v>3</v>
      </c>
      <c r="D2019" s="65"/>
      <c r="E2019" s="65"/>
      <c r="F2019" s="12" t="s">
        <v>4</v>
      </c>
      <c r="G2019" s="12" t="s">
        <v>3725</v>
      </c>
      <c r="H2019" s="12" t="s">
        <v>3726</v>
      </c>
      <c r="I2019" s="12" t="s">
        <v>3727</v>
      </c>
    </row>
    <row r="2020" spans="1:9" ht="29.1" customHeight="1" x14ac:dyDescent="0.25">
      <c r="A2020" s="13" t="s">
        <v>4598</v>
      </c>
      <c r="B2020" s="14" t="s">
        <v>4599</v>
      </c>
      <c r="C2020" s="66" t="s">
        <v>17</v>
      </c>
      <c r="D2020" s="66"/>
      <c r="E2020" s="66"/>
      <c r="F2020" s="13" t="s">
        <v>3868</v>
      </c>
      <c r="G2020" s="15">
        <v>3.3399999999999999E-2</v>
      </c>
      <c r="H2020" s="16">
        <v>120.49</v>
      </c>
      <c r="I2020" s="16">
        <f>TRUNC(TRUNC(G2020,8)*H2020,2)</f>
        <v>4.0199999999999996</v>
      </c>
    </row>
    <row r="2021" spans="1:9" ht="29.1" customHeight="1" x14ac:dyDescent="0.25">
      <c r="A2021" s="13" t="s">
        <v>4600</v>
      </c>
      <c r="B2021" s="14" t="s">
        <v>4601</v>
      </c>
      <c r="C2021" s="66" t="s">
        <v>17</v>
      </c>
      <c r="D2021" s="66"/>
      <c r="E2021" s="66"/>
      <c r="F2021" s="13" t="s">
        <v>3829</v>
      </c>
      <c r="G2021" s="15">
        <v>2.9999999999999997E-4</v>
      </c>
      <c r="H2021" s="16">
        <v>220.85</v>
      </c>
      <c r="I2021" s="16">
        <f>TRUNC(TRUNC(G2021,8)*H2021,2)</f>
        <v>0.06</v>
      </c>
    </row>
    <row r="2022" spans="1:9" ht="18" customHeight="1" x14ac:dyDescent="0.25">
      <c r="A2022" s="8"/>
      <c r="B2022" s="8"/>
      <c r="C2022" s="8"/>
      <c r="D2022" s="8"/>
      <c r="E2022" s="8"/>
      <c r="F2022" s="8"/>
      <c r="G2022" s="67" t="s">
        <v>3871</v>
      </c>
      <c r="H2022" s="67"/>
      <c r="I2022" s="17">
        <f>SUM(I2020:I2021)</f>
        <v>4.0799999999999992</v>
      </c>
    </row>
    <row r="2023" spans="1:9" ht="15" customHeight="1" x14ac:dyDescent="0.25">
      <c r="A2023" s="64" t="s">
        <v>3887</v>
      </c>
      <c r="B2023" s="64"/>
      <c r="C2023" s="65" t="s">
        <v>3</v>
      </c>
      <c r="D2023" s="65"/>
      <c r="E2023" s="65"/>
      <c r="F2023" s="12" t="s">
        <v>4</v>
      </c>
      <c r="G2023" s="12" t="s">
        <v>3725</v>
      </c>
      <c r="H2023" s="12" t="s">
        <v>3726</v>
      </c>
      <c r="I2023" s="12" t="s">
        <v>3727</v>
      </c>
    </row>
    <row r="2024" spans="1:9" ht="15" customHeight="1" x14ac:dyDescent="0.25">
      <c r="A2024" s="13" t="s">
        <v>4602</v>
      </c>
      <c r="B2024" s="14" t="s">
        <v>4603</v>
      </c>
      <c r="C2024" s="66" t="s">
        <v>17</v>
      </c>
      <c r="D2024" s="66"/>
      <c r="E2024" s="66"/>
      <c r="F2024" s="13" t="s">
        <v>4149</v>
      </c>
      <c r="G2024" s="15">
        <v>2E-3</v>
      </c>
      <c r="H2024" s="16">
        <v>19.600000000000001</v>
      </c>
      <c r="I2024" s="16">
        <f>TRUNC(TRUNC(G2024,8)*H2024,2)</f>
        <v>0.03</v>
      </c>
    </row>
    <row r="2025" spans="1:9" ht="21" customHeight="1" x14ac:dyDescent="0.25">
      <c r="A2025" s="13" t="s">
        <v>4604</v>
      </c>
      <c r="B2025" s="14" t="s">
        <v>4605</v>
      </c>
      <c r="C2025" s="66" t="s">
        <v>17</v>
      </c>
      <c r="D2025" s="66"/>
      <c r="E2025" s="66"/>
      <c r="F2025" s="13" t="s">
        <v>740</v>
      </c>
      <c r="G2025" s="15">
        <v>1.0999999999999999E-2</v>
      </c>
      <c r="H2025" s="16">
        <v>18.329999999999998</v>
      </c>
      <c r="I2025" s="16">
        <f>TRUNC(TRUNC(G2025,8)*H2025,2)</f>
        <v>0.2</v>
      </c>
    </row>
    <row r="2026" spans="1:9" ht="21" customHeight="1" x14ac:dyDescent="0.25">
      <c r="A2026" s="13" t="s">
        <v>4606</v>
      </c>
      <c r="B2026" s="14" t="s">
        <v>4607</v>
      </c>
      <c r="C2026" s="66" t="s">
        <v>17</v>
      </c>
      <c r="D2026" s="66"/>
      <c r="E2026" s="66"/>
      <c r="F2026" s="13" t="s">
        <v>740</v>
      </c>
      <c r="G2026" s="15">
        <v>2.5000000000000001E-2</v>
      </c>
      <c r="H2026" s="16">
        <v>18.329999999999998</v>
      </c>
      <c r="I2026" s="16">
        <f>TRUNC(TRUNC(G2026,8)*H2026,2)</f>
        <v>0.45</v>
      </c>
    </row>
    <row r="2027" spans="1:9" ht="21" customHeight="1" x14ac:dyDescent="0.25">
      <c r="A2027" s="13" t="s">
        <v>4608</v>
      </c>
      <c r="B2027" s="14" t="s">
        <v>4609</v>
      </c>
      <c r="C2027" s="66" t="s">
        <v>17</v>
      </c>
      <c r="D2027" s="66"/>
      <c r="E2027" s="66"/>
      <c r="F2027" s="13" t="s">
        <v>4149</v>
      </c>
      <c r="G2027" s="15">
        <v>4.2999999999999997E-2</v>
      </c>
      <c r="H2027" s="16">
        <v>33.79</v>
      </c>
      <c r="I2027" s="16">
        <f>TRUNC(TRUNC(G2027,8)*H2027,2)</f>
        <v>1.45</v>
      </c>
    </row>
    <row r="2028" spans="1:9" ht="15" customHeight="1" x14ac:dyDescent="0.25">
      <c r="A2028" s="8"/>
      <c r="B2028" s="8"/>
      <c r="C2028" s="8"/>
      <c r="D2028" s="8"/>
      <c r="E2028" s="8"/>
      <c r="F2028" s="8"/>
      <c r="G2028" s="67" t="s">
        <v>3896</v>
      </c>
      <c r="H2028" s="67"/>
      <c r="I2028" s="17">
        <f>SUM(I2024:I2027)</f>
        <v>2.13</v>
      </c>
    </row>
    <row r="2029" spans="1:9" ht="15" customHeight="1" x14ac:dyDescent="0.25">
      <c r="A2029" s="64" t="s">
        <v>3872</v>
      </c>
      <c r="B2029" s="64"/>
      <c r="C2029" s="65" t="s">
        <v>3</v>
      </c>
      <c r="D2029" s="65"/>
      <c r="E2029" s="65"/>
      <c r="F2029" s="12" t="s">
        <v>4</v>
      </c>
      <c r="G2029" s="12" t="s">
        <v>3725</v>
      </c>
      <c r="H2029" s="12" t="s">
        <v>3726</v>
      </c>
      <c r="I2029" s="12" t="s">
        <v>3727</v>
      </c>
    </row>
    <row r="2030" spans="1:9" ht="15" customHeight="1" x14ac:dyDescent="0.25">
      <c r="A2030" s="13" t="s">
        <v>4576</v>
      </c>
      <c r="B2030" s="14" t="s">
        <v>4577</v>
      </c>
      <c r="C2030" s="66" t="s">
        <v>17</v>
      </c>
      <c r="D2030" s="66"/>
      <c r="E2030" s="66"/>
      <c r="F2030" s="13" t="s">
        <v>25</v>
      </c>
      <c r="G2030" s="15">
        <v>3.4000000000000002E-2</v>
      </c>
      <c r="H2030" s="16">
        <v>35.18</v>
      </c>
      <c r="I2030" s="16">
        <f>TRUNC(TRUNC(G2030,8)*H2030,2)</f>
        <v>1.19</v>
      </c>
    </row>
    <row r="2031" spans="1:9" ht="15" customHeight="1" x14ac:dyDescent="0.25">
      <c r="A2031" s="13" t="s">
        <v>3899</v>
      </c>
      <c r="B2031" s="14" t="s">
        <v>3900</v>
      </c>
      <c r="C2031" s="66" t="s">
        <v>17</v>
      </c>
      <c r="D2031" s="66"/>
      <c r="E2031" s="66"/>
      <c r="F2031" s="13" t="s">
        <v>25</v>
      </c>
      <c r="G2031" s="15">
        <v>1.4E-2</v>
      </c>
      <c r="H2031" s="16">
        <v>24.37</v>
      </c>
      <c r="I2031" s="16">
        <f>TRUNC(TRUNC(G2031,8)*H2031,2)</f>
        <v>0.34</v>
      </c>
    </row>
    <row r="2032" spans="1:9" ht="18" customHeight="1" x14ac:dyDescent="0.25">
      <c r="A2032" s="8"/>
      <c r="B2032" s="8"/>
      <c r="C2032" s="8"/>
      <c r="D2032" s="8"/>
      <c r="E2032" s="8"/>
      <c r="F2032" s="8"/>
      <c r="G2032" s="67" t="s">
        <v>3875</v>
      </c>
      <c r="H2032" s="67"/>
      <c r="I2032" s="17">
        <f>SUM(I2030:I2031)</f>
        <v>1.53</v>
      </c>
    </row>
    <row r="2033" spans="1:9" ht="15" customHeight="1" x14ac:dyDescent="0.25">
      <c r="A2033" s="8"/>
      <c r="B2033" s="8"/>
      <c r="C2033" s="8"/>
      <c r="D2033" s="8"/>
      <c r="E2033" s="8"/>
      <c r="F2033" s="8"/>
      <c r="G2033" s="68" t="s">
        <v>3745</v>
      </c>
      <c r="H2033" s="68"/>
      <c r="I2033" s="4">
        <f>ROUND(SUM(I2022,I2028,I2032),2)</f>
        <v>7.74</v>
      </c>
    </row>
    <row r="2034" spans="1:9" ht="9.9499999999999993" customHeight="1" x14ac:dyDescent="0.25">
      <c r="A2034" s="8"/>
      <c r="B2034" s="8"/>
      <c r="C2034" s="8"/>
      <c r="D2034" s="8"/>
      <c r="E2034" s="8"/>
      <c r="F2034" s="8"/>
      <c r="G2034" s="62"/>
      <c r="H2034" s="62"/>
      <c r="I2034" s="62"/>
    </row>
    <row r="2035" spans="1:9" ht="20.100000000000001" customHeight="1" x14ac:dyDescent="0.25">
      <c r="A2035" s="63" t="s">
        <v>4610</v>
      </c>
      <c r="B2035" s="63"/>
      <c r="C2035" s="63"/>
      <c r="D2035" s="63"/>
      <c r="E2035" s="63"/>
      <c r="F2035" s="63"/>
      <c r="G2035" s="63"/>
      <c r="H2035" s="63"/>
      <c r="I2035" s="63"/>
    </row>
    <row r="2036" spans="1:9" ht="15" customHeight="1" x14ac:dyDescent="0.25">
      <c r="A2036" s="64" t="s">
        <v>3887</v>
      </c>
      <c r="B2036" s="64"/>
      <c r="C2036" s="65" t="s">
        <v>3</v>
      </c>
      <c r="D2036" s="65"/>
      <c r="E2036" s="65"/>
      <c r="F2036" s="12" t="s">
        <v>4</v>
      </c>
      <c r="G2036" s="12" t="s">
        <v>3725</v>
      </c>
      <c r="H2036" s="12" t="s">
        <v>3726</v>
      </c>
      <c r="I2036" s="12" t="s">
        <v>3727</v>
      </c>
    </row>
    <row r="2037" spans="1:9" ht="15" customHeight="1" x14ac:dyDescent="0.25">
      <c r="A2037" s="13" t="s">
        <v>4611</v>
      </c>
      <c r="B2037" s="14" t="s">
        <v>4612</v>
      </c>
      <c r="C2037" s="66" t="s">
        <v>17</v>
      </c>
      <c r="D2037" s="66"/>
      <c r="E2037" s="66"/>
      <c r="F2037" s="13" t="s">
        <v>4149</v>
      </c>
      <c r="G2037" s="15">
        <v>6.4000000000000001E-2</v>
      </c>
      <c r="H2037" s="16">
        <v>44.67</v>
      </c>
      <c r="I2037" s="16">
        <f>TRUNC(TRUNC(G2037,8)*H2037,2)</f>
        <v>2.85</v>
      </c>
    </row>
    <row r="2038" spans="1:9" ht="15" customHeight="1" x14ac:dyDescent="0.25">
      <c r="A2038" s="13" t="s">
        <v>4613</v>
      </c>
      <c r="B2038" s="14" t="s">
        <v>4614</v>
      </c>
      <c r="C2038" s="66" t="s">
        <v>17</v>
      </c>
      <c r="D2038" s="66"/>
      <c r="E2038" s="66"/>
      <c r="F2038" s="13" t="s">
        <v>61</v>
      </c>
      <c r="G2038" s="15">
        <v>1.2E-2</v>
      </c>
      <c r="H2038" s="16">
        <v>11.49</v>
      </c>
      <c r="I2038" s="16">
        <f>TRUNC(TRUNC(G2038,8)*H2038,2)</f>
        <v>0.13</v>
      </c>
    </row>
    <row r="2039" spans="1:9" ht="15" customHeight="1" x14ac:dyDescent="0.25">
      <c r="A2039" s="13" t="s">
        <v>4615</v>
      </c>
      <c r="B2039" s="14" t="s">
        <v>4616</v>
      </c>
      <c r="C2039" s="66" t="s">
        <v>17</v>
      </c>
      <c r="D2039" s="66"/>
      <c r="E2039" s="66"/>
      <c r="F2039" s="13" t="s">
        <v>4149</v>
      </c>
      <c r="G2039" s="15">
        <v>0.32200000000000001</v>
      </c>
      <c r="H2039" s="16">
        <v>84.77</v>
      </c>
      <c r="I2039" s="16">
        <f>TRUNC(TRUNC(G2039,8)*H2039,2)</f>
        <v>27.29</v>
      </c>
    </row>
    <row r="2040" spans="1:9" ht="15" customHeight="1" x14ac:dyDescent="0.25">
      <c r="A2040" s="8"/>
      <c r="B2040" s="8"/>
      <c r="C2040" s="8"/>
      <c r="D2040" s="8"/>
      <c r="E2040" s="8"/>
      <c r="F2040" s="8"/>
      <c r="G2040" s="67" t="s">
        <v>3896</v>
      </c>
      <c r="H2040" s="67"/>
      <c r="I2040" s="17">
        <f>SUM(I2037:I2039)</f>
        <v>30.27</v>
      </c>
    </row>
    <row r="2041" spans="1:9" ht="15" customHeight="1" x14ac:dyDescent="0.25">
      <c r="A2041" s="64" t="s">
        <v>3872</v>
      </c>
      <c r="B2041" s="64"/>
      <c r="C2041" s="65" t="s">
        <v>3</v>
      </c>
      <c r="D2041" s="65"/>
      <c r="E2041" s="65"/>
      <c r="F2041" s="12" t="s">
        <v>4</v>
      </c>
      <c r="G2041" s="12" t="s">
        <v>3725</v>
      </c>
      <c r="H2041" s="12" t="s">
        <v>3726</v>
      </c>
      <c r="I2041" s="12" t="s">
        <v>3727</v>
      </c>
    </row>
    <row r="2042" spans="1:9" ht="15" customHeight="1" x14ac:dyDescent="0.25">
      <c r="A2042" s="13" t="s">
        <v>4576</v>
      </c>
      <c r="B2042" s="14" t="s">
        <v>4577</v>
      </c>
      <c r="C2042" s="66" t="s">
        <v>17</v>
      </c>
      <c r="D2042" s="66"/>
      <c r="E2042" s="66"/>
      <c r="F2042" s="13" t="s">
        <v>25</v>
      </c>
      <c r="G2042" s="15">
        <v>0.432</v>
      </c>
      <c r="H2042" s="16">
        <v>35.18</v>
      </c>
      <c r="I2042" s="16">
        <f>TRUNC(TRUNC(G2042,8)*H2042,2)</f>
        <v>15.19</v>
      </c>
    </row>
    <row r="2043" spans="1:9" ht="15" customHeight="1" x14ac:dyDescent="0.25">
      <c r="A2043" s="13" t="s">
        <v>3899</v>
      </c>
      <c r="B2043" s="14" t="s">
        <v>3900</v>
      </c>
      <c r="C2043" s="66" t="s">
        <v>17</v>
      </c>
      <c r="D2043" s="66"/>
      <c r="E2043" s="66"/>
      <c r="F2043" s="13" t="s">
        <v>25</v>
      </c>
      <c r="G2043" s="15">
        <v>0.18</v>
      </c>
      <c r="H2043" s="16">
        <v>24.37</v>
      </c>
      <c r="I2043" s="16">
        <f>TRUNC(TRUNC(G2043,8)*H2043,2)</f>
        <v>4.38</v>
      </c>
    </row>
    <row r="2044" spans="1:9" ht="18" customHeight="1" x14ac:dyDescent="0.25">
      <c r="A2044" s="8"/>
      <c r="B2044" s="8"/>
      <c r="C2044" s="8"/>
      <c r="D2044" s="8"/>
      <c r="E2044" s="8"/>
      <c r="F2044" s="8"/>
      <c r="G2044" s="67" t="s">
        <v>3875</v>
      </c>
      <c r="H2044" s="67"/>
      <c r="I2044" s="17">
        <f>SUM(I2042:I2043)</f>
        <v>19.57</v>
      </c>
    </row>
    <row r="2045" spans="1:9" ht="15" customHeight="1" x14ac:dyDescent="0.25">
      <c r="A2045" s="8"/>
      <c r="B2045" s="8"/>
      <c r="C2045" s="8"/>
      <c r="D2045" s="8"/>
      <c r="E2045" s="8"/>
      <c r="F2045" s="8"/>
      <c r="G2045" s="68" t="s">
        <v>3745</v>
      </c>
      <c r="H2045" s="68"/>
      <c r="I2045" s="4">
        <f>ROUND(SUM(I2040,I2044),2)</f>
        <v>49.84</v>
      </c>
    </row>
    <row r="2046" spans="1:9" ht="9.9499999999999993" customHeight="1" x14ac:dyDescent="0.25">
      <c r="A2046" s="8"/>
      <c r="B2046" s="8"/>
      <c r="C2046" s="8"/>
      <c r="D2046" s="8"/>
      <c r="E2046" s="8"/>
      <c r="F2046" s="8"/>
      <c r="G2046" s="62"/>
      <c r="H2046" s="62"/>
      <c r="I2046" s="62"/>
    </row>
    <row r="2047" spans="1:9" ht="20.100000000000001" customHeight="1" x14ac:dyDescent="0.25">
      <c r="A2047" s="63" t="s">
        <v>4617</v>
      </c>
      <c r="B2047" s="63"/>
      <c r="C2047" s="63"/>
      <c r="D2047" s="63"/>
      <c r="E2047" s="63"/>
      <c r="F2047" s="63"/>
      <c r="G2047" s="63"/>
      <c r="H2047" s="63"/>
      <c r="I2047" s="63"/>
    </row>
    <row r="2048" spans="1:9" ht="15" customHeight="1" x14ac:dyDescent="0.25">
      <c r="A2048" s="64" t="s">
        <v>3887</v>
      </c>
      <c r="B2048" s="64"/>
      <c r="C2048" s="65" t="s">
        <v>3</v>
      </c>
      <c r="D2048" s="65"/>
      <c r="E2048" s="65"/>
      <c r="F2048" s="12" t="s">
        <v>4</v>
      </c>
      <c r="G2048" s="12" t="s">
        <v>3725</v>
      </c>
      <c r="H2048" s="12" t="s">
        <v>3726</v>
      </c>
      <c r="I2048" s="12" t="s">
        <v>3727</v>
      </c>
    </row>
    <row r="2049" spans="1:9" ht="15" customHeight="1" x14ac:dyDescent="0.25">
      <c r="A2049" s="13" t="s">
        <v>4613</v>
      </c>
      <c r="B2049" s="14" t="s">
        <v>4614</v>
      </c>
      <c r="C2049" s="66" t="s">
        <v>17</v>
      </c>
      <c r="D2049" s="66"/>
      <c r="E2049" s="66"/>
      <c r="F2049" s="13" t="s">
        <v>61</v>
      </c>
      <c r="G2049" s="15">
        <v>0.23</v>
      </c>
      <c r="H2049" s="16">
        <v>11.49</v>
      </c>
      <c r="I2049" s="16">
        <f>TRUNC(TRUNC(G2049,8)*H2049,2)</f>
        <v>2.64</v>
      </c>
    </row>
    <row r="2050" spans="1:9" ht="15" customHeight="1" x14ac:dyDescent="0.25">
      <c r="A2050" s="13" t="s">
        <v>4618</v>
      </c>
      <c r="B2050" s="14" t="s">
        <v>4619</v>
      </c>
      <c r="C2050" s="66" t="s">
        <v>17</v>
      </c>
      <c r="D2050" s="66"/>
      <c r="E2050" s="66"/>
      <c r="F2050" s="13" t="s">
        <v>4149</v>
      </c>
      <c r="G2050" s="15">
        <v>0.42699999999999999</v>
      </c>
      <c r="H2050" s="16">
        <v>21.63</v>
      </c>
      <c r="I2050" s="16">
        <f>TRUNC(TRUNC(G2050,8)*H2050,2)</f>
        <v>9.23</v>
      </c>
    </row>
    <row r="2051" spans="1:9" ht="15" customHeight="1" x14ac:dyDescent="0.25">
      <c r="A2051" s="8"/>
      <c r="B2051" s="8"/>
      <c r="C2051" s="8"/>
      <c r="D2051" s="8"/>
      <c r="E2051" s="8"/>
      <c r="F2051" s="8"/>
      <c r="G2051" s="67" t="s">
        <v>3896</v>
      </c>
      <c r="H2051" s="67"/>
      <c r="I2051" s="17">
        <f>SUM(I2049:I2050)</f>
        <v>11.870000000000001</v>
      </c>
    </row>
    <row r="2052" spans="1:9" ht="15" customHeight="1" x14ac:dyDescent="0.25">
      <c r="A2052" s="64" t="s">
        <v>3872</v>
      </c>
      <c r="B2052" s="64"/>
      <c r="C2052" s="65" t="s">
        <v>3</v>
      </c>
      <c r="D2052" s="65"/>
      <c r="E2052" s="65"/>
      <c r="F2052" s="12" t="s">
        <v>4</v>
      </c>
      <c r="G2052" s="12" t="s">
        <v>3725</v>
      </c>
      <c r="H2052" s="12" t="s">
        <v>3726</v>
      </c>
      <c r="I2052" s="12" t="s">
        <v>3727</v>
      </c>
    </row>
    <row r="2053" spans="1:9" ht="15" customHeight="1" x14ac:dyDescent="0.25">
      <c r="A2053" s="13" t="s">
        <v>4576</v>
      </c>
      <c r="B2053" s="14" t="s">
        <v>4577</v>
      </c>
      <c r="C2053" s="66" t="s">
        <v>17</v>
      </c>
      <c r="D2053" s="66"/>
      <c r="E2053" s="66"/>
      <c r="F2053" s="13" t="s">
        <v>25</v>
      </c>
      <c r="G2053" s="15">
        <v>0.96</v>
      </c>
      <c r="H2053" s="16">
        <v>35.18</v>
      </c>
      <c r="I2053" s="16">
        <f>TRUNC(TRUNC(G2053,8)*H2053,2)</f>
        <v>33.770000000000003</v>
      </c>
    </row>
    <row r="2054" spans="1:9" ht="15" customHeight="1" x14ac:dyDescent="0.25">
      <c r="A2054" s="13" t="s">
        <v>3899</v>
      </c>
      <c r="B2054" s="14" t="s">
        <v>3900</v>
      </c>
      <c r="C2054" s="66" t="s">
        <v>17</v>
      </c>
      <c r="D2054" s="66"/>
      <c r="E2054" s="66"/>
      <c r="F2054" s="13" t="s">
        <v>25</v>
      </c>
      <c r="G2054" s="15">
        <v>0.4</v>
      </c>
      <c r="H2054" s="16">
        <v>24.37</v>
      </c>
      <c r="I2054" s="16">
        <f>TRUNC(TRUNC(G2054,8)*H2054,2)</f>
        <v>9.74</v>
      </c>
    </row>
    <row r="2055" spans="1:9" ht="18" customHeight="1" x14ac:dyDescent="0.25">
      <c r="A2055" s="8"/>
      <c r="B2055" s="8"/>
      <c r="C2055" s="8"/>
      <c r="D2055" s="8"/>
      <c r="E2055" s="8"/>
      <c r="F2055" s="8"/>
      <c r="G2055" s="67" t="s">
        <v>3875</v>
      </c>
      <c r="H2055" s="67"/>
      <c r="I2055" s="17">
        <f>SUM(I2053:I2054)</f>
        <v>43.510000000000005</v>
      </c>
    </row>
    <row r="2056" spans="1:9" ht="15" customHeight="1" x14ac:dyDescent="0.25">
      <c r="A2056" s="8"/>
      <c r="B2056" s="8"/>
      <c r="C2056" s="8"/>
      <c r="D2056" s="8"/>
      <c r="E2056" s="8"/>
      <c r="F2056" s="8"/>
      <c r="G2056" s="68" t="s">
        <v>3745</v>
      </c>
      <c r="H2056" s="68"/>
      <c r="I2056" s="4">
        <f>ROUND(SUM(I2051,I2055),2)</f>
        <v>55.38</v>
      </c>
    </row>
    <row r="2057" spans="1:9" ht="9.9499999999999993" customHeight="1" x14ac:dyDescent="0.25">
      <c r="A2057" s="8"/>
      <c r="B2057" s="8"/>
      <c r="C2057" s="8"/>
      <c r="D2057" s="8"/>
      <c r="E2057" s="8"/>
      <c r="F2057" s="8"/>
      <c r="G2057" s="62"/>
      <c r="H2057" s="62"/>
      <c r="I2057" s="62"/>
    </row>
    <row r="2058" spans="1:9" ht="20.100000000000001" customHeight="1" x14ac:dyDescent="0.25">
      <c r="A2058" s="63" t="s">
        <v>4620</v>
      </c>
      <c r="B2058" s="63"/>
      <c r="C2058" s="63"/>
      <c r="D2058" s="63"/>
      <c r="E2058" s="63"/>
      <c r="F2058" s="63"/>
      <c r="G2058" s="63"/>
      <c r="H2058" s="63"/>
      <c r="I2058" s="63"/>
    </row>
    <row r="2059" spans="1:9" ht="15" customHeight="1" x14ac:dyDescent="0.25">
      <c r="A2059" s="64" t="s">
        <v>3887</v>
      </c>
      <c r="B2059" s="64"/>
      <c r="C2059" s="65" t="s">
        <v>3</v>
      </c>
      <c r="D2059" s="65"/>
      <c r="E2059" s="65"/>
      <c r="F2059" s="12" t="s">
        <v>4</v>
      </c>
      <c r="G2059" s="12" t="s">
        <v>3725</v>
      </c>
      <c r="H2059" s="12" t="s">
        <v>3726</v>
      </c>
      <c r="I2059" s="12" t="s">
        <v>3727</v>
      </c>
    </row>
    <row r="2060" spans="1:9" ht="15" customHeight="1" x14ac:dyDescent="0.25">
      <c r="A2060" s="13" t="s">
        <v>4621</v>
      </c>
      <c r="B2060" s="14" t="s">
        <v>4622</v>
      </c>
      <c r="C2060" s="66" t="s">
        <v>188</v>
      </c>
      <c r="D2060" s="66"/>
      <c r="E2060" s="66"/>
      <c r="F2060" s="13" t="s">
        <v>286</v>
      </c>
      <c r="G2060" s="15">
        <v>1</v>
      </c>
      <c r="H2060" s="16">
        <v>79.53</v>
      </c>
      <c r="I2060" s="16">
        <f>TRUNC(TRUNC(G2060,8)*H2060,2)</f>
        <v>79.53</v>
      </c>
    </row>
    <row r="2061" spans="1:9" ht="15" customHeight="1" x14ac:dyDescent="0.25">
      <c r="A2061" s="8"/>
      <c r="B2061" s="8"/>
      <c r="C2061" s="8"/>
      <c r="D2061" s="8"/>
      <c r="E2061" s="8"/>
      <c r="F2061" s="8"/>
      <c r="G2061" s="67" t="s">
        <v>3896</v>
      </c>
      <c r="H2061" s="67"/>
      <c r="I2061" s="17">
        <f>SUM(I2060:I2060)</f>
        <v>79.53</v>
      </c>
    </row>
    <row r="2062" spans="1:9" ht="15" customHeight="1" x14ac:dyDescent="0.25">
      <c r="A2062" s="64" t="s">
        <v>3872</v>
      </c>
      <c r="B2062" s="64"/>
      <c r="C2062" s="65" t="s">
        <v>3</v>
      </c>
      <c r="D2062" s="65"/>
      <c r="E2062" s="65"/>
      <c r="F2062" s="12" t="s">
        <v>4</v>
      </c>
      <c r="G2062" s="12" t="s">
        <v>3725</v>
      </c>
      <c r="H2062" s="12" t="s">
        <v>3726</v>
      </c>
      <c r="I2062" s="12" t="s">
        <v>3727</v>
      </c>
    </row>
    <row r="2063" spans="1:9" ht="15" customHeight="1" x14ac:dyDescent="0.25">
      <c r="A2063" s="13" t="s">
        <v>3948</v>
      </c>
      <c r="B2063" s="14" t="s">
        <v>3949</v>
      </c>
      <c r="C2063" s="66" t="s">
        <v>17</v>
      </c>
      <c r="D2063" s="66"/>
      <c r="E2063" s="66"/>
      <c r="F2063" s="13" t="s">
        <v>25</v>
      </c>
      <c r="G2063" s="15">
        <v>0.25</v>
      </c>
      <c r="H2063" s="16">
        <v>33.520000000000003</v>
      </c>
      <c r="I2063" s="16">
        <f>TRUNC(TRUNC(G2063,8)*H2063,2)</f>
        <v>8.3800000000000008</v>
      </c>
    </row>
    <row r="2064" spans="1:9" ht="18" customHeight="1" x14ac:dyDescent="0.25">
      <c r="A2064" s="8"/>
      <c r="B2064" s="8"/>
      <c r="C2064" s="8"/>
      <c r="D2064" s="8"/>
      <c r="E2064" s="8"/>
      <c r="F2064" s="8"/>
      <c r="G2064" s="67" t="s">
        <v>3875</v>
      </c>
      <c r="H2064" s="67"/>
      <c r="I2064" s="17">
        <f>SUM(I2063:I2063)</f>
        <v>8.3800000000000008</v>
      </c>
    </row>
    <row r="2065" spans="1:9" ht="15" customHeight="1" x14ac:dyDescent="0.25">
      <c r="A2065" s="8"/>
      <c r="B2065" s="8"/>
      <c r="C2065" s="8"/>
      <c r="D2065" s="8"/>
      <c r="E2065" s="8"/>
      <c r="F2065" s="8"/>
      <c r="G2065" s="68" t="s">
        <v>3745</v>
      </c>
      <c r="H2065" s="68"/>
      <c r="I2065" s="4">
        <f>ROUND(SUM(I2061,I2064),2)</f>
        <v>87.91</v>
      </c>
    </row>
    <row r="2066" spans="1:9" ht="9.9499999999999993" customHeight="1" x14ac:dyDescent="0.25">
      <c r="A2066" s="8"/>
      <c r="B2066" s="8"/>
      <c r="C2066" s="8"/>
      <c r="D2066" s="8"/>
      <c r="E2066" s="8"/>
      <c r="F2066" s="8"/>
      <c r="G2066" s="62"/>
      <c r="H2066" s="62"/>
      <c r="I2066" s="62"/>
    </row>
    <row r="2067" spans="1:9" ht="20.100000000000001" customHeight="1" x14ac:dyDescent="0.25">
      <c r="A2067" s="63" t="s">
        <v>4623</v>
      </c>
      <c r="B2067" s="63"/>
      <c r="C2067" s="63"/>
      <c r="D2067" s="63"/>
      <c r="E2067" s="63"/>
      <c r="F2067" s="63"/>
      <c r="G2067" s="63"/>
      <c r="H2067" s="63"/>
      <c r="I2067" s="63"/>
    </row>
    <row r="2068" spans="1:9" ht="15" customHeight="1" x14ac:dyDescent="0.25">
      <c r="A2068" s="64" t="s">
        <v>3887</v>
      </c>
      <c r="B2068" s="64"/>
      <c r="C2068" s="65" t="s">
        <v>3</v>
      </c>
      <c r="D2068" s="65"/>
      <c r="E2068" s="65"/>
      <c r="F2068" s="12" t="s">
        <v>4</v>
      </c>
      <c r="G2068" s="12" t="s">
        <v>3725</v>
      </c>
      <c r="H2068" s="12" t="s">
        <v>3726</v>
      </c>
      <c r="I2068" s="12" t="s">
        <v>3727</v>
      </c>
    </row>
    <row r="2069" spans="1:9" ht="15" customHeight="1" x14ac:dyDescent="0.25">
      <c r="A2069" s="13" t="s">
        <v>4624</v>
      </c>
      <c r="B2069" s="14" t="s">
        <v>4625</v>
      </c>
      <c r="C2069" s="66" t="s">
        <v>188</v>
      </c>
      <c r="D2069" s="66"/>
      <c r="E2069" s="66"/>
      <c r="F2069" s="13" t="s">
        <v>286</v>
      </c>
      <c r="G2069" s="15">
        <v>1</v>
      </c>
      <c r="H2069" s="16">
        <v>212.11</v>
      </c>
      <c r="I2069" s="16">
        <f>TRUNC(TRUNC(G2069,8)*H2069,2)</f>
        <v>212.11</v>
      </c>
    </row>
    <row r="2070" spans="1:9" ht="15" customHeight="1" x14ac:dyDescent="0.25">
      <c r="A2070" s="8"/>
      <c r="B2070" s="8"/>
      <c r="C2070" s="8"/>
      <c r="D2070" s="8"/>
      <c r="E2070" s="8"/>
      <c r="F2070" s="8"/>
      <c r="G2070" s="67" t="s">
        <v>3896</v>
      </c>
      <c r="H2070" s="67"/>
      <c r="I2070" s="17">
        <f>SUM(I2069:I2069)</f>
        <v>212.11</v>
      </c>
    </row>
    <row r="2071" spans="1:9" ht="15" customHeight="1" x14ac:dyDescent="0.25">
      <c r="A2071" s="64" t="s">
        <v>3872</v>
      </c>
      <c r="B2071" s="64"/>
      <c r="C2071" s="65" t="s">
        <v>3</v>
      </c>
      <c r="D2071" s="65"/>
      <c r="E2071" s="65"/>
      <c r="F2071" s="12" t="s">
        <v>4</v>
      </c>
      <c r="G2071" s="12" t="s">
        <v>3725</v>
      </c>
      <c r="H2071" s="12" t="s">
        <v>3726</v>
      </c>
      <c r="I2071" s="12" t="s">
        <v>3727</v>
      </c>
    </row>
    <row r="2072" spans="1:9" ht="15" customHeight="1" x14ac:dyDescent="0.25">
      <c r="A2072" s="13" t="s">
        <v>3948</v>
      </c>
      <c r="B2072" s="14" t="s">
        <v>3949</v>
      </c>
      <c r="C2072" s="66" t="s">
        <v>17</v>
      </c>
      <c r="D2072" s="66"/>
      <c r="E2072" s="66"/>
      <c r="F2072" s="13" t="s">
        <v>25</v>
      </c>
      <c r="G2072" s="15">
        <v>0.25</v>
      </c>
      <c r="H2072" s="16">
        <v>33.520000000000003</v>
      </c>
      <c r="I2072" s="16">
        <f>TRUNC(TRUNC(G2072,8)*H2072,2)</f>
        <v>8.3800000000000008</v>
      </c>
    </row>
    <row r="2073" spans="1:9" ht="18" customHeight="1" x14ac:dyDescent="0.25">
      <c r="A2073" s="8"/>
      <c r="B2073" s="8"/>
      <c r="C2073" s="8"/>
      <c r="D2073" s="8"/>
      <c r="E2073" s="8"/>
      <c r="F2073" s="8"/>
      <c r="G2073" s="67" t="s">
        <v>3875</v>
      </c>
      <c r="H2073" s="67"/>
      <c r="I2073" s="17">
        <f>SUM(I2072:I2072)</f>
        <v>8.3800000000000008</v>
      </c>
    </row>
    <row r="2074" spans="1:9" ht="15" customHeight="1" x14ac:dyDescent="0.25">
      <c r="A2074" s="8"/>
      <c r="B2074" s="8"/>
      <c r="C2074" s="8"/>
      <c r="D2074" s="8"/>
      <c r="E2074" s="8"/>
      <c r="F2074" s="8"/>
      <c r="G2074" s="68" t="s">
        <v>3745</v>
      </c>
      <c r="H2074" s="68"/>
      <c r="I2074" s="4">
        <f>ROUND(SUM(I2070,I2073),2)</f>
        <v>220.49</v>
      </c>
    </row>
    <row r="2075" spans="1:9" ht="9.9499999999999993" customHeight="1" x14ac:dyDescent="0.25">
      <c r="A2075" s="8"/>
      <c r="B2075" s="8"/>
      <c r="C2075" s="8"/>
      <c r="D2075" s="8"/>
      <c r="E2075" s="8"/>
      <c r="F2075" s="8"/>
      <c r="G2075" s="62"/>
      <c r="H2075" s="62"/>
      <c r="I2075" s="62"/>
    </row>
    <row r="2076" spans="1:9" ht="20.100000000000001" customHeight="1" x14ac:dyDescent="0.25">
      <c r="A2076" s="63" t="s">
        <v>4626</v>
      </c>
      <c r="B2076" s="63"/>
      <c r="C2076" s="63"/>
      <c r="D2076" s="63"/>
      <c r="E2076" s="63"/>
      <c r="F2076" s="63"/>
      <c r="G2076" s="63"/>
      <c r="H2076" s="63"/>
      <c r="I2076" s="63"/>
    </row>
    <row r="2077" spans="1:9" ht="15" customHeight="1" x14ac:dyDescent="0.25">
      <c r="A2077" s="64" t="s">
        <v>3887</v>
      </c>
      <c r="B2077" s="64"/>
      <c r="C2077" s="65" t="s">
        <v>3</v>
      </c>
      <c r="D2077" s="65"/>
      <c r="E2077" s="65"/>
      <c r="F2077" s="12" t="s">
        <v>4</v>
      </c>
      <c r="G2077" s="12" t="s">
        <v>3725</v>
      </c>
      <c r="H2077" s="12" t="s">
        <v>3726</v>
      </c>
      <c r="I2077" s="12" t="s">
        <v>3727</v>
      </c>
    </row>
    <row r="2078" spans="1:9" ht="15" customHeight="1" x14ac:dyDescent="0.25">
      <c r="A2078" s="13" t="s">
        <v>4627</v>
      </c>
      <c r="B2078" s="14" t="s">
        <v>4628</v>
      </c>
      <c r="C2078" s="66" t="s">
        <v>17</v>
      </c>
      <c r="D2078" s="66"/>
      <c r="E2078" s="66"/>
      <c r="F2078" s="13" t="s">
        <v>740</v>
      </c>
      <c r="G2078" s="15">
        <v>0.125</v>
      </c>
      <c r="H2078" s="16">
        <v>2.93</v>
      </c>
      <c r="I2078" s="16">
        <f>TRUNC(TRUNC(G2078,8)*H2078,2)</f>
        <v>0.36</v>
      </c>
    </row>
    <row r="2079" spans="1:9" ht="15" customHeight="1" x14ac:dyDescent="0.25">
      <c r="A2079" s="13" t="s">
        <v>4629</v>
      </c>
      <c r="B2079" s="14" t="s">
        <v>4630</v>
      </c>
      <c r="C2079" s="66" t="s">
        <v>17</v>
      </c>
      <c r="D2079" s="66"/>
      <c r="E2079" s="66"/>
      <c r="F2079" s="13" t="s">
        <v>740</v>
      </c>
      <c r="G2079" s="15">
        <v>2.6526000000000001</v>
      </c>
      <c r="H2079" s="16">
        <v>1.33</v>
      </c>
      <c r="I2079" s="16">
        <f>TRUNC(TRUNC(G2079,8)*H2079,2)</f>
        <v>3.52</v>
      </c>
    </row>
    <row r="2080" spans="1:9" ht="15" customHeight="1" x14ac:dyDescent="0.25">
      <c r="A2080" s="8"/>
      <c r="B2080" s="8"/>
      <c r="C2080" s="8"/>
      <c r="D2080" s="8"/>
      <c r="E2080" s="8"/>
      <c r="F2080" s="8"/>
      <c r="G2080" s="67" t="s">
        <v>3896</v>
      </c>
      <c r="H2080" s="67"/>
      <c r="I2080" s="17">
        <f>SUM(I2078:I2079)</f>
        <v>3.88</v>
      </c>
    </row>
    <row r="2081" spans="1:9" ht="15" customHeight="1" x14ac:dyDescent="0.25">
      <c r="A2081" s="64" t="s">
        <v>3872</v>
      </c>
      <c r="B2081" s="64"/>
      <c r="C2081" s="65" t="s">
        <v>3</v>
      </c>
      <c r="D2081" s="65"/>
      <c r="E2081" s="65"/>
      <c r="F2081" s="12" t="s">
        <v>4</v>
      </c>
      <c r="G2081" s="12" t="s">
        <v>3725</v>
      </c>
      <c r="H2081" s="12" t="s">
        <v>3726</v>
      </c>
      <c r="I2081" s="12" t="s">
        <v>3727</v>
      </c>
    </row>
    <row r="2082" spans="1:9" ht="15" customHeight="1" x14ac:dyDescent="0.25">
      <c r="A2082" s="13" t="s">
        <v>3873</v>
      </c>
      <c r="B2082" s="14" t="s">
        <v>3874</v>
      </c>
      <c r="C2082" s="66" t="s">
        <v>17</v>
      </c>
      <c r="D2082" s="66"/>
      <c r="E2082" s="66"/>
      <c r="F2082" s="13" t="s">
        <v>25</v>
      </c>
      <c r="G2082" s="15">
        <v>1.12E-2</v>
      </c>
      <c r="H2082" s="16">
        <v>25.3</v>
      </c>
      <c r="I2082" s="16">
        <f>TRUNC(TRUNC(G2082,8)*H2082,2)</f>
        <v>0.28000000000000003</v>
      </c>
    </row>
    <row r="2083" spans="1:9" ht="15" customHeight="1" x14ac:dyDescent="0.25">
      <c r="A2083" s="13" t="s">
        <v>3899</v>
      </c>
      <c r="B2083" s="14" t="s">
        <v>3900</v>
      </c>
      <c r="C2083" s="66" t="s">
        <v>17</v>
      </c>
      <c r="D2083" s="66"/>
      <c r="E2083" s="66"/>
      <c r="F2083" s="13" t="s">
        <v>25</v>
      </c>
      <c r="G2083" s="15">
        <v>5.5800000000000002E-2</v>
      </c>
      <c r="H2083" s="16">
        <v>24.37</v>
      </c>
      <c r="I2083" s="16">
        <f>TRUNC(TRUNC(G2083,8)*H2083,2)</f>
        <v>1.35</v>
      </c>
    </row>
    <row r="2084" spans="1:9" ht="18" customHeight="1" x14ac:dyDescent="0.25">
      <c r="A2084" s="8"/>
      <c r="B2084" s="8"/>
      <c r="C2084" s="8"/>
      <c r="D2084" s="8"/>
      <c r="E2084" s="8"/>
      <c r="F2084" s="8"/>
      <c r="G2084" s="67" t="s">
        <v>3875</v>
      </c>
      <c r="H2084" s="67"/>
      <c r="I2084" s="17">
        <f>SUM(I2082:I2083)</f>
        <v>1.6300000000000001</v>
      </c>
    </row>
    <row r="2085" spans="1:9" ht="15" customHeight="1" x14ac:dyDescent="0.25">
      <c r="A2085" s="8"/>
      <c r="B2085" s="8"/>
      <c r="C2085" s="8"/>
      <c r="D2085" s="8"/>
      <c r="E2085" s="8"/>
      <c r="F2085" s="8"/>
      <c r="G2085" s="68" t="s">
        <v>3745</v>
      </c>
      <c r="H2085" s="68"/>
      <c r="I2085" s="4">
        <f>ROUND(SUM(I2080,I2084),2)</f>
        <v>5.51</v>
      </c>
    </row>
    <row r="2086" spans="1:9" ht="9.9499999999999993" customHeight="1" x14ac:dyDescent="0.25">
      <c r="A2086" s="8"/>
      <c r="B2086" s="8"/>
      <c r="C2086" s="8"/>
      <c r="D2086" s="8"/>
      <c r="E2086" s="8"/>
      <c r="F2086" s="8"/>
      <c r="G2086" s="62"/>
      <c r="H2086" s="62"/>
      <c r="I2086" s="62"/>
    </row>
    <row r="2087" spans="1:9" ht="20.100000000000001" customHeight="1" x14ac:dyDescent="0.25">
      <c r="A2087" s="63" t="s">
        <v>4631</v>
      </c>
      <c r="B2087" s="63"/>
      <c r="C2087" s="63"/>
      <c r="D2087" s="63"/>
      <c r="E2087" s="63"/>
      <c r="F2087" s="63"/>
      <c r="G2087" s="63"/>
      <c r="H2087" s="63"/>
      <c r="I2087" s="63"/>
    </row>
    <row r="2088" spans="1:9" ht="15" customHeight="1" x14ac:dyDescent="0.25">
      <c r="A2088" s="64" t="s">
        <v>3887</v>
      </c>
      <c r="B2088" s="64"/>
      <c r="C2088" s="65" t="s">
        <v>3</v>
      </c>
      <c r="D2088" s="65"/>
      <c r="E2088" s="65"/>
      <c r="F2088" s="12" t="s">
        <v>4</v>
      </c>
      <c r="G2088" s="12" t="s">
        <v>3725</v>
      </c>
      <c r="H2088" s="12" t="s">
        <v>3726</v>
      </c>
      <c r="I2088" s="12" t="s">
        <v>3727</v>
      </c>
    </row>
    <row r="2089" spans="1:9" ht="15" customHeight="1" x14ac:dyDescent="0.25">
      <c r="A2089" s="13" t="s">
        <v>4632</v>
      </c>
      <c r="B2089" s="14" t="s">
        <v>4633</v>
      </c>
      <c r="C2089" s="66" t="s">
        <v>17</v>
      </c>
      <c r="D2089" s="66"/>
      <c r="E2089" s="66"/>
      <c r="F2089" s="13" t="s">
        <v>72</v>
      </c>
      <c r="G2089" s="15">
        <v>1</v>
      </c>
      <c r="H2089" s="16">
        <v>9.9600000000000009</v>
      </c>
      <c r="I2089" s="16">
        <f>TRUNC(TRUNC(G2089,8)*H2089,2)</f>
        <v>9.9600000000000009</v>
      </c>
    </row>
    <row r="2090" spans="1:9" ht="15" customHeight="1" x14ac:dyDescent="0.25">
      <c r="A2090" s="8"/>
      <c r="B2090" s="8"/>
      <c r="C2090" s="8"/>
      <c r="D2090" s="8"/>
      <c r="E2090" s="8"/>
      <c r="F2090" s="8"/>
      <c r="G2090" s="67" t="s">
        <v>3896</v>
      </c>
      <c r="H2090" s="67"/>
      <c r="I2090" s="17">
        <f>SUM(I2089:I2089)</f>
        <v>9.9600000000000009</v>
      </c>
    </row>
    <row r="2091" spans="1:9" ht="15" customHeight="1" x14ac:dyDescent="0.25">
      <c r="A2091" s="64" t="s">
        <v>3872</v>
      </c>
      <c r="B2091" s="64"/>
      <c r="C2091" s="65" t="s">
        <v>3</v>
      </c>
      <c r="D2091" s="65"/>
      <c r="E2091" s="65"/>
      <c r="F2091" s="12" t="s">
        <v>4</v>
      </c>
      <c r="G2091" s="12" t="s">
        <v>3725</v>
      </c>
      <c r="H2091" s="12" t="s">
        <v>3726</v>
      </c>
      <c r="I2091" s="12" t="s">
        <v>3727</v>
      </c>
    </row>
    <row r="2092" spans="1:9" ht="15" customHeight="1" x14ac:dyDescent="0.25">
      <c r="A2092" s="13" t="s">
        <v>3873</v>
      </c>
      <c r="B2092" s="14" t="s">
        <v>3874</v>
      </c>
      <c r="C2092" s="66" t="s">
        <v>17</v>
      </c>
      <c r="D2092" s="66"/>
      <c r="E2092" s="66"/>
      <c r="F2092" s="13" t="s">
        <v>25</v>
      </c>
      <c r="G2092" s="15">
        <v>2.7699999999999999E-2</v>
      </c>
      <c r="H2092" s="16">
        <v>25.3</v>
      </c>
      <c r="I2092" s="16">
        <f>TRUNC(TRUNC(G2092,8)*H2092,2)</f>
        <v>0.7</v>
      </c>
    </row>
    <row r="2093" spans="1:9" ht="15" customHeight="1" x14ac:dyDescent="0.25">
      <c r="A2093" s="13" t="s">
        <v>3899</v>
      </c>
      <c r="B2093" s="14" t="s">
        <v>3900</v>
      </c>
      <c r="C2093" s="66" t="s">
        <v>17</v>
      </c>
      <c r="D2093" s="66"/>
      <c r="E2093" s="66"/>
      <c r="F2093" s="13" t="s">
        <v>25</v>
      </c>
      <c r="G2093" s="15">
        <v>0.1386</v>
      </c>
      <c r="H2093" s="16">
        <v>24.37</v>
      </c>
      <c r="I2093" s="16">
        <f>TRUNC(TRUNC(G2093,8)*H2093,2)</f>
        <v>3.37</v>
      </c>
    </row>
    <row r="2094" spans="1:9" ht="18" customHeight="1" x14ac:dyDescent="0.25">
      <c r="A2094" s="8"/>
      <c r="B2094" s="8"/>
      <c r="C2094" s="8"/>
      <c r="D2094" s="8"/>
      <c r="E2094" s="8"/>
      <c r="F2094" s="8"/>
      <c r="G2094" s="67" t="s">
        <v>3875</v>
      </c>
      <c r="H2094" s="67"/>
      <c r="I2094" s="17">
        <f>SUM(I2092:I2093)</f>
        <v>4.07</v>
      </c>
    </row>
    <row r="2095" spans="1:9" ht="15" customHeight="1" x14ac:dyDescent="0.25">
      <c r="A2095" s="8"/>
      <c r="B2095" s="8"/>
      <c r="C2095" s="8"/>
      <c r="D2095" s="8"/>
      <c r="E2095" s="8"/>
      <c r="F2095" s="8"/>
      <c r="G2095" s="68" t="s">
        <v>3745</v>
      </c>
      <c r="H2095" s="68"/>
      <c r="I2095" s="4">
        <f>ROUND(SUM(I2090,I2094),2)</f>
        <v>14.03</v>
      </c>
    </row>
    <row r="2096" spans="1:9" ht="9.9499999999999993" customHeight="1" x14ac:dyDescent="0.25">
      <c r="A2096" s="8"/>
      <c r="B2096" s="8"/>
      <c r="C2096" s="8"/>
      <c r="D2096" s="8"/>
      <c r="E2096" s="8"/>
      <c r="F2096" s="8"/>
      <c r="G2096" s="62"/>
      <c r="H2096" s="62"/>
      <c r="I2096" s="62"/>
    </row>
    <row r="2097" spans="1:9" ht="20.100000000000001" customHeight="1" x14ac:dyDescent="0.25">
      <c r="A2097" s="63" t="s">
        <v>4634</v>
      </c>
      <c r="B2097" s="63"/>
      <c r="C2097" s="63"/>
      <c r="D2097" s="63"/>
      <c r="E2097" s="63"/>
      <c r="F2097" s="63"/>
      <c r="G2097" s="63"/>
      <c r="H2097" s="63"/>
      <c r="I2097" s="63"/>
    </row>
    <row r="2098" spans="1:9" ht="15" customHeight="1" x14ac:dyDescent="0.25">
      <c r="A2098" s="64" t="s">
        <v>3887</v>
      </c>
      <c r="B2098" s="64"/>
      <c r="C2098" s="65" t="s">
        <v>3</v>
      </c>
      <c r="D2098" s="65"/>
      <c r="E2098" s="65"/>
      <c r="F2098" s="12" t="s">
        <v>4</v>
      </c>
      <c r="G2098" s="12" t="s">
        <v>3725</v>
      </c>
      <c r="H2098" s="12" t="s">
        <v>3726</v>
      </c>
      <c r="I2098" s="12" t="s">
        <v>3727</v>
      </c>
    </row>
    <row r="2099" spans="1:9" ht="15" customHeight="1" x14ac:dyDescent="0.25">
      <c r="A2099" s="13" t="s">
        <v>4635</v>
      </c>
      <c r="B2099" s="14" t="s">
        <v>4636</v>
      </c>
      <c r="C2099" s="66" t="s">
        <v>17</v>
      </c>
      <c r="D2099" s="66"/>
      <c r="E2099" s="66"/>
      <c r="F2099" s="13" t="s">
        <v>76</v>
      </c>
      <c r="G2099" s="15">
        <v>1.29E-2</v>
      </c>
      <c r="H2099" s="16">
        <v>167.14</v>
      </c>
      <c r="I2099" s="16">
        <f>TRUNC(TRUNC(G2099,8)*H2099,2)</f>
        <v>2.15</v>
      </c>
    </row>
    <row r="2100" spans="1:9" ht="15" customHeight="1" x14ac:dyDescent="0.25">
      <c r="A2100" s="8"/>
      <c r="B2100" s="8"/>
      <c r="C2100" s="8"/>
      <c r="D2100" s="8"/>
      <c r="E2100" s="8"/>
      <c r="F2100" s="8"/>
      <c r="G2100" s="67" t="s">
        <v>3896</v>
      </c>
      <c r="H2100" s="67"/>
      <c r="I2100" s="17">
        <f>SUM(I2099:I2099)</f>
        <v>2.15</v>
      </c>
    </row>
    <row r="2101" spans="1:9" ht="15" customHeight="1" x14ac:dyDescent="0.25">
      <c r="A2101" s="64" t="s">
        <v>3872</v>
      </c>
      <c r="B2101" s="64"/>
      <c r="C2101" s="65" t="s">
        <v>3</v>
      </c>
      <c r="D2101" s="65"/>
      <c r="E2101" s="65"/>
      <c r="F2101" s="12" t="s">
        <v>4</v>
      </c>
      <c r="G2101" s="12" t="s">
        <v>3725</v>
      </c>
      <c r="H2101" s="12" t="s">
        <v>3726</v>
      </c>
      <c r="I2101" s="12" t="s">
        <v>3727</v>
      </c>
    </row>
    <row r="2102" spans="1:9" ht="15" customHeight="1" x14ac:dyDescent="0.25">
      <c r="A2102" s="13" t="s">
        <v>3873</v>
      </c>
      <c r="B2102" s="14" t="s">
        <v>3874</v>
      </c>
      <c r="C2102" s="66" t="s">
        <v>17</v>
      </c>
      <c r="D2102" s="66"/>
      <c r="E2102" s="66"/>
      <c r="F2102" s="13" t="s">
        <v>25</v>
      </c>
      <c r="G2102" s="15">
        <v>1.0999999999999999E-2</v>
      </c>
      <c r="H2102" s="16">
        <v>25.3</v>
      </c>
      <c r="I2102" s="16">
        <f>TRUNC(TRUNC(G2102,8)*H2102,2)</f>
        <v>0.27</v>
      </c>
    </row>
    <row r="2103" spans="1:9" ht="15" customHeight="1" x14ac:dyDescent="0.25">
      <c r="A2103" s="13" t="s">
        <v>3899</v>
      </c>
      <c r="B2103" s="14" t="s">
        <v>3900</v>
      </c>
      <c r="C2103" s="66" t="s">
        <v>17</v>
      </c>
      <c r="D2103" s="66"/>
      <c r="E2103" s="66"/>
      <c r="F2103" s="13" t="s">
        <v>25</v>
      </c>
      <c r="G2103" s="15">
        <v>5.4800000000000001E-2</v>
      </c>
      <c r="H2103" s="16">
        <v>24.37</v>
      </c>
      <c r="I2103" s="16">
        <f>TRUNC(TRUNC(G2103,8)*H2103,2)</f>
        <v>1.33</v>
      </c>
    </row>
    <row r="2104" spans="1:9" ht="18" customHeight="1" x14ac:dyDescent="0.25">
      <c r="A2104" s="8"/>
      <c r="B2104" s="8"/>
      <c r="C2104" s="8"/>
      <c r="D2104" s="8"/>
      <c r="E2104" s="8"/>
      <c r="F2104" s="8"/>
      <c r="G2104" s="67" t="s">
        <v>3875</v>
      </c>
      <c r="H2104" s="67"/>
      <c r="I2104" s="17">
        <f>SUM(I2102:I2103)</f>
        <v>1.6</v>
      </c>
    </row>
    <row r="2105" spans="1:9" ht="15" customHeight="1" x14ac:dyDescent="0.25">
      <c r="A2105" s="8"/>
      <c r="B2105" s="8"/>
      <c r="C2105" s="8"/>
      <c r="D2105" s="8"/>
      <c r="E2105" s="8"/>
      <c r="F2105" s="8"/>
      <c r="G2105" s="68" t="s">
        <v>3745</v>
      </c>
      <c r="H2105" s="68"/>
      <c r="I2105" s="4">
        <f>ROUND(SUM(I2100,I2104),2)</f>
        <v>3.75</v>
      </c>
    </row>
    <row r="2106" spans="1:9" ht="9.9499999999999993" customHeight="1" x14ac:dyDescent="0.25">
      <c r="A2106" s="8"/>
      <c r="B2106" s="8"/>
      <c r="C2106" s="8"/>
      <c r="D2106" s="8"/>
      <c r="E2106" s="8"/>
      <c r="F2106" s="8"/>
      <c r="G2106" s="62"/>
      <c r="H2106" s="62"/>
      <c r="I2106" s="62"/>
    </row>
    <row r="2107" spans="1:9" ht="20.100000000000001" customHeight="1" x14ac:dyDescent="0.25">
      <c r="A2107" s="63" t="s">
        <v>4637</v>
      </c>
      <c r="B2107" s="63"/>
      <c r="C2107" s="63"/>
      <c r="D2107" s="63"/>
      <c r="E2107" s="63"/>
      <c r="F2107" s="63"/>
      <c r="G2107" s="63"/>
      <c r="H2107" s="63"/>
      <c r="I2107" s="63"/>
    </row>
    <row r="2108" spans="1:9" ht="15" customHeight="1" x14ac:dyDescent="0.25">
      <c r="A2108" s="64" t="s">
        <v>3887</v>
      </c>
      <c r="B2108" s="64"/>
      <c r="C2108" s="65" t="s">
        <v>3</v>
      </c>
      <c r="D2108" s="65"/>
      <c r="E2108" s="65"/>
      <c r="F2108" s="12" t="s">
        <v>4</v>
      </c>
      <c r="G2108" s="12" t="s">
        <v>3725</v>
      </c>
      <c r="H2108" s="12" t="s">
        <v>3726</v>
      </c>
      <c r="I2108" s="12" t="s">
        <v>3727</v>
      </c>
    </row>
    <row r="2109" spans="1:9" ht="21" customHeight="1" x14ac:dyDescent="0.25">
      <c r="A2109" s="13" t="s">
        <v>4638</v>
      </c>
      <c r="B2109" s="14" t="s">
        <v>4639</v>
      </c>
      <c r="C2109" s="66" t="s">
        <v>17</v>
      </c>
      <c r="D2109" s="66"/>
      <c r="E2109" s="66"/>
      <c r="F2109" s="13" t="s">
        <v>61</v>
      </c>
      <c r="G2109" s="15">
        <v>1</v>
      </c>
      <c r="H2109" s="16">
        <v>60.57</v>
      </c>
      <c r="I2109" s="16">
        <f>TRUNC(TRUNC(G2109,8)*H2109,2)</f>
        <v>60.57</v>
      </c>
    </row>
    <row r="2110" spans="1:9" ht="15" customHeight="1" x14ac:dyDescent="0.25">
      <c r="A2110" s="8"/>
      <c r="B2110" s="8"/>
      <c r="C2110" s="8"/>
      <c r="D2110" s="8"/>
      <c r="E2110" s="8"/>
      <c r="F2110" s="8"/>
      <c r="G2110" s="67" t="s">
        <v>3896</v>
      </c>
      <c r="H2110" s="67"/>
      <c r="I2110" s="17">
        <f>SUM(I2109:I2109)</f>
        <v>60.57</v>
      </c>
    </row>
    <row r="2111" spans="1:9" ht="15" customHeight="1" x14ac:dyDescent="0.25">
      <c r="A2111" s="64" t="s">
        <v>3872</v>
      </c>
      <c r="B2111" s="64"/>
      <c r="C2111" s="65" t="s">
        <v>3</v>
      </c>
      <c r="D2111" s="65"/>
      <c r="E2111" s="65"/>
      <c r="F2111" s="12" t="s">
        <v>4</v>
      </c>
      <c r="G2111" s="12" t="s">
        <v>3725</v>
      </c>
      <c r="H2111" s="12" t="s">
        <v>3726</v>
      </c>
      <c r="I2111" s="12" t="s">
        <v>3727</v>
      </c>
    </row>
    <row r="2112" spans="1:9" ht="15" customHeight="1" x14ac:dyDescent="0.25">
      <c r="A2112" s="13" t="s">
        <v>3873</v>
      </c>
      <c r="B2112" s="14" t="s">
        <v>3874</v>
      </c>
      <c r="C2112" s="66" t="s">
        <v>17</v>
      </c>
      <c r="D2112" s="66"/>
      <c r="E2112" s="66"/>
      <c r="F2112" s="13" t="s">
        <v>25</v>
      </c>
      <c r="G2112" s="15">
        <v>1.0800000000000001E-2</v>
      </c>
      <c r="H2112" s="16">
        <v>25.3</v>
      </c>
      <c r="I2112" s="16">
        <f>TRUNC(TRUNC(G2112,8)*H2112,2)</f>
        <v>0.27</v>
      </c>
    </row>
    <row r="2113" spans="1:9" ht="15" customHeight="1" x14ac:dyDescent="0.25">
      <c r="A2113" s="13" t="s">
        <v>3899</v>
      </c>
      <c r="B2113" s="14" t="s">
        <v>3900</v>
      </c>
      <c r="C2113" s="66" t="s">
        <v>17</v>
      </c>
      <c r="D2113" s="66"/>
      <c r="E2113" s="66"/>
      <c r="F2113" s="13" t="s">
        <v>25</v>
      </c>
      <c r="G2113" s="15">
        <v>5.4199999999999998E-2</v>
      </c>
      <c r="H2113" s="16">
        <v>24.37</v>
      </c>
      <c r="I2113" s="16">
        <f>TRUNC(TRUNC(G2113,8)*H2113,2)</f>
        <v>1.32</v>
      </c>
    </row>
    <row r="2114" spans="1:9" ht="18" customHeight="1" x14ac:dyDescent="0.25">
      <c r="A2114" s="8"/>
      <c r="B2114" s="8"/>
      <c r="C2114" s="8"/>
      <c r="D2114" s="8"/>
      <c r="E2114" s="8"/>
      <c r="F2114" s="8"/>
      <c r="G2114" s="67" t="s">
        <v>3875</v>
      </c>
      <c r="H2114" s="67"/>
      <c r="I2114" s="17">
        <f>SUM(I2112:I2113)</f>
        <v>1.59</v>
      </c>
    </row>
    <row r="2115" spans="1:9" ht="15" customHeight="1" x14ac:dyDescent="0.25">
      <c r="A2115" s="8"/>
      <c r="B2115" s="8"/>
      <c r="C2115" s="8"/>
      <c r="D2115" s="8"/>
      <c r="E2115" s="8"/>
      <c r="F2115" s="8"/>
      <c r="G2115" s="68" t="s">
        <v>3745</v>
      </c>
      <c r="H2115" s="68"/>
      <c r="I2115" s="4">
        <f>ROUND(SUM(I2110,I2114),2)</f>
        <v>62.16</v>
      </c>
    </row>
    <row r="2116" spans="1:9" ht="9.9499999999999993" customHeight="1" x14ac:dyDescent="0.25">
      <c r="A2116" s="8"/>
      <c r="B2116" s="8"/>
      <c r="C2116" s="8"/>
      <c r="D2116" s="8"/>
      <c r="E2116" s="8"/>
      <c r="F2116" s="8"/>
      <c r="G2116" s="62"/>
      <c r="H2116" s="62"/>
      <c r="I2116" s="62"/>
    </row>
    <row r="2117" spans="1:9" ht="20.100000000000001" customHeight="1" x14ac:dyDescent="0.25">
      <c r="A2117" s="63" t="s">
        <v>4640</v>
      </c>
      <c r="B2117" s="63"/>
      <c r="C2117" s="63"/>
      <c r="D2117" s="63"/>
      <c r="E2117" s="63"/>
      <c r="F2117" s="63"/>
      <c r="G2117" s="63"/>
      <c r="H2117" s="63"/>
      <c r="I2117" s="63"/>
    </row>
    <row r="2118" spans="1:9" ht="15" customHeight="1" x14ac:dyDescent="0.25">
      <c r="A2118" s="64" t="s">
        <v>3887</v>
      </c>
      <c r="B2118" s="64"/>
      <c r="C2118" s="65" t="s">
        <v>3</v>
      </c>
      <c r="D2118" s="65"/>
      <c r="E2118" s="65"/>
      <c r="F2118" s="12" t="s">
        <v>4</v>
      </c>
      <c r="G2118" s="12" t="s">
        <v>3725</v>
      </c>
      <c r="H2118" s="12" t="s">
        <v>3726</v>
      </c>
      <c r="I2118" s="12" t="s">
        <v>3727</v>
      </c>
    </row>
    <row r="2119" spans="1:9" ht="29.1" customHeight="1" x14ac:dyDescent="0.25">
      <c r="A2119" s="13" t="s">
        <v>4641</v>
      </c>
      <c r="B2119" s="14" t="s">
        <v>4642</v>
      </c>
      <c r="C2119" s="66" t="s">
        <v>17</v>
      </c>
      <c r="D2119" s="66"/>
      <c r="E2119" s="66"/>
      <c r="F2119" s="13" t="s">
        <v>61</v>
      </c>
      <c r="G2119" s="15">
        <v>1</v>
      </c>
      <c r="H2119" s="16">
        <v>72.290000000000006</v>
      </c>
      <c r="I2119" s="16">
        <f>TRUNC(TRUNC(G2119,8)*H2119,2)</f>
        <v>72.290000000000006</v>
      </c>
    </row>
    <row r="2120" spans="1:9" ht="15" customHeight="1" x14ac:dyDescent="0.25">
      <c r="A2120" s="8"/>
      <c r="B2120" s="8"/>
      <c r="C2120" s="8"/>
      <c r="D2120" s="8"/>
      <c r="E2120" s="8"/>
      <c r="F2120" s="8"/>
      <c r="G2120" s="67" t="s">
        <v>3896</v>
      </c>
      <c r="H2120" s="67"/>
      <c r="I2120" s="17">
        <f>SUM(I2119:I2119)</f>
        <v>72.290000000000006</v>
      </c>
    </row>
    <row r="2121" spans="1:9" ht="15" customHeight="1" x14ac:dyDescent="0.25">
      <c r="A2121" s="64" t="s">
        <v>3872</v>
      </c>
      <c r="B2121" s="64"/>
      <c r="C2121" s="65" t="s">
        <v>3</v>
      </c>
      <c r="D2121" s="65"/>
      <c r="E2121" s="65"/>
      <c r="F2121" s="12" t="s">
        <v>4</v>
      </c>
      <c r="G2121" s="12" t="s">
        <v>3725</v>
      </c>
      <c r="H2121" s="12" t="s">
        <v>3726</v>
      </c>
      <c r="I2121" s="12" t="s">
        <v>3727</v>
      </c>
    </row>
    <row r="2122" spans="1:9" ht="15" customHeight="1" x14ac:dyDescent="0.25">
      <c r="A2122" s="13" t="s">
        <v>3873</v>
      </c>
      <c r="B2122" s="14" t="s">
        <v>3874</v>
      </c>
      <c r="C2122" s="66" t="s">
        <v>17</v>
      </c>
      <c r="D2122" s="66"/>
      <c r="E2122" s="66"/>
      <c r="F2122" s="13" t="s">
        <v>25</v>
      </c>
      <c r="G2122" s="15">
        <v>0.2117</v>
      </c>
      <c r="H2122" s="16">
        <v>25.3</v>
      </c>
      <c r="I2122" s="16">
        <f>TRUNC(TRUNC(G2122,8)*H2122,2)</f>
        <v>5.35</v>
      </c>
    </row>
    <row r="2123" spans="1:9" ht="15" customHeight="1" x14ac:dyDescent="0.25">
      <c r="A2123" s="13" t="s">
        <v>3899</v>
      </c>
      <c r="B2123" s="14" t="s">
        <v>3900</v>
      </c>
      <c r="C2123" s="66" t="s">
        <v>17</v>
      </c>
      <c r="D2123" s="66"/>
      <c r="E2123" s="66"/>
      <c r="F2123" s="13" t="s">
        <v>25</v>
      </c>
      <c r="G2123" s="15">
        <v>1.0584</v>
      </c>
      <c r="H2123" s="16">
        <v>24.37</v>
      </c>
      <c r="I2123" s="16">
        <f>TRUNC(TRUNC(G2123,8)*H2123,2)</f>
        <v>25.79</v>
      </c>
    </row>
    <row r="2124" spans="1:9" ht="18" customHeight="1" x14ac:dyDescent="0.25">
      <c r="A2124" s="8"/>
      <c r="B2124" s="8"/>
      <c r="C2124" s="8"/>
      <c r="D2124" s="8"/>
      <c r="E2124" s="8"/>
      <c r="F2124" s="8"/>
      <c r="G2124" s="67" t="s">
        <v>3875</v>
      </c>
      <c r="H2124" s="67"/>
      <c r="I2124" s="17">
        <f>SUM(I2122:I2123)</f>
        <v>31.14</v>
      </c>
    </row>
    <row r="2125" spans="1:9" ht="15" customHeight="1" x14ac:dyDescent="0.25">
      <c r="A2125" s="8"/>
      <c r="B2125" s="8"/>
      <c r="C2125" s="8"/>
      <c r="D2125" s="8"/>
      <c r="E2125" s="8"/>
      <c r="F2125" s="8"/>
      <c r="G2125" s="68" t="s">
        <v>3745</v>
      </c>
      <c r="H2125" s="68"/>
      <c r="I2125" s="4">
        <f>ROUND(SUM(I2120,I2124),2)</f>
        <v>103.43</v>
      </c>
    </row>
    <row r="2126" spans="1:9" ht="9.9499999999999993" customHeight="1" x14ac:dyDescent="0.25">
      <c r="A2126" s="8"/>
      <c r="B2126" s="8"/>
      <c r="C2126" s="8"/>
      <c r="D2126" s="8"/>
      <c r="E2126" s="8"/>
      <c r="F2126" s="8"/>
      <c r="G2126" s="62"/>
      <c r="H2126" s="62"/>
      <c r="I2126" s="62"/>
    </row>
    <row r="2127" spans="1:9" ht="20.100000000000001" customHeight="1" x14ac:dyDescent="0.25">
      <c r="A2127" s="63" t="s">
        <v>4643</v>
      </c>
      <c r="B2127" s="63"/>
      <c r="C2127" s="63"/>
      <c r="D2127" s="63"/>
      <c r="E2127" s="63"/>
      <c r="F2127" s="63"/>
      <c r="G2127" s="63"/>
      <c r="H2127" s="63"/>
      <c r="I2127" s="63"/>
    </row>
    <row r="2128" spans="1:9" ht="15" customHeight="1" x14ac:dyDescent="0.25">
      <c r="A2128" s="64" t="s">
        <v>3887</v>
      </c>
      <c r="B2128" s="64"/>
      <c r="C2128" s="65" t="s">
        <v>3</v>
      </c>
      <c r="D2128" s="65"/>
      <c r="E2128" s="65"/>
      <c r="F2128" s="12" t="s">
        <v>4</v>
      </c>
      <c r="G2128" s="12" t="s">
        <v>3725</v>
      </c>
      <c r="H2128" s="12" t="s">
        <v>3726</v>
      </c>
      <c r="I2128" s="12" t="s">
        <v>3727</v>
      </c>
    </row>
    <row r="2129" spans="1:9" ht="15" customHeight="1" x14ac:dyDescent="0.25">
      <c r="A2129" s="13" t="s">
        <v>4644</v>
      </c>
      <c r="B2129" s="14" t="s">
        <v>4645</v>
      </c>
      <c r="C2129" s="66" t="s">
        <v>17</v>
      </c>
      <c r="D2129" s="66"/>
      <c r="E2129" s="66"/>
      <c r="F2129" s="13" t="s">
        <v>740</v>
      </c>
      <c r="G2129" s="15">
        <v>8.6199999999999992</v>
      </c>
      <c r="H2129" s="16">
        <v>1.65</v>
      </c>
      <c r="I2129" s="16">
        <f>TRUNC(TRUNC(G2129,8)*H2129,2)</f>
        <v>14.22</v>
      </c>
    </row>
    <row r="2130" spans="1:9" ht="29.1" customHeight="1" x14ac:dyDescent="0.25">
      <c r="A2130" s="13" t="s">
        <v>4646</v>
      </c>
      <c r="B2130" s="14" t="s">
        <v>4647</v>
      </c>
      <c r="C2130" s="66" t="s">
        <v>17</v>
      </c>
      <c r="D2130" s="66"/>
      <c r="E2130" s="66"/>
      <c r="F2130" s="13" t="s">
        <v>61</v>
      </c>
      <c r="G2130" s="15">
        <v>6.4375</v>
      </c>
      <c r="H2130" s="16">
        <v>14.34</v>
      </c>
      <c r="I2130" s="16">
        <f>TRUNC(TRUNC(G2130,8)*H2130,2)</f>
        <v>92.31</v>
      </c>
    </row>
    <row r="2131" spans="1:9" ht="15" customHeight="1" x14ac:dyDescent="0.25">
      <c r="A2131" s="13" t="s">
        <v>4648</v>
      </c>
      <c r="B2131" s="14" t="s">
        <v>4649</v>
      </c>
      <c r="C2131" s="66" t="s">
        <v>17</v>
      </c>
      <c r="D2131" s="66"/>
      <c r="E2131" s="66"/>
      <c r="F2131" s="13" t="s">
        <v>740</v>
      </c>
      <c r="G2131" s="15">
        <v>0.24</v>
      </c>
      <c r="H2131" s="16">
        <v>5.22</v>
      </c>
      <c r="I2131" s="16">
        <f>TRUNC(TRUNC(G2131,8)*H2131,2)</f>
        <v>1.25</v>
      </c>
    </row>
    <row r="2132" spans="1:9" ht="15" customHeight="1" x14ac:dyDescent="0.25">
      <c r="A2132" s="8"/>
      <c r="B2132" s="8"/>
      <c r="C2132" s="8"/>
      <c r="D2132" s="8"/>
      <c r="E2132" s="8"/>
      <c r="F2132" s="8"/>
      <c r="G2132" s="67" t="s">
        <v>3896</v>
      </c>
      <c r="H2132" s="67"/>
      <c r="I2132" s="17">
        <f>SUM(I2129:I2131)</f>
        <v>107.78</v>
      </c>
    </row>
    <row r="2133" spans="1:9" ht="15" customHeight="1" x14ac:dyDescent="0.25">
      <c r="A2133" s="64" t="s">
        <v>3872</v>
      </c>
      <c r="B2133" s="64"/>
      <c r="C2133" s="65" t="s">
        <v>3</v>
      </c>
      <c r="D2133" s="65"/>
      <c r="E2133" s="65"/>
      <c r="F2133" s="12" t="s">
        <v>4</v>
      </c>
      <c r="G2133" s="12" t="s">
        <v>3725</v>
      </c>
      <c r="H2133" s="12" t="s">
        <v>3726</v>
      </c>
      <c r="I2133" s="12" t="s">
        <v>3727</v>
      </c>
    </row>
    <row r="2134" spans="1:9" ht="15" customHeight="1" x14ac:dyDescent="0.25">
      <c r="A2134" s="13" t="s">
        <v>3948</v>
      </c>
      <c r="B2134" s="14" t="s">
        <v>3949</v>
      </c>
      <c r="C2134" s="66" t="s">
        <v>17</v>
      </c>
      <c r="D2134" s="66"/>
      <c r="E2134" s="66"/>
      <c r="F2134" s="13" t="s">
        <v>25</v>
      </c>
      <c r="G2134" s="15">
        <v>0.63900000000000001</v>
      </c>
      <c r="H2134" s="16">
        <v>33.520000000000003</v>
      </c>
      <c r="I2134" s="16">
        <f>TRUNC(TRUNC(G2134,8)*H2134,2)</f>
        <v>21.41</v>
      </c>
    </row>
    <row r="2135" spans="1:9" ht="15" customHeight="1" x14ac:dyDescent="0.25">
      <c r="A2135" s="13" t="s">
        <v>3899</v>
      </c>
      <c r="B2135" s="14" t="s">
        <v>3900</v>
      </c>
      <c r="C2135" s="66" t="s">
        <v>17</v>
      </c>
      <c r="D2135" s="66"/>
      <c r="E2135" s="66"/>
      <c r="F2135" s="13" t="s">
        <v>25</v>
      </c>
      <c r="G2135" s="15">
        <v>1.2789999999999999</v>
      </c>
      <c r="H2135" s="16">
        <v>24.37</v>
      </c>
      <c r="I2135" s="16">
        <f>TRUNC(TRUNC(G2135,8)*H2135,2)</f>
        <v>31.16</v>
      </c>
    </row>
    <row r="2136" spans="1:9" ht="18" customHeight="1" x14ac:dyDescent="0.25">
      <c r="A2136" s="8"/>
      <c r="B2136" s="8"/>
      <c r="C2136" s="8"/>
      <c r="D2136" s="8"/>
      <c r="E2136" s="8"/>
      <c r="F2136" s="8"/>
      <c r="G2136" s="67" t="s">
        <v>3875</v>
      </c>
      <c r="H2136" s="67"/>
      <c r="I2136" s="17">
        <f>SUM(I2134:I2135)</f>
        <v>52.57</v>
      </c>
    </row>
    <row r="2137" spans="1:9" ht="15" customHeight="1" x14ac:dyDescent="0.25">
      <c r="A2137" s="8"/>
      <c r="B2137" s="8"/>
      <c r="C2137" s="8"/>
      <c r="D2137" s="8"/>
      <c r="E2137" s="8"/>
      <c r="F2137" s="8"/>
      <c r="G2137" s="68" t="s">
        <v>3745</v>
      </c>
      <c r="H2137" s="68"/>
      <c r="I2137" s="4">
        <f>ROUND(SUM(I2132,I2136),2)</f>
        <v>160.35</v>
      </c>
    </row>
    <row r="2138" spans="1:9" ht="9.9499999999999993" customHeight="1" x14ac:dyDescent="0.25">
      <c r="A2138" s="8"/>
      <c r="B2138" s="8"/>
      <c r="C2138" s="8"/>
      <c r="D2138" s="8"/>
      <c r="E2138" s="8"/>
      <c r="F2138" s="8"/>
      <c r="G2138" s="62"/>
      <c r="H2138" s="62"/>
      <c r="I2138" s="62"/>
    </row>
    <row r="2139" spans="1:9" ht="20.100000000000001" customHeight="1" x14ac:dyDescent="0.25">
      <c r="A2139" s="63" t="s">
        <v>4650</v>
      </c>
      <c r="B2139" s="63"/>
      <c r="C2139" s="63"/>
      <c r="D2139" s="63"/>
      <c r="E2139" s="63"/>
      <c r="F2139" s="63"/>
      <c r="G2139" s="63"/>
      <c r="H2139" s="63"/>
      <c r="I2139" s="63"/>
    </row>
    <row r="2140" spans="1:9" ht="15" customHeight="1" x14ac:dyDescent="0.25">
      <c r="A2140" s="64" t="s">
        <v>3741</v>
      </c>
      <c r="B2140" s="64"/>
      <c r="C2140" s="65" t="s">
        <v>3</v>
      </c>
      <c r="D2140" s="65"/>
      <c r="E2140" s="65"/>
      <c r="F2140" s="12" t="s">
        <v>4</v>
      </c>
      <c r="G2140" s="12" t="s">
        <v>3725</v>
      </c>
      <c r="H2140" s="12" t="s">
        <v>3726</v>
      </c>
      <c r="I2140" s="12" t="s">
        <v>3727</v>
      </c>
    </row>
    <row r="2141" spans="1:9" ht="21" customHeight="1" x14ac:dyDescent="0.25">
      <c r="A2141" s="13" t="s">
        <v>4651</v>
      </c>
      <c r="B2141" s="14" t="s">
        <v>4652</v>
      </c>
      <c r="C2141" s="66" t="s">
        <v>17</v>
      </c>
      <c r="D2141" s="66"/>
      <c r="E2141" s="66"/>
      <c r="F2141" s="13" t="s">
        <v>72</v>
      </c>
      <c r="G2141" s="15">
        <v>1</v>
      </c>
      <c r="H2141" s="16">
        <v>37.369999999999997</v>
      </c>
      <c r="I2141" s="16">
        <f t="shared" ref="I2141:I2147" si="31">TRUNC(TRUNC(G2141,8)*H2141,2)</f>
        <v>37.369999999999997</v>
      </c>
    </row>
    <row r="2142" spans="1:9" ht="29.1" customHeight="1" x14ac:dyDescent="0.25">
      <c r="A2142" s="13" t="s">
        <v>4653</v>
      </c>
      <c r="B2142" s="14" t="s">
        <v>4654</v>
      </c>
      <c r="C2142" s="66" t="s">
        <v>17</v>
      </c>
      <c r="D2142" s="66"/>
      <c r="E2142" s="66"/>
      <c r="F2142" s="13" t="s">
        <v>740</v>
      </c>
      <c r="G2142" s="15">
        <v>3.11</v>
      </c>
      <c r="H2142" s="16">
        <v>11.39</v>
      </c>
      <c r="I2142" s="16">
        <f t="shared" si="31"/>
        <v>35.42</v>
      </c>
    </row>
    <row r="2143" spans="1:9" ht="29.1" customHeight="1" x14ac:dyDescent="0.25">
      <c r="A2143" s="13" t="s">
        <v>1513</v>
      </c>
      <c r="B2143" s="14" t="s">
        <v>1514</v>
      </c>
      <c r="C2143" s="66" t="s">
        <v>17</v>
      </c>
      <c r="D2143" s="66"/>
      <c r="E2143" s="66"/>
      <c r="F2143" s="13" t="s">
        <v>72</v>
      </c>
      <c r="G2143" s="15">
        <v>1</v>
      </c>
      <c r="H2143" s="16">
        <v>2.4700000000000002</v>
      </c>
      <c r="I2143" s="16">
        <f t="shared" si="31"/>
        <v>2.4700000000000002</v>
      </c>
    </row>
    <row r="2144" spans="1:9" ht="29.1" customHeight="1" x14ac:dyDescent="0.25">
      <c r="A2144" s="13" t="s">
        <v>4114</v>
      </c>
      <c r="B2144" s="14" t="s">
        <v>4115</v>
      </c>
      <c r="C2144" s="66" t="s">
        <v>17</v>
      </c>
      <c r="D2144" s="66"/>
      <c r="E2144" s="66"/>
      <c r="F2144" s="13" t="s">
        <v>72</v>
      </c>
      <c r="G2144" s="15">
        <v>1</v>
      </c>
      <c r="H2144" s="16">
        <v>3.85</v>
      </c>
      <c r="I2144" s="16">
        <f t="shared" si="31"/>
        <v>3.85</v>
      </c>
    </row>
    <row r="2145" spans="1:9" ht="29.1" customHeight="1" x14ac:dyDescent="0.25">
      <c r="A2145" s="13" t="s">
        <v>1542</v>
      </c>
      <c r="B2145" s="14" t="s">
        <v>1543</v>
      </c>
      <c r="C2145" s="66" t="s">
        <v>17</v>
      </c>
      <c r="D2145" s="66"/>
      <c r="E2145" s="66"/>
      <c r="F2145" s="13" t="s">
        <v>76</v>
      </c>
      <c r="G2145" s="15">
        <v>0.15</v>
      </c>
      <c r="H2145" s="16">
        <v>723.66</v>
      </c>
      <c r="I2145" s="16">
        <f t="shared" si="31"/>
        <v>108.54</v>
      </c>
    </row>
    <row r="2146" spans="1:9" ht="29.1" customHeight="1" x14ac:dyDescent="0.25">
      <c r="A2146" s="13" t="s">
        <v>1539</v>
      </c>
      <c r="B2146" s="14" t="s">
        <v>1540</v>
      </c>
      <c r="C2146" s="66" t="s">
        <v>17</v>
      </c>
      <c r="D2146" s="66"/>
      <c r="E2146" s="66"/>
      <c r="F2146" s="13" t="s">
        <v>72</v>
      </c>
      <c r="G2146" s="15">
        <v>0.1</v>
      </c>
      <c r="H2146" s="16">
        <v>146.59</v>
      </c>
      <c r="I2146" s="16">
        <f t="shared" si="31"/>
        <v>14.65</v>
      </c>
    </row>
    <row r="2147" spans="1:9" ht="29.1" customHeight="1" x14ac:dyDescent="0.25">
      <c r="A2147" s="13" t="s">
        <v>4116</v>
      </c>
      <c r="B2147" s="14" t="s">
        <v>4117</v>
      </c>
      <c r="C2147" s="66" t="s">
        <v>17</v>
      </c>
      <c r="D2147" s="66"/>
      <c r="E2147" s="66"/>
      <c r="F2147" s="13" t="s">
        <v>76</v>
      </c>
      <c r="G2147" s="15">
        <v>0.1</v>
      </c>
      <c r="H2147" s="16">
        <v>207.58</v>
      </c>
      <c r="I2147" s="16">
        <f t="shared" si="31"/>
        <v>20.75</v>
      </c>
    </row>
    <row r="2148" spans="1:9" ht="15" customHeight="1" x14ac:dyDescent="0.25">
      <c r="A2148" s="8"/>
      <c r="B2148" s="8"/>
      <c r="C2148" s="8"/>
      <c r="D2148" s="8"/>
      <c r="E2148" s="8"/>
      <c r="F2148" s="8"/>
      <c r="G2148" s="67" t="s">
        <v>3744</v>
      </c>
      <c r="H2148" s="67"/>
      <c r="I2148" s="17">
        <f>SUM(I2141:I2147)</f>
        <v>223.04999999999998</v>
      </c>
    </row>
    <row r="2149" spans="1:9" ht="15" customHeight="1" x14ac:dyDescent="0.25">
      <c r="A2149" s="8"/>
      <c r="B2149" s="8"/>
      <c r="C2149" s="8"/>
      <c r="D2149" s="8"/>
      <c r="E2149" s="8"/>
      <c r="F2149" s="8"/>
      <c r="G2149" s="68" t="s">
        <v>3745</v>
      </c>
      <c r="H2149" s="68"/>
      <c r="I2149" s="4">
        <f>ROUND(SUM(I2148),2)</f>
        <v>223.05</v>
      </c>
    </row>
    <row r="2150" spans="1:9" ht="9.9499999999999993" customHeight="1" x14ac:dyDescent="0.25">
      <c r="A2150" s="8"/>
      <c r="B2150" s="8"/>
      <c r="C2150" s="8"/>
      <c r="D2150" s="8"/>
      <c r="E2150" s="8"/>
      <c r="F2150" s="8"/>
      <c r="G2150" s="62"/>
      <c r="H2150" s="62"/>
      <c r="I2150" s="62"/>
    </row>
    <row r="2151" spans="1:9" ht="20.100000000000001" customHeight="1" x14ac:dyDescent="0.25">
      <c r="A2151" s="63" t="s">
        <v>4655</v>
      </c>
      <c r="B2151" s="63"/>
      <c r="C2151" s="63"/>
      <c r="D2151" s="63"/>
      <c r="E2151" s="63"/>
      <c r="F2151" s="63"/>
      <c r="G2151" s="63"/>
      <c r="H2151" s="63"/>
      <c r="I2151" s="63"/>
    </row>
    <row r="2152" spans="1:9" ht="15" customHeight="1" x14ac:dyDescent="0.25">
      <c r="A2152" s="64" t="s">
        <v>3865</v>
      </c>
      <c r="B2152" s="64"/>
      <c r="C2152" s="65" t="s">
        <v>3</v>
      </c>
      <c r="D2152" s="65"/>
      <c r="E2152" s="65"/>
      <c r="F2152" s="12" t="s">
        <v>4</v>
      </c>
      <c r="G2152" s="12" t="s">
        <v>3725</v>
      </c>
      <c r="H2152" s="12" t="s">
        <v>3726</v>
      </c>
      <c r="I2152" s="12" t="s">
        <v>3727</v>
      </c>
    </row>
    <row r="2153" spans="1:9" ht="45.95" customHeight="1" x14ac:dyDescent="0.25">
      <c r="A2153" s="13" t="s">
        <v>4187</v>
      </c>
      <c r="B2153" s="14" t="s">
        <v>4188</v>
      </c>
      <c r="C2153" s="66" t="s">
        <v>17</v>
      </c>
      <c r="D2153" s="66"/>
      <c r="E2153" s="66"/>
      <c r="F2153" s="13" t="s">
        <v>3868</v>
      </c>
      <c r="G2153" s="15">
        <v>2.5891999999999998E-3</v>
      </c>
      <c r="H2153" s="16">
        <v>79.819999999999993</v>
      </c>
      <c r="I2153" s="16">
        <f t="shared" ref="I2153:I2158" si="32">TRUNC(TRUNC(G2153,8)*H2153,2)</f>
        <v>0.2</v>
      </c>
    </row>
    <row r="2154" spans="1:9" ht="45.95" customHeight="1" x14ac:dyDescent="0.25">
      <c r="A2154" s="13" t="s">
        <v>4189</v>
      </c>
      <c r="B2154" s="14" t="s">
        <v>4190</v>
      </c>
      <c r="C2154" s="66" t="s">
        <v>17</v>
      </c>
      <c r="D2154" s="66"/>
      <c r="E2154" s="66"/>
      <c r="F2154" s="13" t="s">
        <v>3829</v>
      </c>
      <c r="G2154" s="15">
        <v>1.0702000000000001E-3</v>
      </c>
      <c r="H2154" s="16">
        <v>322.97000000000003</v>
      </c>
      <c r="I2154" s="16">
        <f t="shared" si="32"/>
        <v>0.34</v>
      </c>
    </row>
    <row r="2155" spans="1:9" ht="29.1" customHeight="1" x14ac:dyDescent="0.25">
      <c r="A2155" s="13" t="s">
        <v>4191</v>
      </c>
      <c r="B2155" s="14" t="s">
        <v>4192</v>
      </c>
      <c r="C2155" s="66" t="s">
        <v>17</v>
      </c>
      <c r="D2155" s="66"/>
      <c r="E2155" s="66"/>
      <c r="F2155" s="13" t="s">
        <v>3868</v>
      </c>
      <c r="G2155" s="15">
        <v>3.3568999999999999E-3</v>
      </c>
      <c r="H2155" s="16">
        <v>122</v>
      </c>
      <c r="I2155" s="16">
        <f t="shared" si="32"/>
        <v>0.4</v>
      </c>
    </row>
    <row r="2156" spans="1:9" ht="29.1" customHeight="1" x14ac:dyDescent="0.25">
      <c r="A2156" s="13" t="s">
        <v>4193</v>
      </c>
      <c r="B2156" s="14" t="s">
        <v>4194</v>
      </c>
      <c r="C2156" s="66" t="s">
        <v>17</v>
      </c>
      <c r="D2156" s="66"/>
      <c r="E2156" s="66"/>
      <c r="F2156" s="13" t="s">
        <v>3829</v>
      </c>
      <c r="G2156" s="15">
        <v>3.0249999999999998E-4</v>
      </c>
      <c r="H2156" s="16">
        <v>280.61</v>
      </c>
      <c r="I2156" s="16">
        <f t="shared" si="32"/>
        <v>0.08</v>
      </c>
    </row>
    <row r="2157" spans="1:9" ht="38.1" customHeight="1" x14ac:dyDescent="0.25">
      <c r="A2157" s="13" t="s">
        <v>4195</v>
      </c>
      <c r="B2157" s="14" t="s">
        <v>4196</v>
      </c>
      <c r="C2157" s="66" t="s">
        <v>17</v>
      </c>
      <c r="D2157" s="66"/>
      <c r="E2157" s="66"/>
      <c r="F2157" s="13" t="s">
        <v>3868</v>
      </c>
      <c r="G2157" s="15">
        <v>2.9082999999999999E-3</v>
      </c>
      <c r="H2157" s="16">
        <v>104.63</v>
      </c>
      <c r="I2157" s="16">
        <f t="shared" si="32"/>
        <v>0.3</v>
      </c>
    </row>
    <row r="2158" spans="1:9" ht="38.1" customHeight="1" x14ac:dyDescent="0.25">
      <c r="A2158" s="13" t="s">
        <v>4197</v>
      </c>
      <c r="B2158" s="14" t="s">
        <v>4198</v>
      </c>
      <c r="C2158" s="66" t="s">
        <v>17</v>
      </c>
      <c r="D2158" s="66"/>
      <c r="E2158" s="66"/>
      <c r="F2158" s="13" t="s">
        <v>3829</v>
      </c>
      <c r="G2158" s="15">
        <v>7.5109999999999999E-4</v>
      </c>
      <c r="H2158" s="16">
        <v>230.52</v>
      </c>
      <c r="I2158" s="16">
        <f t="shared" si="32"/>
        <v>0.17</v>
      </c>
    </row>
    <row r="2159" spans="1:9" ht="18" customHeight="1" x14ac:dyDescent="0.25">
      <c r="A2159" s="8"/>
      <c r="B2159" s="8"/>
      <c r="C2159" s="8"/>
      <c r="D2159" s="8"/>
      <c r="E2159" s="8"/>
      <c r="F2159" s="8"/>
      <c r="G2159" s="67" t="s">
        <v>3871</v>
      </c>
      <c r="H2159" s="67"/>
      <c r="I2159" s="17">
        <f>SUM(I2153:I2158)</f>
        <v>1.49</v>
      </c>
    </row>
    <row r="2160" spans="1:9" ht="15" customHeight="1" x14ac:dyDescent="0.25">
      <c r="A2160" s="64" t="s">
        <v>3872</v>
      </c>
      <c r="B2160" s="64"/>
      <c r="C2160" s="65" t="s">
        <v>3</v>
      </c>
      <c r="D2160" s="65"/>
      <c r="E2160" s="65"/>
      <c r="F2160" s="12" t="s">
        <v>4</v>
      </c>
      <c r="G2160" s="12" t="s">
        <v>3725</v>
      </c>
      <c r="H2160" s="12" t="s">
        <v>3726</v>
      </c>
      <c r="I2160" s="12" t="s">
        <v>3727</v>
      </c>
    </row>
    <row r="2161" spans="1:9" ht="15" customHeight="1" x14ac:dyDescent="0.25">
      <c r="A2161" s="13" t="s">
        <v>3899</v>
      </c>
      <c r="B2161" s="14" t="s">
        <v>3900</v>
      </c>
      <c r="C2161" s="66" t="s">
        <v>17</v>
      </c>
      <c r="D2161" s="66"/>
      <c r="E2161" s="66"/>
      <c r="F2161" s="13" t="s">
        <v>25</v>
      </c>
      <c r="G2161" s="15">
        <v>3.6592999999999999E-3</v>
      </c>
      <c r="H2161" s="16">
        <v>24.37</v>
      </c>
      <c r="I2161" s="16">
        <f>TRUNC(TRUNC(G2161,8)*H2161,2)</f>
        <v>0.08</v>
      </c>
    </row>
    <row r="2162" spans="1:9" ht="18" customHeight="1" x14ac:dyDescent="0.25">
      <c r="A2162" s="8"/>
      <c r="B2162" s="8"/>
      <c r="C2162" s="8"/>
      <c r="D2162" s="8"/>
      <c r="E2162" s="8"/>
      <c r="F2162" s="8"/>
      <c r="G2162" s="67" t="s">
        <v>3875</v>
      </c>
      <c r="H2162" s="67"/>
      <c r="I2162" s="17">
        <f>SUM(I2161:I2161)</f>
        <v>0.08</v>
      </c>
    </row>
    <row r="2163" spans="1:9" ht="15" customHeight="1" x14ac:dyDescent="0.25">
      <c r="A2163" s="8"/>
      <c r="B2163" s="8"/>
      <c r="C2163" s="8"/>
      <c r="D2163" s="8"/>
      <c r="E2163" s="8"/>
      <c r="F2163" s="8"/>
      <c r="G2163" s="68" t="s">
        <v>3745</v>
      </c>
      <c r="H2163" s="68"/>
      <c r="I2163" s="4">
        <f>ROUND(SUM(I2159,I2162),2)</f>
        <v>1.57</v>
      </c>
    </row>
    <row r="2164" spans="1:9" ht="9.9499999999999993" customHeight="1" x14ac:dyDescent="0.25">
      <c r="A2164" s="8"/>
      <c r="B2164" s="8"/>
      <c r="C2164" s="8"/>
      <c r="D2164" s="8"/>
      <c r="E2164" s="8"/>
      <c r="F2164" s="8"/>
      <c r="G2164" s="62"/>
      <c r="H2164" s="62"/>
      <c r="I2164" s="62"/>
    </row>
    <row r="2165" spans="1:9" ht="20.100000000000001" customHeight="1" x14ac:dyDescent="0.25">
      <c r="A2165" s="63" t="s">
        <v>4656</v>
      </c>
      <c r="B2165" s="63"/>
      <c r="C2165" s="63"/>
      <c r="D2165" s="63"/>
      <c r="E2165" s="63"/>
      <c r="F2165" s="63"/>
      <c r="G2165" s="63"/>
      <c r="H2165" s="63"/>
      <c r="I2165" s="63"/>
    </row>
    <row r="2166" spans="1:9" ht="15" customHeight="1" x14ac:dyDescent="0.25">
      <c r="A2166" s="64" t="s">
        <v>3865</v>
      </c>
      <c r="B2166" s="64"/>
      <c r="C2166" s="65" t="s">
        <v>3</v>
      </c>
      <c r="D2166" s="65"/>
      <c r="E2166" s="65"/>
      <c r="F2166" s="12" t="s">
        <v>4</v>
      </c>
      <c r="G2166" s="12" t="s">
        <v>3725</v>
      </c>
      <c r="H2166" s="12" t="s">
        <v>3726</v>
      </c>
      <c r="I2166" s="12" t="s">
        <v>3727</v>
      </c>
    </row>
    <row r="2167" spans="1:9" ht="45.95" customHeight="1" x14ac:dyDescent="0.25">
      <c r="A2167" s="13" t="s">
        <v>4187</v>
      </c>
      <c r="B2167" s="14" t="s">
        <v>4188</v>
      </c>
      <c r="C2167" s="66" t="s">
        <v>17</v>
      </c>
      <c r="D2167" s="66"/>
      <c r="E2167" s="66"/>
      <c r="F2167" s="13" t="s">
        <v>3868</v>
      </c>
      <c r="G2167" s="15">
        <v>2.0265600000000002E-2</v>
      </c>
      <c r="H2167" s="16">
        <v>79.819999999999993</v>
      </c>
      <c r="I2167" s="16">
        <f t="shared" ref="I2167:I2174" si="33">TRUNC(TRUNC(G2167,8)*H2167,2)</f>
        <v>1.61</v>
      </c>
    </row>
    <row r="2168" spans="1:9" ht="45.95" customHeight="1" x14ac:dyDescent="0.25">
      <c r="A2168" s="13" t="s">
        <v>4189</v>
      </c>
      <c r="B2168" s="14" t="s">
        <v>4190</v>
      </c>
      <c r="C2168" s="66" t="s">
        <v>17</v>
      </c>
      <c r="D2168" s="66"/>
      <c r="E2168" s="66"/>
      <c r="F2168" s="13" t="s">
        <v>3829</v>
      </c>
      <c r="G2168" s="15">
        <v>2.2891999999999999E-3</v>
      </c>
      <c r="H2168" s="16">
        <v>322.97000000000003</v>
      </c>
      <c r="I2168" s="16">
        <f t="shared" si="33"/>
        <v>0.73</v>
      </c>
    </row>
    <row r="2169" spans="1:9" ht="29.1" customHeight="1" x14ac:dyDescent="0.25">
      <c r="A2169" s="13" t="s">
        <v>4191</v>
      </c>
      <c r="B2169" s="14" t="s">
        <v>4192</v>
      </c>
      <c r="C2169" s="66" t="s">
        <v>17</v>
      </c>
      <c r="D2169" s="66"/>
      <c r="E2169" s="66"/>
      <c r="F2169" s="13" t="s">
        <v>3868</v>
      </c>
      <c r="G2169" s="15">
        <v>1.5958699999999999E-2</v>
      </c>
      <c r="H2169" s="16">
        <v>122</v>
      </c>
      <c r="I2169" s="16">
        <f t="shared" si="33"/>
        <v>1.94</v>
      </c>
    </row>
    <row r="2170" spans="1:9" ht="29.1" customHeight="1" x14ac:dyDescent="0.25">
      <c r="A2170" s="13" t="s">
        <v>4193</v>
      </c>
      <c r="B2170" s="14" t="s">
        <v>4194</v>
      </c>
      <c r="C2170" s="66" t="s">
        <v>17</v>
      </c>
      <c r="D2170" s="66"/>
      <c r="E2170" s="66"/>
      <c r="F2170" s="13" t="s">
        <v>3829</v>
      </c>
      <c r="G2170" s="15">
        <v>6.5960000000000003E-3</v>
      </c>
      <c r="H2170" s="16">
        <v>280.61</v>
      </c>
      <c r="I2170" s="16">
        <f t="shared" si="33"/>
        <v>1.85</v>
      </c>
    </row>
    <row r="2171" spans="1:9" ht="38.1" customHeight="1" x14ac:dyDescent="0.25">
      <c r="A2171" s="13" t="s">
        <v>4195</v>
      </c>
      <c r="B2171" s="14" t="s">
        <v>4196</v>
      </c>
      <c r="C2171" s="66" t="s">
        <v>17</v>
      </c>
      <c r="D2171" s="66"/>
      <c r="E2171" s="66"/>
      <c r="F2171" s="13" t="s">
        <v>3868</v>
      </c>
      <c r="G2171" s="15">
        <v>1.7297099999999999E-2</v>
      </c>
      <c r="H2171" s="16">
        <v>104.63</v>
      </c>
      <c r="I2171" s="16">
        <f t="shared" si="33"/>
        <v>1.8</v>
      </c>
    </row>
    <row r="2172" spans="1:9" ht="38.1" customHeight="1" x14ac:dyDescent="0.25">
      <c r="A2172" s="13" t="s">
        <v>4197</v>
      </c>
      <c r="B2172" s="14" t="s">
        <v>4198</v>
      </c>
      <c r="C2172" s="66" t="s">
        <v>17</v>
      </c>
      <c r="D2172" s="66"/>
      <c r="E2172" s="66"/>
      <c r="F2172" s="13" t="s">
        <v>3829</v>
      </c>
      <c r="G2172" s="15">
        <v>5.2576000000000003E-3</v>
      </c>
      <c r="H2172" s="16">
        <v>230.52</v>
      </c>
      <c r="I2172" s="16">
        <f t="shared" si="33"/>
        <v>1.21</v>
      </c>
    </row>
    <row r="2173" spans="1:9" ht="38.1" customHeight="1" x14ac:dyDescent="0.25">
      <c r="A2173" s="13" t="s">
        <v>4657</v>
      </c>
      <c r="B2173" s="14" t="s">
        <v>4658</v>
      </c>
      <c r="C2173" s="66" t="s">
        <v>17</v>
      </c>
      <c r="D2173" s="66"/>
      <c r="E2173" s="66"/>
      <c r="F2173" s="13" t="s">
        <v>3868</v>
      </c>
      <c r="G2173" s="15">
        <v>1.7973900000000001E-2</v>
      </c>
      <c r="H2173" s="16">
        <v>79.56</v>
      </c>
      <c r="I2173" s="16">
        <f t="shared" si="33"/>
        <v>1.43</v>
      </c>
    </row>
    <row r="2174" spans="1:9" ht="38.1" customHeight="1" x14ac:dyDescent="0.25">
      <c r="A2174" s="13" t="s">
        <v>4659</v>
      </c>
      <c r="B2174" s="14" t="s">
        <v>4660</v>
      </c>
      <c r="C2174" s="66" t="s">
        <v>17</v>
      </c>
      <c r="D2174" s="66"/>
      <c r="E2174" s="66"/>
      <c r="F2174" s="13" t="s">
        <v>3829</v>
      </c>
      <c r="G2174" s="15">
        <v>4.5808999999999997E-3</v>
      </c>
      <c r="H2174" s="16">
        <v>174.02</v>
      </c>
      <c r="I2174" s="16">
        <f t="shared" si="33"/>
        <v>0.79</v>
      </c>
    </row>
    <row r="2175" spans="1:9" ht="18" customHeight="1" x14ac:dyDescent="0.25">
      <c r="A2175" s="8"/>
      <c r="B2175" s="8"/>
      <c r="C2175" s="8"/>
      <c r="D2175" s="8"/>
      <c r="E2175" s="8"/>
      <c r="F2175" s="8"/>
      <c r="G2175" s="67" t="s">
        <v>3871</v>
      </c>
      <c r="H2175" s="67"/>
      <c r="I2175" s="17">
        <f>SUM(I2167:I2174)</f>
        <v>11.36</v>
      </c>
    </row>
    <row r="2176" spans="1:9" ht="15" customHeight="1" x14ac:dyDescent="0.25">
      <c r="A2176" s="64" t="s">
        <v>3872</v>
      </c>
      <c r="B2176" s="64"/>
      <c r="C2176" s="65" t="s">
        <v>3</v>
      </c>
      <c r="D2176" s="65"/>
      <c r="E2176" s="65"/>
      <c r="F2176" s="12" t="s">
        <v>4</v>
      </c>
      <c r="G2176" s="12" t="s">
        <v>3725</v>
      </c>
      <c r="H2176" s="12" t="s">
        <v>3726</v>
      </c>
      <c r="I2176" s="12" t="s">
        <v>3727</v>
      </c>
    </row>
    <row r="2177" spans="1:9" ht="15" customHeight="1" x14ac:dyDescent="0.25">
      <c r="A2177" s="13" t="s">
        <v>3899</v>
      </c>
      <c r="B2177" s="14" t="s">
        <v>3900</v>
      </c>
      <c r="C2177" s="66" t="s">
        <v>17</v>
      </c>
      <c r="D2177" s="66"/>
      <c r="E2177" s="66"/>
      <c r="F2177" s="13" t="s">
        <v>25</v>
      </c>
      <c r="G2177" s="15">
        <v>2.25547E-2</v>
      </c>
      <c r="H2177" s="16">
        <v>24.37</v>
      </c>
      <c r="I2177" s="16">
        <f>TRUNC(TRUNC(G2177,8)*H2177,2)</f>
        <v>0.54</v>
      </c>
    </row>
    <row r="2178" spans="1:9" ht="18" customHeight="1" x14ac:dyDescent="0.25">
      <c r="A2178" s="8"/>
      <c r="B2178" s="8"/>
      <c r="C2178" s="8"/>
      <c r="D2178" s="8"/>
      <c r="E2178" s="8"/>
      <c r="F2178" s="8"/>
      <c r="G2178" s="67" t="s">
        <v>3875</v>
      </c>
      <c r="H2178" s="67"/>
      <c r="I2178" s="17">
        <f>SUM(I2177:I2177)</f>
        <v>0.54</v>
      </c>
    </row>
    <row r="2179" spans="1:9" ht="15" customHeight="1" x14ac:dyDescent="0.25">
      <c r="A2179" s="64" t="s">
        <v>3741</v>
      </c>
      <c r="B2179" s="64"/>
      <c r="C2179" s="65" t="s">
        <v>3</v>
      </c>
      <c r="D2179" s="65"/>
      <c r="E2179" s="65"/>
      <c r="F2179" s="12" t="s">
        <v>4</v>
      </c>
      <c r="G2179" s="12" t="s">
        <v>3725</v>
      </c>
      <c r="H2179" s="12" t="s">
        <v>3726</v>
      </c>
      <c r="I2179" s="12" t="s">
        <v>3727</v>
      </c>
    </row>
    <row r="2180" spans="1:9" ht="21" customHeight="1" x14ac:dyDescent="0.25">
      <c r="A2180" s="13" t="s">
        <v>4661</v>
      </c>
      <c r="B2180" s="14" t="s">
        <v>4662</v>
      </c>
      <c r="C2180" s="66" t="s">
        <v>17</v>
      </c>
      <c r="D2180" s="66"/>
      <c r="E2180" s="66"/>
      <c r="F2180" s="13" t="s">
        <v>76</v>
      </c>
      <c r="G2180" s="15">
        <v>1</v>
      </c>
      <c r="H2180" s="16">
        <v>45.13</v>
      </c>
      <c r="I2180" s="16">
        <f>TRUNC(TRUNC(G2180,8)*H2180,2)</f>
        <v>45.13</v>
      </c>
    </row>
    <row r="2181" spans="1:9" ht="15" customHeight="1" x14ac:dyDescent="0.25">
      <c r="A2181" s="8"/>
      <c r="B2181" s="8"/>
      <c r="C2181" s="8"/>
      <c r="D2181" s="8"/>
      <c r="E2181" s="8"/>
      <c r="F2181" s="8"/>
      <c r="G2181" s="67" t="s">
        <v>3744</v>
      </c>
      <c r="H2181" s="67"/>
      <c r="I2181" s="17">
        <f>SUM(I2180:I2180)</f>
        <v>45.13</v>
      </c>
    </row>
    <row r="2182" spans="1:9" ht="15" customHeight="1" x14ac:dyDescent="0.25">
      <c r="A2182" s="8"/>
      <c r="B2182" s="8"/>
      <c r="C2182" s="8"/>
      <c r="D2182" s="8"/>
      <c r="E2182" s="8"/>
      <c r="F2182" s="8"/>
      <c r="G2182" s="68" t="s">
        <v>3745</v>
      </c>
      <c r="H2182" s="68"/>
      <c r="I2182" s="4">
        <f>ROUND(SUM(I2175,I2178,I2181),2)</f>
        <v>57.03</v>
      </c>
    </row>
    <row r="2183" spans="1:9" ht="9.9499999999999993" customHeight="1" x14ac:dyDescent="0.25">
      <c r="A2183" s="8"/>
      <c r="B2183" s="8"/>
      <c r="C2183" s="8"/>
      <c r="D2183" s="8"/>
      <c r="E2183" s="8"/>
      <c r="F2183" s="8"/>
      <c r="G2183" s="62"/>
      <c r="H2183" s="62"/>
      <c r="I2183" s="62"/>
    </row>
    <row r="2184" spans="1:9" ht="20.100000000000001" customHeight="1" x14ac:dyDescent="0.25">
      <c r="A2184" s="63" t="s">
        <v>4663</v>
      </c>
      <c r="B2184" s="63"/>
      <c r="C2184" s="63"/>
      <c r="D2184" s="63"/>
      <c r="E2184" s="63"/>
      <c r="F2184" s="63"/>
      <c r="G2184" s="63"/>
      <c r="H2184" s="63"/>
      <c r="I2184" s="63"/>
    </row>
    <row r="2185" spans="1:9" ht="15" customHeight="1" x14ac:dyDescent="0.25">
      <c r="A2185" s="64" t="s">
        <v>3887</v>
      </c>
      <c r="B2185" s="64"/>
      <c r="C2185" s="65" t="s">
        <v>3</v>
      </c>
      <c r="D2185" s="65"/>
      <c r="E2185" s="65"/>
      <c r="F2185" s="12" t="s">
        <v>4</v>
      </c>
      <c r="G2185" s="12" t="s">
        <v>3725</v>
      </c>
      <c r="H2185" s="12" t="s">
        <v>3726</v>
      </c>
      <c r="I2185" s="12" t="s">
        <v>3727</v>
      </c>
    </row>
    <row r="2186" spans="1:9" ht="21" customHeight="1" x14ac:dyDescent="0.25">
      <c r="A2186" s="13" t="s">
        <v>4664</v>
      </c>
      <c r="B2186" s="14" t="s">
        <v>4665</v>
      </c>
      <c r="C2186" s="66" t="s">
        <v>17</v>
      </c>
      <c r="D2186" s="66"/>
      <c r="E2186" s="66"/>
      <c r="F2186" s="13" t="s">
        <v>76</v>
      </c>
      <c r="G2186" s="15">
        <v>6.6E-3</v>
      </c>
      <c r="H2186" s="16">
        <v>139.88999999999999</v>
      </c>
      <c r="I2186" s="16">
        <f>TRUNC(TRUNC(G2186,8)*H2186,2)</f>
        <v>0.92</v>
      </c>
    </row>
    <row r="2187" spans="1:9" ht="21" customHeight="1" x14ac:dyDescent="0.25">
      <c r="A2187" s="13" t="s">
        <v>4666</v>
      </c>
      <c r="B2187" s="14" t="s">
        <v>4667</v>
      </c>
      <c r="C2187" s="66" t="s">
        <v>17</v>
      </c>
      <c r="D2187" s="66"/>
      <c r="E2187" s="66"/>
      <c r="F2187" s="13" t="s">
        <v>178</v>
      </c>
      <c r="G2187" s="15">
        <v>1.0049999999999999</v>
      </c>
      <c r="H2187" s="16">
        <v>25.54</v>
      </c>
      <c r="I2187" s="16">
        <f>TRUNC(TRUNC(G2187,8)*H2187,2)</f>
        <v>25.66</v>
      </c>
    </row>
    <row r="2188" spans="1:9" ht="15" customHeight="1" x14ac:dyDescent="0.25">
      <c r="A2188" s="8"/>
      <c r="B2188" s="8"/>
      <c r="C2188" s="8"/>
      <c r="D2188" s="8"/>
      <c r="E2188" s="8"/>
      <c r="F2188" s="8"/>
      <c r="G2188" s="67" t="s">
        <v>3896</v>
      </c>
      <c r="H2188" s="67"/>
      <c r="I2188" s="17">
        <f>SUM(I2186:I2187)</f>
        <v>26.580000000000002</v>
      </c>
    </row>
    <row r="2189" spans="1:9" ht="15" customHeight="1" x14ac:dyDescent="0.25">
      <c r="A2189" s="64" t="s">
        <v>3872</v>
      </c>
      <c r="B2189" s="64"/>
      <c r="C2189" s="65" t="s">
        <v>3</v>
      </c>
      <c r="D2189" s="65"/>
      <c r="E2189" s="65"/>
      <c r="F2189" s="12" t="s">
        <v>4</v>
      </c>
      <c r="G2189" s="12" t="s">
        <v>3725</v>
      </c>
      <c r="H2189" s="12" t="s">
        <v>3726</v>
      </c>
      <c r="I2189" s="12" t="s">
        <v>3727</v>
      </c>
    </row>
    <row r="2190" spans="1:9" ht="15" customHeight="1" x14ac:dyDescent="0.25">
      <c r="A2190" s="13" t="s">
        <v>3948</v>
      </c>
      <c r="B2190" s="14" t="s">
        <v>3949</v>
      </c>
      <c r="C2190" s="66" t="s">
        <v>17</v>
      </c>
      <c r="D2190" s="66"/>
      <c r="E2190" s="66"/>
      <c r="F2190" s="13" t="s">
        <v>25</v>
      </c>
      <c r="G2190" s="15">
        <v>0.28599999999999998</v>
      </c>
      <c r="H2190" s="16">
        <v>33.520000000000003</v>
      </c>
      <c r="I2190" s="16">
        <f>TRUNC(TRUNC(G2190,8)*H2190,2)</f>
        <v>9.58</v>
      </c>
    </row>
    <row r="2191" spans="1:9" ht="15" customHeight="1" x14ac:dyDescent="0.25">
      <c r="A2191" s="13" t="s">
        <v>3899</v>
      </c>
      <c r="B2191" s="14" t="s">
        <v>3900</v>
      </c>
      <c r="C2191" s="66" t="s">
        <v>17</v>
      </c>
      <c r="D2191" s="66"/>
      <c r="E2191" s="66"/>
      <c r="F2191" s="13" t="s">
        <v>25</v>
      </c>
      <c r="G2191" s="15">
        <v>0.28599999999999998</v>
      </c>
      <c r="H2191" s="16">
        <v>24.37</v>
      </c>
      <c r="I2191" s="16">
        <f>TRUNC(TRUNC(G2191,8)*H2191,2)</f>
        <v>6.96</v>
      </c>
    </row>
    <row r="2192" spans="1:9" ht="18" customHeight="1" x14ac:dyDescent="0.25">
      <c r="A2192" s="8"/>
      <c r="B2192" s="8"/>
      <c r="C2192" s="8"/>
      <c r="D2192" s="8"/>
      <c r="E2192" s="8"/>
      <c r="F2192" s="8"/>
      <c r="G2192" s="67" t="s">
        <v>3875</v>
      </c>
      <c r="H2192" s="67"/>
      <c r="I2192" s="17">
        <f>SUM(I2190:I2191)</f>
        <v>16.54</v>
      </c>
    </row>
    <row r="2193" spans="1:9" ht="15" customHeight="1" x14ac:dyDescent="0.25">
      <c r="A2193" s="64" t="s">
        <v>3741</v>
      </c>
      <c r="B2193" s="64"/>
      <c r="C2193" s="65" t="s">
        <v>3</v>
      </c>
      <c r="D2193" s="65"/>
      <c r="E2193" s="65"/>
      <c r="F2193" s="12" t="s">
        <v>4</v>
      </c>
      <c r="G2193" s="12" t="s">
        <v>3725</v>
      </c>
      <c r="H2193" s="12" t="s">
        <v>3726</v>
      </c>
      <c r="I2193" s="12" t="s">
        <v>3727</v>
      </c>
    </row>
    <row r="2194" spans="1:9" ht="21" customHeight="1" x14ac:dyDescent="0.25">
      <c r="A2194" s="13" t="s">
        <v>4549</v>
      </c>
      <c r="B2194" s="14" t="s">
        <v>4550</v>
      </c>
      <c r="C2194" s="66" t="s">
        <v>17</v>
      </c>
      <c r="D2194" s="66"/>
      <c r="E2194" s="66"/>
      <c r="F2194" s="13" t="s">
        <v>76</v>
      </c>
      <c r="G2194" s="15">
        <v>1.8E-3</v>
      </c>
      <c r="H2194" s="16">
        <v>764.21</v>
      </c>
      <c r="I2194" s="16">
        <f>TRUNC(TRUNC(G2194,8)*H2194,2)</f>
        <v>1.37</v>
      </c>
    </row>
    <row r="2195" spans="1:9" ht="15" customHeight="1" x14ac:dyDescent="0.25">
      <c r="A2195" s="8"/>
      <c r="B2195" s="8"/>
      <c r="C2195" s="8"/>
      <c r="D2195" s="8"/>
      <c r="E2195" s="8"/>
      <c r="F2195" s="8"/>
      <c r="G2195" s="67" t="s">
        <v>3744</v>
      </c>
      <c r="H2195" s="67"/>
      <c r="I2195" s="17">
        <f>SUM(I2194:I2194)</f>
        <v>1.37</v>
      </c>
    </row>
    <row r="2196" spans="1:9" ht="15" customHeight="1" x14ac:dyDescent="0.25">
      <c r="A2196" s="8"/>
      <c r="B2196" s="8"/>
      <c r="C2196" s="8"/>
      <c r="D2196" s="8"/>
      <c r="E2196" s="8"/>
      <c r="F2196" s="8"/>
      <c r="G2196" s="68" t="s">
        <v>3745</v>
      </c>
      <c r="H2196" s="68"/>
      <c r="I2196" s="4">
        <f>ROUND(SUM(I2188,I2192,I2195),2)</f>
        <v>44.49</v>
      </c>
    </row>
    <row r="2197" spans="1:9" ht="9.9499999999999993" customHeight="1" x14ac:dyDescent="0.25">
      <c r="A2197" s="8"/>
      <c r="B2197" s="8"/>
      <c r="C2197" s="8"/>
      <c r="D2197" s="8"/>
      <c r="E2197" s="8"/>
      <c r="F2197" s="8"/>
      <c r="G2197" s="62"/>
      <c r="H2197" s="62"/>
      <c r="I2197" s="62"/>
    </row>
    <row r="2198" spans="1:9" ht="20.100000000000001" customHeight="1" x14ac:dyDescent="0.25">
      <c r="A2198" s="63" t="s">
        <v>4668</v>
      </c>
      <c r="B2198" s="63"/>
      <c r="C2198" s="63"/>
      <c r="D2198" s="63"/>
      <c r="E2198" s="63"/>
      <c r="F2198" s="63"/>
      <c r="G2198" s="63"/>
      <c r="H2198" s="63"/>
      <c r="I2198" s="63"/>
    </row>
    <row r="2199" spans="1:9" ht="15" customHeight="1" x14ac:dyDescent="0.25">
      <c r="A2199" s="64" t="s">
        <v>3887</v>
      </c>
      <c r="B2199" s="64"/>
      <c r="C2199" s="65" t="s">
        <v>3</v>
      </c>
      <c r="D2199" s="65"/>
      <c r="E2199" s="65"/>
      <c r="F2199" s="12" t="s">
        <v>4</v>
      </c>
      <c r="G2199" s="12" t="s">
        <v>3725</v>
      </c>
      <c r="H2199" s="12" t="s">
        <v>3726</v>
      </c>
      <c r="I2199" s="12" t="s">
        <v>3727</v>
      </c>
    </row>
    <row r="2200" spans="1:9" ht="21" customHeight="1" x14ac:dyDescent="0.25">
      <c r="A2200" s="13" t="s">
        <v>4664</v>
      </c>
      <c r="B2200" s="14" t="s">
        <v>4665</v>
      </c>
      <c r="C2200" s="66" t="s">
        <v>17</v>
      </c>
      <c r="D2200" s="66"/>
      <c r="E2200" s="66"/>
      <c r="F2200" s="13" t="s">
        <v>76</v>
      </c>
      <c r="G2200" s="15">
        <v>6.6E-3</v>
      </c>
      <c r="H2200" s="16">
        <v>139.88999999999999</v>
      </c>
      <c r="I2200" s="16">
        <f>TRUNC(TRUNC(G2200,8)*H2200,2)</f>
        <v>0.92</v>
      </c>
    </row>
    <row r="2201" spans="1:9" ht="21" customHeight="1" x14ac:dyDescent="0.25">
      <c r="A2201" s="13" t="s">
        <v>4666</v>
      </c>
      <c r="B2201" s="14" t="s">
        <v>4667</v>
      </c>
      <c r="C2201" s="66" t="s">
        <v>17</v>
      </c>
      <c r="D2201" s="66"/>
      <c r="E2201" s="66"/>
      <c r="F2201" s="13" t="s">
        <v>178</v>
      </c>
      <c r="G2201" s="15">
        <v>1.0049999999999999</v>
      </c>
      <c r="H2201" s="16">
        <v>25.54</v>
      </c>
      <c r="I2201" s="16">
        <f>TRUNC(TRUNC(G2201,8)*H2201,2)</f>
        <v>25.66</v>
      </c>
    </row>
    <row r="2202" spans="1:9" ht="15" customHeight="1" x14ac:dyDescent="0.25">
      <c r="A2202" s="8"/>
      <c r="B2202" s="8"/>
      <c r="C2202" s="8"/>
      <c r="D2202" s="8"/>
      <c r="E2202" s="8"/>
      <c r="F2202" s="8"/>
      <c r="G2202" s="67" t="s">
        <v>3896</v>
      </c>
      <c r="H2202" s="67"/>
      <c r="I2202" s="17">
        <f>SUM(I2200:I2201)</f>
        <v>26.580000000000002</v>
      </c>
    </row>
    <row r="2203" spans="1:9" ht="15" customHeight="1" x14ac:dyDescent="0.25">
      <c r="A2203" s="64" t="s">
        <v>3872</v>
      </c>
      <c r="B2203" s="64"/>
      <c r="C2203" s="65" t="s">
        <v>3</v>
      </c>
      <c r="D2203" s="65"/>
      <c r="E2203" s="65"/>
      <c r="F2203" s="12" t="s">
        <v>4</v>
      </c>
      <c r="G2203" s="12" t="s">
        <v>3725</v>
      </c>
      <c r="H2203" s="12" t="s">
        <v>3726</v>
      </c>
      <c r="I2203" s="12" t="s">
        <v>3727</v>
      </c>
    </row>
    <row r="2204" spans="1:9" ht="15" customHeight="1" x14ac:dyDescent="0.25">
      <c r="A2204" s="13" t="s">
        <v>3948</v>
      </c>
      <c r="B2204" s="14" t="s">
        <v>3949</v>
      </c>
      <c r="C2204" s="66" t="s">
        <v>17</v>
      </c>
      <c r="D2204" s="66"/>
      <c r="E2204" s="66"/>
      <c r="F2204" s="13" t="s">
        <v>25</v>
      </c>
      <c r="G2204" s="15">
        <v>0.2296</v>
      </c>
      <c r="H2204" s="16">
        <v>33.520000000000003</v>
      </c>
      <c r="I2204" s="16">
        <f>TRUNC(TRUNC(G2204,8)*H2204,2)</f>
        <v>7.69</v>
      </c>
    </row>
    <row r="2205" spans="1:9" ht="15" customHeight="1" x14ac:dyDescent="0.25">
      <c r="A2205" s="13" t="s">
        <v>3899</v>
      </c>
      <c r="B2205" s="14" t="s">
        <v>3900</v>
      </c>
      <c r="C2205" s="66" t="s">
        <v>17</v>
      </c>
      <c r="D2205" s="66"/>
      <c r="E2205" s="66"/>
      <c r="F2205" s="13" t="s">
        <v>25</v>
      </c>
      <c r="G2205" s="15">
        <v>0.2296</v>
      </c>
      <c r="H2205" s="16">
        <v>24.37</v>
      </c>
      <c r="I2205" s="16">
        <f>TRUNC(TRUNC(G2205,8)*H2205,2)</f>
        <v>5.59</v>
      </c>
    </row>
    <row r="2206" spans="1:9" ht="18" customHeight="1" x14ac:dyDescent="0.25">
      <c r="A2206" s="8"/>
      <c r="B2206" s="8"/>
      <c r="C2206" s="8"/>
      <c r="D2206" s="8"/>
      <c r="E2206" s="8"/>
      <c r="F2206" s="8"/>
      <c r="G2206" s="67" t="s">
        <v>3875</v>
      </c>
      <c r="H2206" s="67"/>
      <c r="I2206" s="17">
        <f>SUM(I2204:I2205)</f>
        <v>13.280000000000001</v>
      </c>
    </row>
    <row r="2207" spans="1:9" ht="15" customHeight="1" x14ac:dyDescent="0.25">
      <c r="A2207" s="64" t="s">
        <v>3741</v>
      </c>
      <c r="B2207" s="64"/>
      <c r="C2207" s="65" t="s">
        <v>3</v>
      </c>
      <c r="D2207" s="65"/>
      <c r="E2207" s="65"/>
      <c r="F2207" s="12" t="s">
        <v>4</v>
      </c>
      <c r="G2207" s="12" t="s">
        <v>3725</v>
      </c>
      <c r="H2207" s="12" t="s">
        <v>3726</v>
      </c>
      <c r="I2207" s="12" t="s">
        <v>3727</v>
      </c>
    </row>
    <row r="2208" spans="1:9" ht="21" customHeight="1" x14ac:dyDescent="0.25">
      <c r="A2208" s="13" t="s">
        <v>4549</v>
      </c>
      <c r="B2208" s="14" t="s">
        <v>4550</v>
      </c>
      <c r="C2208" s="66" t="s">
        <v>17</v>
      </c>
      <c r="D2208" s="66"/>
      <c r="E2208" s="66"/>
      <c r="F2208" s="13" t="s">
        <v>76</v>
      </c>
      <c r="G2208" s="15">
        <v>1.8E-3</v>
      </c>
      <c r="H2208" s="16">
        <v>764.21</v>
      </c>
      <c r="I2208" s="16">
        <f>TRUNC(TRUNC(G2208,8)*H2208,2)</f>
        <v>1.37</v>
      </c>
    </row>
    <row r="2209" spans="1:9" ht="15" customHeight="1" x14ac:dyDescent="0.25">
      <c r="A2209" s="8"/>
      <c r="B2209" s="8"/>
      <c r="C2209" s="8"/>
      <c r="D2209" s="8"/>
      <c r="E2209" s="8"/>
      <c r="F2209" s="8"/>
      <c r="G2209" s="67" t="s">
        <v>3744</v>
      </c>
      <c r="H2209" s="67"/>
      <c r="I2209" s="17">
        <f>SUM(I2208:I2208)</f>
        <v>1.37</v>
      </c>
    </row>
    <row r="2210" spans="1:9" ht="15" customHeight="1" x14ac:dyDescent="0.25">
      <c r="A2210" s="8"/>
      <c r="B2210" s="8"/>
      <c r="C2210" s="8"/>
      <c r="D2210" s="8"/>
      <c r="E2210" s="8"/>
      <c r="F2210" s="8"/>
      <c r="G2210" s="68" t="s">
        <v>3745</v>
      </c>
      <c r="H2210" s="68"/>
      <c r="I2210" s="4">
        <f>ROUND(SUM(I2202,I2206,I2209),2)</f>
        <v>41.23</v>
      </c>
    </row>
    <row r="2211" spans="1:9" ht="9.9499999999999993" customHeight="1" x14ac:dyDescent="0.25">
      <c r="A2211" s="8"/>
      <c r="B2211" s="8"/>
      <c r="C2211" s="8"/>
      <c r="D2211" s="8"/>
      <c r="E2211" s="8"/>
      <c r="F2211" s="8"/>
      <c r="G2211" s="62"/>
      <c r="H2211" s="62"/>
      <c r="I2211" s="62"/>
    </row>
    <row r="2212" spans="1:9" ht="20.100000000000001" customHeight="1" x14ac:dyDescent="0.25">
      <c r="A2212" s="63" t="s">
        <v>4669</v>
      </c>
      <c r="B2212" s="63"/>
      <c r="C2212" s="63"/>
      <c r="D2212" s="63"/>
      <c r="E2212" s="63"/>
      <c r="F2212" s="63"/>
      <c r="G2212" s="63"/>
      <c r="H2212" s="63"/>
      <c r="I2212" s="63"/>
    </row>
    <row r="2213" spans="1:9" ht="15" customHeight="1" x14ac:dyDescent="0.25">
      <c r="A2213" s="64" t="s">
        <v>3887</v>
      </c>
      <c r="B2213" s="64"/>
      <c r="C2213" s="65" t="s">
        <v>3</v>
      </c>
      <c r="D2213" s="65"/>
      <c r="E2213" s="65"/>
      <c r="F2213" s="12" t="s">
        <v>4</v>
      </c>
      <c r="G2213" s="12" t="s">
        <v>3725</v>
      </c>
      <c r="H2213" s="12" t="s">
        <v>3726</v>
      </c>
      <c r="I2213" s="12" t="s">
        <v>3727</v>
      </c>
    </row>
    <row r="2214" spans="1:9" ht="21" customHeight="1" x14ac:dyDescent="0.25">
      <c r="A2214" s="13" t="s">
        <v>4664</v>
      </c>
      <c r="B2214" s="14" t="s">
        <v>4665</v>
      </c>
      <c r="C2214" s="66" t="s">
        <v>17</v>
      </c>
      <c r="D2214" s="66"/>
      <c r="E2214" s="66"/>
      <c r="F2214" s="13" t="s">
        <v>76</v>
      </c>
      <c r="G2214" s="15">
        <v>9.9000000000000008E-3</v>
      </c>
      <c r="H2214" s="16">
        <v>139.88999999999999</v>
      </c>
      <c r="I2214" s="16">
        <f>TRUNC(TRUNC(G2214,8)*H2214,2)</f>
        <v>1.38</v>
      </c>
    </row>
    <row r="2215" spans="1:9" ht="29.1" customHeight="1" x14ac:dyDescent="0.25">
      <c r="A2215" s="13" t="s">
        <v>3921</v>
      </c>
      <c r="B2215" s="14" t="s">
        <v>3922</v>
      </c>
      <c r="C2215" s="66" t="s">
        <v>17</v>
      </c>
      <c r="D2215" s="66"/>
      <c r="E2215" s="66"/>
      <c r="F2215" s="13" t="s">
        <v>76</v>
      </c>
      <c r="G2215" s="15">
        <v>3.7600000000000001E-2</v>
      </c>
      <c r="H2215" s="16">
        <v>575</v>
      </c>
      <c r="I2215" s="16">
        <f>TRUNC(TRUNC(G2215,8)*H2215,2)</f>
        <v>21.62</v>
      </c>
    </row>
    <row r="2216" spans="1:9" ht="21" customHeight="1" x14ac:dyDescent="0.25">
      <c r="A2216" s="13" t="s">
        <v>4150</v>
      </c>
      <c r="B2216" s="14" t="s">
        <v>4151</v>
      </c>
      <c r="C2216" s="66" t="s">
        <v>17</v>
      </c>
      <c r="D2216" s="66"/>
      <c r="E2216" s="66"/>
      <c r="F2216" s="13" t="s">
        <v>178</v>
      </c>
      <c r="G2216" s="15">
        <v>0.2</v>
      </c>
      <c r="H2216" s="16">
        <v>3.36</v>
      </c>
      <c r="I2216" s="16">
        <f>TRUNC(TRUNC(G2216,8)*H2216,2)</f>
        <v>0.67</v>
      </c>
    </row>
    <row r="2217" spans="1:9" ht="21" customHeight="1" x14ac:dyDescent="0.25">
      <c r="A2217" s="13" t="s">
        <v>3931</v>
      </c>
      <c r="B2217" s="14" t="s">
        <v>3932</v>
      </c>
      <c r="C2217" s="66" t="s">
        <v>17</v>
      </c>
      <c r="D2217" s="66"/>
      <c r="E2217" s="66"/>
      <c r="F2217" s="13" t="s">
        <v>178</v>
      </c>
      <c r="G2217" s="15">
        <v>8.3299999999999999E-2</v>
      </c>
      <c r="H2217" s="16">
        <v>15.95</v>
      </c>
      <c r="I2217" s="16">
        <f>TRUNC(TRUNC(G2217,8)*H2217,2)</f>
        <v>1.32</v>
      </c>
    </row>
    <row r="2218" spans="1:9" ht="15" customHeight="1" x14ac:dyDescent="0.25">
      <c r="A2218" s="8"/>
      <c r="B2218" s="8"/>
      <c r="C2218" s="8"/>
      <c r="D2218" s="8"/>
      <c r="E2218" s="8"/>
      <c r="F2218" s="8"/>
      <c r="G2218" s="67" t="s">
        <v>3896</v>
      </c>
      <c r="H2218" s="67"/>
      <c r="I2218" s="17">
        <f>SUM(I2214:I2217)</f>
        <v>24.990000000000002</v>
      </c>
    </row>
    <row r="2219" spans="1:9" ht="15" customHeight="1" x14ac:dyDescent="0.25">
      <c r="A2219" s="64" t="s">
        <v>3872</v>
      </c>
      <c r="B2219" s="64"/>
      <c r="C2219" s="65" t="s">
        <v>3</v>
      </c>
      <c r="D2219" s="65"/>
      <c r="E2219" s="65"/>
      <c r="F2219" s="12" t="s">
        <v>4</v>
      </c>
      <c r="G2219" s="12" t="s">
        <v>3725</v>
      </c>
      <c r="H2219" s="12" t="s">
        <v>3726</v>
      </c>
      <c r="I2219" s="12" t="s">
        <v>3727</v>
      </c>
    </row>
    <row r="2220" spans="1:9" ht="15" customHeight="1" x14ac:dyDescent="0.25">
      <c r="A2220" s="13" t="s">
        <v>3948</v>
      </c>
      <c r="B2220" s="14" t="s">
        <v>3949</v>
      </c>
      <c r="C2220" s="66" t="s">
        <v>17</v>
      </c>
      <c r="D2220" s="66"/>
      <c r="E2220" s="66"/>
      <c r="F2220" s="13" t="s">
        <v>25</v>
      </c>
      <c r="G2220" s="15">
        <v>0.2326</v>
      </c>
      <c r="H2220" s="16">
        <v>33.520000000000003</v>
      </c>
      <c r="I2220" s="16">
        <f>TRUNC(TRUNC(G2220,8)*H2220,2)</f>
        <v>7.79</v>
      </c>
    </row>
    <row r="2221" spans="1:9" ht="15" customHeight="1" x14ac:dyDescent="0.25">
      <c r="A2221" s="13" t="s">
        <v>3899</v>
      </c>
      <c r="B2221" s="14" t="s">
        <v>3900</v>
      </c>
      <c r="C2221" s="66" t="s">
        <v>17</v>
      </c>
      <c r="D2221" s="66"/>
      <c r="E2221" s="66"/>
      <c r="F2221" s="13" t="s">
        <v>25</v>
      </c>
      <c r="G2221" s="15">
        <v>0.2326</v>
      </c>
      <c r="H2221" s="16">
        <v>24.37</v>
      </c>
      <c r="I2221" s="16">
        <f>TRUNC(TRUNC(G2221,8)*H2221,2)</f>
        <v>5.66</v>
      </c>
    </row>
    <row r="2222" spans="1:9" ht="18" customHeight="1" x14ac:dyDescent="0.25">
      <c r="A2222" s="8"/>
      <c r="B2222" s="8"/>
      <c r="C2222" s="8"/>
      <c r="D2222" s="8"/>
      <c r="E2222" s="8"/>
      <c r="F2222" s="8"/>
      <c r="G2222" s="67" t="s">
        <v>3875</v>
      </c>
      <c r="H2222" s="67"/>
      <c r="I2222" s="17">
        <f>SUM(I2220:I2221)</f>
        <v>13.45</v>
      </c>
    </row>
    <row r="2223" spans="1:9" ht="15" customHeight="1" x14ac:dyDescent="0.25">
      <c r="A2223" s="8"/>
      <c r="B2223" s="8"/>
      <c r="C2223" s="8"/>
      <c r="D2223" s="8"/>
      <c r="E2223" s="8"/>
      <c r="F2223" s="8"/>
      <c r="G2223" s="68" t="s">
        <v>3745</v>
      </c>
      <c r="H2223" s="68"/>
      <c r="I2223" s="4">
        <f>ROUND(SUM(I2218,I2222),2)</f>
        <v>38.44</v>
      </c>
    </row>
    <row r="2224" spans="1:9" ht="9.9499999999999993" customHeight="1" x14ac:dyDescent="0.25">
      <c r="A2224" s="8"/>
      <c r="B2224" s="8"/>
      <c r="C2224" s="8"/>
      <c r="D2224" s="8"/>
      <c r="E2224" s="8"/>
      <c r="F2224" s="8"/>
      <c r="G2224" s="62"/>
      <c r="H2224" s="62"/>
      <c r="I2224" s="62"/>
    </row>
    <row r="2225" spans="1:9" ht="20.100000000000001" customHeight="1" x14ac:dyDescent="0.25">
      <c r="A2225" s="63" t="s">
        <v>4670</v>
      </c>
      <c r="B2225" s="63"/>
      <c r="C2225" s="63"/>
      <c r="D2225" s="63"/>
      <c r="E2225" s="63"/>
      <c r="F2225" s="63"/>
      <c r="G2225" s="63"/>
      <c r="H2225" s="63"/>
      <c r="I2225" s="63"/>
    </row>
    <row r="2226" spans="1:9" ht="15" customHeight="1" x14ac:dyDescent="0.25">
      <c r="A2226" s="64" t="s">
        <v>3887</v>
      </c>
      <c r="B2226" s="64"/>
      <c r="C2226" s="65" t="s">
        <v>3</v>
      </c>
      <c r="D2226" s="65"/>
      <c r="E2226" s="65"/>
      <c r="F2226" s="12" t="s">
        <v>4</v>
      </c>
      <c r="G2226" s="12" t="s">
        <v>3725</v>
      </c>
      <c r="H2226" s="12" t="s">
        <v>3726</v>
      </c>
      <c r="I2226" s="12" t="s">
        <v>3727</v>
      </c>
    </row>
    <row r="2227" spans="1:9" ht="21" customHeight="1" x14ac:dyDescent="0.25">
      <c r="A2227" s="13" t="s">
        <v>4664</v>
      </c>
      <c r="B2227" s="14" t="s">
        <v>4665</v>
      </c>
      <c r="C2227" s="66" t="s">
        <v>17</v>
      </c>
      <c r="D2227" s="66"/>
      <c r="E2227" s="66"/>
      <c r="F2227" s="13" t="s">
        <v>76</v>
      </c>
      <c r="G2227" s="15">
        <v>9.9000000000000008E-3</v>
      </c>
      <c r="H2227" s="16">
        <v>139.88999999999999</v>
      </c>
      <c r="I2227" s="16">
        <f>TRUNC(TRUNC(G2227,8)*H2227,2)</f>
        <v>1.38</v>
      </c>
    </row>
    <row r="2228" spans="1:9" ht="29.1" customHeight="1" x14ac:dyDescent="0.25">
      <c r="A2228" s="13" t="s">
        <v>3921</v>
      </c>
      <c r="B2228" s="14" t="s">
        <v>3922</v>
      </c>
      <c r="C2228" s="66" t="s">
        <v>17</v>
      </c>
      <c r="D2228" s="66"/>
      <c r="E2228" s="66"/>
      <c r="F2228" s="13" t="s">
        <v>76</v>
      </c>
      <c r="G2228" s="15">
        <v>3.7600000000000001E-2</v>
      </c>
      <c r="H2228" s="16">
        <v>575</v>
      </c>
      <c r="I2228" s="16">
        <f>TRUNC(TRUNC(G2228,8)*H2228,2)</f>
        <v>21.62</v>
      </c>
    </row>
    <row r="2229" spans="1:9" ht="21" customHeight="1" x14ac:dyDescent="0.25">
      <c r="A2229" s="13" t="s">
        <v>4150</v>
      </c>
      <c r="B2229" s="14" t="s">
        <v>4151</v>
      </c>
      <c r="C2229" s="66" t="s">
        <v>17</v>
      </c>
      <c r="D2229" s="66"/>
      <c r="E2229" s="66"/>
      <c r="F2229" s="13" t="s">
        <v>178</v>
      </c>
      <c r="G2229" s="15">
        <v>0.2</v>
      </c>
      <c r="H2229" s="16">
        <v>3.36</v>
      </c>
      <c r="I2229" s="16">
        <f>TRUNC(TRUNC(G2229,8)*H2229,2)</f>
        <v>0.67</v>
      </c>
    </row>
    <row r="2230" spans="1:9" ht="21" customHeight="1" x14ac:dyDescent="0.25">
      <c r="A2230" s="13" t="s">
        <v>3931</v>
      </c>
      <c r="B2230" s="14" t="s">
        <v>3932</v>
      </c>
      <c r="C2230" s="66" t="s">
        <v>17</v>
      </c>
      <c r="D2230" s="66"/>
      <c r="E2230" s="66"/>
      <c r="F2230" s="13" t="s">
        <v>178</v>
      </c>
      <c r="G2230" s="15">
        <v>8.3299999999999999E-2</v>
      </c>
      <c r="H2230" s="16">
        <v>15.95</v>
      </c>
      <c r="I2230" s="16">
        <f>TRUNC(TRUNC(G2230,8)*H2230,2)</f>
        <v>1.32</v>
      </c>
    </row>
    <row r="2231" spans="1:9" ht="15" customHeight="1" x14ac:dyDescent="0.25">
      <c r="A2231" s="8"/>
      <c r="B2231" s="8"/>
      <c r="C2231" s="8"/>
      <c r="D2231" s="8"/>
      <c r="E2231" s="8"/>
      <c r="F2231" s="8"/>
      <c r="G2231" s="67" t="s">
        <v>3896</v>
      </c>
      <c r="H2231" s="67"/>
      <c r="I2231" s="17">
        <f>SUM(I2227:I2230)</f>
        <v>24.990000000000002</v>
      </c>
    </row>
    <row r="2232" spans="1:9" ht="15" customHeight="1" x14ac:dyDescent="0.25">
      <c r="A2232" s="64" t="s">
        <v>3872</v>
      </c>
      <c r="B2232" s="64"/>
      <c r="C2232" s="65" t="s">
        <v>3</v>
      </c>
      <c r="D2232" s="65"/>
      <c r="E2232" s="65"/>
      <c r="F2232" s="12" t="s">
        <v>4</v>
      </c>
      <c r="G2232" s="12" t="s">
        <v>3725</v>
      </c>
      <c r="H2232" s="12" t="s">
        <v>3726</v>
      </c>
      <c r="I2232" s="12" t="s">
        <v>3727</v>
      </c>
    </row>
    <row r="2233" spans="1:9" ht="15" customHeight="1" x14ac:dyDescent="0.25">
      <c r="A2233" s="13" t="s">
        <v>3948</v>
      </c>
      <c r="B2233" s="14" t="s">
        <v>3949</v>
      </c>
      <c r="C2233" s="66" t="s">
        <v>17</v>
      </c>
      <c r="D2233" s="66"/>
      <c r="E2233" s="66"/>
      <c r="F2233" s="13" t="s">
        <v>25</v>
      </c>
      <c r="G2233" s="15">
        <v>0.36499999999999999</v>
      </c>
      <c r="H2233" s="16">
        <v>33.520000000000003</v>
      </c>
      <c r="I2233" s="16">
        <f>TRUNC(TRUNC(G2233,8)*H2233,2)</f>
        <v>12.23</v>
      </c>
    </row>
    <row r="2234" spans="1:9" ht="15" customHeight="1" x14ac:dyDescent="0.25">
      <c r="A2234" s="13" t="s">
        <v>3899</v>
      </c>
      <c r="B2234" s="14" t="s">
        <v>3900</v>
      </c>
      <c r="C2234" s="66" t="s">
        <v>17</v>
      </c>
      <c r="D2234" s="66"/>
      <c r="E2234" s="66"/>
      <c r="F2234" s="13" t="s">
        <v>25</v>
      </c>
      <c r="G2234" s="15">
        <v>0.36499999999999999</v>
      </c>
      <c r="H2234" s="16">
        <v>24.37</v>
      </c>
      <c r="I2234" s="16">
        <f>TRUNC(TRUNC(G2234,8)*H2234,2)</f>
        <v>8.89</v>
      </c>
    </row>
    <row r="2235" spans="1:9" ht="18" customHeight="1" x14ac:dyDescent="0.25">
      <c r="A2235" s="8"/>
      <c r="B2235" s="8"/>
      <c r="C2235" s="8"/>
      <c r="D2235" s="8"/>
      <c r="E2235" s="8"/>
      <c r="F2235" s="8"/>
      <c r="G2235" s="67" t="s">
        <v>3875</v>
      </c>
      <c r="H2235" s="67"/>
      <c r="I2235" s="17">
        <f>SUM(I2233:I2234)</f>
        <v>21.12</v>
      </c>
    </row>
    <row r="2236" spans="1:9" ht="15" customHeight="1" x14ac:dyDescent="0.25">
      <c r="A2236" s="8"/>
      <c r="B2236" s="8"/>
      <c r="C2236" s="8"/>
      <c r="D2236" s="8"/>
      <c r="E2236" s="8"/>
      <c r="F2236" s="8"/>
      <c r="G2236" s="68" t="s">
        <v>3745</v>
      </c>
      <c r="H2236" s="68"/>
      <c r="I2236" s="4">
        <f>ROUND(SUM(I2231,I2235),2)</f>
        <v>46.11</v>
      </c>
    </row>
    <row r="2237" spans="1:9" ht="9.9499999999999993" customHeight="1" x14ac:dyDescent="0.25">
      <c r="A2237" s="8"/>
      <c r="B2237" s="8"/>
      <c r="C2237" s="8"/>
      <c r="D2237" s="8"/>
      <c r="E2237" s="8"/>
      <c r="F2237" s="8"/>
      <c r="G2237" s="62"/>
      <c r="H2237" s="62"/>
      <c r="I2237" s="62"/>
    </row>
    <row r="2238" spans="1:9" ht="20.100000000000001" customHeight="1" x14ac:dyDescent="0.25">
      <c r="A2238" s="63" t="s">
        <v>4671</v>
      </c>
      <c r="B2238" s="63"/>
      <c r="C2238" s="63"/>
      <c r="D2238" s="63"/>
      <c r="E2238" s="63"/>
      <c r="F2238" s="63"/>
      <c r="G2238" s="63"/>
      <c r="H2238" s="63"/>
      <c r="I2238" s="63"/>
    </row>
    <row r="2239" spans="1:9" ht="15" customHeight="1" x14ac:dyDescent="0.25">
      <c r="A2239" s="64" t="s">
        <v>3865</v>
      </c>
      <c r="B2239" s="64"/>
      <c r="C2239" s="65" t="s">
        <v>3</v>
      </c>
      <c r="D2239" s="65"/>
      <c r="E2239" s="65"/>
      <c r="F2239" s="12" t="s">
        <v>4</v>
      </c>
      <c r="G2239" s="12" t="s">
        <v>3725</v>
      </c>
      <c r="H2239" s="12" t="s">
        <v>3726</v>
      </c>
      <c r="I2239" s="12" t="s">
        <v>3727</v>
      </c>
    </row>
    <row r="2240" spans="1:9" ht="38.1" customHeight="1" x14ac:dyDescent="0.25">
      <c r="A2240" s="13" t="s">
        <v>4672</v>
      </c>
      <c r="B2240" s="14" t="s">
        <v>4673</v>
      </c>
      <c r="C2240" s="66" t="s">
        <v>17</v>
      </c>
      <c r="D2240" s="66"/>
      <c r="E2240" s="66"/>
      <c r="F2240" s="13" t="s">
        <v>3868</v>
      </c>
      <c r="G2240" s="15">
        <v>9.7000000000000003E-2</v>
      </c>
      <c r="H2240" s="16">
        <v>0.53</v>
      </c>
      <c r="I2240" s="16">
        <f>TRUNC(TRUNC(G2240,8)*H2240,2)</f>
        <v>0.05</v>
      </c>
    </row>
    <row r="2241" spans="1:9" ht="38.1" customHeight="1" x14ac:dyDescent="0.25">
      <c r="A2241" s="13" t="s">
        <v>4674</v>
      </c>
      <c r="B2241" s="14" t="s">
        <v>4675</v>
      </c>
      <c r="C2241" s="66" t="s">
        <v>17</v>
      </c>
      <c r="D2241" s="66"/>
      <c r="E2241" s="66"/>
      <c r="F2241" s="13" t="s">
        <v>3829</v>
      </c>
      <c r="G2241" s="15">
        <v>3.8E-3</v>
      </c>
      <c r="H2241" s="16">
        <v>10.18</v>
      </c>
      <c r="I2241" s="16">
        <f>TRUNC(TRUNC(G2241,8)*H2241,2)</f>
        <v>0.03</v>
      </c>
    </row>
    <row r="2242" spans="1:9" ht="29.1" customHeight="1" x14ac:dyDescent="0.25">
      <c r="A2242" s="13" t="s">
        <v>4676</v>
      </c>
      <c r="B2242" s="14" t="s">
        <v>4677</v>
      </c>
      <c r="C2242" s="66" t="s">
        <v>17</v>
      </c>
      <c r="D2242" s="66"/>
      <c r="E2242" s="66"/>
      <c r="F2242" s="13" t="s">
        <v>3868</v>
      </c>
      <c r="G2242" s="15">
        <v>9.6699999999999994E-2</v>
      </c>
      <c r="H2242" s="16">
        <v>0.64</v>
      </c>
      <c r="I2242" s="16">
        <f>TRUNC(TRUNC(G2242,8)*H2242,2)</f>
        <v>0.06</v>
      </c>
    </row>
    <row r="2243" spans="1:9" ht="29.1" customHeight="1" x14ac:dyDescent="0.25">
      <c r="A2243" s="13" t="s">
        <v>4678</v>
      </c>
      <c r="B2243" s="14" t="s">
        <v>4679</v>
      </c>
      <c r="C2243" s="66" t="s">
        <v>17</v>
      </c>
      <c r="D2243" s="66"/>
      <c r="E2243" s="66"/>
      <c r="F2243" s="13" t="s">
        <v>3829</v>
      </c>
      <c r="G2243" s="15">
        <v>4.1000000000000003E-3</v>
      </c>
      <c r="H2243" s="16">
        <v>10.32</v>
      </c>
      <c r="I2243" s="16">
        <f>TRUNC(TRUNC(G2243,8)*H2243,2)</f>
        <v>0.04</v>
      </c>
    </row>
    <row r="2244" spans="1:9" ht="18" customHeight="1" x14ac:dyDescent="0.25">
      <c r="A2244" s="8"/>
      <c r="B2244" s="8"/>
      <c r="C2244" s="8"/>
      <c r="D2244" s="8"/>
      <c r="E2244" s="8"/>
      <c r="F2244" s="8"/>
      <c r="G2244" s="67" t="s">
        <v>3871</v>
      </c>
      <c r="H2244" s="67"/>
      <c r="I2244" s="17">
        <f>SUM(I2240:I2243)</f>
        <v>0.18000000000000002</v>
      </c>
    </row>
    <row r="2245" spans="1:9" ht="15" customHeight="1" x14ac:dyDescent="0.25">
      <c r="A2245" s="64" t="s">
        <v>3887</v>
      </c>
      <c r="B2245" s="64"/>
      <c r="C2245" s="65" t="s">
        <v>3</v>
      </c>
      <c r="D2245" s="65"/>
      <c r="E2245" s="65"/>
      <c r="F2245" s="12" t="s">
        <v>4</v>
      </c>
      <c r="G2245" s="12" t="s">
        <v>3725</v>
      </c>
      <c r="H2245" s="12" t="s">
        <v>3726</v>
      </c>
      <c r="I2245" s="12" t="s">
        <v>3727</v>
      </c>
    </row>
    <row r="2246" spans="1:9" ht="21" customHeight="1" x14ac:dyDescent="0.25">
      <c r="A2246" s="13" t="s">
        <v>4664</v>
      </c>
      <c r="B2246" s="14" t="s">
        <v>4665</v>
      </c>
      <c r="C2246" s="66" t="s">
        <v>17</v>
      </c>
      <c r="D2246" s="66"/>
      <c r="E2246" s="66"/>
      <c r="F2246" s="13" t="s">
        <v>76</v>
      </c>
      <c r="G2246" s="15">
        <v>5.6800000000000003E-2</v>
      </c>
      <c r="H2246" s="16">
        <v>139.88999999999999</v>
      </c>
      <c r="I2246" s="16">
        <f>TRUNC(TRUNC(G2246,8)*H2246,2)</f>
        <v>7.94</v>
      </c>
    </row>
    <row r="2247" spans="1:9" ht="45.95" customHeight="1" x14ac:dyDescent="0.25">
      <c r="A2247" s="13" t="s">
        <v>4680</v>
      </c>
      <c r="B2247" s="14" t="s">
        <v>4681</v>
      </c>
      <c r="C2247" s="66" t="s">
        <v>17</v>
      </c>
      <c r="D2247" s="66"/>
      <c r="E2247" s="66"/>
      <c r="F2247" s="13" t="s">
        <v>72</v>
      </c>
      <c r="G2247" s="15">
        <v>1.0041</v>
      </c>
      <c r="H2247" s="16">
        <v>71.989999999999995</v>
      </c>
      <c r="I2247" s="16">
        <f>TRUNC(TRUNC(G2247,8)*H2247,2)</f>
        <v>72.28</v>
      </c>
    </row>
    <row r="2248" spans="1:9" ht="21" customHeight="1" x14ac:dyDescent="0.25">
      <c r="A2248" s="13" t="s">
        <v>4682</v>
      </c>
      <c r="B2248" s="14" t="s">
        <v>4683</v>
      </c>
      <c r="C2248" s="66" t="s">
        <v>17</v>
      </c>
      <c r="D2248" s="66"/>
      <c r="E2248" s="66"/>
      <c r="F2248" s="13" t="s">
        <v>76</v>
      </c>
      <c r="G2248" s="15">
        <v>9.7999999999999997E-3</v>
      </c>
      <c r="H2248" s="16">
        <v>109.66</v>
      </c>
      <c r="I2248" s="16">
        <f>TRUNC(TRUNC(G2248,8)*H2248,2)</f>
        <v>1.07</v>
      </c>
    </row>
    <row r="2249" spans="1:9" ht="15" customHeight="1" x14ac:dyDescent="0.25">
      <c r="A2249" s="8"/>
      <c r="B2249" s="8"/>
      <c r="C2249" s="8"/>
      <c r="D2249" s="8"/>
      <c r="E2249" s="8"/>
      <c r="F2249" s="8"/>
      <c r="G2249" s="67" t="s">
        <v>3896</v>
      </c>
      <c r="H2249" s="67"/>
      <c r="I2249" s="17">
        <f>SUM(I2246:I2248)</f>
        <v>81.289999999999992</v>
      </c>
    </row>
    <row r="2250" spans="1:9" ht="15" customHeight="1" x14ac:dyDescent="0.25">
      <c r="A2250" s="64" t="s">
        <v>3872</v>
      </c>
      <c r="B2250" s="64"/>
      <c r="C2250" s="65" t="s">
        <v>3</v>
      </c>
      <c r="D2250" s="65"/>
      <c r="E2250" s="65"/>
      <c r="F2250" s="12" t="s">
        <v>4</v>
      </c>
      <c r="G2250" s="12" t="s">
        <v>3725</v>
      </c>
      <c r="H2250" s="12" t="s">
        <v>3726</v>
      </c>
      <c r="I2250" s="12" t="s">
        <v>3727</v>
      </c>
    </row>
    <row r="2251" spans="1:9" ht="15" customHeight="1" x14ac:dyDescent="0.25">
      <c r="A2251" s="13" t="s">
        <v>4684</v>
      </c>
      <c r="B2251" s="14" t="s">
        <v>4685</v>
      </c>
      <c r="C2251" s="66" t="s">
        <v>17</v>
      </c>
      <c r="D2251" s="66"/>
      <c r="E2251" s="66"/>
      <c r="F2251" s="13" t="s">
        <v>25</v>
      </c>
      <c r="G2251" s="15">
        <v>0.20150000000000001</v>
      </c>
      <c r="H2251" s="16">
        <v>33.340000000000003</v>
      </c>
      <c r="I2251" s="16">
        <f>TRUNC(TRUNC(G2251,8)*H2251,2)</f>
        <v>6.71</v>
      </c>
    </row>
    <row r="2252" spans="1:9" ht="15" customHeight="1" x14ac:dyDescent="0.25">
      <c r="A2252" s="13" t="s">
        <v>3899</v>
      </c>
      <c r="B2252" s="14" t="s">
        <v>3900</v>
      </c>
      <c r="C2252" s="66" t="s">
        <v>17</v>
      </c>
      <c r="D2252" s="66"/>
      <c r="E2252" s="66"/>
      <c r="F2252" s="13" t="s">
        <v>25</v>
      </c>
      <c r="G2252" s="15">
        <v>0.20150000000000001</v>
      </c>
      <c r="H2252" s="16">
        <v>24.37</v>
      </c>
      <c r="I2252" s="16">
        <f>TRUNC(TRUNC(G2252,8)*H2252,2)</f>
        <v>4.91</v>
      </c>
    </row>
    <row r="2253" spans="1:9" ht="18" customHeight="1" x14ac:dyDescent="0.25">
      <c r="A2253" s="8"/>
      <c r="B2253" s="8"/>
      <c r="C2253" s="8"/>
      <c r="D2253" s="8"/>
      <c r="E2253" s="8"/>
      <c r="F2253" s="8"/>
      <c r="G2253" s="67" t="s">
        <v>3875</v>
      </c>
      <c r="H2253" s="67"/>
      <c r="I2253" s="17">
        <f>SUM(I2251:I2252)</f>
        <v>11.620000000000001</v>
      </c>
    </row>
    <row r="2254" spans="1:9" ht="15" customHeight="1" x14ac:dyDescent="0.25">
      <c r="A2254" s="8"/>
      <c r="B2254" s="8"/>
      <c r="C2254" s="8"/>
      <c r="D2254" s="8"/>
      <c r="E2254" s="8"/>
      <c r="F2254" s="8"/>
      <c r="G2254" s="68" t="s">
        <v>3745</v>
      </c>
      <c r="H2254" s="68"/>
      <c r="I2254" s="4">
        <f>ROUND(SUM(I2244,I2249,I2253),2)</f>
        <v>93.09</v>
      </c>
    </row>
    <row r="2255" spans="1:9" ht="9.9499999999999993" customHeight="1" x14ac:dyDescent="0.25">
      <c r="A2255" s="8"/>
      <c r="B2255" s="8"/>
      <c r="C2255" s="8"/>
      <c r="D2255" s="8"/>
      <c r="E2255" s="8"/>
      <c r="F2255" s="8"/>
      <c r="G2255" s="62"/>
      <c r="H2255" s="62"/>
      <c r="I2255" s="62"/>
    </row>
    <row r="2256" spans="1:9" ht="20.100000000000001" customHeight="1" x14ac:dyDescent="0.25">
      <c r="A2256" s="63" t="s">
        <v>4686</v>
      </c>
      <c r="B2256" s="63"/>
      <c r="C2256" s="63"/>
      <c r="D2256" s="63"/>
      <c r="E2256" s="63"/>
      <c r="F2256" s="63"/>
      <c r="G2256" s="63"/>
      <c r="H2256" s="63"/>
      <c r="I2256" s="63"/>
    </row>
    <row r="2257" spans="1:9" ht="15" customHeight="1" x14ac:dyDescent="0.25">
      <c r="A2257" s="64" t="s">
        <v>3865</v>
      </c>
      <c r="B2257" s="64"/>
      <c r="C2257" s="65" t="s">
        <v>3</v>
      </c>
      <c r="D2257" s="65"/>
      <c r="E2257" s="65"/>
      <c r="F2257" s="12" t="s">
        <v>4</v>
      </c>
      <c r="G2257" s="12" t="s">
        <v>3725</v>
      </c>
      <c r="H2257" s="12" t="s">
        <v>3726</v>
      </c>
      <c r="I2257" s="12" t="s">
        <v>3727</v>
      </c>
    </row>
    <row r="2258" spans="1:9" ht="38.1" customHeight="1" x14ac:dyDescent="0.25">
      <c r="A2258" s="13" t="s">
        <v>4672</v>
      </c>
      <c r="B2258" s="14" t="s">
        <v>4673</v>
      </c>
      <c r="C2258" s="66" t="s">
        <v>17</v>
      </c>
      <c r="D2258" s="66"/>
      <c r="E2258" s="66"/>
      <c r="F2258" s="13" t="s">
        <v>3868</v>
      </c>
      <c r="G2258" s="15">
        <v>9.7000000000000003E-2</v>
      </c>
      <c r="H2258" s="16">
        <v>0.53</v>
      </c>
      <c r="I2258" s="16">
        <f>TRUNC(TRUNC(G2258,8)*H2258,2)</f>
        <v>0.05</v>
      </c>
    </row>
    <row r="2259" spans="1:9" ht="38.1" customHeight="1" x14ac:dyDescent="0.25">
      <c r="A2259" s="13" t="s">
        <v>4674</v>
      </c>
      <c r="B2259" s="14" t="s">
        <v>4675</v>
      </c>
      <c r="C2259" s="66" t="s">
        <v>17</v>
      </c>
      <c r="D2259" s="66"/>
      <c r="E2259" s="66"/>
      <c r="F2259" s="13" t="s">
        <v>3829</v>
      </c>
      <c r="G2259" s="15">
        <v>3.8E-3</v>
      </c>
      <c r="H2259" s="16">
        <v>10.18</v>
      </c>
      <c r="I2259" s="16">
        <f>TRUNC(TRUNC(G2259,8)*H2259,2)</f>
        <v>0.03</v>
      </c>
    </row>
    <row r="2260" spans="1:9" ht="29.1" customHeight="1" x14ac:dyDescent="0.25">
      <c r="A2260" s="13" t="s">
        <v>4676</v>
      </c>
      <c r="B2260" s="14" t="s">
        <v>4677</v>
      </c>
      <c r="C2260" s="66" t="s">
        <v>17</v>
      </c>
      <c r="D2260" s="66"/>
      <c r="E2260" s="66"/>
      <c r="F2260" s="13" t="s">
        <v>3868</v>
      </c>
      <c r="G2260" s="15">
        <v>9.6699999999999994E-2</v>
      </c>
      <c r="H2260" s="16">
        <v>0.64</v>
      </c>
      <c r="I2260" s="16">
        <f>TRUNC(TRUNC(G2260,8)*H2260,2)</f>
        <v>0.06</v>
      </c>
    </row>
    <row r="2261" spans="1:9" ht="29.1" customHeight="1" x14ac:dyDescent="0.25">
      <c r="A2261" s="13" t="s">
        <v>4678</v>
      </c>
      <c r="B2261" s="14" t="s">
        <v>4679</v>
      </c>
      <c r="C2261" s="66" t="s">
        <v>17</v>
      </c>
      <c r="D2261" s="66"/>
      <c r="E2261" s="66"/>
      <c r="F2261" s="13" t="s">
        <v>3829</v>
      </c>
      <c r="G2261" s="15">
        <v>4.1000000000000003E-3</v>
      </c>
      <c r="H2261" s="16">
        <v>10.32</v>
      </c>
      <c r="I2261" s="16">
        <f>TRUNC(TRUNC(G2261,8)*H2261,2)</f>
        <v>0.04</v>
      </c>
    </row>
    <row r="2262" spans="1:9" ht="18" customHeight="1" x14ac:dyDescent="0.25">
      <c r="A2262" s="8"/>
      <c r="B2262" s="8"/>
      <c r="C2262" s="8"/>
      <c r="D2262" s="8"/>
      <c r="E2262" s="8"/>
      <c r="F2262" s="8"/>
      <c r="G2262" s="67" t="s">
        <v>3871</v>
      </c>
      <c r="H2262" s="67"/>
      <c r="I2262" s="17">
        <f>SUM(I2258:I2261)</f>
        <v>0.18000000000000002</v>
      </c>
    </row>
    <row r="2263" spans="1:9" ht="15" customHeight="1" x14ac:dyDescent="0.25">
      <c r="A2263" s="64" t="s">
        <v>3887</v>
      </c>
      <c r="B2263" s="64"/>
      <c r="C2263" s="65" t="s">
        <v>3</v>
      </c>
      <c r="D2263" s="65"/>
      <c r="E2263" s="65"/>
      <c r="F2263" s="12" t="s">
        <v>4</v>
      </c>
      <c r="G2263" s="12" t="s">
        <v>3725</v>
      </c>
      <c r="H2263" s="12" t="s">
        <v>3726</v>
      </c>
      <c r="I2263" s="12" t="s">
        <v>3727</v>
      </c>
    </row>
    <row r="2264" spans="1:9" ht="21" customHeight="1" x14ac:dyDescent="0.25">
      <c r="A2264" s="13" t="s">
        <v>4664</v>
      </c>
      <c r="B2264" s="14" t="s">
        <v>4665</v>
      </c>
      <c r="C2264" s="66" t="s">
        <v>17</v>
      </c>
      <c r="D2264" s="66"/>
      <c r="E2264" s="66"/>
      <c r="F2264" s="13" t="s">
        <v>76</v>
      </c>
      <c r="G2264" s="15">
        <v>5.6800000000000003E-2</v>
      </c>
      <c r="H2264" s="16">
        <v>139.88999999999999</v>
      </c>
      <c r="I2264" s="16">
        <f>TRUNC(TRUNC(G2264,8)*H2264,2)</f>
        <v>7.94</v>
      </c>
    </row>
    <row r="2265" spans="1:9" ht="45.95" customHeight="1" x14ac:dyDescent="0.25">
      <c r="A2265" s="13" t="s">
        <v>4687</v>
      </c>
      <c r="B2265" s="14" t="s">
        <v>4688</v>
      </c>
      <c r="C2265" s="66" t="s">
        <v>17</v>
      </c>
      <c r="D2265" s="66"/>
      <c r="E2265" s="66"/>
      <c r="F2265" s="13" t="s">
        <v>72</v>
      </c>
      <c r="G2265" s="15">
        <v>1.0041</v>
      </c>
      <c r="H2265" s="16">
        <v>57</v>
      </c>
      <c r="I2265" s="16">
        <f>TRUNC(TRUNC(G2265,8)*H2265,2)</f>
        <v>57.23</v>
      </c>
    </row>
    <row r="2266" spans="1:9" ht="21" customHeight="1" x14ac:dyDescent="0.25">
      <c r="A2266" s="13" t="s">
        <v>4682</v>
      </c>
      <c r="B2266" s="14" t="s">
        <v>4683</v>
      </c>
      <c r="C2266" s="66" t="s">
        <v>17</v>
      </c>
      <c r="D2266" s="66"/>
      <c r="E2266" s="66"/>
      <c r="F2266" s="13" t="s">
        <v>76</v>
      </c>
      <c r="G2266" s="15">
        <v>9.7999999999999997E-3</v>
      </c>
      <c r="H2266" s="16">
        <v>109.66</v>
      </c>
      <c r="I2266" s="16">
        <f>TRUNC(TRUNC(G2266,8)*H2266,2)</f>
        <v>1.07</v>
      </c>
    </row>
    <row r="2267" spans="1:9" ht="15" customHeight="1" x14ac:dyDescent="0.25">
      <c r="A2267" s="8"/>
      <c r="B2267" s="8"/>
      <c r="C2267" s="8"/>
      <c r="D2267" s="8"/>
      <c r="E2267" s="8"/>
      <c r="F2267" s="8"/>
      <c r="G2267" s="67" t="s">
        <v>3896</v>
      </c>
      <c r="H2267" s="67"/>
      <c r="I2267" s="17">
        <f>SUM(I2264:I2266)</f>
        <v>66.239999999999995</v>
      </c>
    </row>
    <row r="2268" spans="1:9" ht="15" customHeight="1" x14ac:dyDescent="0.25">
      <c r="A2268" s="64" t="s">
        <v>3872</v>
      </c>
      <c r="B2268" s="64"/>
      <c r="C2268" s="65" t="s">
        <v>3</v>
      </c>
      <c r="D2268" s="65"/>
      <c r="E2268" s="65"/>
      <c r="F2268" s="12" t="s">
        <v>4</v>
      </c>
      <c r="G2268" s="12" t="s">
        <v>3725</v>
      </c>
      <c r="H2268" s="12" t="s">
        <v>3726</v>
      </c>
      <c r="I2268" s="12" t="s">
        <v>3727</v>
      </c>
    </row>
    <row r="2269" spans="1:9" ht="15" customHeight="1" x14ac:dyDescent="0.25">
      <c r="A2269" s="13" t="s">
        <v>4684</v>
      </c>
      <c r="B2269" s="14" t="s">
        <v>4685</v>
      </c>
      <c r="C2269" s="66" t="s">
        <v>17</v>
      </c>
      <c r="D2269" s="66"/>
      <c r="E2269" s="66"/>
      <c r="F2269" s="13" t="s">
        <v>25</v>
      </c>
      <c r="G2269" s="15">
        <v>0.20150000000000001</v>
      </c>
      <c r="H2269" s="16">
        <v>33.340000000000003</v>
      </c>
      <c r="I2269" s="16">
        <f>TRUNC(TRUNC(G2269,8)*H2269,2)</f>
        <v>6.71</v>
      </c>
    </row>
    <row r="2270" spans="1:9" ht="15" customHeight="1" x14ac:dyDescent="0.25">
      <c r="A2270" s="13" t="s">
        <v>3899</v>
      </c>
      <c r="B2270" s="14" t="s">
        <v>3900</v>
      </c>
      <c r="C2270" s="66" t="s">
        <v>17</v>
      </c>
      <c r="D2270" s="66"/>
      <c r="E2270" s="66"/>
      <c r="F2270" s="13" t="s">
        <v>25</v>
      </c>
      <c r="G2270" s="15">
        <v>0.20150000000000001</v>
      </c>
      <c r="H2270" s="16">
        <v>24.37</v>
      </c>
      <c r="I2270" s="16">
        <f>TRUNC(TRUNC(G2270,8)*H2270,2)</f>
        <v>4.91</v>
      </c>
    </row>
    <row r="2271" spans="1:9" ht="18" customHeight="1" x14ac:dyDescent="0.25">
      <c r="A2271" s="8"/>
      <c r="B2271" s="8"/>
      <c r="C2271" s="8"/>
      <c r="D2271" s="8"/>
      <c r="E2271" s="8"/>
      <c r="F2271" s="8"/>
      <c r="G2271" s="67" t="s">
        <v>3875</v>
      </c>
      <c r="H2271" s="67"/>
      <c r="I2271" s="17">
        <f>SUM(I2269:I2270)</f>
        <v>11.620000000000001</v>
      </c>
    </row>
    <row r="2272" spans="1:9" ht="15" customHeight="1" x14ac:dyDescent="0.25">
      <c r="A2272" s="8"/>
      <c r="B2272" s="8"/>
      <c r="C2272" s="8"/>
      <c r="D2272" s="8"/>
      <c r="E2272" s="8"/>
      <c r="F2272" s="8"/>
      <c r="G2272" s="68" t="s">
        <v>3745</v>
      </c>
      <c r="H2272" s="68"/>
      <c r="I2272" s="4">
        <f>ROUND(SUM(I2262,I2267,I2271),2)</f>
        <v>78.040000000000006</v>
      </c>
    </row>
    <row r="2273" spans="1:9" ht="9.9499999999999993" customHeight="1" x14ac:dyDescent="0.25">
      <c r="A2273" s="8"/>
      <c r="B2273" s="8"/>
      <c r="C2273" s="8"/>
      <c r="D2273" s="8"/>
      <c r="E2273" s="8"/>
      <c r="F2273" s="8"/>
      <c r="G2273" s="62"/>
      <c r="H2273" s="62"/>
      <c r="I2273" s="62"/>
    </row>
    <row r="2274" spans="1:9" ht="20.100000000000001" customHeight="1" x14ac:dyDescent="0.25">
      <c r="A2274" s="63" t="s">
        <v>4689</v>
      </c>
      <c r="B2274" s="63"/>
      <c r="C2274" s="63"/>
      <c r="D2274" s="63"/>
      <c r="E2274" s="63"/>
      <c r="F2274" s="63"/>
      <c r="G2274" s="63"/>
      <c r="H2274" s="63"/>
      <c r="I2274" s="63"/>
    </row>
    <row r="2275" spans="1:9" ht="15" customHeight="1" x14ac:dyDescent="0.25">
      <c r="A2275" s="64" t="s">
        <v>3865</v>
      </c>
      <c r="B2275" s="64"/>
      <c r="C2275" s="65" t="s">
        <v>3</v>
      </c>
      <c r="D2275" s="65"/>
      <c r="E2275" s="65"/>
      <c r="F2275" s="12" t="s">
        <v>4</v>
      </c>
      <c r="G2275" s="12" t="s">
        <v>3725</v>
      </c>
      <c r="H2275" s="12" t="s">
        <v>3726</v>
      </c>
      <c r="I2275" s="12" t="s">
        <v>3727</v>
      </c>
    </row>
    <row r="2276" spans="1:9" ht="38.1" customHeight="1" x14ac:dyDescent="0.25">
      <c r="A2276" s="13" t="s">
        <v>4672</v>
      </c>
      <c r="B2276" s="14" t="s">
        <v>4673</v>
      </c>
      <c r="C2276" s="66" t="s">
        <v>17</v>
      </c>
      <c r="D2276" s="66"/>
      <c r="E2276" s="66"/>
      <c r="F2276" s="13" t="s">
        <v>3868</v>
      </c>
      <c r="G2276" s="15">
        <v>0.1278</v>
      </c>
      <c r="H2276" s="16">
        <v>0.53</v>
      </c>
      <c r="I2276" s="16">
        <f>TRUNC(TRUNC(G2276,8)*H2276,2)</f>
        <v>0.06</v>
      </c>
    </row>
    <row r="2277" spans="1:9" ht="38.1" customHeight="1" x14ac:dyDescent="0.25">
      <c r="A2277" s="13" t="s">
        <v>4674</v>
      </c>
      <c r="B2277" s="14" t="s">
        <v>4675</v>
      </c>
      <c r="C2277" s="66" t="s">
        <v>17</v>
      </c>
      <c r="D2277" s="66"/>
      <c r="E2277" s="66"/>
      <c r="F2277" s="13" t="s">
        <v>3829</v>
      </c>
      <c r="G2277" s="15">
        <v>3.8E-3</v>
      </c>
      <c r="H2277" s="16">
        <v>10.18</v>
      </c>
      <c r="I2277" s="16">
        <f>TRUNC(TRUNC(G2277,8)*H2277,2)</f>
        <v>0.03</v>
      </c>
    </row>
    <row r="2278" spans="1:9" ht="29.1" customHeight="1" x14ac:dyDescent="0.25">
      <c r="A2278" s="13" t="s">
        <v>4676</v>
      </c>
      <c r="B2278" s="14" t="s">
        <v>4677</v>
      </c>
      <c r="C2278" s="66" t="s">
        <v>17</v>
      </c>
      <c r="D2278" s="66"/>
      <c r="E2278" s="66"/>
      <c r="F2278" s="13" t="s">
        <v>3868</v>
      </c>
      <c r="G2278" s="15">
        <v>0.12609999999999999</v>
      </c>
      <c r="H2278" s="16">
        <v>0.64</v>
      </c>
      <c r="I2278" s="16">
        <f>TRUNC(TRUNC(G2278,8)*H2278,2)</f>
        <v>0.08</v>
      </c>
    </row>
    <row r="2279" spans="1:9" ht="29.1" customHeight="1" x14ac:dyDescent="0.25">
      <c r="A2279" s="13" t="s">
        <v>4678</v>
      </c>
      <c r="B2279" s="14" t="s">
        <v>4679</v>
      </c>
      <c r="C2279" s="66" t="s">
        <v>17</v>
      </c>
      <c r="D2279" s="66"/>
      <c r="E2279" s="66"/>
      <c r="F2279" s="13" t="s">
        <v>3829</v>
      </c>
      <c r="G2279" s="15">
        <v>5.4999999999999997E-3</v>
      </c>
      <c r="H2279" s="16">
        <v>10.32</v>
      </c>
      <c r="I2279" s="16">
        <f>TRUNC(TRUNC(G2279,8)*H2279,2)</f>
        <v>0.05</v>
      </c>
    </row>
    <row r="2280" spans="1:9" ht="18" customHeight="1" x14ac:dyDescent="0.25">
      <c r="A2280" s="8"/>
      <c r="B2280" s="8"/>
      <c r="C2280" s="8"/>
      <c r="D2280" s="8"/>
      <c r="E2280" s="8"/>
      <c r="F2280" s="8"/>
      <c r="G2280" s="67" t="s">
        <v>3871</v>
      </c>
      <c r="H2280" s="67"/>
      <c r="I2280" s="17">
        <f>SUM(I2276:I2279)</f>
        <v>0.21999999999999997</v>
      </c>
    </row>
    <row r="2281" spans="1:9" ht="15" customHeight="1" x14ac:dyDescent="0.25">
      <c r="A2281" s="64" t="s">
        <v>3887</v>
      </c>
      <c r="B2281" s="64"/>
      <c r="C2281" s="65" t="s">
        <v>3</v>
      </c>
      <c r="D2281" s="65"/>
      <c r="E2281" s="65"/>
      <c r="F2281" s="12" t="s">
        <v>4</v>
      </c>
      <c r="G2281" s="12" t="s">
        <v>3725</v>
      </c>
      <c r="H2281" s="12" t="s">
        <v>3726</v>
      </c>
      <c r="I2281" s="12" t="s">
        <v>3727</v>
      </c>
    </row>
    <row r="2282" spans="1:9" ht="21" customHeight="1" x14ac:dyDescent="0.25">
      <c r="A2282" s="13" t="s">
        <v>4664</v>
      </c>
      <c r="B2282" s="14" t="s">
        <v>4665</v>
      </c>
      <c r="C2282" s="66" t="s">
        <v>17</v>
      </c>
      <c r="D2282" s="66"/>
      <c r="E2282" s="66"/>
      <c r="F2282" s="13" t="s">
        <v>76</v>
      </c>
      <c r="G2282" s="15">
        <v>5.6800000000000003E-2</v>
      </c>
      <c r="H2282" s="16">
        <v>139.88999999999999</v>
      </c>
      <c r="I2282" s="16">
        <f>TRUNC(TRUNC(G2282,8)*H2282,2)</f>
        <v>7.94</v>
      </c>
    </row>
    <row r="2283" spans="1:9" ht="45.95" customHeight="1" x14ac:dyDescent="0.25">
      <c r="A2283" s="13" t="s">
        <v>4690</v>
      </c>
      <c r="B2283" s="14" t="s">
        <v>4691</v>
      </c>
      <c r="C2283" s="66" t="s">
        <v>17</v>
      </c>
      <c r="D2283" s="66"/>
      <c r="E2283" s="66"/>
      <c r="F2283" s="13" t="s">
        <v>72</v>
      </c>
      <c r="G2283" s="15">
        <v>1.0041</v>
      </c>
      <c r="H2283" s="16">
        <v>65</v>
      </c>
      <c r="I2283" s="16">
        <f>TRUNC(TRUNC(G2283,8)*H2283,2)</f>
        <v>65.260000000000005</v>
      </c>
    </row>
    <row r="2284" spans="1:9" ht="21" customHeight="1" x14ac:dyDescent="0.25">
      <c r="A2284" s="13" t="s">
        <v>4682</v>
      </c>
      <c r="B2284" s="14" t="s">
        <v>4683</v>
      </c>
      <c r="C2284" s="66" t="s">
        <v>17</v>
      </c>
      <c r="D2284" s="66"/>
      <c r="E2284" s="66"/>
      <c r="F2284" s="13" t="s">
        <v>76</v>
      </c>
      <c r="G2284" s="15">
        <v>9.7999999999999997E-3</v>
      </c>
      <c r="H2284" s="16">
        <v>109.66</v>
      </c>
      <c r="I2284" s="16">
        <f>TRUNC(TRUNC(G2284,8)*H2284,2)</f>
        <v>1.07</v>
      </c>
    </row>
    <row r="2285" spans="1:9" ht="15" customHeight="1" x14ac:dyDescent="0.25">
      <c r="A2285" s="8"/>
      <c r="B2285" s="8"/>
      <c r="C2285" s="8"/>
      <c r="D2285" s="8"/>
      <c r="E2285" s="8"/>
      <c r="F2285" s="8"/>
      <c r="G2285" s="67" t="s">
        <v>3896</v>
      </c>
      <c r="H2285" s="67"/>
      <c r="I2285" s="17">
        <f>SUM(I2282:I2284)</f>
        <v>74.27</v>
      </c>
    </row>
    <row r="2286" spans="1:9" ht="15" customHeight="1" x14ac:dyDescent="0.25">
      <c r="A2286" s="64" t="s">
        <v>3872</v>
      </c>
      <c r="B2286" s="64"/>
      <c r="C2286" s="65" t="s">
        <v>3</v>
      </c>
      <c r="D2286" s="65"/>
      <c r="E2286" s="65"/>
      <c r="F2286" s="12" t="s">
        <v>4</v>
      </c>
      <c r="G2286" s="12" t="s">
        <v>3725</v>
      </c>
      <c r="H2286" s="12" t="s">
        <v>3726</v>
      </c>
      <c r="I2286" s="12" t="s">
        <v>3727</v>
      </c>
    </row>
    <row r="2287" spans="1:9" ht="15" customHeight="1" x14ac:dyDescent="0.25">
      <c r="A2287" s="13" t="s">
        <v>4684</v>
      </c>
      <c r="B2287" s="14" t="s">
        <v>4685</v>
      </c>
      <c r="C2287" s="66" t="s">
        <v>17</v>
      </c>
      <c r="D2287" s="66"/>
      <c r="E2287" s="66"/>
      <c r="F2287" s="13" t="s">
        <v>25</v>
      </c>
      <c r="G2287" s="15">
        <v>0.26319999999999999</v>
      </c>
      <c r="H2287" s="16">
        <v>33.340000000000003</v>
      </c>
      <c r="I2287" s="16">
        <f>TRUNC(TRUNC(G2287,8)*H2287,2)</f>
        <v>8.77</v>
      </c>
    </row>
    <row r="2288" spans="1:9" ht="15" customHeight="1" x14ac:dyDescent="0.25">
      <c r="A2288" s="13" t="s">
        <v>3899</v>
      </c>
      <c r="B2288" s="14" t="s">
        <v>3900</v>
      </c>
      <c r="C2288" s="66" t="s">
        <v>17</v>
      </c>
      <c r="D2288" s="66"/>
      <c r="E2288" s="66"/>
      <c r="F2288" s="13" t="s">
        <v>25</v>
      </c>
      <c r="G2288" s="15">
        <v>0.26319999999999999</v>
      </c>
      <c r="H2288" s="16">
        <v>24.37</v>
      </c>
      <c r="I2288" s="16">
        <f>TRUNC(TRUNC(G2288,8)*H2288,2)</f>
        <v>6.41</v>
      </c>
    </row>
    <row r="2289" spans="1:9" ht="18" customHeight="1" x14ac:dyDescent="0.25">
      <c r="A2289" s="8"/>
      <c r="B2289" s="8"/>
      <c r="C2289" s="8"/>
      <c r="D2289" s="8"/>
      <c r="E2289" s="8"/>
      <c r="F2289" s="8"/>
      <c r="G2289" s="67" t="s">
        <v>3875</v>
      </c>
      <c r="H2289" s="67"/>
      <c r="I2289" s="17">
        <f>SUM(I2287:I2288)</f>
        <v>15.18</v>
      </c>
    </row>
    <row r="2290" spans="1:9" ht="15" customHeight="1" x14ac:dyDescent="0.25">
      <c r="A2290" s="8"/>
      <c r="B2290" s="8"/>
      <c r="C2290" s="8"/>
      <c r="D2290" s="8"/>
      <c r="E2290" s="8"/>
      <c r="F2290" s="8"/>
      <c r="G2290" s="68" t="s">
        <v>3745</v>
      </c>
      <c r="H2290" s="68"/>
      <c r="I2290" s="4">
        <f>ROUND(SUM(I2280,I2285,I2289),2)</f>
        <v>89.67</v>
      </c>
    </row>
    <row r="2291" spans="1:9" ht="9.9499999999999993" customHeight="1" x14ac:dyDescent="0.25">
      <c r="A2291" s="8"/>
      <c r="B2291" s="8"/>
      <c r="C2291" s="8"/>
      <c r="D2291" s="8"/>
      <c r="E2291" s="8"/>
      <c r="F2291" s="8"/>
      <c r="G2291" s="62"/>
      <c r="H2291" s="62"/>
      <c r="I2291" s="62"/>
    </row>
    <row r="2292" spans="1:9" ht="20.100000000000001" customHeight="1" x14ac:dyDescent="0.25">
      <c r="A2292" s="63" t="s">
        <v>4692</v>
      </c>
      <c r="B2292" s="63"/>
      <c r="C2292" s="63"/>
      <c r="D2292" s="63"/>
      <c r="E2292" s="63"/>
      <c r="F2292" s="63"/>
      <c r="G2292" s="63"/>
      <c r="H2292" s="63"/>
      <c r="I2292" s="63"/>
    </row>
    <row r="2293" spans="1:9" ht="15" customHeight="1" x14ac:dyDescent="0.25">
      <c r="A2293" s="64" t="s">
        <v>3865</v>
      </c>
      <c r="B2293" s="64"/>
      <c r="C2293" s="65" t="s">
        <v>3</v>
      </c>
      <c r="D2293" s="65"/>
      <c r="E2293" s="65"/>
      <c r="F2293" s="12" t="s">
        <v>4</v>
      </c>
      <c r="G2293" s="12" t="s">
        <v>3725</v>
      </c>
      <c r="H2293" s="12" t="s">
        <v>3726</v>
      </c>
      <c r="I2293" s="12" t="s">
        <v>3727</v>
      </c>
    </row>
    <row r="2294" spans="1:9" ht="38.1" customHeight="1" x14ac:dyDescent="0.25">
      <c r="A2294" s="13" t="s">
        <v>4672</v>
      </c>
      <c r="B2294" s="14" t="s">
        <v>4673</v>
      </c>
      <c r="C2294" s="66" t="s">
        <v>17</v>
      </c>
      <c r="D2294" s="66"/>
      <c r="E2294" s="66"/>
      <c r="F2294" s="13" t="s">
        <v>3868</v>
      </c>
      <c r="G2294" s="15">
        <v>0.1278</v>
      </c>
      <c r="H2294" s="16">
        <v>0.53</v>
      </c>
      <c r="I2294" s="16">
        <f>TRUNC(TRUNC(G2294,8)*H2294,2)</f>
        <v>0.06</v>
      </c>
    </row>
    <row r="2295" spans="1:9" ht="38.1" customHeight="1" x14ac:dyDescent="0.25">
      <c r="A2295" s="13" t="s">
        <v>4674</v>
      </c>
      <c r="B2295" s="14" t="s">
        <v>4675</v>
      </c>
      <c r="C2295" s="66" t="s">
        <v>17</v>
      </c>
      <c r="D2295" s="66"/>
      <c r="E2295" s="66"/>
      <c r="F2295" s="13" t="s">
        <v>3829</v>
      </c>
      <c r="G2295" s="15">
        <v>3.8E-3</v>
      </c>
      <c r="H2295" s="16">
        <v>10.18</v>
      </c>
      <c r="I2295" s="16">
        <f>TRUNC(TRUNC(G2295,8)*H2295,2)</f>
        <v>0.03</v>
      </c>
    </row>
    <row r="2296" spans="1:9" ht="29.1" customHeight="1" x14ac:dyDescent="0.25">
      <c r="A2296" s="13" t="s">
        <v>4676</v>
      </c>
      <c r="B2296" s="14" t="s">
        <v>4677</v>
      </c>
      <c r="C2296" s="66" t="s">
        <v>17</v>
      </c>
      <c r="D2296" s="66"/>
      <c r="E2296" s="66"/>
      <c r="F2296" s="13" t="s">
        <v>3868</v>
      </c>
      <c r="G2296" s="15">
        <v>0.12609999999999999</v>
      </c>
      <c r="H2296" s="16">
        <v>0.64</v>
      </c>
      <c r="I2296" s="16">
        <f>TRUNC(TRUNC(G2296,8)*H2296,2)</f>
        <v>0.08</v>
      </c>
    </row>
    <row r="2297" spans="1:9" ht="29.1" customHeight="1" x14ac:dyDescent="0.25">
      <c r="A2297" s="13" t="s">
        <v>4678</v>
      </c>
      <c r="B2297" s="14" t="s">
        <v>4679</v>
      </c>
      <c r="C2297" s="66" t="s">
        <v>17</v>
      </c>
      <c r="D2297" s="66"/>
      <c r="E2297" s="66"/>
      <c r="F2297" s="13" t="s">
        <v>3829</v>
      </c>
      <c r="G2297" s="15">
        <v>5.4999999999999997E-3</v>
      </c>
      <c r="H2297" s="16">
        <v>10.32</v>
      </c>
      <c r="I2297" s="16">
        <f>TRUNC(TRUNC(G2297,8)*H2297,2)</f>
        <v>0.05</v>
      </c>
    </row>
    <row r="2298" spans="1:9" ht="18" customHeight="1" x14ac:dyDescent="0.25">
      <c r="A2298" s="8"/>
      <c r="B2298" s="8"/>
      <c r="C2298" s="8"/>
      <c r="D2298" s="8"/>
      <c r="E2298" s="8"/>
      <c r="F2298" s="8"/>
      <c r="G2298" s="67" t="s">
        <v>3871</v>
      </c>
      <c r="H2298" s="67"/>
      <c r="I2298" s="17">
        <f>SUM(I2294:I2297)</f>
        <v>0.21999999999999997</v>
      </c>
    </row>
    <row r="2299" spans="1:9" ht="15" customHeight="1" x14ac:dyDescent="0.25">
      <c r="A2299" s="64" t="s">
        <v>3887</v>
      </c>
      <c r="B2299" s="64"/>
      <c r="C2299" s="65" t="s">
        <v>3</v>
      </c>
      <c r="D2299" s="65"/>
      <c r="E2299" s="65"/>
      <c r="F2299" s="12" t="s">
        <v>4</v>
      </c>
      <c r="G2299" s="12" t="s">
        <v>3725</v>
      </c>
      <c r="H2299" s="12" t="s">
        <v>3726</v>
      </c>
      <c r="I2299" s="12" t="s">
        <v>3727</v>
      </c>
    </row>
    <row r="2300" spans="1:9" ht="21" customHeight="1" x14ac:dyDescent="0.25">
      <c r="A2300" s="13" t="s">
        <v>4664</v>
      </c>
      <c r="B2300" s="14" t="s">
        <v>4665</v>
      </c>
      <c r="C2300" s="66" t="s">
        <v>17</v>
      </c>
      <c r="D2300" s="66"/>
      <c r="E2300" s="66"/>
      <c r="F2300" s="13" t="s">
        <v>76</v>
      </c>
      <c r="G2300" s="15">
        <v>5.6800000000000003E-2</v>
      </c>
      <c r="H2300" s="16">
        <v>139.88999999999999</v>
      </c>
      <c r="I2300" s="16">
        <f>TRUNC(TRUNC(G2300,8)*H2300,2)</f>
        <v>7.94</v>
      </c>
    </row>
    <row r="2301" spans="1:9" ht="45.95" customHeight="1" x14ac:dyDescent="0.25">
      <c r="A2301" s="13" t="s">
        <v>4693</v>
      </c>
      <c r="B2301" s="14" t="s">
        <v>4694</v>
      </c>
      <c r="C2301" s="66" t="s">
        <v>17</v>
      </c>
      <c r="D2301" s="66"/>
      <c r="E2301" s="66"/>
      <c r="F2301" s="13" t="s">
        <v>72</v>
      </c>
      <c r="G2301" s="15">
        <v>1.0041</v>
      </c>
      <c r="H2301" s="16">
        <v>85.99</v>
      </c>
      <c r="I2301" s="16">
        <f>TRUNC(TRUNC(G2301,8)*H2301,2)</f>
        <v>86.34</v>
      </c>
    </row>
    <row r="2302" spans="1:9" ht="21" customHeight="1" x14ac:dyDescent="0.25">
      <c r="A2302" s="13" t="s">
        <v>4682</v>
      </c>
      <c r="B2302" s="14" t="s">
        <v>4683</v>
      </c>
      <c r="C2302" s="66" t="s">
        <v>17</v>
      </c>
      <c r="D2302" s="66"/>
      <c r="E2302" s="66"/>
      <c r="F2302" s="13" t="s">
        <v>76</v>
      </c>
      <c r="G2302" s="15">
        <v>9.7999999999999997E-3</v>
      </c>
      <c r="H2302" s="16">
        <v>109.66</v>
      </c>
      <c r="I2302" s="16">
        <f>TRUNC(TRUNC(G2302,8)*H2302,2)</f>
        <v>1.07</v>
      </c>
    </row>
    <row r="2303" spans="1:9" ht="15" customHeight="1" x14ac:dyDescent="0.25">
      <c r="A2303" s="8"/>
      <c r="B2303" s="8"/>
      <c r="C2303" s="8"/>
      <c r="D2303" s="8"/>
      <c r="E2303" s="8"/>
      <c r="F2303" s="8"/>
      <c r="G2303" s="67" t="s">
        <v>3896</v>
      </c>
      <c r="H2303" s="67"/>
      <c r="I2303" s="17">
        <f>SUM(I2300:I2302)</f>
        <v>95.35</v>
      </c>
    </row>
    <row r="2304" spans="1:9" ht="15" customHeight="1" x14ac:dyDescent="0.25">
      <c r="A2304" s="64" t="s">
        <v>3872</v>
      </c>
      <c r="B2304" s="64"/>
      <c r="C2304" s="65" t="s">
        <v>3</v>
      </c>
      <c r="D2304" s="65"/>
      <c r="E2304" s="65"/>
      <c r="F2304" s="12" t="s">
        <v>4</v>
      </c>
      <c r="G2304" s="12" t="s">
        <v>3725</v>
      </c>
      <c r="H2304" s="12" t="s">
        <v>3726</v>
      </c>
      <c r="I2304" s="12" t="s">
        <v>3727</v>
      </c>
    </row>
    <row r="2305" spans="1:9" ht="15" customHeight="1" x14ac:dyDescent="0.25">
      <c r="A2305" s="13" t="s">
        <v>4684</v>
      </c>
      <c r="B2305" s="14" t="s">
        <v>4685</v>
      </c>
      <c r="C2305" s="66" t="s">
        <v>17</v>
      </c>
      <c r="D2305" s="66"/>
      <c r="E2305" s="66"/>
      <c r="F2305" s="13" t="s">
        <v>25</v>
      </c>
      <c r="G2305" s="15">
        <v>0.26319999999999999</v>
      </c>
      <c r="H2305" s="16">
        <v>33.340000000000003</v>
      </c>
      <c r="I2305" s="16">
        <f>TRUNC(TRUNC(G2305,8)*H2305,2)</f>
        <v>8.77</v>
      </c>
    </row>
    <row r="2306" spans="1:9" ht="15" customHeight="1" x14ac:dyDescent="0.25">
      <c r="A2306" s="13" t="s">
        <v>3899</v>
      </c>
      <c r="B2306" s="14" t="s">
        <v>3900</v>
      </c>
      <c r="C2306" s="66" t="s">
        <v>17</v>
      </c>
      <c r="D2306" s="66"/>
      <c r="E2306" s="66"/>
      <c r="F2306" s="13" t="s">
        <v>25</v>
      </c>
      <c r="G2306" s="15">
        <v>0.26319999999999999</v>
      </c>
      <c r="H2306" s="16">
        <v>24.37</v>
      </c>
      <c r="I2306" s="16">
        <f>TRUNC(TRUNC(G2306,8)*H2306,2)</f>
        <v>6.41</v>
      </c>
    </row>
    <row r="2307" spans="1:9" ht="18" customHeight="1" x14ac:dyDescent="0.25">
      <c r="A2307" s="8"/>
      <c r="B2307" s="8"/>
      <c r="C2307" s="8"/>
      <c r="D2307" s="8"/>
      <c r="E2307" s="8"/>
      <c r="F2307" s="8"/>
      <c r="G2307" s="67" t="s">
        <v>3875</v>
      </c>
      <c r="H2307" s="67"/>
      <c r="I2307" s="17">
        <f>SUM(I2305:I2306)</f>
        <v>15.18</v>
      </c>
    </row>
    <row r="2308" spans="1:9" ht="15" customHeight="1" x14ac:dyDescent="0.25">
      <c r="A2308" s="8"/>
      <c r="B2308" s="8"/>
      <c r="C2308" s="8"/>
      <c r="D2308" s="8"/>
      <c r="E2308" s="8"/>
      <c r="F2308" s="8"/>
      <c r="G2308" s="68" t="s">
        <v>3745</v>
      </c>
      <c r="H2308" s="68"/>
      <c r="I2308" s="4">
        <f>ROUND(SUM(I2298,I2303,I2307),2)</f>
        <v>110.75</v>
      </c>
    </row>
    <row r="2309" spans="1:9" ht="9.9499999999999993" customHeight="1" x14ac:dyDescent="0.25">
      <c r="A2309" s="8"/>
      <c r="B2309" s="8"/>
      <c r="C2309" s="8"/>
      <c r="D2309" s="8"/>
      <c r="E2309" s="8"/>
      <c r="F2309" s="8"/>
      <c r="G2309" s="62"/>
      <c r="H2309" s="62"/>
      <c r="I2309" s="62"/>
    </row>
    <row r="2310" spans="1:9" ht="20.100000000000001" customHeight="1" x14ac:dyDescent="0.25">
      <c r="A2310" s="63" t="s">
        <v>4695</v>
      </c>
      <c r="B2310" s="63"/>
      <c r="C2310" s="63"/>
      <c r="D2310" s="63"/>
      <c r="E2310" s="63"/>
      <c r="F2310" s="63"/>
      <c r="G2310" s="63"/>
      <c r="H2310" s="63"/>
      <c r="I2310" s="63"/>
    </row>
    <row r="2311" spans="1:9" ht="15" customHeight="1" x14ac:dyDescent="0.25">
      <c r="A2311" s="64" t="s">
        <v>3887</v>
      </c>
      <c r="B2311" s="64"/>
      <c r="C2311" s="65" t="s">
        <v>3</v>
      </c>
      <c r="D2311" s="65"/>
      <c r="E2311" s="65"/>
      <c r="F2311" s="12" t="s">
        <v>4</v>
      </c>
      <c r="G2311" s="12" t="s">
        <v>3725</v>
      </c>
      <c r="H2311" s="12" t="s">
        <v>3726</v>
      </c>
      <c r="I2311" s="12" t="s">
        <v>3727</v>
      </c>
    </row>
    <row r="2312" spans="1:9" ht="21" customHeight="1" x14ac:dyDescent="0.25">
      <c r="A2312" s="13" t="s">
        <v>4263</v>
      </c>
      <c r="B2312" s="14" t="s">
        <v>4264</v>
      </c>
      <c r="C2312" s="66" t="s">
        <v>17</v>
      </c>
      <c r="D2312" s="66"/>
      <c r="E2312" s="66"/>
      <c r="F2312" s="13" t="s">
        <v>740</v>
      </c>
      <c r="G2312" s="15">
        <v>2.3E-3</v>
      </c>
      <c r="H2312" s="16">
        <v>25</v>
      </c>
      <c r="I2312" s="16">
        <f>TRUNC(TRUNC(G2312,8)*H2312,2)</f>
        <v>0.05</v>
      </c>
    </row>
    <row r="2313" spans="1:9" ht="21" customHeight="1" x14ac:dyDescent="0.25">
      <c r="A2313" s="13" t="s">
        <v>4696</v>
      </c>
      <c r="B2313" s="14" t="s">
        <v>4697</v>
      </c>
      <c r="C2313" s="66" t="s">
        <v>17</v>
      </c>
      <c r="D2313" s="66"/>
      <c r="E2313" s="66"/>
      <c r="F2313" s="13" t="s">
        <v>178</v>
      </c>
      <c r="G2313" s="15">
        <v>1.1000000000000001</v>
      </c>
      <c r="H2313" s="16">
        <v>3.31</v>
      </c>
      <c r="I2313" s="16">
        <f>TRUNC(TRUNC(G2313,8)*H2313,2)</f>
        <v>3.64</v>
      </c>
    </row>
    <row r="2314" spans="1:9" ht="15" customHeight="1" x14ac:dyDescent="0.25">
      <c r="A2314" s="8"/>
      <c r="B2314" s="8"/>
      <c r="C2314" s="8"/>
      <c r="D2314" s="8"/>
      <c r="E2314" s="8"/>
      <c r="F2314" s="8"/>
      <c r="G2314" s="67" t="s">
        <v>3896</v>
      </c>
      <c r="H2314" s="67"/>
      <c r="I2314" s="17">
        <f>SUM(I2312:I2313)</f>
        <v>3.69</v>
      </c>
    </row>
    <row r="2315" spans="1:9" ht="15" customHeight="1" x14ac:dyDescent="0.25">
      <c r="A2315" s="64" t="s">
        <v>3872</v>
      </c>
      <c r="B2315" s="64"/>
      <c r="C2315" s="65" t="s">
        <v>3</v>
      </c>
      <c r="D2315" s="65"/>
      <c r="E2315" s="65"/>
      <c r="F2315" s="12" t="s">
        <v>4</v>
      </c>
      <c r="G2315" s="12" t="s">
        <v>3725</v>
      </c>
      <c r="H2315" s="12" t="s">
        <v>3726</v>
      </c>
      <c r="I2315" s="12" t="s">
        <v>3727</v>
      </c>
    </row>
    <row r="2316" spans="1:9" ht="21" customHeight="1" x14ac:dyDescent="0.25">
      <c r="A2316" s="13" t="s">
        <v>4267</v>
      </c>
      <c r="B2316" s="14" t="s">
        <v>4268</v>
      </c>
      <c r="C2316" s="66" t="s">
        <v>17</v>
      </c>
      <c r="D2316" s="66"/>
      <c r="E2316" s="66"/>
      <c r="F2316" s="13" t="s">
        <v>25</v>
      </c>
      <c r="G2316" s="15">
        <v>0.10299999999999999</v>
      </c>
      <c r="H2316" s="16">
        <v>25.56</v>
      </c>
      <c r="I2316" s="16">
        <f>TRUNC(TRUNC(G2316,8)*H2316,2)</f>
        <v>2.63</v>
      </c>
    </row>
    <row r="2317" spans="1:9" ht="15" customHeight="1" x14ac:dyDescent="0.25">
      <c r="A2317" s="13" t="s">
        <v>4269</v>
      </c>
      <c r="B2317" s="14" t="s">
        <v>4270</v>
      </c>
      <c r="C2317" s="66" t="s">
        <v>17</v>
      </c>
      <c r="D2317" s="66"/>
      <c r="E2317" s="66"/>
      <c r="F2317" s="13" t="s">
        <v>25</v>
      </c>
      <c r="G2317" s="15">
        <v>0.10299999999999999</v>
      </c>
      <c r="H2317" s="16">
        <v>33.94</v>
      </c>
      <c r="I2317" s="16">
        <f>TRUNC(TRUNC(G2317,8)*H2317,2)</f>
        <v>3.49</v>
      </c>
    </row>
    <row r="2318" spans="1:9" ht="18" customHeight="1" x14ac:dyDescent="0.25">
      <c r="A2318" s="8"/>
      <c r="B2318" s="8"/>
      <c r="C2318" s="8"/>
      <c r="D2318" s="8"/>
      <c r="E2318" s="8"/>
      <c r="F2318" s="8"/>
      <c r="G2318" s="67" t="s">
        <v>3875</v>
      </c>
      <c r="H2318" s="67"/>
      <c r="I2318" s="17">
        <f>SUM(I2316:I2317)</f>
        <v>6.12</v>
      </c>
    </row>
    <row r="2319" spans="1:9" ht="15" customHeight="1" x14ac:dyDescent="0.25">
      <c r="A2319" s="8"/>
      <c r="B2319" s="8"/>
      <c r="C2319" s="8"/>
      <c r="D2319" s="8"/>
      <c r="E2319" s="8"/>
      <c r="F2319" s="8"/>
      <c r="G2319" s="68" t="s">
        <v>3745</v>
      </c>
      <c r="H2319" s="68"/>
      <c r="I2319" s="4">
        <f>ROUND(SUM(I2314,I2318),2)</f>
        <v>9.81</v>
      </c>
    </row>
    <row r="2320" spans="1:9" ht="9.9499999999999993" customHeight="1" x14ac:dyDescent="0.25">
      <c r="A2320" s="8"/>
      <c r="B2320" s="8"/>
      <c r="C2320" s="8"/>
      <c r="D2320" s="8"/>
      <c r="E2320" s="8"/>
      <c r="F2320" s="8"/>
      <c r="G2320" s="62"/>
      <c r="H2320" s="62"/>
      <c r="I2320" s="62"/>
    </row>
    <row r="2321" spans="1:9" ht="20.100000000000001" customHeight="1" x14ac:dyDescent="0.25">
      <c r="A2321" s="63" t="s">
        <v>4698</v>
      </c>
      <c r="B2321" s="63"/>
      <c r="C2321" s="63"/>
      <c r="D2321" s="63"/>
      <c r="E2321" s="63"/>
      <c r="F2321" s="63"/>
      <c r="G2321" s="63"/>
      <c r="H2321" s="63"/>
      <c r="I2321" s="63"/>
    </row>
    <row r="2322" spans="1:9" ht="15" customHeight="1" x14ac:dyDescent="0.25">
      <c r="A2322" s="64" t="s">
        <v>3887</v>
      </c>
      <c r="B2322" s="64"/>
      <c r="C2322" s="65" t="s">
        <v>3</v>
      </c>
      <c r="D2322" s="65"/>
      <c r="E2322" s="65"/>
      <c r="F2322" s="12" t="s">
        <v>4</v>
      </c>
      <c r="G2322" s="12" t="s">
        <v>3725</v>
      </c>
      <c r="H2322" s="12" t="s">
        <v>3726</v>
      </c>
      <c r="I2322" s="12" t="s">
        <v>3727</v>
      </c>
    </row>
    <row r="2323" spans="1:9" ht="21" customHeight="1" x14ac:dyDescent="0.25">
      <c r="A2323" s="13" t="s">
        <v>4699</v>
      </c>
      <c r="B2323" s="14" t="s">
        <v>4700</v>
      </c>
      <c r="C2323" s="66" t="s">
        <v>4496</v>
      </c>
      <c r="D2323" s="66"/>
      <c r="E2323" s="66"/>
      <c r="F2323" s="13" t="s">
        <v>178</v>
      </c>
      <c r="G2323" s="15">
        <v>1</v>
      </c>
      <c r="H2323" s="16">
        <v>4.97</v>
      </c>
      <c r="I2323" s="16">
        <f>ROUND(ROUND(G2323,8)*H2323,2)</f>
        <v>4.97</v>
      </c>
    </row>
    <row r="2324" spans="1:9" ht="15" customHeight="1" x14ac:dyDescent="0.25">
      <c r="A2324" s="8"/>
      <c r="B2324" s="8"/>
      <c r="C2324" s="8"/>
      <c r="D2324" s="8"/>
      <c r="E2324" s="8"/>
      <c r="F2324" s="8"/>
      <c r="G2324" s="67" t="s">
        <v>3896</v>
      </c>
      <c r="H2324" s="67"/>
      <c r="I2324" s="17">
        <f>SUM(I2323:I2323)</f>
        <v>4.97</v>
      </c>
    </row>
    <row r="2325" spans="1:9" ht="15" customHeight="1" x14ac:dyDescent="0.25">
      <c r="A2325" s="64" t="s">
        <v>3872</v>
      </c>
      <c r="B2325" s="64"/>
      <c r="C2325" s="65" t="s">
        <v>3</v>
      </c>
      <c r="D2325" s="65"/>
      <c r="E2325" s="65"/>
      <c r="F2325" s="12" t="s">
        <v>4</v>
      </c>
      <c r="G2325" s="12" t="s">
        <v>3725</v>
      </c>
      <c r="H2325" s="12" t="s">
        <v>3726</v>
      </c>
      <c r="I2325" s="12" t="s">
        <v>3727</v>
      </c>
    </row>
    <row r="2326" spans="1:9" ht="21" customHeight="1" x14ac:dyDescent="0.25">
      <c r="A2326" s="13" t="s">
        <v>4267</v>
      </c>
      <c r="B2326" s="14" t="s">
        <v>4268</v>
      </c>
      <c r="C2326" s="66" t="s">
        <v>17</v>
      </c>
      <c r="D2326" s="66"/>
      <c r="E2326" s="66"/>
      <c r="F2326" s="13" t="s">
        <v>25</v>
      </c>
      <c r="G2326" s="15">
        <v>4.4999999999999998E-2</v>
      </c>
      <c r="H2326" s="16">
        <v>25.56</v>
      </c>
      <c r="I2326" s="16">
        <f>ROUND(ROUND(G2326,8)*H2326,2)</f>
        <v>1.1499999999999999</v>
      </c>
    </row>
    <row r="2327" spans="1:9" ht="15" customHeight="1" x14ac:dyDescent="0.25">
      <c r="A2327" s="13" t="s">
        <v>4269</v>
      </c>
      <c r="B2327" s="14" t="s">
        <v>4270</v>
      </c>
      <c r="C2327" s="66" t="s">
        <v>17</v>
      </c>
      <c r="D2327" s="66"/>
      <c r="E2327" s="66"/>
      <c r="F2327" s="13" t="s">
        <v>25</v>
      </c>
      <c r="G2327" s="15">
        <v>4.4999999999999998E-2</v>
      </c>
      <c r="H2327" s="16">
        <v>33.94</v>
      </c>
      <c r="I2327" s="16">
        <f>ROUND(ROUND(G2327,8)*H2327,2)</f>
        <v>1.53</v>
      </c>
    </row>
    <row r="2328" spans="1:9" ht="18" customHeight="1" x14ac:dyDescent="0.25">
      <c r="A2328" s="8"/>
      <c r="B2328" s="8"/>
      <c r="C2328" s="8"/>
      <c r="D2328" s="8"/>
      <c r="E2328" s="8"/>
      <c r="F2328" s="8"/>
      <c r="G2328" s="67" t="s">
        <v>3875</v>
      </c>
      <c r="H2328" s="67"/>
      <c r="I2328" s="17">
        <f>SUM(I2326:I2327)</f>
        <v>2.6799999999999997</v>
      </c>
    </row>
    <row r="2329" spans="1:9" ht="15" customHeight="1" x14ac:dyDescent="0.25">
      <c r="A2329" s="69" t="s">
        <v>4378</v>
      </c>
      <c r="B2329" s="69"/>
      <c r="C2329" s="69"/>
      <c r="D2329" s="8"/>
      <c r="E2329" s="8"/>
      <c r="F2329" s="8"/>
      <c r="G2329" s="68" t="s">
        <v>3745</v>
      </c>
      <c r="H2329" s="68"/>
      <c r="I2329" s="4">
        <v>7.65</v>
      </c>
    </row>
    <row r="2330" spans="1:9" ht="9" customHeight="1" x14ac:dyDescent="0.25">
      <c r="A2330" s="69"/>
      <c r="B2330" s="69"/>
      <c r="C2330" s="69"/>
      <c r="D2330" s="8"/>
      <c r="E2330" s="8"/>
      <c r="F2330" s="8"/>
      <c r="G2330" s="8"/>
      <c r="H2330" s="8"/>
      <c r="I2330" s="8"/>
    </row>
    <row r="2331" spans="1:9" ht="9.9499999999999993" customHeight="1" x14ac:dyDescent="0.25">
      <c r="A2331" s="8"/>
      <c r="B2331" s="8"/>
      <c r="C2331" s="8"/>
      <c r="D2331" s="8"/>
      <c r="E2331" s="8"/>
      <c r="F2331" s="8"/>
      <c r="G2331" s="62"/>
      <c r="H2331" s="62"/>
      <c r="I2331" s="62"/>
    </row>
    <row r="2332" spans="1:9" ht="20.100000000000001" customHeight="1" x14ac:dyDescent="0.25">
      <c r="A2332" s="63" t="s">
        <v>4701</v>
      </c>
      <c r="B2332" s="63"/>
      <c r="C2332" s="63"/>
      <c r="D2332" s="63"/>
      <c r="E2332" s="63"/>
      <c r="F2332" s="63"/>
      <c r="G2332" s="63"/>
      <c r="H2332" s="63"/>
      <c r="I2332" s="63"/>
    </row>
    <row r="2333" spans="1:9" ht="15" customHeight="1" x14ac:dyDescent="0.25">
      <c r="A2333" s="64" t="s">
        <v>3887</v>
      </c>
      <c r="B2333" s="64"/>
      <c r="C2333" s="65" t="s">
        <v>3</v>
      </c>
      <c r="D2333" s="65"/>
      <c r="E2333" s="65"/>
      <c r="F2333" s="12" t="s">
        <v>4</v>
      </c>
      <c r="G2333" s="12" t="s">
        <v>3725</v>
      </c>
      <c r="H2333" s="12" t="s">
        <v>3726</v>
      </c>
      <c r="I2333" s="12" t="s">
        <v>3727</v>
      </c>
    </row>
    <row r="2334" spans="1:9" ht="15" customHeight="1" x14ac:dyDescent="0.25">
      <c r="A2334" s="13" t="s">
        <v>4377</v>
      </c>
      <c r="B2334" s="14" t="s">
        <v>688</v>
      </c>
      <c r="C2334" s="66" t="s">
        <v>188</v>
      </c>
      <c r="D2334" s="66"/>
      <c r="E2334" s="66"/>
      <c r="F2334" s="13" t="s">
        <v>465</v>
      </c>
      <c r="G2334" s="15">
        <v>1</v>
      </c>
      <c r="H2334" s="16">
        <v>14.51</v>
      </c>
      <c r="I2334" s="16">
        <f>TRUNC(TRUNC(G2334,8)*H2334,2)</f>
        <v>14.51</v>
      </c>
    </row>
    <row r="2335" spans="1:9" ht="15" customHeight="1" x14ac:dyDescent="0.25">
      <c r="A2335" s="8"/>
      <c r="B2335" s="8"/>
      <c r="C2335" s="8"/>
      <c r="D2335" s="8"/>
      <c r="E2335" s="8"/>
      <c r="F2335" s="8"/>
      <c r="G2335" s="67" t="s">
        <v>3896</v>
      </c>
      <c r="H2335" s="67"/>
      <c r="I2335" s="17">
        <f>SUM(I2334:I2334)</f>
        <v>14.51</v>
      </c>
    </row>
    <row r="2336" spans="1:9" ht="15" customHeight="1" x14ac:dyDescent="0.25">
      <c r="A2336" s="64" t="s">
        <v>3872</v>
      </c>
      <c r="B2336" s="64"/>
      <c r="C2336" s="65" t="s">
        <v>3</v>
      </c>
      <c r="D2336" s="65"/>
      <c r="E2336" s="65"/>
      <c r="F2336" s="12" t="s">
        <v>4</v>
      </c>
      <c r="G2336" s="12" t="s">
        <v>3725</v>
      </c>
      <c r="H2336" s="12" t="s">
        <v>3726</v>
      </c>
      <c r="I2336" s="12" t="s">
        <v>3727</v>
      </c>
    </row>
    <row r="2337" spans="1:9" ht="15" customHeight="1" x14ac:dyDescent="0.25">
      <c r="A2337" s="13" t="s">
        <v>4269</v>
      </c>
      <c r="B2337" s="14" t="s">
        <v>4270</v>
      </c>
      <c r="C2337" s="66" t="s">
        <v>17</v>
      </c>
      <c r="D2337" s="66"/>
      <c r="E2337" s="66"/>
      <c r="F2337" s="13" t="s">
        <v>25</v>
      </c>
      <c r="G2337" s="15">
        <v>0.14000000000000001</v>
      </c>
      <c r="H2337" s="16">
        <v>33.94</v>
      </c>
      <c r="I2337" s="16">
        <f>TRUNC(TRUNC(G2337,8)*H2337,2)</f>
        <v>4.75</v>
      </c>
    </row>
    <row r="2338" spans="1:9" ht="15" customHeight="1" x14ac:dyDescent="0.25">
      <c r="A2338" s="13" t="s">
        <v>3899</v>
      </c>
      <c r="B2338" s="14" t="s">
        <v>3900</v>
      </c>
      <c r="C2338" s="66" t="s">
        <v>17</v>
      </c>
      <c r="D2338" s="66"/>
      <c r="E2338" s="66"/>
      <c r="F2338" s="13" t="s">
        <v>25</v>
      </c>
      <c r="G2338" s="15">
        <v>0.14000000000000001</v>
      </c>
      <c r="H2338" s="16">
        <v>24.37</v>
      </c>
      <c r="I2338" s="16">
        <f>TRUNC(TRUNC(G2338,8)*H2338,2)</f>
        <v>3.41</v>
      </c>
    </row>
    <row r="2339" spans="1:9" ht="18" customHeight="1" x14ac:dyDescent="0.25">
      <c r="A2339" s="8"/>
      <c r="B2339" s="8"/>
      <c r="C2339" s="8"/>
      <c r="D2339" s="8"/>
      <c r="E2339" s="8"/>
      <c r="F2339" s="8"/>
      <c r="G2339" s="67" t="s">
        <v>3875</v>
      </c>
      <c r="H2339" s="67"/>
      <c r="I2339" s="17">
        <f>SUM(I2337:I2338)</f>
        <v>8.16</v>
      </c>
    </row>
    <row r="2340" spans="1:9" ht="15" customHeight="1" x14ac:dyDescent="0.25">
      <c r="A2340" s="8"/>
      <c r="B2340" s="8"/>
      <c r="C2340" s="8"/>
      <c r="D2340" s="8"/>
      <c r="E2340" s="8"/>
      <c r="F2340" s="8"/>
      <c r="G2340" s="68" t="s">
        <v>3745</v>
      </c>
      <c r="H2340" s="68"/>
      <c r="I2340" s="4">
        <f>ROUND(SUM(I2335,I2339),2)</f>
        <v>22.67</v>
      </c>
    </row>
    <row r="2341" spans="1:9" ht="9.9499999999999993" customHeight="1" x14ac:dyDescent="0.25">
      <c r="A2341" s="8"/>
      <c r="B2341" s="8"/>
      <c r="C2341" s="8"/>
      <c r="D2341" s="8"/>
      <c r="E2341" s="8"/>
      <c r="F2341" s="8"/>
      <c r="G2341" s="62"/>
      <c r="H2341" s="62"/>
      <c r="I2341" s="62"/>
    </row>
    <row r="2342" spans="1:9" ht="20.100000000000001" customHeight="1" x14ac:dyDescent="0.25">
      <c r="A2342" s="63" t="s">
        <v>4702</v>
      </c>
      <c r="B2342" s="63"/>
      <c r="C2342" s="63"/>
      <c r="D2342" s="63"/>
      <c r="E2342" s="63"/>
      <c r="F2342" s="63"/>
      <c r="G2342" s="63"/>
      <c r="H2342" s="63"/>
      <c r="I2342" s="63"/>
    </row>
    <row r="2343" spans="1:9" ht="15" customHeight="1" x14ac:dyDescent="0.25">
      <c r="A2343" s="64" t="s">
        <v>3887</v>
      </c>
      <c r="B2343" s="64"/>
      <c r="C2343" s="65" t="s">
        <v>3</v>
      </c>
      <c r="D2343" s="65"/>
      <c r="E2343" s="65"/>
      <c r="F2343" s="12" t="s">
        <v>4</v>
      </c>
      <c r="G2343" s="12" t="s">
        <v>3725</v>
      </c>
      <c r="H2343" s="12" t="s">
        <v>3726</v>
      </c>
      <c r="I2343" s="12" t="s">
        <v>3727</v>
      </c>
    </row>
    <row r="2344" spans="1:9" ht="38.1" customHeight="1" x14ac:dyDescent="0.25">
      <c r="A2344" s="13" t="s">
        <v>4703</v>
      </c>
      <c r="B2344" s="14" t="s">
        <v>693</v>
      </c>
      <c r="C2344" s="66" t="s">
        <v>188</v>
      </c>
      <c r="D2344" s="66"/>
      <c r="E2344" s="66"/>
      <c r="F2344" s="13" t="s">
        <v>286</v>
      </c>
      <c r="G2344" s="15">
        <v>1</v>
      </c>
      <c r="H2344" s="16">
        <v>1500</v>
      </c>
      <c r="I2344" s="16">
        <f>TRUNC(TRUNC(G2344,8)*H2344,2)</f>
        <v>1500</v>
      </c>
    </row>
    <row r="2345" spans="1:9" ht="15" customHeight="1" x14ac:dyDescent="0.25">
      <c r="A2345" s="8"/>
      <c r="B2345" s="8"/>
      <c r="C2345" s="8"/>
      <c r="D2345" s="8"/>
      <c r="E2345" s="8"/>
      <c r="F2345" s="8"/>
      <c r="G2345" s="67" t="s">
        <v>3896</v>
      </c>
      <c r="H2345" s="67"/>
      <c r="I2345" s="17">
        <f>SUM(I2344:I2344)</f>
        <v>1500</v>
      </c>
    </row>
    <row r="2346" spans="1:9" ht="15" customHeight="1" x14ac:dyDescent="0.25">
      <c r="A2346" s="64" t="s">
        <v>3872</v>
      </c>
      <c r="B2346" s="64"/>
      <c r="C2346" s="65" t="s">
        <v>3</v>
      </c>
      <c r="D2346" s="65"/>
      <c r="E2346" s="65"/>
      <c r="F2346" s="12" t="s">
        <v>4</v>
      </c>
      <c r="G2346" s="12" t="s">
        <v>3725</v>
      </c>
      <c r="H2346" s="12" t="s">
        <v>3726</v>
      </c>
      <c r="I2346" s="12" t="s">
        <v>3727</v>
      </c>
    </row>
    <row r="2347" spans="1:9" ht="15" customHeight="1" x14ac:dyDescent="0.25">
      <c r="A2347" s="13" t="s">
        <v>4269</v>
      </c>
      <c r="B2347" s="14" t="s">
        <v>4270</v>
      </c>
      <c r="C2347" s="66" t="s">
        <v>17</v>
      </c>
      <c r="D2347" s="66"/>
      <c r="E2347" s="66"/>
      <c r="F2347" s="13" t="s">
        <v>25</v>
      </c>
      <c r="G2347" s="15">
        <v>1</v>
      </c>
      <c r="H2347" s="16">
        <v>33.94</v>
      </c>
      <c r="I2347" s="16">
        <f>TRUNC(TRUNC(G2347,8)*H2347,2)</f>
        <v>33.94</v>
      </c>
    </row>
    <row r="2348" spans="1:9" ht="18" customHeight="1" x14ac:dyDescent="0.25">
      <c r="A2348" s="8"/>
      <c r="B2348" s="8"/>
      <c r="C2348" s="8"/>
      <c r="D2348" s="8"/>
      <c r="E2348" s="8"/>
      <c r="F2348" s="8"/>
      <c r="G2348" s="67" t="s">
        <v>3875</v>
      </c>
      <c r="H2348" s="67"/>
      <c r="I2348" s="17">
        <f>SUM(I2347:I2347)</f>
        <v>33.94</v>
      </c>
    </row>
    <row r="2349" spans="1:9" ht="15" customHeight="1" x14ac:dyDescent="0.25">
      <c r="A2349" s="8"/>
      <c r="B2349" s="8"/>
      <c r="C2349" s="8"/>
      <c r="D2349" s="8"/>
      <c r="E2349" s="8"/>
      <c r="F2349" s="8"/>
      <c r="G2349" s="68" t="s">
        <v>3745</v>
      </c>
      <c r="H2349" s="68"/>
      <c r="I2349" s="4">
        <f>ROUND(SUM(I2345,I2348),2)</f>
        <v>1533.94</v>
      </c>
    </row>
    <row r="2350" spans="1:9" ht="9.9499999999999993" customHeight="1" x14ac:dyDescent="0.25">
      <c r="A2350" s="8"/>
      <c r="B2350" s="8"/>
      <c r="C2350" s="8"/>
      <c r="D2350" s="8"/>
      <c r="E2350" s="8"/>
      <c r="F2350" s="8"/>
      <c r="G2350" s="62"/>
      <c r="H2350" s="62"/>
      <c r="I2350" s="62"/>
    </row>
    <row r="2351" spans="1:9" ht="20.100000000000001" customHeight="1" x14ac:dyDescent="0.25">
      <c r="A2351" s="63" t="s">
        <v>4704</v>
      </c>
      <c r="B2351" s="63"/>
      <c r="C2351" s="63"/>
      <c r="D2351" s="63"/>
      <c r="E2351" s="63"/>
      <c r="F2351" s="63"/>
      <c r="G2351" s="63"/>
      <c r="H2351" s="63"/>
      <c r="I2351" s="63"/>
    </row>
    <row r="2352" spans="1:9" ht="15" customHeight="1" x14ac:dyDescent="0.25">
      <c r="A2352" s="64" t="s">
        <v>3872</v>
      </c>
      <c r="B2352" s="64"/>
      <c r="C2352" s="65" t="s">
        <v>3</v>
      </c>
      <c r="D2352" s="65"/>
      <c r="E2352" s="65"/>
      <c r="F2352" s="12" t="s">
        <v>4</v>
      </c>
      <c r="G2352" s="12" t="s">
        <v>3725</v>
      </c>
      <c r="H2352" s="12" t="s">
        <v>3726</v>
      </c>
      <c r="I2352" s="12" t="s">
        <v>3727</v>
      </c>
    </row>
    <row r="2353" spans="1:9" ht="21" customHeight="1" x14ac:dyDescent="0.25">
      <c r="A2353" s="13" t="s">
        <v>4267</v>
      </c>
      <c r="B2353" s="14" t="s">
        <v>4268</v>
      </c>
      <c r="C2353" s="66" t="s">
        <v>17</v>
      </c>
      <c r="D2353" s="66"/>
      <c r="E2353" s="66"/>
      <c r="F2353" s="13" t="s">
        <v>25</v>
      </c>
      <c r="G2353" s="15">
        <v>4.4999999999999997E-3</v>
      </c>
      <c r="H2353" s="16">
        <v>25.56</v>
      </c>
      <c r="I2353" s="16">
        <f>ROUND(ROUND(G2353,8)*H2353,2)</f>
        <v>0.12</v>
      </c>
    </row>
    <row r="2354" spans="1:9" ht="15" customHeight="1" x14ac:dyDescent="0.25">
      <c r="A2354" s="13" t="s">
        <v>4269</v>
      </c>
      <c r="B2354" s="14" t="s">
        <v>4270</v>
      </c>
      <c r="C2354" s="66" t="s">
        <v>17</v>
      </c>
      <c r="D2354" s="66"/>
      <c r="E2354" s="66"/>
      <c r="F2354" s="13" t="s">
        <v>25</v>
      </c>
      <c r="G2354" s="15">
        <v>4.4999999999999997E-3</v>
      </c>
      <c r="H2354" s="16">
        <v>33.94</v>
      </c>
      <c r="I2354" s="16">
        <f>ROUND(ROUND(G2354,8)*H2354,2)</f>
        <v>0.15</v>
      </c>
    </row>
    <row r="2355" spans="1:9" ht="18" customHeight="1" x14ac:dyDescent="0.25">
      <c r="A2355" s="8"/>
      <c r="B2355" s="8"/>
      <c r="C2355" s="8"/>
      <c r="D2355" s="8"/>
      <c r="E2355" s="8"/>
      <c r="F2355" s="8"/>
      <c r="G2355" s="67" t="s">
        <v>3875</v>
      </c>
      <c r="H2355" s="67"/>
      <c r="I2355" s="17">
        <f>SUM(I2353:I2354)</f>
        <v>0.27</v>
      </c>
    </row>
    <row r="2356" spans="1:9" ht="15" customHeight="1" x14ac:dyDescent="0.25">
      <c r="A2356" s="64" t="s">
        <v>3741</v>
      </c>
      <c r="B2356" s="64"/>
      <c r="C2356" s="65" t="s">
        <v>3</v>
      </c>
      <c r="D2356" s="65"/>
      <c r="E2356" s="65"/>
      <c r="F2356" s="12" t="s">
        <v>4</v>
      </c>
      <c r="G2356" s="12" t="s">
        <v>3725</v>
      </c>
      <c r="H2356" s="12" t="s">
        <v>3726</v>
      </c>
      <c r="I2356" s="12" t="s">
        <v>3727</v>
      </c>
    </row>
    <row r="2357" spans="1:9" ht="21" customHeight="1" x14ac:dyDescent="0.25">
      <c r="A2357" s="13" t="s">
        <v>4705</v>
      </c>
      <c r="B2357" s="14" t="s">
        <v>4706</v>
      </c>
      <c r="C2357" s="66" t="s">
        <v>188</v>
      </c>
      <c r="D2357" s="66"/>
      <c r="E2357" s="66"/>
      <c r="F2357" s="13" t="s">
        <v>286</v>
      </c>
      <c r="G2357" s="15">
        <v>1</v>
      </c>
      <c r="H2357" s="16">
        <v>23.68</v>
      </c>
      <c r="I2357" s="16">
        <f>ROUND(ROUND(G2357,8)*H2357,2)</f>
        <v>23.68</v>
      </c>
    </row>
    <row r="2358" spans="1:9" ht="15" customHeight="1" x14ac:dyDescent="0.25">
      <c r="A2358" s="8"/>
      <c r="B2358" s="8"/>
      <c r="C2358" s="8"/>
      <c r="D2358" s="8"/>
      <c r="E2358" s="8"/>
      <c r="F2358" s="8"/>
      <c r="G2358" s="67" t="s">
        <v>3744</v>
      </c>
      <c r="H2358" s="67"/>
      <c r="I2358" s="17">
        <f>SUM(I2357:I2357)</f>
        <v>23.68</v>
      </c>
    </row>
    <row r="2359" spans="1:9" ht="15" customHeight="1" x14ac:dyDescent="0.25">
      <c r="A2359" s="69" t="s">
        <v>4707</v>
      </c>
      <c r="B2359" s="69"/>
      <c r="C2359" s="69"/>
      <c r="D2359" s="8"/>
      <c r="E2359" s="8"/>
      <c r="F2359" s="8"/>
      <c r="G2359" s="68" t="s">
        <v>3745</v>
      </c>
      <c r="H2359" s="68"/>
      <c r="I2359" s="4">
        <v>23.95</v>
      </c>
    </row>
    <row r="2360" spans="1:9" ht="2.1" customHeight="1" x14ac:dyDescent="0.25">
      <c r="A2360" s="69"/>
      <c r="B2360" s="69"/>
      <c r="C2360" s="69"/>
      <c r="D2360" s="8"/>
      <c r="E2360" s="8"/>
      <c r="F2360" s="8"/>
      <c r="G2360" s="8"/>
      <c r="H2360" s="8"/>
      <c r="I2360" s="8"/>
    </row>
    <row r="2361" spans="1:9" ht="9.9499999999999993" customHeight="1" x14ac:dyDescent="0.25">
      <c r="A2361" s="8"/>
      <c r="B2361" s="8"/>
      <c r="C2361" s="8"/>
      <c r="D2361" s="8"/>
      <c r="E2361" s="8"/>
      <c r="F2361" s="8"/>
      <c r="G2361" s="62"/>
      <c r="H2361" s="62"/>
      <c r="I2361" s="62"/>
    </row>
    <row r="2362" spans="1:9" ht="27" customHeight="1" x14ac:dyDescent="0.25">
      <c r="A2362" s="63" t="s">
        <v>4708</v>
      </c>
      <c r="B2362" s="63"/>
      <c r="C2362" s="63"/>
      <c r="D2362" s="63"/>
      <c r="E2362" s="63"/>
      <c r="F2362" s="63"/>
      <c r="G2362" s="63"/>
      <c r="H2362" s="63"/>
      <c r="I2362" s="63"/>
    </row>
    <row r="2363" spans="1:9" ht="15" customHeight="1" x14ac:dyDescent="0.25">
      <c r="A2363" s="64" t="s">
        <v>3887</v>
      </c>
      <c r="B2363" s="64"/>
      <c r="C2363" s="65" t="s">
        <v>3</v>
      </c>
      <c r="D2363" s="65"/>
      <c r="E2363" s="65"/>
      <c r="F2363" s="12" t="s">
        <v>4</v>
      </c>
      <c r="G2363" s="12" t="s">
        <v>3725</v>
      </c>
      <c r="H2363" s="12" t="s">
        <v>3726</v>
      </c>
      <c r="I2363" s="12" t="s">
        <v>3727</v>
      </c>
    </row>
    <row r="2364" spans="1:9" ht="15" customHeight="1" x14ac:dyDescent="0.25">
      <c r="A2364" s="13" t="s">
        <v>4709</v>
      </c>
      <c r="B2364" s="14" t="s">
        <v>4710</v>
      </c>
      <c r="C2364" s="66" t="s">
        <v>188</v>
      </c>
      <c r="D2364" s="66"/>
      <c r="E2364" s="66"/>
      <c r="F2364" s="13" t="s">
        <v>465</v>
      </c>
      <c r="G2364" s="15">
        <v>1</v>
      </c>
      <c r="H2364" s="16">
        <v>10.8</v>
      </c>
      <c r="I2364" s="16">
        <f>ROUND(ROUND(G2364,8)*H2364,2)</f>
        <v>10.8</v>
      </c>
    </row>
    <row r="2365" spans="1:9" ht="15" customHeight="1" x14ac:dyDescent="0.25">
      <c r="A2365" s="8"/>
      <c r="B2365" s="8"/>
      <c r="C2365" s="8"/>
      <c r="D2365" s="8"/>
      <c r="E2365" s="8"/>
      <c r="F2365" s="8"/>
      <c r="G2365" s="67" t="s">
        <v>3896</v>
      </c>
      <c r="H2365" s="67"/>
      <c r="I2365" s="17">
        <f>SUM(I2364:I2364)</f>
        <v>10.8</v>
      </c>
    </row>
    <row r="2366" spans="1:9" ht="15" customHeight="1" x14ac:dyDescent="0.25">
      <c r="A2366" s="64" t="s">
        <v>3872</v>
      </c>
      <c r="B2366" s="64"/>
      <c r="C2366" s="65" t="s">
        <v>3</v>
      </c>
      <c r="D2366" s="65"/>
      <c r="E2366" s="65"/>
      <c r="F2366" s="12" t="s">
        <v>4</v>
      </c>
      <c r="G2366" s="12" t="s">
        <v>3725</v>
      </c>
      <c r="H2366" s="12" t="s">
        <v>3726</v>
      </c>
      <c r="I2366" s="12" t="s">
        <v>3727</v>
      </c>
    </row>
    <row r="2367" spans="1:9" ht="21" customHeight="1" x14ac:dyDescent="0.25">
      <c r="A2367" s="13" t="s">
        <v>4267</v>
      </c>
      <c r="B2367" s="14" t="s">
        <v>4268</v>
      </c>
      <c r="C2367" s="66" t="s">
        <v>17</v>
      </c>
      <c r="D2367" s="66"/>
      <c r="E2367" s="66"/>
      <c r="F2367" s="13" t="s">
        <v>25</v>
      </c>
      <c r="G2367" s="15">
        <v>0.12</v>
      </c>
      <c r="H2367" s="16">
        <v>25.56</v>
      </c>
      <c r="I2367" s="16">
        <f>ROUND(ROUND(G2367,8)*H2367,2)</f>
        <v>3.07</v>
      </c>
    </row>
    <row r="2368" spans="1:9" ht="15" customHeight="1" x14ac:dyDescent="0.25">
      <c r="A2368" s="13" t="s">
        <v>4269</v>
      </c>
      <c r="B2368" s="14" t="s">
        <v>4270</v>
      </c>
      <c r="C2368" s="66" t="s">
        <v>17</v>
      </c>
      <c r="D2368" s="66"/>
      <c r="E2368" s="66"/>
      <c r="F2368" s="13" t="s">
        <v>25</v>
      </c>
      <c r="G2368" s="15">
        <v>0.12</v>
      </c>
      <c r="H2368" s="16">
        <v>33.94</v>
      </c>
      <c r="I2368" s="16">
        <f>ROUND(ROUND(G2368,8)*H2368,2)</f>
        <v>4.07</v>
      </c>
    </row>
    <row r="2369" spans="1:9" ht="18" customHeight="1" x14ac:dyDescent="0.25">
      <c r="A2369" s="8"/>
      <c r="B2369" s="8"/>
      <c r="C2369" s="8"/>
      <c r="D2369" s="8"/>
      <c r="E2369" s="8"/>
      <c r="F2369" s="8"/>
      <c r="G2369" s="67" t="s">
        <v>3875</v>
      </c>
      <c r="H2369" s="67"/>
      <c r="I2369" s="17">
        <f>SUM(I2367:I2368)</f>
        <v>7.1400000000000006</v>
      </c>
    </row>
    <row r="2370" spans="1:9" ht="15" customHeight="1" x14ac:dyDescent="0.25">
      <c r="A2370" s="69" t="s">
        <v>4711</v>
      </c>
      <c r="B2370" s="69"/>
      <c r="C2370" s="69"/>
      <c r="D2370" s="8"/>
      <c r="E2370" s="8"/>
      <c r="F2370" s="8"/>
      <c r="G2370" s="68" t="s">
        <v>3745</v>
      </c>
      <c r="H2370" s="68"/>
      <c r="I2370" s="4">
        <v>17.940000000000001</v>
      </c>
    </row>
    <row r="2371" spans="1:9" ht="9.9499999999999993" customHeight="1" x14ac:dyDescent="0.25">
      <c r="A2371" s="8"/>
      <c r="B2371" s="8"/>
      <c r="C2371" s="8"/>
      <c r="D2371" s="8"/>
      <c r="E2371" s="8"/>
      <c r="F2371" s="8"/>
      <c r="G2371" s="62"/>
      <c r="H2371" s="62"/>
      <c r="I2371" s="62"/>
    </row>
    <row r="2372" spans="1:9" ht="20.100000000000001" customHeight="1" x14ac:dyDescent="0.25">
      <c r="A2372" s="63" t="s">
        <v>4712</v>
      </c>
      <c r="B2372" s="63"/>
      <c r="C2372" s="63"/>
      <c r="D2372" s="63"/>
      <c r="E2372" s="63"/>
      <c r="F2372" s="63"/>
      <c r="G2372" s="63"/>
      <c r="H2372" s="63"/>
      <c r="I2372" s="63"/>
    </row>
    <row r="2373" spans="1:9" ht="15" customHeight="1" x14ac:dyDescent="0.25">
      <c r="A2373" s="64" t="s">
        <v>3872</v>
      </c>
      <c r="B2373" s="64"/>
      <c r="C2373" s="65" t="s">
        <v>3</v>
      </c>
      <c r="D2373" s="65"/>
      <c r="E2373" s="65"/>
      <c r="F2373" s="12" t="s">
        <v>4</v>
      </c>
      <c r="G2373" s="12" t="s">
        <v>3725</v>
      </c>
      <c r="H2373" s="12" t="s">
        <v>3726</v>
      </c>
      <c r="I2373" s="12" t="s">
        <v>3727</v>
      </c>
    </row>
    <row r="2374" spans="1:9" ht="15" customHeight="1" x14ac:dyDescent="0.25">
      <c r="A2374" s="13" t="s">
        <v>3948</v>
      </c>
      <c r="B2374" s="14" t="s">
        <v>3949</v>
      </c>
      <c r="C2374" s="66" t="s">
        <v>17</v>
      </c>
      <c r="D2374" s="66"/>
      <c r="E2374" s="66"/>
      <c r="F2374" s="13" t="s">
        <v>25</v>
      </c>
      <c r="G2374" s="15">
        <v>1.004</v>
      </c>
      <c r="H2374" s="16">
        <v>33.520000000000003</v>
      </c>
      <c r="I2374" s="16">
        <f>TRUNC(TRUNC(G2374,8)*H2374,2)</f>
        <v>33.65</v>
      </c>
    </row>
    <row r="2375" spans="1:9" ht="15" customHeight="1" x14ac:dyDescent="0.25">
      <c r="A2375" s="13" t="s">
        <v>3899</v>
      </c>
      <c r="B2375" s="14" t="s">
        <v>3900</v>
      </c>
      <c r="C2375" s="66" t="s">
        <v>17</v>
      </c>
      <c r="D2375" s="66"/>
      <c r="E2375" s="66"/>
      <c r="F2375" s="13" t="s">
        <v>25</v>
      </c>
      <c r="G2375" s="15">
        <v>3.5150000000000001</v>
      </c>
      <c r="H2375" s="16">
        <v>24.37</v>
      </c>
      <c r="I2375" s="16">
        <f>TRUNC(TRUNC(G2375,8)*H2375,2)</f>
        <v>85.66</v>
      </c>
    </row>
    <row r="2376" spans="1:9" ht="18" customHeight="1" x14ac:dyDescent="0.25">
      <c r="A2376" s="8"/>
      <c r="B2376" s="8"/>
      <c r="C2376" s="8"/>
      <c r="D2376" s="8"/>
      <c r="E2376" s="8"/>
      <c r="F2376" s="8"/>
      <c r="G2376" s="67" t="s">
        <v>3875</v>
      </c>
      <c r="H2376" s="67"/>
      <c r="I2376" s="17">
        <f>SUM(I2374:I2375)</f>
        <v>119.31</v>
      </c>
    </row>
    <row r="2377" spans="1:9" ht="15" customHeight="1" x14ac:dyDescent="0.25">
      <c r="A2377" s="8"/>
      <c r="B2377" s="8"/>
      <c r="C2377" s="8"/>
      <c r="D2377" s="8"/>
      <c r="E2377" s="8"/>
      <c r="F2377" s="8"/>
      <c r="G2377" s="68" t="s">
        <v>3745</v>
      </c>
      <c r="H2377" s="68"/>
      <c r="I2377" s="4">
        <f>ROUND(SUM(I2376),2)</f>
        <v>119.31</v>
      </c>
    </row>
    <row r="2378" spans="1:9" ht="9.9499999999999993" customHeight="1" x14ac:dyDescent="0.25">
      <c r="A2378" s="8"/>
      <c r="B2378" s="8"/>
      <c r="C2378" s="8"/>
      <c r="D2378" s="8"/>
      <c r="E2378" s="8"/>
      <c r="F2378" s="8"/>
      <c r="G2378" s="62"/>
      <c r="H2378" s="62"/>
      <c r="I2378" s="62"/>
    </row>
    <row r="2379" spans="1:9" ht="20.100000000000001" customHeight="1" x14ac:dyDescent="0.25">
      <c r="A2379" s="63" t="s">
        <v>4713</v>
      </c>
      <c r="B2379" s="63"/>
      <c r="C2379" s="63"/>
      <c r="D2379" s="63"/>
      <c r="E2379" s="63"/>
      <c r="F2379" s="63"/>
      <c r="G2379" s="63"/>
      <c r="H2379" s="63"/>
      <c r="I2379" s="63"/>
    </row>
    <row r="2380" spans="1:9" ht="15" customHeight="1" x14ac:dyDescent="0.25">
      <c r="A2380" s="64" t="s">
        <v>3865</v>
      </c>
      <c r="B2380" s="64"/>
      <c r="C2380" s="65" t="s">
        <v>3</v>
      </c>
      <c r="D2380" s="65"/>
      <c r="E2380" s="65"/>
      <c r="F2380" s="12" t="s">
        <v>4</v>
      </c>
      <c r="G2380" s="12" t="s">
        <v>3725</v>
      </c>
      <c r="H2380" s="12" t="s">
        <v>3726</v>
      </c>
      <c r="I2380" s="12" t="s">
        <v>3727</v>
      </c>
    </row>
    <row r="2381" spans="1:9" ht="45.95" customHeight="1" x14ac:dyDescent="0.25">
      <c r="A2381" s="13" t="s">
        <v>4187</v>
      </c>
      <c r="B2381" s="14" t="s">
        <v>4188</v>
      </c>
      <c r="C2381" s="66" t="s">
        <v>17</v>
      </c>
      <c r="D2381" s="66"/>
      <c r="E2381" s="66"/>
      <c r="F2381" s="13" t="s">
        <v>3868</v>
      </c>
      <c r="G2381" s="15">
        <v>5.9999999999999995E-4</v>
      </c>
      <c r="H2381" s="16">
        <v>79.819999999999993</v>
      </c>
      <c r="I2381" s="16">
        <f>TRUNC(TRUNC(G2381,8)*H2381,2)</f>
        <v>0.04</v>
      </c>
    </row>
    <row r="2382" spans="1:9" ht="45.95" customHeight="1" x14ac:dyDescent="0.25">
      <c r="A2382" s="13" t="s">
        <v>4189</v>
      </c>
      <c r="B2382" s="14" t="s">
        <v>4190</v>
      </c>
      <c r="C2382" s="66" t="s">
        <v>17</v>
      </c>
      <c r="D2382" s="66"/>
      <c r="E2382" s="66"/>
      <c r="F2382" s="13" t="s">
        <v>3829</v>
      </c>
      <c r="G2382" s="15">
        <v>5.4000000000000003E-3</v>
      </c>
      <c r="H2382" s="16">
        <v>322.97000000000003</v>
      </c>
      <c r="I2382" s="16">
        <f>TRUNC(TRUNC(G2382,8)*H2382,2)</f>
        <v>1.74</v>
      </c>
    </row>
    <row r="2383" spans="1:9" ht="29.1" customHeight="1" x14ac:dyDescent="0.25">
      <c r="A2383" s="13" t="s">
        <v>4256</v>
      </c>
      <c r="B2383" s="14" t="s">
        <v>4257</v>
      </c>
      <c r="C2383" s="66" t="s">
        <v>17</v>
      </c>
      <c r="D2383" s="66"/>
      <c r="E2383" s="66"/>
      <c r="F2383" s="13" t="s">
        <v>3829</v>
      </c>
      <c r="G2383" s="15">
        <v>0.19620000000000001</v>
      </c>
      <c r="H2383" s="16">
        <v>49.12</v>
      </c>
      <c r="I2383" s="16">
        <f>TRUNC(TRUNC(G2383,8)*H2383,2)</f>
        <v>9.6300000000000008</v>
      </c>
    </row>
    <row r="2384" spans="1:9" ht="18" customHeight="1" x14ac:dyDescent="0.25">
      <c r="A2384" s="8"/>
      <c r="B2384" s="8"/>
      <c r="C2384" s="8"/>
      <c r="D2384" s="8"/>
      <c r="E2384" s="8"/>
      <c r="F2384" s="8"/>
      <c r="G2384" s="67" t="s">
        <v>3871</v>
      </c>
      <c r="H2384" s="67"/>
      <c r="I2384" s="17">
        <f>SUM(I2381:I2383)</f>
        <v>11.41</v>
      </c>
    </row>
    <row r="2385" spans="1:9" ht="15" customHeight="1" x14ac:dyDescent="0.25">
      <c r="A2385" s="64" t="s">
        <v>3872</v>
      </c>
      <c r="B2385" s="64"/>
      <c r="C2385" s="65" t="s">
        <v>3</v>
      </c>
      <c r="D2385" s="65"/>
      <c r="E2385" s="65"/>
      <c r="F2385" s="12" t="s">
        <v>4</v>
      </c>
      <c r="G2385" s="12" t="s">
        <v>3725</v>
      </c>
      <c r="H2385" s="12" t="s">
        <v>3726</v>
      </c>
      <c r="I2385" s="12" t="s">
        <v>3727</v>
      </c>
    </row>
    <row r="2386" spans="1:9" ht="15" customHeight="1" x14ac:dyDescent="0.25">
      <c r="A2386" s="13" t="s">
        <v>3899</v>
      </c>
      <c r="B2386" s="14" t="s">
        <v>3900</v>
      </c>
      <c r="C2386" s="66" t="s">
        <v>17</v>
      </c>
      <c r="D2386" s="66"/>
      <c r="E2386" s="66"/>
      <c r="F2386" s="13" t="s">
        <v>25</v>
      </c>
      <c r="G2386" s="15">
        <v>0.78659999999999997</v>
      </c>
      <c r="H2386" s="16">
        <v>24.37</v>
      </c>
      <c r="I2386" s="16">
        <f>TRUNC(TRUNC(G2386,8)*H2386,2)</f>
        <v>19.16</v>
      </c>
    </row>
    <row r="2387" spans="1:9" ht="18" customHeight="1" x14ac:dyDescent="0.25">
      <c r="A2387" s="8"/>
      <c r="B2387" s="8"/>
      <c r="C2387" s="8"/>
      <c r="D2387" s="8"/>
      <c r="E2387" s="8"/>
      <c r="F2387" s="8"/>
      <c r="G2387" s="67" t="s">
        <v>3875</v>
      </c>
      <c r="H2387" s="67"/>
      <c r="I2387" s="17">
        <f>SUM(I2386:I2386)</f>
        <v>19.16</v>
      </c>
    </row>
    <row r="2388" spans="1:9" ht="15" customHeight="1" x14ac:dyDescent="0.25">
      <c r="A2388" s="8"/>
      <c r="B2388" s="8"/>
      <c r="C2388" s="8"/>
      <c r="D2388" s="8"/>
      <c r="E2388" s="8"/>
      <c r="F2388" s="8"/>
      <c r="G2388" s="68" t="s">
        <v>3745</v>
      </c>
      <c r="H2388" s="68"/>
      <c r="I2388" s="4">
        <f>ROUND(SUM(I2384,I2387),2)</f>
        <v>30.57</v>
      </c>
    </row>
    <row r="2389" spans="1:9" ht="9.9499999999999993" customHeight="1" x14ac:dyDescent="0.25">
      <c r="A2389" s="8"/>
      <c r="B2389" s="8"/>
      <c r="C2389" s="8"/>
      <c r="D2389" s="8"/>
      <c r="E2389" s="8"/>
      <c r="F2389" s="8"/>
      <c r="G2389" s="62"/>
      <c r="H2389" s="62"/>
      <c r="I2389" s="62"/>
    </row>
    <row r="2390" spans="1:9" ht="20.100000000000001" customHeight="1" x14ac:dyDescent="0.25">
      <c r="A2390" s="63" t="s">
        <v>4714</v>
      </c>
      <c r="B2390" s="63"/>
      <c r="C2390" s="63"/>
      <c r="D2390" s="63"/>
      <c r="E2390" s="63"/>
      <c r="F2390" s="63"/>
      <c r="G2390" s="63"/>
      <c r="H2390" s="63"/>
      <c r="I2390" s="63"/>
    </row>
    <row r="2391" spans="1:9" ht="15" customHeight="1" x14ac:dyDescent="0.25">
      <c r="A2391" s="64" t="s">
        <v>3865</v>
      </c>
      <c r="B2391" s="64"/>
      <c r="C2391" s="65" t="s">
        <v>3</v>
      </c>
      <c r="D2391" s="65"/>
      <c r="E2391" s="65"/>
      <c r="F2391" s="12" t="s">
        <v>4</v>
      </c>
      <c r="G2391" s="12" t="s">
        <v>3725</v>
      </c>
      <c r="H2391" s="12" t="s">
        <v>3726</v>
      </c>
      <c r="I2391" s="12" t="s">
        <v>3727</v>
      </c>
    </row>
    <row r="2392" spans="1:9" ht="45.95" customHeight="1" x14ac:dyDescent="0.25">
      <c r="A2392" s="13" t="s">
        <v>4715</v>
      </c>
      <c r="B2392" s="14" t="s">
        <v>4716</v>
      </c>
      <c r="C2392" s="66" t="s">
        <v>17</v>
      </c>
      <c r="D2392" s="66"/>
      <c r="E2392" s="66"/>
      <c r="F2392" s="13" t="s">
        <v>3868</v>
      </c>
      <c r="G2392" s="15">
        <v>1.2E-2</v>
      </c>
      <c r="H2392" s="16">
        <v>79.069999999999993</v>
      </c>
      <c r="I2392" s="16">
        <f>TRUNC(TRUNC(G2392,8)*H2392,2)</f>
        <v>0.94</v>
      </c>
    </row>
    <row r="2393" spans="1:9" ht="45.95" customHeight="1" x14ac:dyDescent="0.25">
      <c r="A2393" s="13" t="s">
        <v>4717</v>
      </c>
      <c r="B2393" s="14" t="s">
        <v>4718</v>
      </c>
      <c r="C2393" s="66" t="s">
        <v>17</v>
      </c>
      <c r="D2393" s="66"/>
      <c r="E2393" s="66"/>
      <c r="F2393" s="13" t="s">
        <v>3829</v>
      </c>
      <c r="G2393" s="15">
        <v>1.5699999999999999E-2</v>
      </c>
      <c r="H2393" s="16">
        <v>270.76</v>
      </c>
      <c r="I2393" s="16">
        <f>TRUNC(TRUNC(G2393,8)*H2393,2)</f>
        <v>4.25</v>
      </c>
    </row>
    <row r="2394" spans="1:9" ht="29.1" customHeight="1" x14ac:dyDescent="0.25">
      <c r="A2394" s="13" t="s">
        <v>3881</v>
      </c>
      <c r="B2394" s="14" t="s">
        <v>3882</v>
      </c>
      <c r="C2394" s="66" t="s">
        <v>17</v>
      </c>
      <c r="D2394" s="66"/>
      <c r="E2394" s="66"/>
      <c r="F2394" s="13" t="s">
        <v>3868</v>
      </c>
      <c r="G2394" s="15">
        <v>8.6999999999999994E-3</v>
      </c>
      <c r="H2394" s="16">
        <v>111.57</v>
      </c>
      <c r="I2394" s="16">
        <f>TRUNC(TRUNC(G2394,8)*H2394,2)</f>
        <v>0.97</v>
      </c>
    </row>
    <row r="2395" spans="1:9" ht="29.1" customHeight="1" x14ac:dyDescent="0.25">
      <c r="A2395" s="13" t="s">
        <v>3883</v>
      </c>
      <c r="B2395" s="14" t="s">
        <v>3884</v>
      </c>
      <c r="C2395" s="66" t="s">
        <v>17</v>
      </c>
      <c r="D2395" s="66"/>
      <c r="E2395" s="66"/>
      <c r="F2395" s="13" t="s">
        <v>3829</v>
      </c>
      <c r="G2395" s="15">
        <v>4.1999999999999997E-3</v>
      </c>
      <c r="H2395" s="16">
        <v>268.05</v>
      </c>
      <c r="I2395" s="16">
        <f>TRUNC(TRUNC(G2395,8)*H2395,2)</f>
        <v>1.1200000000000001</v>
      </c>
    </row>
    <row r="2396" spans="1:9" ht="18" customHeight="1" x14ac:dyDescent="0.25">
      <c r="A2396" s="8"/>
      <c r="B2396" s="8"/>
      <c r="C2396" s="8"/>
      <c r="D2396" s="8"/>
      <c r="E2396" s="8"/>
      <c r="F2396" s="8"/>
      <c r="G2396" s="67" t="s">
        <v>3871</v>
      </c>
      <c r="H2396" s="67"/>
      <c r="I2396" s="17">
        <f>SUM(I2392:I2395)</f>
        <v>7.2799999999999994</v>
      </c>
    </row>
    <row r="2397" spans="1:9" ht="15" customHeight="1" x14ac:dyDescent="0.25">
      <c r="A2397" s="8"/>
      <c r="B2397" s="8"/>
      <c r="C2397" s="8"/>
      <c r="D2397" s="8"/>
      <c r="E2397" s="8"/>
      <c r="F2397" s="8"/>
      <c r="G2397" s="68" t="s">
        <v>3745</v>
      </c>
      <c r="H2397" s="68"/>
      <c r="I2397" s="4">
        <f>ROUND(SUM(I2396),2)</f>
        <v>7.28</v>
      </c>
    </row>
    <row r="2398" spans="1:9" ht="9.9499999999999993" customHeight="1" x14ac:dyDescent="0.25">
      <c r="A2398" s="8"/>
      <c r="B2398" s="8"/>
      <c r="C2398" s="8"/>
      <c r="D2398" s="8"/>
      <c r="E2398" s="8"/>
      <c r="F2398" s="8"/>
      <c r="G2398" s="62"/>
      <c r="H2398" s="62"/>
      <c r="I2398" s="62"/>
    </row>
    <row r="2399" spans="1:9" ht="20.100000000000001" customHeight="1" x14ac:dyDescent="0.25">
      <c r="A2399" s="63" t="s">
        <v>4719</v>
      </c>
      <c r="B2399" s="63"/>
      <c r="C2399" s="63"/>
      <c r="D2399" s="63"/>
      <c r="E2399" s="63"/>
      <c r="F2399" s="63"/>
      <c r="G2399" s="63"/>
      <c r="H2399" s="63"/>
      <c r="I2399" s="63"/>
    </row>
    <row r="2400" spans="1:9" ht="15" customHeight="1" x14ac:dyDescent="0.25">
      <c r="A2400" s="64" t="s">
        <v>3865</v>
      </c>
      <c r="B2400" s="64"/>
      <c r="C2400" s="65" t="s">
        <v>3</v>
      </c>
      <c r="D2400" s="65"/>
      <c r="E2400" s="65"/>
      <c r="F2400" s="12" t="s">
        <v>4</v>
      </c>
      <c r="G2400" s="12" t="s">
        <v>3725</v>
      </c>
      <c r="H2400" s="12" t="s">
        <v>3726</v>
      </c>
      <c r="I2400" s="12" t="s">
        <v>3727</v>
      </c>
    </row>
    <row r="2401" spans="1:9" ht="45.95" customHeight="1" x14ac:dyDescent="0.25">
      <c r="A2401" s="13" t="s">
        <v>4715</v>
      </c>
      <c r="B2401" s="14" t="s">
        <v>4716</v>
      </c>
      <c r="C2401" s="66" t="s">
        <v>17</v>
      </c>
      <c r="D2401" s="66"/>
      <c r="E2401" s="66"/>
      <c r="F2401" s="13" t="s">
        <v>3868</v>
      </c>
      <c r="G2401" s="15">
        <v>3.5999999999999999E-3</v>
      </c>
      <c r="H2401" s="16">
        <v>79.069999999999993</v>
      </c>
      <c r="I2401" s="16">
        <f>TRUNC(TRUNC(G2401,8)*H2401,2)</f>
        <v>0.28000000000000003</v>
      </c>
    </row>
    <row r="2402" spans="1:9" ht="45.95" customHeight="1" x14ac:dyDescent="0.25">
      <c r="A2402" s="13" t="s">
        <v>4717</v>
      </c>
      <c r="B2402" s="14" t="s">
        <v>4718</v>
      </c>
      <c r="C2402" s="66" t="s">
        <v>17</v>
      </c>
      <c r="D2402" s="66"/>
      <c r="E2402" s="66"/>
      <c r="F2402" s="13" t="s">
        <v>3829</v>
      </c>
      <c r="G2402" s="15">
        <v>8.3000000000000001E-3</v>
      </c>
      <c r="H2402" s="16">
        <v>270.76</v>
      </c>
      <c r="I2402" s="16">
        <f>TRUNC(TRUNC(G2402,8)*H2402,2)</f>
        <v>2.2400000000000002</v>
      </c>
    </row>
    <row r="2403" spans="1:9" ht="18" customHeight="1" x14ac:dyDescent="0.25">
      <c r="A2403" s="8"/>
      <c r="B2403" s="8"/>
      <c r="C2403" s="8"/>
      <c r="D2403" s="8"/>
      <c r="E2403" s="8"/>
      <c r="F2403" s="8"/>
      <c r="G2403" s="67" t="s">
        <v>3871</v>
      </c>
      <c r="H2403" s="67"/>
      <c r="I2403" s="17">
        <f>SUM(I2401:I2402)</f>
        <v>2.5200000000000005</v>
      </c>
    </row>
    <row r="2404" spans="1:9" ht="15" customHeight="1" x14ac:dyDescent="0.25">
      <c r="A2404" s="8"/>
      <c r="B2404" s="8"/>
      <c r="C2404" s="8"/>
      <c r="D2404" s="8"/>
      <c r="E2404" s="8"/>
      <c r="F2404" s="8"/>
      <c r="G2404" s="68" t="s">
        <v>3745</v>
      </c>
      <c r="H2404" s="68"/>
      <c r="I2404" s="4">
        <f>ROUND(SUM(I2403),2)</f>
        <v>2.52</v>
      </c>
    </row>
    <row r="2405" spans="1:9" ht="9.9499999999999993" customHeight="1" x14ac:dyDescent="0.25">
      <c r="A2405" s="8"/>
      <c r="B2405" s="8"/>
      <c r="C2405" s="8"/>
      <c r="D2405" s="8"/>
      <c r="E2405" s="8"/>
      <c r="F2405" s="8"/>
      <c r="G2405" s="62"/>
      <c r="H2405" s="62"/>
      <c r="I2405" s="62"/>
    </row>
    <row r="2406" spans="1:9" ht="20.100000000000001" customHeight="1" x14ac:dyDescent="0.25">
      <c r="A2406" s="63" t="s">
        <v>4720</v>
      </c>
      <c r="B2406" s="63"/>
      <c r="C2406" s="63"/>
      <c r="D2406" s="63"/>
      <c r="E2406" s="63"/>
      <c r="F2406" s="63"/>
      <c r="G2406" s="63"/>
      <c r="H2406" s="63"/>
      <c r="I2406" s="63"/>
    </row>
    <row r="2407" spans="1:9" ht="15" customHeight="1" x14ac:dyDescent="0.25">
      <c r="A2407" s="64" t="s">
        <v>3865</v>
      </c>
      <c r="B2407" s="64"/>
      <c r="C2407" s="65" t="s">
        <v>3</v>
      </c>
      <c r="D2407" s="65"/>
      <c r="E2407" s="65"/>
      <c r="F2407" s="12" t="s">
        <v>4</v>
      </c>
      <c r="G2407" s="12" t="s">
        <v>3725</v>
      </c>
      <c r="H2407" s="12" t="s">
        <v>3726</v>
      </c>
      <c r="I2407" s="12" t="s">
        <v>3727</v>
      </c>
    </row>
    <row r="2408" spans="1:9" ht="29.1" customHeight="1" x14ac:dyDescent="0.25">
      <c r="A2408" s="13" t="s">
        <v>3915</v>
      </c>
      <c r="B2408" s="14" t="s">
        <v>3916</v>
      </c>
      <c r="C2408" s="66" t="s">
        <v>17</v>
      </c>
      <c r="D2408" s="66"/>
      <c r="E2408" s="66"/>
      <c r="F2408" s="13" t="s">
        <v>3868</v>
      </c>
      <c r="G2408" s="15">
        <v>0.54300000000000004</v>
      </c>
      <c r="H2408" s="16">
        <v>40.880000000000003</v>
      </c>
      <c r="I2408" s="16">
        <f>TRUNC(TRUNC(G2408,8)*H2408,2)</f>
        <v>22.19</v>
      </c>
    </row>
    <row r="2409" spans="1:9" ht="29.1" customHeight="1" x14ac:dyDescent="0.25">
      <c r="A2409" s="13" t="s">
        <v>3917</v>
      </c>
      <c r="B2409" s="14" t="s">
        <v>3918</v>
      </c>
      <c r="C2409" s="66" t="s">
        <v>17</v>
      </c>
      <c r="D2409" s="66"/>
      <c r="E2409" s="66"/>
      <c r="F2409" s="13" t="s">
        <v>3829</v>
      </c>
      <c r="G2409" s="15">
        <v>0.13500000000000001</v>
      </c>
      <c r="H2409" s="16">
        <v>42.43</v>
      </c>
      <c r="I2409" s="16">
        <f>TRUNC(TRUNC(G2409,8)*H2409,2)</f>
        <v>5.72</v>
      </c>
    </row>
    <row r="2410" spans="1:9" ht="18" customHeight="1" x14ac:dyDescent="0.25">
      <c r="A2410" s="8"/>
      <c r="B2410" s="8"/>
      <c r="C2410" s="8"/>
      <c r="D2410" s="8"/>
      <c r="E2410" s="8"/>
      <c r="F2410" s="8"/>
      <c r="G2410" s="67" t="s">
        <v>3871</v>
      </c>
      <c r="H2410" s="67"/>
      <c r="I2410" s="17">
        <f>SUM(I2408:I2409)</f>
        <v>27.91</v>
      </c>
    </row>
    <row r="2411" spans="1:9" ht="15" customHeight="1" x14ac:dyDescent="0.25">
      <c r="A2411" s="64" t="s">
        <v>3887</v>
      </c>
      <c r="B2411" s="64"/>
      <c r="C2411" s="65" t="s">
        <v>3</v>
      </c>
      <c r="D2411" s="65"/>
      <c r="E2411" s="65"/>
      <c r="F2411" s="12" t="s">
        <v>4</v>
      </c>
      <c r="G2411" s="12" t="s">
        <v>3725</v>
      </c>
      <c r="H2411" s="12" t="s">
        <v>3726</v>
      </c>
      <c r="I2411" s="12" t="s">
        <v>3727</v>
      </c>
    </row>
    <row r="2412" spans="1:9" ht="21" customHeight="1" x14ac:dyDescent="0.25">
      <c r="A2412" s="13" t="s">
        <v>4147</v>
      </c>
      <c r="B2412" s="14" t="s">
        <v>4148</v>
      </c>
      <c r="C2412" s="66" t="s">
        <v>17</v>
      </c>
      <c r="D2412" s="66"/>
      <c r="E2412" s="66"/>
      <c r="F2412" s="13" t="s">
        <v>4149</v>
      </c>
      <c r="G2412" s="15">
        <v>1.67E-2</v>
      </c>
      <c r="H2412" s="16">
        <v>6.71</v>
      </c>
      <c r="I2412" s="16">
        <f t="shared" ref="I2412:I2417" si="34">TRUNC(TRUNC(G2412,8)*H2412,2)</f>
        <v>0.11</v>
      </c>
    </row>
    <row r="2413" spans="1:9" ht="15" customHeight="1" x14ac:dyDescent="0.25">
      <c r="A2413" s="13" t="s">
        <v>4721</v>
      </c>
      <c r="B2413" s="14" t="s">
        <v>4722</v>
      </c>
      <c r="C2413" s="66" t="s">
        <v>17</v>
      </c>
      <c r="D2413" s="66"/>
      <c r="E2413" s="66"/>
      <c r="F2413" s="13" t="s">
        <v>740</v>
      </c>
      <c r="G2413" s="15">
        <v>8.9999999999999993E-3</v>
      </c>
      <c r="H2413" s="16">
        <v>18.28</v>
      </c>
      <c r="I2413" s="16">
        <f t="shared" si="34"/>
        <v>0.16</v>
      </c>
    </row>
    <row r="2414" spans="1:9" ht="15" customHeight="1" x14ac:dyDescent="0.25">
      <c r="A2414" s="13" t="s">
        <v>4723</v>
      </c>
      <c r="B2414" s="14" t="s">
        <v>4724</v>
      </c>
      <c r="C2414" s="66" t="s">
        <v>17</v>
      </c>
      <c r="D2414" s="66"/>
      <c r="E2414" s="66"/>
      <c r="F2414" s="13" t="s">
        <v>740</v>
      </c>
      <c r="G2414" s="15">
        <v>7.2999999999999995E-2</v>
      </c>
      <c r="H2414" s="16">
        <v>16.63</v>
      </c>
      <c r="I2414" s="16">
        <f t="shared" si="34"/>
        <v>1.21</v>
      </c>
    </row>
    <row r="2415" spans="1:9" ht="21" customHeight="1" x14ac:dyDescent="0.25">
      <c r="A2415" s="13" t="s">
        <v>4725</v>
      </c>
      <c r="B2415" s="14" t="s">
        <v>4726</v>
      </c>
      <c r="C2415" s="66" t="s">
        <v>17</v>
      </c>
      <c r="D2415" s="66"/>
      <c r="E2415" s="66"/>
      <c r="F2415" s="13" t="s">
        <v>740</v>
      </c>
      <c r="G2415" s="15">
        <v>4.7E-2</v>
      </c>
      <c r="H2415" s="16">
        <v>20.14</v>
      </c>
      <c r="I2415" s="16">
        <f t="shared" si="34"/>
        <v>0.94</v>
      </c>
    </row>
    <row r="2416" spans="1:9" ht="21" customHeight="1" x14ac:dyDescent="0.25">
      <c r="A2416" s="13" t="s">
        <v>4150</v>
      </c>
      <c r="B2416" s="14" t="s">
        <v>4151</v>
      </c>
      <c r="C2416" s="66" t="s">
        <v>17</v>
      </c>
      <c r="D2416" s="66"/>
      <c r="E2416" s="66"/>
      <c r="F2416" s="13" t="s">
        <v>178</v>
      </c>
      <c r="G2416" s="15">
        <v>6.9550000000000001</v>
      </c>
      <c r="H2416" s="16">
        <v>3.36</v>
      </c>
      <c r="I2416" s="16">
        <f t="shared" si="34"/>
        <v>23.36</v>
      </c>
    </row>
    <row r="2417" spans="1:9" ht="21" customHeight="1" x14ac:dyDescent="0.25">
      <c r="A2417" s="13" t="s">
        <v>3931</v>
      </c>
      <c r="B2417" s="14" t="s">
        <v>3932</v>
      </c>
      <c r="C2417" s="66" t="s">
        <v>17</v>
      </c>
      <c r="D2417" s="66"/>
      <c r="E2417" s="66"/>
      <c r="F2417" s="13" t="s">
        <v>178</v>
      </c>
      <c r="G2417" s="15">
        <v>2.3639999999999999</v>
      </c>
      <c r="H2417" s="16">
        <v>15.95</v>
      </c>
      <c r="I2417" s="16">
        <f t="shared" si="34"/>
        <v>37.700000000000003</v>
      </c>
    </row>
    <row r="2418" spans="1:9" ht="15" customHeight="1" x14ac:dyDescent="0.25">
      <c r="A2418" s="8"/>
      <c r="B2418" s="8"/>
      <c r="C2418" s="8"/>
      <c r="D2418" s="8"/>
      <c r="E2418" s="8"/>
      <c r="F2418" s="8"/>
      <c r="G2418" s="67" t="s">
        <v>3896</v>
      </c>
      <c r="H2418" s="67"/>
      <c r="I2418" s="17">
        <f>SUM(I2412:I2417)</f>
        <v>63.480000000000004</v>
      </c>
    </row>
    <row r="2419" spans="1:9" ht="15" customHeight="1" x14ac:dyDescent="0.25">
      <c r="A2419" s="64" t="s">
        <v>3872</v>
      </c>
      <c r="B2419" s="64"/>
      <c r="C2419" s="65" t="s">
        <v>3</v>
      </c>
      <c r="D2419" s="65"/>
      <c r="E2419" s="65"/>
      <c r="F2419" s="12" t="s">
        <v>4</v>
      </c>
      <c r="G2419" s="12" t="s">
        <v>3725</v>
      </c>
      <c r="H2419" s="12" t="s">
        <v>3726</v>
      </c>
      <c r="I2419" s="12" t="s">
        <v>3727</v>
      </c>
    </row>
    <row r="2420" spans="1:9" ht="21" customHeight="1" x14ac:dyDescent="0.25">
      <c r="A2420" s="13" t="s">
        <v>3908</v>
      </c>
      <c r="B2420" s="14" t="s">
        <v>3909</v>
      </c>
      <c r="C2420" s="66" t="s">
        <v>17</v>
      </c>
      <c r="D2420" s="66"/>
      <c r="E2420" s="66"/>
      <c r="F2420" s="13" t="s">
        <v>25</v>
      </c>
      <c r="G2420" s="15">
        <v>1.17</v>
      </c>
      <c r="H2420" s="16">
        <v>24.95</v>
      </c>
      <c r="I2420" s="16">
        <f>TRUNC(TRUNC(G2420,8)*H2420,2)</f>
        <v>29.19</v>
      </c>
    </row>
    <row r="2421" spans="1:9" ht="21" customHeight="1" x14ac:dyDescent="0.25">
      <c r="A2421" s="13" t="s">
        <v>3897</v>
      </c>
      <c r="B2421" s="14" t="s">
        <v>3898</v>
      </c>
      <c r="C2421" s="66" t="s">
        <v>17</v>
      </c>
      <c r="D2421" s="66"/>
      <c r="E2421" s="66"/>
      <c r="F2421" s="13" t="s">
        <v>25</v>
      </c>
      <c r="G2421" s="15">
        <v>2.6</v>
      </c>
      <c r="H2421" s="16">
        <v>33.07</v>
      </c>
      <c r="I2421" s="16">
        <f>TRUNC(TRUNC(G2421,8)*H2421,2)</f>
        <v>85.98</v>
      </c>
    </row>
    <row r="2422" spans="1:9" ht="18" customHeight="1" x14ac:dyDescent="0.25">
      <c r="A2422" s="8"/>
      <c r="B2422" s="8"/>
      <c r="C2422" s="8"/>
      <c r="D2422" s="8"/>
      <c r="E2422" s="8"/>
      <c r="F2422" s="8"/>
      <c r="G2422" s="67" t="s">
        <v>3875</v>
      </c>
      <c r="H2422" s="67"/>
      <c r="I2422" s="17">
        <f>SUM(I2420:I2421)</f>
        <v>115.17</v>
      </c>
    </row>
    <row r="2423" spans="1:9" ht="15" customHeight="1" x14ac:dyDescent="0.25">
      <c r="A2423" s="8"/>
      <c r="B2423" s="8"/>
      <c r="C2423" s="8"/>
      <c r="D2423" s="8"/>
      <c r="E2423" s="8"/>
      <c r="F2423" s="8"/>
      <c r="G2423" s="68" t="s">
        <v>3745</v>
      </c>
      <c r="H2423" s="68"/>
      <c r="I2423" s="4">
        <f>ROUND(SUM(I2410,I2418,I2422),2)</f>
        <v>206.56</v>
      </c>
    </row>
    <row r="2424" spans="1:9" ht="9.9499999999999993" customHeight="1" x14ac:dyDescent="0.25">
      <c r="A2424" s="8"/>
      <c r="B2424" s="8"/>
      <c r="C2424" s="8"/>
      <c r="D2424" s="8"/>
      <c r="E2424" s="8"/>
      <c r="F2424" s="8"/>
      <c r="G2424" s="62"/>
      <c r="H2424" s="62"/>
      <c r="I2424" s="62"/>
    </row>
    <row r="2425" spans="1:9" ht="20.100000000000001" customHeight="1" x14ac:dyDescent="0.25">
      <c r="A2425" s="63" t="s">
        <v>4727</v>
      </c>
      <c r="B2425" s="63"/>
      <c r="C2425" s="63"/>
      <c r="D2425" s="63"/>
      <c r="E2425" s="63"/>
      <c r="F2425" s="63"/>
      <c r="G2425" s="63"/>
      <c r="H2425" s="63"/>
      <c r="I2425" s="63"/>
    </row>
    <row r="2426" spans="1:9" ht="15" customHeight="1" x14ac:dyDescent="0.25">
      <c r="A2426" s="64" t="s">
        <v>3872</v>
      </c>
      <c r="B2426" s="64"/>
      <c r="C2426" s="65" t="s">
        <v>3</v>
      </c>
      <c r="D2426" s="65"/>
      <c r="E2426" s="65"/>
      <c r="F2426" s="12" t="s">
        <v>4</v>
      </c>
      <c r="G2426" s="12" t="s">
        <v>3725</v>
      </c>
      <c r="H2426" s="12" t="s">
        <v>3726</v>
      </c>
      <c r="I2426" s="12" t="s">
        <v>3727</v>
      </c>
    </row>
    <row r="2427" spans="1:9" ht="15" customHeight="1" x14ac:dyDescent="0.25">
      <c r="A2427" s="13" t="s">
        <v>3948</v>
      </c>
      <c r="B2427" s="14" t="s">
        <v>3949</v>
      </c>
      <c r="C2427" s="66" t="s">
        <v>17</v>
      </c>
      <c r="D2427" s="66"/>
      <c r="E2427" s="66"/>
      <c r="F2427" s="13" t="s">
        <v>25</v>
      </c>
      <c r="G2427" s="15">
        <v>0.33905000000000002</v>
      </c>
      <c r="H2427" s="16">
        <v>33.520000000000003</v>
      </c>
      <c r="I2427" s="16">
        <f>TRUNC(TRUNC(G2427,8)*H2427,2)</f>
        <v>11.36</v>
      </c>
    </row>
    <row r="2428" spans="1:9" ht="15" customHeight="1" x14ac:dyDescent="0.25">
      <c r="A2428" s="13" t="s">
        <v>3899</v>
      </c>
      <c r="B2428" s="14" t="s">
        <v>3900</v>
      </c>
      <c r="C2428" s="66" t="s">
        <v>17</v>
      </c>
      <c r="D2428" s="66"/>
      <c r="E2428" s="66"/>
      <c r="F2428" s="13" t="s">
        <v>25</v>
      </c>
      <c r="G2428" s="15">
        <v>0.12265</v>
      </c>
      <c r="H2428" s="16">
        <v>24.37</v>
      </c>
      <c r="I2428" s="16">
        <f>TRUNC(TRUNC(G2428,8)*H2428,2)</f>
        <v>2.98</v>
      </c>
    </row>
    <row r="2429" spans="1:9" ht="18" customHeight="1" x14ac:dyDescent="0.25">
      <c r="A2429" s="8"/>
      <c r="B2429" s="8"/>
      <c r="C2429" s="8"/>
      <c r="D2429" s="8"/>
      <c r="E2429" s="8"/>
      <c r="F2429" s="8"/>
      <c r="G2429" s="67" t="s">
        <v>3875</v>
      </c>
      <c r="H2429" s="67"/>
      <c r="I2429" s="17">
        <f>SUM(I2427:I2428)</f>
        <v>14.34</v>
      </c>
    </row>
    <row r="2430" spans="1:9" ht="15" customHeight="1" x14ac:dyDescent="0.25">
      <c r="A2430" s="64" t="s">
        <v>3741</v>
      </c>
      <c r="B2430" s="64"/>
      <c r="C2430" s="65" t="s">
        <v>3</v>
      </c>
      <c r="D2430" s="65"/>
      <c r="E2430" s="65"/>
      <c r="F2430" s="12" t="s">
        <v>4</v>
      </c>
      <c r="G2430" s="12" t="s">
        <v>3725</v>
      </c>
      <c r="H2430" s="12" t="s">
        <v>3726</v>
      </c>
      <c r="I2430" s="12" t="s">
        <v>3727</v>
      </c>
    </row>
    <row r="2431" spans="1:9" ht="29.1" customHeight="1" x14ac:dyDescent="0.25">
      <c r="A2431" s="13" t="s">
        <v>4728</v>
      </c>
      <c r="B2431" s="14" t="s">
        <v>4729</v>
      </c>
      <c r="C2431" s="66" t="s">
        <v>17</v>
      </c>
      <c r="D2431" s="66"/>
      <c r="E2431" s="66"/>
      <c r="F2431" s="13" t="s">
        <v>76</v>
      </c>
      <c r="G2431" s="15">
        <v>6.9000000000000006E-2</v>
      </c>
      <c r="H2431" s="16">
        <v>474.44</v>
      </c>
      <c r="I2431" s="16">
        <f>TRUNC(TRUNC(G2431,8)*H2431,2)</f>
        <v>32.729999999999997</v>
      </c>
    </row>
    <row r="2432" spans="1:9" ht="15" customHeight="1" x14ac:dyDescent="0.25">
      <c r="A2432" s="8"/>
      <c r="B2432" s="8"/>
      <c r="C2432" s="8"/>
      <c r="D2432" s="8"/>
      <c r="E2432" s="8"/>
      <c r="F2432" s="8"/>
      <c r="G2432" s="67" t="s">
        <v>3744</v>
      </c>
      <c r="H2432" s="67"/>
      <c r="I2432" s="17">
        <f>SUM(I2431:I2431)</f>
        <v>32.729999999999997</v>
      </c>
    </row>
    <row r="2433" spans="1:9" ht="15" customHeight="1" x14ac:dyDescent="0.25">
      <c r="A2433" s="8"/>
      <c r="B2433" s="8"/>
      <c r="C2433" s="8"/>
      <c r="D2433" s="8"/>
      <c r="E2433" s="8"/>
      <c r="F2433" s="8"/>
      <c r="G2433" s="68" t="s">
        <v>3745</v>
      </c>
      <c r="H2433" s="68"/>
      <c r="I2433" s="4">
        <f>ROUND(SUM(I2429,I2432),2)</f>
        <v>47.07</v>
      </c>
    </row>
    <row r="2434" spans="1:9" ht="9.9499999999999993" customHeight="1" x14ac:dyDescent="0.25">
      <c r="A2434" s="8"/>
      <c r="B2434" s="8"/>
      <c r="C2434" s="8"/>
      <c r="D2434" s="8"/>
      <c r="E2434" s="8"/>
      <c r="F2434" s="8"/>
      <c r="G2434" s="62"/>
      <c r="H2434" s="62"/>
      <c r="I2434" s="62"/>
    </row>
    <row r="2435" spans="1:9" ht="20.100000000000001" customHeight="1" x14ac:dyDescent="0.25">
      <c r="A2435" s="63" t="s">
        <v>4730</v>
      </c>
      <c r="B2435" s="63"/>
      <c r="C2435" s="63"/>
      <c r="D2435" s="63"/>
      <c r="E2435" s="63"/>
      <c r="F2435" s="63"/>
      <c r="G2435" s="63"/>
      <c r="H2435" s="63"/>
      <c r="I2435" s="63"/>
    </row>
    <row r="2436" spans="1:9" ht="15" customHeight="1" x14ac:dyDescent="0.25">
      <c r="A2436" s="64" t="s">
        <v>3865</v>
      </c>
      <c r="B2436" s="64"/>
      <c r="C2436" s="65" t="s">
        <v>3</v>
      </c>
      <c r="D2436" s="65"/>
      <c r="E2436" s="65"/>
      <c r="F2436" s="12" t="s">
        <v>4</v>
      </c>
      <c r="G2436" s="12" t="s">
        <v>3725</v>
      </c>
      <c r="H2436" s="12" t="s">
        <v>3726</v>
      </c>
      <c r="I2436" s="12" t="s">
        <v>3727</v>
      </c>
    </row>
    <row r="2437" spans="1:9" ht="29.1" customHeight="1" x14ac:dyDescent="0.25">
      <c r="A2437" s="13" t="s">
        <v>4731</v>
      </c>
      <c r="B2437" s="14" t="s">
        <v>4732</v>
      </c>
      <c r="C2437" s="66" t="s">
        <v>17</v>
      </c>
      <c r="D2437" s="66"/>
      <c r="E2437" s="66"/>
      <c r="F2437" s="13" t="s">
        <v>3868</v>
      </c>
      <c r="G2437" s="15">
        <v>0.13300000000000001</v>
      </c>
      <c r="H2437" s="16">
        <v>0.52</v>
      </c>
      <c r="I2437" s="16">
        <f>TRUNC(TRUNC(G2437,8)*H2437,2)</f>
        <v>0.06</v>
      </c>
    </row>
    <row r="2438" spans="1:9" ht="29.1" customHeight="1" x14ac:dyDescent="0.25">
      <c r="A2438" s="13" t="s">
        <v>4733</v>
      </c>
      <c r="B2438" s="14" t="s">
        <v>4734</v>
      </c>
      <c r="C2438" s="66" t="s">
        <v>17</v>
      </c>
      <c r="D2438" s="66"/>
      <c r="E2438" s="66"/>
      <c r="F2438" s="13" t="s">
        <v>3829</v>
      </c>
      <c r="G2438" s="15">
        <v>0.161</v>
      </c>
      <c r="H2438" s="16">
        <v>1.41</v>
      </c>
      <c r="I2438" s="16">
        <f>TRUNC(TRUNC(G2438,8)*H2438,2)</f>
        <v>0.22</v>
      </c>
    </row>
    <row r="2439" spans="1:9" ht="18" customHeight="1" x14ac:dyDescent="0.25">
      <c r="A2439" s="8"/>
      <c r="B2439" s="8"/>
      <c r="C2439" s="8"/>
      <c r="D2439" s="8"/>
      <c r="E2439" s="8"/>
      <c r="F2439" s="8"/>
      <c r="G2439" s="67" t="s">
        <v>3871</v>
      </c>
      <c r="H2439" s="67"/>
      <c r="I2439" s="17">
        <f>SUM(I2437:I2438)</f>
        <v>0.28000000000000003</v>
      </c>
    </row>
    <row r="2440" spans="1:9" ht="15" customHeight="1" x14ac:dyDescent="0.25">
      <c r="A2440" s="64" t="s">
        <v>3887</v>
      </c>
      <c r="B2440" s="64"/>
      <c r="C2440" s="65" t="s">
        <v>3</v>
      </c>
      <c r="D2440" s="65"/>
      <c r="E2440" s="65"/>
      <c r="F2440" s="12" t="s">
        <v>4</v>
      </c>
      <c r="G2440" s="12" t="s">
        <v>3725</v>
      </c>
      <c r="H2440" s="12" t="s">
        <v>3726</v>
      </c>
      <c r="I2440" s="12" t="s">
        <v>3727</v>
      </c>
    </row>
    <row r="2441" spans="1:9" ht="38.1" customHeight="1" x14ac:dyDescent="0.25">
      <c r="A2441" s="13" t="s">
        <v>4735</v>
      </c>
      <c r="B2441" s="14" t="s">
        <v>4736</v>
      </c>
      <c r="C2441" s="66" t="s">
        <v>17</v>
      </c>
      <c r="D2441" s="66"/>
      <c r="E2441" s="66"/>
      <c r="F2441" s="13" t="s">
        <v>76</v>
      </c>
      <c r="G2441" s="15">
        <v>1.26</v>
      </c>
      <c r="H2441" s="16">
        <v>660.18</v>
      </c>
      <c r="I2441" s="16">
        <f>TRUNC(TRUNC(G2441,8)*H2441,2)</f>
        <v>831.82</v>
      </c>
    </row>
    <row r="2442" spans="1:9" ht="15" customHeight="1" x14ac:dyDescent="0.25">
      <c r="A2442" s="8"/>
      <c r="B2442" s="8"/>
      <c r="C2442" s="8"/>
      <c r="D2442" s="8"/>
      <c r="E2442" s="8"/>
      <c r="F2442" s="8"/>
      <c r="G2442" s="67" t="s">
        <v>3896</v>
      </c>
      <c r="H2442" s="67"/>
      <c r="I2442" s="17">
        <f>SUM(I2441:I2441)</f>
        <v>831.82</v>
      </c>
    </row>
    <row r="2443" spans="1:9" ht="15" customHeight="1" x14ac:dyDescent="0.25">
      <c r="A2443" s="64" t="s">
        <v>3872</v>
      </c>
      <c r="B2443" s="64"/>
      <c r="C2443" s="65" t="s">
        <v>3</v>
      </c>
      <c r="D2443" s="65"/>
      <c r="E2443" s="65"/>
      <c r="F2443" s="12" t="s">
        <v>4</v>
      </c>
      <c r="G2443" s="12" t="s">
        <v>3725</v>
      </c>
      <c r="H2443" s="12" t="s">
        <v>3726</v>
      </c>
      <c r="I2443" s="12" t="s">
        <v>3727</v>
      </c>
    </row>
    <row r="2444" spans="1:9" ht="15" customHeight="1" x14ac:dyDescent="0.25">
      <c r="A2444" s="13" t="s">
        <v>3948</v>
      </c>
      <c r="B2444" s="14" t="s">
        <v>3949</v>
      </c>
      <c r="C2444" s="66" t="s">
        <v>17</v>
      </c>
      <c r="D2444" s="66"/>
      <c r="E2444" s="66"/>
      <c r="F2444" s="13" t="s">
        <v>25</v>
      </c>
      <c r="G2444" s="15">
        <v>0.58699999999999997</v>
      </c>
      <c r="H2444" s="16">
        <v>33.520000000000003</v>
      </c>
      <c r="I2444" s="16">
        <f>TRUNC(TRUNC(G2444,8)*H2444,2)</f>
        <v>19.670000000000002</v>
      </c>
    </row>
    <row r="2445" spans="1:9" ht="15" customHeight="1" x14ac:dyDescent="0.25">
      <c r="A2445" s="13" t="s">
        <v>3899</v>
      </c>
      <c r="B2445" s="14" t="s">
        <v>3900</v>
      </c>
      <c r="C2445" s="66" t="s">
        <v>17</v>
      </c>
      <c r="D2445" s="66"/>
      <c r="E2445" s="66"/>
      <c r="F2445" s="13" t="s">
        <v>25</v>
      </c>
      <c r="G2445" s="15">
        <v>0.88100000000000001</v>
      </c>
      <c r="H2445" s="16">
        <v>24.37</v>
      </c>
      <c r="I2445" s="16">
        <f>TRUNC(TRUNC(G2445,8)*H2445,2)</f>
        <v>21.46</v>
      </c>
    </row>
    <row r="2446" spans="1:9" ht="18" customHeight="1" x14ac:dyDescent="0.25">
      <c r="A2446" s="8"/>
      <c r="B2446" s="8"/>
      <c r="C2446" s="8"/>
      <c r="D2446" s="8"/>
      <c r="E2446" s="8"/>
      <c r="F2446" s="8"/>
      <c r="G2446" s="67" t="s">
        <v>3875</v>
      </c>
      <c r="H2446" s="67"/>
      <c r="I2446" s="17">
        <f>SUM(I2444:I2445)</f>
        <v>41.13</v>
      </c>
    </row>
    <row r="2447" spans="1:9" ht="15" customHeight="1" x14ac:dyDescent="0.25">
      <c r="A2447" s="8"/>
      <c r="B2447" s="8"/>
      <c r="C2447" s="8"/>
      <c r="D2447" s="8"/>
      <c r="E2447" s="8"/>
      <c r="F2447" s="8"/>
      <c r="G2447" s="68" t="s">
        <v>3745</v>
      </c>
      <c r="H2447" s="68"/>
      <c r="I2447" s="4">
        <f>ROUND(SUM(I2439,I2442,I2446),2)</f>
        <v>873.23</v>
      </c>
    </row>
    <row r="2448" spans="1:9" ht="9.9499999999999993" customHeight="1" x14ac:dyDescent="0.25">
      <c r="A2448" s="8"/>
      <c r="B2448" s="8"/>
      <c r="C2448" s="8"/>
      <c r="D2448" s="8"/>
      <c r="E2448" s="8"/>
      <c r="F2448" s="8"/>
      <c r="G2448" s="62"/>
      <c r="H2448" s="62"/>
      <c r="I2448" s="62"/>
    </row>
    <row r="2449" spans="1:9" ht="20.100000000000001" customHeight="1" x14ac:dyDescent="0.25">
      <c r="A2449" s="63" t="s">
        <v>4737</v>
      </c>
      <c r="B2449" s="63"/>
      <c r="C2449" s="63"/>
      <c r="D2449" s="63"/>
      <c r="E2449" s="63"/>
      <c r="F2449" s="63"/>
      <c r="G2449" s="63"/>
      <c r="H2449" s="63"/>
      <c r="I2449" s="63"/>
    </row>
    <row r="2450" spans="1:9" ht="15" customHeight="1" x14ac:dyDescent="0.25">
      <c r="A2450" s="64" t="s">
        <v>3887</v>
      </c>
      <c r="B2450" s="64"/>
      <c r="C2450" s="65" t="s">
        <v>3</v>
      </c>
      <c r="D2450" s="65"/>
      <c r="E2450" s="65"/>
      <c r="F2450" s="12" t="s">
        <v>4</v>
      </c>
      <c r="G2450" s="12" t="s">
        <v>3725</v>
      </c>
      <c r="H2450" s="12" t="s">
        <v>3726</v>
      </c>
      <c r="I2450" s="12" t="s">
        <v>3727</v>
      </c>
    </row>
    <row r="2451" spans="1:9" ht="21" customHeight="1" x14ac:dyDescent="0.25">
      <c r="A2451" s="13" t="s">
        <v>4263</v>
      </c>
      <c r="B2451" s="14" t="s">
        <v>4264</v>
      </c>
      <c r="C2451" s="66" t="s">
        <v>17</v>
      </c>
      <c r="D2451" s="66"/>
      <c r="E2451" s="66"/>
      <c r="F2451" s="13" t="s">
        <v>740</v>
      </c>
      <c r="G2451" s="15">
        <v>2.5000000000000001E-2</v>
      </c>
      <c r="H2451" s="16">
        <v>25</v>
      </c>
      <c r="I2451" s="16">
        <f>TRUNC(TRUNC(G2451,8)*H2451,2)</f>
        <v>0.62</v>
      </c>
    </row>
    <row r="2452" spans="1:9" ht="29.1" customHeight="1" x14ac:dyDescent="0.25">
      <c r="A2452" s="13" t="s">
        <v>4738</v>
      </c>
      <c r="B2452" s="14" t="s">
        <v>4739</v>
      </c>
      <c r="C2452" s="66" t="s">
        <v>17</v>
      </c>
      <c r="D2452" s="66"/>
      <c r="E2452" s="66"/>
      <c r="F2452" s="13" t="s">
        <v>61</v>
      </c>
      <c r="G2452" s="15">
        <v>0.39900000000000002</v>
      </c>
      <c r="H2452" s="16">
        <v>0.22</v>
      </c>
      <c r="I2452" s="16">
        <f>TRUNC(TRUNC(G2452,8)*H2452,2)</f>
        <v>0.08</v>
      </c>
    </row>
    <row r="2453" spans="1:9" ht="15" customHeight="1" x14ac:dyDescent="0.25">
      <c r="A2453" s="8"/>
      <c r="B2453" s="8"/>
      <c r="C2453" s="8"/>
      <c r="D2453" s="8"/>
      <c r="E2453" s="8"/>
      <c r="F2453" s="8"/>
      <c r="G2453" s="67" t="s">
        <v>3896</v>
      </c>
      <c r="H2453" s="67"/>
      <c r="I2453" s="17">
        <f>SUM(I2451:I2452)</f>
        <v>0.7</v>
      </c>
    </row>
    <row r="2454" spans="1:9" ht="15" customHeight="1" x14ac:dyDescent="0.25">
      <c r="A2454" s="64" t="s">
        <v>3872</v>
      </c>
      <c r="B2454" s="64"/>
      <c r="C2454" s="65" t="s">
        <v>3</v>
      </c>
      <c r="D2454" s="65"/>
      <c r="E2454" s="65"/>
      <c r="F2454" s="12" t="s">
        <v>4</v>
      </c>
      <c r="G2454" s="12" t="s">
        <v>3725</v>
      </c>
      <c r="H2454" s="12" t="s">
        <v>3726</v>
      </c>
      <c r="I2454" s="12" t="s">
        <v>3727</v>
      </c>
    </row>
    <row r="2455" spans="1:9" ht="21" customHeight="1" x14ac:dyDescent="0.25">
      <c r="A2455" s="13" t="s">
        <v>4740</v>
      </c>
      <c r="B2455" s="14" t="s">
        <v>4741</v>
      </c>
      <c r="C2455" s="66" t="s">
        <v>17</v>
      </c>
      <c r="D2455" s="66"/>
      <c r="E2455" s="66"/>
      <c r="F2455" s="13" t="s">
        <v>25</v>
      </c>
      <c r="G2455" s="15">
        <v>3.1E-2</v>
      </c>
      <c r="H2455" s="16">
        <v>25.12</v>
      </c>
      <c r="I2455" s="16">
        <f>TRUNC(TRUNC(G2455,8)*H2455,2)</f>
        <v>0.77</v>
      </c>
    </row>
    <row r="2456" spans="1:9" ht="15" customHeight="1" x14ac:dyDescent="0.25">
      <c r="A2456" s="13" t="s">
        <v>4742</v>
      </c>
      <c r="B2456" s="14" t="s">
        <v>4743</v>
      </c>
      <c r="C2456" s="66" t="s">
        <v>17</v>
      </c>
      <c r="D2456" s="66"/>
      <c r="E2456" s="66"/>
      <c r="F2456" s="13" t="s">
        <v>25</v>
      </c>
      <c r="G2456" s="15">
        <v>8.1000000000000003E-2</v>
      </c>
      <c r="H2456" s="16">
        <v>33.29</v>
      </c>
      <c r="I2456" s="16">
        <f>TRUNC(TRUNC(G2456,8)*H2456,2)</f>
        <v>2.69</v>
      </c>
    </row>
    <row r="2457" spans="1:9" ht="18" customHeight="1" x14ac:dyDescent="0.25">
      <c r="A2457" s="8"/>
      <c r="B2457" s="8"/>
      <c r="C2457" s="8"/>
      <c r="D2457" s="8"/>
      <c r="E2457" s="8"/>
      <c r="F2457" s="8"/>
      <c r="G2457" s="67" t="s">
        <v>3875</v>
      </c>
      <c r="H2457" s="67"/>
      <c r="I2457" s="17">
        <f>SUM(I2455:I2456)</f>
        <v>3.46</v>
      </c>
    </row>
    <row r="2458" spans="1:9" ht="15" customHeight="1" x14ac:dyDescent="0.25">
      <c r="A2458" s="64" t="s">
        <v>3741</v>
      </c>
      <c r="B2458" s="64"/>
      <c r="C2458" s="65" t="s">
        <v>3</v>
      </c>
      <c r="D2458" s="65"/>
      <c r="E2458" s="65"/>
      <c r="F2458" s="12" t="s">
        <v>4</v>
      </c>
      <c r="G2458" s="12" t="s">
        <v>3725</v>
      </c>
      <c r="H2458" s="12" t="s">
        <v>3726</v>
      </c>
      <c r="I2458" s="12" t="s">
        <v>3727</v>
      </c>
    </row>
    <row r="2459" spans="1:9" ht="21" customHeight="1" x14ac:dyDescent="0.25">
      <c r="A2459" s="13" t="s">
        <v>4744</v>
      </c>
      <c r="B2459" s="14" t="s">
        <v>4745</v>
      </c>
      <c r="C2459" s="66" t="s">
        <v>17</v>
      </c>
      <c r="D2459" s="66"/>
      <c r="E2459" s="66"/>
      <c r="F2459" s="13" t="s">
        <v>740</v>
      </c>
      <c r="G2459" s="15">
        <v>1</v>
      </c>
      <c r="H2459" s="16">
        <v>7.96</v>
      </c>
      <c r="I2459" s="16">
        <f>TRUNC(TRUNC(G2459,8)*H2459,2)</f>
        <v>7.96</v>
      </c>
    </row>
    <row r="2460" spans="1:9" ht="15" customHeight="1" x14ac:dyDescent="0.25">
      <c r="A2460" s="8"/>
      <c r="B2460" s="8"/>
      <c r="C2460" s="8"/>
      <c r="D2460" s="8"/>
      <c r="E2460" s="8"/>
      <c r="F2460" s="8"/>
      <c r="G2460" s="67" t="s">
        <v>3744</v>
      </c>
      <c r="H2460" s="67"/>
      <c r="I2460" s="17">
        <f>SUM(I2459:I2459)</f>
        <v>7.96</v>
      </c>
    </row>
    <row r="2461" spans="1:9" ht="15" customHeight="1" x14ac:dyDescent="0.25">
      <c r="A2461" s="8"/>
      <c r="B2461" s="8"/>
      <c r="C2461" s="8"/>
      <c r="D2461" s="8"/>
      <c r="E2461" s="8"/>
      <c r="F2461" s="8"/>
      <c r="G2461" s="68" t="s">
        <v>3745</v>
      </c>
      <c r="H2461" s="68"/>
      <c r="I2461" s="4">
        <f>ROUND(SUM(I2453,I2457,I2460),2)</f>
        <v>12.12</v>
      </c>
    </row>
    <row r="2462" spans="1:9" ht="9.9499999999999993" customHeight="1" x14ac:dyDescent="0.25">
      <c r="A2462" s="8"/>
      <c r="B2462" s="8"/>
      <c r="C2462" s="8"/>
      <c r="D2462" s="8"/>
      <c r="E2462" s="8"/>
      <c r="F2462" s="8"/>
      <c r="G2462" s="62"/>
      <c r="H2462" s="62"/>
      <c r="I2462" s="62"/>
    </row>
    <row r="2463" spans="1:9" ht="20.100000000000001" customHeight="1" x14ac:dyDescent="0.25">
      <c r="A2463" s="63" t="s">
        <v>4746</v>
      </c>
      <c r="B2463" s="63"/>
      <c r="C2463" s="63"/>
      <c r="D2463" s="63"/>
      <c r="E2463" s="63"/>
      <c r="F2463" s="63"/>
      <c r="G2463" s="63"/>
      <c r="H2463" s="63"/>
      <c r="I2463" s="63"/>
    </row>
    <row r="2464" spans="1:9" ht="15" customHeight="1" x14ac:dyDescent="0.25">
      <c r="A2464" s="64" t="s">
        <v>3887</v>
      </c>
      <c r="B2464" s="64"/>
      <c r="C2464" s="65" t="s">
        <v>3</v>
      </c>
      <c r="D2464" s="65"/>
      <c r="E2464" s="65"/>
      <c r="F2464" s="12" t="s">
        <v>4</v>
      </c>
      <c r="G2464" s="12" t="s">
        <v>3725</v>
      </c>
      <c r="H2464" s="12" t="s">
        <v>3726</v>
      </c>
      <c r="I2464" s="12" t="s">
        <v>3727</v>
      </c>
    </row>
    <row r="2465" spans="1:9" ht="21" customHeight="1" x14ac:dyDescent="0.25">
      <c r="A2465" s="13" t="s">
        <v>4263</v>
      </c>
      <c r="B2465" s="14" t="s">
        <v>4264</v>
      </c>
      <c r="C2465" s="66" t="s">
        <v>17</v>
      </c>
      <c r="D2465" s="66"/>
      <c r="E2465" s="66"/>
      <c r="F2465" s="13" t="s">
        <v>740</v>
      </c>
      <c r="G2465" s="15">
        <v>2.5000000000000001E-2</v>
      </c>
      <c r="H2465" s="16">
        <v>25</v>
      </c>
      <c r="I2465" s="16">
        <f>TRUNC(TRUNC(G2465,8)*H2465,2)</f>
        <v>0.62</v>
      </c>
    </row>
    <row r="2466" spans="1:9" ht="29.1" customHeight="1" x14ac:dyDescent="0.25">
      <c r="A2466" s="13" t="s">
        <v>4738</v>
      </c>
      <c r="B2466" s="14" t="s">
        <v>4739</v>
      </c>
      <c r="C2466" s="66" t="s">
        <v>17</v>
      </c>
      <c r="D2466" s="66"/>
      <c r="E2466" s="66"/>
      <c r="F2466" s="13" t="s">
        <v>61</v>
      </c>
      <c r="G2466" s="15">
        <v>0.317</v>
      </c>
      <c r="H2466" s="16">
        <v>0.22</v>
      </c>
      <c r="I2466" s="16">
        <f>TRUNC(TRUNC(G2466,8)*H2466,2)</f>
        <v>0.06</v>
      </c>
    </row>
    <row r="2467" spans="1:9" ht="15" customHeight="1" x14ac:dyDescent="0.25">
      <c r="A2467" s="8"/>
      <c r="B2467" s="8"/>
      <c r="C2467" s="8"/>
      <c r="D2467" s="8"/>
      <c r="E2467" s="8"/>
      <c r="F2467" s="8"/>
      <c r="G2467" s="67" t="s">
        <v>3896</v>
      </c>
      <c r="H2467" s="67"/>
      <c r="I2467" s="17">
        <f>SUM(I2465:I2466)</f>
        <v>0.67999999999999994</v>
      </c>
    </row>
    <row r="2468" spans="1:9" ht="15" customHeight="1" x14ac:dyDescent="0.25">
      <c r="A2468" s="64" t="s">
        <v>3872</v>
      </c>
      <c r="B2468" s="64"/>
      <c r="C2468" s="65" t="s">
        <v>3</v>
      </c>
      <c r="D2468" s="65"/>
      <c r="E2468" s="65"/>
      <c r="F2468" s="12" t="s">
        <v>4</v>
      </c>
      <c r="G2468" s="12" t="s">
        <v>3725</v>
      </c>
      <c r="H2468" s="12" t="s">
        <v>3726</v>
      </c>
      <c r="I2468" s="12" t="s">
        <v>3727</v>
      </c>
    </row>
    <row r="2469" spans="1:9" ht="21" customHeight="1" x14ac:dyDescent="0.25">
      <c r="A2469" s="13" t="s">
        <v>4740</v>
      </c>
      <c r="B2469" s="14" t="s">
        <v>4741</v>
      </c>
      <c r="C2469" s="66" t="s">
        <v>17</v>
      </c>
      <c r="D2469" s="66"/>
      <c r="E2469" s="66"/>
      <c r="F2469" s="13" t="s">
        <v>25</v>
      </c>
      <c r="G2469" s="15">
        <v>2.5000000000000001E-2</v>
      </c>
      <c r="H2469" s="16">
        <v>25.12</v>
      </c>
      <c r="I2469" s="16">
        <f>TRUNC(TRUNC(G2469,8)*H2469,2)</f>
        <v>0.62</v>
      </c>
    </row>
    <row r="2470" spans="1:9" ht="15" customHeight="1" x14ac:dyDescent="0.25">
      <c r="A2470" s="13" t="s">
        <v>4742</v>
      </c>
      <c r="B2470" s="14" t="s">
        <v>4743</v>
      </c>
      <c r="C2470" s="66" t="s">
        <v>17</v>
      </c>
      <c r="D2470" s="66"/>
      <c r="E2470" s="66"/>
      <c r="F2470" s="13" t="s">
        <v>25</v>
      </c>
      <c r="G2470" s="15">
        <v>6.4000000000000001E-2</v>
      </c>
      <c r="H2470" s="16">
        <v>33.29</v>
      </c>
      <c r="I2470" s="16">
        <f>TRUNC(TRUNC(G2470,8)*H2470,2)</f>
        <v>2.13</v>
      </c>
    </row>
    <row r="2471" spans="1:9" ht="18" customHeight="1" x14ac:dyDescent="0.25">
      <c r="A2471" s="8"/>
      <c r="B2471" s="8"/>
      <c r="C2471" s="8"/>
      <c r="D2471" s="8"/>
      <c r="E2471" s="8"/>
      <c r="F2471" s="8"/>
      <c r="G2471" s="67" t="s">
        <v>3875</v>
      </c>
      <c r="H2471" s="67"/>
      <c r="I2471" s="17">
        <f>SUM(I2469:I2470)</f>
        <v>2.75</v>
      </c>
    </row>
    <row r="2472" spans="1:9" ht="15" customHeight="1" x14ac:dyDescent="0.25">
      <c r="A2472" s="64" t="s">
        <v>3741</v>
      </c>
      <c r="B2472" s="64"/>
      <c r="C2472" s="65" t="s">
        <v>3</v>
      </c>
      <c r="D2472" s="65"/>
      <c r="E2472" s="65"/>
      <c r="F2472" s="12" t="s">
        <v>4</v>
      </c>
      <c r="G2472" s="12" t="s">
        <v>3725</v>
      </c>
      <c r="H2472" s="12" t="s">
        <v>3726</v>
      </c>
      <c r="I2472" s="12" t="s">
        <v>3727</v>
      </c>
    </row>
    <row r="2473" spans="1:9" ht="21" customHeight="1" x14ac:dyDescent="0.25">
      <c r="A2473" s="13" t="s">
        <v>4747</v>
      </c>
      <c r="B2473" s="14" t="s">
        <v>4748</v>
      </c>
      <c r="C2473" s="66" t="s">
        <v>17</v>
      </c>
      <c r="D2473" s="66"/>
      <c r="E2473" s="66"/>
      <c r="F2473" s="13" t="s">
        <v>740</v>
      </c>
      <c r="G2473" s="15">
        <v>1</v>
      </c>
      <c r="H2473" s="16">
        <v>6.79</v>
      </c>
      <c r="I2473" s="16">
        <f>TRUNC(TRUNC(G2473,8)*H2473,2)</f>
        <v>6.79</v>
      </c>
    </row>
    <row r="2474" spans="1:9" ht="15" customHeight="1" x14ac:dyDescent="0.25">
      <c r="A2474" s="8"/>
      <c r="B2474" s="8"/>
      <c r="C2474" s="8"/>
      <c r="D2474" s="8"/>
      <c r="E2474" s="8"/>
      <c r="F2474" s="8"/>
      <c r="G2474" s="67" t="s">
        <v>3744</v>
      </c>
      <c r="H2474" s="67"/>
      <c r="I2474" s="17">
        <f>SUM(I2473:I2473)</f>
        <v>6.79</v>
      </c>
    </row>
    <row r="2475" spans="1:9" ht="15" customHeight="1" x14ac:dyDescent="0.25">
      <c r="A2475" s="8"/>
      <c r="B2475" s="8"/>
      <c r="C2475" s="8"/>
      <c r="D2475" s="8"/>
      <c r="E2475" s="8"/>
      <c r="F2475" s="8"/>
      <c r="G2475" s="68" t="s">
        <v>3745</v>
      </c>
      <c r="H2475" s="68"/>
      <c r="I2475" s="4">
        <f>ROUND(SUM(I2467,I2471,I2474),2)</f>
        <v>10.220000000000001</v>
      </c>
    </row>
    <row r="2476" spans="1:9" ht="9.9499999999999993" customHeight="1" x14ac:dyDescent="0.25">
      <c r="A2476" s="8"/>
      <c r="B2476" s="8"/>
      <c r="C2476" s="8"/>
      <c r="D2476" s="8"/>
      <c r="E2476" s="8"/>
      <c r="F2476" s="8"/>
      <c r="G2476" s="62"/>
      <c r="H2476" s="62"/>
      <c r="I2476" s="62"/>
    </row>
    <row r="2477" spans="1:9" ht="20.100000000000001" customHeight="1" x14ac:dyDescent="0.25">
      <c r="A2477" s="63" t="s">
        <v>4749</v>
      </c>
      <c r="B2477" s="63"/>
      <c r="C2477" s="63"/>
      <c r="D2477" s="63"/>
      <c r="E2477" s="63"/>
      <c r="F2477" s="63"/>
      <c r="G2477" s="63"/>
      <c r="H2477" s="63"/>
      <c r="I2477" s="63"/>
    </row>
    <row r="2478" spans="1:9" ht="15" customHeight="1" x14ac:dyDescent="0.25">
      <c r="A2478" s="64" t="s">
        <v>3865</v>
      </c>
      <c r="B2478" s="64"/>
      <c r="C2478" s="65" t="s">
        <v>3</v>
      </c>
      <c r="D2478" s="65"/>
      <c r="E2478" s="65"/>
      <c r="F2478" s="12" t="s">
        <v>4</v>
      </c>
      <c r="G2478" s="12" t="s">
        <v>3725</v>
      </c>
      <c r="H2478" s="12" t="s">
        <v>3726</v>
      </c>
      <c r="I2478" s="12" t="s">
        <v>3727</v>
      </c>
    </row>
    <row r="2479" spans="1:9" ht="29.1" customHeight="1" x14ac:dyDescent="0.25">
      <c r="A2479" s="13" t="s">
        <v>3915</v>
      </c>
      <c r="B2479" s="14" t="s">
        <v>3916</v>
      </c>
      <c r="C2479" s="66" t="s">
        <v>17</v>
      </c>
      <c r="D2479" s="66"/>
      <c r="E2479" s="66"/>
      <c r="F2479" s="13" t="s">
        <v>3868</v>
      </c>
      <c r="G2479" s="15">
        <v>5.2999999999999999E-2</v>
      </c>
      <c r="H2479" s="16">
        <v>40.880000000000003</v>
      </c>
      <c r="I2479" s="16">
        <f>TRUNC(TRUNC(G2479,8)*H2479,2)</f>
        <v>2.16</v>
      </c>
    </row>
    <row r="2480" spans="1:9" ht="29.1" customHeight="1" x14ac:dyDescent="0.25">
      <c r="A2480" s="13" t="s">
        <v>3917</v>
      </c>
      <c r="B2480" s="14" t="s">
        <v>3918</v>
      </c>
      <c r="C2480" s="66" t="s">
        <v>17</v>
      </c>
      <c r="D2480" s="66"/>
      <c r="E2480" s="66"/>
      <c r="F2480" s="13" t="s">
        <v>3829</v>
      </c>
      <c r="G2480" s="15">
        <v>1.2999999999999999E-2</v>
      </c>
      <c r="H2480" s="16">
        <v>42.43</v>
      </c>
      <c r="I2480" s="16">
        <f>TRUNC(TRUNC(G2480,8)*H2480,2)</f>
        <v>0.55000000000000004</v>
      </c>
    </row>
    <row r="2481" spans="1:9" ht="18" customHeight="1" x14ac:dyDescent="0.25">
      <c r="A2481" s="8"/>
      <c r="B2481" s="8"/>
      <c r="C2481" s="8"/>
      <c r="D2481" s="8"/>
      <c r="E2481" s="8"/>
      <c r="F2481" s="8"/>
      <c r="G2481" s="67" t="s">
        <v>3871</v>
      </c>
      <c r="H2481" s="67"/>
      <c r="I2481" s="17">
        <f>SUM(I2479:I2480)</f>
        <v>2.71</v>
      </c>
    </row>
    <row r="2482" spans="1:9" ht="15" customHeight="1" x14ac:dyDescent="0.25">
      <c r="A2482" s="64" t="s">
        <v>3887</v>
      </c>
      <c r="B2482" s="64"/>
      <c r="C2482" s="65" t="s">
        <v>3</v>
      </c>
      <c r="D2482" s="65"/>
      <c r="E2482" s="65"/>
      <c r="F2482" s="12" t="s">
        <v>4</v>
      </c>
      <c r="G2482" s="12" t="s">
        <v>3725</v>
      </c>
      <c r="H2482" s="12" t="s">
        <v>3726</v>
      </c>
      <c r="I2482" s="12" t="s">
        <v>3727</v>
      </c>
    </row>
    <row r="2483" spans="1:9" ht="21" customHeight="1" x14ac:dyDescent="0.25">
      <c r="A2483" s="13" t="s">
        <v>4147</v>
      </c>
      <c r="B2483" s="14" t="s">
        <v>4148</v>
      </c>
      <c r="C2483" s="66" t="s">
        <v>17</v>
      </c>
      <c r="D2483" s="66"/>
      <c r="E2483" s="66"/>
      <c r="F2483" s="13" t="s">
        <v>4149</v>
      </c>
      <c r="G2483" s="15">
        <v>1.67E-2</v>
      </c>
      <c r="H2483" s="16">
        <v>6.71</v>
      </c>
      <c r="I2483" s="16">
        <f t="shared" ref="I2483:I2488" si="35">TRUNC(TRUNC(G2483,8)*H2483,2)</f>
        <v>0.11</v>
      </c>
    </row>
    <row r="2484" spans="1:9" ht="21" customHeight="1" x14ac:dyDescent="0.25">
      <c r="A2484" s="13" t="s">
        <v>3925</v>
      </c>
      <c r="B2484" s="14" t="s">
        <v>3926</v>
      </c>
      <c r="C2484" s="66" t="s">
        <v>17</v>
      </c>
      <c r="D2484" s="66"/>
      <c r="E2484" s="66"/>
      <c r="F2484" s="13" t="s">
        <v>178</v>
      </c>
      <c r="G2484" s="15">
        <v>0.60499999999999998</v>
      </c>
      <c r="H2484" s="16">
        <v>9.6199999999999992</v>
      </c>
      <c r="I2484" s="16">
        <f t="shared" si="35"/>
        <v>5.82</v>
      </c>
    </row>
    <row r="2485" spans="1:9" ht="15" customHeight="1" x14ac:dyDescent="0.25">
      <c r="A2485" s="13" t="s">
        <v>4723</v>
      </c>
      <c r="B2485" s="14" t="s">
        <v>4724</v>
      </c>
      <c r="C2485" s="66" t="s">
        <v>17</v>
      </c>
      <c r="D2485" s="66"/>
      <c r="E2485" s="66"/>
      <c r="F2485" s="13" t="s">
        <v>740</v>
      </c>
      <c r="G2485" s="15">
        <v>2.5999999999999999E-2</v>
      </c>
      <c r="H2485" s="16">
        <v>16.63</v>
      </c>
      <c r="I2485" s="16">
        <f t="shared" si="35"/>
        <v>0.43</v>
      </c>
    </row>
    <row r="2486" spans="1:9" ht="21" customHeight="1" x14ac:dyDescent="0.25">
      <c r="A2486" s="13" t="s">
        <v>4725</v>
      </c>
      <c r="B2486" s="14" t="s">
        <v>4726</v>
      </c>
      <c r="C2486" s="66" t="s">
        <v>17</v>
      </c>
      <c r="D2486" s="66"/>
      <c r="E2486" s="66"/>
      <c r="F2486" s="13" t="s">
        <v>740</v>
      </c>
      <c r="G2486" s="15">
        <v>5.2999999999999999E-2</v>
      </c>
      <c r="H2486" s="16">
        <v>20.14</v>
      </c>
      <c r="I2486" s="16">
        <f t="shared" si="35"/>
        <v>1.06</v>
      </c>
    </row>
    <row r="2487" spans="1:9" ht="21" customHeight="1" x14ac:dyDescent="0.25">
      <c r="A2487" s="13" t="s">
        <v>4150</v>
      </c>
      <c r="B2487" s="14" t="s">
        <v>4151</v>
      </c>
      <c r="C2487" s="66" t="s">
        <v>17</v>
      </c>
      <c r="D2487" s="66"/>
      <c r="E2487" s="66"/>
      <c r="F2487" s="13" t="s">
        <v>178</v>
      </c>
      <c r="G2487" s="15">
        <v>0.54700000000000004</v>
      </c>
      <c r="H2487" s="16">
        <v>3.36</v>
      </c>
      <c r="I2487" s="16">
        <f t="shared" si="35"/>
        <v>1.83</v>
      </c>
    </row>
    <row r="2488" spans="1:9" ht="21" customHeight="1" x14ac:dyDescent="0.25">
      <c r="A2488" s="13" t="s">
        <v>3931</v>
      </c>
      <c r="B2488" s="14" t="s">
        <v>3932</v>
      </c>
      <c r="C2488" s="66" t="s">
        <v>17</v>
      </c>
      <c r="D2488" s="66"/>
      <c r="E2488" s="66"/>
      <c r="F2488" s="13" t="s">
        <v>178</v>
      </c>
      <c r="G2488" s="15">
        <v>1.1339999999999999</v>
      </c>
      <c r="H2488" s="16">
        <v>15.95</v>
      </c>
      <c r="I2488" s="16">
        <f t="shared" si="35"/>
        <v>18.079999999999998</v>
      </c>
    </row>
    <row r="2489" spans="1:9" ht="15" customHeight="1" x14ac:dyDescent="0.25">
      <c r="A2489" s="8"/>
      <c r="B2489" s="8"/>
      <c r="C2489" s="8"/>
      <c r="D2489" s="8"/>
      <c r="E2489" s="8"/>
      <c r="F2489" s="8"/>
      <c r="G2489" s="67" t="s">
        <v>3896</v>
      </c>
      <c r="H2489" s="67"/>
      <c r="I2489" s="17">
        <f>SUM(I2483:I2488)</f>
        <v>27.33</v>
      </c>
    </row>
    <row r="2490" spans="1:9" ht="15" customHeight="1" x14ac:dyDescent="0.25">
      <c r="A2490" s="64" t="s">
        <v>3872</v>
      </c>
      <c r="B2490" s="64"/>
      <c r="C2490" s="65" t="s">
        <v>3</v>
      </c>
      <c r="D2490" s="65"/>
      <c r="E2490" s="65"/>
      <c r="F2490" s="12" t="s">
        <v>4</v>
      </c>
      <c r="G2490" s="12" t="s">
        <v>3725</v>
      </c>
      <c r="H2490" s="12" t="s">
        <v>3726</v>
      </c>
      <c r="I2490" s="12" t="s">
        <v>3727</v>
      </c>
    </row>
    <row r="2491" spans="1:9" ht="21" customHeight="1" x14ac:dyDescent="0.25">
      <c r="A2491" s="13" t="s">
        <v>3908</v>
      </c>
      <c r="B2491" s="14" t="s">
        <v>3909</v>
      </c>
      <c r="C2491" s="66" t="s">
        <v>17</v>
      </c>
      <c r="D2491" s="66"/>
      <c r="E2491" s="66"/>
      <c r="F2491" s="13" t="s">
        <v>25</v>
      </c>
      <c r="G2491" s="15">
        <v>0.47699999999999998</v>
      </c>
      <c r="H2491" s="16">
        <v>24.95</v>
      </c>
      <c r="I2491" s="16">
        <f>TRUNC(TRUNC(G2491,8)*H2491,2)</f>
        <v>11.9</v>
      </c>
    </row>
    <row r="2492" spans="1:9" ht="21" customHeight="1" x14ac:dyDescent="0.25">
      <c r="A2492" s="13" t="s">
        <v>3897</v>
      </c>
      <c r="B2492" s="14" t="s">
        <v>3898</v>
      </c>
      <c r="C2492" s="66" t="s">
        <v>17</v>
      </c>
      <c r="D2492" s="66"/>
      <c r="E2492" s="66"/>
      <c r="F2492" s="13" t="s">
        <v>25</v>
      </c>
      <c r="G2492" s="15">
        <v>1.0880000000000001</v>
      </c>
      <c r="H2492" s="16">
        <v>33.07</v>
      </c>
      <c r="I2492" s="16">
        <f>TRUNC(TRUNC(G2492,8)*H2492,2)</f>
        <v>35.979999999999997</v>
      </c>
    </row>
    <row r="2493" spans="1:9" ht="18" customHeight="1" x14ac:dyDescent="0.25">
      <c r="A2493" s="8"/>
      <c r="B2493" s="8"/>
      <c r="C2493" s="8"/>
      <c r="D2493" s="8"/>
      <c r="E2493" s="8"/>
      <c r="F2493" s="8"/>
      <c r="G2493" s="67" t="s">
        <v>3875</v>
      </c>
      <c r="H2493" s="67"/>
      <c r="I2493" s="17">
        <f>SUM(I2491:I2492)</f>
        <v>47.879999999999995</v>
      </c>
    </row>
    <row r="2494" spans="1:9" ht="15" customHeight="1" x14ac:dyDescent="0.25">
      <c r="A2494" s="8"/>
      <c r="B2494" s="8"/>
      <c r="C2494" s="8"/>
      <c r="D2494" s="8"/>
      <c r="E2494" s="8"/>
      <c r="F2494" s="8"/>
      <c r="G2494" s="68" t="s">
        <v>3745</v>
      </c>
      <c r="H2494" s="68"/>
      <c r="I2494" s="4">
        <f>ROUND(SUM(I2481,I2489,I2493),2)</f>
        <v>77.92</v>
      </c>
    </row>
    <row r="2495" spans="1:9" ht="9.9499999999999993" customHeight="1" x14ac:dyDescent="0.25">
      <c r="A2495" s="8"/>
      <c r="B2495" s="8"/>
      <c r="C2495" s="8"/>
      <c r="D2495" s="8"/>
      <c r="E2495" s="8"/>
      <c r="F2495" s="8"/>
      <c r="G2495" s="62"/>
      <c r="H2495" s="62"/>
      <c r="I2495" s="62"/>
    </row>
    <row r="2496" spans="1:9" ht="20.100000000000001" customHeight="1" x14ac:dyDescent="0.25">
      <c r="A2496" s="63" t="s">
        <v>4750</v>
      </c>
      <c r="B2496" s="63"/>
      <c r="C2496" s="63"/>
      <c r="D2496" s="63"/>
      <c r="E2496" s="63"/>
      <c r="F2496" s="63"/>
      <c r="G2496" s="63"/>
      <c r="H2496" s="63"/>
      <c r="I2496" s="63"/>
    </row>
    <row r="2497" spans="1:9" ht="15" customHeight="1" x14ac:dyDescent="0.25">
      <c r="A2497" s="64" t="s">
        <v>3865</v>
      </c>
      <c r="B2497" s="64"/>
      <c r="C2497" s="65" t="s">
        <v>3</v>
      </c>
      <c r="D2497" s="65"/>
      <c r="E2497" s="65"/>
      <c r="F2497" s="12" t="s">
        <v>4</v>
      </c>
      <c r="G2497" s="12" t="s">
        <v>3725</v>
      </c>
      <c r="H2497" s="12" t="s">
        <v>3726</v>
      </c>
      <c r="I2497" s="12" t="s">
        <v>3727</v>
      </c>
    </row>
    <row r="2498" spans="1:9" ht="29.1" customHeight="1" x14ac:dyDescent="0.25">
      <c r="A2498" s="13" t="s">
        <v>4731</v>
      </c>
      <c r="B2498" s="14" t="s">
        <v>4732</v>
      </c>
      <c r="C2498" s="66" t="s">
        <v>17</v>
      </c>
      <c r="D2498" s="66"/>
      <c r="E2498" s="66"/>
      <c r="F2498" s="13" t="s">
        <v>3868</v>
      </c>
      <c r="G2498" s="15">
        <v>7.4999999999999997E-2</v>
      </c>
      <c r="H2498" s="16">
        <v>0.52</v>
      </c>
      <c r="I2498" s="16">
        <f>TRUNC(TRUNC(G2498,8)*H2498,2)</f>
        <v>0.03</v>
      </c>
    </row>
    <row r="2499" spans="1:9" ht="29.1" customHeight="1" x14ac:dyDescent="0.25">
      <c r="A2499" s="13" t="s">
        <v>4733</v>
      </c>
      <c r="B2499" s="14" t="s">
        <v>4734</v>
      </c>
      <c r="C2499" s="66" t="s">
        <v>17</v>
      </c>
      <c r="D2499" s="66"/>
      <c r="E2499" s="66"/>
      <c r="F2499" s="13" t="s">
        <v>3829</v>
      </c>
      <c r="G2499" s="15">
        <v>9.1999999999999998E-2</v>
      </c>
      <c r="H2499" s="16">
        <v>1.41</v>
      </c>
      <c r="I2499" s="16">
        <f>TRUNC(TRUNC(G2499,8)*H2499,2)</f>
        <v>0.12</v>
      </c>
    </row>
    <row r="2500" spans="1:9" ht="18" customHeight="1" x14ac:dyDescent="0.25">
      <c r="A2500" s="8"/>
      <c r="B2500" s="8"/>
      <c r="C2500" s="8"/>
      <c r="D2500" s="8"/>
      <c r="E2500" s="8"/>
      <c r="F2500" s="8"/>
      <c r="G2500" s="67" t="s">
        <v>3871</v>
      </c>
      <c r="H2500" s="67"/>
      <c r="I2500" s="17">
        <f>SUM(I2498:I2499)</f>
        <v>0.15</v>
      </c>
    </row>
    <row r="2501" spans="1:9" ht="15" customHeight="1" x14ac:dyDescent="0.25">
      <c r="A2501" s="64" t="s">
        <v>3887</v>
      </c>
      <c r="B2501" s="64"/>
      <c r="C2501" s="65" t="s">
        <v>3</v>
      </c>
      <c r="D2501" s="65"/>
      <c r="E2501" s="65"/>
      <c r="F2501" s="12" t="s">
        <v>4</v>
      </c>
      <c r="G2501" s="12" t="s">
        <v>3725</v>
      </c>
      <c r="H2501" s="12" t="s">
        <v>3726</v>
      </c>
      <c r="I2501" s="12" t="s">
        <v>3727</v>
      </c>
    </row>
    <row r="2502" spans="1:9" ht="38.1" customHeight="1" x14ac:dyDescent="0.25">
      <c r="A2502" s="13" t="s">
        <v>4735</v>
      </c>
      <c r="B2502" s="14" t="s">
        <v>4736</v>
      </c>
      <c r="C2502" s="66" t="s">
        <v>17</v>
      </c>
      <c r="D2502" s="66"/>
      <c r="E2502" s="66"/>
      <c r="F2502" s="13" t="s">
        <v>76</v>
      </c>
      <c r="G2502" s="15">
        <v>1.23</v>
      </c>
      <c r="H2502" s="16">
        <v>660.18</v>
      </c>
      <c r="I2502" s="16">
        <f>TRUNC(TRUNC(G2502,8)*H2502,2)</f>
        <v>812.02</v>
      </c>
    </row>
    <row r="2503" spans="1:9" ht="15" customHeight="1" x14ac:dyDescent="0.25">
      <c r="A2503" s="8"/>
      <c r="B2503" s="8"/>
      <c r="C2503" s="8"/>
      <c r="D2503" s="8"/>
      <c r="E2503" s="8"/>
      <c r="F2503" s="8"/>
      <c r="G2503" s="67" t="s">
        <v>3896</v>
      </c>
      <c r="H2503" s="67"/>
      <c r="I2503" s="17">
        <f>SUM(I2502:I2502)</f>
        <v>812.02</v>
      </c>
    </row>
    <row r="2504" spans="1:9" ht="15" customHeight="1" x14ac:dyDescent="0.25">
      <c r="A2504" s="64" t="s">
        <v>3872</v>
      </c>
      <c r="B2504" s="64"/>
      <c r="C2504" s="65" t="s">
        <v>3</v>
      </c>
      <c r="D2504" s="65"/>
      <c r="E2504" s="65"/>
      <c r="F2504" s="12" t="s">
        <v>4</v>
      </c>
      <c r="G2504" s="12" t="s">
        <v>3725</v>
      </c>
      <c r="H2504" s="12" t="s">
        <v>3726</v>
      </c>
      <c r="I2504" s="12" t="s">
        <v>3727</v>
      </c>
    </row>
    <row r="2505" spans="1:9" ht="15" customHeight="1" x14ac:dyDescent="0.25">
      <c r="A2505" s="13" t="s">
        <v>3948</v>
      </c>
      <c r="B2505" s="14" t="s">
        <v>3949</v>
      </c>
      <c r="C2505" s="66" t="s">
        <v>17</v>
      </c>
      <c r="D2505" s="66"/>
      <c r="E2505" s="66"/>
      <c r="F2505" s="13" t="s">
        <v>25</v>
      </c>
      <c r="G2505" s="15">
        <v>0.33400000000000002</v>
      </c>
      <c r="H2505" s="16">
        <v>33.520000000000003</v>
      </c>
      <c r="I2505" s="16">
        <f>TRUNC(TRUNC(G2505,8)*H2505,2)</f>
        <v>11.19</v>
      </c>
    </row>
    <row r="2506" spans="1:9" ht="15" customHeight="1" x14ac:dyDescent="0.25">
      <c r="A2506" s="13" t="s">
        <v>3899</v>
      </c>
      <c r="B2506" s="14" t="s">
        <v>3900</v>
      </c>
      <c r="C2506" s="66" t="s">
        <v>17</v>
      </c>
      <c r="D2506" s="66"/>
      <c r="E2506" s="66"/>
      <c r="F2506" s="13" t="s">
        <v>25</v>
      </c>
      <c r="G2506" s="15">
        <v>0.501</v>
      </c>
      <c r="H2506" s="16">
        <v>24.37</v>
      </c>
      <c r="I2506" s="16">
        <f>TRUNC(TRUNC(G2506,8)*H2506,2)</f>
        <v>12.2</v>
      </c>
    </row>
    <row r="2507" spans="1:9" ht="18" customHeight="1" x14ac:dyDescent="0.25">
      <c r="A2507" s="8"/>
      <c r="B2507" s="8"/>
      <c r="C2507" s="8"/>
      <c r="D2507" s="8"/>
      <c r="E2507" s="8"/>
      <c r="F2507" s="8"/>
      <c r="G2507" s="67" t="s">
        <v>3875</v>
      </c>
      <c r="H2507" s="67"/>
      <c r="I2507" s="17">
        <f>SUM(I2505:I2506)</f>
        <v>23.39</v>
      </c>
    </row>
    <row r="2508" spans="1:9" ht="15" customHeight="1" x14ac:dyDescent="0.25">
      <c r="A2508" s="8"/>
      <c r="B2508" s="8"/>
      <c r="C2508" s="8"/>
      <c r="D2508" s="8"/>
      <c r="E2508" s="8"/>
      <c r="F2508" s="8"/>
      <c r="G2508" s="68" t="s">
        <v>3745</v>
      </c>
      <c r="H2508" s="68"/>
      <c r="I2508" s="4">
        <f>ROUND(SUM(I2500,I2503,I2507),2)</f>
        <v>835.56</v>
      </c>
    </row>
    <row r="2509" spans="1:9" ht="9.9499999999999993" customHeight="1" x14ac:dyDescent="0.25">
      <c r="A2509" s="8"/>
      <c r="B2509" s="8"/>
      <c r="C2509" s="8"/>
      <c r="D2509" s="8"/>
      <c r="E2509" s="8"/>
      <c r="F2509" s="8"/>
      <c r="G2509" s="62"/>
      <c r="H2509" s="62"/>
      <c r="I2509" s="62"/>
    </row>
    <row r="2510" spans="1:9" ht="20.100000000000001" customHeight="1" x14ac:dyDescent="0.25">
      <c r="A2510" s="63" t="s">
        <v>4751</v>
      </c>
      <c r="B2510" s="63"/>
      <c r="C2510" s="63"/>
      <c r="D2510" s="63"/>
      <c r="E2510" s="63"/>
      <c r="F2510" s="63"/>
      <c r="G2510" s="63"/>
      <c r="H2510" s="63"/>
      <c r="I2510" s="63"/>
    </row>
    <row r="2511" spans="1:9" ht="15" customHeight="1" x14ac:dyDescent="0.25">
      <c r="A2511" s="64" t="s">
        <v>3887</v>
      </c>
      <c r="B2511" s="64"/>
      <c r="C2511" s="65" t="s">
        <v>3</v>
      </c>
      <c r="D2511" s="65"/>
      <c r="E2511" s="65"/>
      <c r="F2511" s="12" t="s">
        <v>4</v>
      </c>
      <c r="G2511" s="12" t="s">
        <v>3725</v>
      </c>
      <c r="H2511" s="12" t="s">
        <v>3726</v>
      </c>
      <c r="I2511" s="12" t="s">
        <v>3727</v>
      </c>
    </row>
    <row r="2512" spans="1:9" ht="21" customHeight="1" x14ac:dyDescent="0.25">
      <c r="A2512" s="13" t="s">
        <v>4263</v>
      </c>
      <c r="B2512" s="14" t="s">
        <v>4264</v>
      </c>
      <c r="C2512" s="66" t="s">
        <v>17</v>
      </c>
      <c r="D2512" s="66"/>
      <c r="E2512" s="66"/>
      <c r="F2512" s="13" t="s">
        <v>740</v>
      </c>
      <c r="G2512" s="15">
        <v>2.5000000000000001E-2</v>
      </c>
      <c r="H2512" s="16">
        <v>25</v>
      </c>
      <c r="I2512" s="16">
        <f>TRUNC(TRUNC(G2512,8)*H2512,2)</f>
        <v>0.62</v>
      </c>
    </row>
    <row r="2513" spans="1:9" ht="29.1" customHeight="1" x14ac:dyDescent="0.25">
      <c r="A2513" s="13" t="s">
        <v>4738</v>
      </c>
      <c r="B2513" s="14" t="s">
        <v>4739</v>
      </c>
      <c r="C2513" s="66" t="s">
        <v>17</v>
      </c>
      <c r="D2513" s="66"/>
      <c r="E2513" s="66"/>
      <c r="F2513" s="13" t="s">
        <v>61</v>
      </c>
      <c r="G2513" s="15">
        <v>0.81899999999999995</v>
      </c>
      <c r="H2513" s="16">
        <v>0.22</v>
      </c>
      <c r="I2513" s="16">
        <f>TRUNC(TRUNC(G2513,8)*H2513,2)</f>
        <v>0.18</v>
      </c>
    </row>
    <row r="2514" spans="1:9" ht="15" customHeight="1" x14ac:dyDescent="0.25">
      <c r="A2514" s="8"/>
      <c r="B2514" s="8"/>
      <c r="C2514" s="8"/>
      <c r="D2514" s="8"/>
      <c r="E2514" s="8"/>
      <c r="F2514" s="8"/>
      <c r="G2514" s="67" t="s">
        <v>3896</v>
      </c>
      <c r="H2514" s="67"/>
      <c r="I2514" s="17">
        <f>SUM(I2512:I2513)</f>
        <v>0.8</v>
      </c>
    </row>
    <row r="2515" spans="1:9" ht="15" customHeight="1" x14ac:dyDescent="0.25">
      <c r="A2515" s="64" t="s">
        <v>3872</v>
      </c>
      <c r="B2515" s="64"/>
      <c r="C2515" s="65" t="s">
        <v>3</v>
      </c>
      <c r="D2515" s="65"/>
      <c r="E2515" s="65"/>
      <c r="F2515" s="12" t="s">
        <v>4</v>
      </c>
      <c r="G2515" s="12" t="s">
        <v>3725</v>
      </c>
      <c r="H2515" s="12" t="s">
        <v>3726</v>
      </c>
      <c r="I2515" s="12" t="s">
        <v>3727</v>
      </c>
    </row>
    <row r="2516" spans="1:9" ht="21" customHeight="1" x14ac:dyDescent="0.25">
      <c r="A2516" s="13" t="s">
        <v>4740</v>
      </c>
      <c r="B2516" s="14" t="s">
        <v>4741</v>
      </c>
      <c r="C2516" s="66" t="s">
        <v>17</v>
      </c>
      <c r="D2516" s="66"/>
      <c r="E2516" s="66"/>
      <c r="F2516" s="13" t="s">
        <v>25</v>
      </c>
      <c r="G2516" s="15">
        <v>6.4000000000000001E-2</v>
      </c>
      <c r="H2516" s="16">
        <v>25.12</v>
      </c>
      <c r="I2516" s="16">
        <f>TRUNC(TRUNC(G2516,8)*H2516,2)</f>
        <v>1.6</v>
      </c>
    </row>
    <row r="2517" spans="1:9" ht="15" customHeight="1" x14ac:dyDescent="0.25">
      <c r="A2517" s="13" t="s">
        <v>4742</v>
      </c>
      <c r="B2517" s="14" t="s">
        <v>4743</v>
      </c>
      <c r="C2517" s="66" t="s">
        <v>17</v>
      </c>
      <c r="D2517" s="66"/>
      <c r="E2517" s="66"/>
      <c r="F2517" s="13" t="s">
        <v>25</v>
      </c>
      <c r="G2517" s="15">
        <v>0.16600000000000001</v>
      </c>
      <c r="H2517" s="16">
        <v>33.29</v>
      </c>
      <c r="I2517" s="16">
        <f>TRUNC(TRUNC(G2517,8)*H2517,2)</f>
        <v>5.52</v>
      </c>
    </row>
    <row r="2518" spans="1:9" ht="18" customHeight="1" x14ac:dyDescent="0.25">
      <c r="A2518" s="8"/>
      <c r="B2518" s="8"/>
      <c r="C2518" s="8"/>
      <c r="D2518" s="8"/>
      <c r="E2518" s="8"/>
      <c r="F2518" s="8"/>
      <c r="G2518" s="67" t="s">
        <v>3875</v>
      </c>
      <c r="H2518" s="67"/>
      <c r="I2518" s="17">
        <f>SUM(I2516:I2517)</f>
        <v>7.1199999999999992</v>
      </c>
    </row>
    <row r="2519" spans="1:9" ht="15" customHeight="1" x14ac:dyDescent="0.25">
      <c r="A2519" s="64" t="s">
        <v>3741</v>
      </c>
      <c r="B2519" s="64"/>
      <c r="C2519" s="65" t="s">
        <v>3</v>
      </c>
      <c r="D2519" s="65"/>
      <c r="E2519" s="65"/>
      <c r="F2519" s="12" t="s">
        <v>4</v>
      </c>
      <c r="G2519" s="12" t="s">
        <v>3725</v>
      </c>
      <c r="H2519" s="12" t="s">
        <v>3726</v>
      </c>
      <c r="I2519" s="12" t="s">
        <v>3727</v>
      </c>
    </row>
    <row r="2520" spans="1:9" ht="21" customHeight="1" x14ac:dyDescent="0.25">
      <c r="A2520" s="13" t="s">
        <v>4752</v>
      </c>
      <c r="B2520" s="14" t="s">
        <v>4753</v>
      </c>
      <c r="C2520" s="66" t="s">
        <v>17</v>
      </c>
      <c r="D2520" s="66"/>
      <c r="E2520" s="66"/>
      <c r="F2520" s="13" t="s">
        <v>740</v>
      </c>
      <c r="G2520" s="15">
        <v>1</v>
      </c>
      <c r="H2520" s="16">
        <v>9.1300000000000008</v>
      </c>
      <c r="I2520" s="16">
        <f>TRUNC(TRUNC(G2520,8)*H2520,2)</f>
        <v>9.1300000000000008</v>
      </c>
    </row>
    <row r="2521" spans="1:9" ht="15" customHeight="1" x14ac:dyDescent="0.25">
      <c r="A2521" s="8"/>
      <c r="B2521" s="8"/>
      <c r="C2521" s="8"/>
      <c r="D2521" s="8"/>
      <c r="E2521" s="8"/>
      <c r="F2521" s="8"/>
      <c r="G2521" s="67" t="s">
        <v>3744</v>
      </c>
      <c r="H2521" s="67"/>
      <c r="I2521" s="17">
        <f>SUM(I2520:I2520)</f>
        <v>9.1300000000000008</v>
      </c>
    </row>
    <row r="2522" spans="1:9" ht="15" customHeight="1" x14ac:dyDescent="0.25">
      <c r="A2522" s="8"/>
      <c r="B2522" s="8"/>
      <c r="C2522" s="8"/>
      <c r="D2522" s="8"/>
      <c r="E2522" s="8"/>
      <c r="F2522" s="8"/>
      <c r="G2522" s="68" t="s">
        <v>3745</v>
      </c>
      <c r="H2522" s="68"/>
      <c r="I2522" s="4">
        <f>ROUND(SUM(I2514,I2518,I2521),2)</f>
        <v>17.05</v>
      </c>
    </row>
    <row r="2523" spans="1:9" ht="9.9499999999999993" customHeight="1" x14ac:dyDescent="0.25">
      <c r="A2523" s="8"/>
      <c r="B2523" s="8"/>
      <c r="C2523" s="8"/>
      <c r="D2523" s="8"/>
      <c r="E2523" s="8"/>
      <c r="F2523" s="8"/>
      <c r="G2523" s="62"/>
      <c r="H2523" s="62"/>
      <c r="I2523" s="62"/>
    </row>
    <row r="2524" spans="1:9" ht="20.100000000000001" customHeight="1" x14ac:dyDescent="0.25">
      <c r="A2524" s="63" t="s">
        <v>4754</v>
      </c>
      <c r="B2524" s="63"/>
      <c r="C2524" s="63"/>
      <c r="D2524" s="63"/>
      <c r="E2524" s="63"/>
      <c r="F2524" s="63"/>
      <c r="G2524" s="63"/>
      <c r="H2524" s="63"/>
      <c r="I2524" s="63"/>
    </row>
    <row r="2525" spans="1:9" ht="15" customHeight="1" x14ac:dyDescent="0.25">
      <c r="A2525" s="64" t="s">
        <v>3825</v>
      </c>
      <c r="B2525" s="64"/>
      <c r="C2525" s="65" t="s">
        <v>3</v>
      </c>
      <c r="D2525" s="65"/>
      <c r="E2525" s="65"/>
      <c r="F2525" s="12" t="s">
        <v>4</v>
      </c>
      <c r="G2525" s="12" t="s">
        <v>3725</v>
      </c>
      <c r="H2525" s="12" t="s">
        <v>3726</v>
      </c>
      <c r="I2525" s="12" t="s">
        <v>3727</v>
      </c>
    </row>
    <row r="2526" spans="1:9" ht="29.1" customHeight="1" x14ac:dyDescent="0.25">
      <c r="A2526" s="13" t="s">
        <v>4755</v>
      </c>
      <c r="B2526" s="14" t="s">
        <v>4756</v>
      </c>
      <c r="C2526" s="66" t="s">
        <v>17</v>
      </c>
      <c r="D2526" s="66"/>
      <c r="E2526" s="66"/>
      <c r="F2526" s="13" t="s">
        <v>4757</v>
      </c>
      <c r="G2526" s="15">
        <v>0.19600000000000001</v>
      </c>
      <c r="H2526" s="16">
        <v>16.53</v>
      </c>
      <c r="I2526" s="16">
        <f>TRUNC(TRUNC(G2526,8)*H2526,2)</f>
        <v>3.23</v>
      </c>
    </row>
    <row r="2527" spans="1:9" ht="29.1" customHeight="1" x14ac:dyDescent="0.25">
      <c r="A2527" s="13" t="s">
        <v>4758</v>
      </c>
      <c r="B2527" s="14" t="s">
        <v>4759</v>
      </c>
      <c r="C2527" s="66" t="s">
        <v>17</v>
      </c>
      <c r="D2527" s="66"/>
      <c r="E2527" s="66"/>
      <c r="F2527" s="13" t="s">
        <v>18</v>
      </c>
      <c r="G2527" s="15">
        <v>0.78500000000000003</v>
      </c>
      <c r="H2527" s="16">
        <v>6.36</v>
      </c>
      <c r="I2527" s="16">
        <f>TRUNC(TRUNC(G2527,8)*H2527,2)</f>
        <v>4.99</v>
      </c>
    </row>
    <row r="2528" spans="1:9" ht="29.1" customHeight="1" x14ac:dyDescent="0.25">
      <c r="A2528" s="13" t="s">
        <v>4760</v>
      </c>
      <c r="B2528" s="14" t="s">
        <v>4761</v>
      </c>
      <c r="C2528" s="66" t="s">
        <v>17</v>
      </c>
      <c r="D2528" s="66"/>
      <c r="E2528" s="66"/>
      <c r="F2528" s="13" t="s">
        <v>4757</v>
      </c>
      <c r="G2528" s="15">
        <v>0.39300000000000002</v>
      </c>
      <c r="H2528" s="16">
        <v>17.28</v>
      </c>
      <c r="I2528" s="16">
        <f>TRUNC(TRUNC(G2528,8)*H2528,2)</f>
        <v>6.79</v>
      </c>
    </row>
    <row r="2529" spans="1:9" ht="15" customHeight="1" x14ac:dyDescent="0.25">
      <c r="A2529" s="8"/>
      <c r="B2529" s="8"/>
      <c r="C2529" s="8"/>
      <c r="D2529" s="8"/>
      <c r="E2529" s="8"/>
      <c r="F2529" s="8"/>
      <c r="G2529" s="67" t="s">
        <v>3830</v>
      </c>
      <c r="H2529" s="67"/>
      <c r="I2529" s="17">
        <f>SUM(I2526:I2528)</f>
        <v>15.010000000000002</v>
      </c>
    </row>
    <row r="2530" spans="1:9" ht="15" customHeight="1" x14ac:dyDescent="0.25">
      <c r="A2530" s="64" t="s">
        <v>3887</v>
      </c>
      <c r="B2530" s="64"/>
      <c r="C2530" s="65" t="s">
        <v>3</v>
      </c>
      <c r="D2530" s="65"/>
      <c r="E2530" s="65"/>
      <c r="F2530" s="12" t="s">
        <v>4</v>
      </c>
      <c r="G2530" s="12" t="s">
        <v>3725</v>
      </c>
      <c r="H2530" s="12" t="s">
        <v>3726</v>
      </c>
      <c r="I2530" s="12" t="s">
        <v>3727</v>
      </c>
    </row>
    <row r="2531" spans="1:9" ht="21" customHeight="1" x14ac:dyDescent="0.25">
      <c r="A2531" s="13" t="s">
        <v>4147</v>
      </c>
      <c r="B2531" s="14" t="s">
        <v>4148</v>
      </c>
      <c r="C2531" s="66" t="s">
        <v>17</v>
      </c>
      <c r="D2531" s="66"/>
      <c r="E2531" s="66"/>
      <c r="F2531" s="13" t="s">
        <v>4149</v>
      </c>
      <c r="G2531" s="15">
        <v>0.01</v>
      </c>
      <c r="H2531" s="16">
        <v>6.71</v>
      </c>
      <c r="I2531" s="16">
        <f>TRUNC(TRUNC(G2531,8)*H2531,2)</f>
        <v>0.06</v>
      </c>
    </row>
    <row r="2532" spans="1:9" ht="21" customHeight="1" x14ac:dyDescent="0.25">
      <c r="A2532" s="13" t="s">
        <v>4725</v>
      </c>
      <c r="B2532" s="14" t="s">
        <v>4726</v>
      </c>
      <c r="C2532" s="66" t="s">
        <v>17</v>
      </c>
      <c r="D2532" s="66"/>
      <c r="E2532" s="66"/>
      <c r="F2532" s="13" t="s">
        <v>740</v>
      </c>
      <c r="G2532" s="15">
        <v>1.9E-2</v>
      </c>
      <c r="H2532" s="16">
        <v>20.14</v>
      </c>
      <c r="I2532" s="16">
        <f>TRUNC(TRUNC(G2532,8)*H2532,2)</f>
        <v>0.38</v>
      </c>
    </row>
    <row r="2533" spans="1:9" ht="15" customHeight="1" x14ac:dyDescent="0.25">
      <c r="A2533" s="8"/>
      <c r="B2533" s="8"/>
      <c r="C2533" s="8"/>
      <c r="D2533" s="8"/>
      <c r="E2533" s="8"/>
      <c r="F2533" s="8"/>
      <c r="G2533" s="67" t="s">
        <v>3896</v>
      </c>
      <c r="H2533" s="67"/>
      <c r="I2533" s="17">
        <f>SUM(I2531:I2532)</f>
        <v>0.44</v>
      </c>
    </row>
    <row r="2534" spans="1:9" ht="15" customHeight="1" x14ac:dyDescent="0.25">
      <c r="A2534" s="64" t="s">
        <v>3872</v>
      </c>
      <c r="B2534" s="64"/>
      <c r="C2534" s="65" t="s">
        <v>3</v>
      </c>
      <c r="D2534" s="65"/>
      <c r="E2534" s="65"/>
      <c r="F2534" s="12" t="s">
        <v>4</v>
      </c>
      <c r="G2534" s="12" t="s">
        <v>3725</v>
      </c>
      <c r="H2534" s="12" t="s">
        <v>3726</v>
      </c>
      <c r="I2534" s="12" t="s">
        <v>3727</v>
      </c>
    </row>
    <row r="2535" spans="1:9" ht="21" customHeight="1" x14ac:dyDescent="0.25">
      <c r="A2535" s="13" t="s">
        <v>3908</v>
      </c>
      <c r="B2535" s="14" t="s">
        <v>3909</v>
      </c>
      <c r="C2535" s="66" t="s">
        <v>17</v>
      </c>
      <c r="D2535" s="66"/>
      <c r="E2535" s="66"/>
      <c r="F2535" s="13" t="s">
        <v>25</v>
      </c>
      <c r="G2535" s="15">
        <v>0.26100000000000001</v>
      </c>
      <c r="H2535" s="16">
        <v>24.95</v>
      </c>
      <c r="I2535" s="16">
        <f>TRUNC(TRUNC(G2535,8)*H2535,2)</f>
        <v>6.51</v>
      </c>
    </row>
    <row r="2536" spans="1:9" ht="21" customHeight="1" x14ac:dyDescent="0.25">
      <c r="A2536" s="13" t="s">
        <v>3897</v>
      </c>
      <c r="B2536" s="14" t="s">
        <v>3898</v>
      </c>
      <c r="C2536" s="66" t="s">
        <v>17</v>
      </c>
      <c r="D2536" s="66"/>
      <c r="E2536" s="66"/>
      <c r="F2536" s="13" t="s">
        <v>25</v>
      </c>
      <c r="G2536" s="15">
        <v>1.4239999999999999</v>
      </c>
      <c r="H2536" s="16">
        <v>33.07</v>
      </c>
      <c r="I2536" s="16">
        <f>TRUNC(TRUNC(G2536,8)*H2536,2)</f>
        <v>47.09</v>
      </c>
    </row>
    <row r="2537" spans="1:9" ht="18" customHeight="1" x14ac:dyDescent="0.25">
      <c r="A2537" s="8"/>
      <c r="B2537" s="8"/>
      <c r="C2537" s="8"/>
      <c r="D2537" s="8"/>
      <c r="E2537" s="8"/>
      <c r="F2537" s="8"/>
      <c r="G2537" s="67" t="s">
        <v>3875</v>
      </c>
      <c r="H2537" s="67"/>
      <c r="I2537" s="17">
        <f>SUM(I2535:I2536)</f>
        <v>53.6</v>
      </c>
    </row>
    <row r="2538" spans="1:9" ht="15" customHeight="1" x14ac:dyDescent="0.25">
      <c r="A2538" s="64" t="s">
        <v>3741</v>
      </c>
      <c r="B2538" s="64"/>
      <c r="C2538" s="65" t="s">
        <v>3</v>
      </c>
      <c r="D2538" s="65"/>
      <c r="E2538" s="65"/>
      <c r="F2538" s="12" t="s">
        <v>4</v>
      </c>
      <c r="G2538" s="12" t="s">
        <v>3725</v>
      </c>
      <c r="H2538" s="12" t="s">
        <v>3726</v>
      </c>
      <c r="I2538" s="12" t="s">
        <v>3727</v>
      </c>
    </row>
    <row r="2539" spans="1:9" ht="29.1" customHeight="1" x14ac:dyDescent="0.25">
      <c r="A2539" s="13" t="s">
        <v>4762</v>
      </c>
      <c r="B2539" s="14" t="s">
        <v>4763</v>
      </c>
      <c r="C2539" s="66" t="s">
        <v>17</v>
      </c>
      <c r="D2539" s="66"/>
      <c r="E2539" s="66"/>
      <c r="F2539" s="13" t="s">
        <v>72</v>
      </c>
      <c r="G2539" s="15">
        <v>0.26300000000000001</v>
      </c>
      <c r="H2539" s="16">
        <v>174.41</v>
      </c>
      <c r="I2539" s="16">
        <f>TRUNC(TRUNC(G2539,8)*H2539,2)</f>
        <v>45.86</v>
      </c>
    </row>
    <row r="2540" spans="1:9" ht="15" customHeight="1" x14ac:dyDescent="0.25">
      <c r="A2540" s="8"/>
      <c r="B2540" s="8"/>
      <c r="C2540" s="8"/>
      <c r="D2540" s="8"/>
      <c r="E2540" s="8"/>
      <c r="F2540" s="8"/>
      <c r="G2540" s="67" t="s">
        <v>3744</v>
      </c>
      <c r="H2540" s="67"/>
      <c r="I2540" s="17">
        <f>SUM(I2539:I2539)</f>
        <v>45.86</v>
      </c>
    </row>
    <row r="2541" spans="1:9" ht="15" customHeight="1" x14ac:dyDescent="0.25">
      <c r="A2541" s="8"/>
      <c r="B2541" s="8"/>
      <c r="C2541" s="8"/>
      <c r="D2541" s="8"/>
      <c r="E2541" s="8"/>
      <c r="F2541" s="8"/>
      <c r="G2541" s="68" t="s">
        <v>3745</v>
      </c>
      <c r="H2541" s="68"/>
      <c r="I2541" s="4">
        <f>ROUND(SUM(I2529,I2533,I2537,I2540),2)</f>
        <v>114.91</v>
      </c>
    </row>
    <row r="2542" spans="1:9" ht="9.9499999999999993" customHeight="1" x14ac:dyDescent="0.25">
      <c r="A2542" s="8"/>
      <c r="B2542" s="8"/>
      <c r="C2542" s="8"/>
      <c r="D2542" s="8"/>
      <c r="E2542" s="8"/>
      <c r="F2542" s="8"/>
      <c r="G2542" s="62"/>
      <c r="H2542" s="62"/>
      <c r="I2542" s="62"/>
    </row>
    <row r="2543" spans="1:9" ht="20.100000000000001" customHeight="1" x14ac:dyDescent="0.25">
      <c r="A2543" s="63" t="s">
        <v>4764</v>
      </c>
      <c r="B2543" s="63"/>
      <c r="C2543" s="63"/>
      <c r="D2543" s="63"/>
      <c r="E2543" s="63"/>
      <c r="F2543" s="63"/>
      <c r="G2543" s="63"/>
      <c r="H2543" s="63"/>
      <c r="I2543" s="63"/>
    </row>
    <row r="2544" spans="1:9" ht="15" customHeight="1" x14ac:dyDescent="0.25">
      <c r="A2544" s="64" t="s">
        <v>3865</v>
      </c>
      <c r="B2544" s="64"/>
      <c r="C2544" s="65" t="s">
        <v>3</v>
      </c>
      <c r="D2544" s="65"/>
      <c r="E2544" s="65"/>
      <c r="F2544" s="12" t="s">
        <v>4</v>
      </c>
      <c r="G2544" s="12" t="s">
        <v>3725</v>
      </c>
      <c r="H2544" s="12" t="s">
        <v>3726</v>
      </c>
      <c r="I2544" s="12" t="s">
        <v>3727</v>
      </c>
    </row>
    <row r="2545" spans="1:9" ht="29.1" customHeight="1" x14ac:dyDescent="0.25">
      <c r="A2545" s="13" t="s">
        <v>3915</v>
      </c>
      <c r="B2545" s="14" t="s">
        <v>3916</v>
      </c>
      <c r="C2545" s="66" t="s">
        <v>17</v>
      </c>
      <c r="D2545" s="66"/>
      <c r="E2545" s="66"/>
      <c r="F2545" s="13" t="s">
        <v>3868</v>
      </c>
      <c r="G2545" s="15">
        <v>0.31236150000000001</v>
      </c>
      <c r="H2545" s="16">
        <v>40.880000000000003</v>
      </c>
      <c r="I2545" s="16">
        <f>TRUNC(TRUNC(G2545,8)*H2545,2)</f>
        <v>12.76</v>
      </c>
    </row>
    <row r="2546" spans="1:9" ht="29.1" customHeight="1" x14ac:dyDescent="0.25">
      <c r="A2546" s="13" t="s">
        <v>3917</v>
      </c>
      <c r="B2546" s="14" t="s">
        <v>3918</v>
      </c>
      <c r="C2546" s="66" t="s">
        <v>17</v>
      </c>
      <c r="D2546" s="66"/>
      <c r="E2546" s="66"/>
      <c r="F2546" s="13" t="s">
        <v>3829</v>
      </c>
      <c r="G2546" s="15">
        <v>7.7724699999999994E-2</v>
      </c>
      <c r="H2546" s="16">
        <v>42.43</v>
      </c>
      <c r="I2546" s="16">
        <f>TRUNC(TRUNC(G2546,8)*H2546,2)</f>
        <v>3.29</v>
      </c>
    </row>
    <row r="2547" spans="1:9" ht="18" customHeight="1" x14ac:dyDescent="0.25">
      <c r="A2547" s="8"/>
      <c r="B2547" s="8"/>
      <c r="C2547" s="8"/>
      <c r="D2547" s="8"/>
      <c r="E2547" s="8"/>
      <c r="F2547" s="8"/>
      <c r="G2547" s="67" t="s">
        <v>3871</v>
      </c>
      <c r="H2547" s="67"/>
      <c r="I2547" s="17">
        <f>SUM(I2545:I2546)</f>
        <v>16.05</v>
      </c>
    </row>
    <row r="2548" spans="1:9" ht="15" customHeight="1" x14ac:dyDescent="0.25">
      <c r="A2548" s="64" t="s">
        <v>3887</v>
      </c>
      <c r="B2548" s="64"/>
      <c r="C2548" s="65" t="s">
        <v>3</v>
      </c>
      <c r="D2548" s="65"/>
      <c r="E2548" s="65"/>
      <c r="F2548" s="12" t="s">
        <v>4</v>
      </c>
      <c r="G2548" s="12" t="s">
        <v>3725</v>
      </c>
      <c r="H2548" s="12" t="s">
        <v>3726</v>
      </c>
      <c r="I2548" s="12" t="s">
        <v>3727</v>
      </c>
    </row>
    <row r="2549" spans="1:9" ht="29.1" customHeight="1" x14ac:dyDescent="0.25">
      <c r="A2549" s="13" t="s">
        <v>4765</v>
      </c>
      <c r="B2549" s="14" t="s">
        <v>4766</v>
      </c>
      <c r="C2549" s="66" t="s">
        <v>17</v>
      </c>
      <c r="D2549" s="66"/>
      <c r="E2549" s="66"/>
      <c r="F2549" s="13" t="s">
        <v>72</v>
      </c>
      <c r="G2549" s="15">
        <v>1.2789999999999999</v>
      </c>
      <c r="H2549" s="16">
        <v>44.5</v>
      </c>
      <c r="I2549" s="16">
        <f t="shared" ref="I2549:I2554" si="36">TRUNC(TRUNC(G2549,8)*H2549,2)</f>
        <v>56.91</v>
      </c>
    </row>
    <row r="2550" spans="1:9" ht="29.1" customHeight="1" x14ac:dyDescent="0.25">
      <c r="A2550" s="13" t="s">
        <v>4767</v>
      </c>
      <c r="B2550" s="14" t="s">
        <v>4768</v>
      </c>
      <c r="C2550" s="66" t="s">
        <v>17</v>
      </c>
      <c r="D2550" s="66"/>
      <c r="E2550" s="66"/>
      <c r="F2550" s="13" t="s">
        <v>72</v>
      </c>
      <c r="G2550" s="15">
        <v>1.05</v>
      </c>
      <c r="H2550" s="16">
        <v>16.920000000000002</v>
      </c>
      <c r="I2550" s="16">
        <f t="shared" si="36"/>
        <v>17.760000000000002</v>
      </c>
    </row>
    <row r="2551" spans="1:9" ht="15" customHeight="1" x14ac:dyDescent="0.25">
      <c r="A2551" s="13" t="s">
        <v>4769</v>
      </c>
      <c r="B2551" s="14" t="s">
        <v>4770</v>
      </c>
      <c r="C2551" s="66" t="s">
        <v>17</v>
      </c>
      <c r="D2551" s="66"/>
      <c r="E2551" s="66"/>
      <c r="F2551" s="13" t="s">
        <v>740</v>
      </c>
      <c r="G2551" s="15">
        <v>0.01</v>
      </c>
      <c r="H2551" s="16">
        <v>18.059999999999999</v>
      </c>
      <c r="I2551" s="16">
        <f t="shared" si="36"/>
        <v>0.18</v>
      </c>
    </row>
    <row r="2552" spans="1:9" ht="15" customHeight="1" x14ac:dyDescent="0.25">
      <c r="A2552" s="13" t="s">
        <v>4771</v>
      </c>
      <c r="B2552" s="14" t="s">
        <v>4772</v>
      </c>
      <c r="C2552" s="66" t="s">
        <v>17</v>
      </c>
      <c r="D2552" s="66"/>
      <c r="E2552" s="66"/>
      <c r="F2552" s="13" t="s">
        <v>740</v>
      </c>
      <c r="G2552" s="15">
        <v>0.48299999999999998</v>
      </c>
      <c r="H2552" s="16">
        <v>16.32</v>
      </c>
      <c r="I2552" s="16">
        <f t="shared" si="36"/>
        <v>7.88</v>
      </c>
    </row>
    <row r="2553" spans="1:9" ht="21" customHeight="1" x14ac:dyDescent="0.25">
      <c r="A2553" s="13" t="s">
        <v>4773</v>
      </c>
      <c r="B2553" s="14" t="s">
        <v>4774</v>
      </c>
      <c r="C2553" s="66" t="s">
        <v>17</v>
      </c>
      <c r="D2553" s="66"/>
      <c r="E2553" s="66"/>
      <c r="F2553" s="13" t="s">
        <v>178</v>
      </c>
      <c r="G2553" s="15">
        <v>22.175999999999998</v>
      </c>
      <c r="H2553" s="16">
        <v>2.33</v>
      </c>
      <c r="I2553" s="16">
        <f t="shared" si="36"/>
        <v>51.67</v>
      </c>
    </row>
    <row r="2554" spans="1:9" ht="21" customHeight="1" x14ac:dyDescent="0.25">
      <c r="A2554" s="13" t="s">
        <v>3929</v>
      </c>
      <c r="B2554" s="14" t="s">
        <v>3930</v>
      </c>
      <c r="C2554" s="66" t="s">
        <v>17</v>
      </c>
      <c r="D2554" s="66"/>
      <c r="E2554" s="66"/>
      <c r="F2554" s="13" t="s">
        <v>178</v>
      </c>
      <c r="G2554" s="15">
        <v>3.5480942</v>
      </c>
      <c r="H2554" s="16">
        <v>6.86</v>
      </c>
      <c r="I2554" s="16">
        <f t="shared" si="36"/>
        <v>24.33</v>
      </c>
    </row>
    <row r="2555" spans="1:9" ht="15" customHeight="1" x14ac:dyDescent="0.25">
      <c r="A2555" s="8"/>
      <c r="B2555" s="8"/>
      <c r="C2555" s="8"/>
      <c r="D2555" s="8"/>
      <c r="E2555" s="8"/>
      <c r="F2555" s="8"/>
      <c r="G2555" s="67" t="s">
        <v>3896</v>
      </c>
      <c r="H2555" s="67"/>
      <c r="I2555" s="17">
        <f>SUM(I2549:I2554)</f>
        <v>158.73000000000002</v>
      </c>
    </row>
    <row r="2556" spans="1:9" ht="15" customHeight="1" x14ac:dyDescent="0.25">
      <c r="A2556" s="64" t="s">
        <v>3872</v>
      </c>
      <c r="B2556" s="64"/>
      <c r="C2556" s="65" t="s">
        <v>3</v>
      </c>
      <c r="D2556" s="65"/>
      <c r="E2556" s="65"/>
      <c r="F2556" s="12" t="s">
        <v>4</v>
      </c>
      <c r="G2556" s="12" t="s">
        <v>3725</v>
      </c>
      <c r="H2556" s="12" t="s">
        <v>3726</v>
      </c>
      <c r="I2556" s="12" t="s">
        <v>3727</v>
      </c>
    </row>
    <row r="2557" spans="1:9" ht="21" customHeight="1" x14ac:dyDescent="0.25">
      <c r="A2557" s="13" t="s">
        <v>3908</v>
      </c>
      <c r="B2557" s="14" t="s">
        <v>3909</v>
      </c>
      <c r="C2557" s="66" t="s">
        <v>17</v>
      </c>
      <c r="D2557" s="66"/>
      <c r="E2557" s="66"/>
      <c r="F2557" s="13" t="s">
        <v>25</v>
      </c>
      <c r="G2557" s="15">
        <v>0.14403759999999999</v>
      </c>
      <c r="H2557" s="16">
        <v>24.95</v>
      </c>
      <c r="I2557" s="16">
        <f>TRUNC(TRUNC(G2557,8)*H2557,2)</f>
        <v>3.59</v>
      </c>
    </row>
    <row r="2558" spans="1:9" ht="21" customHeight="1" x14ac:dyDescent="0.25">
      <c r="A2558" s="13" t="s">
        <v>3897</v>
      </c>
      <c r="B2558" s="14" t="s">
        <v>3898</v>
      </c>
      <c r="C2558" s="66" t="s">
        <v>17</v>
      </c>
      <c r="D2558" s="66"/>
      <c r="E2558" s="66"/>
      <c r="F2558" s="13" t="s">
        <v>25</v>
      </c>
      <c r="G2558" s="15">
        <v>0.47413929999999999</v>
      </c>
      <c r="H2558" s="16">
        <v>33.07</v>
      </c>
      <c r="I2558" s="16">
        <f>TRUNC(TRUNC(G2558,8)*H2558,2)</f>
        <v>15.67</v>
      </c>
    </row>
    <row r="2559" spans="1:9" ht="18" customHeight="1" x14ac:dyDescent="0.25">
      <c r="A2559" s="8"/>
      <c r="B2559" s="8"/>
      <c r="C2559" s="8"/>
      <c r="D2559" s="8"/>
      <c r="E2559" s="8"/>
      <c r="F2559" s="8"/>
      <c r="G2559" s="67" t="s">
        <v>3875</v>
      </c>
      <c r="H2559" s="67"/>
      <c r="I2559" s="17">
        <f>SUM(I2557:I2558)</f>
        <v>19.259999999999998</v>
      </c>
    </row>
    <row r="2560" spans="1:9" ht="15" customHeight="1" x14ac:dyDescent="0.25">
      <c r="A2560" s="8"/>
      <c r="B2560" s="8"/>
      <c r="C2560" s="8"/>
      <c r="D2560" s="8"/>
      <c r="E2560" s="8"/>
      <c r="F2560" s="8"/>
      <c r="G2560" s="68" t="s">
        <v>3745</v>
      </c>
      <c r="H2560" s="68"/>
      <c r="I2560" s="4">
        <f>ROUND(SUM(I2547,I2555,I2559),2)</f>
        <v>194.04</v>
      </c>
    </row>
    <row r="2561" spans="1:9" ht="9.9499999999999993" customHeight="1" x14ac:dyDescent="0.25">
      <c r="A2561" s="8"/>
      <c r="B2561" s="8"/>
      <c r="C2561" s="8"/>
      <c r="D2561" s="8"/>
      <c r="E2561" s="8"/>
      <c r="F2561" s="8"/>
      <c r="G2561" s="62"/>
      <c r="H2561" s="62"/>
      <c r="I2561" s="62"/>
    </row>
    <row r="2562" spans="1:9" ht="20.100000000000001" customHeight="1" x14ac:dyDescent="0.25">
      <c r="A2562" s="63" t="s">
        <v>4775</v>
      </c>
      <c r="B2562" s="63"/>
      <c r="C2562" s="63"/>
      <c r="D2562" s="63"/>
      <c r="E2562" s="63"/>
      <c r="F2562" s="63"/>
      <c r="G2562" s="63"/>
      <c r="H2562" s="63"/>
      <c r="I2562" s="63"/>
    </row>
    <row r="2563" spans="1:9" ht="15" customHeight="1" x14ac:dyDescent="0.25">
      <c r="A2563" s="64" t="s">
        <v>3865</v>
      </c>
      <c r="B2563" s="64"/>
      <c r="C2563" s="65" t="s">
        <v>3</v>
      </c>
      <c r="D2563" s="65"/>
      <c r="E2563" s="65"/>
      <c r="F2563" s="12" t="s">
        <v>4</v>
      </c>
      <c r="G2563" s="12" t="s">
        <v>3725</v>
      </c>
      <c r="H2563" s="12" t="s">
        <v>3726</v>
      </c>
      <c r="I2563" s="12" t="s">
        <v>3727</v>
      </c>
    </row>
    <row r="2564" spans="1:9" ht="29.1" customHeight="1" x14ac:dyDescent="0.25">
      <c r="A2564" s="13" t="s">
        <v>4731</v>
      </c>
      <c r="B2564" s="14" t="s">
        <v>4732</v>
      </c>
      <c r="C2564" s="66" t="s">
        <v>17</v>
      </c>
      <c r="D2564" s="66"/>
      <c r="E2564" s="66"/>
      <c r="F2564" s="13" t="s">
        <v>3868</v>
      </c>
      <c r="G2564" s="15">
        <v>0.13</v>
      </c>
      <c r="H2564" s="16">
        <v>0.52</v>
      </c>
      <c r="I2564" s="16">
        <f>ROUND(ROUND(G2564,8)*H2564,2)</f>
        <v>7.0000000000000007E-2</v>
      </c>
    </row>
    <row r="2565" spans="1:9" ht="29.1" customHeight="1" x14ac:dyDescent="0.25">
      <c r="A2565" s="13" t="s">
        <v>4733</v>
      </c>
      <c r="B2565" s="14" t="s">
        <v>4734</v>
      </c>
      <c r="C2565" s="66" t="s">
        <v>17</v>
      </c>
      <c r="D2565" s="66"/>
      <c r="E2565" s="66"/>
      <c r="F2565" s="13" t="s">
        <v>3829</v>
      </c>
      <c r="G2565" s="15">
        <v>9.4E-2</v>
      </c>
      <c r="H2565" s="16">
        <v>1.41</v>
      </c>
      <c r="I2565" s="16">
        <f>ROUND(ROUND(G2565,8)*H2565,2)</f>
        <v>0.13</v>
      </c>
    </row>
    <row r="2566" spans="1:9" ht="18" customHeight="1" x14ac:dyDescent="0.25">
      <c r="A2566" s="8"/>
      <c r="B2566" s="8"/>
      <c r="C2566" s="8"/>
      <c r="D2566" s="8"/>
      <c r="E2566" s="8"/>
      <c r="F2566" s="8"/>
      <c r="G2566" s="67" t="s">
        <v>3871</v>
      </c>
      <c r="H2566" s="67"/>
      <c r="I2566" s="17">
        <f>SUM(I2564:I2565)</f>
        <v>0.2</v>
      </c>
    </row>
    <row r="2567" spans="1:9" ht="15" customHeight="1" x14ac:dyDescent="0.25">
      <c r="A2567" s="64" t="s">
        <v>3887</v>
      </c>
      <c r="B2567" s="64"/>
      <c r="C2567" s="65" t="s">
        <v>3</v>
      </c>
      <c r="D2567" s="65"/>
      <c r="E2567" s="65"/>
      <c r="F2567" s="12" t="s">
        <v>4</v>
      </c>
      <c r="G2567" s="12" t="s">
        <v>3725</v>
      </c>
      <c r="H2567" s="12" t="s">
        <v>3726</v>
      </c>
      <c r="I2567" s="12" t="s">
        <v>3727</v>
      </c>
    </row>
    <row r="2568" spans="1:9" ht="38.1" customHeight="1" x14ac:dyDescent="0.25">
      <c r="A2568" s="13" t="s">
        <v>4735</v>
      </c>
      <c r="B2568" s="14" t="s">
        <v>4736</v>
      </c>
      <c r="C2568" s="66" t="s">
        <v>17</v>
      </c>
      <c r="D2568" s="66"/>
      <c r="E2568" s="66"/>
      <c r="F2568" s="13" t="s">
        <v>76</v>
      </c>
      <c r="G2568" s="15">
        <v>1.103</v>
      </c>
      <c r="H2568" s="16">
        <v>660.18</v>
      </c>
      <c r="I2568" s="16">
        <f>ROUND(ROUND(G2568,8)*H2568,2)</f>
        <v>728.18</v>
      </c>
    </row>
    <row r="2569" spans="1:9" ht="15" customHeight="1" x14ac:dyDescent="0.25">
      <c r="A2569" s="8"/>
      <c r="B2569" s="8"/>
      <c r="C2569" s="8"/>
      <c r="D2569" s="8"/>
      <c r="E2569" s="8"/>
      <c r="F2569" s="8"/>
      <c r="G2569" s="67" t="s">
        <v>3896</v>
      </c>
      <c r="H2569" s="67"/>
      <c r="I2569" s="17">
        <f>SUM(I2568:I2568)</f>
        <v>728.18</v>
      </c>
    </row>
    <row r="2570" spans="1:9" ht="15" customHeight="1" x14ac:dyDescent="0.25">
      <c r="A2570" s="64" t="s">
        <v>3872</v>
      </c>
      <c r="B2570" s="64"/>
      <c r="C2570" s="65" t="s">
        <v>3</v>
      </c>
      <c r="D2570" s="65"/>
      <c r="E2570" s="65"/>
      <c r="F2570" s="12" t="s">
        <v>4</v>
      </c>
      <c r="G2570" s="12" t="s">
        <v>3725</v>
      </c>
      <c r="H2570" s="12" t="s">
        <v>3726</v>
      </c>
      <c r="I2570" s="12" t="s">
        <v>3727</v>
      </c>
    </row>
    <row r="2571" spans="1:9" ht="21" customHeight="1" x14ac:dyDescent="0.25">
      <c r="A2571" s="13" t="s">
        <v>3897</v>
      </c>
      <c r="B2571" s="14" t="s">
        <v>3898</v>
      </c>
      <c r="C2571" s="66" t="s">
        <v>17</v>
      </c>
      <c r="D2571" s="66"/>
      <c r="E2571" s="66"/>
      <c r="F2571" s="13" t="s">
        <v>25</v>
      </c>
      <c r="G2571" s="15">
        <v>0.224</v>
      </c>
      <c r="H2571" s="16">
        <v>33.07</v>
      </c>
      <c r="I2571" s="16">
        <f>ROUND(ROUND(G2571,8)*H2571,2)</f>
        <v>7.41</v>
      </c>
    </row>
    <row r="2572" spans="1:9" ht="15" customHeight="1" x14ac:dyDescent="0.25">
      <c r="A2572" s="13" t="s">
        <v>3948</v>
      </c>
      <c r="B2572" s="14" t="s">
        <v>3949</v>
      </c>
      <c r="C2572" s="66" t="s">
        <v>17</v>
      </c>
      <c r="D2572" s="66"/>
      <c r="E2572" s="66"/>
      <c r="F2572" s="13" t="s">
        <v>25</v>
      </c>
      <c r="G2572" s="15">
        <v>0.224</v>
      </c>
      <c r="H2572" s="16">
        <v>33.520000000000003</v>
      </c>
      <c r="I2572" s="16">
        <f>ROUND(ROUND(G2572,8)*H2572,2)</f>
        <v>7.51</v>
      </c>
    </row>
    <row r="2573" spans="1:9" ht="15" customHeight="1" x14ac:dyDescent="0.25">
      <c r="A2573" s="13" t="s">
        <v>3899</v>
      </c>
      <c r="B2573" s="14" t="s">
        <v>3900</v>
      </c>
      <c r="C2573" s="66" t="s">
        <v>17</v>
      </c>
      <c r="D2573" s="66"/>
      <c r="E2573" s="66"/>
      <c r="F2573" s="13" t="s">
        <v>25</v>
      </c>
      <c r="G2573" s="15">
        <v>1.345</v>
      </c>
      <c r="H2573" s="16">
        <v>24.37</v>
      </c>
      <c r="I2573" s="16">
        <f>ROUND(ROUND(G2573,8)*H2573,2)</f>
        <v>32.78</v>
      </c>
    </row>
    <row r="2574" spans="1:9" ht="18" customHeight="1" x14ac:dyDescent="0.25">
      <c r="A2574" s="8"/>
      <c r="B2574" s="8"/>
      <c r="C2574" s="8"/>
      <c r="D2574" s="8"/>
      <c r="E2574" s="8"/>
      <c r="F2574" s="8"/>
      <c r="G2574" s="67" t="s">
        <v>3875</v>
      </c>
      <c r="H2574" s="67"/>
      <c r="I2574" s="17">
        <f>SUM(I2571:I2573)</f>
        <v>47.7</v>
      </c>
    </row>
    <row r="2575" spans="1:9" ht="15" customHeight="1" x14ac:dyDescent="0.25">
      <c r="A2575" s="69" t="s">
        <v>4776</v>
      </c>
      <c r="B2575" s="69"/>
      <c r="C2575" s="69"/>
      <c r="D2575" s="8"/>
      <c r="E2575" s="8"/>
      <c r="F2575" s="8"/>
      <c r="G2575" s="68" t="s">
        <v>3745</v>
      </c>
      <c r="H2575" s="68"/>
      <c r="I2575" s="4">
        <v>776.08</v>
      </c>
    </row>
    <row r="2576" spans="1:9" ht="9.9499999999999993" customHeight="1" x14ac:dyDescent="0.25">
      <c r="A2576" s="8"/>
      <c r="B2576" s="8"/>
      <c r="C2576" s="8"/>
      <c r="D2576" s="8"/>
      <c r="E2576" s="8"/>
      <c r="F2576" s="8"/>
      <c r="G2576" s="62"/>
      <c r="H2576" s="62"/>
      <c r="I2576" s="62"/>
    </row>
    <row r="2577" spans="1:9" ht="20.100000000000001" customHeight="1" x14ac:dyDescent="0.25">
      <c r="A2577" s="63" t="s">
        <v>4777</v>
      </c>
      <c r="B2577" s="63"/>
      <c r="C2577" s="63"/>
      <c r="D2577" s="63"/>
      <c r="E2577" s="63"/>
      <c r="F2577" s="63"/>
      <c r="G2577" s="63"/>
      <c r="H2577" s="63"/>
      <c r="I2577" s="63"/>
    </row>
    <row r="2578" spans="1:9" ht="15" customHeight="1" x14ac:dyDescent="0.25">
      <c r="A2578" s="64" t="s">
        <v>3887</v>
      </c>
      <c r="B2578" s="64"/>
      <c r="C2578" s="65" t="s">
        <v>3</v>
      </c>
      <c r="D2578" s="65"/>
      <c r="E2578" s="65"/>
      <c r="F2578" s="12" t="s">
        <v>4</v>
      </c>
      <c r="G2578" s="12" t="s">
        <v>3725</v>
      </c>
      <c r="H2578" s="12" t="s">
        <v>3726</v>
      </c>
      <c r="I2578" s="12" t="s">
        <v>3727</v>
      </c>
    </row>
    <row r="2579" spans="1:9" ht="21" customHeight="1" x14ac:dyDescent="0.25">
      <c r="A2579" s="13" t="s">
        <v>4263</v>
      </c>
      <c r="B2579" s="14" t="s">
        <v>4264</v>
      </c>
      <c r="C2579" s="66" t="s">
        <v>17</v>
      </c>
      <c r="D2579" s="66"/>
      <c r="E2579" s="66"/>
      <c r="F2579" s="13" t="s">
        <v>740</v>
      </c>
      <c r="G2579" s="15">
        <v>2.5000000000000001E-2</v>
      </c>
      <c r="H2579" s="16">
        <v>25</v>
      </c>
      <c r="I2579" s="16">
        <f>TRUNC(TRUNC(G2579,8)*H2579,2)</f>
        <v>0.62</v>
      </c>
    </row>
    <row r="2580" spans="1:9" ht="29.1" customHeight="1" x14ac:dyDescent="0.25">
      <c r="A2580" s="13" t="s">
        <v>4738</v>
      </c>
      <c r="B2580" s="14" t="s">
        <v>4739</v>
      </c>
      <c r="C2580" s="66" t="s">
        <v>17</v>
      </c>
      <c r="D2580" s="66"/>
      <c r="E2580" s="66"/>
      <c r="F2580" s="13" t="s">
        <v>61</v>
      </c>
      <c r="G2580" s="15">
        <v>1.19</v>
      </c>
      <c r="H2580" s="16">
        <v>0.22</v>
      </c>
      <c r="I2580" s="16">
        <f>TRUNC(TRUNC(G2580,8)*H2580,2)</f>
        <v>0.26</v>
      </c>
    </row>
    <row r="2581" spans="1:9" ht="15" customHeight="1" x14ac:dyDescent="0.25">
      <c r="A2581" s="8"/>
      <c r="B2581" s="8"/>
      <c r="C2581" s="8"/>
      <c r="D2581" s="8"/>
      <c r="E2581" s="8"/>
      <c r="F2581" s="8"/>
      <c r="G2581" s="67" t="s">
        <v>3896</v>
      </c>
      <c r="H2581" s="67"/>
      <c r="I2581" s="17">
        <f>SUM(I2579:I2580)</f>
        <v>0.88</v>
      </c>
    </row>
    <row r="2582" spans="1:9" ht="15" customHeight="1" x14ac:dyDescent="0.25">
      <c r="A2582" s="64" t="s">
        <v>3872</v>
      </c>
      <c r="B2582" s="64"/>
      <c r="C2582" s="65" t="s">
        <v>3</v>
      </c>
      <c r="D2582" s="65"/>
      <c r="E2582" s="65"/>
      <c r="F2582" s="12" t="s">
        <v>4</v>
      </c>
      <c r="G2582" s="12" t="s">
        <v>3725</v>
      </c>
      <c r="H2582" s="12" t="s">
        <v>3726</v>
      </c>
      <c r="I2582" s="12" t="s">
        <v>3727</v>
      </c>
    </row>
    <row r="2583" spans="1:9" ht="21" customHeight="1" x14ac:dyDescent="0.25">
      <c r="A2583" s="13" t="s">
        <v>4740</v>
      </c>
      <c r="B2583" s="14" t="s">
        <v>4741</v>
      </c>
      <c r="C2583" s="66" t="s">
        <v>17</v>
      </c>
      <c r="D2583" s="66"/>
      <c r="E2583" s="66"/>
      <c r="F2583" s="13" t="s">
        <v>25</v>
      </c>
      <c r="G2583" s="15">
        <v>1.7500000000000002E-2</v>
      </c>
      <c r="H2583" s="16">
        <v>25.12</v>
      </c>
      <c r="I2583" s="16">
        <f>TRUNC(TRUNC(G2583,8)*H2583,2)</f>
        <v>0.43</v>
      </c>
    </row>
    <row r="2584" spans="1:9" ht="15" customHeight="1" x14ac:dyDescent="0.25">
      <c r="A2584" s="13" t="s">
        <v>4742</v>
      </c>
      <c r="B2584" s="14" t="s">
        <v>4743</v>
      </c>
      <c r="C2584" s="66" t="s">
        <v>17</v>
      </c>
      <c r="D2584" s="66"/>
      <c r="E2584" s="66"/>
      <c r="F2584" s="13" t="s">
        <v>25</v>
      </c>
      <c r="G2584" s="15">
        <v>0.1069</v>
      </c>
      <c r="H2584" s="16">
        <v>33.29</v>
      </c>
      <c r="I2584" s="16">
        <f>TRUNC(TRUNC(G2584,8)*H2584,2)</f>
        <v>3.55</v>
      </c>
    </row>
    <row r="2585" spans="1:9" ht="18" customHeight="1" x14ac:dyDescent="0.25">
      <c r="A2585" s="8"/>
      <c r="B2585" s="8"/>
      <c r="C2585" s="8"/>
      <c r="D2585" s="8"/>
      <c r="E2585" s="8"/>
      <c r="F2585" s="8"/>
      <c r="G2585" s="67" t="s">
        <v>3875</v>
      </c>
      <c r="H2585" s="67"/>
      <c r="I2585" s="17">
        <f>SUM(I2583:I2584)</f>
        <v>3.98</v>
      </c>
    </row>
    <row r="2586" spans="1:9" ht="15" customHeight="1" x14ac:dyDescent="0.25">
      <c r="A2586" s="64" t="s">
        <v>3741</v>
      </c>
      <c r="B2586" s="64"/>
      <c r="C2586" s="65" t="s">
        <v>3</v>
      </c>
      <c r="D2586" s="65"/>
      <c r="E2586" s="65"/>
      <c r="F2586" s="12" t="s">
        <v>4</v>
      </c>
      <c r="G2586" s="12" t="s">
        <v>3725</v>
      </c>
      <c r="H2586" s="12" t="s">
        <v>3726</v>
      </c>
      <c r="I2586" s="12" t="s">
        <v>3727</v>
      </c>
    </row>
    <row r="2587" spans="1:9" ht="21" customHeight="1" x14ac:dyDescent="0.25">
      <c r="A2587" s="13" t="s">
        <v>4752</v>
      </c>
      <c r="B2587" s="14" t="s">
        <v>4753</v>
      </c>
      <c r="C2587" s="66" t="s">
        <v>17</v>
      </c>
      <c r="D2587" s="66"/>
      <c r="E2587" s="66"/>
      <c r="F2587" s="13" t="s">
        <v>740</v>
      </c>
      <c r="G2587" s="15">
        <v>1</v>
      </c>
      <c r="H2587" s="16">
        <v>9.1300000000000008</v>
      </c>
      <c r="I2587" s="16">
        <f>TRUNC(TRUNC(G2587,8)*H2587,2)</f>
        <v>9.1300000000000008</v>
      </c>
    </row>
    <row r="2588" spans="1:9" ht="15" customHeight="1" x14ac:dyDescent="0.25">
      <c r="A2588" s="8"/>
      <c r="B2588" s="8"/>
      <c r="C2588" s="8"/>
      <c r="D2588" s="8"/>
      <c r="E2588" s="8"/>
      <c r="F2588" s="8"/>
      <c r="G2588" s="67" t="s">
        <v>3744</v>
      </c>
      <c r="H2588" s="67"/>
      <c r="I2588" s="17">
        <f>SUM(I2587:I2587)</f>
        <v>9.1300000000000008</v>
      </c>
    </row>
    <row r="2589" spans="1:9" ht="15" customHeight="1" x14ac:dyDescent="0.25">
      <c r="A2589" s="8"/>
      <c r="B2589" s="8"/>
      <c r="C2589" s="8"/>
      <c r="D2589" s="8"/>
      <c r="E2589" s="8"/>
      <c r="F2589" s="8"/>
      <c r="G2589" s="68" t="s">
        <v>3745</v>
      </c>
      <c r="H2589" s="68"/>
      <c r="I2589" s="4">
        <f>ROUND(SUM(I2581,I2585,I2588),2)</f>
        <v>13.99</v>
      </c>
    </row>
    <row r="2590" spans="1:9" ht="9.9499999999999993" customHeight="1" x14ac:dyDescent="0.25">
      <c r="A2590" s="8"/>
      <c r="B2590" s="8"/>
      <c r="C2590" s="8"/>
      <c r="D2590" s="8"/>
      <c r="E2590" s="8"/>
      <c r="F2590" s="8"/>
      <c r="G2590" s="62"/>
      <c r="H2590" s="62"/>
      <c r="I2590" s="62"/>
    </row>
    <row r="2591" spans="1:9" ht="20.100000000000001" customHeight="1" x14ac:dyDescent="0.25">
      <c r="A2591" s="63" t="s">
        <v>4778</v>
      </c>
      <c r="B2591" s="63"/>
      <c r="C2591" s="63"/>
      <c r="D2591" s="63"/>
      <c r="E2591" s="63"/>
      <c r="F2591" s="63"/>
      <c r="G2591" s="63"/>
      <c r="H2591" s="63"/>
      <c r="I2591" s="63"/>
    </row>
    <row r="2592" spans="1:9" ht="15" customHeight="1" x14ac:dyDescent="0.25">
      <c r="A2592" s="64" t="s">
        <v>3887</v>
      </c>
      <c r="B2592" s="64"/>
      <c r="C2592" s="65" t="s">
        <v>3</v>
      </c>
      <c r="D2592" s="65"/>
      <c r="E2592" s="65"/>
      <c r="F2592" s="12" t="s">
        <v>4</v>
      </c>
      <c r="G2592" s="12" t="s">
        <v>3725</v>
      </c>
      <c r="H2592" s="12" t="s">
        <v>3726</v>
      </c>
      <c r="I2592" s="12" t="s">
        <v>3727</v>
      </c>
    </row>
    <row r="2593" spans="1:9" ht="21" customHeight="1" x14ac:dyDescent="0.25">
      <c r="A2593" s="13" t="s">
        <v>4263</v>
      </c>
      <c r="B2593" s="14" t="s">
        <v>4264</v>
      </c>
      <c r="C2593" s="66" t="s">
        <v>17</v>
      </c>
      <c r="D2593" s="66"/>
      <c r="E2593" s="66"/>
      <c r="F2593" s="13" t="s">
        <v>740</v>
      </c>
      <c r="G2593" s="15">
        <v>2.5000000000000001E-2</v>
      </c>
      <c r="H2593" s="16">
        <v>25</v>
      </c>
      <c r="I2593" s="16">
        <f>TRUNC(TRUNC(G2593,8)*H2593,2)</f>
        <v>0.62</v>
      </c>
    </row>
    <row r="2594" spans="1:9" ht="29.1" customHeight="1" x14ac:dyDescent="0.25">
      <c r="A2594" s="13" t="s">
        <v>4738</v>
      </c>
      <c r="B2594" s="14" t="s">
        <v>4739</v>
      </c>
      <c r="C2594" s="66" t="s">
        <v>17</v>
      </c>
      <c r="D2594" s="66"/>
      <c r="E2594" s="66"/>
      <c r="F2594" s="13" t="s">
        <v>61</v>
      </c>
      <c r="G2594" s="15">
        <v>0.21199999999999999</v>
      </c>
      <c r="H2594" s="16">
        <v>0.22</v>
      </c>
      <c r="I2594" s="16">
        <f>TRUNC(TRUNC(G2594,8)*H2594,2)</f>
        <v>0.04</v>
      </c>
    </row>
    <row r="2595" spans="1:9" ht="15" customHeight="1" x14ac:dyDescent="0.25">
      <c r="A2595" s="8"/>
      <c r="B2595" s="8"/>
      <c r="C2595" s="8"/>
      <c r="D2595" s="8"/>
      <c r="E2595" s="8"/>
      <c r="F2595" s="8"/>
      <c r="G2595" s="67" t="s">
        <v>3896</v>
      </c>
      <c r="H2595" s="67"/>
      <c r="I2595" s="17">
        <f>SUM(I2593:I2594)</f>
        <v>0.66</v>
      </c>
    </row>
    <row r="2596" spans="1:9" ht="15" customHeight="1" x14ac:dyDescent="0.25">
      <c r="A2596" s="64" t="s">
        <v>3872</v>
      </c>
      <c r="B2596" s="64"/>
      <c r="C2596" s="65" t="s">
        <v>3</v>
      </c>
      <c r="D2596" s="65"/>
      <c r="E2596" s="65"/>
      <c r="F2596" s="12" t="s">
        <v>4</v>
      </c>
      <c r="G2596" s="12" t="s">
        <v>3725</v>
      </c>
      <c r="H2596" s="12" t="s">
        <v>3726</v>
      </c>
      <c r="I2596" s="12" t="s">
        <v>3727</v>
      </c>
    </row>
    <row r="2597" spans="1:9" ht="21" customHeight="1" x14ac:dyDescent="0.25">
      <c r="A2597" s="13" t="s">
        <v>4740</v>
      </c>
      <c r="B2597" s="14" t="s">
        <v>4741</v>
      </c>
      <c r="C2597" s="66" t="s">
        <v>17</v>
      </c>
      <c r="D2597" s="66"/>
      <c r="E2597" s="66"/>
      <c r="F2597" s="13" t="s">
        <v>25</v>
      </c>
      <c r="G2597" s="15">
        <v>3.2000000000000002E-3</v>
      </c>
      <c r="H2597" s="16">
        <v>25.12</v>
      </c>
      <c r="I2597" s="16">
        <f>TRUNC(TRUNC(G2597,8)*H2597,2)</f>
        <v>0.08</v>
      </c>
    </row>
    <row r="2598" spans="1:9" ht="15" customHeight="1" x14ac:dyDescent="0.25">
      <c r="A2598" s="13" t="s">
        <v>4742</v>
      </c>
      <c r="B2598" s="14" t="s">
        <v>4743</v>
      </c>
      <c r="C2598" s="66" t="s">
        <v>17</v>
      </c>
      <c r="D2598" s="66"/>
      <c r="E2598" s="66"/>
      <c r="F2598" s="13" t="s">
        <v>25</v>
      </c>
      <c r="G2598" s="15">
        <v>1.9400000000000001E-2</v>
      </c>
      <c r="H2598" s="16">
        <v>33.29</v>
      </c>
      <c r="I2598" s="16">
        <f>TRUNC(TRUNC(G2598,8)*H2598,2)</f>
        <v>0.64</v>
      </c>
    </row>
    <row r="2599" spans="1:9" ht="18" customHeight="1" x14ac:dyDescent="0.25">
      <c r="A2599" s="8"/>
      <c r="B2599" s="8"/>
      <c r="C2599" s="8"/>
      <c r="D2599" s="8"/>
      <c r="E2599" s="8"/>
      <c r="F2599" s="8"/>
      <c r="G2599" s="67" t="s">
        <v>3875</v>
      </c>
      <c r="H2599" s="67"/>
      <c r="I2599" s="17">
        <f>SUM(I2597:I2598)</f>
        <v>0.72</v>
      </c>
    </row>
    <row r="2600" spans="1:9" ht="15" customHeight="1" x14ac:dyDescent="0.25">
      <c r="A2600" s="64" t="s">
        <v>3741</v>
      </c>
      <c r="B2600" s="64"/>
      <c r="C2600" s="65" t="s">
        <v>3</v>
      </c>
      <c r="D2600" s="65"/>
      <c r="E2600" s="65"/>
      <c r="F2600" s="12" t="s">
        <v>4</v>
      </c>
      <c r="G2600" s="12" t="s">
        <v>3725</v>
      </c>
      <c r="H2600" s="12" t="s">
        <v>3726</v>
      </c>
      <c r="I2600" s="12" t="s">
        <v>3727</v>
      </c>
    </row>
    <row r="2601" spans="1:9" ht="21" customHeight="1" x14ac:dyDescent="0.25">
      <c r="A2601" s="13" t="s">
        <v>4779</v>
      </c>
      <c r="B2601" s="14" t="s">
        <v>4780</v>
      </c>
      <c r="C2601" s="66" t="s">
        <v>17</v>
      </c>
      <c r="D2601" s="66"/>
      <c r="E2601" s="66"/>
      <c r="F2601" s="13" t="s">
        <v>740</v>
      </c>
      <c r="G2601" s="15">
        <v>1</v>
      </c>
      <c r="H2601" s="16">
        <v>6.7</v>
      </c>
      <c r="I2601" s="16">
        <f>TRUNC(TRUNC(G2601,8)*H2601,2)</f>
        <v>6.7</v>
      </c>
    </row>
    <row r="2602" spans="1:9" ht="15" customHeight="1" x14ac:dyDescent="0.25">
      <c r="A2602" s="8"/>
      <c r="B2602" s="8"/>
      <c r="C2602" s="8"/>
      <c r="D2602" s="8"/>
      <c r="E2602" s="8"/>
      <c r="F2602" s="8"/>
      <c r="G2602" s="67" t="s">
        <v>3744</v>
      </c>
      <c r="H2602" s="67"/>
      <c r="I2602" s="17">
        <f>SUM(I2601:I2601)</f>
        <v>6.7</v>
      </c>
    </row>
    <row r="2603" spans="1:9" ht="15" customHeight="1" x14ac:dyDescent="0.25">
      <c r="A2603" s="8"/>
      <c r="B2603" s="8"/>
      <c r="C2603" s="8"/>
      <c r="D2603" s="8"/>
      <c r="E2603" s="8"/>
      <c r="F2603" s="8"/>
      <c r="G2603" s="68" t="s">
        <v>3745</v>
      </c>
      <c r="H2603" s="68"/>
      <c r="I2603" s="4">
        <f>ROUND(SUM(I2595,I2599,I2602),2)</f>
        <v>8.08</v>
      </c>
    </row>
    <row r="2604" spans="1:9" ht="9.9499999999999993" customHeight="1" x14ac:dyDescent="0.25">
      <c r="A2604" s="8"/>
      <c r="B2604" s="8"/>
      <c r="C2604" s="8"/>
      <c r="D2604" s="8"/>
      <c r="E2604" s="8"/>
      <c r="F2604" s="8"/>
      <c r="G2604" s="62"/>
      <c r="H2604" s="62"/>
      <c r="I2604" s="62"/>
    </row>
    <row r="2605" spans="1:9" ht="20.100000000000001" customHeight="1" x14ac:dyDescent="0.25">
      <c r="A2605" s="63" t="s">
        <v>4781</v>
      </c>
      <c r="B2605" s="63"/>
      <c r="C2605" s="63"/>
      <c r="D2605" s="63"/>
      <c r="E2605" s="63"/>
      <c r="F2605" s="63"/>
      <c r="G2605" s="63"/>
      <c r="H2605" s="63"/>
      <c r="I2605" s="63"/>
    </row>
    <row r="2606" spans="1:9" ht="15" customHeight="1" x14ac:dyDescent="0.25">
      <c r="A2606" s="64" t="s">
        <v>3887</v>
      </c>
      <c r="B2606" s="64"/>
      <c r="C2606" s="65" t="s">
        <v>3</v>
      </c>
      <c r="D2606" s="65"/>
      <c r="E2606" s="65"/>
      <c r="F2606" s="12" t="s">
        <v>4</v>
      </c>
      <c r="G2606" s="12" t="s">
        <v>3725</v>
      </c>
      <c r="H2606" s="12" t="s">
        <v>3726</v>
      </c>
      <c r="I2606" s="12" t="s">
        <v>3727</v>
      </c>
    </row>
    <row r="2607" spans="1:9" ht="21" customHeight="1" x14ac:dyDescent="0.25">
      <c r="A2607" s="13" t="s">
        <v>4263</v>
      </c>
      <c r="B2607" s="14" t="s">
        <v>4264</v>
      </c>
      <c r="C2607" s="66" t="s">
        <v>17</v>
      </c>
      <c r="D2607" s="66"/>
      <c r="E2607" s="66"/>
      <c r="F2607" s="13" t="s">
        <v>740</v>
      </c>
      <c r="G2607" s="15">
        <v>2.5000000000000001E-2</v>
      </c>
      <c r="H2607" s="16">
        <v>25</v>
      </c>
      <c r="I2607" s="16">
        <f>TRUNC(TRUNC(G2607,8)*H2607,2)</f>
        <v>0.62</v>
      </c>
    </row>
    <row r="2608" spans="1:9" ht="29.1" customHeight="1" x14ac:dyDescent="0.25">
      <c r="A2608" s="13" t="s">
        <v>4738</v>
      </c>
      <c r="B2608" s="14" t="s">
        <v>4739</v>
      </c>
      <c r="C2608" s="66" t="s">
        <v>17</v>
      </c>
      <c r="D2608" s="66"/>
      <c r="E2608" s="66"/>
      <c r="F2608" s="13" t="s">
        <v>61</v>
      </c>
      <c r="G2608" s="15">
        <v>0.113</v>
      </c>
      <c r="H2608" s="16">
        <v>0.22</v>
      </c>
      <c r="I2608" s="16">
        <f>TRUNC(TRUNC(G2608,8)*H2608,2)</f>
        <v>0.02</v>
      </c>
    </row>
    <row r="2609" spans="1:9" ht="15" customHeight="1" x14ac:dyDescent="0.25">
      <c r="A2609" s="8"/>
      <c r="B2609" s="8"/>
      <c r="C2609" s="8"/>
      <c r="D2609" s="8"/>
      <c r="E2609" s="8"/>
      <c r="F2609" s="8"/>
      <c r="G2609" s="67" t="s">
        <v>3896</v>
      </c>
      <c r="H2609" s="67"/>
      <c r="I2609" s="17">
        <f>SUM(I2607:I2608)</f>
        <v>0.64</v>
      </c>
    </row>
    <row r="2610" spans="1:9" ht="15" customHeight="1" x14ac:dyDescent="0.25">
      <c r="A2610" s="64" t="s">
        <v>3872</v>
      </c>
      <c r="B2610" s="64"/>
      <c r="C2610" s="65" t="s">
        <v>3</v>
      </c>
      <c r="D2610" s="65"/>
      <c r="E2610" s="65"/>
      <c r="F2610" s="12" t="s">
        <v>4</v>
      </c>
      <c r="G2610" s="12" t="s">
        <v>3725</v>
      </c>
      <c r="H2610" s="12" t="s">
        <v>3726</v>
      </c>
      <c r="I2610" s="12" t="s">
        <v>3727</v>
      </c>
    </row>
    <row r="2611" spans="1:9" ht="21" customHeight="1" x14ac:dyDescent="0.25">
      <c r="A2611" s="13" t="s">
        <v>4740</v>
      </c>
      <c r="B2611" s="14" t="s">
        <v>4741</v>
      </c>
      <c r="C2611" s="66" t="s">
        <v>17</v>
      </c>
      <c r="D2611" s="66"/>
      <c r="E2611" s="66"/>
      <c r="F2611" s="13" t="s">
        <v>25</v>
      </c>
      <c r="G2611" s="15">
        <v>2.5000000000000001E-3</v>
      </c>
      <c r="H2611" s="16">
        <v>25.12</v>
      </c>
      <c r="I2611" s="16">
        <f>TRUNC(TRUNC(G2611,8)*H2611,2)</f>
        <v>0.06</v>
      </c>
    </row>
    <row r="2612" spans="1:9" ht="15" customHeight="1" x14ac:dyDescent="0.25">
      <c r="A2612" s="13" t="s">
        <v>4742</v>
      </c>
      <c r="B2612" s="14" t="s">
        <v>4743</v>
      </c>
      <c r="C2612" s="66" t="s">
        <v>17</v>
      </c>
      <c r="D2612" s="66"/>
      <c r="E2612" s="66"/>
      <c r="F2612" s="13" t="s">
        <v>25</v>
      </c>
      <c r="G2612" s="15">
        <v>1.52E-2</v>
      </c>
      <c r="H2612" s="16">
        <v>33.29</v>
      </c>
      <c r="I2612" s="16">
        <f>TRUNC(TRUNC(G2612,8)*H2612,2)</f>
        <v>0.5</v>
      </c>
    </row>
    <row r="2613" spans="1:9" ht="18" customHeight="1" x14ac:dyDescent="0.25">
      <c r="A2613" s="8"/>
      <c r="B2613" s="8"/>
      <c r="C2613" s="8"/>
      <c r="D2613" s="8"/>
      <c r="E2613" s="8"/>
      <c r="F2613" s="8"/>
      <c r="G2613" s="67" t="s">
        <v>3875</v>
      </c>
      <c r="H2613" s="67"/>
      <c r="I2613" s="17">
        <f>SUM(I2611:I2612)</f>
        <v>0.56000000000000005</v>
      </c>
    </row>
    <row r="2614" spans="1:9" ht="15" customHeight="1" x14ac:dyDescent="0.25">
      <c r="A2614" s="64" t="s">
        <v>3741</v>
      </c>
      <c r="B2614" s="64"/>
      <c r="C2614" s="65" t="s">
        <v>3</v>
      </c>
      <c r="D2614" s="65"/>
      <c r="E2614" s="65"/>
      <c r="F2614" s="12" t="s">
        <v>4</v>
      </c>
      <c r="G2614" s="12" t="s">
        <v>3725</v>
      </c>
      <c r="H2614" s="12" t="s">
        <v>3726</v>
      </c>
      <c r="I2614" s="12" t="s">
        <v>3727</v>
      </c>
    </row>
    <row r="2615" spans="1:9" ht="21" customHeight="1" x14ac:dyDescent="0.25">
      <c r="A2615" s="13" t="s">
        <v>4782</v>
      </c>
      <c r="B2615" s="14" t="s">
        <v>4783</v>
      </c>
      <c r="C2615" s="66" t="s">
        <v>17</v>
      </c>
      <c r="D2615" s="66"/>
      <c r="E2615" s="66"/>
      <c r="F2615" s="13" t="s">
        <v>740</v>
      </c>
      <c r="G2615" s="15">
        <v>1</v>
      </c>
      <c r="H2615" s="16">
        <v>7.88</v>
      </c>
      <c r="I2615" s="16">
        <f>TRUNC(TRUNC(G2615,8)*H2615,2)</f>
        <v>7.88</v>
      </c>
    </row>
    <row r="2616" spans="1:9" ht="15" customHeight="1" x14ac:dyDescent="0.25">
      <c r="A2616" s="8"/>
      <c r="B2616" s="8"/>
      <c r="C2616" s="8"/>
      <c r="D2616" s="8"/>
      <c r="E2616" s="8"/>
      <c r="F2616" s="8"/>
      <c r="G2616" s="67" t="s">
        <v>3744</v>
      </c>
      <c r="H2616" s="67"/>
      <c r="I2616" s="17">
        <f>SUM(I2615:I2615)</f>
        <v>7.88</v>
      </c>
    </row>
    <row r="2617" spans="1:9" ht="15" customHeight="1" x14ac:dyDescent="0.25">
      <c r="A2617" s="8"/>
      <c r="B2617" s="8"/>
      <c r="C2617" s="8"/>
      <c r="D2617" s="8"/>
      <c r="E2617" s="8"/>
      <c r="F2617" s="8"/>
      <c r="G2617" s="68" t="s">
        <v>3745</v>
      </c>
      <c r="H2617" s="68"/>
      <c r="I2617" s="4">
        <f>ROUND(SUM(I2609,I2613,I2616),2)</f>
        <v>9.08</v>
      </c>
    </row>
    <row r="2618" spans="1:9" ht="9.9499999999999993" customHeight="1" x14ac:dyDescent="0.25">
      <c r="A2618" s="8"/>
      <c r="B2618" s="8"/>
      <c r="C2618" s="8"/>
      <c r="D2618" s="8"/>
      <c r="E2618" s="8"/>
      <c r="F2618" s="8"/>
      <c r="G2618" s="62"/>
      <c r="H2618" s="62"/>
      <c r="I2618" s="62"/>
    </row>
    <row r="2619" spans="1:9" ht="20.100000000000001" customHeight="1" x14ac:dyDescent="0.25">
      <c r="A2619" s="63" t="s">
        <v>4784</v>
      </c>
      <c r="B2619" s="63"/>
      <c r="C2619" s="63"/>
      <c r="D2619" s="63"/>
      <c r="E2619" s="63"/>
      <c r="F2619" s="63"/>
      <c r="G2619" s="63"/>
      <c r="H2619" s="63"/>
      <c r="I2619" s="63"/>
    </row>
    <row r="2620" spans="1:9" ht="15" customHeight="1" x14ac:dyDescent="0.25">
      <c r="A2620" s="64" t="s">
        <v>3825</v>
      </c>
      <c r="B2620" s="64"/>
      <c r="C2620" s="65" t="s">
        <v>3</v>
      </c>
      <c r="D2620" s="65"/>
      <c r="E2620" s="65"/>
      <c r="F2620" s="12" t="s">
        <v>4</v>
      </c>
      <c r="G2620" s="12" t="s">
        <v>3725</v>
      </c>
      <c r="H2620" s="12" t="s">
        <v>3726</v>
      </c>
      <c r="I2620" s="12" t="s">
        <v>3727</v>
      </c>
    </row>
    <row r="2621" spans="1:9" ht="29.1" customHeight="1" x14ac:dyDescent="0.25">
      <c r="A2621" s="13" t="s">
        <v>4758</v>
      </c>
      <c r="B2621" s="14" t="s">
        <v>4759</v>
      </c>
      <c r="C2621" s="66" t="s">
        <v>17</v>
      </c>
      <c r="D2621" s="66"/>
      <c r="E2621" s="66"/>
      <c r="F2621" s="13" t="s">
        <v>18</v>
      </c>
      <c r="G2621" s="15">
        <v>0.47399999999999998</v>
      </c>
      <c r="H2621" s="16">
        <v>6.36</v>
      </c>
      <c r="I2621" s="16">
        <f>TRUNC(TRUNC(G2621,8)*H2621,2)</f>
        <v>3.01</v>
      </c>
    </row>
    <row r="2622" spans="1:9" ht="29.1" customHeight="1" x14ac:dyDescent="0.25">
      <c r="A2622" s="13" t="s">
        <v>4785</v>
      </c>
      <c r="B2622" s="14" t="s">
        <v>4786</v>
      </c>
      <c r="C2622" s="66" t="s">
        <v>17</v>
      </c>
      <c r="D2622" s="66"/>
      <c r="E2622" s="66"/>
      <c r="F2622" s="13" t="s">
        <v>4757</v>
      </c>
      <c r="G2622" s="15">
        <v>1.1859999999999999</v>
      </c>
      <c r="H2622" s="16">
        <v>5.79</v>
      </c>
      <c r="I2622" s="16">
        <f>TRUNC(TRUNC(G2622,8)*H2622,2)</f>
        <v>6.86</v>
      </c>
    </row>
    <row r="2623" spans="1:9" ht="38.1" customHeight="1" x14ac:dyDescent="0.25">
      <c r="A2623" s="13" t="s">
        <v>4787</v>
      </c>
      <c r="B2623" s="14" t="s">
        <v>4788</v>
      </c>
      <c r="C2623" s="66" t="s">
        <v>17</v>
      </c>
      <c r="D2623" s="66"/>
      <c r="E2623" s="66"/>
      <c r="F2623" s="13" t="s">
        <v>4757</v>
      </c>
      <c r="G2623" s="15">
        <v>1.1859999999999999</v>
      </c>
      <c r="H2623" s="16">
        <v>19.170000000000002</v>
      </c>
      <c r="I2623" s="16">
        <f>TRUNC(TRUNC(G2623,8)*H2623,2)</f>
        <v>22.73</v>
      </c>
    </row>
    <row r="2624" spans="1:9" ht="29.1" customHeight="1" x14ac:dyDescent="0.25">
      <c r="A2624" s="13" t="s">
        <v>4760</v>
      </c>
      <c r="B2624" s="14" t="s">
        <v>4761</v>
      </c>
      <c r="C2624" s="66" t="s">
        <v>17</v>
      </c>
      <c r="D2624" s="66"/>
      <c r="E2624" s="66"/>
      <c r="F2624" s="13" t="s">
        <v>4757</v>
      </c>
      <c r="G2624" s="15">
        <v>0.35599999999999998</v>
      </c>
      <c r="H2624" s="16">
        <v>17.28</v>
      </c>
      <c r="I2624" s="16">
        <f>TRUNC(TRUNC(G2624,8)*H2624,2)</f>
        <v>6.15</v>
      </c>
    </row>
    <row r="2625" spans="1:9" ht="15" customHeight="1" x14ac:dyDescent="0.25">
      <c r="A2625" s="8"/>
      <c r="B2625" s="8"/>
      <c r="C2625" s="8"/>
      <c r="D2625" s="8"/>
      <c r="E2625" s="8"/>
      <c r="F2625" s="8"/>
      <c r="G2625" s="67" t="s">
        <v>3830</v>
      </c>
      <c r="H2625" s="67"/>
      <c r="I2625" s="17">
        <f>SUM(I2621:I2624)</f>
        <v>38.75</v>
      </c>
    </row>
    <row r="2626" spans="1:9" ht="15" customHeight="1" x14ac:dyDescent="0.25">
      <c r="A2626" s="64" t="s">
        <v>3887</v>
      </c>
      <c r="B2626" s="64"/>
      <c r="C2626" s="65" t="s">
        <v>3</v>
      </c>
      <c r="D2626" s="65"/>
      <c r="E2626" s="65"/>
      <c r="F2626" s="12" t="s">
        <v>4</v>
      </c>
      <c r="G2626" s="12" t="s">
        <v>3725</v>
      </c>
      <c r="H2626" s="12" t="s">
        <v>3726</v>
      </c>
      <c r="I2626" s="12" t="s">
        <v>3727</v>
      </c>
    </row>
    <row r="2627" spans="1:9" ht="21" customHeight="1" x14ac:dyDescent="0.25">
      <c r="A2627" s="13" t="s">
        <v>4147</v>
      </c>
      <c r="B2627" s="14" t="s">
        <v>4148</v>
      </c>
      <c r="C2627" s="66" t="s">
        <v>17</v>
      </c>
      <c r="D2627" s="66"/>
      <c r="E2627" s="66"/>
      <c r="F2627" s="13" t="s">
        <v>4149</v>
      </c>
      <c r="G2627" s="15">
        <v>0.01</v>
      </c>
      <c r="H2627" s="16">
        <v>6.71</v>
      </c>
      <c r="I2627" s="16">
        <f>TRUNC(TRUNC(G2627,8)*H2627,2)</f>
        <v>0.06</v>
      </c>
    </row>
    <row r="2628" spans="1:9" ht="21" customHeight="1" x14ac:dyDescent="0.25">
      <c r="A2628" s="13" t="s">
        <v>3925</v>
      </c>
      <c r="B2628" s="14" t="s">
        <v>3926</v>
      </c>
      <c r="C2628" s="66" t="s">
        <v>17</v>
      </c>
      <c r="D2628" s="66"/>
      <c r="E2628" s="66"/>
      <c r="F2628" s="13" t="s">
        <v>178</v>
      </c>
      <c r="G2628" s="15">
        <v>0.51900000000000002</v>
      </c>
      <c r="H2628" s="16">
        <v>9.6199999999999992</v>
      </c>
      <c r="I2628" s="16">
        <f>TRUNC(TRUNC(G2628,8)*H2628,2)</f>
        <v>4.99</v>
      </c>
    </row>
    <row r="2629" spans="1:9" ht="21" customHeight="1" x14ac:dyDescent="0.25">
      <c r="A2629" s="13" t="s">
        <v>4725</v>
      </c>
      <c r="B2629" s="14" t="s">
        <v>4726</v>
      </c>
      <c r="C2629" s="66" t="s">
        <v>17</v>
      </c>
      <c r="D2629" s="66"/>
      <c r="E2629" s="66"/>
      <c r="F2629" s="13" t="s">
        <v>740</v>
      </c>
      <c r="G2629" s="15">
        <v>3.3000000000000002E-2</v>
      </c>
      <c r="H2629" s="16">
        <v>20.14</v>
      </c>
      <c r="I2629" s="16">
        <f>TRUNC(TRUNC(G2629,8)*H2629,2)</f>
        <v>0.66</v>
      </c>
    </row>
    <row r="2630" spans="1:9" ht="15" customHeight="1" x14ac:dyDescent="0.25">
      <c r="A2630" s="8"/>
      <c r="B2630" s="8"/>
      <c r="C2630" s="8"/>
      <c r="D2630" s="8"/>
      <c r="E2630" s="8"/>
      <c r="F2630" s="8"/>
      <c r="G2630" s="67" t="s">
        <v>3896</v>
      </c>
      <c r="H2630" s="67"/>
      <c r="I2630" s="17">
        <f>SUM(I2627:I2629)</f>
        <v>5.71</v>
      </c>
    </row>
    <row r="2631" spans="1:9" ht="15" customHeight="1" x14ac:dyDescent="0.25">
      <c r="A2631" s="64" t="s">
        <v>3872</v>
      </c>
      <c r="B2631" s="64"/>
      <c r="C2631" s="65" t="s">
        <v>3</v>
      </c>
      <c r="D2631" s="65"/>
      <c r="E2631" s="65"/>
      <c r="F2631" s="12" t="s">
        <v>4</v>
      </c>
      <c r="G2631" s="12" t="s">
        <v>3725</v>
      </c>
      <c r="H2631" s="12" t="s">
        <v>3726</v>
      </c>
      <c r="I2631" s="12" t="s">
        <v>3727</v>
      </c>
    </row>
    <row r="2632" spans="1:9" ht="21" customHeight="1" x14ac:dyDescent="0.25">
      <c r="A2632" s="13" t="s">
        <v>3908</v>
      </c>
      <c r="B2632" s="14" t="s">
        <v>3909</v>
      </c>
      <c r="C2632" s="66" t="s">
        <v>17</v>
      </c>
      <c r="D2632" s="66"/>
      <c r="E2632" s="66"/>
      <c r="F2632" s="13" t="s">
        <v>25</v>
      </c>
      <c r="G2632" s="15">
        <v>0.3</v>
      </c>
      <c r="H2632" s="16">
        <v>24.95</v>
      </c>
      <c r="I2632" s="16">
        <f>TRUNC(TRUNC(G2632,8)*H2632,2)</f>
        <v>7.48</v>
      </c>
    </row>
    <row r="2633" spans="1:9" ht="21" customHeight="1" x14ac:dyDescent="0.25">
      <c r="A2633" s="13" t="s">
        <v>3897</v>
      </c>
      <c r="B2633" s="14" t="s">
        <v>3898</v>
      </c>
      <c r="C2633" s="66" t="s">
        <v>17</v>
      </c>
      <c r="D2633" s="66"/>
      <c r="E2633" s="66"/>
      <c r="F2633" s="13" t="s">
        <v>25</v>
      </c>
      <c r="G2633" s="15">
        <v>1.635</v>
      </c>
      <c r="H2633" s="16">
        <v>33.07</v>
      </c>
      <c r="I2633" s="16">
        <f>TRUNC(TRUNC(G2633,8)*H2633,2)</f>
        <v>54.06</v>
      </c>
    </row>
    <row r="2634" spans="1:9" ht="18" customHeight="1" x14ac:dyDescent="0.25">
      <c r="A2634" s="8"/>
      <c r="B2634" s="8"/>
      <c r="C2634" s="8"/>
      <c r="D2634" s="8"/>
      <c r="E2634" s="8"/>
      <c r="F2634" s="8"/>
      <c r="G2634" s="67" t="s">
        <v>3875</v>
      </c>
      <c r="H2634" s="67"/>
      <c r="I2634" s="17">
        <f>SUM(I2632:I2633)</f>
        <v>61.540000000000006</v>
      </c>
    </row>
    <row r="2635" spans="1:9" ht="15" customHeight="1" x14ac:dyDescent="0.25">
      <c r="A2635" s="64" t="s">
        <v>3741</v>
      </c>
      <c r="B2635" s="64"/>
      <c r="C2635" s="65" t="s">
        <v>3</v>
      </c>
      <c r="D2635" s="65"/>
      <c r="E2635" s="65"/>
      <c r="F2635" s="12" t="s">
        <v>4</v>
      </c>
      <c r="G2635" s="12" t="s">
        <v>3725</v>
      </c>
      <c r="H2635" s="12" t="s">
        <v>3726</v>
      </c>
      <c r="I2635" s="12" t="s">
        <v>3727</v>
      </c>
    </row>
    <row r="2636" spans="1:9" ht="29.1" customHeight="1" x14ac:dyDescent="0.25">
      <c r="A2636" s="13" t="s">
        <v>4789</v>
      </c>
      <c r="B2636" s="14" t="s">
        <v>4790</v>
      </c>
      <c r="C2636" s="66" t="s">
        <v>17</v>
      </c>
      <c r="D2636" s="66"/>
      <c r="E2636" s="66"/>
      <c r="F2636" s="13" t="s">
        <v>72</v>
      </c>
      <c r="G2636" s="15">
        <v>0.41399999999999998</v>
      </c>
      <c r="H2636" s="16">
        <v>125.47</v>
      </c>
      <c r="I2636" s="16">
        <f>TRUNC(TRUNC(G2636,8)*H2636,2)</f>
        <v>51.94</v>
      </c>
    </row>
    <row r="2637" spans="1:9" ht="15" customHeight="1" x14ac:dyDescent="0.25">
      <c r="A2637" s="8"/>
      <c r="B2637" s="8"/>
      <c r="C2637" s="8"/>
      <c r="D2637" s="8"/>
      <c r="E2637" s="8"/>
      <c r="F2637" s="8"/>
      <c r="G2637" s="67" t="s">
        <v>3744</v>
      </c>
      <c r="H2637" s="67"/>
      <c r="I2637" s="17">
        <f>SUM(I2636:I2636)</f>
        <v>51.94</v>
      </c>
    </row>
    <row r="2638" spans="1:9" ht="15" customHeight="1" x14ac:dyDescent="0.25">
      <c r="A2638" s="8"/>
      <c r="B2638" s="8"/>
      <c r="C2638" s="8"/>
      <c r="D2638" s="8"/>
      <c r="E2638" s="8"/>
      <c r="F2638" s="8"/>
      <c r="G2638" s="68" t="s">
        <v>3745</v>
      </c>
      <c r="H2638" s="68"/>
      <c r="I2638" s="4">
        <f>ROUND(SUM(I2625,I2630,I2634,I2637),2)</f>
        <v>157.94</v>
      </c>
    </row>
    <row r="2639" spans="1:9" ht="9.9499999999999993" customHeight="1" x14ac:dyDescent="0.25">
      <c r="A2639" s="8"/>
      <c r="B2639" s="8"/>
      <c r="C2639" s="8"/>
      <c r="D2639" s="8"/>
      <c r="E2639" s="8"/>
      <c r="F2639" s="8"/>
      <c r="G2639" s="62"/>
      <c r="H2639" s="62"/>
      <c r="I2639" s="62"/>
    </row>
    <row r="2640" spans="1:9" ht="20.100000000000001" customHeight="1" x14ac:dyDescent="0.25">
      <c r="A2640" s="63" t="s">
        <v>4791</v>
      </c>
      <c r="B2640" s="63"/>
      <c r="C2640" s="63"/>
      <c r="D2640" s="63"/>
      <c r="E2640" s="63"/>
      <c r="F2640" s="63"/>
      <c r="G2640" s="63"/>
      <c r="H2640" s="63"/>
      <c r="I2640" s="63"/>
    </row>
    <row r="2641" spans="1:9" ht="15" customHeight="1" x14ac:dyDescent="0.25">
      <c r="A2641" s="64" t="s">
        <v>3865</v>
      </c>
      <c r="B2641" s="64"/>
      <c r="C2641" s="65" t="s">
        <v>3</v>
      </c>
      <c r="D2641" s="65"/>
      <c r="E2641" s="65"/>
      <c r="F2641" s="12" t="s">
        <v>4</v>
      </c>
      <c r="G2641" s="12" t="s">
        <v>3725</v>
      </c>
      <c r="H2641" s="12" t="s">
        <v>3726</v>
      </c>
      <c r="I2641" s="12" t="s">
        <v>3727</v>
      </c>
    </row>
    <row r="2642" spans="1:9" ht="29.1" customHeight="1" x14ac:dyDescent="0.25">
      <c r="A2642" s="13" t="s">
        <v>4731</v>
      </c>
      <c r="B2642" s="14" t="s">
        <v>4732</v>
      </c>
      <c r="C2642" s="66" t="s">
        <v>17</v>
      </c>
      <c r="D2642" s="66"/>
      <c r="E2642" s="66"/>
      <c r="F2642" s="13" t="s">
        <v>3868</v>
      </c>
      <c r="G2642" s="15">
        <v>0.13100000000000001</v>
      </c>
      <c r="H2642" s="16">
        <v>0.52</v>
      </c>
      <c r="I2642" s="16">
        <f>ROUND(ROUND(G2642,8)*H2642,2)</f>
        <v>7.0000000000000007E-2</v>
      </c>
    </row>
    <row r="2643" spans="1:9" ht="29.1" customHeight="1" x14ac:dyDescent="0.25">
      <c r="A2643" s="13" t="s">
        <v>4733</v>
      </c>
      <c r="B2643" s="14" t="s">
        <v>4734</v>
      </c>
      <c r="C2643" s="66" t="s">
        <v>17</v>
      </c>
      <c r="D2643" s="66"/>
      <c r="E2643" s="66"/>
      <c r="F2643" s="13" t="s">
        <v>3829</v>
      </c>
      <c r="G2643" s="15">
        <v>0.12</v>
      </c>
      <c r="H2643" s="16">
        <v>1.41</v>
      </c>
      <c r="I2643" s="16">
        <f>ROUND(ROUND(G2643,8)*H2643,2)</f>
        <v>0.17</v>
      </c>
    </row>
    <row r="2644" spans="1:9" ht="18" customHeight="1" x14ac:dyDescent="0.25">
      <c r="A2644" s="8"/>
      <c r="B2644" s="8"/>
      <c r="C2644" s="8"/>
      <c r="D2644" s="8"/>
      <c r="E2644" s="8"/>
      <c r="F2644" s="8"/>
      <c r="G2644" s="67" t="s">
        <v>3871</v>
      </c>
      <c r="H2644" s="67"/>
      <c r="I2644" s="17">
        <f>SUM(I2642:I2643)</f>
        <v>0.24000000000000002</v>
      </c>
    </row>
    <row r="2645" spans="1:9" ht="15" customHeight="1" x14ac:dyDescent="0.25">
      <c r="A2645" s="64" t="s">
        <v>3887</v>
      </c>
      <c r="B2645" s="64"/>
      <c r="C2645" s="65" t="s">
        <v>3</v>
      </c>
      <c r="D2645" s="65"/>
      <c r="E2645" s="65"/>
      <c r="F2645" s="12" t="s">
        <v>4</v>
      </c>
      <c r="G2645" s="12" t="s">
        <v>3725</v>
      </c>
      <c r="H2645" s="12" t="s">
        <v>3726</v>
      </c>
      <c r="I2645" s="12" t="s">
        <v>3727</v>
      </c>
    </row>
    <row r="2646" spans="1:9" ht="38.1" customHeight="1" x14ac:dyDescent="0.25">
      <c r="A2646" s="13" t="s">
        <v>4735</v>
      </c>
      <c r="B2646" s="14" t="s">
        <v>4736</v>
      </c>
      <c r="C2646" s="66" t="s">
        <v>17</v>
      </c>
      <c r="D2646" s="66"/>
      <c r="E2646" s="66"/>
      <c r="F2646" s="13" t="s">
        <v>76</v>
      </c>
      <c r="G2646" s="15">
        <v>1.103</v>
      </c>
      <c r="H2646" s="16">
        <v>660.18</v>
      </c>
      <c r="I2646" s="16">
        <f>ROUND(ROUND(G2646,8)*H2646,2)</f>
        <v>728.18</v>
      </c>
    </row>
    <row r="2647" spans="1:9" ht="15" customHeight="1" x14ac:dyDescent="0.25">
      <c r="A2647" s="8"/>
      <c r="B2647" s="8"/>
      <c r="C2647" s="8"/>
      <c r="D2647" s="8"/>
      <c r="E2647" s="8"/>
      <c r="F2647" s="8"/>
      <c r="G2647" s="67" t="s">
        <v>3896</v>
      </c>
      <c r="H2647" s="67"/>
      <c r="I2647" s="17">
        <f>SUM(I2646:I2646)</f>
        <v>728.18</v>
      </c>
    </row>
    <row r="2648" spans="1:9" ht="15" customHeight="1" x14ac:dyDescent="0.25">
      <c r="A2648" s="64" t="s">
        <v>3872</v>
      </c>
      <c r="B2648" s="64"/>
      <c r="C2648" s="65" t="s">
        <v>3</v>
      </c>
      <c r="D2648" s="65"/>
      <c r="E2648" s="65"/>
      <c r="F2648" s="12" t="s">
        <v>4</v>
      </c>
      <c r="G2648" s="12" t="s">
        <v>3725</v>
      </c>
      <c r="H2648" s="12" t="s">
        <v>3726</v>
      </c>
      <c r="I2648" s="12" t="s">
        <v>3727</v>
      </c>
    </row>
    <row r="2649" spans="1:9" ht="21" customHeight="1" x14ac:dyDescent="0.25">
      <c r="A2649" s="13" t="s">
        <v>3897</v>
      </c>
      <c r="B2649" s="14" t="s">
        <v>3898</v>
      </c>
      <c r="C2649" s="66" t="s">
        <v>17</v>
      </c>
      <c r="D2649" s="66"/>
      <c r="E2649" s="66"/>
      <c r="F2649" s="13" t="s">
        <v>25</v>
      </c>
      <c r="G2649" s="15">
        <v>0.125</v>
      </c>
      <c r="H2649" s="16">
        <v>33.07</v>
      </c>
      <c r="I2649" s="16">
        <f>ROUND(ROUND(G2649,8)*H2649,2)</f>
        <v>4.13</v>
      </c>
    </row>
    <row r="2650" spans="1:9" ht="15" customHeight="1" x14ac:dyDescent="0.25">
      <c r="A2650" s="13" t="s">
        <v>3948</v>
      </c>
      <c r="B2650" s="14" t="s">
        <v>3949</v>
      </c>
      <c r="C2650" s="66" t="s">
        <v>17</v>
      </c>
      <c r="D2650" s="66"/>
      <c r="E2650" s="66"/>
      <c r="F2650" s="13" t="s">
        <v>25</v>
      </c>
      <c r="G2650" s="15">
        <v>0.753</v>
      </c>
      <c r="H2650" s="16">
        <v>33.520000000000003</v>
      </c>
      <c r="I2650" s="16">
        <f>ROUND(ROUND(G2650,8)*H2650,2)</f>
        <v>25.24</v>
      </c>
    </row>
    <row r="2651" spans="1:9" ht="15" customHeight="1" x14ac:dyDescent="0.25">
      <c r="A2651" s="13" t="s">
        <v>3899</v>
      </c>
      <c r="B2651" s="14" t="s">
        <v>3900</v>
      </c>
      <c r="C2651" s="66" t="s">
        <v>17</v>
      </c>
      <c r="D2651" s="66"/>
      <c r="E2651" s="66"/>
      <c r="F2651" s="13" t="s">
        <v>25</v>
      </c>
      <c r="G2651" s="15">
        <v>0.82599999999999996</v>
      </c>
      <c r="H2651" s="16">
        <v>24.37</v>
      </c>
      <c r="I2651" s="16">
        <f>ROUND(ROUND(G2651,8)*H2651,2)</f>
        <v>20.13</v>
      </c>
    </row>
    <row r="2652" spans="1:9" ht="18" customHeight="1" x14ac:dyDescent="0.25">
      <c r="A2652" s="8"/>
      <c r="B2652" s="8"/>
      <c r="C2652" s="8"/>
      <c r="D2652" s="8"/>
      <c r="E2652" s="8"/>
      <c r="F2652" s="8"/>
      <c r="G2652" s="67" t="s">
        <v>3875</v>
      </c>
      <c r="H2652" s="67"/>
      <c r="I2652" s="17">
        <f>SUM(I2649:I2651)</f>
        <v>49.5</v>
      </c>
    </row>
    <row r="2653" spans="1:9" ht="15" customHeight="1" x14ac:dyDescent="0.25">
      <c r="A2653" s="69" t="s">
        <v>4792</v>
      </c>
      <c r="B2653" s="69"/>
      <c r="C2653" s="69"/>
      <c r="D2653" s="8"/>
      <c r="E2653" s="8"/>
      <c r="F2653" s="8"/>
      <c r="G2653" s="68" t="s">
        <v>3745</v>
      </c>
      <c r="H2653" s="68"/>
      <c r="I2653" s="4">
        <v>777.92</v>
      </c>
    </row>
    <row r="2654" spans="1:9" ht="9.9499999999999993" customHeight="1" x14ac:dyDescent="0.25">
      <c r="A2654" s="8"/>
      <c r="B2654" s="8"/>
      <c r="C2654" s="8"/>
      <c r="D2654" s="8"/>
      <c r="E2654" s="8"/>
      <c r="F2654" s="8"/>
      <c r="G2654" s="62"/>
      <c r="H2654" s="62"/>
      <c r="I2654" s="62"/>
    </row>
    <row r="2655" spans="1:9" ht="20.100000000000001" customHeight="1" x14ac:dyDescent="0.25">
      <c r="A2655" s="63" t="s">
        <v>4793</v>
      </c>
      <c r="B2655" s="63"/>
      <c r="C2655" s="63"/>
      <c r="D2655" s="63"/>
      <c r="E2655" s="63"/>
      <c r="F2655" s="63"/>
      <c r="G2655" s="63"/>
      <c r="H2655" s="63"/>
      <c r="I2655" s="63"/>
    </row>
    <row r="2656" spans="1:9" ht="15" customHeight="1" x14ac:dyDescent="0.25">
      <c r="A2656" s="64" t="s">
        <v>3887</v>
      </c>
      <c r="B2656" s="64"/>
      <c r="C2656" s="65" t="s">
        <v>3</v>
      </c>
      <c r="D2656" s="65"/>
      <c r="E2656" s="65"/>
      <c r="F2656" s="12" t="s">
        <v>4</v>
      </c>
      <c r="G2656" s="12" t="s">
        <v>3725</v>
      </c>
      <c r="H2656" s="12" t="s">
        <v>3726</v>
      </c>
      <c r="I2656" s="12" t="s">
        <v>3727</v>
      </c>
    </row>
    <row r="2657" spans="1:9" ht="21" customHeight="1" x14ac:dyDescent="0.25">
      <c r="A2657" s="13" t="s">
        <v>4263</v>
      </c>
      <c r="B2657" s="14" t="s">
        <v>4264</v>
      </c>
      <c r="C2657" s="66" t="s">
        <v>17</v>
      </c>
      <c r="D2657" s="66"/>
      <c r="E2657" s="66"/>
      <c r="F2657" s="13" t="s">
        <v>740</v>
      </c>
      <c r="G2657" s="15">
        <v>2.5000000000000001E-2</v>
      </c>
      <c r="H2657" s="16">
        <v>25</v>
      </c>
      <c r="I2657" s="16">
        <f>TRUNC(TRUNC(G2657,8)*H2657,2)</f>
        <v>0.62</v>
      </c>
    </row>
    <row r="2658" spans="1:9" ht="29.1" customHeight="1" x14ac:dyDescent="0.25">
      <c r="A2658" s="13" t="s">
        <v>4738</v>
      </c>
      <c r="B2658" s="14" t="s">
        <v>4739</v>
      </c>
      <c r="C2658" s="66" t="s">
        <v>17</v>
      </c>
      <c r="D2658" s="66"/>
      <c r="E2658" s="66"/>
      <c r="F2658" s="13" t="s">
        <v>61</v>
      </c>
      <c r="G2658" s="15">
        <v>0.36699999999999999</v>
      </c>
      <c r="H2658" s="16">
        <v>0.22</v>
      </c>
      <c r="I2658" s="16">
        <f>TRUNC(TRUNC(G2658,8)*H2658,2)</f>
        <v>0.08</v>
      </c>
    </row>
    <row r="2659" spans="1:9" ht="15" customHeight="1" x14ac:dyDescent="0.25">
      <c r="A2659" s="8"/>
      <c r="B2659" s="8"/>
      <c r="C2659" s="8"/>
      <c r="D2659" s="8"/>
      <c r="E2659" s="8"/>
      <c r="F2659" s="8"/>
      <c r="G2659" s="67" t="s">
        <v>3896</v>
      </c>
      <c r="H2659" s="67"/>
      <c r="I2659" s="17">
        <f>SUM(I2657:I2658)</f>
        <v>0.7</v>
      </c>
    </row>
    <row r="2660" spans="1:9" ht="15" customHeight="1" x14ac:dyDescent="0.25">
      <c r="A2660" s="64" t="s">
        <v>3872</v>
      </c>
      <c r="B2660" s="64"/>
      <c r="C2660" s="65" t="s">
        <v>3</v>
      </c>
      <c r="D2660" s="65"/>
      <c r="E2660" s="65"/>
      <c r="F2660" s="12" t="s">
        <v>4</v>
      </c>
      <c r="G2660" s="12" t="s">
        <v>3725</v>
      </c>
      <c r="H2660" s="12" t="s">
        <v>3726</v>
      </c>
      <c r="I2660" s="12" t="s">
        <v>3727</v>
      </c>
    </row>
    <row r="2661" spans="1:9" ht="21" customHeight="1" x14ac:dyDescent="0.25">
      <c r="A2661" s="13" t="s">
        <v>4740</v>
      </c>
      <c r="B2661" s="14" t="s">
        <v>4741</v>
      </c>
      <c r="C2661" s="66" t="s">
        <v>17</v>
      </c>
      <c r="D2661" s="66"/>
      <c r="E2661" s="66"/>
      <c r="F2661" s="13" t="s">
        <v>25</v>
      </c>
      <c r="G2661" s="15">
        <v>4.1999999999999997E-3</v>
      </c>
      <c r="H2661" s="16">
        <v>25.12</v>
      </c>
      <c r="I2661" s="16">
        <f>TRUNC(TRUNC(G2661,8)*H2661,2)</f>
        <v>0.1</v>
      </c>
    </row>
    <row r="2662" spans="1:9" ht="15" customHeight="1" x14ac:dyDescent="0.25">
      <c r="A2662" s="13" t="s">
        <v>4742</v>
      </c>
      <c r="B2662" s="14" t="s">
        <v>4743</v>
      </c>
      <c r="C2662" s="66" t="s">
        <v>17</v>
      </c>
      <c r="D2662" s="66"/>
      <c r="E2662" s="66"/>
      <c r="F2662" s="13" t="s">
        <v>25</v>
      </c>
      <c r="G2662" s="15">
        <v>2.5700000000000001E-2</v>
      </c>
      <c r="H2662" s="16">
        <v>33.29</v>
      </c>
      <c r="I2662" s="16">
        <f>TRUNC(TRUNC(G2662,8)*H2662,2)</f>
        <v>0.85</v>
      </c>
    </row>
    <row r="2663" spans="1:9" ht="18" customHeight="1" x14ac:dyDescent="0.25">
      <c r="A2663" s="8"/>
      <c r="B2663" s="8"/>
      <c r="C2663" s="8"/>
      <c r="D2663" s="8"/>
      <c r="E2663" s="8"/>
      <c r="F2663" s="8"/>
      <c r="G2663" s="67" t="s">
        <v>3875</v>
      </c>
      <c r="H2663" s="67"/>
      <c r="I2663" s="17">
        <f>SUM(I2661:I2662)</f>
        <v>0.95</v>
      </c>
    </row>
    <row r="2664" spans="1:9" ht="15" customHeight="1" x14ac:dyDescent="0.25">
      <c r="A2664" s="64" t="s">
        <v>3741</v>
      </c>
      <c r="B2664" s="64"/>
      <c r="C2664" s="65" t="s">
        <v>3</v>
      </c>
      <c r="D2664" s="65"/>
      <c r="E2664" s="65"/>
      <c r="F2664" s="12" t="s">
        <v>4</v>
      </c>
      <c r="G2664" s="12" t="s">
        <v>3725</v>
      </c>
      <c r="H2664" s="12" t="s">
        <v>3726</v>
      </c>
      <c r="I2664" s="12" t="s">
        <v>3727</v>
      </c>
    </row>
    <row r="2665" spans="1:9" ht="21" customHeight="1" x14ac:dyDescent="0.25">
      <c r="A2665" s="13" t="s">
        <v>4747</v>
      </c>
      <c r="B2665" s="14" t="s">
        <v>4748</v>
      </c>
      <c r="C2665" s="66" t="s">
        <v>17</v>
      </c>
      <c r="D2665" s="66"/>
      <c r="E2665" s="66"/>
      <c r="F2665" s="13" t="s">
        <v>740</v>
      </c>
      <c r="G2665" s="15">
        <v>1</v>
      </c>
      <c r="H2665" s="16">
        <v>6.79</v>
      </c>
      <c r="I2665" s="16">
        <f>TRUNC(TRUNC(G2665,8)*H2665,2)</f>
        <v>6.79</v>
      </c>
    </row>
    <row r="2666" spans="1:9" ht="15" customHeight="1" x14ac:dyDescent="0.25">
      <c r="A2666" s="8"/>
      <c r="B2666" s="8"/>
      <c r="C2666" s="8"/>
      <c r="D2666" s="8"/>
      <c r="E2666" s="8"/>
      <c r="F2666" s="8"/>
      <c r="G2666" s="67" t="s">
        <v>3744</v>
      </c>
      <c r="H2666" s="67"/>
      <c r="I2666" s="17">
        <f>SUM(I2665:I2665)</f>
        <v>6.79</v>
      </c>
    </row>
    <row r="2667" spans="1:9" ht="15" customHeight="1" x14ac:dyDescent="0.25">
      <c r="A2667" s="8"/>
      <c r="B2667" s="8"/>
      <c r="C2667" s="8"/>
      <c r="D2667" s="8"/>
      <c r="E2667" s="8"/>
      <c r="F2667" s="8"/>
      <c r="G2667" s="68" t="s">
        <v>3745</v>
      </c>
      <c r="H2667" s="68"/>
      <c r="I2667" s="4">
        <f>ROUND(SUM(I2659,I2663,I2666),2)</f>
        <v>8.44</v>
      </c>
    </row>
    <row r="2668" spans="1:9" ht="9.9499999999999993" customHeight="1" x14ac:dyDescent="0.25">
      <c r="A2668" s="8"/>
      <c r="B2668" s="8"/>
      <c r="C2668" s="8"/>
      <c r="D2668" s="8"/>
      <c r="E2668" s="8"/>
      <c r="F2668" s="8"/>
      <c r="G2668" s="62"/>
      <c r="H2668" s="62"/>
      <c r="I2668" s="62"/>
    </row>
    <row r="2669" spans="1:9" ht="20.100000000000001" customHeight="1" x14ac:dyDescent="0.25">
      <c r="A2669" s="63" t="s">
        <v>4794</v>
      </c>
      <c r="B2669" s="63"/>
      <c r="C2669" s="63"/>
      <c r="D2669" s="63"/>
      <c r="E2669" s="63"/>
      <c r="F2669" s="63"/>
      <c r="G2669" s="63"/>
      <c r="H2669" s="63"/>
      <c r="I2669" s="63"/>
    </row>
    <row r="2670" spans="1:9" ht="15" customHeight="1" x14ac:dyDescent="0.25">
      <c r="A2670" s="64" t="s">
        <v>3887</v>
      </c>
      <c r="B2670" s="64"/>
      <c r="C2670" s="65" t="s">
        <v>3</v>
      </c>
      <c r="D2670" s="65"/>
      <c r="E2670" s="65"/>
      <c r="F2670" s="12" t="s">
        <v>4</v>
      </c>
      <c r="G2670" s="12" t="s">
        <v>3725</v>
      </c>
      <c r="H2670" s="12" t="s">
        <v>3726</v>
      </c>
      <c r="I2670" s="12" t="s">
        <v>3727</v>
      </c>
    </row>
    <row r="2671" spans="1:9" ht="29.1" customHeight="1" x14ac:dyDescent="0.25">
      <c r="A2671" s="13" t="s">
        <v>4795</v>
      </c>
      <c r="B2671" s="14" t="s">
        <v>4796</v>
      </c>
      <c r="C2671" s="66" t="s">
        <v>17</v>
      </c>
      <c r="D2671" s="66"/>
      <c r="E2671" s="66"/>
      <c r="F2671" s="13" t="s">
        <v>178</v>
      </c>
      <c r="G2671" s="15">
        <v>0.38700000000000001</v>
      </c>
      <c r="H2671" s="16">
        <v>26.03</v>
      </c>
      <c r="I2671" s="16">
        <f>TRUNC(TRUNC(G2671,8)*H2671,2)</f>
        <v>10.07</v>
      </c>
    </row>
    <row r="2672" spans="1:9" ht="21" customHeight="1" x14ac:dyDescent="0.25">
      <c r="A2672" s="13" t="s">
        <v>4147</v>
      </c>
      <c r="B2672" s="14" t="s">
        <v>4148</v>
      </c>
      <c r="C2672" s="66" t="s">
        <v>17</v>
      </c>
      <c r="D2672" s="66"/>
      <c r="E2672" s="66"/>
      <c r="F2672" s="13" t="s">
        <v>4149</v>
      </c>
      <c r="G2672" s="15">
        <v>0.01</v>
      </c>
      <c r="H2672" s="16">
        <v>6.71</v>
      </c>
      <c r="I2672" s="16">
        <f>TRUNC(TRUNC(G2672,8)*H2672,2)</f>
        <v>0.06</v>
      </c>
    </row>
    <row r="2673" spans="1:9" ht="21" customHeight="1" x14ac:dyDescent="0.25">
      <c r="A2673" s="13" t="s">
        <v>4725</v>
      </c>
      <c r="B2673" s="14" t="s">
        <v>4726</v>
      </c>
      <c r="C2673" s="66" t="s">
        <v>17</v>
      </c>
      <c r="D2673" s="66"/>
      <c r="E2673" s="66"/>
      <c r="F2673" s="13" t="s">
        <v>740</v>
      </c>
      <c r="G2673" s="15">
        <v>7.8E-2</v>
      </c>
      <c r="H2673" s="16">
        <v>20.14</v>
      </c>
      <c r="I2673" s="16">
        <f>TRUNC(TRUNC(G2673,8)*H2673,2)</f>
        <v>1.57</v>
      </c>
    </row>
    <row r="2674" spans="1:9" ht="29.1" customHeight="1" x14ac:dyDescent="0.25">
      <c r="A2674" s="13" t="s">
        <v>4095</v>
      </c>
      <c r="B2674" s="14" t="s">
        <v>4096</v>
      </c>
      <c r="C2674" s="66" t="s">
        <v>17</v>
      </c>
      <c r="D2674" s="66"/>
      <c r="E2674" s="66"/>
      <c r="F2674" s="13" t="s">
        <v>178</v>
      </c>
      <c r="G2674" s="15">
        <v>0.33700000000000002</v>
      </c>
      <c r="H2674" s="16">
        <v>18.809999999999999</v>
      </c>
      <c r="I2674" s="16">
        <f>TRUNC(TRUNC(G2674,8)*H2674,2)</f>
        <v>6.33</v>
      </c>
    </row>
    <row r="2675" spans="1:9" ht="15" customHeight="1" x14ac:dyDescent="0.25">
      <c r="A2675" s="8"/>
      <c r="B2675" s="8"/>
      <c r="C2675" s="8"/>
      <c r="D2675" s="8"/>
      <c r="E2675" s="8"/>
      <c r="F2675" s="8"/>
      <c r="G2675" s="67" t="s">
        <v>3896</v>
      </c>
      <c r="H2675" s="67"/>
      <c r="I2675" s="17">
        <f>SUM(I2671:I2674)</f>
        <v>18.03</v>
      </c>
    </row>
    <row r="2676" spans="1:9" ht="15" customHeight="1" x14ac:dyDescent="0.25">
      <c r="A2676" s="64" t="s">
        <v>3872</v>
      </c>
      <c r="B2676" s="64"/>
      <c r="C2676" s="65" t="s">
        <v>3</v>
      </c>
      <c r="D2676" s="65"/>
      <c r="E2676" s="65"/>
      <c r="F2676" s="12" t="s">
        <v>4</v>
      </c>
      <c r="G2676" s="12" t="s">
        <v>3725</v>
      </c>
      <c r="H2676" s="12" t="s">
        <v>3726</v>
      </c>
      <c r="I2676" s="12" t="s">
        <v>3727</v>
      </c>
    </row>
    <row r="2677" spans="1:9" ht="21" customHeight="1" x14ac:dyDescent="0.25">
      <c r="A2677" s="13" t="s">
        <v>3908</v>
      </c>
      <c r="B2677" s="14" t="s">
        <v>3909</v>
      </c>
      <c r="C2677" s="66" t="s">
        <v>17</v>
      </c>
      <c r="D2677" s="66"/>
      <c r="E2677" s="66"/>
      <c r="F2677" s="13" t="s">
        <v>25</v>
      </c>
      <c r="G2677" s="15">
        <v>0.17100000000000001</v>
      </c>
      <c r="H2677" s="16">
        <v>24.95</v>
      </c>
      <c r="I2677" s="16">
        <f>TRUNC(TRUNC(G2677,8)*H2677,2)</f>
        <v>4.26</v>
      </c>
    </row>
    <row r="2678" spans="1:9" ht="21" customHeight="1" x14ac:dyDescent="0.25">
      <c r="A2678" s="13" t="s">
        <v>3897</v>
      </c>
      <c r="B2678" s="14" t="s">
        <v>3898</v>
      </c>
      <c r="C2678" s="66" t="s">
        <v>17</v>
      </c>
      <c r="D2678" s="66"/>
      <c r="E2678" s="66"/>
      <c r="F2678" s="13" t="s">
        <v>25</v>
      </c>
      <c r="G2678" s="15">
        <v>0.93500000000000005</v>
      </c>
      <c r="H2678" s="16">
        <v>33.07</v>
      </c>
      <c r="I2678" s="16">
        <f>TRUNC(TRUNC(G2678,8)*H2678,2)</f>
        <v>30.92</v>
      </c>
    </row>
    <row r="2679" spans="1:9" ht="18" customHeight="1" x14ac:dyDescent="0.25">
      <c r="A2679" s="8"/>
      <c r="B2679" s="8"/>
      <c r="C2679" s="8"/>
      <c r="D2679" s="8"/>
      <c r="E2679" s="8"/>
      <c r="F2679" s="8"/>
      <c r="G2679" s="67" t="s">
        <v>3875</v>
      </c>
      <c r="H2679" s="67"/>
      <c r="I2679" s="17">
        <f>SUM(I2677:I2678)</f>
        <v>35.18</v>
      </c>
    </row>
    <row r="2680" spans="1:9" ht="15" customHeight="1" x14ac:dyDescent="0.25">
      <c r="A2680" s="64" t="s">
        <v>3741</v>
      </c>
      <c r="B2680" s="64"/>
      <c r="C2680" s="65" t="s">
        <v>3</v>
      </c>
      <c r="D2680" s="65"/>
      <c r="E2680" s="65"/>
      <c r="F2680" s="12" t="s">
        <v>4</v>
      </c>
      <c r="G2680" s="12" t="s">
        <v>3725</v>
      </c>
      <c r="H2680" s="12" t="s">
        <v>3726</v>
      </c>
      <c r="I2680" s="12" t="s">
        <v>3727</v>
      </c>
    </row>
    <row r="2681" spans="1:9" ht="21" customHeight="1" x14ac:dyDescent="0.25">
      <c r="A2681" s="13" t="s">
        <v>4797</v>
      </c>
      <c r="B2681" s="14" t="s">
        <v>4798</v>
      </c>
      <c r="C2681" s="66" t="s">
        <v>17</v>
      </c>
      <c r="D2681" s="66"/>
      <c r="E2681" s="66"/>
      <c r="F2681" s="13" t="s">
        <v>178</v>
      </c>
      <c r="G2681" s="15">
        <v>0.86699999999999999</v>
      </c>
      <c r="H2681" s="16">
        <v>18</v>
      </c>
      <c r="I2681" s="16">
        <f>TRUNC(TRUNC(G2681,8)*H2681,2)</f>
        <v>15.6</v>
      </c>
    </row>
    <row r="2682" spans="1:9" ht="29.1" customHeight="1" x14ac:dyDescent="0.25">
      <c r="A2682" s="13" t="s">
        <v>4799</v>
      </c>
      <c r="B2682" s="14" t="s">
        <v>4800</v>
      </c>
      <c r="C2682" s="66" t="s">
        <v>17</v>
      </c>
      <c r="D2682" s="66"/>
      <c r="E2682" s="66"/>
      <c r="F2682" s="13" t="s">
        <v>72</v>
      </c>
      <c r="G2682" s="15">
        <v>0.34100000000000003</v>
      </c>
      <c r="H2682" s="16">
        <v>48.1</v>
      </c>
      <c r="I2682" s="16">
        <f>TRUNC(TRUNC(G2682,8)*H2682,2)</f>
        <v>16.399999999999999</v>
      </c>
    </row>
    <row r="2683" spans="1:9" ht="15" customHeight="1" x14ac:dyDescent="0.25">
      <c r="A2683" s="8"/>
      <c r="B2683" s="8"/>
      <c r="C2683" s="8"/>
      <c r="D2683" s="8"/>
      <c r="E2683" s="8"/>
      <c r="F2683" s="8"/>
      <c r="G2683" s="67" t="s">
        <v>3744</v>
      </c>
      <c r="H2683" s="67"/>
      <c r="I2683" s="17">
        <f>SUM(I2681:I2682)</f>
        <v>32</v>
      </c>
    </row>
    <row r="2684" spans="1:9" ht="15" customHeight="1" x14ac:dyDescent="0.25">
      <c r="A2684" s="8"/>
      <c r="B2684" s="8"/>
      <c r="C2684" s="8"/>
      <c r="D2684" s="8"/>
      <c r="E2684" s="8"/>
      <c r="F2684" s="8"/>
      <c r="G2684" s="68" t="s">
        <v>3745</v>
      </c>
      <c r="H2684" s="68"/>
      <c r="I2684" s="4">
        <f>ROUND(SUM(I2675,I2679,I2683),2)</f>
        <v>85.21</v>
      </c>
    </row>
    <row r="2685" spans="1:9" ht="9.9499999999999993" customHeight="1" x14ac:dyDescent="0.25">
      <c r="A2685" s="8"/>
      <c r="B2685" s="8"/>
      <c r="C2685" s="8"/>
      <c r="D2685" s="8"/>
      <c r="E2685" s="8"/>
      <c r="F2685" s="8"/>
      <c r="G2685" s="62"/>
      <c r="H2685" s="62"/>
      <c r="I2685" s="62"/>
    </row>
    <row r="2686" spans="1:9" ht="20.100000000000001" customHeight="1" x14ac:dyDescent="0.25">
      <c r="A2686" s="63" t="s">
        <v>4801</v>
      </c>
      <c r="B2686" s="63"/>
      <c r="C2686" s="63"/>
      <c r="D2686" s="63"/>
      <c r="E2686" s="63"/>
      <c r="F2686" s="63"/>
      <c r="G2686" s="63"/>
      <c r="H2686" s="63"/>
      <c r="I2686" s="63"/>
    </row>
    <row r="2687" spans="1:9" ht="15" customHeight="1" x14ac:dyDescent="0.25">
      <c r="A2687" s="64" t="s">
        <v>3887</v>
      </c>
      <c r="B2687" s="64"/>
      <c r="C2687" s="65" t="s">
        <v>3</v>
      </c>
      <c r="D2687" s="65"/>
      <c r="E2687" s="65"/>
      <c r="F2687" s="12" t="s">
        <v>4</v>
      </c>
      <c r="G2687" s="12" t="s">
        <v>3725</v>
      </c>
      <c r="H2687" s="12" t="s">
        <v>3726</v>
      </c>
      <c r="I2687" s="12" t="s">
        <v>3727</v>
      </c>
    </row>
    <row r="2688" spans="1:9" ht="29.1" customHeight="1" x14ac:dyDescent="0.25">
      <c r="A2688" s="13" t="s">
        <v>4802</v>
      </c>
      <c r="B2688" s="14" t="s">
        <v>4803</v>
      </c>
      <c r="C2688" s="66" t="s">
        <v>17</v>
      </c>
      <c r="D2688" s="66"/>
      <c r="E2688" s="66"/>
      <c r="F2688" s="13" t="s">
        <v>72</v>
      </c>
      <c r="G2688" s="15">
        <v>1.01</v>
      </c>
      <c r="H2688" s="16">
        <v>72.17</v>
      </c>
      <c r="I2688" s="16">
        <f>ROUND(ROUND(G2688,8)*H2688,2)</f>
        <v>72.89</v>
      </c>
    </row>
    <row r="2689" spans="1:9" ht="15" customHeight="1" x14ac:dyDescent="0.25">
      <c r="A2689" s="13" t="s">
        <v>4804</v>
      </c>
      <c r="B2689" s="14" t="s">
        <v>4805</v>
      </c>
      <c r="C2689" s="66" t="s">
        <v>17</v>
      </c>
      <c r="D2689" s="66"/>
      <c r="E2689" s="66"/>
      <c r="F2689" s="13" t="s">
        <v>76</v>
      </c>
      <c r="G2689" s="15">
        <v>0.105</v>
      </c>
      <c r="H2689" s="16">
        <v>743.12</v>
      </c>
      <c r="I2689" s="16">
        <f>ROUND(ROUND(G2689,8)*H2689,2)</f>
        <v>78.03</v>
      </c>
    </row>
    <row r="2690" spans="1:9" ht="21" customHeight="1" x14ac:dyDescent="0.25">
      <c r="A2690" s="13" t="s">
        <v>4725</v>
      </c>
      <c r="B2690" s="14" t="s">
        <v>4726</v>
      </c>
      <c r="C2690" s="66" t="s">
        <v>17</v>
      </c>
      <c r="D2690" s="66"/>
      <c r="E2690" s="66"/>
      <c r="F2690" s="13" t="s">
        <v>740</v>
      </c>
      <c r="G2690" s="15">
        <v>0.04</v>
      </c>
      <c r="H2690" s="16">
        <v>20.14</v>
      </c>
      <c r="I2690" s="16">
        <f>ROUND(ROUND(G2690,8)*H2690,2)</f>
        <v>0.81</v>
      </c>
    </row>
    <row r="2691" spans="1:9" ht="29.1" customHeight="1" x14ac:dyDescent="0.25">
      <c r="A2691" s="13" t="s">
        <v>4095</v>
      </c>
      <c r="B2691" s="14" t="s">
        <v>4096</v>
      </c>
      <c r="C2691" s="66" t="s">
        <v>17</v>
      </c>
      <c r="D2691" s="66"/>
      <c r="E2691" s="66"/>
      <c r="F2691" s="13" t="s">
        <v>178</v>
      </c>
      <c r="G2691" s="15">
        <v>1.87</v>
      </c>
      <c r="H2691" s="16">
        <v>18.809999999999999</v>
      </c>
      <c r="I2691" s="16">
        <f>ROUND(ROUND(G2691,8)*H2691,2)</f>
        <v>35.17</v>
      </c>
    </row>
    <row r="2692" spans="1:9" ht="15" customHeight="1" x14ac:dyDescent="0.25">
      <c r="A2692" s="8"/>
      <c r="B2692" s="8"/>
      <c r="C2692" s="8"/>
      <c r="D2692" s="8"/>
      <c r="E2692" s="8"/>
      <c r="F2692" s="8"/>
      <c r="G2692" s="67" t="s">
        <v>3896</v>
      </c>
      <c r="H2692" s="67"/>
      <c r="I2692" s="17">
        <f>SUM(I2688:I2691)</f>
        <v>186.90000000000003</v>
      </c>
    </row>
    <row r="2693" spans="1:9" ht="15" customHeight="1" x14ac:dyDescent="0.25">
      <c r="A2693" s="64" t="s">
        <v>3872</v>
      </c>
      <c r="B2693" s="64"/>
      <c r="C2693" s="65" t="s">
        <v>3</v>
      </c>
      <c r="D2693" s="65"/>
      <c r="E2693" s="65"/>
      <c r="F2693" s="12" t="s">
        <v>4</v>
      </c>
      <c r="G2693" s="12" t="s">
        <v>3725</v>
      </c>
      <c r="H2693" s="12" t="s">
        <v>3726</v>
      </c>
      <c r="I2693" s="12" t="s">
        <v>3727</v>
      </c>
    </row>
    <row r="2694" spans="1:9" ht="21" customHeight="1" x14ac:dyDescent="0.25">
      <c r="A2694" s="13" t="s">
        <v>3897</v>
      </c>
      <c r="B2694" s="14" t="s">
        <v>3898</v>
      </c>
      <c r="C2694" s="66" t="s">
        <v>17</v>
      </c>
      <c r="D2694" s="66"/>
      <c r="E2694" s="66"/>
      <c r="F2694" s="13" t="s">
        <v>25</v>
      </c>
      <c r="G2694" s="15">
        <v>0.45600000000000002</v>
      </c>
      <c r="H2694" s="16">
        <v>33.07</v>
      </c>
      <c r="I2694" s="16">
        <f>ROUND(ROUND(G2694,8)*H2694,2)</f>
        <v>15.08</v>
      </c>
    </row>
    <row r="2695" spans="1:9" ht="15" customHeight="1" x14ac:dyDescent="0.25">
      <c r="A2695" s="13" t="s">
        <v>3899</v>
      </c>
      <c r="B2695" s="14" t="s">
        <v>3900</v>
      </c>
      <c r="C2695" s="66" t="s">
        <v>17</v>
      </c>
      <c r="D2695" s="66"/>
      <c r="E2695" s="66"/>
      <c r="F2695" s="13" t="s">
        <v>25</v>
      </c>
      <c r="G2695" s="15">
        <v>0.32200000000000001</v>
      </c>
      <c r="H2695" s="16">
        <v>24.37</v>
      </c>
      <c r="I2695" s="16">
        <f>ROUND(ROUND(G2695,8)*H2695,2)</f>
        <v>7.85</v>
      </c>
    </row>
    <row r="2696" spans="1:9" ht="18" customHeight="1" x14ac:dyDescent="0.25">
      <c r="A2696" s="8"/>
      <c r="B2696" s="8"/>
      <c r="C2696" s="8"/>
      <c r="D2696" s="8"/>
      <c r="E2696" s="8"/>
      <c r="F2696" s="8"/>
      <c r="G2696" s="67" t="s">
        <v>3875</v>
      </c>
      <c r="H2696" s="67"/>
      <c r="I2696" s="17">
        <f>SUM(I2694:I2695)</f>
        <v>22.93</v>
      </c>
    </row>
    <row r="2697" spans="1:9" ht="15" customHeight="1" x14ac:dyDescent="0.25">
      <c r="A2697" s="64" t="s">
        <v>3741</v>
      </c>
      <c r="B2697" s="64"/>
      <c r="C2697" s="65" t="s">
        <v>3</v>
      </c>
      <c r="D2697" s="65"/>
      <c r="E2697" s="65"/>
      <c r="F2697" s="12" t="s">
        <v>4</v>
      </c>
      <c r="G2697" s="12" t="s">
        <v>3725</v>
      </c>
      <c r="H2697" s="12" t="s">
        <v>3726</v>
      </c>
      <c r="I2697" s="12" t="s">
        <v>3727</v>
      </c>
    </row>
    <row r="2698" spans="1:9" ht="29.1" customHeight="1" x14ac:dyDescent="0.25">
      <c r="A2698" s="13" t="s">
        <v>4158</v>
      </c>
      <c r="B2698" s="14" t="s">
        <v>4159</v>
      </c>
      <c r="C2698" s="66" t="s">
        <v>17</v>
      </c>
      <c r="D2698" s="66"/>
      <c r="E2698" s="66"/>
      <c r="F2698" s="13" t="s">
        <v>740</v>
      </c>
      <c r="G2698" s="15">
        <v>1.2110000000000001</v>
      </c>
      <c r="H2698" s="16">
        <v>15.62</v>
      </c>
      <c r="I2698" s="16">
        <f>ROUND(ROUND(G2698,8)*H2698,2)</f>
        <v>18.920000000000002</v>
      </c>
    </row>
    <row r="2699" spans="1:9" ht="29.1" customHeight="1" x14ac:dyDescent="0.25">
      <c r="A2699" s="13" t="s">
        <v>4806</v>
      </c>
      <c r="B2699" s="14" t="s">
        <v>4807</v>
      </c>
      <c r="C2699" s="66" t="s">
        <v>17</v>
      </c>
      <c r="D2699" s="66"/>
      <c r="E2699" s="66"/>
      <c r="F2699" s="13" t="s">
        <v>76</v>
      </c>
      <c r="G2699" s="15">
        <v>5.5E-2</v>
      </c>
      <c r="H2699" s="16">
        <v>779.48</v>
      </c>
      <c r="I2699" s="16">
        <f>ROUND(ROUND(G2699,8)*H2699,2)</f>
        <v>42.87</v>
      </c>
    </row>
    <row r="2700" spans="1:9" ht="21" customHeight="1" x14ac:dyDescent="0.25">
      <c r="A2700" s="13" t="s">
        <v>4797</v>
      </c>
      <c r="B2700" s="14" t="s">
        <v>4798</v>
      </c>
      <c r="C2700" s="66" t="s">
        <v>17</v>
      </c>
      <c r="D2700" s="66"/>
      <c r="E2700" s="66"/>
      <c r="F2700" s="13" t="s">
        <v>178</v>
      </c>
      <c r="G2700" s="15">
        <v>0.97</v>
      </c>
      <c r="H2700" s="16">
        <v>18</v>
      </c>
      <c r="I2700" s="16">
        <f>ROUND(ROUND(G2700,8)*H2700,2)</f>
        <v>17.46</v>
      </c>
    </row>
    <row r="2701" spans="1:9" ht="15" customHeight="1" x14ac:dyDescent="0.25">
      <c r="A2701" s="8"/>
      <c r="B2701" s="8"/>
      <c r="C2701" s="8"/>
      <c r="D2701" s="8"/>
      <c r="E2701" s="8"/>
      <c r="F2701" s="8"/>
      <c r="G2701" s="67" t="s">
        <v>3744</v>
      </c>
      <c r="H2701" s="67"/>
      <c r="I2701" s="17">
        <f>SUM(I2698:I2700)</f>
        <v>79.25</v>
      </c>
    </row>
    <row r="2702" spans="1:9" ht="15" customHeight="1" x14ac:dyDescent="0.25">
      <c r="A2702" s="69" t="s">
        <v>4808</v>
      </c>
      <c r="B2702" s="69"/>
      <c r="C2702" s="69"/>
      <c r="D2702" s="8"/>
      <c r="E2702" s="8"/>
      <c r="F2702" s="8"/>
      <c r="G2702" s="68" t="s">
        <v>3745</v>
      </c>
      <c r="H2702" s="68"/>
      <c r="I2702" s="4">
        <v>289.08</v>
      </c>
    </row>
    <row r="2703" spans="1:9" ht="2.1" customHeight="1" x14ac:dyDescent="0.25">
      <c r="A2703" s="69"/>
      <c r="B2703" s="69"/>
      <c r="C2703" s="69"/>
      <c r="D2703" s="8"/>
      <c r="E2703" s="8"/>
      <c r="F2703" s="8"/>
      <c r="G2703" s="8"/>
      <c r="H2703" s="8"/>
      <c r="I2703" s="8"/>
    </row>
    <row r="2704" spans="1:9" ht="9.9499999999999993" customHeight="1" x14ac:dyDescent="0.25">
      <c r="A2704" s="8"/>
      <c r="B2704" s="8"/>
      <c r="C2704" s="8"/>
      <c r="D2704" s="8"/>
      <c r="E2704" s="8"/>
      <c r="F2704" s="8"/>
      <c r="G2704" s="62"/>
      <c r="H2704" s="62"/>
      <c r="I2704" s="62"/>
    </row>
    <row r="2705" spans="1:9" ht="20.100000000000001" customHeight="1" x14ac:dyDescent="0.25">
      <c r="A2705" s="63" t="s">
        <v>4809</v>
      </c>
      <c r="B2705" s="63"/>
      <c r="C2705" s="63"/>
      <c r="D2705" s="63"/>
      <c r="E2705" s="63"/>
      <c r="F2705" s="63"/>
      <c r="G2705" s="63"/>
      <c r="H2705" s="63"/>
      <c r="I2705" s="63"/>
    </row>
    <row r="2706" spans="1:9" ht="15" customHeight="1" x14ac:dyDescent="0.25">
      <c r="A2706" s="64" t="s">
        <v>3887</v>
      </c>
      <c r="B2706" s="64"/>
      <c r="C2706" s="65" t="s">
        <v>3</v>
      </c>
      <c r="D2706" s="65"/>
      <c r="E2706" s="65"/>
      <c r="F2706" s="12" t="s">
        <v>4</v>
      </c>
      <c r="G2706" s="12" t="s">
        <v>3725</v>
      </c>
      <c r="H2706" s="12" t="s">
        <v>3726</v>
      </c>
      <c r="I2706" s="12" t="s">
        <v>3727</v>
      </c>
    </row>
    <row r="2707" spans="1:9" ht="21" customHeight="1" x14ac:dyDescent="0.25">
      <c r="A2707" s="13" t="s">
        <v>4263</v>
      </c>
      <c r="B2707" s="14" t="s">
        <v>4264</v>
      </c>
      <c r="C2707" s="66" t="s">
        <v>17</v>
      </c>
      <c r="D2707" s="66"/>
      <c r="E2707" s="66"/>
      <c r="F2707" s="13" t="s">
        <v>740</v>
      </c>
      <c r="G2707" s="15">
        <v>2.5000000000000001E-2</v>
      </c>
      <c r="H2707" s="16">
        <v>25</v>
      </c>
      <c r="I2707" s="16">
        <f>TRUNC(TRUNC(G2707,8)*H2707,2)</f>
        <v>0.62</v>
      </c>
    </row>
    <row r="2708" spans="1:9" ht="29.1" customHeight="1" x14ac:dyDescent="0.25">
      <c r="A2708" s="13" t="s">
        <v>4738</v>
      </c>
      <c r="B2708" s="14" t="s">
        <v>4739</v>
      </c>
      <c r="C2708" s="66" t="s">
        <v>17</v>
      </c>
      <c r="D2708" s="66"/>
      <c r="E2708" s="66"/>
      <c r="F2708" s="13" t="s">
        <v>61</v>
      </c>
      <c r="G2708" s="15">
        <v>2.1179999999999999</v>
      </c>
      <c r="H2708" s="16">
        <v>0.22</v>
      </c>
      <c r="I2708" s="16">
        <f>TRUNC(TRUNC(G2708,8)*H2708,2)</f>
        <v>0.46</v>
      </c>
    </row>
    <row r="2709" spans="1:9" ht="15" customHeight="1" x14ac:dyDescent="0.25">
      <c r="A2709" s="8"/>
      <c r="B2709" s="8"/>
      <c r="C2709" s="8"/>
      <c r="D2709" s="8"/>
      <c r="E2709" s="8"/>
      <c r="F2709" s="8"/>
      <c r="G2709" s="67" t="s">
        <v>3896</v>
      </c>
      <c r="H2709" s="67"/>
      <c r="I2709" s="17">
        <f>SUM(I2707:I2708)</f>
        <v>1.08</v>
      </c>
    </row>
    <row r="2710" spans="1:9" ht="15" customHeight="1" x14ac:dyDescent="0.25">
      <c r="A2710" s="64" t="s">
        <v>3872</v>
      </c>
      <c r="B2710" s="64"/>
      <c r="C2710" s="65" t="s">
        <v>3</v>
      </c>
      <c r="D2710" s="65"/>
      <c r="E2710" s="65"/>
      <c r="F2710" s="12" t="s">
        <v>4</v>
      </c>
      <c r="G2710" s="12" t="s">
        <v>3725</v>
      </c>
      <c r="H2710" s="12" t="s">
        <v>3726</v>
      </c>
      <c r="I2710" s="12" t="s">
        <v>3727</v>
      </c>
    </row>
    <row r="2711" spans="1:9" ht="21" customHeight="1" x14ac:dyDescent="0.25">
      <c r="A2711" s="13" t="s">
        <v>4740</v>
      </c>
      <c r="B2711" s="14" t="s">
        <v>4741</v>
      </c>
      <c r="C2711" s="66" t="s">
        <v>17</v>
      </c>
      <c r="D2711" s="66"/>
      <c r="E2711" s="66"/>
      <c r="F2711" s="13" t="s">
        <v>25</v>
      </c>
      <c r="G2711" s="15">
        <v>1.3599999999999999E-2</v>
      </c>
      <c r="H2711" s="16">
        <v>25.12</v>
      </c>
      <c r="I2711" s="16">
        <f>TRUNC(TRUNC(G2711,8)*H2711,2)</f>
        <v>0.34</v>
      </c>
    </row>
    <row r="2712" spans="1:9" ht="15" customHeight="1" x14ac:dyDescent="0.25">
      <c r="A2712" s="13" t="s">
        <v>4742</v>
      </c>
      <c r="B2712" s="14" t="s">
        <v>4743</v>
      </c>
      <c r="C2712" s="66" t="s">
        <v>17</v>
      </c>
      <c r="D2712" s="66"/>
      <c r="E2712" s="66"/>
      <c r="F2712" s="13" t="s">
        <v>25</v>
      </c>
      <c r="G2712" s="15">
        <v>8.3599999999999994E-2</v>
      </c>
      <c r="H2712" s="16">
        <v>33.29</v>
      </c>
      <c r="I2712" s="16">
        <f>TRUNC(TRUNC(G2712,8)*H2712,2)</f>
        <v>2.78</v>
      </c>
    </row>
    <row r="2713" spans="1:9" ht="18" customHeight="1" x14ac:dyDescent="0.25">
      <c r="A2713" s="8"/>
      <c r="B2713" s="8"/>
      <c r="C2713" s="8"/>
      <c r="D2713" s="8"/>
      <c r="E2713" s="8"/>
      <c r="F2713" s="8"/>
      <c r="G2713" s="67" t="s">
        <v>3875</v>
      </c>
      <c r="H2713" s="67"/>
      <c r="I2713" s="17">
        <f>SUM(I2711:I2712)</f>
        <v>3.1199999999999997</v>
      </c>
    </row>
    <row r="2714" spans="1:9" ht="15" customHeight="1" x14ac:dyDescent="0.25">
      <c r="A2714" s="64" t="s">
        <v>3741</v>
      </c>
      <c r="B2714" s="64"/>
      <c r="C2714" s="65" t="s">
        <v>3</v>
      </c>
      <c r="D2714" s="65"/>
      <c r="E2714" s="65"/>
      <c r="F2714" s="12" t="s">
        <v>4</v>
      </c>
      <c r="G2714" s="12" t="s">
        <v>3725</v>
      </c>
      <c r="H2714" s="12" t="s">
        <v>3726</v>
      </c>
      <c r="I2714" s="12" t="s">
        <v>3727</v>
      </c>
    </row>
    <row r="2715" spans="1:9" ht="21" customHeight="1" x14ac:dyDescent="0.25">
      <c r="A2715" s="13" t="s">
        <v>4752</v>
      </c>
      <c r="B2715" s="14" t="s">
        <v>4753</v>
      </c>
      <c r="C2715" s="66" t="s">
        <v>17</v>
      </c>
      <c r="D2715" s="66"/>
      <c r="E2715" s="66"/>
      <c r="F2715" s="13" t="s">
        <v>740</v>
      </c>
      <c r="G2715" s="15">
        <v>1</v>
      </c>
      <c r="H2715" s="16">
        <v>9.1300000000000008</v>
      </c>
      <c r="I2715" s="16">
        <f>TRUNC(TRUNC(G2715,8)*H2715,2)</f>
        <v>9.1300000000000008</v>
      </c>
    </row>
    <row r="2716" spans="1:9" ht="15" customHeight="1" x14ac:dyDescent="0.25">
      <c r="A2716" s="8"/>
      <c r="B2716" s="8"/>
      <c r="C2716" s="8"/>
      <c r="D2716" s="8"/>
      <c r="E2716" s="8"/>
      <c r="F2716" s="8"/>
      <c r="G2716" s="67" t="s">
        <v>3744</v>
      </c>
      <c r="H2716" s="67"/>
      <c r="I2716" s="17">
        <f>SUM(I2715:I2715)</f>
        <v>9.1300000000000008</v>
      </c>
    </row>
    <row r="2717" spans="1:9" ht="15" customHeight="1" x14ac:dyDescent="0.25">
      <c r="A2717" s="8"/>
      <c r="B2717" s="8"/>
      <c r="C2717" s="8"/>
      <c r="D2717" s="8"/>
      <c r="E2717" s="8"/>
      <c r="F2717" s="8"/>
      <c r="G2717" s="68" t="s">
        <v>3745</v>
      </c>
      <c r="H2717" s="68"/>
      <c r="I2717" s="4">
        <f>ROUND(SUM(I2709,I2713,I2716),2)</f>
        <v>13.33</v>
      </c>
    </row>
    <row r="2718" spans="1:9" ht="9.9499999999999993" customHeight="1" x14ac:dyDescent="0.25">
      <c r="A2718" s="8"/>
      <c r="B2718" s="8"/>
      <c r="C2718" s="8"/>
      <c r="D2718" s="8"/>
      <c r="E2718" s="8"/>
      <c r="F2718" s="8"/>
      <c r="G2718" s="62"/>
      <c r="H2718" s="62"/>
      <c r="I2718" s="62"/>
    </row>
    <row r="2719" spans="1:9" ht="20.100000000000001" customHeight="1" x14ac:dyDescent="0.25">
      <c r="A2719" s="63" t="s">
        <v>4810</v>
      </c>
      <c r="B2719" s="63"/>
      <c r="C2719" s="63"/>
      <c r="D2719" s="63"/>
      <c r="E2719" s="63"/>
      <c r="F2719" s="63"/>
      <c r="G2719" s="63"/>
      <c r="H2719" s="63"/>
      <c r="I2719" s="63"/>
    </row>
    <row r="2720" spans="1:9" ht="15" customHeight="1" x14ac:dyDescent="0.25">
      <c r="A2720" s="64" t="s">
        <v>3887</v>
      </c>
      <c r="B2720" s="64"/>
      <c r="C2720" s="65" t="s">
        <v>3</v>
      </c>
      <c r="D2720" s="65"/>
      <c r="E2720" s="65"/>
      <c r="F2720" s="12" t="s">
        <v>4</v>
      </c>
      <c r="G2720" s="12" t="s">
        <v>3725</v>
      </c>
      <c r="H2720" s="12" t="s">
        <v>3726</v>
      </c>
      <c r="I2720" s="12" t="s">
        <v>3727</v>
      </c>
    </row>
    <row r="2721" spans="1:9" ht="21" customHeight="1" x14ac:dyDescent="0.25">
      <c r="A2721" s="13" t="s">
        <v>4263</v>
      </c>
      <c r="B2721" s="14" t="s">
        <v>4264</v>
      </c>
      <c r="C2721" s="66" t="s">
        <v>17</v>
      </c>
      <c r="D2721" s="66"/>
      <c r="E2721" s="66"/>
      <c r="F2721" s="13" t="s">
        <v>740</v>
      </c>
      <c r="G2721" s="15">
        <v>2.5000000000000001E-2</v>
      </c>
      <c r="H2721" s="16">
        <v>25</v>
      </c>
      <c r="I2721" s="16">
        <f>TRUNC(TRUNC(G2721,8)*H2721,2)</f>
        <v>0.62</v>
      </c>
    </row>
    <row r="2722" spans="1:9" ht="29.1" customHeight="1" x14ac:dyDescent="0.25">
      <c r="A2722" s="13" t="s">
        <v>4738</v>
      </c>
      <c r="B2722" s="14" t="s">
        <v>4739</v>
      </c>
      <c r="C2722" s="66" t="s">
        <v>17</v>
      </c>
      <c r="D2722" s="66"/>
      <c r="E2722" s="66"/>
      <c r="F2722" s="13" t="s">
        <v>61</v>
      </c>
      <c r="G2722" s="15">
        <v>1.333</v>
      </c>
      <c r="H2722" s="16">
        <v>0.22</v>
      </c>
      <c r="I2722" s="16">
        <f>TRUNC(TRUNC(G2722,8)*H2722,2)</f>
        <v>0.28999999999999998</v>
      </c>
    </row>
    <row r="2723" spans="1:9" ht="15" customHeight="1" x14ac:dyDescent="0.25">
      <c r="A2723" s="8"/>
      <c r="B2723" s="8"/>
      <c r="C2723" s="8"/>
      <c r="D2723" s="8"/>
      <c r="E2723" s="8"/>
      <c r="F2723" s="8"/>
      <c r="G2723" s="67" t="s">
        <v>3896</v>
      </c>
      <c r="H2723" s="67"/>
      <c r="I2723" s="17">
        <f>SUM(I2721:I2722)</f>
        <v>0.90999999999999992</v>
      </c>
    </row>
    <row r="2724" spans="1:9" ht="15" customHeight="1" x14ac:dyDescent="0.25">
      <c r="A2724" s="64" t="s">
        <v>3872</v>
      </c>
      <c r="B2724" s="64"/>
      <c r="C2724" s="65" t="s">
        <v>3</v>
      </c>
      <c r="D2724" s="65"/>
      <c r="E2724" s="65"/>
      <c r="F2724" s="12" t="s">
        <v>4</v>
      </c>
      <c r="G2724" s="12" t="s">
        <v>3725</v>
      </c>
      <c r="H2724" s="12" t="s">
        <v>3726</v>
      </c>
      <c r="I2724" s="12" t="s">
        <v>3727</v>
      </c>
    </row>
    <row r="2725" spans="1:9" ht="21" customHeight="1" x14ac:dyDescent="0.25">
      <c r="A2725" s="13" t="s">
        <v>4740</v>
      </c>
      <c r="B2725" s="14" t="s">
        <v>4741</v>
      </c>
      <c r="C2725" s="66" t="s">
        <v>17</v>
      </c>
      <c r="D2725" s="66"/>
      <c r="E2725" s="66"/>
      <c r="F2725" s="13" t="s">
        <v>25</v>
      </c>
      <c r="G2725" s="15">
        <v>9.7999999999999997E-3</v>
      </c>
      <c r="H2725" s="16">
        <v>25.12</v>
      </c>
      <c r="I2725" s="16">
        <f>TRUNC(TRUNC(G2725,8)*H2725,2)</f>
        <v>0.24</v>
      </c>
    </row>
    <row r="2726" spans="1:9" ht="15" customHeight="1" x14ac:dyDescent="0.25">
      <c r="A2726" s="13" t="s">
        <v>4742</v>
      </c>
      <c r="B2726" s="14" t="s">
        <v>4743</v>
      </c>
      <c r="C2726" s="66" t="s">
        <v>17</v>
      </c>
      <c r="D2726" s="66"/>
      <c r="E2726" s="66"/>
      <c r="F2726" s="13" t="s">
        <v>25</v>
      </c>
      <c r="G2726" s="15">
        <v>5.9700000000000003E-2</v>
      </c>
      <c r="H2726" s="16">
        <v>33.29</v>
      </c>
      <c r="I2726" s="16">
        <f>TRUNC(TRUNC(G2726,8)*H2726,2)</f>
        <v>1.98</v>
      </c>
    </row>
    <row r="2727" spans="1:9" ht="18" customHeight="1" x14ac:dyDescent="0.25">
      <c r="A2727" s="8"/>
      <c r="B2727" s="8"/>
      <c r="C2727" s="8"/>
      <c r="D2727" s="8"/>
      <c r="E2727" s="8"/>
      <c r="F2727" s="8"/>
      <c r="G2727" s="67" t="s">
        <v>3875</v>
      </c>
      <c r="H2727" s="67"/>
      <c r="I2727" s="17">
        <f>SUM(I2725:I2726)</f>
        <v>2.2199999999999998</v>
      </c>
    </row>
    <row r="2728" spans="1:9" ht="15" customHeight="1" x14ac:dyDescent="0.25">
      <c r="A2728" s="64" t="s">
        <v>3741</v>
      </c>
      <c r="B2728" s="64"/>
      <c r="C2728" s="65" t="s">
        <v>3</v>
      </c>
      <c r="D2728" s="65"/>
      <c r="E2728" s="65"/>
      <c r="F2728" s="12" t="s">
        <v>4</v>
      </c>
      <c r="G2728" s="12" t="s">
        <v>3725</v>
      </c>
      <c r="H2728" s="12" t="s">
        <v>3726</v>
      </c>
      <c r="I2728" s="12" t="s">
        <v>3727</v>
      </c>
    </row>
    <row r="2729" spans="1:9" ht="21" customHeight="1" x14ac:dyDescent="0.25">
      <c r="A2729" s="13" t="s">
        <v>4811</v>
      </c>
      <c r="B2729" s="14" t="s">
        <v>4812</v>
      </c>
      <c r="C2729" s="66" t="s">
        <v>17</v>
      </c>
      <c r="D2729" s="66"/>
      <c r="E2729" s="66"/>
      <c r="F2729" s="13" t="s">
        <v>740</v>
      </c>
      <c r="G2729" s="15">
        <v>1</v>
      </c>
      <c r="H2729" s="16">
        <v>8.92</v>
      </c>
      <c r="I2729" s="16">
        <f>TRUNC(TRUNC(G2729,8)*H2729,2)</f>
        <v>8.92</v>
      </c>
    </row>
    <row r="2730" spans="1:9" ht="15" customHeight="1" x14ac:dyDescent="0.25">
      <c r="A2730" s="8"/>
      <c r="B2730" s="8"/>
      <c r="C2730" s="8"/>
      <c r="D2730" s="8"/>
      <c r="E2730" s="8"/>
      <c r="F2730" s="8"/>
      <c r="G2730" s="67" t="s">
        <v>3744</v>
      </c>
      <c r="H2730" s="67"/>
      <c r="I2730" s="17">
        <f>SUM(I2729:I2729)</f>
        <v>8.92</v>
      </c>
    </row>
    <row r="2731" spans="1:9" ht="15" customHeight="1" x14ac:dyDescent="0.25">
      <c r="A2731" s="8"/>
      <c r="B2731" s="8"/>
      <c r="C2731" s="8"/>
      <c r="D2731" s="8"/>
      <c r="E2731" s="8"/>
      <c r="F2731" s="8"/>
      <c r="G2731" s="68" t="s">
        <v>3745</v>
      </c>
      <c r="H2731" s="68"/>
      <c r="I2731" s="4">
        <f>ROUND(SUM(I2723,I2727,I2730),2)</f>
        <v>12.05</v>
      </c>
    </row>
    <row r="2732" spans="1:9" ht="9.9499999999999993" customHeight="1" x14ac:dyDescent="0.25">
      <c r="A2732" s="8"/>
      <c r="B2732" s="8"/>
      <c r="C2732" s="8"/>
      <c r="D2732" s="8"/>
      <c r="E2732" s="8"/>
      <c r="F2732" s="8"/>
      <c r="G2732" s="62"/>
      <c r="H2732" s="62"/>
      <c r="I2732" s="62"/>
    </row>
    <row r="2733" spans="1:9" ht="20.100000000000001" customHeight="1" x14ac:dyDescent="0.25">
      <c r="A2733" s="63" t="s">
        <v>4813</v>
      </c>
      <c r="B2733" s="63"/>
      <c r="C2733" s="63"/>
      <c r="D2733" s="63"/>
      <c r="E2733" s="63"/>
      <c r="F2733" s="63"/>
      <c r="G2733" s="63"/>
      <c r="H2733" s="63"/>
      <c r="I2733" s="63"/>
    </row>
    <row r="2734" spans="1:9" ht="15" customHeight="1" x14ac:dyDescent="0.25">
      <c r="A2734" s="64" t="s">
        <v>3887</v>
      </c>
      <c r="B2734" s="64"/>
      <c r="C2734" s="65" t="s">
        <v>3</v>
      </c>
      <c r="D2734" s="65"/>
      <c r="E2734" s="65"/>
      <c r="F2734" s="12" t="s">
        <v>4</v>
      </c>
      <c r="G2734" s="12" t="s">
        <v>3725</v>
      </c>
      <c r="H2734" s="12" t="s">
        <v>3726</v>
      </c>
      <c r="I2734" s="12" t="s">
        <v>3727</v>
      </c>
    </row>
    <row r="2735" spans="1:9" ht="21" customHeight="1" x14ac:dyDescent="0.25">
      <c r="A2735" s="13" t="s">
        <v>4263</v>
      </c>
      <c r="B2735" s="14" t="s">
        <v>4264</v>
      </c>
      <c r="C2735" s="66" t="s">
        <v>17</v>
      </c>
      <c r="D2735" s="66"/>
      <c r="E2735" s="66"/>
      <c r="F2735" s="13" t="s">
        <v>740</v>
      </c>
      <c r="G2735" s="15">
        <v>2.5000000000000001E-2</v>
      </c>
      <c r="H2735" s="16">
        <v>25</v>
      </c>
      <c r="I2735" s="16">
        <f>TRUNC(TRUNC(G2735,8)*H2735,2)</f>
        <v>0.62</v>
      </c>
    </row>
    <row r="2736" spans="1:9" ht="29.1" customHeight="1" x14ac:dyDescent="0.25">
      <c r="A2736" s="13" t="s">
        <v>4738</v>
      </c>
      <c r="B2736" s="14" t="s">
        <v>4739</v>
      </c>
      <c r="C2736" s="66" t="s">
        <v>17</v>
      </c>
      <c r="D2736" s="66"/>
      <c r="E2736" s="66"/>
      <c r="F2736" s="13" t="s">
        <v>61</v>
      </c>
      <c r="G2736" s="15">
        <v>0.72799999999999998</v>
      </c>
      <c r="H2736" s="16">
        <v>0.22</v>
      </c>
      <c r="I2736" s="16">
        <f>TRUNC(TRUNC(G2736,8)*H2736,2)</f>
        <v>0.16</v>
      </c>
    </row>
    <row r="2737" spans="1:9" ht="15" customHeight="1" x14ac:dyDescent="0.25">
      <c r="A2737" s="8"/>
      <c r="B2737" s="8"/>
      <c r="C2737" s="8"/>
      <c r="D2737" s="8"/>
      <c r="E2737" s="8"/>
      <c r="F2737" s="8"/>
      <c r="G2737" s="67" t="s">
        <v>3896</v>
      </c>
      <c r="H2737" s="67"/>
      <c r="I2737" s="17">
        <f>SUM(I2735:I2736)</f>
        <v>0.78</v>
      </c>
    </row>
    <row r="2738" spans="1:9" ht="15" customHeight="1" x14ac:dyDescent="0.25">
      <c r="A2738" s="64" t="s">
        <v>3872</v>
      </c>
      <c r="B2738" s="64"/>
      <c r="C2738" s="65" t="s">
        <v>3</v>
      </c>
      <c r="D2738" s="65"/>
      <c r="E2738" s="65"/>
      <c r="F2738" s="12" t="s">
        <v>4</v>
      </c>
      <c r="G2738" s="12" t="s">
        <v>3725</v>
      </c>
      <c r="H2738" s="12" t="s">
        <v>3726</v>
      </c>
      <c r="I2738" s="12" t="s">
        <v>3727</v>
      </c>
    </row>
    <row r="2739" spans="1:9" ht="21" customHeight="1" x14ac:dyDescent="0.25">
      <c r="A2739" s="13" t="s">
        <v>4740</v>
      </c>
      <c r="B2739" s="14" t="s">
        <v>4741</v>
      </c>
      <c r="C2739" s="66" t="s">
        <v>17</v>
      </c>
      <c r="D2739" s="66"/>
      <c r="E2739" s="66"/>
      <c r="F2739" s="13" t="s">
        <v>25</v>
      </c>
      <c r="G2739" s="15">
        <v>6.6E-3</v>
      </c>
      <c r="H2739" s="16">
        <v>25.12</v>
      </c>
      <c r="I2739" s="16">
        <f>TRUNC(TRUNC(G2739,8)*H2739,2)</f>
        <v>0.16</v>
      </c>
    </row>
    <row r="2740" spans="1:9" ht="15" customHeight="1" x14ac:dyDescent="0.25">
      <c r="A2740" s="13" t="s">
        <v>4742</v>
      </c>
      <c r="B2740" s="14" t="s">
        <v>4743</v>
      </c>
      <c r="C2740" s="66" t="s">
        <v>17</v>
      </c>
      <c r="D2740" s="66"/>
      <c r="E2740" s="66"/>
      <c r="F2740" s="13" t="s">
        <v>25</v>
      </c>
      <c r="G2740" s="15">
        <v>4.0300000000000002E-2</v>
      </c>
      <c r="H2740" s="16">
        <v>33.29</v>
      </c>
      <c r="I2740" s="16">
        <f>TRUNC(TRUNC(G2740,8)*H2740,2)</f>
        <v>1.34</v>
      </c>
    </row>
    <row r="2741" spans="1:9" ht="18" customHeight="1" x14ac:dyDescent="0.25">
      <c r="A2741" s="8"/>
      <c r="B2741" s="8"/>
      <c r="C2741" s="8"/>
      <c r="D2741" s="8"/>
      <c r="E2741" s="8"/>
      <c r="F2741" s="8"/>
      <c r="G2741" s="67" t="s">
        <v>3875</v>
      </c>
      <c r="H2741" s="67"/>
      <c r="I2741" s="17">
        <f>SUM(I2739:I2740)</f>
        <v>1.5</v>
      </c>
    </row>
    <row r="2742" spans="1:9" ht="15" customHeight="1" x14ac:dyDescent="0.25">
      <c r="A2742" s="64" t="s">
        <v>3741</v>
      </c>
      <c r="B2742" s="64"/>
      <c r="C2742" s="65" t="s">
        <v>3</v>
      </c>
      <c r="D2742" s="65"/>
      <c r="E2742" s="65"/>
      <c r="F2742" s="12" t="s">
        <v>4</v>
      </c>
      <c r="G2742" s="12" t="s">
        <v>3725</v>
      </c>
      <c r="H2742" s="12" t="s">
        <v>3726</v>
      </c>
      <c r="I2742" s="12" t="s">
        <v>3727</v>
      </c>
    </row>
    <row r="2743" spans="1:9" ht="21" customHeight="1" x14ac:dyDescent="0.25">
      <c r="A2743" s="13" t="s">
        <v>4814</v>
      </c>
      <c r="B2743" s="14" t="s">
        <v>4815</v>
      </c>
      <c r="C2743" s="66" t="s">
        <v>17</v>
      </c>
      <c r="D2743" s="66"/>
      <c r="E2743" s="66"/>
      <c r="F2743" s="13" t="s">
        <v>740</v>
      </c>
      <c r="G2743" s="15">
        <v>1</v>
      </c>
      <c r="H2743" s="16">
        <v>8.6999999999999993</v>
      </c>
      <c r="I2743" s="16">
        <f>TRUNC(TRUNC(G2743,8)*H2743,2)</f>
        <v>8.6999999999999993</v>
      </c>
    </row>
    <row r="2744" spans="1:9" ht="15" customHeight="1" x14ac:dyDescent="0.25">
      <c r="A2744" s="8"/>
      <c r="B2744" s="8"/>
      <c r="C2744" s="8"/>
      <c r="D2744" s="8"/>
      <c r="E2744" s="8"/>
      <c r="F2744" s="8"/>
      <c r="G2744" s="67" t="s">
        <v>3744</v>
      </c>
      <c r="H2744" s="67"/>
      <c r="I2744" s="17">
        <f>SUM(I2743:I2743)</f>
        <v>8.6999999999999993</v>
      </c>
    </row>
    <row r="2745" spans="1:9" ht="15" customHeight="1" x14ac:dyDescent="0.25">
      <c r="A2745" s="8"/>
      <c r="B2745" s="8"/>
      <c r="C2745" s="8"/>
      <c r="D2745" s="8"/>
      <c r="E2745" s="8"/>
      <c r="F2745" s="8"/>
      <c r="G2745" s="68" t="s">
        <v>3745</v>
      </c>
      <c r="H2745" s="68"/>
      <c r="I2745" s="4">
        <f>ROUND(SUM(I2737,I2741,I2744),2)</f>
        <v>10.98</v>
      </c>
    </row>
    <row r="2746" spans="1:9" ht="9.9499999999999993" customHeight="1" x14ac:dyDescent="0.25">
      <c r="A2746" s="8"/>
      <c r="B2746" s="8"/>
      <c r="C2746" s="8"/>
      <c r="D2746" s="8"/>
      <c r="E2746" s="8"/>
      <c r="F2746" s="8"/>
      <c r="G2746" s="62"/>
      <c r="H2746" s="62"/>
      <c r="I2746" s="62"/>
    </row>
    <row r="2747" spans="1:9" ht="20.100000000000001" customHeight="1" x14ac:dyDescent="0.25">
      <c r="A2747" s="63" t="s">
        <v>4816</v>
      </c>
      <c r="B2747" s="63"/>
      <c r="C2747" s="63"/>
      <c r="D2747" s="63"/>
      <c r="E2747" s="63"/>
      <c r="F2747" s="63"/>
      <c r="G2747" s="63"/>
      <c r="H2747" s="63"/>
      <c r="I2747" s="63"/>
    </row>
    <row r="2748" spans="1:9" ht="15" customHeight="1" x14ac:dyDescent="0.25">
      <c r="A2748" s="64" t="s">
        <v>3887</v>
      </c>
      <c r="B2748" s="64"/>
      <c r="C2748" s="65" t="s">
        <v>3</v>
      </c>
      <c r="D2748" s="65"/>
      <c r="E2748" s="65"/>
      <c r="F2748" s="12" t="s">
        <v>4</v>
      </c>
      <c r="G2748" s="12" t="s">
        <v>3725</v>
      </c>
      <c r="H2748" s="12" t="s">
        <v>3726</v>
      </c>
      <c r="I2748" s="12" t="s">
        <v>3727</v>
      </c>
    </row>
    <row r="2749" spans="1:9" ht="21" customHeight="1" x14ac:dyDescent="0.25">
      <c r="A2749" s="13" t="s">
        <v>4263</v>
      </c>
      <c r="B2749" s="14" t="s">
        <v>4264</v>
      </c>
      <c r="C2749" s="66" t="s">
        <v>17</v>
      </c>
      <c r="D2749" s="66"/>
      <c r="E2749" s="66"/>
      <c r="F2749" s="13" t="s">
        <v>740</v>
      </c>
      <c r="G2749" s="15">
        <v>2.5000000000000001E-2</v>
      </c>
      <c r="H2749" s="16">
        <v>25</v>
      </c>
      <c r="I2749" s="16">
        <f>TRUNC(TRUNC(G2749,8)*H2749,2)</f>
        <v>0.62</v>
      </c>
    </row>
    <row r="2750" spans="1:9" ht="29.1" customHeight="1" x14ac:dyDescent="0.25">
      <c r="A2750" s="13" t="s">
        <v>4738</v>
      </c>
      <c r="B2750" s="14" t="s">
        <v>4739</v>
      </c>
      <c r="C2750" s="66" t="s">
        <v>17</v>
      </c>
      <c r="D2750" s="66"/>
      <c r="E2750" s="66"/>
      <c r="F2750" s="13" t="s">
        <v>61</v>
      </c>
      <c r="G2750" s="15">
        <v>0.35699999999999998</v>
      </c>
      <c r="H2750" s="16">
        <v>0.22</v>
      </c>
      <c r="I2750" s="16">
        <f>TRUNC(TRUNC(G2750,8)*H2750,2)</f>
        <v>7.0000000000000007E-2</v>
      </c>
    </row>
    <row r="2751" spans="1:9" ht="15" customHeight="1" x14ac:dyDescent="0.25">
      <c r="A2751" s="8"/>
      <c r="B2751" s="8"/>
      <c r="C2751" s="8"/>
      <c r="D2751" s="8"/>
      <c r="E2751" s="8"/>
      <c r="F2751" s="8"/>
      <c r="G2751" s="67" t="s">
        <v>3896</v>
      </c>
      <c r="H2751" s="67"/>
      <c r="I2751" s="17">
        <f>SUM(I2749:I2750)</f>
        <v>0.69</v>
      </c>
    </row>
    <row r="2752" spans="1:9" ht="15" customHeight="1" x14ac:dyDescent="0.25">
      <c r="A2752" s="64" t="s">
        <v>3872</v>
      </c>
      <c r="B2752" s="64"/>
      <c r="C2752" s="65" t="s">
        <v>3</v>
      </c>
      <c r="D2752" s="65"/>
      <c r="E2752" s="65"/>
      <c r="F2752" s="12" t="s">
        <v>4</v>
      </c>
      <c r="G2752" s="12" t="s">
        <v>3725</v>
      </c>
      <c r="H2752" s="12" t="s">
        <v>3726</v>
      </c>
      <c r="I2752" s="12" t="s">
        <v>3727</v>
      </c>
    </row>
    <row r="2753" spans="1:9" ht="21" customHeight="1" x14ac:dyDescent="0.25">
      <c r="A2753" s="13" t="s">
        <v>4740</v>
      </c>
      <c r="B2753" s="14" t="s">
        <v>4741</v>
      </c>
      <c r="C2753" s="66" t="s">
        <v>17</v>
      </c>
      <c r="D2753" s="66"/>
      <c r="E2753" s="66"/>
      <c r="F2753" s="13" t="s">
        <v>25</v>
      </c>
      <c r="G2753" s="15">
        <v>4.1999999999999997E-3</v>
      </c>
      <c r="H2753" s="16">
        <v>25.12</v>
      </c>
      <c r="I2753" s="16">
        <f>TRUNC(TRUNC(G2753,8)*H2753,2)</f>
        <v>0.1</v>
      </c>
    </row>
    <row r="2754" spans="1:9" ht="15" customHeight="1" x14ac:dyDescent="0.25">
      <c r="A2754" s="13" t="s">
        <v>4742</v>
      </c>
      <c r="B2754" s="14" t="s">
        <v>4743</v>
      </c>
      <c r="C2754" s="66" t="s">
        <v>17</v>
      </c>
      <c r="D2754" s="66"/>
      <c r="E2754" s="66"/>
      <c r="F2754" s="13" t="s">
        <v>25</v>
      </c>
      <c r="G2754" s="15">
        <v>2.5899999999999999E-2</v>
      </c>
      <c r="H2754" s="16">
        <v>33.29</v>
      </c>
      <c r="I2754" s="16">
        <f>TRUNC(TRUNC(G2754,8)*H2754,2)</f>
        <v>0.86</v>
      </c>
    </row>
    <row r="2755" spans="1:9" ht="18" customHeight="1" x14ac:dyDescent="0.25">
      <c r="A2755" s="8"/>
      <c r="B2755" s="8"/>
      <c r="C2755" s="8"/>
      <c r="D2755" s="8"/>
      <c r="E2755" s="8"/>
      <c r="F2755" s="8"/>
      <c r="G2755" s="67" t="s">
        <v>3875</v>
      </c>
      <c r="H2755" s="67"/>
      <c r="I2755" s="17">
        <f>SUM(I2753:I2754)</f>
        <v>0.96</v>
      </c>
    </row>
    <row r="2756" spans="1:9" ht="15" customHeight="1" x14ac:dyDescent="0.25">
      <c r="A2756" s="64" t="s">
        <v>3741</v>
      </c>
      <c r="B2756" s="64"/>
      <c r="C2756" s="65" t="s">
        <v>3</v>
      </c>
      <c r="D2756" s="65"/>
      <c r="E2756" s="65"/>
      <c r="F2756" s="12" t="s">
        <v>4</v>
      </c>
      <c r="G2756" s="12" t="s">
        <v>3725</v>
      </c>
      <c r="H2756" s="12" t="s">
        <v>3726</v>
      </c>
      <c r="I2756" s="12" t="s">
        <v>3727</v>
      </c>
    </row>
    <row r="2757" spans="1:9" ht="21" customHeight="1" x14ac:dyDescent="0.25">
      <c r="A2757" s="13" t="s">
        <v>4744</v>
      </c>
      <c r="B2757" s="14" t="s">
        <v>4745</v>
      </c>
      <c r="C2757" s="66" t="s">
        <v>17</v>
      </c>
      <c r="D2757" s="66"/>
      <c r="E2757" s="66"/>
      <c r="F2757" s="13" t="s">
        <v>740</v>
      </c>
      <c r="G2757" s="15">
        <v>1</v>
      </c>
      <c r="H2757" s="16">
        <v>7.96</v>
      </c>
      <c r="I2757" s="16">
        <f>TRUNC(TRUNC(G2757,8)*H2757,2)</f>
        <v>7.96</v>
      </c>
    </row>
    <row r="2758" spans="1:9" ht="15" customHeight="1" x14ac:dyDescent="0.25">
      <c r="A2758" s="8"/>
      <c r="B2758" s="8"/>
      <c r="C2758" s="8"/>
      <c r="D2758" s="8"/>
      <c r="E2758" s="8"/>
      <c r="F2758" s="8"/>
      <c r="G2758" s="67" t="s">
        <v>3744</v>
      </c>
      <c r="H2758" s="67"/>
      <c r="I2758" s="17">
        <f>SUM(I2757:I2757)</f>
        <v>7.96</v>
      </c>
    </row>
    <row r="2759" spans="1:9" ht="15" customHeight="1" x14ac:dyDescent="0.25">
      <c r="A2759" s="8"/>
      <c r="B2759" s="8"/>
      <c r="C2759" s="8"/>
      <c r="D2759" s="8"/>
      <c r="E2759" s="8"/>
      <c r="F2759" s="8"/>
      <c r="G2759" s="68" t="s">
        <v>3745</v>
      </c>
      <c r="H2759" s="68"/>
      <c r="I2759" s="4">
        <f>ROUND(SUM(I2751,I2755,I2758),2)</f>
        <v>9.61</v>
      </c>
    </row>
    <row r="2760" spans="1:9" ht="9.9499999999999993" customHeight="1" x14ac:dyDescent="0.25">
      <c r="A2760" s="8"/>
      <c r="B2760" s="8"/>
      <c r="C2760" s="8"/>
      <c r="D2760" s="8"/>
      <c r="E2760" s="8"/>
      <c r="F2760" s="8"/>
      <c r="G2760" s="62"/>
      <c r="H2760" s="62"/>
      <c r="I2760" s="62"/>
    </row>
    <row r="2761" spans="1:9" ht="20.100000000000001" customHeight="1" x14ac:dyDescent="0.25">
      <c r="A2761" s="63" t="s">
        <v>4817</v>
      </c>
      <c r="B2761" s="63"/>
      <c r="C2761" s="63"/>
      <c r="D2761" s="63"/>
      <c r="E2761" s="63"/>
      <c r="F2761" s="63"/>
      <c r="G2761" s="63"/>
      <c r="H2761" s="63"/>
      <c r="I2761" s="63"/>
    </row>
    <row r="2762" spans="1:9" ht="15" customHeight="1" x14ac:dyDescent="0.25">
      <c r="A2762" s="64" t="s">
        <v>3865</v>
      </c>
      <c r="B2762" s="64"/>
      <c r="C2762" s="65" t="s">
        <v>3</v>
      </c>
      <c r="D2762" s="65"/>
      <c r="E2762" s="65"/>
      <c r="F2762" s="12" t="s">
        <v>4</v>
      </c>
      <c r="G2762" s="12" t="s">
        <v>3725</v>
      </c>
      <c r="H2762" s="12" t="s">
        <v>3726</v>
      </c>
      <c r="I2762" s="12" t="s">
        <v>3727</v>
      </c>
    </row>
    <row r="2763" spans="1:9" ht="29.1" customHeight="1" x14ac:dyDescent="0.25">
      <c r="A2763" s="13" t="s">
        <v>4731</v>
      </c>
      <c r="B2763" s="14" t="s">
        <v>4732</v>
      </c>
      <c r="C2763" s="66" t="s">
        <v>17</v>
      </c>
      <c r="D2763" s="66"/>
      <c r="E2763" s="66"/>
      <c r="F2763" s="13" t="s">
        <v>3868</v>
      </c>
      <c r="G2763" s="15">
        <v>0.13100000000000001</v>
      </c>
      <c r="H2763" s="16">
        <v>0.52</v>
      </c>
      <c r="I2763" s="16">
        <f>ROUND(ROUND(G2763,8)*H2763,2)</f>
        <v>7.0000000000000007E-2</v>
      </c>
    </row>
    <row r="2764" spans="1:9" ht="29.1" customHeight="1" x14ac:dyDescent="0.25">
      <c r="A2764" s="13" t="s">
        <v>4733</v>
      </c>
      <c r="B2764" s="14" t="s">
        <v>4734</v>
      </c>
      <c r="C2764" s="66" t="s">
        <v>17</v>
      </c>
      <c r="D2764" s="66"/>
      <c r="E2764" s="66"/>
      <c r="F2764" s="13" t="s">
        <v>3829</v>
      </c>
      <c r="G2764" s="15">
        <v>0.12</v>
      </c>
      <c r="H2764" s="16">
        <v>1.41</v>
      </c>
      <c r="I2764" s="16">
        <f>ROUND(ROUND(G2764,8)*H2764,2)</f>
        <v>0.17</v>
      </c>
    </row>
    <row r="2765" spans="1:9" ht="18" customHeight="1" x14ac:dyDescent="0.25">
      <c r="A2765" s="8"/>
      <c r="B2765" s="8"/>
      <c r="C2765" s="8"/>
      <c r="D2765" s="8"/>
      <c r="E2765" s="8"/>
      <c r="F2765" s="8"/>
      <c r="G2765" s="67" t="s">
        <v>3871</v>
      </c>
      <c r="H2765" s="67"/>
      <c r="I2765" s="17">
        <f>SUM(I2763:I2764)</f>
        <v>0.24000000000000002</v>
      </c>
    </row>
    <row r="2766" spans="1:9" ht="15" customHeight="1" x14ac:dyDescent="0.25">
      <c r="A2766" s="64" t="s">
        <v>3887</v>
      </c>
      <c r="B2766" s="64"/>
      <c r="C2766" s="65" t="s">
        <v>3</v>
      </c>
      <c r="D2766" s="65"/>
      <c r="E2766" s="65"/>
      <c r="F2766" s="12" t="s">
        <v>4</v>
      </c>
      <c r="G2766" s="12" t="s">
        <v>3725</v>
      </c>
      <c r="H2766" s="12" t="s">
        <v>3726</v>
      </c>
      <c r="I2766" s="12" t="s">
        <v>3727</v>
      </c>
    </row>
    <row r="2767" spans="1:9" ht="38.1" customHeight="1" x14ac:dyDescent="0.25">
      <c r="A2767" s="13" t="s">
        <v>4735</v>
      </c>
      <c r="B2767" s="14" t="s">
        <v>4736</v>
      </c>
      <c r="C2767" s="66" t="s">
        <v>17</v>
      </c>
      <c r="D2767" s="66"/>
      <c r="E2767" s="66"/>
      <c r="F2767" s="13" t="s">
        <v>76</v>
      </c>
      <c r="G2767" s="15">
        <v>1.103</v>
      </c>
      <c r="H2767" s="16">
        <v>660.18</v>
      </c>
      <c r="I2767" s="16">
        <f>ROUND(ROUND(G2767,8)*H2767,2)</f>
        <v>728.18</v>
      </c>
    </row>
    <row r="2768" spans="1:9" ht="15" customHeight="1" x14ac:dyDescent="0.25">
      <c r="A2768" s="8"/>
      <c r="B2768" s="8"/>
      <c r="C2768" s="8"/>
      <c r="D2768" s="8"/>
      <c r="E2768" s="8"/>
      <c r="F2768" s="8"/>
      <c r="G2768" s="67" t="s">
        <v>3896</v>
      </c>
      <c r="H2768" s="67"/>
      <c r="I2768" s="17">
        <f>SUM(I2767:I2767)</f>
        <v>728.18</v>
      </c>
    </row>
    <row r="2769" spans="1:9" ht="15" customHeight="1" x14ac:dyDescent="0.25">
      <c r="A2769" s="64" t="s">
        <v>3872</v>
      </c>
      <c r="B2769" s="64"/>
      <c r="C2769" s="65" t="s">
        <v>3</v>
      </c>
      <c r="D2769" s="65"/>
      <c r="E2769" s="65"/>
      <c r="F2769" s="12" t="s">
        <v>4</v>
      </c>
      <c r="G2769" s="12" t="s">
        <v>3725</v>
      </c>
      <c r="H2769" s="12" t="s">
        <v>3726</v>
      </c>
      <c r="I2769" s="12" t="s">
        <v>3727</v>
      </c>
    </row>
    <row r="2770" spans="1:9" ht="21" customHeight="1" x14ac:dyDescent="0.25">
      <c r="A2770" s="13" t="s">
        <v>3897</v>
      </c>
      <c r="B2770" s="14" t="s">
        <v>3898</v>
      </c>
      <c r="C2770" s="66" t="s">
        <v>17</v>
      </c>
      <c r="D2770" s="66"/>
      <c r="E2770" s="66"/>
      <c r="F2770" s="13" t="s">
        <v>25</v>
      </c>
      <c r="G2770" s="15">
        <v>0.125</v>
      </c>
      <c r="H2770" s="16">
        <v>33.07</v>
      </c>
      <c r="I2770" s="16">
        <f>ROUND(ROUND(G2770,8)*H2770,2)</f>
        <v>4.13</v>
      </c>
    </row>
    <row r="2771" spans="1:9" ht="15" customHeight="1" x14ac:dyDescent="0.25">
      <c r="A2771" s="13" t="s">
        <v>3948</v>
      </c>
      <c r="B2771" s="14" t="s">
        <v>3949</v>
      </c>
      <c r="C2771" s="66" t="s">
        <v>17</v>
      </c>
      <c r="D2771" s="66"/>
      <c r="E2771" s="66"/>
      <c r="F2771" s="13" t="s">
        <v>25</v>
      </c>
      <c r="G2771" s="15">
        <v>0.753</v>
      </c>
      <c r="H2771" s="16">
        <v>33.520000000000003</v>
      </c>
      <c r="I2771" s="16">
        <f>ROUND(ROUND(G2771,8)*H2771,2)</f>
        <v>25.24</v>
      </c>
    </row>
    <row r="2772" spans="1:9" ht="15" customHeight="1" x14ac:dyDescent="0.25">
      <c r="A2772" s="13" t="s">
        <v>3899</v>
      </c>
      <c r="B2772" s="14" t="s">
        <v>3900</v>
      </c>
      <c r="C2772" s="66" t="s">
        <v>17</v>
      </c>
      <c r="D2772" s="66"/>
      <c r="E2772" s="66"/>
      <c r="F2772" s="13" t="s">
        <v>25</v>
      </c>
      <c r="G2772" s="15">
        <v>0.82599999999999996</v>
      </c>
      <c r="H2772" s="16">
        <v>24.37</v>
      </c>
      <c r="I2772" s="16">
        <f>ROUND(ROUND(G2772,8)*H2772,2)</f>
        <v>20.13</v>
      </c>
    </row>
    <row r="2773" spans="1:9" ht="18" customHeight="1" x14ac:dyDescent="0.25">
      <c r="A2773" s="8"/>
      <c r="B2773" s="8"/>
      <c r="C2773" s="8"/>
      <c r="D2773" s="8"/>
      <c r="E2773" s="8"/>
      <c r="F2773" s="8"/>
      <c r="G2773" s="67" t="s">
        <v>3875</v>
      </c>
      <c r="H2773" s="67"/>
      <c r="I2773" s="17">
        <f>SUM(I2770:I2772)</f>
        <v>49.5</v>
      </c>
    </row>
    <row r="2774" spans="1:9" ht="15" customHeight="1" x14ac:dyDescent="0.25">
      <c r="A2774" s="69" t="s">
        <v>4818</v>
      </c>
      <c r="B2774" s="69"/>
      <c r="C2774" s="69"/>
      <c r="D2774" s="8"/>
      <c r="E2774" s="8"/>
      <c r="F2774" s="8"/>
      <c r="G2774" s="68" t="s">
        <v>3745</v>
      </c>
      <c r="H2774" s="68"/>
      <c r="I2774" s="4">
        <v>777.92</v>
      </c>
    </row>
    <row r="2775" spans="1:9" ht="9.9499999999999993" customHeight="1" x14ac:dyDescent="0.25">
      <c r="A2775" s="8"/>
      <c r="B2775" s="8"/>
      <c r="C2775" s="8"/>
      <c r="D2775" s="8"/>
      <c r="E2775" s="8"/>
      <c r="F2775" s="8"/>
      <c r="G2775" s="62"/>
      <c r="H2775" s="62"/>
      <c r="I2775" s="62"/>
    </row>
    <row r="2776" spans="1:9" ht="20.100000000000001" customHeight="1" x14ac:dyDescent="0.25">
      <c r="A2776" s="63" t="s">
        <v>4819</v>
      </c>
      <c r="B2776" s="63"/>
      <c r="C2776" s="63"/>
      <c r="D2776" s="63"/>
      <c r="E2776" s="63"/>
      <c r="F2776" s="63"/>
      <c r="G2776" s="63"/>
      <c r="H2776" s="63"/>
      <c r="I2776" s="63"/>
    </row>
    <row r="2777" spans="1:9" ht="15" customHeight="1" x14ac:dyDescent="0.25">
      <c r="A2777" s="64" t="s">
        <v>3887</v>
      </c>
      <c r="B2777" s="64"/>
      <c r="C2777" s="65" t="s">
        <v>3</v>
      </c>
      <c r="D2777" s="65"/>
      <c r="E2777" s="65"/>
      <c r="F2777" s="12" t="s">
        <v>4</v>
      </c>
      <c r="G2777" s="12" t="s">
        <v>3725</v>
      </c>
      <c r="H2777" s="12" t="s">
        <v>3726</v>
      </c>
      <c r="I2777" s="12" t="s">
        <v>3727</v>
      </c>
    </row>
    <row r="2778" spans="1:9" ht="29.1" customHeight="1" x14ac:dyDescent="0.25">
      <c r="A2778" s="13" t="s">
        <v>4820</v>
      </c>
      <c r="B2778" s="14" t="s">
        <v>4821</v>
      </c>
      <c r="C2778" s="66" t="s">
        <v>17</v>
      </c>
      <c r="D2778" s="66"/>
      <c r="E2778" s="66"/>
      <c r="F2778" s="13" t="s">
        <v>61</v>
      </c>
      <c r="G2778" s="15">
        <v>13.6</v>
      </c>
      <c r="H2778" s="16">
        <v>3.26</v>
      </c>
      <c r="I2778" s="16">
        <f>TRUNC(TRUNC(G2778,8)*H2778,2)</f>
        <v>44.33</v>
      </c>
    </row>
    <row r="2779" spans="1:9" ht="15" customHeight="1" x14ac:dyDescent="0.25">
      <c r="A2779" s="13" t="s">
        <v>4822</v>
      </c>
      <c r="B2779" s="14" t="s">
        <v>4823</v>
      </c>
      <c r="C2779" s="66" t="s">
        <v>17</v>
      </c>
      <c r="D2779" s="66"/>
      <c r="E2779" s="66"/>
      <c r="F2779" s="13" t="s">
        <v>4824</v>
      </c>
      <c r="G2779" s="15">
        <v>0.01</v>
      </c>
      <c r="H2779" s="16">
        <v>63.01</v>
      </c>
      <c r="I2779" s="16">
        <f>TRUNC(TRUNC(G2779,8)*H2779,2)</f>
        <v>0.63</v>
      </c>
    </row>
    <row r="2780" spans="1:9" ht="29.1" customHeight="1" x14ac:dyDescent="0.25">
      <c r="A2780" s="13" t="s">
        <v>4825</v>
      </c>
      <c r="B2780" s="14" t="s">
        <v>4826</v>
      </c>
      <c r="C2780" s="66" t="s">
        <v>17</v>
      </c>
      <c r="D2780" s="66"/>
      <c r="E2780" s="66"/>
      <c r="F2780" s="13" t="s">
        <v>178</v>
      </c>
      <c r="G2780" s="15">
        <v>0.42</v>
      </c>
      <c r="H2780" s="16">
        <v>5</v>
      </c>
      <c r="I2780" s="16">
        <f>TRUNC(TRUNC(G2780,8)*H2780,2)</f>
        <v>2.1</v>
      </c>
    </row>
    <row r="2781" spans="1:9" ht="15" customHeight="1" x14ac:dyDescent="0.25">
      <c r="A2781" s="8"/>
      <c r="B2781" s="8"/>
      <c r="C2781" s="8"/>
      <c r="D2781" s="8"/>
      <c r="E2781" s="8"/>
      <c r="F2781" s="8"/>
      <c r="G2781" s="67" t="s">
        <v>3896</v>
      </c>
      <c r="H2781" s="67"/>
      <c r="I2781" s="17">
        <f>SUM(I2778:I2780)</f>
        <v>47.06</v>
      </c>
    </row>
    <row r="2782" spans="1:9" ht="15" customHeight="1" x14ac:dyDescent="0.25">
      <c r="A2782" s="64" t="s">
        <v>3872</v>
      </c>
      <c r="B2782" s="64"/>
      <c r="C2782" s="65" t="s">
        <v>3</v>
      </c>
      <c r="D2782" s="65"/>
      <c r="E2782" s="65"/>
      <c r="F2782" s="12" t="s">
        <v>4</v>
      </c>
      <c r="G2782" s="12" t="s">
        <v>3725</v>
      </c>
      <c r="H2782" s="12" t="s">
        <v>3726</v>
      </c>
      <c r="I2782" s="12" t="s">
        <v>3727</v>
      </c>
    </row>
    <row r="2783" spans="1:9" ht="15" customHeight="1" x14ac:dyDescent="0.25">
      <c r="A2783" s="13" t="s">
        <v>3948</v>
      </c>
      <c r="B2783" s="14" t="s">
        <v>3949</v>
      </c>
      <c r="C2783" s="66" t="s">
        <v>17</v>
      </c>
      <c r="D2783" s="66"/>
      <c r="E2783" s="66"/>
      <c r="F2783" s="13" t="s">
        <v>25</v>
      </c>
      <c r="G2783" s="15">
        <v>0.99</v>
      </c>
      <c r="H2783" s="16">
        <v>33.520000000000003</v>
      </c>
      <c r="I2783" s="16">
        <f>TRUNC(TRUNC(G2783,8)*H2783,2)</f>
        <v>33.18</v>
      </c>
    </row>
    <row r="2784" spans="1:9" ht="15" customHeight="1" x14ac:dyDescent="0.25">
      <c r="A2784" s="13" t="s">
        <v>3899</v>
      </c>
      <c r="B2784" s="14" t="s">
        <v>3900</v>
      </c>
      <c r="C2784" s="66" t="s">
        <v>17</v>
      </c>
      <c r="D2784" s="66"/>
      <c r="E2784" s="66"/>
      <c r="F2784" s="13" t="s">
        <v>25</v>
      </c>
      <c r="G2784" s="15">
        <v>0.495</v>
      </c>
      <c r="H2784" s="16">
        <v>24.37</v>
      </c>
      <c r="I2784" s="16">
        <f>TRUNC(TRUNC(G2784,8)*H2784,2)</f>
        <v>12.06</v>
      </c>
    </row>
    <row r="2785" spans="1:9" ht="18" customHeight="1" x14ac:dyDescent="0.25">
      <c r="A2785" s="8"/>
      <c r="B2785" s="8"/>
      <c r="C2785" s="8"/>
      <c r="D2785" s="8"/>
      <c r="E2785" s="8"/>
      <c r="F2785" s="8"/>
      <c r="G2785" s="67" t="s">
        <v>3875</v>
      </c>
      <c r="H2785" s="67"/>
      <c r="I2785" s="17">
        <f>SUM(I2783:I2784)</f>
        <v>45.24</v>
      </c>
    </row>
    <row r="2786" spans="1:9" ht="15" customHeight="1" x14ac:dyDescent="0.25">
      <c r="A2786" s="64" t="s">
        <v>3741</v>
      </c>
      <c r="B2786" s="64"/>
      <c r="C2786" s="65" t="s">
        <v>3</v>
      </c>
      <c r="D2786" s="65"/>
      <c r="E2786" s="65"/>
      <c r="F2786" s="12" t="s">
        <v>4</v>
      </c>
      <c r="G2786" s="12" t="s">
        <v>3725</v>
      </c>
      <c r="H2786" s="12" t="s">
        <v>3726</v>
      </c>
      <c r="I2786" s="12" t="s">
        <v>3727</v>
      </c>
    </row>
    <row r="2787" spans="1:9" ht="38.1" customHeight="1" x14ac:dyDescent="0.25">
      <c r="A2787" s="13" t="s">
        <v>4827</v>
      </c>
      <c r="B2787" s="14" t="s">
        <v>4828</v>
      </c>
      <c r="C2787" s="66" t="s">
        <v>17</v>
      </c>
      <c r="D2787" s="66"/>
      <c r="E2787" s="66"/>
      <c r="F2787" s="13" t="s">
        <v>76</v>
      </c>
      <c r="G2787" s="15">
        <v>1.38E-2</v>
      </c>
      <c r="H2787" s="16">
        <v>875.75</v>
      </c>
      <c r="I2787" s="16">
        <f>TRUNC(TRUNC(G2787,8)*H2787,2)</f>
        <v>12.08</v>
      </c>
    </row>
    <row r="2788" spans="1:9" ht="15" customHeight="1" x14ac:dyDescent="0.25">
      <c r="A2788" s="8"/>
      <c r="B2788" s="8"/>
      <c r="C2788" s="8"/>
      <c r="D2788" s="8"/>
      <c r="E2788" s="8"/>
      <c r="F2788" s="8"/>
      <c r="G2788" s="67" t="s">
        <v>3744</v>
      </c>
      <c r="H2788" s="67"/>
      <c r="I2788" s="17">
        <f>SUM(I2787:I2787)</f>
        <v>12.08</v>
      </c>
    </row>
    <row r="2789" spans="1:9" ht="15" customHeight="1" x14ac:dyDescent="0.25">
      <c r="A2789" s="8"/>
      <c r="B2789" s="8"/>
      <c r="C2789" s="8"/>
      <c r="D2789" s="8"/>
      <c r="E2789" s="8"/>
      <c r="F2789" s="8"/>
      <c r="G2789" s="68" t="s">
        <v>3745</v>
      </c>
      <c r="H2789" s="68"/>
      <c r="I2789" s="4">
        <f>ROUND(SUM(I2781,I2785,I2788),2)</f>
        <v>104.38</v>
      </c>
    </row>
    <row r="2790" spans="1:9" ht="9.9499999999999993" customHeight="1" x14ac:dyDescent="0.25">
      <c r="A2790" s="8"/>
      <c r="B2790" s="8"/>
      <c r="C2790" s="8"/>
      <c r="D2790" s="8"/>
      <c r="E2790" s="8"/>
      <c r="F2790" s="8"/>
      <c r="G2790" s="62"/>
      <c r="H2790" s="62"/>
      <c r="I2790" s="62"/>
    </row>
    <row r="2791" spans="1:9" ht="20.100000000000001" customHeight="1" x14ac:dyDescent="0.25">
      <c r="A2791" s="63" t="s">
        <v>4829</v>
      </c>
      <c r="B2791" s="63"/>
      <c r="C2791" s="63"/>
      <c r="D2791" s="63"/>
      <c r="E2791" s="63"/>
      <c r="F2791" s="63"/>
      <c r="G2791" s="63"/>
      <c r="H2791" s="63"/>
      <c r="I2791" s="63"/>
    </row>
    <row r="2792" spans="1:9" ht="15" customHeight="1" x14ac:dyDescent="0.25">
      <c r="A2792" s="64" t="s">
        <v>3872</v>
      </c>
      <c r="B2792" s="64"/>
      <c r="C2792" s="65" t="s">
        <v>3</v>
      </c>
      <c r="D2792" s="65"/>
      <c r="E2792" s="65"/>
      <c r="F2792" s="12" t="s">
        <v>4</v>
      </c>
      <c r="G2792" s="12" t="s">
        <v>3725</v>
      </c>
      <c r="H2792" s="12" t="s">
        <v>3726</v>
      </c>
      <c r="I2792" s="12" t="s">
        <v>3727</v>
      </c>
    </row>
    <row r="2793" spans="1:9" ht="15" customHeight="1" x14ac:dyDescent="0.25">
      <c r="A2793" s="13" t="s">
        <v>3948</v>
      </c>
      <c r="B2793" s="14" t="s">
        <v>3949</v>
      </c>
      <c r="C2793" s="66" t="s">
        <v>17</v>
      </c>
      <c r="D2793" s="66"/>
      <c r="E2793" s="66"/>
      <c r="F2793" s="13" t="s">
        <v>25</v>
      </c>
      <c r="G2793" s="15">
        <v>0.29099999999999998</v>
      </c>
      <c r="H2793" s="16">
        <v>33.520000000000003</v>
      </c>
      <c r="I2793" s="16">
        <f>TRUNC(TRUNC(G2793,8)*H2793,2)</f>
        <v>9.75</v>
      </c>
    </row>
    <row r="2794" spans="1:9" ht="15" customHeight="1" x14ac:dyDescent="0.25">
      <c r="A2794" s="13" t="s">
        <v>3899</v>
      </c>
      <c r="B2794" s="14" t="s">
        <v>3900</v>
      </c>
      <c r="C2794" s="66" t="s">
        <v>17</v>
      </c>
      <c r="D2794" s="66"/>
      <c r="E2794" s="66"/>
      <c r="F2794" s="13" t="s">
        <v>25</v>
      </c>
      <c r="G2794" s="15">
        <v>5.5E-2</v>
      </c>
      <c r="H2794" s="16">
        <v>24.37</v>
      </c>
      <c r="I2794" s="16">
        <f>TRUNC(TRUNC(G2794,8)*H2794,2)</f>
        <v>1.34</v>
      </c>
    </row>
    <row r="2795" spans="1:9" ht="18" customHeight="1" x14ac:dyDescent="0.25">
      <c r="A2795" s="8"/>
      <c r="B2795" s="8"/>
      <c r="C2795" s="8"/>
      <c r="D2795" s="8"/>
      <c r="E2795" s="8"/>
      <c r="F2795" s="8"/>
      <c r="G2795" s="67" t="s">
        <v>3875</v>
      </c>
      <c r="H2795" s="67"/>
      <c r="I2795" s="17">
        <f>SUM(I2793:I2794)</f>
        <v>11.09</v>
      </c>
    </row>
    <row r="2796" spans="1:9" ht="15" customHeight="1" x14ac:dyDescent="0.25">
      <c r="A2796" s="64" t="s">
        <v>3741</v>
      </c>
      <c r="B2796" s="64"/>
      <c r="C2796" s="65" t="s">
        <v>3</v>
      </c>
      <c r="D2796" s="65"/>
      <c r="E2796" s="65"/>
      <c r="F2796" s="12" t="s">
        <v>4</v>
      </c>
      <c r="G2796" s="12" t="s">
        <v>3725</v>
      </c>
      <c r="H2796" s="12" t="s">
        <v>3726</v>
      </c>
      <c r="I2796" s="12" t="s">
        <v>3727</v>
      </c>
    </row>
    <row r="2797" spans="1:9" ht="38.1" customHeight="1" x14ac:dyDescent="0.25">
      <c r="A2797" s="13" t="s">
        <v>4830</v>
      </c>
      <c r="B2797" s="14" t="s">
        <v>4831</v>
      </c>
      <c r="C2797" s="66" t="s">
        <v>17</v>
      </c>
      <c r="D2797" s="66"/>
      <c r="E2797" s="66"/>
      <c r="F2797" s="13" t="s">
        <v>76</v>
      </c>
      <c r="G2797" s="15">
        <v>4.0000000000000001E-3</v>
      </c>
      <c r="H2797" s="16">
        <v>753.99</v>
      </c>
      <c r="I2797" s="16">
        <f>TRUNC(TRUNC(G2797,8)*H2797,2)</f>
        <v>3.01</v>
      </c>
    </row>
    <row r="2798" spans="1:9" ht="15" customHeight="1" x14ac:dyDescent="0.25">
      <c r="A2798" s="8"/>
      <c r="B2798" s="8"/>
      <c r="C2798" s="8"/>
      <c r="D2798" s="8"/>
      <c r="E2798" s="8"/>
      <c r="F2798" s="8"/>
      <c r="G2798" s="67" t="s">
        <v>3744</v>
      </c>
      <c r="H2798" s="67"/>
      <c r="I2798" s="17">
        <f>SUM(I2797:I2797)</f>
        <v>3.01</v>
      </c>
    </row>
    <row r="2799" spans="1:9" ht="15" customHeight="1" x14ac:dyDescent="0.25">
      <c r="A2799" s="8"/>
      <c r="B2799" s="8"/>
      <c r="C2799" s="8"/>
      <c r="D2799" s="8"/>
      <c r="E2799" s="8"/>
      <c r="F2799" s="8"/>
      <c r="G2799" s="68" t="s">
        <v>3745</v>
      </c>
      <c r="H2799" s="68"/>
      <c r="I2799" s="4">
        <f>ROUND(SUM(I2795,I2798),2)</f>
        <v>14.1</v>
      </c>
    </row>
    <row r="2800" spans="1:9" ht="9.9499999999999993" customHeight="1" x14ac:dyDescent="0.25">
      <c r="A2800" s="8"/>
      <c r="B2800" s="8"/>
      <c r="C2800" s="8"/>
      <c r="D2800" s="8"/>
      <c r="E2800" s="8"/>
      <c r="F2800" s="8"/>
      <c r="G2800" s="62"/>
      <c r="H2800" s="62"/>
      <c r="I2800" s="62"/>
    </row>
    <row r="2801" spans="1:9" ht="20.100000000000001" customHeight="1" x14ac:dyDescent="0.25">
      <c r="A2801" s="63" t="s">
        <v>4832</v>
      </c>
      <c r="B2801" s="63"/>
      <c r="C2801" s="63"/>
      <c r="D2801" s="63"/>
      <c r="E2801" s="63"/>
      <c r="F2801" s="63"/>
      <c r="G2801" s="63"/>
      <c r="H2801" s="63"/>
      <c r="I2801" s="63"/>
    </row>
    <row r="2802" spans="1:9" ht="15" customHeight="1" x14ac:dyDescent="0.25">
      <c r="A2802" s="64" t="s">
        <v>3887</v>
      </c>
      <c r="B2802" s="64"/>
      <c r="C2802" s="65" t="s">
        <v>3</v>
      </c>
      <c r="D2802" s="65"/>
      <c r="E2802" s="65"/>
      <c r="F2802" s="12" t="s">
        <v>4</v>
      </c>
      <c r="G2802" s="12" t="s">
        <v>3725</v>
      </c>
      <c r="H2802" s="12" t="s">
        <v>3726</v>
      </c>
      <c r="I2802" s="12" t="s">
        <v>3727</v>
      </c>
    </row>
    <row r="2803" spans="1:9" ht="29.1" customHeight="1" x14ac:dyDescent="0.25">
      <c r="A2803" s="13" t="s">
        <v>4833</v>
      </c>
      <c r="B2803" s="14" t="s">
        <v>4834</v>
      </c>
      <c r="C2803" s="66" t="s">
        <v>17</v>
      </c>
      <c r="D2803" s="66"/>
      <c r="E2803" s="66"/>
      <c r="F2803" s="13" t="s">
        <v>61</v>
      </c>
      <c r="G2803" s="15">
        <v>3</v>
      </c>
      <c r="H2803" s="16">
        <v>34</v>
      </c>
      <c r="I2803" s="16">
        <f>ROUND(ROUND(G2803,8)*H2803,2)</f>
        <v>102</v>
      </c>
    </row>
    <row r="2804" spans="1:9" ht="45.95" customHeight="1" x14ac:dyDescent="0.25">
      <c r="A2804" s="13" t="s">
        <v>4835</v>
      </c>
      <c r="B2804" s="14" t="s">
        <v>4836</v>
      </c>
      <c r="C2804" s="66" t="s">
        <v>17</v>
      </c>
      <c r="D2804" s="66"/>
      <c r="E2804" s="66"/>
      <c r="F2804" s="13" t="s">
        <v>3412</v>
      </c>
      <c r="G2804" s="15">
        <v>1</v>
      </c>
      <c r="H2804" s="16">
        <v>154.72</v>
      </c>
      <c r="I2804" s="16">
        <f>ROUND(ROUND(G2804,8)*H2804,2)</f>
        <v>154.72</v>
      </c>
    </row>
    <row r="2805" spans="1:9" ht="54.95" customHeight="1" x14ac:dyDescent="0.25">
      <c r="A2805" s="13" t="s">
        <v>4837</v>
      </c>
      <c r="B2805" s="14" t="s">
        <v>4838</v>
      </c>
      <c r="C2805" s="66" t="s">
        <v>17</v>
      </c>
      <c r="D2805" s="66"/>
      <c r="E2805" s="66"/>
      <c r="F2805" s="13" t="s">
        <v>61</v>
      </c>
      <c r="G2805" s="15">
        <v>1</v>
      </c>
      <c r="H2805" s="16">
        <v>714.35</v>
      </c>
      <c r="I2805" s="16">
        <f>ROUND(ROUND(G2805,8)*H2805,2)</f>
        <v>714.35</v>
      </c>
    </row>
    <row r="2806" spans="1:9" ht="21" customHeight="1" x14ac:dyDescent="0.25">
      <c r="A2806" s="13" t="s">
        <v>4839</v>
      </c>
      <c r="B2806" s="14" t="s">
        <v>4840</v>
      </c>
      <c r="C2806" s="66" t="s">
        <v>17</v>
      </c>
      <c r="D2806" s="66"/>
      <c r="E2806" s="66"/>
      <c r="F2806" s="13" t="s">
        <v>61</v>
      </c>
      <c r="G2806" s="15">
        <v>19.8</v>
      </c>
      <c r="H2806" s="16">
        <v>7.0000000000000007E-2</v>
      </c>
      <c r="I2806" s="16">
        <f>ROUND(ROUND(G2806,8)*H2806,2)</f>
        <v>1.39</v>
      </c>
    </row>
    <row r="2807" spans="1:9" ht="15" customHeight="1" x14ac:dyDescent="0.25">
      <c r="A2807" s="8"/>
      <c r="B2807" s="8"/>
      <c r="C2807" s="8"/>
      <c r="D2807" s="8"/>
      <c r="E2807" s="8"/>
      <c r="F2807" s="8"/>
      <c r="G2807" s="67" t="s">
        <v>3896</v>
      </c>
      <c r="H2807" s="67"/>
      <c r="I2807" s="17">
        <f>SUM(I2803:I2806)</f>
        <v>972.46</v>
      </c>
    </row>
    <row r="2808" spans="1:9" ht="15" customHeight="1" x14ac:dyDescent="0.25">
      <c r="A2808" s="64" t="s">
        <v>3872</v>
      </c>
      <c r="B2808" s="64"/>
      <c r="C2808" s="65" t="s">
        <v>3</v>
      </c>
      <c r="D2808" s="65"/>
      <c r="E2808" s="65"/>
      <c r="F2808" s="12" t="s">
        <v>4</v>
      </c>
      <c r="G2808" s="12" t="s">
        <v>3725</v>
      </c>
      <c r="H2808" s="12" t="s">
        <v>3726</v>
      </c>
      <c r="I2808" s="12" t="s">
        <v>3727</v>
      </c>
    </row>
    <row r="2809" spans="1:9" ht="21" customHeight="1" x14ac:dyDescent="0.25">
      <c r="A2809" s="13" t="s">
        <v>4841</v>
      </c>
      <c r="B2809" s="14" t="s">
        <v>4842</v>
      </c>
      <c r="C2809" s="66" t="s">
        <v>17</v>
      </c>
      <c r="D2809" s="66"/>
      <c r="E2809" s="66"/>
      <c r="F2809" s="13" t="s">
        <v>25</v>
      </c>
      <c r="G2809" s="15">
        <v>1.6779999999999999</v>
      </c>
      <c r="H2809" s="16">
        <v>31.99</v>
      </c>
      <c r="I2809" s="16">
        <f>ROUND(ROUND(G2809,8)*H2809,2)</f>
        <v>53.68</v>
      </c>
    </row>
    <row r="2810" spans="1:9" ht="15" customHeight="1" x14ac:dyDescent="0.25">
      <c r="A2810" s="13" t="s">
        <v>3899</v>
      </c>
      <c r="B2810" s="14" t="s">
        <v>3900</v>
      </c>
      <c r="C2810" s="66" t="s">
        <v>17</v>
      </c>
      <c r="D2810" s="66"/>
      <c r="E2810" s="66"/>
      <c r="F2810" s="13" t="s">
        <v>25</v>
      </c>
      <c r="G2810" s="15">
        <v>0.83899999999999997</v>
      </c>
      <c r="H2810" s="16">
        <v>24.37</v>
      </c>
      <c r="I2810" s="16">
        <f>ROUND(ROUND(G2810,8)*H2810,2)</f>
        <v>20.45</v>
      </c>
    </row>
    <row r="2811" spans="1:9" ht="18" customHeight="1" x14ac:dyDescent="0.25">
      <c r="A2811" s="8"/>
      <c r="B2811" s="8"/>
      <c r="C2811" s="8"/>
      <c r="D2811" s="8"/>
      <c r="E2811" s="8"/>
      <c r="F2811" s="8"/>
      <c r="G2811" s="67" t="s">
        <v>3875</v>
      </c>
      <c r="H2811" s="67"/>
      <c r="I2811" s="17">
        <f>SUM(I2809:I2810)</f>
        <v>74.13</v>
      </c>
    </row>
    <row r="2812" spans="1:9" ht="15" customHeight="1" x14ac:dyDescent="0.25">
      <c r="A2812" s="64" t="s">
        <v>3741</v>
      </c>
      <c r="B2812" s="64"/>
      <c r="C2812" s="65" t="s">
        <v>3</v>
      </c>
      <c r="D2812" s="65"/>
      <c r="E2812" s="65"/>
      <c r="F2812" s="12" t="s">
        <v>4</v>
      </c>
      <c r="G2812" s="12" t="s">
        <v>3725</v>
      </c>
      <c r="H2812" s="12" t="s">
        <v>3726</v>
      </c>
      <c r="I2812" s="12" t="s">
        <v>3727</v>
      </c>
    </row>
    <row r="2813" spans="1:9" ht="29.1" customHeight="1" x14ac:dyDescent="0.25">
      <c r="A2813" s="13" t="s">
        <v>4843</v>
      </c>
      <c r="B2813" s="14" t="s">
        <v>4844</v>
      </c>
      <c r="C2813" s="66" t="s">
        <v>17</v>
      </c>
      <c r="D2813" s="66"/>
      <c r="E2813" s="66"/>
      <c r="F2813" s="13" t="s">
        <v>72</v>
      </c>
      <c r="G2813" s="15">
        <v>3.36</v>
      </c>
      <c r="H2813" s="16">
        <v>20.72</v>
      </c>
      <c r="I2813" s="16">
        <f>ROUND(ROUND(G2813,8)*H2813,2)</f>
        <v>69.62</v>
      </c>
    </row>
    <row r="2814" spans="1:9" ht="29.1" customHeight="1" x14ac:dyDescent="0.25">
      <c r="A2814" s="13" t="s">
        <v>4845</v>
      </c>
      <c r="B2814" s="14" t="s">
        <v>4846</v>
      </c>
      <c r="C2814" s="66" t="s">
        <v>17</v>
      </c>
      <c r="D2814" s="66"/>
      <c r="E2814" s="66"/>
      <c r="F2814" s="13" t="s">
        <v>72</v>
      </c>
      <c r="G2814" s="15">
        <v>3.36</v>
      </c>
      <c r="H2814" s="16">
        <v>19.600000000000001</v>
      </c>
      <c r="I2814" s="16">
        <f>ROUND(ROUND(G2814,8)*H2814,2)</f>
        <v>65.86</v>
      </c>
    </row>
    <row r="2815" spans="1:9" ht="15" customHeight="1" x14ac:dyDescent="0.25">
      <c r="A2815" s="8"/>
      <c r="B2815" s="8"/>
      <c r="C2815" s="8"/>
      <c r="D2815" s="8"/>
      <c r="E2815" s="8"/>
      <c r="F2815" s="8"/>
      <c r="G2815" s="67" t="s">
        <v>3744</v>
      </c>
      <c r="H2815" s="67"/>
      <c r="I2815" s="17">
        <f>SUM(I2813:I2814)</f>
        <v>135.48000000000002</v>
      </c>
    </row>
    <row r="2816" spans="1:9" ht="15" customHeight="1" x14ac:dyDescent="0.25">
      <c r="A2816" s="69" t="s">
        <v>4847</v>
      </c>
      <c r="B2816" s="69"/>
      <c r="C2816" s="69"/>
      <c r="D2816" s="8"/>
      <c r="E2816" s="8"/>
      <c r="F2816" s="8"/>
      <c r="G2816" s="68" t="s">
        <v>3745</v>
      </c>
      <c r="H2816" s="68"/>
      <c r="I2816" s="4">
        <v>1182.07</v>
      </c>
    </row>
    <row r="2817" spans="1:9" ht="9.9499999999999993" customHeight="1" x14ac:dyDescent="0.25">
      <c r="A2817" s="8"/>
      <c r="B2817" s="8"/>
      <c r="C2817" s="8"/>
      <c r="D2817" s="8"/>
      <c r="E2817" s="8"/>
      <c r="F2817" s="8"/>
      <c r="G2817" s="62"/>
      <c r="H2817" s="62"/>
      <c r="I2817" s="62"/>
    </row>
    <row r="2818" spans="1:9" ht="27" customHeight="1" x14ac:dyDescent="0.25">
      <c r="A2818" s="63" t="s">
        <v>4848</v>
      </c>
      <c r="B2818" s="63"/>
      <c r="C2818" s="63"/>
      <c r="D2818" s="63"/>
      <c r="E2818" s="63"/>
      <c r="F2818" s="63"/>
      <c r="G2818" s="63"/>
      <c r="H2818" s="63"/>
      <c r="I2818" s="63"/>
    </row>
    <row r="2819" spans="1:9" ht="15" customHeight="1" x14ac:dyDescent="0.25">
      <c r="A2819" s="64" t="s">
        <v>3887</v>
      </c>
      <c r="B2819" s="64"/>
      <c r="C2819" s="65" t="s">
        <v>3</v>
      </c>
      <c r="D2819" s="65"/>
      <c r="E2819" s="65"/>
      <c r="F2819" s="12" t="s">
        <v>4</v>
      </c>
      <c r="G2819" s="12" t="s">
        <v>3725</v>
      </c>
      <c r="H2819" s="12" t="s">
        <v>3726</v>
      </c>
      <c r="I2819" s="12" t="s">
        <v>3727</v>
      </c>
    </row>
    <row r="2820" spans="1:9" ht="21" customHeight="1" x14ac:dyDescent="0.25">
      <c r="A2820" s="13" t="s">
        <v>4849</v>
      </c>
      <c r="B2820" s="14" t="s">
        <v>4850</v>
      </c>
      <c r="C2820" s="66" t="s">
        <v>17</v>
      </c>
      <c r="D2820" s="66"/>
      <c r="E2820" s="66"/>
      <c r="F2820" s="13" t="s">
        <v>61</v>
      </c>
      <c r="G2820" s="15">
        <v>0.67</v>
      </c>
      <c r="H2820" s="16">
        <v>140.38999999999999</v>
      </c>
      <c r="I2820" s="16">
        <f t="shared" ref="I2820:I2825" si="37">ROUND(ROUND(G2820,8)*H2820,2)</f>
        <v>94.06</v>
      </c>
    </row>
    <row r="2821" spans="1:9" ht="21" customHeight="1" x14ac:dyDescent="0.25">
      <c r="A2821" s="13" t="s">
        <v>4851</v>
      </c>
      <c r="B2821" s="14" t="s">
        <v>4852</v>
      </c>
      <c r="C2821" s="66" t="s">
        <v>17</v>
      </c>
      <c r="D2821" s="66"/>
      <c r="E2821" s="66"/>
      <c r="F2821" s="13" t="s">
        <v>72</v>
      </c>
      <c r="G2821" s="15">
        <v>0.72</v>
      </c>
      <c r="H2821" s="16">
        <v>858.35</v>
      </c>
      <c r="I2821" s="16">
        <f t="shared" si="37"/>
        <v>618.01</v>
      </c>
    </row>
    <row r="2822" spans="1:9" ht="29.1" customHeight="1" x14ac:dyDescent="0.25">
      <c r="A2822" s="13" t="s">
        <v>4833</v>
      </c>
      <c r="B2822" s="14" t="s">
        <v>4834</v>
      </c>
      <c r="C2822" s="66" t="s">
        <v>17</v>
      </c>
      <c r="D2822" s="66"/>
      <c r="E2822" s="66"/>
      <c r="F2822" s="13" t="s">
        <v>61</v>
      </c>
      <c r="G2822" s="15">
        <v>3</v>
      </c>
      <c r="H2822" s="16">
        <v>34</v>
      </c>
      <c r="I2822" s="16">
        <f t="shared" si="37"/>
        <v>102</v>
      </c>
    </row>
    <row r="2823" spans="1:9" ht="45.95" customHeight="1" x14ac:dyDescent="0.25">
      <c r="A2823" s="13" t="s">
        <v>4835</v>
      </c>
      <c r="B2823" s="14" t="s">
        <v>4836</v>
      </c>
      <c r="C2823" s="66" t="s">
        <v>17</v>
      </c>
      <c r="D2823" s="66"/>
      <c r="E2823" s="66"/>
      <c r="F2823" s="13" t="s">
        <v>3412</v>
      </c>
      <c r="G2823" s="15">
        <v>1</v>
      </c>
      <c r="H2823" s="16">
        <v>154.72</v>
      </c>
      <c r="I2823" s="16">
        <f t="shared" si="37"/>
        <v>154.72</v>
      </c>
    </row>
    <row r="2824" spans="1:9" ht="54.95" customHeight="1" x14ac:dyDescent="0.25">
      <c r="A2824" s="13" t="s">
        <v>4853</v>
      </c>
      <c r="B2824" s="14" t="s">
        <v>4854</v>
      </c>
      <c r="C2824" s="66" t="s">
        <v>17</v>
      </c>
      <c r="D2824" s="66"/>
      <c r="E2824" s="66"/>
      <c r="F2824" s="13" t="s">
        <v>61</v>
      </c>
      <c r="G2824" s="15">
        <v>1</v>
      </c>
      <c r="H2824" s="16">
        <v>747.02</v>
      </c>
      <c r="I2824" s="16">
        <f t="shared" si="37"/>
        <v>747.02</v>
      </c>
    </row>
    <row r="2825" spans="1:9" ht="21" customHeight="1" x14ac:dyDescent="0.25">
      <c r="A2825" s="13" t="s">
        <v>4839</v>
      </c>
      <c r="B2825" s="14" t="s">
        <v>4840</v>
      </c>
      <c r="C2825" s="66" t="s">
        <v>17</v>
      </c>
      <c r="D2825" s="66"/>
      <c r="E2825" s="66"/>
      <c r="F2825" s="13" t="s">
        <v>61</v>
      </c>
      <c r="G2825" s="15">
        <v>19.8</v>
      </c>
      <c r="H2825" s="16">
        <v>7.0000000000000007E-2</v>
      </c>
      <c r="I2825" s="16">
        <f t="shared" si="37"/>
        <v>1.39</v>
      </c>
    </row>
    <row r="2826" spans="1:9" ht="15" customHeight="1" x14ac:dyDescent="0.25">
      <c r="A2826" s="8"/>
      <c r="B2826" s="8"/>
      <c r="C2826" s="8"/>
      <c r="D2826" s="8"/>
      <c r="E2826" s="8"/>
      <c r="F2826" s="8"/>
      <c r="G2826" s="67" t="s">
        <v>3896</v>
      </c>
      <c r="H2826" s="67"/>
      <c r="I2826" s="17">
        <f>SUM(I2820:I2825)</f>
        <v>1717.2</v>
      </c>
    </row>
    <row r="2827" spans="1:9" ht="15" customHeight="1" x14ac:dyDescent="0.25">
      <c r="A2827" s="64" t="s">
        <v>3872</v>
      </c>
      <c r="B2827" s="64"/>
      <c r="C2827" s="65" t="s">
        <v>3</v>
      </c>
      <c r="D2827" s="65"/>
      <c r="E2827" s="65"/>
      <c r="F2827" s="12" t="s">
        <v>4</v>
      </c>
      <c r="G2827" s="12" t="s">
        <v>3725</v>
      </c>
      <c r="H2827" s="12" t="s">
        <v>3726</v>
      </c>
      <c r="I2827" s="12" t="s">
        <v>3727</v>
      </c>
    </row>
    <row r="2828" spans="1:9" ht="21" customHeight="1" x14ac:dyDescent="0.25">
      <c r="A2828" s="13" t="s">
        <v>4841</v>
      </c>
      <c r="B2828" s="14" t="s">
        <v>4842</v>
      </c>
      <c r="C2828" s="66" t="s">
        <v>17</v>
      </c>
      <c r="D2828" s="66"/>
      <c r="E2828" s="66"/>
      <c r="F2828" s="13" t="s">
        <v>25</v>
      </c>
      <c r="G2828" s="15">
        <v>1.6779999999999999</v>
      </c>
      <c r="H2828" s="16">
        <v>31.99</v>
      </c>
      <c r="I2828" s="16">
        <f>ROUND(ROUND(G2828,8)*H2828,2)</f>
        <v>53.68</v>
      </c>
    </row>
    <row r="2829" spans="1:9" ht="15" customHeight="1" x14ac:dyDescent="0.25">
      <c r="A2829" s="13" t="s">
        <v>3899</v>
      </c>
      <c r="B2829" s="14" t="s">
        <v>3900</v>
      </c>
      <c r="C2829" s="66" t="s">
        <v>17</v>
      </c>
      <c r="D2829" s="66"/>
      <c r="E2829" s="66"/>
      <c r="F2829" s="13" t="s">
        <v>25</v>
      </c>
      <c r="G2829" s="15">
        <v>0.83899999999999997</v>
      </c>
      <c r="H2829" s="16">
        <v>24.37</v>
      </c>
      <c r="I2829" s="16">
        <f>ROUND(ROUND(G2829,8)*H2829,2)</f>
        <v>20.45</v>
      </c>
    </row>
    <row r="2830" spans="1:9" ht="18" customHeight="1" x14ac:dyDescent="0.25">
      <c r="A2830" s="8"/>
      <c r="B2830" s="8"/>
      <c r="C2830" s="8"/>
      <c r="D2830" s="8"/>
      <c r="E2830" s="8"/>
      <c r="F2830" s="8"/>
      <c r="G2830" s="67" t="s">
        <v>3875</v>
      </c>
      <c r="H2830" s="67"/>
      <c r="I2830" s="17">
        <f>SUM(I2828:I2829)</f>
        <v>74.13</v>
      </c>
    </row>
    <row r="2831" spans="1:9" ht="15" customHeight="1" x14ac:dyDescent="0.25">
      <c r="A2831" s="64" t="s">
        <v>3741</v>
      </c>
      <c r="B2831" s="64"/>
      <c r="C2831" s="65" t="s">
        <v>3</v>
      </c>
      <c r="D2831" s="65"/>
      <c r="E2831" s="65"/>
      <c r="F2831" s="12" t="s">
        <v>4</v>
      </c>
      <c r="G2831" s="12" t="s">
        <v>3725</v>
      </c>
      <c r="H2831" s="12" t="s">
        <v>3726</v>
      </c>
      <c r="I2831" s="12" t="s">
        <v>3727</v>
      </c>
    </row>
    <row r="2832" spans="1:9" ht="29.1" customHeight="1" x14ac:dyDescent="0.25">
      <c r="A2832" s="13" t="s">
        <v>4843</v>
      </c>
      <c r="B2832" s="14" t="s">
        <v>4844</v>
      </c>
      <c r="C2832" s="66" t="s">
        <v>17</v>
      </c>
      <c r="D2832" s="66"/>
      <c r="E2832" s="66"/>
      <c r="F2832" s="13" t="s">
        <v>72</v>
      </c>
      <c r="G2832" s="15">
        <v>3.78</v>
      </c>
      <c r="H2832" s="16">
        <v>20.72</v>
      </c>
      <c r="I2832" s="16">
        <f>ROUND(ROUND(G2832,8)*H2832,2)</f>
        <v>78.319999999999993</v>
      </c>
    </row>
    <row r="2833" spans="1:9" ht="29.1" customHeight="1" x14ac:dyDescent="0.25">
      <c r="A2833" s="13" t="s">
        <v>4845</v>
      </c>
      <c r="B2833" s="14" t="s">
        <v>4846</v>
      </c>
      <c r="C2833" s="66" t="s">
        <v>17</v>
      </c>
      <c r="D2833" s="66"/>
      <c r="E2833" s="66"/>
      <c r="F2833" s="13" t="s">
        <v>72</v>
      </c>
      <c r="G2833" s="15">
        <v>3.78</v>
      </c>
      <c r="H2833" s="16">
        <v>19.600000000000001</v>
      </c>
      <c r="I2833" s="16">
        <f>ROUND(ROUND(G2833,8)*H2833,2)</f>
        <v>74.09</v>
      </c>
    </row>
    <row r="2834" spans="1:9" ht="15" customHeight="1" x14ac:dyDescent="0.25">
      <c r="A2834" s="8"/>
      <c r="B2834" s="8"/>
      <c r="C2834" s="8"/>
      <c r="D2834" s="8"/>
      <c r="E2834" s="8"/>
      <c r="F2834" s="8"/>
      <c r="G2834" s="67" t="s">
        <v>3744</v>
      </c>
      <c r="H2834" s="67"/>
      <c r="I2834" s="17">
        <f>SUM(I2832:I2833)</f>
        <v>152.41</v>
      </c>
    </row>
    <row r="2835" spans="1:9" ht="15" customHeight="1" x14ac:dyDescent="0.25">
      <c r="A2835" s="69" t="s">
        <v>4855</v>
      </c>
      <c r="B2835" s="69"/>
      <c r="C2835" s="69"/>
      <c r="D2835" s="8"/>
      <c r="E2835" s="8"/>
      <c r="F2835" s="8"/>
      <c r="G2835" s="68" t="s">
        <v>3745</v>
      </c>
      <c r="H2835" s="68"/>
      <c r="I2835" s="4">
        <v>1943.74</v>
      </c>
    </row>
    <row r="2836" spans="1:9" ht="2.1" customHeight="1" x14ac:dyDescent="0.25">
      <c r="A2836" s="69"/>
      <c r="B2836" s="69"/>
      <c r="C2836" s="69"/>
      <c r="D2836" s="8"/>
      <c r="E2836" s="8"/>
      <c r="F2836" s="8"/>
      <c r="G2836" s="8"/>
      <c r="H2836" s="8"/>
      <c r="I2836" s="8"/>
    </row>
    <row r="2837" spans="1:9" ht="9.9499999999999993" customHeight="1" x14ac:dyDescent="0.25">
      <c r="A2837" s="8"/>
      <c r="B2837" s="8"/>
      <c r="C2837" s="8"/>
      <c r="D2837" s="8"/>
      <c r="E2837" s="8"/>
      <c r="F2837" s="8"/>
      <c r="G2837" s="62"/>
      <c r="H2837" s="62"/>
      <c r="I2837" s="62"/>
    </row>
    <row r="2838" spans="1:9" ht="20.100000000000001" customHeight="1" x14ac:dyDescent="0.25">
      <c r="A2838" s="63" t="s">
        <v>4856</v>
      </c>
      <c r="B2838" s="63"/>
      <c r="C2838" s="63"/>
      <c r="D2838" s="63"/>
      <c r="E2838" s="63"/>
      <c r="F2838" s="63"/>
      <c r="G2838" s="63"/>
      <c r="H2838" s="63"/>
      <c r="I2838" s="63"/>
    </row>
    <row r="2839" spans="1:9" ht="15" customHeight="1" x14ac:dyDescent="0.25">
      <c r="A2839" s="64" t="s">
        <v>3887</v>
      </c>
      <c r="B2839" s="64"/>
      <c r="C2839" s="65" t="s">
        <v>3</v>
      </c>
      <c r="D2839" s="65"/>
      <c r="E2839" s="65"/>
      <c r="F2839" s="12" t="s">
        <v>4</v>
      </c>
      <c r="G2839" s="12" t="s">
        <v>3725</v>
      </c>
      <c r="H2839" s="12" t="s">
        <v>3726</v>
      </c>
      <c r="I2839" s="12" t="s">
        <v>3727</v>
      </c>
    </row>
    <row r="2840" spans="1:9" ht="29.1" customHeight="1" x14ac:dyDescent="0.25">
      <c r="A2840" s="13" t="s">
        <v>4857</v>
      </c>
      <c r="B2840" s="14" t="s">
        <v>4858</v>
      </c>
      <c r="C2840" s="66" t="s">
        <v>17</v>
      </c>
      <c r="D2840" s="66"/>
      <c r="E2840" s="66"/>
      <c r="F2840" s="13" t="s">
        <v>61</v>
      </c>
      <c r="G2840" s="15">
        <v>4.8166000000000002</v>
      </c>
      <c r="H2840" s="16">
        <v>0.61</v>
      </c>
      <c r="I2840" s="16">
        <f>TRUNC(TRUNC(G2840,8)*H2840,2)</f>
        <v>2.93</v>
      </c>
    </row>
    <row r="2841" spans="1:9" ht="29.1" customHeight="1" x14ac:dyDescent="0.25">
      <c r="A2841" s="13" t="s">
        <v>4859</v>
      </c>
      <c r="B2841" s="14" t="s">
        <v>4860</v>
      </c>
      <c r="C2841" s="66" t="s">
        <v>17</v>
      </c>
      <c r="D2841" s="66"/>
      <c r="E2841" s="66"/>
      <c r="F2841" s="13" t="s">
        <v>178</v>
      </c>
      <c r="G2841" s="15">
        <v>6.8503999999999996</v>
      </c>
      <c r="H2841" s="16">
        <v>16.13</v>
      </c>
      <c r="I2841" s="16">
        <f>TRUNC(TRUNC(G2841,8)*H2841,2)</f>
        <v>110.49</v>
      </c>
    </row>
    <row r="2842" spans="1:9" ht="29.1" customHeight="1" x14ac:dyDescent="0.25">
      <c r="A2842" s="13" t="s">
        <v>4861</v>
      </c>
      <c r="B2842" s="14" t="s">
        <v>4862</v>
      </c>
      <c r="C2842" s="66" t="s">
        <v>17</v>
      </c>
      <c r="D2842" s="66"/>
      <c r="E2842" s="66"/>
      <c r="F2842" s="13" t="s">
        <v>61</v>
      </c>
      <c r="G2842" s="15">
        <v>0.54730000000000001</v>
      </c>
      <c r="H2842" s="16">
        <v>590.77</v>
      </c>
      <c r="I2842" s="16">
        <f>TRUNC(TRUNC(G2842,8)*H2842,2)</f>
        <v>323.32</v>
      </c>
    </row>
    <row r="2843" spans="1:9" ht="21" customHeight="1" x14ac:dyDescent="0.25">
      <c r="A2843" s="13" t="s">
        <v>4863</v>
      </c>
      <c r="B2843" s="14" t="s">
        <v>4864</v>
      </c>
      <c r="C2843" s="66" t="s">
        <v>17</v>
      </c>
      <c r="D2843" s="66"/>
      <c r="E2843" s="66"/>
      <c r="F2843" s="13" t="s">
        <v>4865</v>
      </c>
      <c r="G2843" s="15">
        <v>0.88290000000000002</v>
      </c>
      <c r="H2843" s="16">
        <v>33.47</v>
      </c>
      <c r="I2843" s="16">
        <f>TRUNC(TRUNC(G2843,8)*H2843,2)</f>
        <v>29.55</v>
      </c>
    </row>
    <row r="2844" spans="1:9" ht="15" customHeight="1" x14ac:dyDescent="0.25">
      <c r="A2844" s="8"/>
      <c r="B2844" s="8"/>
      <c r="C2844" s="8"/>
      <c r="D2844" s="8"/>
      <c r="E2844" s="8"/>
      <c r="F2844" s="8"/>
      <c r="G2844" s="67" t="s">
        <v>3896</v>
      </c>
      <c r="H2844" s="67"/>
      <c r="I2844" s="17">
        <f>SUM(I2840:I2843)</f>
        <v>466.29</v>
      </c>
    </row>
    <row r="2845" spans="1:9" ht="15" customHeight="1" x14ac:dyDescent="0.25">
      <c r="A2845" s="64" t="s">
        <v>3872</v>
      </c>
      <c r="B2845" s="64"/>
      <c r="C2845" s="65" t="s">
        <v>3</v>
      </c>
      <c r="D2845" s="65"/>
      <c r="E2845" s="65"/>
      <c r="F2845" s="12" t="s">
        <v>4</v>
      </c>
      <c r="G2845" s="12" t="s">
        <v>3725</v>
      </c>
      <c r="H2845" s="12" t="s">
        <v>3726</v>
      </c>
      <c r="I2845" s="12" t="s">
        <v>3727</v>
      </c>
    </row>
    <row r="2846" spans="1:9" ht="15" customHeight="1" x14ac:dyDescent="0.25">
      <c r="A2846" s="13" t="s">
        <v>3948</v>
      </c>
      <c r="B2846" s="14" t="s">
        <v>3949</v>
      </c>
      <c r="C2846" s="66" t="s">
        <v>17</v>
      </c>
      <c r="D2846" s="66"/>
      <c r="E2846" s="66"/>
      <c r="F2846" s="13" t="s">
        <v>25</v>
      </c>
      <c r="G2846" s="15">
        <v>0.3826</v>
      </c>
      <c r="H2846" s="16">
        <v>33.520000000000003</v>
      </c>
      <c r="I2846" s="16">
        <f>TRUNC(TRUNC(G2846,8)*H2846,2)</f>
        <v>12.82</v>
      </c>
    </row>
    <row r="2847" spans="1:9" ht="15" customHeight="1" x14ac:dyDescent="0.25">
      <c r="A2847" s="13" t="s">
        <v>3899</v>
      </c>
      <c r="B2847" s="14" t="s">
        <v>3900</v>
      </c>
      <c r="C2847" s="66" t="s">
        <v>17</v>
      </c>
      <c r="D2847" s="66"/>
      <c r="E2847" s="66"/>
      <c r="F2847" s="13" t="s">
        <v>25</v>
      </c>
      <c r="G2847" s="15">
        <v>0.191</v>
      </c>
      <c r="H2847" s="16">
        <v>24.37</v>
      </c>
      <c r="I2847" s="16">
        <f>TRUNC(TRUNC(G2847,8)*H2847,2)</f>
        <v>4.6500000000000004</v>
      </c>
    </row>
    <row r="2848" spans="1:9" ht="18" customHeight="1" x14ac:dyDescent="0.25">
      <c r="A2848" s="8"/>
      <c r="B2848" s="8"/>
      <c r="C2848" s="8"/>
      <c r="D2848" s="8"/>
      <c r="E2848" s="8"/>
      <c r="F2848" s="8"/>
      <c r="G2848" s="67" t="s">
        <v>3875</v>
      </c>
      <c r="H2848" s="67"/>
      <c r="I2848" s="17">
        <f>SUM(I2846:I2847)</f>
        <v>17.47</v>
      </c>
    </row>
    <row r="2849" spans="1:9" ht="15" customHeight="1" x14ac:dyDescent="0.25">
      <c r="A2849" s="8"/>
      <c r="B2849" s="8"/>
      <c r="C2849" s="8"/>
      <c r="D2849" s="8"/>
      <c r="E2849" s="8"/>
      <c r="F2849" s="8"/>
      <c r="G2849" s="68" t="s">
        <v>3745</v>
      </c>
      <c r="H2849" s="68"/>
      <c r="I2849" s="4">
        <f>ROUND(SUM(I2844,I2848),2)</f>
        <v>483.76</v>
      </c>
    </row>
    <row r="2850" spans="1:9" ht="9.9499999999999993" customHeight="1" x14ac:dyDescent="0.25">
      <c r="A2850" s="8"/>
      <c r="B2850" s="8"/>
      <c r="C2850" s="8"/>
      <c r="D2850" s="8"/>
      <c r="E2850" s="8"/>
      <c r="F2850" s="8"/>
      <c r="G2850" s="62"/>
      <c r="H2850" s="62"/>
      <c r="I2850" s="62"/>
    </row>
    <row r="2851" spans="1:9" ht="20.100000000000001" customHeight="1" x14ac:dyDescent="0.25">
      <c r="A2851" s="63" t="s">
        <v>4866</v>
      </c>
      <c r="B2851" s="63"/>
      <c r="C2851" s="63"/>
      <c r="D2851" s="63"/>
      <c r="E2851" s="63"/>
      <c r="F2851" s="63"/>
      <c r="G2851" s="63"/>
      <c r="H2851" s="63"/>
      <c r="I2851" s="63"/>
    </row>
    <row r="2852" spans="1:9" ht="15" customHeight="1" x14ac:dyDescent="0.25">
      <c r="A2852" s="64" t="s">
        <v>3887</v>
      </c>
      <c r="B2852" s="64"/>
      <c r="C2852" s="65" t="s">
        <v>3</v>
      </c>
      <c r="D2852" s="65"/>
      <c r="E2852" s="65"/>
      <c r="F2852" s="12" t="s">
        <v>4</v>
      </c>
      <c r="G2852" s="12" t="s">
        <v>3725</v>
      </c>
      <c r="H2852" s="12" t="s">
        <v>3726</v>
      </c>
      <c r="I2852" s="12" t="s">
        <v>3727</v>
      </c>
    </row>
    <row r="2853" spans="1:9" ht="21" customHeight="1" x14ac:dyDescent="0.25">
      <c r="A2853" s="13" t="s">
        <v>4867</v>
      </c>
      <c r="B2853" s="14" t="s">
        <v>4868</v>
      </c>
      <c r="C2853" s="66" t="s">
        <v>188</v>
      </c>
      <c r="D2853" s="66"/>
      <c r="E2853" s="66"/>
      <c r="F2853" s="13" t="s">
        <v>193</v>
      </c>
      <c r="G2853" s="15">
        <v>1.05</v>
      </c>
      <c r="H2853" s="16">
        <v>280</v>
      </c>
      <c r="I2853" s="16">
        <f>ROUND(ROUND(G2853,8)*H2853,2)</f>
        <v>294</v>
      </c>
    </row>
    <row r="2854" spans="1:9" ht="15" customHeight="1" x14ac:dyDescent="0.25">
      <c r="A2854" s="8"/>
      <c r="B2854" s="8"/>
      <c r="C2854" s="8"/>
      <c r="D2854" s="8"/>
      <c r="E2854" s="8"/>
      <c r="F2854" s="8"/>
      <c r="G2854" s="67" t="s">
        <v>3896</v>
      </c>
      <c r="H2854" s="67"/>
      <c r="I2854" s="17">
        <f>SUM(I2853:I2853)</f>
        <v>294</v>
      </c>
    </row>
    <row r="2855" spans="1:9" ht="15" customHeight="1" x14ac:dyDescent="0.25">
      <c r="A2855" s="64" t="s">
        <v>3872</v>
      </c>
      <c r="B2855" s="64"/>
      <c r="C2855" s="65" t="s">
        <v>3</v>
      </c>
      <c r="D2855" s="65"/>
      <c r="E2855" s="65"/>
      <c r="F2855" s="12" t="s">
        <v>4</v>
      </c>
      <c r="G2855" s="12" t="s">
        <v>3725</v>
      </c>
      <c r="H2855" s="12" t="s">
        <v>3726</v>
      </c>
      <c r="I2855" s="12" t="s">
        <v>3727</v>
      </c>
    </row>
    <row r="2856" spans="1:9" ht="15" customHeight="1" x14ac:dyDescent="0.25">
      <c r="A2856" s="13" t="s">
        <v>3948</v>
      </c>
      <c r="B2856" s="14" t="s">
        <v>3949</v>
      </c>
      <c r="C2856" s="66" t="s">
        <v>17</v>
      </c>
      <c r="D2856" s="66"/>
      <c r="E2856" s="66"/>
      <c r="F2856" s="13" t="s">
        <v>25</v>
      </c>
      <c r="G2856" s="15">
        <v>1</v>
      </c>
      <c r="H2856" s="16">
        <v>33.520000000000003</v>
      </c>
      <c r="I2856" s="16">
        <f>ROUND(ROUND(G2856,8)*H2856,2)</f>
        <v>33.520000000000003</v>
      </c>
    </row>
    <row r="2857" spans="1:9" ht="15" customHeight="1" x14ac:dyDescent="0.25">
      <c r="A2857" s="13" t="s">
        <v>3899</v>
      </c>
      <c r="B2857" s="14" t="s">
        <v>3900</v>
      </c>
      <c r="C2857" s="66" t="s">
        <v>17</v>
      </c>
      <c r="D2857" s="66"/>
      <c r="E2857" s="66"/>
      <c r="F2857" s="13" t="s">
        <v>25</v>
      </c>
      <c r="G2857" s="15">
        <v>1</v>
      </c>
      <c r="H2857" s="16">
        <v>24.37</v>
      </c>
      <c r="I2857" s="16">
        <f>ROUND(ROUND(G2857,8)*H2857,2)</f>
        <v>24.37</v>
      </c>
    </row>
    <row r="2858" spans="1:9" ht="18" customHeight="1" x14ac:dyDescent="0.25">
      <c r="A2858" s="8"/>
      <c r="B2858" s="8"/>
      <c r="C2858" s="8"/>
      <c r="D2858" s="8"/>
      <c r="E2858" s="8"/>
      <c r="F2858" s="8"/>
      <c r="G2858" s="67" t="s">
        <v>3875</v>
      </c>
      <c r="H2858" s="67"/>
      <c r="I2858" s="17">
        <f>SUM(I2856:I2857)</f>
        <v>57.89</v>
      </c>
    </row>
    <row r="2859" spans="1:9" ht="15" customHeight="1" x14ac:dyDescent="0.25">
      <c r="A2859" s="64" t="s">
        <v>3741</v>
      </c>
      <c r="B2859" s="64"/>
      <c r="C2859" s="65" t="s">
        <v>3</v>
      </c>
      <c r="D2859" s="65"/>
      <c r="E2859" s="65"/>
      <c r="F2859" s="12" t="s">
        <v>4</v>
      </c>
      <c r="G2859" s="12" t="s">
        <v>3725</v>
      </c>
      <c r="H2859" s="12" t="s">
        <v>3726</v>
      </c>
      <c r="I2859" s="12" t="s">
        <v>3727</v>
      </c>
    </row>
    <row r="2860" spans="1:9" ht="21" customHeight="1" x14ac:dyDescent="0.25">
      <c r="A2860" s="13" t="s">
        <v>4549</v>
      </c>
      <c r="B2860" s="14" t="s">
        <v>4550</v>
      </c>
      <c r="C2860" s="66" t="s">
        <v>17</v>
      </c>
      <c r="D2860" s="66"/>
      <c r="E2860" s="66"/>
      <c r="F2860" s="13" t="s">
        <v>76</v>
      </c>
      <c r="G2860" s="15">
        <v>3.0000000000000001E-3</v>
      </c>
      <c r="H2860" s="16">
        <v>764.21</v>
      </c>
      <c r="I2860" s="16">
        <f>ROUND(ROUND(G2860,8)*H2860,2)</f>
        <v>2.29</v>
      </c>
    </row>
    <row r="2861" spans="1:9" ht="15" customHeight="1" x14ac:dyDescent="0.25">
      <c r="A2861" s="8"/>
      <c r="B2861" s="8"/>
      <c r="C2861" s="8"/>
      <c r="D2861" s="8"/>
      <c r="E2861" s="8"/>
      <c r="F2861" s="8"/>
      <c r="G2861" s="67" t="s">
        <v>3744</v>
      </c>
      <c r="H2861" s="67"/>
      <c r="I2861" s="17">
        <f>SUM(I2860:I2860)</f>
        <v>2.29</v>
      </c>
    </row>
    <row r="2862" spans="1:9" ht="15" customHeight="1" x14ac:dyDescent="0.25">
      <c r="A2862" s="69" t="s">
        <v>4869</v>
      </c>
      <c r="B2862" s="69"/>
      <c r="C2862" s="69"/>
      <c r="D2862" s="8"/>
      <c r="E2862" s="8"/>
      <c r="F2862" s="8"/>
      <c r="G2862" s="68" t="s">
        <v>3745</v>
      </c>
      <c r="H2862" s="68"/>
      <c r="I2862" s="4">
        <v>354.18</v>
      </c>
    </row>
    <row r="2863" spans="1:9" ht="9.9499999999999993" customHeight="1" x14ac:dyDescent="0.25">
      <c r="A2863" s="8"/>
      <c r="B2863" s="8"/>
      <c r="C2863" s="8"/>
      <c r="D2863" s="8"/>
      <c r="E2863" s="8"/>
      <c r="F2863" s="8"/>
      <c r="G2863" s="62"/>
      <c r="H2863" s="62"/>
      <c r="I2863" s="62"/>
    </row>
    <row r="2864" spans="1:9" ht="20.100000000000001" customHeight="1" x14ac:dyDescent="0.25">
      <c r="A2864" s="63" t="s">
        <v>4870</v>
      </c>
      <c r="B2864" s="63"/>
      <c r="C2864" s="63"/>
      <c r="D2864" s="63"/>
      <c r="E2864" s="63"/>
      <c r="F2864" s="63"/>
      <c r="G2864" s="63"/>
      <c r="H2864" s="63"/>
      <c r="I2864" s="63"/>
    </row>
    <row r="2865" spans="1:9" ht="15" customHeight="1" x14ac:dyDescent="0.25">
      <c r="A2865" s="64" t="s">
        <v>3887</v>
      </c>
      <c r="B2865" s="64"/>
      <c r="C2865" s="65" t="s">
        <v>3</v>
      </c>
      <c r="D2865" s="65"/>
      <c r="E2865" s="65"/>
      <c r="F2865" s="12" t="s">
        <v>4</v>
      </c>
      <c r="G2865" s="12" t="s">
        <v>3725</v>
      </c>
      <c r="H2865" s="12" t="s">
        <v>3726</v>
      </c>
      <c r="I2865" s="12" t="s">
        <v>3727</v>
      </c>
    </row>
    <row r="2866" spans="1:9" ht="21" customHeight="1" x14ac:dyDescent="0.25">
      <c r="A2866" s="13" t="s">
        <v>4871</v>
      </c>
      <c r="B2866" s="14" t="s">
        <v>4872</v>
      </c>
      <c r="C2866" s="66" t="s">
        <v>188</v>
      </c>
      <c r="D2866" s="66"/>
      <c r="E2866" s="66"/>
      <c r="F2866" s="13" t="s">
        <v>193</v>
      </c>
      <c r="G2866" s="15">
        <v>1.05</v>
      </c>
      <c r="H2866" s="16">
        <v>318.67</v>
      </c>
      <c r="I2866" s="16">
        <f>ROUND(ROUND(G2866,8)*H2866,2)</f>
        <v>334.6</v>
      </c>
    </row>
    <row r="2867" spans="1:9" ht="15" customHeight="1" x14ac:dyDescent="0.25">
      <c r="A2867" s="13" t="s">
        <v>4873</v>
      </c>
      <c r="B2867" s="14" t="s">
        <v>4874</v>
      </c>
      <c r="C2867" s="66" t="s">
        <v>17</v>
      </c>
      <c r="D2867" s="66"/>
      <c r="E2867" s="66"/>
      <c r="F2867" s="13" t="s">
        <v>72</v>
      </c>
      <c r="G2867" s="15">
        <v>1</v>
      </c>
      <c r="H2867" s="16">
        <v>311.66000000000003</v>
      </c>
      <c r="I2867" s="16">
        <f>ROUND(ROUND(G2867,8)*H2867,2)</f>
        <v>311.66000000000003</v>
      </c>
    </row>
    <row r="2868" spans="1:9" ht="15" customHeight="1" x14ac:dyDescent="0.25">
      <c r="A2868" s="8"/>
      <c r="B2868" s="8"/>
      <c r="C2868" s="8"/>
      <c r="D2868" s="8"/>
      <c r="E2868" s="8"/>
      <c r="F2868" s="8"/>
      <c r="G2868" s="67" t="s">
        <v>3896</v>
      </c>
      <c r="H2868" s="67"/>
      <c r="I2868" s="17">
        <f>SUM(I2866:I2867)</f>
        <v>646.26</v>
      </c>
    </row>
    <row r="2869" spans="1:9" ht="15" customHeight="1" x14ac:dyDescent="0.25">
      <c r="A2869" s="64" t="s">
        <v>3872</v>
      </c>
      <c r="B2869" s="64"/>
      <c r="C2869" s="65" t="s">
        <v>3</v>
      </c>
      <c r="D2869" s="65"/>
      <c r="E2869" s="65"/>
      <c r="F2869" s="12" t="s">
        <v>4</v>
      </c>
      <c r="G2869" s="12" t="s">
        <v>3725</v>
      </c>
      <c r="H2869" s="12" t="s">
        <v>3726</v>
      </c>
      <c r="I2869" s="12" t="s">
        <v>3727</v>
      </c>
    </row>
    <row r="2870" spans="1:9" ht="15" customHeight="1" x14ac:dyDescent="0.25">
      <c r="A2870" s="13" t="s">
        <v>3948</v>
      </c>
      <c r="B2870" s="14" t="s">
        <v>3949</v>
      </c>
      <c r="C2870" s="66" t="s">
        <v>17</v>
      </c>
      <c r="D2870" s="66"/>
      <c r="E2870" s="66"/>
      <c r="F2870" s="13" t="s">
        <v>25</v>
      </c>
      <c r="G2870" s="15">
        <v>1</v>
      </c>
      <c r="H2870" s="16">
        <v>33.520000000000003</v>
      </c>
      <c r="I2870" s="16">
        <f>ROUND(ROUND(G2870,8)*H2870,2)</f>
        <v>33.520000000000003</v>
      </c>
    </row>
    <row r="2871" spans="1:9" ht="15" customHeight="1" x14ac:dyDescent="0.25">
      <c r="A2871" s="13" t="s">
        <v>3899</v>
      </c>
      <c r="B2871" s="14" t="s">
        <v>3900</v>
      </c>
      <c r="C2871" s="66" t="s">
        <v>17</v>
      </c>
      <c r="D2871" s="66"/>
      <c r="E2871" s="66"/>
      <c r="F2871" s="13" t="s">
        <v>25</v>
      </c>
      <c r="G2871" s="15">
        <v>1</v>
      </c>
      <c r="H2871" s="16">
        <v>24.37</v>
      </c>
      <c r="I2871" s="16">
        <f>ROUND(ROUND(G2871,8)*H2871,2)</f>
        <v>24.37</v>
      </c>
    </row>
    <row r="2872" spans="1:9" ht="18" customHeight="1" x14ac:dyDescent="0.25">
      <c r="A2872" s="8"/>
      <c r="B2872" s="8"/>
      <c r="C2872" s="8"/>
      <c r="D2872" s="8"/>
      <c r="E2872" s="8"/>
      <c r="F2872" s="8"/>
      <c r="G2872" s="67" t="s">
        <v>3875</v>
      </c>
      <c r="H2872" s="67"/>
      <c r="I2872" s="17">
        <f>SUM(I2870:I2871)</f>
        <v>57.89</v>
      </c>
    </row>
    <row r="2873" spans="1:9" ht="15" customHeight="1" x14ac:dyDescent="0.25">
      <c r="A2873" s="64" t="s">
        <v>3741</v>
      </c>
      <c r="B2873" s="64"/>
      <c r="C2873" s="65" t="s">
        <v>3</v>
      </c>
      <c r="D2873" s="65"/>
      <c r="E2873" s="65"/>
      <c r="F2873" s="12" t="s">
        <v>4</v>
      </c>
      <c r="G2873" s="12" t="s">
        <v>3725</v>
      </c>
      <c r="H2873" s="12" t="s">
        <v>3726</v>
      </c>
      <c r="I2873" s="12" t="s">
        <v>3727</v>
      </c>
    </row>
    <row r="2874" spans="1:9" ht="21" customHeight="1" x14ac:dyDescent="0.25">
      <c r="A2874" s="13" t="s">
        <v>4549</v>
      </c>
      <c r="B2874" s="14" t="s">
        <v>4550</v>
      </c>
      <c r="C2874" s="66" t="s">
        <v>17</v>
      </c>
      <c r="D2874" s="66"/>
      <c r="E2874" s="66"/>
      <c r="F2874" s="13" t="s">
        <v>76</v>
      </c>
      <c r="G2874" s="15">
        <v>3.0000000000000001E-3</v>
      </c>
      <c r="H2874" s="16">
        <v>764.21</v>
      </c>
      <c r="I2874" s="16">
        <f>ROUND(ROUND(G2874,8)*H2874,2)</f>
        <v>2.29</v>
      </c>
    </row>
    <row r="2875" spans="1:9" ht="15" customHeight="1" x14ac:dyDescent="0.25">
      <c r="A2875" s="8"/>
      <c r="B2875" s="8"/>
      <c r="C2875" s="8"/>
      <c r="D2875" s="8"/>
      <c r="E2875" s="8"/>
      <c r="F2875" s="8"/>
      <c r="G2875" s="67" t="s">
        <v>3744</v>
      </c>
      <c r="H2875" s="67"/>
      <c r="I2875" s="17">
        <f>SUM(I2874:I2874)</f>
        <v>2.29</v>
      </c>
    </row>
    <row r="2876" spans="1:9" ht="15" customHeight="1" x14ac:dyDescent="0.25">
      <c r="A2876" s="69" t="s">
        <v>4875</v>
      </c>
      <c r="B2876" s="69"/>
      <c r="C2876" s="69"/>
      <c r="D2876" s="8"/>
      <c r="E2876" s="8"/>
      <c r="F2876" s="8"/>
      <c r="G2876" s="68" t="s">
        <v>3745</v>
      </c>
      <c r="H2876" s="68"/>
      <c r="I2876" s="4">
        <v>706.44</v>
      </c>
    </row>
    <row r="2877" spans="1:9" ht="9.9499999999999993" customHeight="1" x14ac:dyDescent="0.25">
      <c r="A2877" s="8"/>
      <c r="B2877" s="8"/>
      <c r="C2877" s="8"/>
      <c r="D2877" s="8"/>
      <c r="E2877" s="8"/>
      <c r="F2877" s="8"/>
      <c r="G2877" s="62"/>
      <c r="H2877" s="62"/>
      <c r="I2877" s="62"/>
    </row>
    <row r="2878" spans="1:9" ht="20.100000000000001" customHeight="1" x14ac:dyDescent="0.25">
      <c r="A2878" s="63" t="s">
        <v>4876</v>
      </c>
      <c r="B2878" s="63"/>
      <c r="C2878" s="63"/>
      <c r="D2878" s="63"/>
      <c r="E2878" s="63"/>
      <c r="F2878" s="63"/>
      <c r="G2878" s="63"/>
      <c r="H2878" s="63"/>
      <c r="I2878" s="63"/>
    </row>
    <row r="2879" spans="1:9" ht="15" customHeight="1" x14ac:dyDescent="0.25">
      <c r="A2879" s="64" t="s">
        <v>3887</v>
      </c>
      <c r="B2879" s="64"/>
      <c r="C2879" s="65" t="s">
        <v>3</v>
      </c>
      <c r="D2879" s="65"/>
      <c r="E2879" s="65"/>
      <c r="F2879" s="12" t="s">
        <v>4</v>
      </c>
      <c r="G2879" s="12" t="s">
        <v>3725</v>
      </c>
      <c r="H2879" s="12" t="s">
        <v>3726</v>
      </c>
      <c r="I2879" s="12" t="s">
        <v>3727</v>
      </c>
    </row>
    <row r="2880" spans="1:9" ht="21" customHeight="1" x14ac:dyDescent="0.25">
      <c r="A2880" s="13" t="s">
        <v>4147</v>
      </c>
      <c r="B2880" s="14" t="s">
        <v>4148</v>
      </c>
      <c r="C2880" s="66" t="s">
        <v>17</v>
      </c>
      <c r="D2880" s="66"/>
      <c r="E2880" s="66"/>
      <c r="F2880" s="13" t="s">
        <v>4149</v>
      </c>
      <c r="G2880" s="15">
        <v>8.0000000000000002E-3</v>
      </c>
      <c r="H2880" s="16">
        <v>6.71</v>
      </c>
      <c r="I2880" s="16">
        <f>TRUNC(TRUNC(G2880,8)*H2880,2)</f>
        <v>0.05</v>
      </c>
    </row>
    <row r="2881" spans="1:9" ht="29.1" customHeight="1" x14ac:dyDescent="0.25">
      <c r="A2881" s="13" t="s">
        <v>4738</v>
      </c>
      <c r="B2881" s="14" t="s">
        <v>4739</v>
      </c>
      <c r="C2881" s="66" t="s">
        <v>17</v>
      </c>
      <c r="D2881" s="66"/>
      <c r="E2881" s="66"/>
      <c r="F2881" s="13" t="s">
        <v>61</v>
      </c>
      <c r="G2881" s="15">
        <v>6</v>
      </c>
      <c r="H2881" s="16">
        <v>0.22</v>
      </c>
      <c r="I2881" s="16">
        <f>TRUNC(TRUNC(G2881,8)*H2881,2)</f>
        <v>1.32</v>
      </c>
    </row>
    <row r="2882" spans="1:9" ht="21" customHeight="1" x14ac:dyDescent="0.25">
      <c r="A2882" s="13" t="s">
        <v>3925</v>
      </c>
      <c r="B2882" s="14" t="s">
        <v>3926</v>
      </c>
      <c r="C2882" s="66" t="s">
        <v>17</v>
      </c>
      <c r="D2882" s="66"/>
      <c r="E2882" s="66"/>
      <c r="F2882" s="13" t="s">
        <v>178</v>
      </c>
      <c r="G2882" s="15">
        <v>0.20300000000000001</v>
      </c>
      <c r="H2882" s="16">
        <v>9.6199999999999992</v>
      </c>
      <c r="I2882" s="16">
        <f>TRUNC(TRUNC(G2882,8)*H2882,2)</f>
        <v>1.95</v>
      </c>
    </row>
    <row r="2883" spans="1:9" ht="15" customHeight="1" x14ac:dyDescent="0.25">
      <c r="A2883" s="8"/>
      <c r="B2883" s="8"/>
      <c r="C2883" s="8"/>
      <c r="D2883" s="8"/>
      <c r="E2883" s="8"/>
      <c r="F2883" s="8"/>
      <c r="G2883" s="67" t="s">
        <v>3896</v>
      </c>
      <c r="H2883" s="67"/>
      <c r="I2883" s="17">
        <f>SUM(I2880:I2882)</f>
        <v>3.3200000000000003</v>
      </c>
    </row>
    <row r="2884" spans="1:9" ht="15" customHeight="1" x14ac:dyDescent="0.25">
      <c r="A2884" s="64" t="s">
        <v>3872</v>
      </c>
      <c r="B2884" s="64"/>
      <c r="C2884" s="65" t="s">
        <v>3</v>
      </c>
      <c r="D2884" s="65"/>
      <c r="E2884" s="65"/>
      <c r="F2884" s="12" t="s">
        <v>4</v>
      </c>
      <c r="G2884" s="12" t="s">
        <v>3725</v>
      </c>
      <c r="H2884" s="12" t="s">
        <v>3726</v>
      </c>
      <c r="I2884" s="12" t="s">
        <v>3727</v>
      </c>
    </row>
    <row r="2885" spans="1:9" ht="15" customHeight="1" x14ac:dyDescent="0.25">
      <c r="A2885" s="13" t="s">
        <v>3948</v>
      </c>
      <c r="B2885" s="14" t="s">
        <v>3949</v>
      </c>
      <c r="C2885" s="66" t="s">
        <v>17</v>
      </c>
      <c r="D2885" s="66"/>
      <c r="E2885" s="66"/>
      <c r="F2885" s="13" t="s">
        <v>25</v>
      </c>
      <c r="G2885" s="15">
        <v>0.39</v>
      </c>
      <c r="H2885" s="16">
        <v>33.520000000000003</v>
      </c>
      <c r="I2885" s="16">
        <f>TRUNC(TRUNC(G2885,8)*H2885,2)</f>
        <v>13.07</v>
      </c>
    </row>
    <row r="2886" spans="1:9" ht="15" customHeight="1" x14ac:dyDescent="0.25">
      <c r="A2886" s="13" t="s">
        <v>3899</v>
      </c>
      <c r="B2886" s="14" t="s">
        <v>3900</v>
      </c>
      <c r="C2886" s="66" t="s">
        <v>17</v>
      </c>
      <c r="D2886" s="66"/>
      <c r="E2886" s="66"/>
      <c r="F2886" s="13" t="s">
        <v>25</v>
      </c>
      <c r="G2886" s="15">
        <v>0.19500000000000001</v>
      </c>
      <c r="H2886" s="16">
        <v>24.37</v>
      </c>
      <c r="I2886" s="16">
        <f>TRUNC(TRUNC(G2886,8)*H2886,2)</f>
        <v>4.75</v>
      </c>
    </row>
    <row r="2887" spans="1:9" ht="18" customHeight="1" x14ac:dyDescent="0.25">
      <c r="A2887" s="8"/>
      <c r="B2887" s="8"/>
      <c r="C2887" s="8"/>
      <c r="D2887" s="8"/>
      <c r="E2887" s="8"/>
      <c r="F2887" s="8"/>
      <c r="G2887" s="67" t="s">
        <v>3875</v>
      </c>
      <c r="H2887" s="67"/>
      <c r="I2887" s="17">
        <f>SUM(I2885:I2886)</f>
        <v>17.82</v>
      </c>
    </row>
    <row r="2888" spans="1:9" ht="15" customHeight="1" x14ac:dyDescent="0.25">
      <c r="A2888" s="64" t="s">
        <v>3741</v>
      </c>
      <c r="B2888" s="64"/>
      <c r="C2888" s="65" t="s">
        <v>3</v>
      </c>
      <c r="D2888" s="65"/>
      <c r="E2888" s="65"/>
      <c r="F2888" s="12" t="s">
        <v>4</v>
      </c>
      <c r="G2888" s="12" t="s">
        <v>3725</v>
      </c>
      <c r="H2888" s="12" t="s">
        <v>3726</v>
      </c>
      <c r="I2888" s="12" t="s">
        <v>3727</v>
      </c>
    </row>
    <row r="2889" spans="1:9" ht="29.1" customHeight="1" x14ac:dyDescent="0.25">
      <c r="A2889" s="13" t="s">
        <v>4877</v>
      </c>
      <c r="B2889" s="14" t="s">
        <v>4878</v>
      </c>
      <c r="C2889" s="66" t="s">
        <v>17</v>
      </c>
      <c r="D2889" s="66"/>
      <c r="E2889" s="66"/>
      <c r="F2889" s="13" t="s">
        <v>76</v>
      </c>
      <c r="G2889" s="15">
        <v>2.1000000000000001E-2</v>
      </c>
      <c r="H2889" s="16">
        <v>574.70000000000005</v>
      </c>
      <c r="I2889" s="16">
        <f>TRUNC(TRUNC(G2889,8)*H2889,2)</f>
        <v>12.06</v>
      </c>
    </row>
    <row r="2890" spans="1:9" ht="21" customHeight="1" x14ac:dyDescent="0.25">
      <c r="A2890" s="13" t="s">
        <v>4814</v>
      </c>
      <c r="B2890" s="14" t="s">
        <v>4815</v>
      </c>
      <c r="C2890" s="66" t="s">
        <v>17</v>
      </c>
      <c r="D2890" s="66"/>
      <c r="E2890" s="66"/>
      <c r="F2890" s="13" t="s">
        <v>740</v>
      </c>
      <c r="G2890" s="15">
        <v>0.79</v>
      </c>
      <c r="H2890" s="16">
        <v>8.6999999999999993</v>
      </c>
      <c r="I2890" s="16">
        <f>TRUNC(TRUNC(G2890,8)*H2890,2)</f>
        <v>6.87</v>
      </c>
    </row>
    <row r="2891" spans="1:9" ht="21" customHeight="1" x14ac:dyDescent="0.25">
      <c r="A2891" s="13" t="s">
        <v>4879</v>
      </c>
      <c r="B2891" s="14" t="s">
        <v>4880</v>
      </c>
      <c r="C2891" s="66" t="s">
        <v>17</v>
      </c>
      <c r="D2891" s="66"/>
      <c r="E2891" s="66"/>
      <c r="F2891" s="13" t="s">
        <v>72</v>
      </c>
      <c r="G2891" s="15">
        <v>9.4E-2</v>
      </c>
      <c r="H2891" s="16">
        <v>180.54</v>
      </c>
      <c r="I2891" s="16">
        <f>TRUNC(TRUNC(G2891,8)*H2891,2)</f>
        <v>16.97</v>
      </c>
    </row>
    <row r="2892" spans="1:9" ht="15" customHeight="1" x14ac:dyDescent="0.25">
      <c r="A2892" s="8"/>
      <c r="B2892" s="8"/>
      <c r="C2892" s="8"/>
      <c r="D2892" s="8"/>
      <c r="E2892" s="8"/>
      <c r="F2892" s="8"/>
      <c r="G2892" s="67" t="s">
        <v>3744</v>
      </c>
      <c r="H2892" s="67"/>
      <c r="I2892" s="17">
        <f>SUM(I2889:I2891)</f>
        <v>35.9</v>
      </c>
    </row>
    <row r="2893" spans="1:9" ht="15" customHeight="1" x14ac:dyDescent="0.25">
      <c r="A2893" s="8"/>
      <c r="B2893" s="8"/>
      <c r="C2893" s="8"/>
      <c r="D2893" s="8"/>
      <c r="E2893" s="8"/>
      <c r="F2893" s="8"/>
      <c r="G2893" s="68" t="s">
        <v>3745</v>
      </c>
      <c r="H2893" s="68"/>
      <c r="I2893" s="4">
        <f>ROUND(SUM(I2883,I2887,I2892),2)</f>
        <v>57.04</v>
      </c>
    </row>
    <row r="2894" spans="1:9" ht="9.9499999999999993" customHeight="1" x14ac:dyDescent="0.25">
      <c r="A2894" s="8"/>
      <c r="B2894" s="8"/>
      <c r="C2894" s="8"/>
      <c r="D2894" s="8"/>
      <c r="E2894" s="8"/>
      <c r="F2894" s="8"/>
      <c r="G2894" s="62"/>
      <c r="H2894" s="62"/>
      <c r="I2894" s="62"/>
    </row>
    <row r="2895" spans="1:9" ht="20.100000000000001" customHeight="1" x14ac:dyDescent="0.25">
      <c r="A2895" s="63" t="s">
        <v>4881</v>
      </c>
      <c r="B2895" s="63"/>
      <c r="C2895" s="63"/>
      <c r="D2895" s="63"/>
      <c r="E2895" s="63"/>
      <c r="F2895" s="63"/>
      <c r="G2895" s="63"/>
      <c r="H2895" s="63"/>
      <c r="I2895" s="63"/>
    </row>
    <row r="2896" spans="1:9" ht="15" customHeight="1" x14ac:dyDescent="0.25">
      <c r="A2896" s="64" t="s">
        <v>3887</v>
      </c>
      <c r="B2896" s="64"/>
      <c r="C2896" s="65" t="s">
        <v>3</v>
      </c>
      <c r="D2896" s="65"/>
      <c r="E2896" s="65"/>
      <c r="F2896" s="12" t="s">
        <v>4</v>
      </c>
      <c r="G2896" s="12" t="s">
        <v>3725</v>
      </c>
      <c r="H2896" s="12" t="s">
        <v>3726</v>
      </c>
      <c r="I2896" s="12" t="s">
        <v>3727</v>
      </c>
    </row>
    <row r="2897" spans="1:9" ht="21" customHeight="1" x14ac:dyDescent="0.25">
      <c r="A2897" s="13" t="s">
        <v>4147</v>
      </c>
      <c r="B2897" s="14" t="s">
        <v>4148</v>
      </c>
      <c r="C2897" s="66" t="s">
        <v>17</v>
      </c>
      <c r="D2897" s="66"/>
      <c r="E2897" s="66"/>
      <c r="F2897" s="13" t="s">
        <v>4149</v>
      </c>
      <c r="G2897" s="15">
        <v>8.0000000000000002E-3</v>
      </c>
      <c r="H2897" s="16">
        <v>6.71</v>
      </c>
      <c r="I2897" s="16">
        <f>TRUNC(TRUNC(G2897,8)*H2897,2)</f>
        <v>0.05</v>
      </c>
    </row>
    <row r="2898" spans="1:9" ht="29.1" customHeight="1" x14ac:dyDescent="0.25">
      <c r="A2898" s="13" t="s">
        <v>4738</v>
      </c>
      <c r="B2898" s="14" t="s">
        <v>4739</v>
      </c>
      <c r="C2898" s="66" t="s">
        <v>17</v>
      </c>
      <c r="D2898" s="66"/>
      <c r="E2898" s="66"/>
      <c r="F2898" s="13" t="s">
        <v>61</v>
      </c>
      <c r="G2898" s="15">
        <v>6</v>
      </c>
      <c r="H2898" s="16">
        <v>0.22</v>
      </c>
      <c r="I2898" s="16">
        <f>TRUNC(TRUNC(G2898,8)*H2898,2)</f>
        <v>1.32</v>
      </c>
    </row>
    <row r="2899" spans="1:9" ht="15" customHeight="1" x14ac:dyDescent="0.25">
      <c r="A2899" s="8"/>
      <c r="B2899" s="8"/>
      <c r="C2899" s="8"/>
      <c r="D2899" s="8"/>
      <c r="E2899" s="8"/>
      <c r="F2899" s="8"/>
      <c r="G2899" s="67" t="s">
        <v>3896</v>
      </c>
      <c r="H2899" s="67"/>
      <c r="I2899" s="17">
        <f>SUM(I2897:I2898)</f>
        <v>1.37</v>
      </c>
    </row>
    <row r="2900" spans="1:9" ht="15" customHeight="1" x14ac:dyDescent="0.25">
      <c r="A2900" s="64" t="s">
        <v>3872</v>
      </c>
      <c r="B2900" s="64"/>
      <c r="C2900" s="65" t="s">
        <v>3</v>
      </c>
      <c r="D2900" s="65"/>
      <c r="E2900" s="65"/>
      <c r="F2900" s="12" t="s">
        <v>4</v>
      </c>
      <c r="G2900" s="12" t="s">
        <v>3725</v>
      </c>
      <c r="H2900" s="12" t="s">
        <v>3726</v>
      </c>
      <c r="I2900" s="12" t="s">
        <v>3727</v>
      </c>
    </row>
    <row r="2901" spans="1:9" ht="15" customHeight="1" x14ac:dyDescent="0.25">
      <c r="A2901" s="13" t="s">
        <v>3948</v>
      </c>
      <c r="B2901" s="14" t="s">
        <v>3949</v>
      </c>
      <c r="C2901" s="66" t="s">
        <v>17</v>
      </c>
      <c r="D2901" s="66"/>
      <c r="E2901" s="66"/>
      <c r="F2901" s="13" t="s">
        <v>25</v>
      </c>
      <c r="G2901" s="15">
        <v>0.21299999999999999</v>
      </c>
      <c r="H2901" s="16">
        <v>33.520000000000003</v>
      </c>
      <c r="I2901" s="16">
        <f>TRUNC(TRUNC(G2901,8)*H2901,2)</f>
        <v>7.13</v>
      </c>
    </row>
    <row r="2902" spans="1:9" ht="15" customHeight="1" x14ac:dyDescent="0.25">
      <c r="A2902" s="13" t="s">
        <v>3899</v>
      </c>
      <c r="B2902" s="14" t="s">
        <v>3900</v>
      </c>
      <c r="C2902" s="66" t="s">
        <v>17</v>
      </c>
      <c r="D2902" s="66"/>
      <c r="E2902" s="66"/>
      <c r="F2902" s="13" t="s">
        <v>25</v>
      </c>
      <c r="G2902" s="15">
        <v>0.107</v>
      </c>
      <c r="H2902" s="16">
        <v>24.37</v>
      </c>
      <c r="I2902" s="16">
        <f>TRUNC(TRUNC(G2902,8)*H2902,2)</f>
        <v>2.6</v>
      </c>
    </row>
    <row r="2903" spans="1:9" ht="18" customHeight="1" x14ac:dyDescent="0.25">
      <c r="A2903" s="8"/>
      <c r="B2903" s="8"/>
      <c r="C2903" s="8"/>
      <c r="D2903" s="8"/>
      <c r="E2903" s="8"/>
      <c r="F2903" s="8"/>
      <c r="G2903" s="67" t="s">
        <v>3875</v>
      </c>
      <c r="H2903" s="67"/>
      <c r="I2903" s="17">
        <f>SUM(I2901:I2902)</f>
        <v>9.73</v>
      </c>
    </row>
    <row r="2904" spans="1:9" ht="15" customHeight="1" x14ac:dyDescent="0.25">
      <c r="A2904" s="64" t="s">
        <v>3741</v>
      </c>
      <c r="B2904" s="64"/>
      <c r="C2904" s="65" t="s">
        <v>3</v>
      </c>
      <c r="D2904" s="65"/>
      <c r="E2904" s="65"/>
      <c r="F2904" s="12" t="s">
        <v>4</v>
      </c>
      <c r="G2904" s="12" t="s">
        <v>3725</v>
      </c>
      <c r="H2904" s="12" t="s">
        <v>3726</v>
      </c>
      <c r="I2904" s="12" t="s">
        <v>3727</v>
      </c>
    </row>
    <row r="2905" spans="1:9" ht="29.1" customHeight="1" x14ac:dyDescent="0.25">
      <c r="A2905" s="13" t="s">
        <v>4877</v>
      </c>
      <c r="B2905" s="14" t="s">
        <v>4878</v>
      </c>
      <c r="C2905" s="66" t="s">
        <v>17</v>
      </c>
      <c r="D2905" s="66"/>
      <c r="E2905" s="66"/>
      <c r="F2905" s="13" t="s">
        <v>76</v>
      </c>
      <c r="G2905" s="15">
        <v>2.1000000000000001E-2</v>
      </c>
      <c r="H2905" s="16">
        <v>574.70000000000005</v>
      </c>
      <c r="I2905" s="16">
        <f>TRUNC(TRUNC(G2905,8)*H2905,2)</f>
        <v>12.06</v>
      </c>
    </row>
    <row r="2906" spans="1:9" ht="21" customHeight="1" x14ac:dyDescent="0.25">
      <c r="A2906" s="13" t="s">
        <v>4814</v>
      </c>
      <c r="B2906" s="14" t="s">
        <v>4815</v>
      </c>
      <c r="C2906" s="66" t="s">
        <v>17</v>
      </c>
      <c r="D2906" s="66"/>
      <c r="E2906" s="66"/>
      <c r="F2906" s="13" t="s">
        <v>740</v>
      </c>
      <c r="G2906" s="15">
        <v>0.79</v>
      </c>
      <c r="H2906" s="16">
        <v>8.6999999999999993</v>
      </c>
      <c r="I2906" s="16">
        <f>TRUNC(TRUNC(G2906,8)*H2906,2)</f>
        <v>6.87</v>
      </c>
    </row>
    <row r="2907" spans="1:9" ht="21" customHeight="1" x14ac:dyDescent="0.25">
      <c r="A2907" s="13" t="s">
        <v>4879</v>
      </c>
      <c r="B2907" s="14" t="s">
        <v>4880</v>
      </c>
      <c r="C2907" s="66" t="s">
        <v>17</v>
      </c>
      <c r="D2907" s="66"/>
      <c r="E2907" s="66"/>
      <c r="F2907" s="13" t="s">
        <v>72</v>
      </c>
      <c r="G2907" s="15">
        <v>7.5999999999999998E-2</v>
      </c>
      <c r="H2907" s="16">
        <v>180.54</v>
      </c>
      <c r="I2907" s="16">
        <f>TRUNC(TRUNC(G2907,8)*H2907,2)</f>
        <v>13.72</v>
      </c>
    </row>
    <row r="2908" spans="1:9" ht="15" customHeight="1" x14ac:dyDescent="0.25">
      <c r="A2908" s="8"/>
      <c r="B2908" s="8"/>
      <c r="C2908" s="8"/>
      <c r="D2908" s="8"/>
      <c r="E2908" s="8"/>
      <c r="F2908" s="8"/>
      <c r="G2908" s="67" t="s">
        <v>3744</v>
      </c>
      <c r="H2908" s="67"/>
      <c r="I2908" s="17">
        <f>SUM(I2905:I2907)</f>
        <v>32.65</v>
      </c>
    </row>
    <row r="2909" spans="1:9" ht="15" customHeight="1" x14ac:dyDescent="0.25">
      <c r="A2909" s="8"/>
      <c r="B2909" s="8"/>
      <c r="C2909" s="8"/>
      <c r="D2909" s="8"/>
      <c r="E2909" s="8"/>
      <c r="F2909" s="8"/>
      <c r="G2909" s="68" t="s">
        <v>3745</v>
      </c>
      <c r="H2909" s="68"/>
      <c r="I2909" s="4">
        <f>ROUND(SUM(I2899,I2903,I2908),2)</f>
        <v>43.75</v>
      </c>
    </row>
    <row r="2910" spans="1:9" ht="9.9499999999999993" customHeight="1" x14ac:dyDescent="0.25">
      <c r="A2910" s="8"/>
      <c r="B2910" s="8"/>
      <c r="C2910" s="8"/>
      <c r="D2910" s="8"/>
      <c r="E2910" s="8"/>
      <c r="F2910" s="8"/>
      <c r="G2910" s="62"/>
      <c r="H2910" s="62"/>
      <c r="I2910" s="62"/>
    </row>
    <row r="2911" spans="1:9" ht="20.100000000000001" customHeight="1" x14ac:dyDescent="0.25">
      <c r="A2911" s="63" t="s">
        <v>4882</v>
      </c>
      <c r="B2911" s="63"/>
      <c r="C2911" s="63"/>
      <c r="D2911" s="63"/>
      <c r="E2911" s="63"/>
      <c r="F2911" s="63"/>
      <c r="G2911" s="63"/>
      <c r="H2911" s="63"/>
      <c r="I2911" s="63"/>
    </row>
    <row r="2912" spans="1:9" ht="15" customHeight="1" x14ac:dyDescent="0.25">
      <c r="A2912" s="64" t="s">
        <v>3865</v>
      </c>
      <c r="B2912" s="64"/>
      <c r="C2912" s="65" t="s">
        <v>3</v>
      </c>
      <c r="D2912" s="65"/>
      <c r="E2912" s="65"/>
      <c r="F2912" s="12" t="s">
        <v>4</v>
      </c>
      <c r="G2912" s="12" t="s">
        <v>3725</v>
      </c>
      <c r="H2912" s="12" t="s">
        <v>3726</v>
      </c>
      <c r="I2912" s="12" t="s">
        <v>3727</v>
      </c>
    </row>
    <row r="2913" spans="1:9" ht="29.1" customHeight="1" x14ac:dyDescent="0.25">
      <c r="A2913" s="13" t="s">
        <v>3915</v>
      </c>
      <c r="B2913" s="14" t="s">
        <v>3916</v>
      </c>
      <c r="C2913" s="66" t="s">
        <v>17</v>
      </c>
      <c r="D2913" s="66"/>
      <c r="E2913" s="66"/>
      <c r="F2913" s="13" t="s">
        <v>3868</v>
      </c>
      <c r="G2913" s="15">
        <v>0.39800000000000002</v>
      </c>
      <c r="H2913" s="16">
        <v>40.880000000000003</v>
      </c>
      <c r="I2913" s="16">
        <f>TRUNC(TRUNC(G2913,8)*H2913,2)</f>
        <v>16.27</v>
      </c>
    </row>
    <row r="2914" spans="1:9" ht="29.1" customHeight="1" x14ac:dyDescent="0.25">
      <c r="A2914" s="13" t="s">
        <v>3917</v>
      </c>
      <c r="B2914" s="14" t="s">
        <v>3918</v>
      </c>
      <c r="C2914" s="66" t="s">
        <v>17</v>
      </c>
      <c r="D2914" s="66"/>
      <c r="E2914" s="66"/>
      <c r="F2914" s="13" t="s">
        <v>3829</v>
      </c>
      <c r="G2914" s="15">
        <v>2.1000000000000001E-2</v>
      </c>
      <c r="H2914" s="16">
        <v>42.43</v>
      </c>
      <c r="I2914" s="16">
        <f>TRUNC(TRUNC(G2914,8)*H2914,2)</f>
        <v>0.89</v>
      </c>
    </row>
    <row r="2915" spans="1:9" ht="18" customHeight="1" x14ac:dyDescent="0.25">
      <c r="A2915" s="8"/>
      <c r="B2915" s="8"/>
      <c r="C2915" s="8"/>
      <c r="D2915" s="8"/>
      <c r="E2915" s="8"/>
      <c r="F2915" s="8"/>
      <c r="G2915" s="67" t="s">
        <v>3871</v>
      </c>
      <c r="H2915" s="67"/>
      <c r="I2915" s="17">
        <f>SUM(I2913:I2914)</f>
        <v>17.16</v>
      </c>
    </row>
    <row r="2916" spans="1:9" ht="15" customHeight="1" x14ac:dyDescent="0.25">
      <c r="A2916" s="64" t="s">
        <v>3887</v>
      </c>
      <c r="B2916" s="64"/>
      <c r="C2916" s="65" t="s">
        <v>3</v>
      </c>
      <c r="D2916" s="65"/>
      <c r="E2916" s="65"/>
      <c r="F2916" s="12" t="s">
        <v>4</v>
      </c>
      <c r="G2916" s="12" t="s">
        <v>3725</v>
      </c>
      <c r="H2916" s="12" t="s">
        <v>3726</v>
      </c>
      <c r="I2916" s="12" t="s">
        <v>3727</v>
      </c>
    </row>
    <row r="2917" spans="1:9" ht="21" customHeight="1" x14ac:dyDescent="0.25">
      <c r="A2917" s="13" t="s">
        <v>4883</v>
      </c>
      <c r="B2917" s="14" t="s">
        <v>4884</v>
      </c>
      <c r="C2917" s="66" t="s">
        <v>17</v>
      </c>
      <c r="D2917" s="66"/>
      <c r="E2917" s="66"/>
      <c r="F2917" s="13" t="s">
        <v>178</v>
      </c>
      <c r="G2917" s="15">
        <v>1.04</v>
      </c>
      <c r="H2917" s="16">
        <v>75.569999999999993</v>
      </c>
      <c r="I2917" s="16">
        <f>TRUNC(TRUNC(G2917,8)*H2917,2)</f>
        <v>78.59</v>
      </c>
    </row>
    <row r="2918" spans="1:9" ht="15" customHeight="1" x14ac:dyDescent="0.25">
      <c r="A2918" s="8"/>
      <c r="B2918" s="8"/>
      <c r="C2918" s="8"/>
      <c r="D2918" s="8"/>
      <c r="E2918" s="8"/>
      <c r="F2918" s="8"/>
      <c r="G2918" s="67" t="s">
        <v>3896</v>
      </c>
      <c r="H2918" s="67"/>
      <c r="I2918" s="17">
        <f>SUM(I2917:I2917)</f>
        <v>78.59</v>
      </c>
    </row>
    <row r="2919" spans="1:9" ht="15" customHeight="1" x14ac:dyDescent="0.25">
      <c r="A2919" s="64" t="s">
        <v>3872</v>
      </c>
      <c r="B2919" s="64"/>
      <c r="C2919" s="65" t="s">
        <v>3</v>
      </c>
      <c r="D2919" s="65"/>
      <c r="E2919" s="65"/>
      <c r="F2919" s="12" t="s">
        <v>4</v>
      </c>
      <c r="G2919" s="12" t="s">
        <v>3725</v>
      </c>
      <c r="H2919" s="12" t="s">
        <v>3726</v>
      </c>
      <c r="I2919" s="12" t="s">
        <v>3727</v>
      </c>
    </row>
    <row r="2920" spans="1:9" ht="21" customHeight="1" x14ac:dyDescent="0.25">
      <c r="A2920" s="13" t="s">
        <v>4885</v>
      </c>
      <c r="B2920" s="14" t="s">
        <v>4886</v>
      </c>
      <c r="C2920" s="66" t="s">
        <v>17</v>
      </c>
      <c r="D2920" s="66"/>
      <c r="E2920" s="66"/>
      <c r="F2920" s="13" t="s">
        <v>25</v>
      </c>
      <c r="G2920" s="15">
        <v>0.41899999999999998</v>
      </c>
      <c r="H2920" s="16">
        <v>33.369999999999997</v>
      </c>
      <c r="I2920" s="16">
        <f>TRUNC(TRUNC(G2920,8)*H2920,2)</f>
        <v>13.98</v>
      </c>
    </row>
    <row r="2921" spans="1:9" ht="15" customHeight="1" x14ac:dyDescent="0.25">
      <c r="A2921" s="13" t="s">
        <v>3899</v>
      </c>
      <c r="B2921" s="14" t="s">
        <v>3900</v>
      </c>
      <c r="C2921" s="66" t="s">
        <v>17</v>
      </c>
      <c r="D2921" s="66"/>
      <c r="E2921" s="66"/>
      <c r="F2921" s="13" t="s">
        <v>25</v>
      </c>
      <c r="G2921" s="15">
        <v>0.20899999999999999</v>
      </c>
      <c r="H2921" s="16">
        <v>24.37</v>
      </c>
      <c r="I2921" s="16">
        <f>TRUNC(TRUNC(G2921,8)*H2921,2)</f>
        <v>5.09</v>
      </c>
    </row>
    <row r="2922" spans="1:9" ht="18" customHeight="1" x14ac:dyDescent="0.25">
      <c r="A2922" s="8"/>
      <c r="B2922" s="8"/>
      <c r="C2922" s="8"/>
      <c r="D2922" s="8"/>
      <c r="E2922" s="8"/>
      <c r="F2922" s="8"/>
      <c r="G2922" s="67" t="s">
        <v>3875</v>
      </c>
      <c r="H2922" s="67"/>
      <c r="I2922" s="17">
        <f>SUM(I2920:I2921)</f>
        <v>19.07</v>
      </c>
    </row>
    <row r="2923" spans="1:9" ht="15" customHeight="1" x14ac:dyDescent="0.25">
      <c r="A2923" s="64" t="s">
        <v>3741</v>
      </c>
      <c r="B2923" s="64"/>
      <c r="C2923" s="65" t="s">
        <v>3</v>
      </c>
      <c r="D2923" s="65"/>
      <c r="E2923" s="65"/>
      <c r="F2923" s="12" t="s">
        <v>4</v>
      </c>
      <c r="G2923" s="12" t="s">
        <v>3725</v>
      </c>
      <c r="H2923" s="12" t="s">
        <v>3726</v>
      </c>
      <c r="I2923" s="12" t="s">
        <v>3727</v>
      </c>
    </row>
    <row r="2924" spans="1:9" ht="45.95" customHeight="1" x14ac:dyDescent="0.25">
      <c r="A2924" s="13" t="s">
        <v>4887</v>
      </c>
      <c r="B2924" s="14" t="s">
        <v>4888</v>
      </c>
      <c r="C2924" s="66" t="s">
        <v>17</v>
      </c>
      <c r="D2924" s="66"/>
      <c r="E2924" s="66"/>
      <c r="F2924" s="13" t="s">
        <v>76</v>
      </c>
      <c r="G2924" s="15">
        <v>6.0000000000000001E-3</v>
      </c>
      <c r="H2924" s="16">
        <v>599.49</v>
      </c>
      <c r="I2924" s="16">
        <f>TRUNC(TRUNC(G2924,8)*H2924,2)</f>
        <v>3.59</v>
      </c>
    </row>
    <row r="2925" spans="1:9" ht="15" customHeight="1" x14ac:dyDescent="0.25">
      <c r="A2925" s="8"/>
      <c r="B2925" s="8"/>
      <c r="C2925" s="8"/>
      <c r="D2925" s="8"/>
      <c r="E2925" s="8"/>
      <c r="F2925" s="8"/>
      <c r="G2925" s="67" t="s">
        <v>3744</v>
      </c>
      <c r="H2925" s="67"/>
      <c r="I2925" s="17">
        <f>SUM(I2924:I2924)</f>
        <v>3.59</v>
      </c>
    </row>
    <row r="2926" spans="1:9" ht="15" customHeight="1" x14ac:dyDescent="0.25">
      <c r="A2926" s="8"/>
      <c r="B2926" s="8"/>
      <c r="C2926" s="8"/>
      <c r="D2926" s="8"/>
      <c r="E2926" s="8"/>
      <c r="F2926" s="8"/>
      <c r="G2926" s="68" t="s">
        <v>3745</v>
      </c>
      <c r="H2926" s="68"/>
      <c r="I2926" s="4">
        <f>ROUND(SUM(I2915,I2918,I2922,I2925),2)</f>
        <v>118.41</v>
      </c>
    </row>
    <row r="2927" spans="1:9" ht="9.9499999999999993" customHeight="1" x14ac:dyDescent="0.25">
      <c r="A2927" s="8"/>
      <c r="B2927" s="8"/>
      <c r="C2927" s="8"/>
      <c r="D2927" s="8"/>
      <c r="E2927" s="8"/>
      <c r="F2927" s="8"/>
      <c r="G2927" s="62"/>
      <c r="H2927" s="62"/>
      <c r="I2927" s="62"/>
    </row>
    <row r="2928" spans="1:9" ht="20.100000000000001" customHeight="1" x14ac:dyDescent="0.25">
      <c r="A2928" s="63" t="s">
        <v>4889</v>
      </c>
      <c r="B2928" s="63"/>
      <c r="C2928" s="63"/>
      <c r="D2928" s="63"/>
      <c r="E2928" s="63"/>
      <c r="F2928" s="63"/>
      <c r="G2928" s="63"/>
      <c r="H2928" s="63"/>
      <c r="I2928" s="63"/>
    </row>
    <row r="2929" spans="1:9" ht="15" customHeight="1" x14ac:dyDescent="0.25">
      <c r="A2929" s="64" t="s">
        <v>3887</v>
      </c>
      <c r="B2929" s="64"/>
      <c r="C2929" s="65" t="s">
        <v>3</v>
      </c>
      <c r="D2929" s="65"/>
      <c r="E2929" s="65"/>
      <c r="F2929" s="12" t="s">
        <v>4</v>
      </c>
      <c r="G2929" s="12" t="s">
        <v>3725</v>
      </c>
      <c r="H2929" s="12" t="s">
        <v>3726</v>
      </c>
      <c r="I2929" s="12" t="s">
        <v>3727</v>
      </c>
    </row>
    <row r="2930" spans="1:9" ht="15" customHeight="1" x14ac:dyDescent="0.25">
      <c r="A2930" s="13" t="s">
        <v>4890</v>
      </c>
      <c r="B2930" s="14" t="s">
        <v>4891</v>
      </c>
      <c r="C2930" s="66" t="s">
        <v>17</v>
      </c>
      <c r="D2930" s="66"/>
      <c r="E2930" s="66"/>
      <c r="F2930" s="13" t="s">
        <v>740</v>
      </c>
      <c r="G2930" s="15">
        <v>1.29</v>
      </c>
      <c r="H2930" s="16">
        <v>2.73</v>
      </c>
      <c r="I2930" s="16">
        <f>TRUNC(TRUNC(G2930,8)*H2930,2)</f>
        <v>3.52</v>
      </c>
    </row>
    <row r="2931" spans="1:9" ht="29.1" customHeight="1" x14ac:dyDescent="0.25">
      <c r="A2931" s="13" t="s">
        <v>4892</v>
      </c>
      <c r="B2931" s="14" t="s">
        <v>4893</v>
      </c>
      <c r="C2931" s="66" t="s">
        <v>17</v>
      </c>
      <c r="D2931" s="66"/>
      <c r="E2931" s="66"/>
      <c r="F2931" s="13" t="s">
        <v>178</v>
      </c>
      <c r="G2931" s="15">
        <v>1</v>
      </c>
      <c r="H2931" s="16">
        <v>66.05</v>
      </c>
      <c r="I2931" s="16">
        <f>TRUNC(TRUNC(G2931,8)*H2931,2)</f>
        <v>66.05</v>
      </c>
    </row>
    <row r="2932" spans="1:9" ht="15" customHeight="1" x14ac:dyDescent="0.25">
      <c r="A2932" s="8"/>
      <c r="B2932" s="8"/>
      <c r="C2932" s="8"/>
      <c r="D2932" s="8"/>
      <c r="E2932" s="8"/>
      <c r="F2932" s="8"/>
      <c r="G2932" s="67" t="s">
        <v>3896</v>
      </c>
      <c r="H2932" s="67"/>
      <c r="I2932" s="17">
        <f>SUM(I2930:I2931)</f>
        <v>69.569999999999993</v>
      </c>
    </row>
    <row r="2933" spans="1:9" ht="15" customHeight="1" x14ac:dyDescent="0.25">
      <c r="A2933" s="64" t="s">
        <v>3872</v>
      </c>
      <c r="B2933" s="64"/>
      <c r="C2933" s="65" t="s">
        <v>3</v>
      </c>
      <c r="D2933" s="65"/>
      <c r="E2933" s="65"/>
      <c r="F2933" s="12" t="s">
        <v>4</v>
      </c>
      <c r="G2933" s="12" t="s">
        <v>3725</v>
      </c>
      <c r="H2933" s="12" t="s">
        <v>3726</v>
      </c>
      <c r="I2933" s="12" t="s">
        <v>3727</v>
      </c>
    </row>
    <row r="2934" spans="1:9" ht="21" customHeight="1" x14ac:dyDescent="0.25">
      <c r="A2934" s="13" t="s">
        <v>4885</v>
      </c>
      <c r="B2934" s="14" t="s">
        <v>4886</v>
      </c>
      <c r="C2934" s="66" t="s">
        <v>17</v>
      </c>
      <c r="D2934" s="66"/>
      <c r="E2934" s="66"/>
      <c r="F2934" s="13" t="s">
        <v>25</v>
      </c>
      <c r="G2934" s="15">
        <v>0.54700000000000004</v>
      </c>
      <c r="H2934" s="16">
        <v>33.369999999999997</v>
      </c>
      <c r="I2934" s="16">
        <f>TRUNC(TRUNC(G2934,8)*H2934,2)</f>
        <v>18.25</v>
      </c>
    </row>
    <row r="2935" spans="1:9" ht="15" customHeight="1" x14ac:dyDescent="0.25">
      <c r="A2935" s="13" t="s">
        <v>3899</v>
      </c>
      <c r="B2935" s="14" t="s">
        <v>3900</v>
      </c>
      <c r="C2935" s="66" t="s">
        <v>17</v>
      </c>
      <c r="D2935" s="66"/>
      <c r="E2935" s="66"/>
      <c r="F2935" s="13" t="s">
        <v>25</v>
      </c>
      <c r="G2935" s="15">
        <v>0.27300000000000002</v>
      </c>
      <c r="H2935" s="16">
        <v>24.37</v>
      </c>
      <c r="I2935" s="16">
        <f>TRUNC(TRUNC(G2935,8)*H2935,2)</f>
        <v>6.65</v>
      </c>
    </row>
    <row r="2936" spans="1:9" ht="18" customHeight="1" x14ac:dyDescent="0.25">
      <c r="A2936" s="8"/>
      <c r="B2936" s="8"/>
      <c r="C2936" s="8"/>
      <c r="D2936" s="8"/>
      <c r="E2936" s="8"/>
      <c r="F2936" s="8"/>
      <c r="G2936" s="67" t="s">
        <v>3875</v>
      </c>
      <c r="H2936" s="67"/>
      <c r="I2936" s="17">
        <f>SUM(I2934:I2935)</f>
        <v>24.9</v>
      </c>
    </row>
    <row r="2937" spans="1:9" ht="15" customHeight="1" x14ac:dyDescent="0.25">
      <c r="A2937" s="8"/>
      <c r="B2937" s="8"/>
      <c r="C2937" s="8"/>
      <c r="D2937" s="8"/>
      <c r="E2937" s="8"/>
      <c r="F2937" s="8"/>
      <c r="G2937" s="68" t="s">
        <v>3745</v>
      </c>
      <c r="H2937" s="68"/>
      <c r="I2937" s="4">
        <f>ROUND(SUM(I2932,I2936),2)</f>
        <v>94.47</v>
      </c>
    </row>
    <row r="2938" spans="1:9" ht="9.9499999999999993" customHeight="1" x14ac:dyDescent="0.25">
      <c r="A2938" s="8"/>
      <c r="B2938" s="8"/>
      <c r="C2938" s="8"/>
      <c r="D2938" s="8"/>
      <c r="E2938" s="8"/>
      <c r="F2938" s="8"/>
      <c r="G2938" s="62"/>
      <c r="H2938" s="62"/>
      <c r="I2938" s="62"/>
    </row>
    <row r="2939" spans="1:9" ht="20.100000000000001" customHeight="1" x14ac:dyDescent="0.25">
      <c r="A2939" s="63" t="s">
        <v>4894</v>
      </c>
      <c r="B2939" s="63"/>
      <c r="C2939" s="63"/>
      <c r="D2939" s="63"/>
      <c r="E2939" s="63"/>
      <c r="F2939" s="63"/>
      <c r="G2939" s="63"/>
      <c r="H2939" s="63"/>
      <c r="I2939" s="63"/>
    </row>
    <row r="2940" spans="1:9" ht="15" customHeight="1" x14ac:dyDescent="0.25">
      <c r="A2940" s="64" t="s">
        <v>3865</v>
      </c>
      <c r="B2940" s="64"/>
      <c r="C2940" s="65" t="s">
        <v>3</v>
      </c>
      <c r="D2940" s="65"/>
      <c r="E2940" s="65"/>
      <c r="F2940" s="12" t="s">
        <v>4</v>
      </c>
      <c r="G2940" s="12" t="s">
        <v>3725</v>
      </c>
      <c r="H2940" s="12" t="s">
        <v>3726</v>
      </c>
      <c r="I2940" s="12" t="s">
        <v>3727</v>
      </c>
    </row>
    <row r="2941" spans="1:9" ht="29.1" customHeight="1" x14ac:dyDescent="0.25">
      <c r="A2941" s="13" t="s">
        <v>4895</v>
      </c>
      <c r="B2941" s="14" t="s">
        <v>4896</v>
      </c>
      <c r="C2941" s="66" t="s">
        <v>17</v>
      </c>
      <c r="D2941" s="66"/>
      <c r="E2941" s="66"/>
      <c r="F2941" s="13" t="s">
        <v>3868</v>
      </c>
      <c r="G2941" s="15">
        <v>3.6703E-3</v>
      </c>
      <c r="H2941" s="16">
        <v>200.01</v>
      </c>
      <c r="I2941" s="16">
        <f>ROUND(ROUND(G2941,8)*H2941,2)</f>
        <v>0.73</v>
      </c>
    </row>
    <row r="2942" spans="1:9" ht="29.1" customHeight="1" x14ac:dyDescent="0.25">
      <c r="A2942" s="13" t="s">
        <v>4897</v>
      </c>
      <c r="B2942" s="14" t="s">
        <v>4898</v>
      </c>
      <c r="C2942" s="66" t="s">
        <v>17</v>
      </c>
      <c r="D2942" s="66"/>
      <c r="E2942" s="66"/>
      <c r="F2942" s="13" t="s">
        <v>3829</v>
      </c>
      <c r="G2942" s="15">
        <v>3.9667000000000001E-3</v>
      </c>
      <c r="H2942" s="16">
        <v>374.35</v>
      </c>
      <c r="I2942" s="16">
        <f>ROUND(ROUND(G2942,8)*H2942,2)</f>
        <v>1.48</v>
      </c>
    </row>
    <row r="2943" spans="1:9" ht="18" customHeight="1" x14ac:dyDescent="0.25">
      <c r="A2943" s="8"/>
      <c r="B2943" s="8"/>
      <c r="C2943" s="8"/>
      <c r="D2943" s="8"/>
      <c r="E2943" s="8"/>
      <c r="F2943" s="8"/>
      <c r="G2943" s="67" t="s">
        <v>3871</v>
      </c>
      <c r="H2943" s="67"/>
      <c r="I2943" s="17">
        <f>SUM(I2941:I2942)</f>
        <v>2.21</v>
      </c>
    </row>
    <row r="2944" spans="1:9" ht="15" customHeight="1" x14ac:dyDescent="0.25">
      <c r="A2944" s="64" t="s">
        <v>3887</v>
      </c>
      <c r="B2944" s="64"/>
      <c r="C2944" s="65" t="s">
        <v>3</v>
      </c>
      <c r="D2944" s="65"/>
      <c r="E2944" s="65"/>
      <c r="F2944" s="12" t="s">
        <v>4</v>
      </c>
      <c r="G2944" s="12" t="s">
        <v>3725</v>
      </c>
      <c r="H2944" s="12" t="s">
        <v>3726</v>
      </c>
      <c r="I2944" s="12" t="s">
        <v>3727</v>
      </c>
    </row>
    <row r="2945" spans="1:9" ht="21" customHeight="1" x14ac:dyDescent="0.25">
      <c r="A2945" s="13" t="s">
        <v>4899</v>
      </c>
      <c r="B2945" s="14" t="s">
        <v>4900</v>
      </c>
      <c r="C2945" s="66" t="s">
        <v>17</v>
      </c>
      <c r="D2945" s="66"/>
      <c r="E2945" s="66"/>
      <c r="F2945" s="13" t="s">
        <v>740</v>
      </c>
      <c r="G2945" s="15">
        <v>3.0547999999999999E-2</v>
      </c>
      <c r="H2945" s="16">
        <v>7.56</v>
      </c>
      <c r="I2945" s="16">
        <f>ROUND(ROUND(G2945,8)*H2945,2)</f>
        <v>0.23</v>
      </c>
    </row>
    <row r="2946" spans="1:9" ht="21" customHeight="1" x14ac:dyDescent="0.25">
      <c r="A2946" s="13" t="s">
        <v>4588</v>
      </c>
      <c r="B2946" s="14" t="s">
        <v>4589</v>
      </c>
      <c r="C2946" s="66" t="s">
        <v>17</v>
      </c>
      <c r="D2946" s="66"/>
      <c r="E2946" s="66"/>
      <c r="F2946" s="13" t="s">
        <v>740</v>
      </c>
      <c r="G2946" s="15">
        <v>1.5E-3</v>
      </c>
      <c r="H2946" s="16">
        <v>33.409999999999997</v>
      </c>
      <c r="I2946" s="16">
        <f>ROUND(ROUND(G2946,8)*H2946,2)</f>
        <v>0.05</v>
      </c>
    </row>
    <row r="2947" spans="1:9" ht="21" customHeight="1" x14ac:dyDescent="0.25">
      <c r="A2947" s="13" t="s">
        <v>4901</v>
      </c>
      <c r="B2947" s="14" t="s">
        <v>4902</v>
      </c>
      <c r="C2947" s="66" t="s">
        <v>17</v>
      </c>
      <c r="D2947" s="66"/>
      <c r="E2947" s="66"/>
      <c r="F2947" s="13" t="s">
        <v>740</v>
      </c>
      <c r="G2947" s="15">
        <v>1.091</v>
      </c>
      <c r="H2947" s="16">
        <v>9.42</v>
      </c>
      <c r="I2947" s="16">
        <f>ROUND(ROUND(G2947,8)*H2947,2)</f>
        <v>10.28</v>
      </c>
    </row>
    <row r="2948" spans="1:9" ht="15" customHeight="1" x14ac:dyDescent="0.25">
      <c r="A2948" s="8"/>
      <c r="B2948" s="8"/>
      <c r="C2948" s="8"/>
      <c r="D2948" s="8"/>
      <c r="E2948" s="8"/>
      <c r="F2948" s="8"/>
      <c r="G2948" s="67" t="s">
        <v>3896</v>
      </c>
      <c r="H2948" s="67"/>
      <c r="I2948" s="17">
        <f>SUM(I2945:I2947)</f>
        <v>10.559999999999999</v>
      </c>
    </row>
    <row r="2949" spans="1:9" ht="15" customHeight="1" x14ac:dyDescent="0.25">
      <c r="A2949" s="64" t="s">
        <v>3872</v>
      </c>
      <c r="B2949" s="64"/>
      <c r="C2949" s="65" t="s">
        <v>3</v>
      </c>
      <c r="D2949" s="65"/>
      <c r="E2949" s="65"/>
      <c r="F2949" s="12" t="s">
        <v>4</v>
      </c>
      <c r="G2949" s="12" t="s">
        <v>3725</v>
      </c>
      <c r="H2949" s="12" t="s">
        <v>3726</v>
      </c>
      <c r="I2949" s="12" t="s">
        <v>3727</v>
      </c>
    </row>
    <row r="2950" spans="1:9" ht="21" customHeight="1" x14ac:dyDescent="0.25">
      <c r="A2950" s="13" t="s">
        <v>4903</v>
      </c>
      <c r="B2950" s="14" t="s">
        <v>4904</v>
      </c>
      <c r="C2950" s="66" t="s">
        <v>17</v>
      </c>
      <c r="D2950" s="66"/>
      <c r="E2950" s="66"/>
      <c r="F2950" s="13" t="s">
        <v>25</v>
      </c>
      <c r="G2950" s="15">
        <v>4.4000000000000003E-3</v>
      </c>
      <c r="H2950" s="16">
        <v>23.93</v>
      </c>
      <c r="I2950" s="16">
        <f>ROUND(ROUND(G2950,8)*H2950,2)</f>
        <v>0.11</v>
      </c>
    </row>
    <row r="2951" spans="1:9" ht="21" customHeight="1" x14ac:dyDescent="0.25">
      <c r="A2951" s="13" t="s">
        <v>4905</v>
      </c>
      <c r="B2951" s="14" t="s">
        <v>4906</v>
      </c>
      <c r="C2951" s="66" t="s">
        <v>17</v>
      </c>
      <c r="D2951" s="66"/>
      <c r="E2951" s="66"/>
      <c r="F2951" s="13" t="s">
        <v>25</v>
      </c>
      <c r="G2951" s="15">
        <v>1.4E-2</v>
      </c>
      <c r="H2951" s="16">
        <v>35.53</v>
      </c>
      <c r="I2951" s="16">
        <f>ROUND(ROUND(G2951,8)*H2951,2)</f>
        <v>0.5</v>
      </c>
    </row>
    <row r="2952" spans="1:9" ht="15" customHeight="1" x14ac:dyDescent="0.25">
      <c r="A2952" s="13" t="s">
        <v>4594</v>
      </c>
      <c r="B2952" s="14" t="s">
        <v>4595</v>
      </c>
      <c r="C2952" s="66" t="s">
        <v>17</v>
      </c>
      <c r="D2952" s="66"/>
      <c r="E2952" s="66"/>
      <c r="F2952" s="13" t="s">
        <v>25</v>
      </c>
      <c r="G2952" s="15">
        <v>1.8100000000000002E-2</v>
      </c>
      <c r="H2952" s="16">
        <v>39.700000000000003</v>
      </c>
      <c r="I2952" s="16">
        <f>ROUND(ROUND(G2952,8)*H2952,2)</f>
        <v>0.72</v>
      </c>
    </row>
    <row r="2953" spans="1:9" ht="18" customHeight="1" x14ac:dyDescent="0.25">
      <c r="A2953" s="8"/>
      <c r="B2953" s="8"/>
      <c r="C2953" s="8"/>
      <c r="D2953" s="8"/>
      <c r="E2953" s="8"/>
      <c r="F2953" s="8"/>
      <c r="G2953" s="67" t="s">
        <v>3875</v>
      </c>
      <c r="H2953" s="67"/>
      <c r="I2953" s="17">
        <f>SUM(I2950:I2952)</f>
        <v>1.33</v>
      </c>
    </row>
    <row r="2954" spans="1:9" ht="15" customHeight="1" x14ac:dyDescent="0.25">
      <c r="A2954" s="64" t="s">
        <v>3741</v>
      </c>
      <c r="B2954" s="64"/>
      <c r="C2954" s="65" t="s">
        <v>3</v>
      </c>
      <c r="D2954" s="65"/>
      <c r="E2954" s="65"/>
      <c r="F2954" s="12" t="s">
        <v>4</v>
      </c>
      <c r="G2954" s="12" t="s">
        <v>3725</v>
      </c>
      <c r="H2954" s="12" t="s">
        <v>3726</v>
      </c>
      <c r="I2954" s="12" t="s">
        <v>3727</v>
      </c>
    </row>
    <row r="2955" spans="1:9" ht="21" customHeight="1" x14ac:dyDescent="0.25">
      <c r="A2955" s="13" t="s">
        <v>4907</v>
      </c>
      <c r="B2955" s="14" t="s">
        <v>4908</v>
      </c>
      <c r="C2955" s="66" t="s">
        <v>17</v>
      </c>
      <c r="D2955" s="66"/>
      <c r="E2955" s="66"/>
      <c r="F2955" s="13" t="s">
        <v>72</v>
      </c>
      <c r="G2955" s="15">
        <v>3.5842400000000003E-2</v>
      </c>
      <c r="H2955" s="16">
        <v>25.75</v>
      </c>
      <c r="I2955" s="16">
        <f>ROUND(ROUND(G2955,8)*H2955,2)</f>
        <v>0.92</v>
      </c>
    </row>
    <row r="2956" spans="1:9" ht="29.1" customHeight="1" x14ac:dyDescent="0.25">
      <c r="A2956" s="13" t="s">
        <v>4909</v>
      </c>
      <c r="B2956" s="14" t="s">
        <v>4910</v>
      </c>
      <c r="C2956" s="66" t="s">
        <v>17</v>
      </c>
      <c r="D2956" s="66"/>
      <c r="E2956" s="66"/>
      <c r="F2956" s="13" t="s">
        <v>72</v>
      </c>
      <c r="G2956" s="15">
        <v>3.5842400000000003E-2</v>
      </c>
      <c r="H2956" s="16">
        <v>11.8</v>
      </c>
      <c r="I2956" s="16">
        <f>ROUND(ROUND(G2956,8)*H2956,2)</f>
        <v>0.42</v>
      </c>
    </row>
    <row r="2957" spans="1:9" ht="15" customHeight="1" x14ac:dyDescent="0.25">
      <c r="A2957" s="8"/>
      <c r="B2957" s="8"/>
      <c r="C2957" s="8"/>
      <c r="D2957" s="8"/>
      <c r="E2957" s="8"/>
      <c r="F2957" s="8"/>
      <c r="G2957" s="67" t="s">
        <v>3744</v>
      </c>
      <c r="H2957" s="67"/>
      <c r="I2957" s="17">
        <f>SUM(I2955:I2956)</f>
        <v>1.34</v>
      </c>
    </row>
    <row r="2958" spans="1:9" ht="15" customHeight="1" x14ac:dyDescent="0.25">
      <c r="A2958" s="69" t="s">
        <v>4911</v>
      </c>
      <c r="B2958" s="69"/>
      <c r="C2958" s="69"/>
      <c r="D2958" s="8"/>
      <c r="E2958" s="8"/>
      <c r="F2958" s="8"/>
      <c r="G2958" s="68" t="s">
        <v>3745</v>
      </c>
      <c r="H2958" s="68"/>
      <c r="I2958" s="4">
        <v>15.44</v>
      </c>
    </row>
    <row r="2959" spans="1:9" ht="2.1" customHeight="1" x14ac:dyDescent="0.25">
      <c r="A2959" s="69"/>
      <c r="B2959" s="69"/>
      <c r="C2959" s="69"/>
      <c r="D2959" s="8"/>
      <c r="E2959" s="8"/>
      <c r="F2959" s="8"/>
      <c r="G2959" s="8"/>
      <c r="H2959" s="8"/>
      <c r="I2959" s="8"/>
    </row>
    <row r="2960" spans="1:9" ht="9.9499999999999993" customHeight="1" x14ac:dyDescent="0.25">
      <c r="A2960" s="8"/>
      <c r="B2960" s="8"/>
      <c r="C2960" s="8"/>
      <c r="D2960" s="8"/>
      <c r="E2960" s="8"/>
      <c r="F2960" s="8"/>
      <c r="G2960" s="62"/>
      <c r="H2960" s="62"/>
      <c r="I2960" s="62"/>
    </row>
    <row r="2961" spans="1:9" ht="20.100000000000001" customHeight="1" x14ac:dyDescent="0.25">
      <c r="A2961" s="63" t="s">
        <v>4912</v>
      </c>
      <c r="B2961" s="63"/>
      <c r="C2961" s="63"/>
      <c r="D2961" s="63"/>
      <c r="E2961" s="63"/>
      <c r="F2961" s="63"/>
      <c r="G2961" s="63"/>
      <c r="H2961" s="63"/>
      <c r="I2961" s="63"/>
    </row>
    <row r="2962" spans="1:9" ht="15" customHeight="1" x14ac:dyDescent="0.25">
      <c r="A2962" s="64" t="s">
        <v>3865</v>
      </c>
      <c r="B2962" s="64"/>
      <c r="C2962" s="65" t="s">
        <v>3</v>
      </c>
      <c r="D2962" s="65"/>
      <c r="E2962" s="65"/>
      <c r="F2962" s="12" t="s">
        <v>4</v>
      </c>
      <c r="G2962" s="12" t="s">
        <v>3725</v>
      </c>
      <c r="H2962" s="12" t="s">
        <v>3726</v>
      </c>
      <c r="I2962" s="12" t="s">
        <v>3727</v>
      </c>
    </row>
    <row r="2963" spans="1:9" ht="29.1" customHeight="1" x14ac:dyDescent="0.25">
      <c r="A2963" s="13" t="s">
        <v>4913</v>
      </c>
      <c r="B2963" s="14" t="s">
        <v>4914</v>
      </c>
      <c r="C2963" s="66" t="s">
        <v>17</v>
      </c>
      <c r="D2963" s="66"/>
      <c r="E2963" s="66"/>
      <c r="F2963" s="13" t="s">
        <v>3868</v>
      </c>
      <c r="G2963" s="15">
        <v>2.2000000000000001E-3</v>
      </c>
      <c r="H2963" s="16">
        <v>37.86</v>
      </c>
      <c r="I2963" s="16">
        <f>TRUNC(TRUNC(G2963,8)*H2963,2)</f>
        <v>0.08</v>
      </c>
    </row>
    <row r="2964" spans="1:9" ht="29.1" customHeight="1" x14ac:dyDescent="0.25">
      <c r="A2964" s="13" t="s">
        <v>4915</v>
      </c>
      <c r="B2964" s="14" t="s">
        <v>4916</v>
      </c>
      <c r="C2964" s="66" t="s">
        <v>17</v>
      </c>
      <c r="D2964" s="66"/>
      <c r="E2964" s="66"/>
      <c r="F2964" s="13" t="s">
        <v>3829</v>
      </c>
      <c r="G2964" s="15">
        <v>1.6000000000000001E-3</v>
      </c>
      <c r="H2964" s="16">
        <v>39.049999999999997</v>
      </c>
      <c r="I2964" s="16">
        <f>TRUNC(TRUNC(G2964,8)*H2964,2)</f>
        <v>0.06</v>
      </c>
    </row>
    <row r="2965" spans="1:9" ht="18" customHeight="1" x14ac:dyDescent="0.25">
      <c r="A2965" s="8"/>
      <c r="B2965" s="8"/>
      <c r="C2965" s="8"/>
      <c r="D2965" s="8"/>
      <c r="E2965" s="8"/>
      <c r="F2965" s="8"/>
      <c r="G2965" s="67" t="s">
        <v>3871</v>
      </c>
      <c r="H2965" s="67"/>
      <c r="I2965" s="17">
        <f>SUM(I2963:I2964)</f>
        <v>0.14000000000000001</v>
      </c>
    </row>
    <row r="2966" spans="1:9" ht="15" customHeight="1" x14ac:dyDescent="0.25">
      <c r="A2966" s="64" t="s">
        <v>3887</v>
      </c>
      <c r="B2966" s="64"/>
      <c r="C2966" s="65" t="s">
        <v>3</v>
      </c>
      <c r="D2966" s="65"/>
      <c r="E2966" s="65"/>
      <c r="F2966" s="12" t="s">
        <v>4</v>
      </c>
      <c r="G2966" s="12" t="s">
        <v>3725</v>
      </c>
      <c r="H2966" s="12" t="s">
        <v>3726</v>
      </c>
      <c r="I2966" s="12" t="s">
        <v>3727</v>
      </c>
    </row>
    <row r="2967" spans="1:9" ht="21" customHeight="1" x14ac:dyDescent="0.25">
      <c r="A2967" s="13" t="s">
        <v>4917</v>
      </c>
      <c r="B2967" s="14" t="s">
        <v>4918</v>
      </c>
      <c r="C2967" s="66" t="s">
        <v>17</v>
      </c>
      <c r="D2967" s="66"/>
      <c r="E2967" s="66"/>
      <c r="F2967" s="13" t="s">
        <v>4824</v>
      </c>
      <c r="G2967" s="15">
        <v>1.6000000000000001E-3</v>
      </c>
      <c r="H2967" s="16">
        <v>214.19</v>
      </c>
      <c r="I2967" s="16">
        <f>TRUNC(TRUNC(G2967,8)*H2967,2)</f>
        <v>0.34</v>
      </c>
    </row>
    <row r="2968" spans="1:9" ht="29.1" customHeight="1" x14ac:dyDescent="0.25">
      <c r="A2968" s="13" t="s">
        <v>4919</v>
      </c>
      <c r="B2968" s="14" t="s">
        <v>4920</v>
      </c>
      <c r="C2968" s="66" t="s">
        <v>17</v>
      </c>
      <c r="D2968" s="66"/>
      <c r="E2968" s="66"/>
      <c r="F2968" s="13" t="s">
        <v>740</v>
      </c>
      <c r="G2968" s="15">
        <v>1</v>
      </c>
      <c r="H2968" s="16">
        <v>8.16</v>
      </c>
      <c r="I2968" s="16">
        <f>TRUNC(TRUNC(G2968,8)*H2968,2)</f>
        <v>8.16</v>
      </c>
    </row>
    <row r="2969" spans="1:9" ht="15" customHeight="1" x14ac:dyDescent="0.25">
      <c r="A2969" s="8"/>
      <c r="B2969" s="8"/>
      <c r="C2969" s="8"/>
      <c r="D2969" s="8"/>
      <c r="E2969" s="8"/>
      <c r="F2969" s="8"/>
      <c r="G2969" s="67" t="s">
        <v>3896</v>
      </c>
      <c r="H2969" s="67"/>
      <c r="I2969" s="17">
        <f>SUM(I2967:I2968)</f>
        <v>8.5</v>
      </c>
    </row>
    <row r="2970" spans="1:9" ht="15" customHeight="1" x14ac:dyDescent="0.25">
      <c r="A2970" s="64" t="s">
        <v>3872</v>
      </c>
      <c r="B2970" s="64"/>
      <c r="C2970" s="65" t="s">
        <v>3</v>
      </c>
      <c r="D2970" s="65"/>
      <c r="E2970" s="65"/>
      <c r="F2970" s="12" t="s">
        <v>4</v>
      </c>
      <c r="G2970" s="12" t="s">
        <v>3725</v>
      </c>
      <c r="H2970" s="12" t="s">
        <v>3726</v>
      </c>
      <c r="I2970" s="12" t="s">
        <v>3727</v>
      </c>
    </row>
    <row r="2971" spans="1:9" ht="21" customHeight="1" x14ac:dyDescent="0.25">
      <c r="A2971" s="13" t="s">
        <v>4905</v>
      </c>
      <c r="B2971" s="14" t="s">
        <v>4906</v>
      </c>
      <c r="C2971" s="66" t="s">
        <v>17</v>
      </c>
      <c r="D2971" s="66"/>
      <c r="E2971" s="66"/>
      <c r="F2971" s="13" t="s">
        <v>25</v>
      </c>
      <c r="G2971" s="15">
        <v>4.9200000000000001E-2</v>
      </c>
      <c r="H2971" s="16">
        <v>35.53</v>
      </c>
      <c r="I2971" s="16">
        <f>TRUNC(TRUNC(G2971,8)*H2971,2)</f>
        <v>1.74</v>
      </c>
    </row>
    <row r="2972" spans="1:9" ht="15" customHeight="1" x14ac:dyDescent="0.25">
      <c r="A2972" s="13" t="s">
        <v>3899</v>
      </c>
      <c r="B2972" s="14" t="s">
        <v>3900</v>
      </c>
      <c r="C2972" s="66" t="s">
        <v>17</v>
      </c>
      <c r="D2972" s="66"/>
      <c r="E2972" s="66"/>
      <c r="F2972" s="13" t="s">
        <v>25</v>
      </c>
      <c r="G2972" s="15">
        <v>2.4500000000000001E-2</v>
      </c>
      <c r="H2972" s="16">
        <v>24.37</v>
      </c>
      <c r="I2972" s="16">
        <f>TRUNC(TRUNC(G2972,8)*H2972,2)</f>
        <v>0.59</v>
      </c>
    </row>
    <row r="2973" spans="1:9" ht="18" customHeight="1" x14ac:dyDescent="0.25">
      <c r="A2973" s="8"/>
      <c r="B2973" s="8"/>
      <c r="C2973" s="8"/>
      <c r="D2973" s="8"/>
      <c r="E2973" s="8"/>
      <c r="F2973" s="8"/>
      <c r="G2973" s="67" t="s">
        <v>3875</v>
      </c>
      <c r="H2973" s="67"/>
      <c r="I2973" s="17">
        <f>SUM(I2971:I2972)</f>
        <v>2.33</v>
      </c>
    </row>
    <row r="2974" spans="1:9" ht="15" customHeight="1" x14ac:dyDescent="0.25">
      <c r="A2974" s="8"/>
      <c r="B2974" s="8"/>
      <c r="C2974" s="8"/>
      <c r="D2974" s="8"/>
      <c r="E2974" s="8"/>
      <c r="F2974" s="8"/>
      <c r="G2974" s="68" t="s">
        <v>3745</v>
      </c>
      <c r="H2974" s="68"/>
      <c r="I2974" s="4">
        <f>ROUND(SUM(I2965,I2969,I2973),2)</f>
        <v>10.97</v>
      </c>
    </row>
    <row r="2975" spans="1:9" ht="9.9499999999999993" customHeight="1" x14ac:dyDescent="0.25">
      <c r="A2975" s="8"/>
      <c r="B2975" s="8"/>
      <c r="C2975" s="8"/>
      <c r="D2975" s="8"/>
      <c r="E2975" s="8"/>
      <c r="F2975" s="8"/>
      <c r="G2975" s="62"/>
      <c r="H2975" s="62"/>
      <c r="I2975" s="62"/>
    </row>
    <row r="2976" spans="1:9" ht="27" customHeight="1" x14ac:dyDescent="0.25">
      <c r="A2976" s="63" t="s">
        <v>4921</v>
      </c>
      <c r="B2976" s="63"/>
      <c r="C2976" s="63"/>
      <c r="D2976" s="63"/>
      <c r="E2976" s="63"/>
      <c r="F2976" s="63"/>
      <c r="G2976" s="63"/>
      <c r="H2976" s="63"/>
      <c r="I2976" s="63"/>
    </row>
    <row r="2977" spans="1:9" ht="15" customHeight="1" x14ac:dyDescent="0.25">
      <c r="A2977" s="64" t="s">
        <v>3887</v>
      </c>
      <c r="B2977" s="64"/>
      <c r="C2977" s="65" t="s">
        <v>3</v>
      </c>
      <c r="D2977" s="65"/>
      <c r="E2977" s="65"/>
      <c r="F2977" s="12" t="s">
        <v>4</v>
      </c>
      <c r="G2977" s="12" t="s">
        <v>3725</v>
      </c>
      <c r="H2977" s="12" t="s">
        <v>3726</v>
      </c>
      <c r="I2977" s="12" t="s">
        <v>3727</v>
      </c>
    </row>
    <row r="2978" spans="1:9" ht="21" customHeight="1" x14ac:dyDescent="0.25">
      <c r="A2978" s="13" t="s">
        <v>4899</v>
      </c>
      <c r="B2978" s="14" t="s">
        <v>4900</v>
      </c>
      <c r="C2978" s="66" t="s">
        <v>17</v>
      </c>
      <c r="D2978" s="66"/>
      <c r="E2978" s="66"/>
      <c r="F2978" s="13" t="s">
        <v>740</v>
      </c>
      <c r="G2978" s="15">
        <v>1.091</v>
      </c>
      <c r="H2978" s="16">
        <v>7.56</v>
      </c>
      <c r="I2978" s="16">
        <f>ROUND(ROUND(G2978,8)*H2978,2)</f>
        <v>8.25</v>
      </c>
    </row>
    <row r="2979" spans="1:9" ht="21" customHeight="1" x14ac:dyDescent="0.25">
      <c r="A2979" s="13" t="s">
        <v>4922</v>
      </c>
      <c r="B2979" s="14" t="s">
        <v>4923</v>
      </c>
      <c r="C2979" s="66" t="s">
        <v>17</v>
      </c>
      <c r="D2979" s="66"/>
      <c r="E2979" s="66"/>
      <c r="F2979" s="13" t="s">
        <v>740</v>
      </c>
      <c r="G2979" s="15">
        <v>0.137466</v>
      </c>
      <c r="H2979" s="16">
        <v>8.66</v>
      </c>
      <c r="I2979" s="16">
        <f>ROUND(ROUND(G2979,8)*H2979,2)</f>
        <v>1.19</v>
      </c>
    </row>
    <row r="2980" spans="1:9" ht="29.1" customHeight="1" x14ac:dyDescent="0.25">
      <c r="A2980" s="13" t="s">
        <v>4924</v>
      </c>
      <c r="B2980" s="14" t="s">
        <v>4925</v>
      </c>
      <c r="C2980" s="66" t="s">
        <v>17</v>
      </c>
      <c r="D2980" s="66"/>
      <c r="E2980" s="66"/>
      <c r="F2980" s="13" t="s">
        <v>61</v>
      </c>
      <c r="G2980" s="15">
        <v>0.158</v>
      </c>
      <c r="H2980" s="16">
        <v>6.94</v>
      </c>
      <c r="I2980" s="16">
        <f>ROUND(ROUND(G2980,8)*H2980,2)</f>
        <v>1.1000000000000001</v>
      </c>
    </row>
    <row r="2981" spans="1:9" ht="15" customHeight="1" x14ac:dyDescent="0.25">
      <c r="A2981" s="8"/>
      <c r="B2981" s="8"/>
      <c r="C2981" s="8"/>
      <c r="D2981" s="8"/>
      <c r="E2981" s="8"/>
      <c r="F2981" s="8"/>
      <c r="G2981" s="67" t="s">
        <v>3896</v>
      </c>
      <c r="H2981" s="67"/>
      <c r="I2981" s="17">
        <f>SUM(I2978:I2980)</f>
        <v>10.54</v>
      </c>
    </row>
    <row r="2982" spans="1:9" ht="15" customHeight="1" x14ac:dyDescent="0.25">
      <c r="A2982" s="64" t="s">
        <v>3872</v>
      </c>
      <c r="B2982" s="64"/>
      <c r="C2982" s="65" t="s">
        <v>3</v>
      </c>
      <c r="D2982" s="65"/>
      <c r="E2982" s="65"/>
      <c r="F2982" s="12" t="s">
        <v>4</v>
      </c>
      <c r="G2982" s="12" t="s">
        <v>3725</v>
      </c>
      <c r="H2982" s="12" t="s">
        <v>3726</v>
      </c>
      <c r="I2982" s="12" t="s">
        <v>3727</v>
      </c>
    </row>
    <row r="2983" spans="1:9" ht="21" customHeight="1" x14ac:dyDescent="0.25">
      <c r="A2983" s="13" t="s">
        <v>4903</v>
      </c>
      <c r="B2983" s="14" t="s">
        <v>4904</v>
      </c>
      <c r="C2983" s="66" t="s">
        <v>17</v>
      </c>
      <c r="D2983" s="66"/>
      <c r="E2983" s="66"/>
      <c r="F2983" s="13" t="s">
        <v>25</v>
      </c>
      <c r="G2983" s="15">
        <v>2.2200000000000001E-2</v>
      </c>
      <c r="H2983" s="16">
        <v>23.93</v>
      </c>
      <c r="I2983" s="16">
        <f>ROUND(ROUND(G2983,8)*H2983,2)</f>
        <v>0.53</v>
      </c>
    </row>
    <row r="2984" spans="1:9" ht="21" customHeight="1" x14ac:dyDescent="0.25">
      <c r="A2984" s="13" t="s">
        <v>4905</v>
      </c>
      <c r="B2984" s="14" t="s">
        <v>4906</v>
      </c>
      <c r="C2984" s="66" t="s">
        <v>17</v>
      </c>
      <c r="D2984" s="66"/>
      <c r="E2984" s="66"/>
      <c r="F2984" s="13" t="s">
        <v>25</v>
      </c>
      <c r="G2984" s="15">
        <v>0.14299999999999999</v>
      </c>
      <c r="H2984" s="16">
        <v>35.53</v>
      </c>
      <c r="I2984" s="16">
        <f>ROUND(ROUND(G2984,8)*H2984,2)</f>
        <v>5.08</v>
      </c>
    </row>
    <row r="2985" spans="1:9" ht="18" customHeight="1" x14ac:dyDescent="0.25">
      <c r="A2985" s="8"/>
      <c r="B2985" s="8"/>
      <c r="C2985" s="8"/>
      <c r="D2985" s="8"/>
      <c r="E2985" s="8"/>
      <c r="F2985" s="8"/>
      <c r="G2985" s="67" t="s">
        <v>3875</v>
      </c>
      <c r="H2985" s="67"/>
      <c r="I2985" s="17">
        <f>SUM(I2983:I2984)</f>
        <v>5.61</v>
      </c>
    </row>
    <row r="2986" spans="1:9" ht="15" customHeight="1" x14ac:dyDescent="0.25">
      <c r="A2986" s="64" t="s">
        <v>3741</v>
      </c>
      <c r="B2986" s="64"/>
      <c r="C2986" s="65" t="s">
        <v>3</v>
      </c>
      <c r="D2986" s="65"/>
      <c r="E2986" s="65"/>
      <c r="F2986" s="12" t="s">
        <v>4</v>
      </c>
      <c r="G2986" s="12" t="s">
        <v>3725</v>
      </c>
      <c r="H2986" s="12" t="s">
        <v>3726</v>
      </c>
      <c r="I2986" s="12" t="s">
        <v>3727</v>
      </c>
    </row>
    <row r="2987" spans="1:9" ht="21" customHeight="1" x14ac:dyDescent="0.25">
      <c r="A2987" s="13" t="s">
        <v>4907</v>
      </c>
      <c r="B2987" s="14" t="s">
        <v>4908</v>
      </c>
      <c r="C2987" s="66" t="s">
        <v>17</v>
      </c>
      <c r="D2987" s="66"/>
      <c r="E2987" s="66"/>
      <c r="F2987" s="13" t="s">
        <v>72</v>
      </c>
      <c r="G2987" s="15">
        <v>2.8476100000000001E-2</v>
      </c>
      <c r="H2987" s="16">
        <v>25.75</v>
      </c>
      <c r="I2987" s="16">
        <f>ROUND(ROUND(G2987,8)*H2987,2)</f>
        <v>0.73</v>
      </c>
    </row>
    <row r="2988" spans="1:9" ht="29.1" customHeight="1" x14ac:dyDescent="0.25">
      <c r="A2988" s="13" t="s">
        <v>4909</v>
      </c>
      <c r="B2988" s="14" t="s">
        <v>4910</v>
      </c>
      <c r="C2988" s="66" t="s">
        <v>17</v>
      </c>
      <c r="D2988" s="66"/>
      <c r="E2988" s="66"/>
      <c r="F2988" s="13" t="s">
        <v>72</v>
      </c>
      <c r="G2988" s="15">
        <v>2.8476100000000001E-2</v>
      </c>
      <c r="H2988" s="16">
        <v>11.8</v>
      </c>
      <c r="I2988" s="16">
        <f>ROUND(ROUND(G2988,8)*H2988,2)</f>
        <v>0.34</v>
      </c>
    </row>
    <row r="2989" spans="1:9" ht="15" customHeight="1" x14ac:dyDescent="0.25">
      <c r="A2989" s="8"/>
      <c r="B2989" s="8"/>
      <c r="C2989" s="8"/>
      <c r="D2989" s="8"/>
      <c r="E2989" s="8"/>
      <c r="F2989" s="8"/>
      <c r="G2989" s="67" t="s">
        <v>3744</v>
      </c>
      <c r="H2989" s="67"/>
      <c r="I2989" s="17">
        <f>SUM(I2987:I2988)</f>
        <v>1.07</v>
      </c>
    </row>
    <row r="2990" spans="1:9" ht="15" customHeight="1" x14ac:dyDescent="0.25">
      <c r="A2990" s="69" t="s">
        <v>4926</v>
      </c>
      <c r="B2990" s="69"/>
      <c r="C2990" s="69"/>
      <c r="D2990" s="8"/>
      <c r="E2990" s="8"/>
      <c r="F2990" s="8"/>
      <c r="G2990" s="68" t="s">
        <v>3745</v>
      </c>
      <c r="H2990" s="68"/>
      <c r="I2990" s="4">
        <v>17.22</v>
      </c>
    </row>
    <row r="2991" spans="1:9" ht="9.9499999999999993" customHeight="1" x14ac:dyDescent="0.25">
      <c r="A2991" s="8"/>
      <c r="B2991" s="8"/>
      <c r="C2991" s="8"/>
      <c r="D2991" s="8"/>
      <c r="E2991" s="8"/>
      <c r="F2991" s="8"/>
      <c r="G2991" s="62"/>
      <c r="H2991" s="62"/>
      <c r="I2991" s="62"/>
    </row>
    <row r="2992" spans="1:9" ht="20.100000000000001" customHeight="1" x14ac:dyDescent="0.25">
      <c r="A2992" s="63" t="s">
        <v>4927</v>
      </c>
      <c r="B2992" s="63"/>
      <c r="C2992" s="63"/>
      <c r="D2992" s="63"/>
      <c r="E2992" s="63"/>
      <c r="F2992" s="63"/>
      <c r="G2992" s="63"/>
      <c r="H2992" s="63"/>
      <c r="I2992" s="63"/>
    </row>
    <row r="2993" spans="1:9" ht="15" customHeight="1" x14ac:dyDescent="0.25">
      <c r="A2993" s="64" t="s">
        <v>3865</v>
      </c>
      <c r="B2993" s="64"/>
      <c r="C2993" s="65" t="s">
        <v>3</v>
      </c>
      <c r="D2993" s="65"/>
      <c r="E2993" s="65"/>
      <c r="F2993" s="12" t="s">
        <v>4</v>
      </c>
      <c r="G2993" s="12" t="s">
        <v>3725</v>
      </c>
      <c r="H2993" s="12" t="s">
        <v>3726</v>
      </c>
      <c r="I2993" s="12" t="s">
        <v>3727</v>
      </c>
    </row>
    <row r="2994" spans="1:9" ht="29.1" customHeight="1" x14ac:dyDescent="0.25">
      <c r="A2994" s="13" t="s">
        <v>4913</v>
      </c>
      <c r="B2994" s="14" t="s">
        <v>4914</v>
      </c>
      <c r="C2994" s="66" t="s">
        <v>17</v>
      </c>
      <c r="D2994" s="66"/>
      <c r="E2994" s="66"/>
      <c r="F2994" s="13" t="s">
        <v>3868</v>
      </c>
      <c r="G2994" s="15">
        <v>1.1999999999999999E-3</v>
      </c>
      <c r="H2994" s="16">
        <v>37.86</v>
      </c>
      <c r="I2994" s="16">
        <f>TRUNC(TRUNC(G2994,8)*H2994,2)</f>
        <v>0.04</v>
      </c>
    </row>
    <row r="2995" spans="1:9" ht="29.1" customHeight="1" x14ac:dyDescent="0.25">
      <c r="A2995" s="13" t="s">
        <v>4915</v>
      </c>
      <c r="B2995" s="14" t="s">
        <v>4916</v>
      </c>
      <c r="C2995" s="66" t="s">
        <v>17</v>
      </c>
      <c r="D2995" s="66"/>
      <c r="E2995" s="66"/>
      <c r="F2995" s="13" t="s">
        <v>3829</v>
      </c>
      <c r="G2995" s="15">
        <v>8.9999999999999998E-4</v>
      </c>
      <c r="H2995" s="16">
        <v>39.049999999999997</v>
      </c>
      <c r="I2995" s="16">
        <f>TRUNC(TRUNC(G2995,8)*H2995,2)</f>
        <v>0.03</v>
      </c>
    </row>
    <row r="2996" spans="1:9" ht="18" customHeight="1" x14ac:dyDescent="0.25">
      <c r="A2996" s="8"/>
      <c r="B2996" s="8"/>
      <c r="C2996" s="8"/>
      <c r="D2996" s="8"/>
      <c r="E2996" s="8"/>
      <c r="F2996" s="8"/>
      <c r="G2996" s="67" t="s">
        <v>3871</v>
      </c>
      <c r="H2996" s="67"/>
      <c r="I2996" s="17">
        <f>SUM(I2994:I2995)</f>
        <v>7.0000000000000007E-2</v>
      </c>
    </row>
    <row r="2997" spans="1:9" ht="15" customHeight="1" x14ac:dyDescent="0.25">
      <c r="A2997" s="64" t="s">
        <v>3887</v>
      </c>
      <c r="B2997" s="64"/>
      <c r="C2997" s="65" t="s">
        <v>3</v>
      </c>
      <c r="D2997" s="65"/>
      <c r="E2997" s="65"/>
      <c r="F2997" s="12" t="s">
        <v>4</v>
      </c>
      <c r="G2997" s="12" t="s">
        <v>3725</v>
      </c>
      <c r="H2997" s="12" t="s">
        <v>3726</v>
      </c>
      <c r="I2997" s="12" t="s">
        <v>3727</v>
      </c>
    </row>
    <row r="2998" spans="1:9" ht="29.1" customHeight="1" x14ac:dyDescent="0.25">
      <c r="A2998" s="13" t="s">
        <v>4928</v>
      </c>
      <c r="B2998" s="14" t="s">
        <v>4929</v>
      </c>
      <c r="C2998" s="66" t="s">
        <v>17</v>
      </c>
      <c r="D2998" s="66"/>
      <c r="E2998" s="66"/>
      <c r="F2998" s="13" t="s">
        <v>3412</v>
      </c>
      <c r="G2998" s="15">
        <v>4.1500000000000004</v>
      </c>
      <c r="H2998" s="16">
        <v>1.83</v>
      </c>
      <c r="I2998" s="16">
        <f>TRUNC(TRUNC(G2998,8)*H2998,2)</f>
        <v>7.59</v>
      </c>
    </row>
    <row r="2999" spans="1:9" ht="54.95" customHeight="1" x14ac:dyDescent="0.25">
      <c r="A2999" s="13" t="s">
        <v>4930</v>
      </c>
      <c r="B2999" s="14" t="s">
        <v>4931</v>
      </c>
      <c r="C2999" s="66" t="s">
        <v>17</v>
      </c>
      <c r="D2999" s="66"/>
      <c r="E2999" s="66"/>
      <c r="F2999" s="13" t="s">
        <v>72</v>
      </c>
      <c r="G2999" s="15">
        <v>1.1459999999999999</v>
      </c>
      <c r="H2999" s="16">
        <v>142.69</v>
      </c>
      <c r="I2999" s="16">
        <f>TRUNC(TRUNC(G2999,8)*H2999,2)</f>
        <v>163.52000000000001</v>
      </c>
    </row>
    <row r="3000" spans="1:9" ht="15" customHeight="1" x14ac:dyDescent="0.25">
      <c r="A3000" s="8"/>
      <c r="B3000" s="8"/>
      <c r="C3000" s="8"/>
      <c r="D3000" s="8"/>
      <c r="E3000" s="8"/>
      <c r="F3000" s="8"/>
      <c r="G3000" s="67" t="s">
        <v>3896</v>
      </c>
      <c r="H3000" s="67"/>
      <c r="I3000" s="17">
        <f>SUM(I2998:I2999)</f>
        <v>171.11</v>
      </c>
    </row>
    <row r="3001" spans="1:9" ht="15" customHeight="1" x14ac:dyDescent="0.25">
      <c r="A3001" s="64" t="s">
        <v>3872</v>
      </c>
      <c r="B3001" s="64"/>
      <c r="C3001" s="65" t="s">
        <v>3</v>
      </c>
      <c r="D3001" s="65"/>
      <c r="E3001" s="65"/>
      <c r="F3001" s="12" t="s">
        <v>4</v>
      </c>
      <c r="G3001" s="12" t="s">
        <v>3725</v>
      </c>
      <c r="H3001" s="12" t="s">
        <v>3726</v>
      </c>
      <c r="I3001" s="12" t="s">
        <v>3727</v>
      </c>
    </row>
    <row r="3002" spans="1:9" ht="15" customHeight="1" x14ac:dyDescent="0.25">
      <c r="A3002" s="13" t="s">
        <v>3899</v>
      </c>
      <c r="B3002" s="14" t="s">
        <v>3900</v>
      </c>
      <c r="C3002" s="66" t="s">
        <v>17</v>
      </c>
      <c r="D3002" s="66"/>
      <c r="E3002" s="66"/>
      <c r="F3002" s="13" t="s">
        <v>25</v>
      </c>
      <c r="G3002" s="15">
        <v>6.2E-2</v>
      </c>
      <c r="H3002" s="16">
        <v>24.37</v>
      </c>
      <c r="I3002" s="16">
        <f>TRUNC(TRUNC(G3002,8)*H3002,2)</f>
        <v>1.51</v>
      </c>
    </row>
    <row r="3003" spans="1:9" ht="15" customHeight="1" x14ac:dyDescent="0.25">
      <c r="A3003" s="13" t="s">
        <v>4932</v>
      </c>
      <c r="B3003" s="14" t="s">
        <v>4933</v>
      </c>
      <c r="C3003" s="66" t="s">
        <v>17</v>
      </c>
      <c r="D3003" s="66"/>
      <c r="E3003" s="66"/>
      <c r="F3003" s="13" t="s">
        <v>25</v>
      </c>
      <c r="G3003" s="15">
        <v>5.6000000000000001E-2</v>
      </c>
      <c r="H3003" s="16">
        <v>32.770000000000003</v>
      </c>
      <c r="I3003" s="16">
        <f>TRUNC(TRUNC(G3003,8)*H3003,2)</f>
        <v>1.83</v>
      </c>
    </row>
    <row r="3004" spans="1:9" ht="18" customHeight="1" x14ac:dyDescent="0.25">
      <c r="A3004" s="8"/>
      <c r="B3004" s="8"/>
      <c r="C3004" s="8"/>
      <c r="D3004" s="8"/>
      <c r="E3004" s="8"/>
      <c r="F3004" s="8"/>
      <c r="G3004" s="67" t="s">
        <v>3875</v>
      </c>
      <c r="H3004" s="67"/>
      <c r="I3004" s="17">
        <f>SUM(I3002:I3003)</f>
        <v>3.34</v>
      </c>
    </row>
    <row r="3005" spans="1:9" ht="15" customHeight="1" x14ac:dyDescent="0.25">
      <c r="A3005" s="8"/>
      <c r="B3005" s="8"/>
      <c r="C3005" s="8"/>
      <c r="D3005" s="8"/>
      <c r="E3005" s="8"/>
      <c r="F3005" s="8"/>
      <c r="G3005" s="68" t="s">
        <v>3745</v>
      </c>
      <c r="H3005" s="68"/>
      <c r="I3005" s="4">
        <f>ROUND(SUM(I2996,I3000,I3004),2)</f>
        <v>174.52</v>
      </c>
    </row>
    <row r="3006" spans="1:9" ht="9.9499999999999993" customHeight="1" x14ac:dyDescent="0.25">
      <c r="A3006" s="8"/>
      <c r="B3006" s="8"/>
      <c r="C3006" s="8"/>
      <c r="D3006" s="8"/>
      <c r="E3006" s="8"/>
      <c r="F3006" s="8"/>
      <c r="G3006" s="62"/>
      <c r="H3006" s="62"/>
      <c r="I3006" s="62"/>
    </row>
    <row r="3007" spans="1:9" ht="20.100000000000001" customHeight="1" x14ac:dyDescent="0.25">
      <c r="A3007" s="63" t="s">
        <v>4934</v>
      </c>
      <c r="B3007" s="63"/>
      <c r="C3007" s="63"/>
      <c r="D3007" s="63"/>
      <c r="E3007" s="63"/>
      <c r="F3007" s="63"/>
      <c r="G3007" s="63"/>
      <c r="H3007" s="63"/>
      <c r="I3007" s="63"/>
    </row>
    <row r="3008" spans="1:9" ht="15" customHeight="1" x14ac:dyDescent="0.25">
      <c r="A3008" s="64" t="s">
        <v>3887</v>
      </c>
      <c r="B3008" s="64"/>
      <c r="C3008" s="65" t="s">
        <v>3</v>
      </c>
      <c r="D3008" s="65"/>
      <c r="E3008" s="65"/>
      <c r="F3008" s="12" t="s">
        <v>4</v>
      </c>
      <c r="G3008" s="12" t="s">
        <v>3725</v>
      </c>
      <c r="H3008" s="12" t="s">
        <v>3726</v>
      </c>
      <c r="I3008" s="12" t="s">
        <v>3727</v>
      </c>
    </row>
    <row r="3009" spans="1:9" ht="15" customHeight="1" x14ac:dyDescent="0.25">
      <c r="A3009" s="13" t="s">
        <v>4602</v>
      </c>
      <c r="B3009" s="14" t="s">
        <v>4603</v>
      </c>
      <c r="C3009" s="66" t="s">
        <v>17</v>
      </c>
      <c r="D3009" s="66"/>
      <c r="E3009" s="66"/>
      <c r="F3009" s="13" t="s">
        <v>4149</v>
      </c>
      <c r="G3009" s="15">
        <v>5.8400000000000001E-2</v>
      </c>
      <c r="H3009" s="16">
        <v>19.600000000000001</v>
      </c>
      <c r="I3009" s="16">
        <f>TRUNC(TRUNC(G3009,8)*H3009,2)</f>
        <v>1.1399999999999999</v>
      </c>
    </row>
    <row r="3010" spans="1:9" ht="15" customHeight="1" x14ac:dyDescent="0.25">
      <c r="A3010" s="13" t="s">
        <v>4935</v>
      </c>
      <c r="B3010" s="14" t="s">
        <v>4936</v>
      </c>
      <c r="C3010" s="66" t="s">
        <v>17</v>
      </c>
      <c r="D3010" s="66"/>
      <c r="E3010" s="66"/>
      <c r="F3010" s="13" t="s">
        <v>4149</v>
      </c>
      <c r="G3010" s="15">
        <v>0.19450000000000001</v>
      </c>
      <c r="H3010" s="16">
        <v>41.09</v>
      </c>
      <c r="I3010" s="16">
        <f>TRUNC(TRUNC(G3010,8)*H3010,2)</f>
        <v>7.99</v>
      </c>
    </row>
    <row r="3011" spans="1:9" ht="15" customHeight="1" x14ac:dyDescent="0.25">
      <c r="A3011" s="8"/>
      <c r="B3011" s="8"/>
      <c r="C3011" s="8"/>
      <c r="D3011" s="8"/>
      <c r="E3011" s="8"/>
      <c r="F3011" s="8"/>
      <c r="G3011" s="67" t="s">
        <v>3896</v>
      </c>
      <c r="H3011" s="67"/>
      <c r="I3011" s="17">
        <f>SUM(I3009:I3010)</f>
        <v>9.1300000000000008</v>
      </c>
    </row>
    <row r="3012" spans="1:9" ht="15" customHeight="1" x14ac:dyDescent="0.25">
      <c r="A3012" s="64" t="s">
        <v>3872</v>
      </c>
      <c r="B3012" s="64"/>
      <c r="C3012" s="65" t="s">
        <v>3</v>
      </c>
      <c r="D3012" s="65"/>
      <c r="E3012" s="65"/>
      <c r="F3012" s="12" t="s">
        <v>4</v>
      </c>
      <c r="G3012" s="12" t="s">
        <v>3725</v>
      </c>
      <c r="H3012" s="12" t="s">
        <v>3726</v>
      </c>
      <c r="I3012" s="12" t="s">
        <v>3727</v>
      </c>
    </row>
    <row r="3013" spans="1:9" ht="15" customHeight="1" x14ac:dyDescent="0.25">
      <c r="A3013" s="13" t="s">
        <v>4576</v>
      </c>
      <c r="B3013" s="14" t="s">
        <v>4577</v>
      </c>
      <c r="C3013" s="66" t="s">
        <v>17</v>
      </c>
      <c r="D3013" s="66"/>
      <c r="E3013" s="66"/>
      <c r="F3013" s="13" t="s">
        <v>25</v>
      </c>
      <c r="G3013" s="15">
        <v>6.3500000000000001E-2</v>
      </c>
      <c r="H3013" s="16">
        <v>35.18</v>
      </c>
      <c r="I3013" s="16">
        <f>TRUNC(TRUNC(G3013,8)*H3013,2)</f>
        <v>2.23</v>
      </c>
    </row>
    <row r="3014" spans="1:9" ht="18" customHeight="1" x14ac:dyDescent="0.25">
      <c r="A3014" s="8"/>
      <c r="B3014" s="8"/>
      <c r="C3014" s="8"/>
      <c r="D3014" s="8"/>
      <c r="E3014" s="8"/>
      <c r="F3014" s="8"/>
      <c r="G3014" s="67" t="s">
        <v>3875</v>
      </c>
      <c r="H3014" s="67"/>
      <c r="I3014" s="17">
        <f>SUM(I3013:I3013)</f>
        <v>2.23</v>
      </c>
    </row>
    <row r="3015" spans="1:9" ht="15" customHeight="1" x14ac:dyDescent="0.25">
      <c r="A3015" s="8"/>
      <c r="B3015" s="8"/>
      <c r="C3015" s="8"/>
      <c r="D3015" s="8"/>
      <c r="E3015" s="8"/>
      <c r="F3015" s="8"/>
      <c r="G3015" s="68" t="s">
        <v>3745</v>
      </c>
      <c r="H3015" s="68"/>
      <c r="I3015" s="4">
        <f>ROUND(SUM(I3011,I3014),2)</f>
        <v>11.36</v>
      </c>
    </row>
    <row r="3016" spans="1:9" ht="9.9499999999999993" customHeight="1" x14ac:dyDescent="0.25">
      <c r="A3016" s="8"/>
      <c r="B3016" s="8"/>
      <c r="C3016" s="8"/>
      <c r="D3016" s="8"/>
      <c r="E3016" s="8"/>
      <c r="F3016" s="8"/>
      <c r="G3016" s="62"/>
      <c r="H3016" s="62"/>
      <c r="I3016" s="62"/>
    </row>
    <row r="3017" spans="1:9" ht="20.100000000000001" customHeight="1" x14ac:dyDescent="0.25">
      <c r="A3017" s="63" t="s">
        <v>4937</v>
      </c>
      <c r="B3017" s="63"/>
      <c r="C3017" s="63"/>
      <c r="D3017" s="63"/>
      <c r="E3017" s="63"/>
      <c r="F3017" s="63"/>
      <c r="G3017" s="63"/>
      <c r="H3017" s="63"/>
      <c r="I3017" s="63"/>
    </row>
    <row r="3018" spans="1:9" ht="15" customHeight="1" x14ac:dyDescent="0.25">
      <c r="A3018" s="64" t="s">
        <v>3887</v>
      </c>
      <c r="B3018" s="64"/>
      <c r="C3018" s="65" t="s">
        <v>3</v>
      </c>
      <c r="D3018" s="65"/>
      <c r="E3018" s="65"/>
      <c r="F3018" s="12" t="s">
        <v>4</v>
      </c>
      <c r="G3018" s="12" t="s">
        <v>3725</v>
      </c>
      <c r="H3018" s="12" t="s">
        <v>3726</v>
      </c>
      <c r="I3018" s="12" t="s">
        <v>3727</v>
      </c>
    </row>
    <row r="3019" spans="1:9" ht="21" customHeight="1" x14ac:dyDescent="0.25">
      <c r="A3019" s="13" t="s">
        <v>4284</v>
      </c>
      <c r="B3019" s="14" t="s">
        <v>4285</v>
      </c>
      <c r="C3019" s="66" t="s">
        <v>17</v>
      </c>
      <c r="D3019" s="66"/>
      <c r="E3019" s="66"/>
      <c r="F3019" s="13" t="s">
        <v>178</v>
      </c>
      <c r="G3019" s="15">
        <v>1.0169999999999999</v>
      </c>
      <c r="H3019" s="16">
        <v>9.01</v>
      </c>
      <c r="I3019" s="16">
        <f>TRUNC(TRUNC(G3019,8)*H3019,2)</f>
        <v>9.16</v>
      </c>
    </row>
    <row r="3020" spans="1:9" ht="15" customHeight="1" x14ac:dyDescent="0.25">
      <c r="A3020" s="8"/>
      <c r="B3020" s="8"/>
      <c r="C3020" s="8"/>
      <c r="D3020" s="8"/>
      <c r="E3020" s="8"/>
      <c r="F3020" s="8"/>
      <c r="G3020" s="67" t="s">
        <v>3896</v>
      </c>
      <c r="H3020" s="67"/>
      <c r="I3020" s="17">
        <f>SUM(I3019:I3019)</f>
        <v>9.16</v>
      </c>
    </row>
    <row r="3021" spans="1:9" ht="15" customHeight="1" x14ac:dyDescent="0.25">
      <c r="A3021" s="64" t="s">
        <v>3872</v>
      </c>
      <c r="B3021" s="64"/>
      <c r="C3021" s="65" t="s">
        <v>3</v>
      </c>
      <c r="D3021" s="65"/>
      <c r="E3021" s="65"/>
      <c r="F3021" s="12" t="s">
        <v>4</v>
      </c>
      <c r="G3021" s="12" t="s">
        <v>3725</v>
      </c>
      <c r="H3021" s="12" t="s">
        <v>3726</v>
      </c>
      <c r="I3021" s="12" t="s">
        <v>3727</v>
      </c>
    </row>
    <row r="3022" spans="1:9" ht="21" customHeight="1" x14ac:dyDescent="0.25">
      <c r="A3022" s="13" t="s">
        <v>4267</v>
      </c>
      <c r="B3022" s="14" t="s">
        <v>4268</v>
      </c>
      <c r="C3022" s="66" t="s">
        <v>17</v>
      </c>
      <c r="D3022" s="66"/>
      <c r="E3022" s="66"/>
      <c r="F3022" s="13" t="s">
        <v>25</v>
      </c>
      <c r="G3022" s="15">
        <v>0.219</v>
      </c>
      <c r="H3022" s="16">
        <v>25.56</v>
      </c>
      <c r="I3022" s="16">
        <f>TRUNC(TRUNC(G3022,8)*H3022,2)</f>
        <v>5.59</v>
      </c>
    </row>
    <row r="3023" spans="1:9" ht="15" customHeight="1" x14ac:dyDescent="0.25">
      <c r="A3023" s="13" t="s">
        <v>4269</v>
      </c>
      <c r="B3023" s="14" t="s">
        <v>4270</v>
      </c>
      <c r="C3023" s="66" t="s">
        <v>17</v>
      </c>
      <c r="D3023" s="66"/>
      <c r="E3023" s="66"/>
      <c r="F3023" s="13" t="s">
        <v>25</v>
      </c>
      <c r="G3023" s="15">
        <v>0.219</v>
      </c>
      <c r="H3023" s="16">
        <v>33.94</v>
      </c>
      <c r="I3023" s="16">
        <f>TRUNC(TRUNC(G3023,8)*H3023,2)</f>
        <v>7.43</v>
      </c>
    </row>
    <row r="3024" spans="1:9" ht="18" customHeight="1" x14ac:dyDescent="0.25">
      <c r="A3024" s="8"/>
      <c r="B3024" s="8"/>
      <c r="C3024" s="8"/>
      <c r="D3024" s="8"/>
      <c r="E3024" s="8"/>
      <c r="F3024" s="8"/>
      <c r="G3024" s="67" t="s">
        <v>3875</v>
      </c>
      <c r="H3024" s="67"/>
      <c r="I3024" s="17">
        <f>SUM(I3022:I3023)</f>
        <v>13.02</v>
      </c>
    </row>
    <row r="3025" spans="1:9" ht="15" customHeight="1" x14ac:dyDescent="0.25">
      <c r="A3025" s="8"/>
      <c r="B3025" s="8"/>
      <c r="C3025" s="8"/>
      <c r="D3025" s="8"/>
      <c r="E3025" s="8"/>
      <c r="F3025" s="8"/>
      <c r="G3025" s="68" t="s">
        <v>3745</v>
      </c>
      <c r="H3025" s="68"/>
      <c r="I3025" s="4">
        <f>ROUND(SUM(I3020,I3024),2)</f>
        <v>22.18</v>
      </c>
    </row>
    <row r="3026" spans="1:9" ht="9.9499999999999993" customHeight="1" x14ac:dyDescent="0.25">
      <c r="A3026" s="8"/>
      <c r="B3026" s="8"/>
      <c r="C3026" s="8"/>
      <c r="D3026" s="8"/>
      <c r="E3026" s="8"/>
      <c r="F3026" s="8"/>
      <c r="G3026" s="62"/>
      <c r="H3026" s="62"/>
      <c r="I3026" s="62"/>
    </row>
    <row r="3027" spans="1:9" ht="20.100000000000001" customHeight="1" x14ac:dyDescent="0.25">
      <c r="A3027" s="63" t="s">
        <v>4938</v>
      </c>
      <c r="B3027" s="63"/>
      <c r="C3027" s="63"/>
      <c r="D3027" s="63"/>
      <c r="E3027" s="63"/>
      <c r="F3027" s="63"/>
      <c r="G3027" s="63"/>
      <c r="H3027" s="63"/>
      <c r="I3027" s="63"/>
    </row>
    <row r="3028" spans="1:9" ht="15" customHeight="1" x14ac:dyDescent="0.25">
      <c r="A3028" s="64" t="s">
        <v>3887</v>
      </c>
      <c r="B3028" s="64"/>
      <c r="C3028" s="65" t="s">
        <v>3</v>
      </c>
      <c r="D3028" s="65"/>
      <c r="E3028" s="65"/>
      <c r="F3028" s="12" t="s">
        <v>4</v>
      </c>
      <c r="G3028" s="12" t="s">
        <v>3725</v>
      </c>
      <c r="H3028" s="12" t="s">
        <v>3726</v>
      </c>
      <c r="I3028" s="12" t="s">
        <v>3727</v>
      </c>
    </row>
    <row r="3029" spans="1:9" ht="29.1" customHeight="1" x14ac:dyDescent="0.25">
      <c r="A3029" s="13" t="s">
        <v>4939</v>
      </c>
      <c r="B3029" s="14" t="s">
        <v>4940</v>
      </c>
      <c r="C3029" s="66" t="s">
        <v>17</v>
      </c>
      <c r="D3029" s="66"/>
      <c r="E3029" s="66"/>
      <c r="F3029" s="13" t="s">
        <v>178</v>
      </c>
      <c r="G3029" s="15">
        <v>1.0169999999999999</v>
      </c>
      <c r="H3029" s="16">
        <v>12.74</v>
      </c>
      <c r="I3029" s="16">
        <f>ROUND(ROUND(G3029,8)*H3029,2)</f>
        <v>12.96</v>
      </c>
    </row>
    <row r="3030" spans="1:9" ht="15" customHeight="1" x14ac:dyDescent="0.25">
      <c r="A3030" s="8"/>
      <c r="B3030" s="8"/>
      <c r="C3030" s="8"/>
      <c r="D3030" s="8"/>
      <c r="E3030" s="8"/>
      <c r="F3030" s="8"/>
      <c r="G3030" s="67" t="s">
        <v>3896</v>
      </c>
      <c r="H3030" s="67"/>
      <c r="I3030" s="17">
        <f>SUM(I3029:I3029)</f>
        <v>12.96</v>
      </c>
    </row>
    <row r="3031" spans="1:9" ht="15" customHeight="1" x14ac:dyDescent="0.25">
      <c r="A3031" s="64" t="s">
        <v>3872</v>
      </c>
      <c r="B3031" s="64"/>
      <c r="C3031" s="65" t="s">
        <v>3</v>
      </c>
      <c r="D3031" s="65"/>
      <c r="E3031" s="65"/>
      <c r="F3031" s="12" t="s">
        <v>4</v>
      </c>
      <c r="G3031" s="12" t="s">
        <v>3725</v>
      </c>
      <c r="H3031" s="12" t="s">
        <v>3726</v>
      </c>
      <c r="I3031" s="12" t="s">
        <v>3727</v>
      </c>
    </row>
    <row r="3032" spans="1:9" ht="21" customHeight="1" x14ac:dyDescent="0.25">
      <c r="A3032" s="13" t="s">
        <v>4267</v>
      </c>
      <c r="B3032" s="14" t="s">
        <v>4268</v>
      </c>
      <c r="C3032" s="66" t="s">
        <v>17</v>
      </c>
      <c r="D3032" s="66"/>
      <c r="E3032" s="66"/>
      <c r="F3032" s="13" t="s">
        <v>25</v>
      </c>
      <c r="G3032" s="15">
        <v>0.17699999999999999</v>
      </c>
      <c r="H3032" s="16">
        <v>25.56</v>
      </c>
      <c r="I3032" s="16">
        <f>ROUND(ROUND(G3032,8)*H3032,2)</f>
        <v>4.5199999999999996</v>
      </c>
    </row>
    <row r="3033" spans="1:9" ht="15" customHeight="1" x14ac:dyDescent="0.25">
      <c r="A3033" s="13" t="s">
        <v>4269</v>
      </c>
      <c r="B3033" s="14" t="s">
        <v>4270</v>
      </c>
      <c r="C3033" s="66" t="s">
        <v>17</v>
      </c>
      <c r="D3033" s="66"/>
      <c r="E3033" s="66"/>
      <c r="F3033" s="13" t="s">
        <v>25</v>
      </c>
      <c r="G3033" s="15">
        <v>0.17699999999999999</v>
      </c>
      <c r="H3033" s="16">
        <v>33.94</v>
      </c>
      <c r="I3033" s="16">
        <f>ROUND(ROUND(G3033,8)*H3033,2)</f>
        <v>6.01</v>
      </c>
    </row>
    <row r="3034" spans="1:9" ht="18" customHeight="1" x14ac:dyDescent="0.25">
      <c r="A3034" s="8"/>
      <c r="B3034" s="8"/>
      <c r="C3034" s="8"/>
      <c r="D3034" s="8"/>
      <c r="E3034" s="8"/>
      <c r="F3034" s="8"/>
      <c r="G3034" s="67" t="s">
        <v>3875</v>
      </c>
      <c r="H3034" s="67"/>
      <c r="I3034" s="17">
        <f>SUM(I3032:I3033)</f>
        <v>10.53</v>
      </c>
    </row>
    <row r="3035" spans="1:9" ht="15" customHeight="1" x14ac:dyDescent="0.25">
      <c r="A3035" s="69" t="s">
        <v>4941</v>
      </c>
      <c r="B3035" s="69"/>
      <c r="C3035" s="69"/>
      <c r="D3035" s="8"/>
      <c r="E3035" s="8"/>
      <c r="F3035" s="8"/>
      <c r="G3035" s="68" t="s">
        <v>3745</v>
      </c>
      <c r="H3035" s="68"/>
      <c r="I3035" s="4">
        <v>23.49</v>
      </c>
    </row>
    <row r="3036" spans="1:9" ht="2.1" customHeight="1" x14ac:dyDescent="0.25">
      <c r="A3036" s="69"/>
      <c r="B3036" s="69"/>
      <c r="C3036" s="69"/>
      <c r="D3036" s="8"/>
      <c r="E3036" s="8"/>
      <c r="F3036" s="8"/>
      <c r="G3036" s="8"/>
      <c r="H3036" s="8"/>
      <c r="I3036" s="8"/>
    </row>
    <row r="3037" spans="1:9" ht="9.9499999999999993" customHeight="1" x14ac:dyDescent="0.25">
      <c r="A3037" s="8"/>
      <c r="B3037" s="8"/>
      <c r="C3037" s="8"/>
      <c r="D3037" s="8"/>
      <c r="E3037" s="8"/>
      <c r="F3037" s="8"/>
      <c r="G3037" s="62"/>
      <c r="H3037" s="62"/>
      <c r="I3037" s="62"/>
    </row>
    <row r="3038" spans="1:9" ht="20.100000000000001" customHeight="1" x14ac:dyDescent="0.25">
      <c r="A3038" s="63" t="s">
        <v>4942</v>
      </c>
      <c r="B3038" s="63"/>
      <c r="C3038" s="63"/>
      <c r="D3038" s="63"/>
      <c r="E3038" s="63"/>
      <c r="F3038" s="63"/>
      <c r="G3038" s="63"/>
      <c r="H3038" s="63"/>
      <c r="I3038" s="63"/>
    </row>
    <row r="3039" spans="1:9" ht="15" customHeight="1" x14ac:dyDescent="0.25">
      <c r="A3039" s="64" t="s">
        <v>3887</v>
      </c>
      <c r="B3039" s="64"/>
      <c r="C3039" s="65" t="s">
        <v>3</v>
      </c>
      <c r="D3039" s="65"/>
      <c r="E3039" s="65"/>
      <c r="F3039" s="12" t="s">
        <v>4</v>
      </c>
      <c r="G3039" s="12" t="s">
        <v>3725</v>
      </c>
      <c r="H3039" s="12" t="s">
        <v>3726</v>
      </c>
      <c r="I3039" s="12" t="s">
        <v>3727</v>
      </c>
    </row>
    <row r="3040" spans="1:9" ht="21" customHeight="1" x14ac:dyDescent="0.25">
      <c r="A3040" s="13" t="s">
        <v>4943</v>
      </c>
      <c r="B3040" s="14" t="s">
        <v>4944</v>
      </c>
      <c r="C3040" s="66" t="s">
        <v>17</v>
      </c>
      <c r="D3040" s="66"/>
      <c r="E3040" s="66"/>
      <c r="F3040" s="13" t="s">
        <v>61</v>
      </c>
      <c r="G3040" s="15">
        <v>1</v>
      </c>
      <c r="H3040" s="16">
        <v>2.41</v>
      </c>
      <c r="I3040" s="16">
        <f>TRUNC(TRUNC(G3040,8)*H3040,2)</f>
        <v>2.41</v>
      </c>
    </row>
    <row r="3041" spans="1:9" ht="15" customHeight="1" x14ac:dyDescent="0.25">
      <c r="A3041" s="8"/>
      <c r="B3041" s="8"/>
      <c r="C3041" s="8"/>
      <c r="D3041" s="8"/>
      <c r="E3041" s="8"/>
      <c r="F3041" s="8"/>
      <c r="G3041" s="67" t="s">
        <v>3896</v>
      </c>
      <c r="H3041" s="67"/>
      <c r="I3041" s="17">
        <f>SUM(I3040:I3040)</f>
        <v>2.41</v>
      </c>
    </row>
    <row r="3042" spans="1:9" ht="15" customHeight="1" x14ac:dyDescent="0.25">
      <c r="A3042" s="64" t="s">
        <v>3872</v>
      </c>
      <c r="B3042" s="64"/>
      <c r="C3042" s="65" t="s">
        <v>3</v>
      </c>
      <c r="D3042" s="65"/>
      <c r="E3042" s="65"/>
      <c r="F3042" s="12" t="s">
        <v>4</v>
      </c>
      <c r="G3042" s="12" t="s">
        <v>3725</v>
      </c>
      <c r="H3042" s="12" t="s">
        <v>3726</v>
      </c>
      <c r="I3042" s="12" t="s">
        <v>3727</v>
      </c>
    </row>
    <row r="3043" spans="1:9" ht="21" customHeight="1" x14ac:dyDescent="0.25">
      <c r="A3043" s="13" t="s">
        <v>4267</v>
      </c>
      <c r="B3043" s="14" t="s">
        <v>4268</v>
      </c>
      <c r="C3043" s="66" t="s">
        <v>17</v>
      </c>
      <c r="D3043" s="66"/>
      <c r="E3043" s="66"/>
      <c r="F3043" s="13" t="s">
        <v>25</v>
      </c>
      <c r="G3043" s="15">
        <v>0.16200000000000001</v>
      </c>
      <c r="H3043" s="16">
        <v>25.56</v>
      </c>
      <c r="I3043" s="16">
        <f>TRUNC(TRUNC(G3043,8)*H3043,2)</f>
        <v>4.1399999999999997</v>
      </c>
    </row>
    <row r="3044" spans="1:9" ht="15" customHeight="1" x14ac:dyDescent="0.25">
      <c r="A3044" s="13" t="s">
        <v>4269</v>
      </c>
      <c r="B3044" s="14" t="s">
        <v>4270</v>
      </c>
      <c r="C3044" s="66" t="s">
        <v>17</v>
      </c>
      <c r="D3044" s="66"/>
      <c r="E3044" s="66"/>
      <c r="F3044" s="13" t="s">
        <v>25</v>
      </c>
      <c r="G3044" s="15">
        <v>0.16200000000000001</v>
      </c>
      <c r="H3044" s="16">
        <v>33.94</v>
      </c>
      <c r="I3044" s="16">
        <f>TRUNC(TRUNC(G3044,8)*H3044,2)</f>
        <v>5.49</v>
      </c>
    </row>
    <row r="3045" spans="1:9" ht="18" customHeight="1" x14ac:dyDescent="0.25">
      <c r="A3045" s="8"/>
      <c r="B3045" s="8"/>
      <c r="C3045" s="8"/>
      <c r="D3045" s="8"/>
      <c r="E3045" s="8"/>
      <c r="F3045" s="8"/>
      <c r="G3045" s="67" t="s">
        <v>3875</v>
      </c>
      <c r="H3045" s="67"/>
      <c r="I3045" s="17">
        <f>SUM(I3043:I3044)</f>
        <v>9.629999999999999</v>
      </c>
    </row>
    <row r="3046" spans="1:9" ht="15" customHeight="1" x14ac:dyDescent="0.25">
      <c r="A3046" s="8"/>
      <c r="B3046" s="8"/>
      <c r="C3046" s="8"/>
      <c r="D3046" s="8"/>
      <c r="E3046" s="8"/>
      <c r="F3046" s="8"/>
      <c r="G3046" s="68" t="s">
        <v>3745</v>
      </c>
      <c r="H3046" s="68"/>
      <c r="I3046" s="4">
        <f>ROUND(SUM(I3041,I3045),2)</f>
        <v>12.04</v>
      </c>
    </row>
    <row r="3047" spans="1:9" ht="9.9499999999999993" customHeight="1" x14ac:dyDescent="0.25">
      <c r="A3047" s="8"/>
      <c r="B3047" s="8"/>
      <c r="C3047" s="8"/>
      <c r="D3047" s="8"/>
      <c r="E3047" s="8"/>
      <c r="F3047" s="8"/>
      <c r="G3047" s="62"/>
      <c r="H3047" s="62"/>
      <c r="I3047" s="62"/>
    </row>
    <row r="3048" spans="1:9" ht="20.100000000000001" customHeight="1" x14ac:dyDescent="0.25">
      <c r="A3048" s="63" t="s">
        <v>4945</v>
      </c>
      <c r="B3048" s="63"/>
      <c r="C3048" s="63"/>
      <c r="D3048" s="63"/>
      <c r="E3048" s="63"/>
      <c r="F3048" s="63"/>
      <c r="G3048" s="63"/>
      <c r="H3048" s="63"/>
      <c r="I3048" s="63"/>
    </row>
    <row r="3049" spans="1:9" ht="15" customHeight="1" x14ac:dyDescent="0.25">
      <c r="A3049" s="64" t="s">
        <v>3887</v>
      </c>
      <c r="B3049" s="64"/>
      <c r="C3049" s="65" t="s">
        <v>3</v>
      </c>
      <c r="D3049" s="65"/>
      <c r="E3049" s="65"/>
      <c r="F3049" s="12" t="s">
        <v>4</v>
      </c>
      <c r="G3049" s="12" t="s">
        <v>3725</v>
      </c>
      <c r="H3049" s="12" t="s">
        <v>3726</v>
      </c>
      <c r="I3049" s="12" t="s">
        <v>3727</v>
      </c>
    </row>
    <row r="3050" spans="1:9" ht="21" customHeight="1" x14ac:dyDescent="0.25">
      <c r="A3050" s="13" t="s">
        <v>4943</v>
      </c>
      <c r="B3050" s="14" t="s">
        <v>4944</v>
      </c>
      <c r="C3050" s="66" t="s">
        <v>17</v>
      </c>
      <c r="D3050" s="66"/>
      <c r="E3050" s="66"/>
      <c r="F3050" s="13" t="s">
        <v>61</v>
      </c>
      <c r="G3050" s="15">
        <v>1</v>
      </c>
      <c r="H3050" s="16">
        <v>2.41</v>
      </c>
      <c r="I3050" s="16">
        <f>TRUNC(TRUNC(G3050,8)*H3050,2)</f>
        <v>2.41</v>
      </c>
    </row>
    <row r="3051" spans="1:9" ht="15" customHeight="1" x14ac:dyDescent="0.25">
      <c r="A3051" s="8"/>
      <c r="B3051" s="8"/>
      <c r="C3051" s="8"/>
      <c r="D3051" s="8"/>
      <c r="E3051" s="8"/>
      <c r="F3051" s="8"/>
      <c r="G3051" s="67" t="s">
        <v>3896</v>
      </c>
      <c r="H3051" s="67"/>
      <c r="I3051" s="17">
        <f>SUM(I3050:I3050)</f>
        <v>2.41</v>
      </c>
    </row>
    <row r="3052" spans="1:9" ht="15" customHeight="1" x14ac:dyDescent="0.25">
      <c r="A3052" s="64" t="s">
        <v>3872</v>
      </c>
      <c r="B3052" s="64"/>
      <c r="C3052" s="65" t="s">
        <v>3</v>
      </c>
      <c r="D3052" s="65"/>
      <c r="E3052" s="65"/>
      <c r="F3052" s="12" t="s">
        <v>4</v>
      </c>
      <c r="G3052" s="12" t="s">
        <v>3725</v>
      </c>
      <c r="H3052" s="12" t="s">
        <v>3726</v>
      </c>
      <c r="I3052" s="12" t="s">
        <v>3727</v>
      </c>
    </row>
    <row r="3053" spans="1:9" ht="21" customHeight="1" x14ac:dyDescent="0.25">
      <c r="A3053" s="13" t="s">
        <v>4267</v>
      </c>
      <c r="B3053" s="14" t="s">
        <v>4268</v>
      </c>
      <c r="C3053" s="66" t="s">
        <v>17</v>
      </c>
      <c r="D3053" s="66"/>
      <c r="E3053" s="66"/>
      <c r="F3053" s="13" t="s">
        <v>25</v>
      </c>
      <c r="G3053" s="15">
        <v>0.29499999999999998</v>
      </c>
      <c r="H3053" s="16">
        <v>25.56</v>
      </c>
      <c r="I3053" s="16">
        <f>TRUNC(TRUNC(G3053,8)*H3053,2)</f>
        <v>7.54</v>
      </c>
    </row>
    <row r="3054" spans="1:9" ht="15" customHeight="1" x14ac:dyDescent="0.25">
      <c r="A3054" s="13" t="s">
        <v>4269</v>
      </c>
      <c r="B3054" s="14" t="s">
        <v>4270</v>
      </c>
      <c r="C3054" s="66" t="s">
        <v>17</v>
      </c>
      <c r="D3054" s="66"/>
      <c r="E3054" s="66"/>
      <c r="F3054" s="13" t="s">
        <v>25</v>
      </c>
      <c r="G3054" s="15">
        <v>0.29499999999999998</v>
      </c>
      <c r="H3054" s="16">
        <v>33.94</v>
      </c>
      <c r="I3054" s="16">
        <f>TRUNC(TRUNC(G3054,8)*H3054,2)</f>
        <v>10.01</v>
      </c>
    </row>
    <row r="3055" spans="1:9" ht="18" customHeight="1" x14ac:dyDescent="0.25">
      <c r="A3055" s="8"/>
      <c r="B3055" s="8"/>
      <c r="C3055" s="8"/>
      <c r="D3055" s="8"/>
      <c r="E3055" s="8"/>
      <c r="F3055" s="8"/>
      <c r="G3055" s="67" t="s">
        <v>3875</v>
      </c>
      <c r="H3055" s="67"/>
      <c r="I3055" s="17">
        <f>SUM(I3053:I3054)</f>
        <v>17.55</v>
      </c>
    </row>
    <row r="3056" spans="1:9" ht="15" customHeight="1" x14ac:dyDescent="0.25">
      <c r="A3056" s="8"/>
      <c r="B3056" s="8"/>
      <c r="C3056" s="8"/>
      <c r="D3056" s="8"/>
      <c r="E3056" s="8"/>
      <c r="F3056" s="8"/>
      <c r="G3056" s="68" t="s">
        <v>3745</v>
      </c>
      <c r="H3056" s="68"/>
      <c r="I3056" s="4">
        <f>ROUND(SUM(I3051,I3055),2)</f>
        <v>19.96</v>
      </c>
    </row>
    <row r="3057" spans="1:9" ht="9.9499999999999993" customHeight="1" x14ac:dyDescent="0.25">
      <c r="A3057" s="8"/>
      <c r="B3057" s="8"/>
      <c r="C3057" s="8"/>
      <c r="D3057" s="8"/>
      <c r="E3057" s="8"/>
      <c r="F3057" s="8"/>
      <c r="G3057" s="62"/>
      <c r="H3057" s="62"/>
      <c r="I3057" s="62"/>
    </row>
    <row r="3058" spans="1:9" ht="20.100000000000001" customHeight="1" x14ac:dyDescent="0.25">
      <c r="A3058" s="63" t="s">
        <v>4946</v>
      </c>
      <c r="B3058" s="63"/>
      <c r="C3058" s="63"/>
      <c r="D3058" s="63"/>
      <c r="E3058" s="63"/>
      <c r="F3058" s="63"/>
      <c r="G3058" s="63"/>
      <c r="H3058" s="63"/>
      <c r="I3058" s="63"/>
    </row>
    <row r="3059" spans="1:9" ht="15" customHeight="1" x14ac:dyDescent="0.25">
      <c r="A3059" s="64" t="s">
        <v>3887</v>
      </c>
      <c r="B3059" s="64"/>
      <c r="C3059" s="65" t="s">
        <v>3</v>
      </c>
      <c r="D3059" s="65"/>
      <c r="E3059" s="65"/>
      <c r="F3059" s="12" t="s">
        <v>4</v>
      </c>
      <c r="G3059" s="12" t="s">
        <v>3725</v>
      </c>
      <c r="H3059" s="12" t="s">
        <v>3726</v>
      </c>
      <c r="I3059" s="12" t="s">
        <v>3727</v>
      </c>
    </row>
    <row r="3060" spans="1:9" ht="21" customHeight="1" x14ac:dyDescent="0.25">
      <c r="A3060" s="13" t="s">
        <v>4947</v>
      </c>
      <c r="B3060" s="14" t="s">
        <v>4948</v>
      </c>
      <c r="C3060" s="66" t="s">
        <v>17</v>
      </c>
      <c r="D3060" s="66"/>
      <c r="E3060" s="66"/>
      <c r="F3060" s="13" t="s">
        <v>61</v>
      </c>
      <c r="G3060" s="15">
        <v>1</v>
      </c>
      <c r="H3060" s="16">
        <v>4.12</v>
      </c>
      <c r="I3060" s="16">
        <f>TRUNC(TRUNC(G3060,8)*H3060,2)</f>
        <v>4.12</v>
      </c>
    </row>
    <row r="3061" spans="1:9" ht="15" customHeight="1" x14ac:dyDescent="0.25">
      <c r="A3061" s="8"/>
      <c r="B3061" s="8"/>
      <c r="C3061" s="8"/>
      <c r="D3061" s="8"/>
      <c r="E3061" s="8"/>
      <c r="F3061" s="8"/>
      <c r="G3061" s="67" t="s">
        <v>3896</v>
      </c>
      <c r="H3061" s="67"/>
      <c r="I3061" s="17">
        <f>SUM(I3060:I3060)</f>
        <v>4.12</v>
      </c>
    </row>
    <row r="3062" spans="1:9" ht="15" customHeight="1" x14ac:dyDescent="0.25">
      <c r="A3062" s="64" t="s">
        <v>3872</v>
      </c>
      <c r="B3062" s="64"/>
      <c r="C3062" s="65" t="s">
        <v>3</v>
      </c>
      <c r="D3062" s="65"/>
      <c r="E3062" s="65"/>
      <c r="F3062" s="12" t="s">
        <v>4</v>
      </c>
      <c r="G3062" s="12" t="s">
        <v>3725</v>
      </c>
      <c r="H3062" s="12" t="s">
        <v>3726</v>
      </c>
      <c r="I3062" s="12" t="s">
        <v>3727</v>
      </c>
    </row>
    <row r="3063" spans="1:9" ht="21" customHeight="1" x14ac:dyDescent="0.25">
      <c r="A3063" s="13" t="s">
        <v>4267</v>
      </c>
      <c r="B3063" s="14" t="s">
        <v>4268</v>
      </c>
      <c r="C3063" s="66" t="s">
        <v>17</v>
      </c>
      <c r="D3063" s="66"/>
      <c r="E3063" s="66"/>
      <c r="F3063" s="13" t="s">
        <v>25</v>
      </c>
      <c r="G3063" s="15">
        <v>0.23499999999999999</v>
      </c>
      <c r="H3063" s="16">
        <v>25.56</v>
      </c>
      <c r="I3063" s="16">
        <f>TRUNC(TRUNC(G3063,8)*H3063,2)</f>
        <v>6</v>
      </c>
    </row>
    <row r="3064" spans="1:9" ht="15" customHeight="1" x14ac:dyDescent="0.25">
      <c r="A3064" s="13" t="s">
        <v>4269</v>
      </c>
      <c r="B3064" s="14" t="s">
        <v>4270</v>
      </c>
      <c r="C3064" s="66" t="s">
        <v>17</v>
      </c>
      <c r="D3064" s="66"/>
      <c r="E3064" s="66"/>
      <c r="F3064" s="13" t="s">
        <v>25</v>
      </c>
      <c r="G3064" s="15">
        <v>0.23499999999999999</v>
      </c>
      <c r="H3064" s="16">
        <v>33.94</v>
      </c>
      <c r="I3064" s="16">
        <f>TRUNC(TRUNC(G3064,8)*H3064,2)</f>
        <v>7.97</v>
      </c>
    </row>
    <row r="3065" spans="1:9" ht="18" customHeight="1" x14ac:dyDescent="0.25">
      <c r="A3065" s="8"/>
      <c r="B3065" s="8"/>
      <c r="C3065" s="8"/>
      <c r="D3065" s="8"/>
      <c r="E3065" s="8"/>
      <c r="F3065" s="8"/>
      <c r="G3065" s="67" t="s">
        <v>3875</v>
      </c>
      <c r="H3065" s="67"/>
      <c r="I3065" s="17">
        <f>SUM(I3063:I3064)</f>
        <v>13.969999999999999</v>
      </c>
    </row>
    <row r="3066" spans="1:9" ht="15" customHeight="1" x14ac:dyDescent="0.25">
      <c r="A3066" s="8"/>
      <c r="B3066" s="8"/>
      <c r="C3066" s="8"/>
      <c r="D3066" s="8"/>
      <c r="E3066" s="8"/>
      <c r="F3066" s="8"/>
      <c r="G3066" s="68" t="s">
        <v>3745</v>
      </c>
      <c r="H3066" s="68"/>
      <c r="I3066" s="4">
        <f>ROUND(SUM(I3061,I3065),2)</f>
        <v>18.09</v>
      </c>
    </row>
    <row r="3067" spans="1:9" ht="9.9499999999999993" customHeight="1" x14ac:dyDescent="0.25">
      <c r="A3067" s="8"/>
      <c r="B3067" s="8"/>
      <c r="C3067" s="8"/>
      <c r="D3067" s="8"/>
      <c r="E3067" s="8"/>
      <c r="F3067" s="8"/>
      <c r="G3067" s="62"/>
      <c r="H3067" s="62"/>
      <c r="I3067" s="62"/>
    </row>
    <row r="3068" spans="1:9" ht="20.100000000000001" customHeight="1" x14ac:dyDescent="0.25">
      <c r="A3068" s="63" t="s">
        <v>4949</v>
      </c>
      <c r="B3068" s="63"/>
      <c r="C3068" s="63"/>
      <c r="D3068" s="63"/>
      <c r="E3068" s="63"/>
      <c r="F3068" s="63"/>
      <c r="G3068" s="63"/>
      <c r="H3068" s="63"/>
      <c r="I3068" s="63"/>
    </row>
    <row r="3069" spans="1:9" ht="15" customHeight="1" x14ac:dyDescent="0.25">
      <c r="A3069" s="64" t="s">
        <v>3887</v>
      </c>
      <c r="B3069" s="64"/>
      <c r="C3069" s="65" t="s">
        <v>3</v>
      </c>
      <c r="D3069" s="65"/>
      <c r="E3069" s="65"/>
      <c r="F3069" s="12" t="s">
        <v>4</v>
      </c>
      <c r="G3069" s="12" t="s">
        <v>3725</v>
      </c>
      <c r="H3069" s="12" t="s">
        <v>3726</v>
      </c>
      <c r="I3069" s="12" t="s">
        <v>3727</v>
      </c>
    </row>
    <row r="3070" spans="1:9" ht="21" customHeight="1" x14ac:dyDescent="0.25">
      <c r="A3070" s="13" t="s">
        <v>4305</v>
      </c>
      <c r="B3070" s="14" t="s">
        <v>4306</v>
      </c>
      <c r="C3070" s="66" t="s">
        <v>17</v>
      </c>
      <c r="D3070" s="66"/>
      <c r="E3070" s="66"/>
      <c r="F3070" s="13" t="s">
        <v>61</v>
      </c>
      <c r="G3070" s="15">
        <v>1</v>
      </c>
      <c r="H3070" s="16">
        <v>2.2599999999999998</v>
      </c>
      <c r="I3070" s="16">
        <f>TRUNC(TRUNC(G3070,8)*H3070,2)</f>
        <v>2.2599999999999998</v>
      </c>
    </row>
    <row r="3071" spans="1:9" ht="15" customHeight="1" x14ac:dyDescent="0.25">
      <c r="A3071" s="8"/>
      <c r="B3071" s="8"/>
      <c r="C3071" s="8"/>
      <c r="D3071" s="8"/>
      <c r="E3071" s="8"/>
      <c r="F3071" s="8"/>
      <c r="G3071" s="67" t="s">
        <v>3896</v>
      </c>
      <c r="H3071" s="67"/>
      <c r="I3071" s="17">
        <f>SUM(I3070:I3070)</f>
        <v>2.2599999999999998</v>
      </c>
    </row>
    <row r="3072" spans="1:9" ht="15" customHeight="1" x14ac:dyDescent="0.25">
      <c r="A3072" s="64" t="s">
        <v>3872</v>
      </c>
      <c r="B3072" s="64"/>
      <c r="C3072" s="65" t="s">
        <v>3</v>
      </c>
      <c r="D3072" s="65"/>
      <c r="E3072" s="65"/>
      <c r="F3072" s="12" t="s">
        <v>4</v>
      </c>
      <c r="G3072" s="12" t="s">
        <v>3725</v>
      </c>
      <c r="H3072" s="12" t="s">
        <v>3726</v>
      </c>
      <c r="I3072" s="12" t="s">
        <v>3727</v>
      </c>
    </row>
    <row r="3073" spans="1:9" ht="21" customHeight="1" x14ac:dyDescent="0.25">
      <c r="A3073" s="13" t="s">
        <v>4267</v>
      </c>
      <c r="B3073" s="14" t="s">
        <v>4268</v>
      </c>
      <c r="C3073" s="66" t="s">
        <v>17</v>
      </c>
      <c r="D3073" s="66"/>
      <c r="E3073" s="66"/>
      <c r="F3073" s="13" t="s">
        <v>25</v>
      </c>
      <c r="G3073" s="15">
        <v>0.24399999999999999</v>
      </c>
      <c r="H3073" s="16">
        <v>25.56</v>
      </c>
      <c r="I3073" s="16">
        <f>TRUNC(TRUNC(G3073,8)*H3073,2)</f>
        <v>6.23</v>
      </c>
    </row>
    <row r="3074" spans="1:9" ht="15" customHeight="1" x14ac:dyDescent="0.25">
      <c r="A3074" s="13" t="s">
        <v>4269</v>
      </c>
      <c r="B3074" s="14" t="s">
        <v>4270</v>
      </c>
      <c r="C3074" s="66" t="s">
        <v>17</v>
      </c>
      <c r="D3074" s="66"/>
      <c r="E3074" s="66"/>
      <c r="F3074" s="13" t="s">
        <v>25</v>
      </c>
      <c r="G3074" s="15">
        <v>0.24399999999999999</v>
      </c>
      <c r="H3074" s="16">
        <v>33.94</v>
      </c>
      <c r="I3074" s="16">
        <f>TRUNC(TRUNC(G3074,8)*H3074,2)</f>
        <v>8.2799999999999994</v>
      </c>
    </row>
    <row r="3075" spans="1:9" ht="18" customHeight="1" x14ac:dyDescent="0.25">
      <c r="A3075" s="8"/>
      <c r="B3075" s="8"/>
      <c r="C3075" s="8"/>
      <c r="D3075" s="8"/>
      <c r="E3075" s="8"/>
      <c r="F3075" s="8"/>
      <c r="G3075" s="67" t="s">
        <v>3875</v>
      </c>
      <c r="H3075" s="67"/>
      <c r="I3075" s="17">
        <f>SUM(I3073:I3074)</f>
        <v>14.51</v>
      </c>
    </row>
    <row r="3076" spans="1:9" ht="15" customHeight="1" x14ac:dyDescent="0.25">
      <c r="A3076" s="8"/>
      <c r="B3076" s="8"/>
      <c r="C3076" s="8"/>
      <c r="D3076" s="8"/>
      <c r="E3076" s="8"/>
      <c r="F3076" s="8"/>
      <c r="G3076" s="68" t="s">
        <v>3745</v>
      </c>
      <c r="H3076" s="68"/>
      <c r="I3076" s="4">
        <f>ROUND(SUM(I3071,I3075),2)</f>
        <v>16.77</v>
      </c>
    </row>
    <row r="3077" spans="1:9" ht="9.9499999999999993" customHeight="1" x14ac:dyDescent="0.25">
      <c r="A3077" s="8"/>
      <c r="B3077" s="8"/>
      <c r="C3077" s="8"/>
      <c r="D3077" s="8"/>
      <c r="E3077" s="8"/>
      <c r="F3077" s="8"/>
      <c r="G3077" s="62"/>
      <c r="H3077" s="62"/>
      <c r="I3077" s="62"/>
    </row>
    <row r="3078" spans="1:9" ht="20.100000000000001" customHeight="1" x14ac:dyDescent="0.25">
      <c r="A3078" s="63" t="s">
        <v>4950</v>
      </c>
      <c r="B3078" s="63"/>
      <c r="C3078" s="63"/>
      <c r="D3078" s="63"/>
      <c r="E3078" s="63"/>
      <c r="F3078" s="63"/>
      <c r="G3078" s="63"/>
      <c r="H3078" s="63"/>
      <c r="I3078" s="63"/>
    </row>
    <row r="3079" spans="1:9" ht="15" customHeight="1" x14ac:dyDescent="0.25">
      <c r="A3079" s="64" t="s">
        <v>3887</v>
      </c>
      <c r="B3079" s="64"/>
      <c r="C3079" s="65" t="s">
        <v>3</v>
      </c>
      <c r="D3079" s="65"/>
      <c r="E3079" s="65"/>
      <c r="F3079" s="12" t="s">
        <v>4</v>
      </c>
      <c r="G3079" s="12" t="s">
        <v>3725</v>
      </c>
      <c r="H3079" s="12" t="s">
        <v>3726</v>
      </c>
      <c r="I3079" s="12" t="s">
        <v>3727</v>
      </c>
    </row>
    <row r="3080" spans="1:9" ht="21" customHeight="1" x14ac:dyDescent="0.25">
      <c r="A3080" s="13" t="s">
        <v>4299</v>
      </c>
      <c r="B3080" s="14" t="s">
        <v>4300</v>
      </c>
      <c r="C3080" s="66" t="s">
        <v>17</v>
      </c>
      <c r="D3080" s="66"/>
      <c r="E3080" s="66"/>
      <c r="F3080" s="13" t="s">
        <v>61</v>
      </c>
      <c r="G3080" s="15">
        <v>1</v>
      </c>
      <c r="H3080" s="16">
        <v>1.04</v>
      </c>
      <c r="I3080" s="16">
        <f>TRUNC(TRUNC(G3080,8)*H3080,2)</f>
        <v>1.04</v>
      </c>
    </row>
    <row r="3081" spans="1:9" ht="15" customHeight="1" x14ac:dyDescent="0.25">
      <c r="A3081" s="8"/>
      <c r="B3081" s="8"/>
      <c r="C3081" s="8"/>
      <c r="D3081" s="8"/>
      <c r="E3081" s="8"/>
      <c r="F3081" s="8"/>
      <c r="G3081" s="67" t="s">
        <v>3896</v>
      </c>
      <c r="H3081" s="67"/>
      <c r="I3081" s="17">
        <f>SUM(I3080:I3080)</f>
        <v>1.04</v>
      </c>
    </row>
    <row r="3082" spans="1:9" ht="15" customHeight="1" x14ac:dyDescent="0.25">
      <c r="A3082" s="64" t="s">
        <v>3872</v>
      </c>
      <c r="B3082" s="64"/>
      <c r="C3082" s="65" t="s">
        <v>3</v>
      </c>
      <c r="D3082" s="65"/>
      <c r="E3082" s="65"/>
      <c r="F3082" s="12" t="s">
        <v>4</v>
      </c>
      <c r="G3082" s="12" t="s">
        <v>3725</v>
      </c>
      <c r="H3082" s="12" t="s">
        <v>3726</v>
      </c>
      <c r="I3082" s="12" t="s">
        <v>3727</v>
      </c>
    </row>
    <row r="3083" spans="1:9" ht="21" customHeight="1" x14ac:dyDescent="0.25">
      <c r="A3083" s="13" t="s">
        <v>4267</v>
      </c>
      <c r="B3083" s="14" t="s">
        <v>4268</v>
      </c>
      <c r="C3083" s="66" t="s">
        <v>17</v>
      </c>
      <c r="D3083" s="66"/>
      <c r="E3083" s="66"/>
      <c r="F3083" s="13" t="s">
        <v>25</v>
      </c>
      <c r="G3083" s="15">
        <v>0.13700000000000001</v>
      </c>
      <c r="H3083" s="16">
        <v>25.56</v>
      </c>
      <c r="I3083" s="16">
        <f>TRUNC(TRUNC(G3083,8)*H3083,2)</f>
        <v>3.5</v>
      </c>
    </row>
    <row r="3084" spans="1:9" ht="15" customHeight="1" x14ac:dyDescent="0.25">
      <c r="A3084" s="13" t="s">
        <v>4269</v>
      </c>
      <c r="B3084" s="14" t="s">
        <v>4270</v>
      </c>
      <c r="C3084" s="66" t="s">
        <v>17</v>
      </c>
      <c r="D3084" s="66"/>
      <c r="E3084" s="66"/>
      <c r="F3084" s="13" t="s">
        <v>25</v>
      </c>
      <c r="G3084" s="15">
        <v>0.13700000000000001</v>
      </c>
      <c r="H3084" s="16">
        <v>33.94</v>
      </c>
      <c r="I3084" s="16">
        <f>TRUNC(TRUNC(G3084,8)*H3084,2)</f>
        <v>4.6399999999999997</v>
      </c>
    </row>
    <row r="3085" spans="1:9" ht="18" customHeight="1" x14ac:dyDescent="0.25">
      <c r="A3085" s="8"/>
      <c r="B3085" s="8"/>
      <c r="C3085" s="8"/>
      <c r="D3085" s="8"/>
      <c r="E3085" s="8"/>
      <c r="F3085" s="8"/>
      <c r="G3085" s="67" t="s">
        <v>3875</v>
      </c>
      <c r="H3085" s="67"/>
      <c r="I3085" s="17">
        <f>SUM(I3083:I3084)</f>
        <v>8.14</v>
      </c>
    </row>
    <row r="3086" spans="1:9" ht="15" customHeight="1" x14ac:dyDescent="0.25">
      <c r="A3086" s="8"/>
      <c r="B3086" s="8"/>
      <c r="C3086" s="8"/>
      <c r="D3086" s="8"/>
      <c r="E3086" s="8"/>
      <c r="F3086" s="8"/>
      <c r="G3086" s="68" t="s">
        <v>3745</v>
      </c>
      <c r="H3086" s="68"/>
      <c r="I3086" s="4">
        <f>ROUND(SUM(I3081,I3085),2)</f>
        <v>9.18</v>
      </c>
    </row>
    <row r="3087" spans="1:9" ht="9.9499999999999993" customHeight="1" x14ac:dyDescent="0.25">
      <c r="A3087" s="8"/>
      <c r="B3087" s="8"/>
      <c r="C3087" s="8"/>
      <c r="D3087" s="8"/>
      <c r="E3087" s="8"/>
      <c r="F3087" s="8"/>
      <c r="G3087" s="62"/>
      <c r="H3087" s="62"/>
      <c r="I3087" s="62"/>
    </row>
    <row r="3088" spans="1:9" ht="20.100000000000001" customHeight="1" x14ac:dyDescent="0.25">
      <c r="A3088" s="63" t="s">
        <v>4951</v>
      </c>
      <c r="B3088" s="63"/>
      <c r="C3088" s="63"/>
      <c r="D3088" s="63"/>
      <c r="E3088" s="63"/>
      <c r="F3088" s="63"/>
      <c r="G3088" s="63"/>
      <c r="H3088" s="63"/>
      <c r="I3088" s="63"/>
    </row>
    <row r="3089" spans="1:9" ht="15" customHeight="1" x14ac:dyDescent="0.25">
      <c r="A3089" s="64" t="s">
        <v>3887</v>
      </c>
      <c r="B3089" s="64"/>
      <c r="C3089" s="65" t="s">
        <v>3</v>
      </c>
      <c r="D3089" s="65"/>
      <c r="E3089" s="65"/>
      <c r="F3089" s="12" t="s">
        <v>4</v>
      </c>
      <c r="G3089" s="12" t="s">
        <v>3725</v>
      </c>
      <c r="H3089" s="12" t="s">
        <v>3726</v>
      </c>
      <c r="I3089" s="12" t="s">
        <v>3727</v>
      </c>
    </row>
    <row r="3090" spans="1:9" ht="29.1" customHeight="1" x14ac:dyDescent="0.25">
      <c r="A3090" s="13" t="s">
        <v>4952</v>
      </c>
      <c r="B3090" s="14" t="s">
        <v>4953</v>
      </c>
      <c r="C3090" s="66" t="s">
        <v>17</v>
      </c>
      <c r="D3090" s="66"/>
      <c r="E3090" s="66"/>
      <c r="F3090" s="13" t="s">
        <v>61</v>
      </c>
      <c r="G3090" s="15">
        <v>2</v>
      </c>
      <c r="H3090" s="16">
        <v>0.2</v>
      </c>
      <c r="I3090" s="16">
        <f>TRUNC(TRUNC(G3090,8)*H3090,2)</f>
        <v>0.4</v>
      </c>
    </row>
    <row r="3091" spans="1:9" ht="15" customHeight="1" x14ac:dyDescent="0.25">
      <c r="A3091" s="13" t="s">
        <v>4954</v>
      </c>
      <c r="B3091" s="14" t="s">
        <v>4955</v>
      </c>
      <c r="C3091" s="66" t="s">
        <v>17</v>
      </c>
      <c r="D3091" s="66"/>
      <c r="E3091" s="66"/>
      <c r="F3091" s="13" t="s">
        <v>61</v>
      </c>
      <c r="G3091" s="15">
        <v>1</v>
      </c>
      <c r="H3091" s="16">
        <v>8.56</v>
      </c>
      <c r="I3091" s="16">
        <f>TRUNC(TRUNC(G3091,8)*H3091,2)</f>
        <v>8.56</v>
      </c>
    </row>
    <row r="3092" spans="1:9" ht="15" customHeight="1" x14ac:dyDescent="0.25">
      <c r="A3092" s="8"/>
      <c r="B3092" s="8"/>
      <c r="C3092" s="8"/>
      <c r="D3092" s="8"/>
      <c r="E3092" s="8"/>
      <c r="F3092" s="8"/>
      <c r="G3092" s="67" t="s">
        <v>3896</v>
      </c>
      <c r="H3092" s="67"/>
      <c r="I3092" s="17">
        <f>SUM(I3090:I3091)</f>
        <v>8.9600000000000009</v>
      </c>
    </row>
    <row r="3093" spans="1:9" ht="15" customHeight="1" x14ac:dyDescent="0.25">
      <c r="A3093" s="64" t="s">
        <v>3872</v>
      </c>
      <c r="B3093" s="64"/>
      <c r="C3093" s="65" t="s">
        <v>3</v>
      </c>
      <c r="D3093" s="65"/>
      <c r="E3093" s="65"/>
      <c r="F3093" s="12" t="s">
        <v>4</v>
      </c>
      <c r="G3093" s="12" t="s">
        <v>3725</v>
      </c>
      <c r="H3093" s="12" t="s">
        <v>3726</v>
      </c>
      <c r="I3093" s="12" t="s">
        <v>3727</v>
      </c>
    </row>
    <row r="3094" spans="1:9" ht="21" customHeight="1" x14ac:dyDescent="0.25">
      <c r="A3094" s="13" t="s">
        <v>4267</v>
      </c>
      <c r="B3094" s="14" t="s">
        <v>4268</v>
      </c>
      <c r="C3094" s="66" t="s">
        <v>17</v>
      </c>
      <c r="D3094" s="66"/>
      <c r="E3094" s="66"/>
      <c r="F3094" s="13" t="s">
        <v>25</v>
      </c>
      <c r="G3094" s="15">
        <v>0.29199999999999998</v>
      </c>
      <c r="H3094" s="16">
        <v>25.56</v>
      </c>
      <c r="I3094" s="16">
        <f>TRUNC(TRUNC(G3094,8)*H3094,2)</f>
        <v>7.46</v>
      </c>
    </row>
    <row r="3095" spans="1:9" ht="15" customHeight="1" x14ac:dyDescent="0.25">
      <c r="A3095" s="13" t="s">
        <v>4269</v>
      </c>
      <c r="B3095" s="14" t="s">
        <v>4270</v>
      </c>
      <c r="C3095" s="66" t="s">
        <v>17</v>
      </c>
      <c r="D3095" s="66"/>
      <c r="E3095" s="66"/>
      <c r="F3095" s="13" t="s">
        <v>25</v>
      </c>
      <c r="G3095" s="15">
        <v>0.29199999999999998</v>
      </c>
      <c r="H3095" s="16">
        <v>33.94</v>
      </c>
      <c r="I3095" s="16">
        <f>TRUNC(TRUNC(G3095,8)*H3095,2)</f>
        <v>9.91</v>
      </c>
    </row>
    <row r="3096" spans="1:9" ht="18" customHeight="1" x14ac:dyDescent="0.25">
      <c r="A3096" s="8"/>
      <c r="B3096" s="8"/>
      <c r="C3096" s="8"/>
      <c r="D3096" s="8"/>
      <c r="E3096" s="8"/>
      <c r="F3096" s="8"/>
      <c r="G3096" s="67" t="s">
        <v>3875</v>
      </c>
      <c r="H3096" s="67"/>
      <c r="I3096" s="17">
        <f>SUM(I3094:I3095)</f>
        <v>17.37</v>
      </c>
    </row>
    <row r="3097" spans="1:9" ht="15" customHeight="1" x14ac:dyDescent="0.25">
      <c r="A3097" s="8"/>
      <c r="B3097" s="8"/>
      <c r="C3097" s="8"/>
      <c r="D3097" s="8"/>
      <c r="E3097" s="8"/>
      <c r="F3097" s="8"/>
      <c r="G3097" s="68" t="s">
        <v>3745</v>
      </c>
      <c r="H3097" s="68"/>
      <c r="I3097" s="4">
        <f>ROUND(SUM(I3092,I3096),2)</f>
        <v>26.33</v>
      </c>
    </row>
    <row r="3098" spans="1:9" ht="9.9499999999999993" customHeight="1" x14ac:dyDescent="0.25">
      <c r="A3098" s="8"/>
      <c r="B3098" s="8"/>
      <c r="C3098" s="8"/>
      <c r="D3098" s="8"/>
      <c r="E3098" s="8"/>
      <c r="F3098" s="8"/>
      <c r="G3098" s="62"/>
      <c r="H3098" s="62"/>
      <c r="I3098" s="62"/>
    </row>
    <row r="3099" spans="1:9" ht="20.100000000000001" customHeight="1" x14ac:dyDescent="0.25">
      <c r="A3099" s="63" t="s">
        <v>4956</v>
      </c>
      <c r="B3099" s="63"/>
      <c r="C3099" s="63"/>
      <c r="D3099" s="63"/>
      <c r="E3099" s="63"/>
      <c r="F3099" s="63"/>
      <c r="G3099" s="63"/>
      <c r="H3099" s="63"/>
      <c r="I3099" s="63"/>
    </row>
    <row r="3100" spans="1:9" ht="15" customHeight="1" x14ac:dyDescent="0.25">
      <c r="A3100" s="64" t="s">
        <v>3887</v>
      </c>
      <c r="B3100" s="64"/>
      <c r="C3100" s="65" t="s">
        <v>3</v>
      </c>
      <c r="D3100" s="65"/>
      <c r="E3100" s="65"/>
      <c r="F3100" s="12" t="s">
        <v>4</v>
      </c>
      <c r="G3100" s="12" t="s">
        <v>3725</v>
      </c>
      <c r="H3100" s="12" t="s">
        <v>3726</v>
      </c>
      <c r="I3100" s="12" t="s">
        <v>3727</v>
      </c>
    </row>
    <row r="3101" spans="1:9" ht="29.1" customHeight="1" x14ac:dyDescent="0.25">
      <c r="A3101" s="13" t="s">
        <v>4952</v>
      </c>
      <c r="B3101" s="14" t="s">
        <v>4953</v>
      </c>
      <c r="C3101" s="66" t="s">
        <v>17</v>
      </c>
      <c r="D3101" s="66"/>
      <c r="E3101" s="66"/>
      <c r="F3101" s="13" t="s">
        <v>61</v>
      </c>
      <c r="G3101" s="15">
        <v>2</v>
      </c>
      <c r="H3101" s="16">
        <v>0.2</v>
      </c>
      <c r="I3101" s="16">
        <f>TRUNC(TRUNC(G3101,8)*H3101,2)</f>
        <v>0.4</v>
      </c>
    </row>
    <row r="3102" spans="1:9" ht="15" customHeight="1" x14ac:dyDescent="0.25">
      <c r="A3102" s="13" t="s">
        <v>4957</v>
      </c>
      <c r="B3102" s="14" t="s">
        <v>4958</v>
      </c>
      <c r="C3102" s="66" t="s">
        <v>17</v>
      </c>
      <c r="D3102" s="66"/>
      <c r="E3102" s="66"/>
      <c r="F3102" s="13" t="s">
        <v>61</v>
      </c>
      <c r="G3102" s="15">
        <v>1</v>
      </c>
      <c r="H3102" s="16">
        <v>7.67</v>
      </c>
      <c r="I3102" s="16">
        <f>TRUNC(TRUNC(G3102,8)*H3102,2)</f>
        <v>7.67</v>
      </c>
    </row>
    <row r="3103" spans="1:9" ht="15" customHeight="1" x14ac:dyDescent="0.25">
      <c r="A3103" s="8"/>
      <c r="B3103" s="8"/>
      <c r="C3103" s="8"/>
      <c r="D3103" s="8"/>
      <c r="E3103" s="8"/>
      <c r="F3103" s="8"/>
      <c r="G3103" s="67" t="s">
        <v>3896</v>
      </c>
      <c r="H3103" s="67"/>
      <c r="I3103" s="17">
        <f>SUM(I3101:I3102)</f>
        <v>8.07</v>
      </c>
    </row>
    <row r="3104" spans="1:9" ht="15" customHeight="1" x14ac:dyDescent="0.25">
      <c r="A3104" s="64" t="s">
        <v>3872</v>
      </c>
      <c r="B3104" s="64"/>
      <c r="C3104" s="65" t="s">
        <v>3</v>
      </c>
      <c r="D3104" s="65"/>
      <c r="E3104" s="65"/>
      <c r="F3104" s="12" t="s">
        <v>4</v>
      </c>
      <c r="G3104" s="12" t="s">
        <v>3725</v>
      </c>
      <c r="H3104" s="12" t="s">
        <v>3726</v>
      </c>
      <c r="I3104" s="12" t="s">
        <v>3727</v>
      </c>
    </row>
    <row r="3105" spans="1:9" ht="21" customHeight="1" x14ac:dyDescent="0.25">
      <c r="A3105" s="13" t="s">
        <v>4267</v>
      </c>
      <c r="B3105" s="14" t="s">
        <v>4268</v>
      </c>
      <c r="C3105" s="66" t="s">
        <v>17</v>
      </c>
      <c r="D3105" s="66"/>
      <c r="E3105" s="66"/>
      <c r="F3105" s="13" t="s">
        <v>25</v>
      </c>
      <c r="G3105" s="15">
        <v>0.2397</v>
      </c>
      <c r="H3105" s="16">
        <v>25.56</v>
      </c>
      <c r="I3105" s="16">
        <f>TRUNC(TRUNC(G3105,8)*H3105,2)</f>
        <v>6.12</v>
      </c>
    </row>
    <row r="3106" spans="1:9" ht="15" customHeight="1" x14ac:dyDescent="0.25">
      <c r="A3106" s="13" t="s">
        <v>4269</v>
      </c>
      <c r="B3106" s="14" t="s">
        <v>4270</v>
      </c>
      <c r="C3106" s="66" t="s">
        <v>17</v>
      </c>
      <c r="D3106" s="66"/>
      <c r="E3106" s="66"/>
      <c r="F3106" s="13" t="s">
        <v>25</v>
      </c>
      <c r="G3106" s="15">
        <v>0.2397</v>
      </c>
      <c r="H3106" s="16">
        <v>33.94</v>
      </c>
      <c r="I3106" s="16">
        <f>TRUNC(TRUNC(G3106,8)*H3106,2)</f>
        <v>8.1300000000000008</v>
      </c>
    </row>
    <row r="3107" spans="1:9" ht="18" customHeight="1" x14ac:dyDescent="0.25">
      <c r="A3107" s="8"/>
      <c r="B3107" s="8"/>
      <c r="C3107" s="8"/>
      <c r="D3107" s="8"/>
      <c r="E3107" s="8"/>
      <c r="F3107" s="8"/>
      <c r="G3107" s="67" t="s">
        <v>3875</v>
      </c>
      <c r="H3107" s="67"/>
      <c r="I3107" s="17">
        <f>SUM(I3105:I3106)</f>
        <v>14.25</v>
      </c>
    </row>
    <row r="3108" spans="1:9" ht="15" customHeight="1" x14ac:dyDescent="0.25">
      <c r="A3108" s="8"/>
      <c r="B3108" s="8"/>
      <c r="C3108" s="8"/>
      <c r="D3108" s="8"/>
      <c r="E3108" s="8"/>
      <c r="F3108" s="8"/>
      <c r="G3108" s="68" t="s">
        <v>3745</v>
      </c>
      <c r="H3108" s="68"/>
      <c r="I3108" s="4">
        <f>ROUND(SUM(I3103,I3107),2)</f>
        <v>22.32</v>
      </c>
    </row>
    <row r="3109" spans="1:9" ht="9.9499999999999993" customHeight="1" x14ac:dyDescent="0.25">
      <c r="A3109" s="8"/>
      <c r="B3109" s="8"/>
      <c r="C3109" s="8"/>
      <c r="D3109" s="8"/>
      <c r="E3109" s="8"/>
      <c r="F3109" s="8"/>
      <c r="G3109" s="62"/>
      <c r="H3109" s="62"/>
      <c r="I3109" s="62"/>
    </row>
    <row r="3110" spans="1:9" ht="20.100000000000001" customHeight="1" x14ac:dyDescent="0.25">
      <c r="A3110" s="63" t="s">
        <v>4959</v>
      </c>
      <c r="B3110" s="63"/>
      <c r="C3110" s="63"/>
      <c r="D3110" s="63"/>
      <c r="E3110" s="63"/>
      <c r="F3110" s="63"/>
      <c r="G3110" s="63"/>
      <c r="H3110" s="63"/>
      <c r="I3110" s="63"/>
    </row>
    <row r="3111" spans="1:9" ht="15" customHeight="1" x14ac:dyDescent="0.25">
      <c r="A3111" s="64" t="s">
        <v>3887</v>
      </c>
      <c r="B3111" s="64"/>
      <c r="C3111" s="65" t="s">
        <v>3</v>
      </c>
      <c r="D3111" s="65"/>
      <c r="E3111" s="65"/>
      <c r="F3111" s="12" t="s">
        <v>4</v>
      </c>
      <c r="G3111" s="12" t="s">
        <v>3725</v>
      </c>
      <c r="H3111" s="12" t="s">
        <v>3726</v>
      </c>
      <c r="I3111" s="12" t="s">
        <v>3727</v>
      </c>
    </row>
    <row r="3112" spans="1:9" ht="29.1" customHeight="1" x14ac:dyDescent="0.25">
      <c r="A3112" s="13" t="s">
        <v>4952</v>
      </c>
      <c r="B3112" s="14" t="s">
        <v>4953</v>
      </c>
      <c r="C3112" s="66" t="s">
        <v>17</v>
      </c>
      <c r="D3112" s="66"/>
      <c r="E3112" s="66"/>
      <c r="F3112" s="13" t="s">
        <v>61</v>
      </c>
      <c r="G3112" s="15">
        <v>2</v>
      </c>
      <c r="H3112" s="16">
        <v>0.2</v>
      </c>
      <c r="I3112" s="16">
        <f>TRUNC(TRUNC(G3112,8)*H3112,2)</f>
        <v>0.4</v>
      </c>
    </row>
    <row r="3113" spans="1:9" ht="15" customHeight="1" x14ac:dyDescent="0.25">
      <c r="A3113" s="13" t="s">
        <v>4960</v>
      </c>
      <c r="B3113" s="14" t="s">
        <v>4961</v>
      </c>
      <c r="C3113" s="66" t="s">
        <v>17</v>
      </c>
      <c r="D3113" s="66"/>
      <c r="E3113" s="66"/>
      <c r="F3113" s="13" t="s">
        <v>61</v>
      </c>
      <c r="G3113" s="15">
        <v>1</v>
      </c>
      <c r="H3113" s="16">
        <v>8.56</v>
      </c>
      <c r="I3113" s="16">
        <f>TRUNC(TRUNC(G3113,8)*H3113,2)</f>
        <v>8.56</v>
      </c>
    </row>
    <row r="3114" spans="1:9" ht="15" customHeight="1" x14ac:dyDescent="0.25">
      <c r="A3114" s="8"/>
      <c r="B3114" s="8"/>
      <c r="C3114" s="8"/>
      <c r="D3114" s="8"/>
      <c r="E3114" s="8"/>
      <c r="F3114" s="8"/>
      <c r="G3114" s="67" t="s">
        <v>3896</v>
      </c>
      <c r="H3114" s="67"/>
      <c r="I3114" s="17">
        <f>SUM(I3112:I3113)</f>
        <v>8.9600000000000009</v>
      </c>
    </row>
    <row r="3115" spans="1:9" ht="15" customHeight="1" x14ac:dyDescent="0.25">
      <c r="A3115" s="64" t="s">
        <v>3872</v>
      </c>
      <c r="B3115" s="64"/>
      <c r="C3115" s="65" t="s">
        <v>3</v>
      </c>
      <c r="D3115" s="65"/>
      <c r="E3115" s="65"/>
      <c r="F3115" s="12" t="s">
        <v>4</v>
      </c>
      <c r="G3115" s="12" t="s">
        <v>3725</v>
      </c>
      <c r="H3115" s="12" t="s">
        <v>3726</v>
      </c>
      <c r="I3115" s="12" t="s">
        <v>3727</v>
      </c>
    </row>
    <row r="3116" spans="1:9" ht="21" customHeight="1" x14ac:dyDescent="0.25">
      <c r="A3116" s="13" t="s">
        <v>4267</v>
      </c>
      <c r="B3116" s="14" t="s">
        <v>4268</v>
      </c>
      <c r="C3116" s="66" t="s">
        <v>17</v>
      </c>
      <c r="D3116" s="66"/>
      <c r="E3116" s="66"/>
      <c r="F3116" s="13" t="s">
        <v>25</v>
      </c>
      <c r="G3116" s="15">
        <v>0.34429999999999999</v>
      </c>
      <c r="H3116" s="16">
        <v>25.56</v>
      </c>
      <c r="I3116" s="16">
        <f>TRUNC(TRUNC(G3116,8)*H3116,2)</f>
        <v>8.8000000000000007</v>
      </c>
    </row>
    <row r="3117" spans="1:9" ht="15" customHeight="1" x14ac:dyDescent="0.25">
      <c r="A3117" s="13" t="s">
        <v>4269</v>
      </c>
      <c r="B3117" s="14" t="s">
        <v>4270</v>
      </c>
      <c r="C3117" s="66" t="s">
        <v>17</v>
      </c>
      <c r="D3117" s="66"/>
      <c r="E3117" s="66"/>
      <c r="F3117" s="13" t="s">
        <v>25</v>
      </c>
      <c r="G3117" s="15">
        <v>0.34429999999999999</v>
      </c>
      <c r="H3117" s="16">
        <v>33.94</v>
      </c>
      <c r="I3117" s="16">
        <f>TRUNC(TRUNC(G3117,8)*H3117,2)</f>
        <v>11.68</v>
      </c>
    </row>
    <row r="3118" spans="1:9" ht="18" customHeight="1" x14ac:dyDescent="0.25">
      <c r="A3118" s="8"/>
      <c r="B3118" s="8"/>
      <c r="C3118" s="8"/>
      <c r="D3118" s="8"/>
      <c r="E3118" s="8"/>
      <c r="F3118" s="8"/>
      <c r="G3118" s="67" t="s">
        <v>3875</v>
      </c>
      <c r="H3118" s="67"/>
      <c r="I3118" s="17">
        <f>SUM(I3116:I3117)</f>
        <v>20.48</v>
      </c>
    </row>
    <row r="3119" spans="1:9" ht="15" customHeight="1" x14ac:dyDescent="0.25">
      <c r="A3119" s="8"/>
      <c r="B3119" s="8"/>
      <c r="C3119" s="8"/>
      <c r="D3119" s="8"/>
      <c r="E3119" s="8"/>
      <c r="F3119" s="8"/>
      <c r="G3119" s="68" t="s">
        <v>3745</v>
      </c>
      <c r="H3119" s="68"/>
      <c r="I3119" s="4">
        <f>ROUND(SUM(I3114,I3118),2)</f>
        <v>29.44</v>
      </c>
    </row>
    <row r="3120" spans="1:9" ht="9.9499999999999993" customHeight="1" x14ac:dyDescent="0.25">
      <c r="A3120" s="8"/>
      <c r="B3120" s="8"/>
      <c r="C3120" s="8"/>
      <c r="D3120" s="8"/>
      <c r="E3120" s="8"/>
      <c r="F3120" s="8"/>
      <c r="G3120" s="62"/>
      <c r="H3120" s="62"/>
      <c r="I3120" s="62"/>
    </row>
    <row r="3121" spans="1:9" ht="20.100000000000001" customHeight="1" x14ac:dyDescent="0.25">
      <c r="A3121" s="63" t="s">
        <v>4962</v>
      </c>
      <c r="B3121" s="63"/>
      <c r="C3121" s="63"/>
      <c r="D3121" s="63"/>
      <c r="E3121" s="63"/>
      <c r="F3121" s="63"/>
      <c r="G3121" s="63"/>
      <c r="H3121" s="63"/>
      <c r="I3121" s="63"/>
    </row>
    <row r="3122" spans="1:9" ht="15" customHeight="1" x14ac:dyDescent="0.25">
      <c r="A3122" s="64" t="s">
        <v>3887</v>
      </c>
      <c r="B3122" s="64"/>
      <c r="C3122" s="65" t="s">
        <v>3</v>
      </c>
      <c r="D3122" s="65"/>
      <c r="E3122" s="65"/>
      <c r="F3122" s="12" t="s">
        <v>4</v>
      </c>
      <c r="G3122" s="12" t="s">
        <v>3725</v>
      </c>
      <c r="H3122" s="12" t="s">
        <v>3726</v>
      </c>
      <c r="I3122" s="12" t="s">
        <v>3727</v>
      </c>
    </row>
    <row r="3123" spans="1:9" ht="29.1" customHeight="1" x14ac:dyDescent="0.25">
      <c r="A3123" s="13" t="s">
        <v>4952</v>
      </c>
      <c r="B3123" s="14" t="s">
        <v>4953</v>
      </c>
      <c r="C3123" s="66" t="s">
        <v>17</v>
      </c>
      <c r="D3123" s="66"/>
      <c r="E3123" s="66"/>
      <c r="F3123" s="13" t="s">
        <v>61</v>
      </c>
      <c r="G3123" s="15">
        <v>2</v>
      </c>
      <c r="H3123" s="16">
        <v>0.2</v>
      </c>
      <c r="I3123" s="16">
        <f>TRUNC(TRUNC(G3123,8)*H3123,2)</f>
        <v>0.4</v>
      </c>
    </row>
    <row r="3124" spans="1:9" ht="15" customHeight="1" x14ac:dyDescent="0.25">
      <c r="A3124" s="13" t="s">
        <v>4963</v>
      </c>
      <c r="B3124" s="14" t="s">
        <v>4964</v>
      </c>
      <c r="C3124" s="66" t="s">
        <v>17</v>
      </c>
      <c r="D3124" s="66"/>
      <c r="E3124" s="66"/>
      <c r="F3124" s="13" t="s">
        <v>61</v>
      </c>
      <c r="G3124" s="15">
        <v>1</v>
      </c>
      <c r="H3124" s="16">
        <v>10.29</v>
      </c>
      <c r="I3124" s="16">
        <f>TRUNC(TRUNC(G3124,8)*H3124,2)</f>
        <v>10.29</v>
      </c>
    </row>
    <row r="3125" spans="1:9" ht="15" customHeight="1" x14ac:dyDescent="0.25">
      <c r="A3125" s="8"/>
      <c r="B3125" s="8"/>
      <c r="C3125" s="8"/>
      <c r="D3125" s="8"/>
      <c r="E3125" s="8"/>
      <c r="F3125" s="8"/>
      <c r="G3125" s="67" t="s">
        <v>3896</v>
      </c>
      <c r="H3125" s="67"/>
      <c r="I3125" s="17">
        <f>SUM(I3123:I3124)</f>
        <v>10.69</v>
      </c>
    </row>
    <row r="3126" spans="1:9" ht="15" customHeight="1" x14ac:dyDescent="0.25">
      <c r="A3126" s="64" t="s">
        <v>3872</v>
      </c>
      <c r="B3126" s="64"/>
      <c r="C3126" s="65" t="s">
        <v>3</v>
      </c>
      <c r="D3126" s="65"/>
      <c r="E3126" s="65"/>
      <c r="F3126" s="12" t="s">
        <v>4</v>
      </c>
      <c r="G3126" s="12" t="s">
        <v>3725</v>
      </c>
      <c r="H3126" s="12" t="s">
        <v>3726</v>
      </c>
      <c r="I3126" s="12" t="s">
        <v>3727</v>
      </c>
    </row>
    <row r="3127" spans="1:9" ht="21" customHeight="1" x14ac:dyDescent="0.25">
      <c r="A3127" s="13" t="s">
        <v>4267</v>
      </c>
      <c r="B3127" s="14" t="s">
        <v>4268</v>
      </c>
      <c r="C3127" s="66" t="s">
        <v>17</v>
      </c>
      <c r="D3127" s="66"/>
      <c r="E3127" s="66"/>
      <c r="F3127" s="13" t="s">
        <v>25</v>
      </c>
      <c r="G3127" s="15">
        <v>0.3967</v>
      </c>
      <c r="H3127" s="16">
        <v>25.56</v>
      </c>
      <c r="I3127" s="16">
        <f>TRUNC(TRUNC(G3127,8)*H3127,2)</f>
        <v>10.130000000000001</v>
      </c>
    </row>
    <row r="3128" spans="1:9" ht="15" customHeight="1" x14ac:dyDescent="0.25">
      <c r="A3128" s="13" t="s">
        <v>4269</v>
      </c>
      <c r="B3128" s="14" t="s">
        <v>4270</v>
      </c>
      <c r="C3128" s="66" t="s">
        <v>17</v>
      </c>
      <c r="D3128" s="66"/>
      <c r="E3128" s="66"/>
      <c r="F3128" s="13" t="s">
        <v>25</v>
      </c>
      <c r="G3128" s="15">
        <v>0.3967</v>
      </c>
      <c r="H3128" s="16">
        <v>33.94</v>
      </c>
      <c r="I3128" s="16">
        <f>TRUNC(TRUNC(G3128,8)*H3128,2)</f>
        <v>13.46</v>
      </c>
    </row>
    <row r="3129" spans="1:9" ht="18" customHeight="1" x14ac:dyDescent="0.25">
      <c r="A3129" s="8"/>
      <c r="B3129" s="8"/>
      <c r="C3129" s="8"/>
      <c r="D3129" s="8"/>
      <c r="E3129" s="8"/>
      <c r="F3129" s="8"/>
      <c r="G3129" s="67" t="s">
        <v>3875</v>
      </c>
      <c r="H3129" s="67"/>
      <c r="I3129" s="17">
        <f>SUM(I3127:I3128)</f>
        <v>23.590000000000003</v>
      </c>
    </row>
    <row r="3130" spans="1:9" ht="15" customHeight="1" x14ac:dyDescent="0.25">
      <c r="A3130" s="8"/>
      <c r="B3130" s="8"/>
      <c r="C3130" s="8"/>
      <c r="D3130" s="8"/>
      <c r="E3130" s="8"/>
      <c r="F3130" s="8"/>
      <c r="G3130" s="68" t="s">
        <v>3745</v>
      </c>
      <c r="H3130" s="68"/>
      <c r="I3130" s="4">
        <f>ROUND(SUM(I3125,I3129),2)</f>
        <v>34.28</v>
      </c>
    </row>
    <row r="3131" spans="1:9" ht="9.9499999999999993" customHeight="1" x14ac:dyDescent="0.25">
      <c r="A3131" s="8"/>
      <c r="B3131" s="8"/>
      <c r="C3131" s="8"/>
      <c r="D3131" s="8"/>
      <c r="E3131" s="8"/>
      <c r="F3131" s="8"/>
      <c r="G3131" s="62"/>
      <c r="H3131" s="62"/>
      <c r="I3131" s="62"/>
    </row>
    <row r="3132" spans="1:9" ht="20.100000000000001" customHeight="1" x14ac:dyDescent="0.25">
      <c r="A3132" s="63" t="s">
        <v>4965</v>
      </c>
      <c r="B3132" s="63"/>
      <c r="C3132" s="63"/>
      <c r="D3132" s="63"/>
      <c r="E3132" s="63"/>
      <c r="F3132" s="63"/>
      <c r="G3132" s="63"/>
      <c r="H3132" s="63"/>
      <c r="I3132" s="63"/>
    </row>
    <row r="3133" spans="1:9" ht="15" customHeight="1" x14ac:dyDescent="0.25">
      <c r="A3133" s="64" t="s">
        <v>3887</v>
      </c>
      <c r="B3133" s="64"/>
      <c r="C3133" s="65" t="s">
        <v>3</v>
      </c>
      <c r="D3133" s="65"/>
      <c r="E3133" s="65"/>
      <c r="F3133" s="12" t="s">
        <v>4</v>
      </c>
      <c r="G3133" s="12" t="s">
        <v>3725</v>
      </c>
      <c r="H3133" s="12" t="s">
        <v>3726</v>
      </c>
      <c r="I3133" s="12" t="s">
        <v>3727</v>
      </c>
    </row>
    <row r="3134" spans="1:9" ht="29.1" customHeight="1" x14ac:dyDescent="0.25">
      <c r="A3134" s="13" t="s">
        <v>4952</v>
      </c>
      <c r="B3134" s="14" t="s">
        <v>4953</v>
      </c>
      <c r="C3134" s="66" t="s">
        <v>17</v>
      </c>
      <c r="D3134" s="66"/>
      <c r="E3134" s="66"/>
      <c r="F3134" s="13" t="s">
        <v>61</v>
      </c>
      <c r="G3134" s="15">
        <v>2</v>
      </c>
      <c r="H3134" s="16">
        <v>0.2</v>
      </c>
      <c r="I3134" s="16">
        <f>TRUNC(TRUNC(G3134,8)*H3134,2)</f>
        <v>0.4</v>
      </c>
    </row>
    <row r="3135" spans="1:9" ht="15" customHeight="1" x14ac:dyDescent="0.25">
      <c r="A3135" s="13" t="s">
        <v>4966</v>
      </c>
      <c r="B3135" s="14" t="s">
        <v>4967</v>
      </c>
      <c r="C3135" s="66" t="s">
        <v>17</v>
      </c>
      <c r="D3135" s="66"/>
      <c r="E3135" s="66"/>
      <c r="F3135" s="13" t="s">
        <v>61</v>
      </c>
      <c r="G3135" s="15">
        <v>1</v>
      </c>
      <c r="H3135" s="16">
        <v>11.44</v>
      </c>
      <c r="I3135" s="16">
        <f>TRUNC(TRUNC(G3135,8)*H3135,2)</f>
        <v>11.44</v>
      </c>
    </row>
    <row r="3136" spans="1:9" ht="15" customHeight="1" x14ac:dyDescent="0.25">
      <c r="A3136" s="8"/>
      <c r="B3136" s="8"/>
      <c r="C3136" s="8"/>
      <c r="D3136" s="8"/>
      <c r="E3136" s="8"/>
      <c r="F3136" s="8"/>
      <c r="G3136" s="67" t="s">
        <v>3896</v>
      </c>
      <c r="H3136" s="67"/>
      <c r="I3136" s="17">
        <f>SUM(I3134:I3135)</f>
        <v>11.84</v>
      </c>
    </row>
    <row r="3137" spans="1:9" ht="15" customHeight="1" x14ac:dyDescent="0.25">
      <c r="A3137" s="64" t="s">
        <v>3872</v>
      </c>
      <c r="B3137" s="64"/>
      <c r="C3137" s="65" t="s">
        <v>3</v>
      </c>
      <c r="D3137" s="65"/>
      <c r="E3137" s="65"/>
      <c r="F3137" s="12" t="s">
        <v>4</v>
      </c>
      <c r="G3137" s="12" t="s">
        <v>3725</v>
      </c>
      <c r="H3137" s="12" t="s">
        <v>3726</v>
      </c>
      <c r="I3137" s="12" t="s">
        <v>3727</v>
      </c>
    </row>
    <row r="3138" spans="1:9" ht="21" customHeight="1" x14ac:dyDescent="0.25">
      <c r="A3138" s="13" t="s">
        <v>4267</v>
      </c>
      <c r="B3138" s="14" t="s">
        <v>4268</v>
      </c>
      <c r="C3138" s="66" t="s">
        <v>17</v>
      </c>
      <c r="D3138" s="66"/>
      <c r="E3138" s="66"/>
      <c r="F3138" s="13" t="s">
        <v>25</v>
      </c>
      <c r="G3138" s="15">
        <v>0.44900000000000001</v>
      </c>
      <c r="H3138" s="16">
        <v>25.56</v>
      </c>
      <c r="I3138" s="16">
        <f>TRUNC(TRUNC(G3138,8)*H3138,2)</f>
        <v>11.47</v>
      </c>
    </row>
    <row r="3139" spans="1:9" ht="15" customHeight="1" x14ac:dyDescent="0.25">
      <c r="A3139" s="13" t="s">
        <v>4269</v>
      </c>
      <c r="B3139" s="14" t="s">
        <v>4270</v>
      </c>
      <c r="C3139" s="66" t="s">
        <v>17</v>
      </c>
      <c r="D3139" s="66"/>
      <c r="E3139" s="66"/>
      <c r="F3139" s="13" t="s">
        <v>25</v>
      </c>
      <c r="G3139" s="15">
        <v>0.44900000000000001</v>
      </c>
      <c r="H3139" s="16">
        <v>33.94</v>
      </c>
      <c r="I3139" s="16">
        <f>TRUNC(TRUNC(G3139,8)*H3139,2)</f>
        <v>15.23</v>
      </c>
    </row>
    <row r="3140" spans="1:9" ht="18" customHeight="1" x14ac:dyDescent="0.25">
      <c r="A3140" s="8"/>
      <c r="B3140" s="8"/>
      <c r="C3140" s="8"/>
      <c r="D3140" s="8"/>
      <c r="E3140" s="8"/>
      <c r="F3140" s="8"/>
      <c r="G3140" s="67" t="s">
        <v>3875</v>
      </c>
      <c r="H3140" s="67"/>
      <c r="I3140" s="17">
        <f>SUM(I3138:I3139)</f>
        <v>26.700000000000003</v>
      </c>
    </row>
    <row r="3141" spans="1:9" ht="15" customHeight="1" x14ac:dyDescent="0.25">
      <c r="A3141" s="8"/>
      <c r="B3141" s="8"/>
      <c r="C3141" s="8"/>
      <c r="D3141" s="8"/>
      <c r="E3141" s="8"/>
      <c r="F3141" s="8"/>
      <c r="G3141" s="68" t="s">
        <v>3745</v>
      </c>
      <c r="H3141" s="68"/>
      <c r="I3141" s="4">
        <f>ROUND(SUM(I3136,I3140),2)</f>
        <v>38.54</v>
      </c>
    </row>
    <row r="3142" spans="1:9" ht="9.9499999999999993" customHeight="1" x14ac:dyDescent="0.25">
      <c r="A3142" s="8"/>
      <c r="B3142" s="8"/>
      <c r="C3142" s="8"/>
      <c r="D3142" s="8"/>
      <c r="E3142" s="8"/>
      <c r="F3142" s="8"/>
      <c r="G3142" s="62"/>
      <c r="H3142" s="62"/>
      <c r="I3142" s="62"/>
    </row>
    <row r="3143" spans="1:9" ht="20.100000000000001" customHeight="1" x14ac:dyDescent="0.25">
      <c r="A3143" s="63" t="s">
        <v>4968</v>
      </c>
      <c r="B3143" s="63"/>
      <c r="C3143" s="63"/>
      <c r="D3143" s="63"/>
      <c r="E3143" s="63"/>
      <c r="F3143" s="63"/>
      <c r="G3143" s="63"/>
      <c r="H3143" s="63"/>
      <c r="I3143" s="63"/>
    </row>
    <row r="3144" spans="1:9" ht="15" customHeight="1" x14ac:dyDescent="0.25">
      <c r="A3144" s="64" t="s">
        <v>3887</v>
      </c>
      <c r="B3144" s="64"/>
      <c r="C3144" s="65" t="s">
        <v>3</v>
      </c>
      <c r="D3144" s="65"/>
      <c r="E3144" s="65"/>
      <c r="F3144" s="12" t="s">
        <v>4</v>
      </c>
      <c r="G3144" s="12" t="s">
        <v>3725</v>
      </c>
      <c r="H3144" s="12" t="s">
        <v>3726</v>
      </c>
      <c r="I3144" s="12" t="s">
        <v>3727</v>
      </c>
    </row>
    <row r="3145" spans="1:9" ht="29.1" customHeight="1" x14ac:dyDescent="0.25">
      <c r="A3145" s="13" t="s">
        <v>4969</v>
      </c>
      <c r="B3145" s="14" t="s">
        <v>4970</v>
      </c>
      <c r="C3145" s="66" t="s">
        <v>17</v>
      </c>
      <c r="D3145" s="66"/>
      <c r="E3145" s="66"/>
      <c r="F3145" s="13" t="s">
        <v>61</v>
      </c>
      <c r="G3145" s="15">
        <v>1.25</v>
      </c>
      <c r="H3145" s="16">
        <v>3.76</v>
      </c>
      <c r="I3145" s="16">
        <f>TRUNC(TRUNC(G3145,8)*H3145,2)</f>
        <v>4.7</v>
      </c>
    </row>
    <row r="3146" spans="1:9" ht="29.1" customHeight="1" x14ac:dyDescent="0.25">
      <c r="A3146" s="13" t="s">
        <v>4971</v>
      </c>
      <c r="B3146" s="14" t="s">
        <v>4972</v>
      </c>
      <c r="C3146" s="66" t="s">
        <v>17</v>
      </c>
      <c r="D3146" s="66"/>
      <c r="E3146" s="66"/>
      <c r="F3146" s="13" t="s">
        <v>61</v>
      </c>
      <c r="G3146" s="15">
        <v>1.3125</v>
      </c>
      <c r="H3146" s="16">
        <v>0.73</v>
      </c>
      <c r="I3146" s="16">
        <f>TRUNC(TRUNC(G3146,8)*H3146,2)</f>
        <v>0.95</v>
      </c>
    </row>
    <row r="3147" spans="1:9" ht="15" customHeight="1" x14ac:dyDescent="0.25">
      <c r="A3147" s="8"/>
      <c r="B3147" s="8"/>
      <c r="C3147" s="8"/>
      <c r="D3147" s="8"/>
      <c r="E3147" s="8"/>
      <c r="F3147" s="8"/>
      <c r="G3147" s="67" t="s">
        <v>3896</v>
      </c>
      <c r="H3147" s="67"/>
      <c r="I3147" s="17">
        <f>SUM(I3145:I3146)</f>
        <v>5.65</v>
      </c>
    </row>
    <row r="3148" spans="1:9" ht="15" customHeight="1" x14ac:dyDescent="0.25">
      <c r="A3148" s="64" t="s">
        <v>3872</v>
      </c>
      <c r="B3148" s="64"/>
      <c r="C3148" s="65" t="s">
        <v>3</v>
      </c>
      <c r="D3148" s="65"/>
      <c r="E3148" s="65"/>
      <c r="F3148" s="12" t="s">
        <v>4</v>
      </c>
      <c r="G3148" s="12" t="s">
        <v>3725</v>
      </c>
      <c r="H3148" s="12" t="s">
        <v>3726</v>
      </c>
      <c r="I3148" s="12" t="s">
        <v>3727</v>
      </c>
    </row>
    <row r="3149" spans="1:9" ht="21" customHeight="1" x14ac:dyDescent="0.25">
      <c r="A3149" s="13" t="s">
        <v>4267</v>
      </c>
      <c r="B3149" s="14" t="s">
        <v>4268</v>
      </c>
      <c r="C3149" s="66" t="s">
        <v>17</v>
      </c>
      <c r="D3149" s="66"/>
      <c r="E3149" s="66"/>
      <c r="F3149" s="13" t="s">
        <v>25</v>
      </c>
      <c r="G3149" s="15">
        <v>4.4200000000000003E-2</v>
      </c>
      <c r="H3149" s="16">
        <v>25.56</v>
      </c>
      <c r="I3149" s="16">
        <f>TRUNC(TRUNC(G3149,8)*H3149,2)</f>
        <v>1.1200000000000001</v>
      </c>
    </row>
    <row r="3150" spans="1:9" ht="15" customHeight="1" x14ac:dyDescent="0.25">
      <c r="A3150" s="13" t="s">
        <v>4269</v>
      </c>
      <c r="B3150" s="14" t="s">
        <v>4270</v>
      </c>
      <c r="C3150" s="66" t="s">
        <v>17</v>
      </c>
      <c r="D3150" s="66"/>
      <c r="E3150" s="66"/>
      <c r="F3150" s="13" t="s">
        <v>25</v>
      </c>
      <c r="G3150" s="15">
        <v>0.1946</v>
      </c>
      <c r="H3150" s="16">
        <v>33.94</v>
      </c>
      <c r="I3150" s="16">
        <f>TRUNC(TRUNC(G3150,8)*H3150,2)</f>
        <v>6.6</v>
      </c>
    </row>
    <row r="3151" spans="1:9" ht="18" customHeight="1" x14ac:dyDescent="0.25">
      <c r="A3151" s="8"/>
      <c r="B3151" s="8"/>
      <c r="C3151" s="8"/>
      <c r="D3151" s="8"/>
      <c r="E3151" s="8"/>
      <c r="F3151" s="8"/>
      <c r="G3151" s="67" t="s">
        <v>3875</v>
      </c>
      <c r="H3151" s="67"/>
      <c r="I3151" s="17">
        <f>SUM(I3149:I3150)</f>
        <v>7.72</v>
      </c>
    </row>
    <row r="3152" spans="1:9" ht="15" customHeight="1" x14ac:dyDescent="0.25">
      <c r="A3152" s="8"/>
      <c r="B3152" s="8"/>
      <c r="C3152" s="8"/>
      <c r="D3152" s="8"/>
      <c r="E3152" s="8"/>
      <c r="F3152" s="8"/>
      <c r="G3152" s="68" t="s">
        <v>3745</v>
      </c>
      <c r="H3152" s="68"/>
      <c r="I3152" s="4">
        <f>ROUND(SUM(I3147,I3151),2)</f>
        <v>13.37</v>
      </c>
    </row>
    <row r="3153" spans="1:9" ht="9.9499999999999993" customHeight="1" x14ac:dyDescent="0.25">
      <c r="A3153" s="8"/>
      <c r="B3153" s="8"/>
      <c r="C3153" s="8"/>
      <c r="D3153" s="8"/>
      <c r="E3153" s="8"/>
      <c r="F3153" s="8"/>
      <c r="G3153" s="62"/>
      <c r="H3153" s="62"/>
      <c r="I3153" s="62"/>
    </row>
    <row r="3154" spans="1:9" ht="20.100000000000001" customHeight="1" x14ac:dyDescent="0.25">
      <c r="A3154" s="63" t="s">
        <v>4973</v>
      </c>
      <c r="B3154" s="63"/>
      <c r="C3154" s="63"/>
      <c r="D3154" s="63"/>
      <c r="E3154" s="63"/>
      <c r="F3154" s="63"/>
      <c r="G3154" s="63"/>
      <c r="H3154" s="63"/>
      <c r="I3154" s="63"/>
    </row>
    <row r="3155" spans="1:9" ht="15" customHeight="1" x14ac:dyDescent="0.25">
      <c r="A3155" s="64" t="s">
        <v>3741</v>
      </c>
      <c r="B3155" s="64"/>
      <c r="C3155" s="65" t="s">
        <v>3</v>
      </c>
      <c r="D3155" s="65"/>
      <c r="E3155" s="65"/>
      <c r="F3155" s="12" t="s">
        <v>4</v>
      </c>
      <c r="G3155" s="12" t="s">
        <v>3725</v>
      </c>
      <c r="H3155" s="12" t="s">
        <v>3726</v>
      </c>
      <c r="I3155" s="12" t="s">
        <v>3727</v>
      </c>
    </row>
    <row r="3156" spans="1:9" ht="29.1" customHeight="1" x14ac:dyDescent="0.25">
      <c r="A3156" s="13" t="s">
        <v>4974</v>
      </c>
      <c r="B3156" s="14" t="s">
        <v>4975</v>
      </c>
      <c r="C3156" s="66" t="s">
        <v>17</v>
      </c>
      <c r="D3156" s="66"/>
      <c r="E3156" s="66"/>
      <c r="F3156" s="13" t="s">
        <v>61</v>
      </c>
      <c r="G3156" s="15">
        <v>1</v>
      </c>
      <c r="H3156" s="16">
        <v>44.81</v>
      </c>
      <c r="I3156" s="16">
        <f>ROUND(ROUND(G3156,8)*H3156,2)</f>
        <v>44.81</v>
      </c>
    </row>
    <row r="3157" spans="1:9" ht="29.1" customHeight="1" x14ac:dyDescent="0.25">
      <c r="A3157" s="13" t="s">
        <v>4976</v>
      </c>
      <c r="B3157" s="14" t="s">
        <v>4977</v>
      </c>
      <c r="C3157" s="66" t="s">
        <v>17</v>
      </c>
      <c r="D3157" s="66"/>
      <c r="E3157" s="66"/>
      <c r="F3157" s="13" t="s">
        <v>61</v>
      </c>
      <c r="G3157" s="15">
        <v>1</v>
      </c>
      <c r="H3157" s="16">
        <v>8.5399999999999991</v>
      </c>
      <c r="I3157" s="16">
        <f>ROUND(ROUND(G3157,8)*H3157,2)</f>
        <v>8.5399999999999991</v>
      </c>
    </row>
    <row r="3158" spans="1:9" ht="29.1" customHeight="1" x14ac:dyDescent="0.25">
      <c r="A3158" s="13" t="s">
        <v>4035</v>
      </c>
      <c r="B3158" s="14" t="s">
        <v>4036</v>
      </c>
      <c r="C3158" s="66" t="s">
        <v>17</v>
      </c>
      <c r="D3158" s="66"/>
      <c r="E3158" s="66"/>
      <c r="F3158" s="13" t="s">
        <v>61</v>
      </c>
      <c r="G3158" s="15">
        <v>1</v>
      </c>
      <c r="H3158" s="16">
        <v>30.69</v>
      </c>
      <c r="I3158" s="16">
        <f>ROUND(ROUND(G3158,8)*H3158,2)</f>
        <v>30.69</v>
      </c>
    </row>
    <row r="3159" spans="1:9" ht="15" customHeight="1" x14ac:dyDescent="0.25">
      <c r="A3159" s="8"/>
      <c r="B3159" s="8"/>
      <c r="C3159" s="8"/>
      <c r="D3159" s="8"/>
      <c r="E3159" s="8"/>
      <c r="F3159" s="8"/>
      <c r="G3159" s="67" t="s">
        <v>3744</v>
      </c>
      <c r="H3159" s="67"/>
      <c r="I3159" s="17">
        <f>SUM(I3156:I3158)</f>
        <v>84.04</v>
      </c>
    </row>
    <row r="3160" spans="1:9" ht="15" customHeight="1" x14ac:dyDescent="0.25">
      <c r="A3160" s="69" t="s">
        <v>4978</v>
      </c>
      <c r="B3160" s="69"/>
      <c r="C3160" s="69"/>
      <c r="D3160" s="8"/>
      <c r="E3160" s="8"/>
      <c r="F3160" s="8"/>
      <c r="G3160" s="68" t="s">
        <v>3745</v>
      </c>
      <c r="H3160" s="68"/>
      <c r="I3160" s="4">
        <v>84.04</v>
      </c>
    </row>
    <row r="3161" spans="1:9" ht="2.1" customHeight="1" x14ac:dyDescent="0.25">
      <c r="A3161" s="69"/>
      <c r="B3161" s="69"/>
      <c r="C3161" s="69"/>
      <c r="D3161" s="8"/>
      <c r="E3161" s="8"/>
      <c r="F3161" s="8"/>
      <c r="G3161" s="8"/>
      <c r="H3161" s="8"/>
      <c r="I3161" s="8"/>
    </row>
    <row r="3162" spans="1:9" ht="9.9499999999999993" customHeight="1" x14ac:dyDescent="0.25">
      <c r="A3162" s="8"/>
      <c r="B3162" s="8"/>
      <c r="C3162" s="8"/>
      <c r="D3162" s="8"/>
      <c r="E3162" s="8"/>
      <c r="F3162" s="8"/>
      <c r="G3162" s="62"/>
      <c r="H3162" s="62"/>
      <c r="I3162" s="62"/>
    </row>
    <row r="3163" spans="1:9" ht="20.100000000000001" customHeight="1" x14ac:dyDescent="0.25">
      <c r="A3163" s="63" t="s">
        <v>4979</v>
      </c>
      <c r="B3163" s="63"/>
      <c r="C3163" s="63"/>
      <c r="D3163" s="63"/>
      <c r="E3163" s="63"/>
      <c r="F3163" s="63"/>
      <c r="G3163" s="63"/>
      <c r="H3163" s="63"/>
      <c r="I3163" s="63"/>
    </row>
    <row r="3164" spans="1:9" ht="15" customHeight="1" x14ac:dyDescent="0.25">
      <c r="A3164" s="64" t="s">
        <v>3741</v>
      </c>
      <c r="B3164" s="64"/>
      <c r="C3164" s="65" t="s">
        <v>3</v>
      </c>
      <c r="D3164" s="65"/>
      <c r="E3164" s="65"/>
      <c r="F3164" s="12" t="s">
        <v>4</v>
      </c>
      <c r="G3164" s="12" t="s">
        <v>3725</v>
      </c>
      <c r="H3164" s="12" t="s">
        <v>3726</v>
      </c>
      <c r="I3164" s="12" t="s">
        <v>3727</v>
      </c>
    </row>
    <row r="3165" spans="1:9" ht="29.1" customHeight="1" x14ac:dyDescent="0.25">
      <c r="A3165" s="13" t="s">
        <v>4974</v>
      </c>
      <c r="B3165" s="14" t="s">
        <v>4975</v>
      </c>
      <c r="C3165" s="66" t="s">
        <v>17</v>
      </c>
      <c r="D3165" s="66"/>
      <c r="E3165" s="66"/>
      <c r="F3165" s="13" t="s">
        <v>61</v>
      </c>
      <c r="G3165" s="15">
        <v>1</v>
      </c>
      <c r="H3165" s="16">
        <v>44.81</v>
      </c>
      <c r="I3165" s="16">
        <f>ROUND(ROUND(G3165,8)*H3165,2)</f>
        <v>44.81</v>
      </c>
    </row>
    <row r="3166" spans="1:9" ht="29.1" customHeight="1" x14ac:dyDescent="0.25">
      <c r="A3166" s="13" t="s">
        <v>4976</v>
      </c>
      <c r="B3166" s="14" t="s">
        <v>4977</v>
      </c>
      <c r="C3166" s="66" t="s">
        <v>17</v>
      </c>
      <c r="D3166" s="66"/>
      <c r="E3166" s="66"/>
      <c r="F3166" s="13" t="s">
        <v>61</v>
      </c>
      <c r="G3166" s="15">
        <v>1</v>
      </c>
      <c r="H3166" s="16">
        <v>8.5399999999999991</v>
      </c>
      <c r="I3166" s="16">
        <f>ROUND(ROUND(G3166,8)*H3166,2)</f>
        <v>8.5399999999999991</v>
      </c>
    </row>
    <row r="3167" spans="1:9" ht="29.1" customHeight="1" x14ac:dyDescent="0.25">
      <c r="A3167" s="13" t="s">
        <v>4980</v>
      </c>
      <c r="B3167" s="14" t="s">
        <v>4981</v>
      </c>
      <c r="C3167" s="66" t="s">
        <v>17</v>
      </c>
      <c r="D3167" s="66"/>
      <c r="E3167" s="66"/>
      <c r="F3167" s="13" t="s">
        <v>61</v>
      </c>
      <c r="G3167" s="15">
        <v>2</v>
      </c>
      <c r="H3167" s="16">
        <v>19.940000000000001</v>
      </c>
      <c r="I3167" s="16">
        <f>ROUND(ROUND(G3167,8)*H3167,2)</f>
        <v>39.880000000000003</v>
      </c>
    </row>
    <row r="3168" spans="1:9" ht="15" customHeight="1" x14ac:dyDescent="0.25">
      <c r="A3168" s="8"/>
      <c r="B3168" s="8"/>
      <c r="C3168" s="8"/>
      <c r="D3168" s="8"/>
      <c r="E3168" s="8"/>
      <c r="F3168" s="8"/>
      <c r="G3168" s="67" t="s">
        <v>3744</v>
      </c>
      <c r="H3168" s="67"/>
      <c r="I3168" s="17">
        <f>SUM(I3165:I3167)</f>
        <v>93.23</v>
      </c>
    </row>
    <row r="3169" spans="1:9" ht="15" customHeight="1" x14ac:dyDescent="0.25">
      <c r="A3169" s="69" t="s">
        <v>4982</v>
      </c>
      <c r="B3169" s="69"/>
      <c r="C3169" s="69"/>
      <c r="D3169" s="8"/>
      <c r="E3169" s="8"/>
      <c r="F3169" s="8"/>
      <c r="G3169" s="68" t="s">
        <v>3745</v>
      </c>
      <c r="H3169" s="68"/>
      <c r="I3169" s="4">
        <v>93.23</v>
      </c>
    </row>
    <row r="3170" spans="1:9" ht="2.1" customHeight="1" x14ac:dyDescent="0.25">
      <c r="A3170" s="69"/>
      <c r="B3170" s="69"/>
      <c r="C3170" s="69"/>
      <c r="D3170" s="8"/>
      <c r="E3170" s="8"/>
      <c r="F3170" s="8"/>
      <c r="G3170" s="8"/>
      <c r="H3170" s="8"/>
      <c r="I3170" s="8"/>
    </row>
    <row r="3171" spans="1:9" ht="9.9499999999999993" customHeight="1" x14ac:dyDescent="0.25">
      <c r="A3171" s="8"/>
      <c r="B3171" s="8"/>
      <c r="C3171" s="8"/>
      <c r="D3171" s="8"/>
      <c r="E3171" s="8"/>
      <c r="F3171" s="8"/>
      <c r="G3171" s="62"/>
      <c r="H3171" s="62"/>
      <c r="I3171" s="62"/>
    </row>
    <row r="3172" spans="1:9" ht="20.100000000000001" customHeight="1" x14ac:dyDescent="0.25">
      <c r="A3172" s="63" t="s">
        <v>4983</v>
      </c>
      <c r="B3172" s="63"/>
      <c r="C3172" s="63"/>
      <c r="D3172" s="63"/>
      <c r="E3172" s="63"/>
      <c r="F3172" s="63"/>
      <c r="G3172" s="63"/>
      <c r="H3172" s="63"/>
      <c r="I3172" s="63"/>
    </row>
    <row r="3173" spans="1:9" ht="15" customHeight="1" x14ac:dyDescent="0.25">
      <c r="A3173" s="64" t="s">
        <v>3741</v>
      </c>
      <c r="B3173" s="64"/>
      <c r="C3173" s="65" t="s">
        <v>3</v>
      </c>
      <c r="D3173" s="65"/>
      <c r="E3173" s="65"/>
      <c r="F3173" s="12" t="s">
        <v>4</v>
      </c>
      <c r="G3173" s="12" t="s">
        <v>3725</v>
      </c>
      <c r="H3173" s="12" t="s">
        <v>3726</v>
      </c>
      <c r="I3173" s="12" t="s">
        <v>3727</v>
      </c>
    </row>
    <row r="3174" spans="1:9" ht="29.1" customHeight="1" x14ac:dyDescent="0.25">
      <c r="A3174" s="13" t="s">
        <v>4974</v>
      </c>
      <c r="B3174" s="14" t="s">
        <v>4975</v>
      </c>
      <c r="C3174" s="66" t="s">
        <v>17</v>
      </c>
      <c r="D3174" s="66"/>
      <c r="E3174" s="66"/>
      <c r="F3174" s="13" t="s">
        <v>61</v>
      </c>
      <c r="G3174" s="15">
        <v>1</v>
      </c>
      <c r="H3174" s="16">
        <v>44.81</v>
      </c>
      <c r="I3174" s="16">
        <f>ROUND(ROUND(G3174,8)*H3174,2)</f>
        <v>44.81</v>
      </c>
    </row>
    <row r="3175" spans="1:9" ht="29.1" customHeight="1" x14ac:dyDescent="0.25">
      <c r="A3175" s="13" t="s">
        <v>4984</v>
      </c>
      <c r="B3175" s="14" t="s">
        <v>4985</v>
      </c>
      <c r="C3175" s="66" t="s">
        <v>17</v>
      </c>
      <c r="D3175" s="66"/>
      <c r="E3175" s="66"/>
      <c r="F3175" s="13" t="s">
        <v>61</v>
      </c>
      <c r="G3175" s="15">
        <v>1</v>
      </c>
      <c r="H3175" s="16">
        <v>10.75</v>
      </c>
      <c r="I3175" s="16">
        <f>ROUND(ROUND(G3175,8)*H3175,2)</f>
        <v>10.75</v>
      </c>
    </row>
    <row r="3176" spans="1:9" ht="29.1" customHeight="1" x14ac:dyDescent="0.25">
      <c r="A3176" s="13" t="s">
        <v>4986</v>
      </c>
      <c r="B3176" s="14" t="s">
        <v>4987</v>
      </c>
      <c r="C3176" s="66" t="s">
        <v>17</v>
      </c>
      <c r="D3176" s="66"/>
      <c r="E3176" s="66"/>
      <c r="F3176" s="13" t="s">
        <v>61</v>
      </c>
      <c r="G3176" s="15">
        <v>2</v>
      </c>
      <c r="H3176" s="16">
        <v>24.4</v>
      </c>
      <c r="I3176" s="16">
        <f>ROUND(ROUND(G3176,8)*H3176,2)</f>
        <v>48.8</v>
      </c>
    </row>
    <row r="3177" spans="1:9" ht="15" customHeight="1" x14ac:dyDescent="0.25">
      <c r="A3177" s="8"/>
      <c r="B3177" s="8"/>
      <c r="C3177" s="8"/>
      <c r="D3177" s="8"/>
      <c r="E3177" s="8"/>
      <c r="F3177" s="8"/>
      <c r="G3177" s="67" t="s">
        <v>3744</v>
      </c>
      <c r="H3177" s="67"/>
      <c r="I3177" s="17">
        <f>SUM(I3174:I3176)</f>
        <v>104.36</v>
      </c>
    </row>
    <row r="3178" spans="1:9" ht="15" customHeight="1" x14ac:dyDescent="0.25">
      <c r="A3178" s="69" t="s">
        <v>4982</v>
      </c>
      <c r="B3178" s="69"/>
      <c r="C3178" s="69"/>
      <c r="D3178" s="8"/>
      <c r="E3178" s="8"/>
      <c r="F3178" s="8"/>
      <c r="G3178" s="68" t="s">
        <v>3745</v>
      </c>
      <c r="H3178" s="68"/>
      <c r="I3178" s="4">
        <v>104.36</v>
      </c>
    </row>
    <row r="3179" spans="1:9" ht="2.1" customHeight="1" x14ac:dyDescent="0.25">
      <c r="A3179" s="69"/>
      <c r="B3179" s="69"/>
      <c r="C3179" s="69"/>
      <c r="D3179" s="8"/>
      <c r="E3179" s="8"/>
      <c r="F3179" s="8"/>
      <c r="G3179" s="8"/>
      <c r="H3179" s="8"/>
      <c r="I3179" s="8"/>
    </row>
    <row r="3180" spans="1:9" ht="9.9499999999999993" customHeight="1" x14ac:dyDescent="0.25">
      <c r="A3180" s="8"/>
      <c r="B3180" s="8"/>
      <c r="C3180" s="8"/>
      <c r="D3180" s="8"/>
      <c r="E3180" s="8"/>
      <c r="F3180" s="8"/>
      <c r="G3180" s="62"/>
      <c r="H3180" s="62"/>
      <c r="I3180" s="62"/>
    </row>
    <row r="3181" spans="1:9" ht="20.100000000000001" customHeight="1" x14ac:dyDescent="0.25">
      <c r="A3181" s="63" t="s">
        <v>4988</v>
      </c>
      <c r="B3181" s="63"/>
      <c r="C3181" s="63"/>
      <c r="D3181" s="63"/>
      <c r="E3181" s="63"/>
      <c r="F3181" s="63"/>
      <c r="G3181" s="63"/>
      <c r="H3181" s="63"/>
      <c r="I3181" s="63"/>
    </row>
    <row r="3182" spans="1:9" ht="15" customHeight="1" x14ac:dyDescent="0.25">
      <c r="A3182" s="64" t="s">
        <v>3872</v>
      </c>
      <c r="B3182" s="64"/>
      <c r="C3182" s="65" t="s">
        <v>3</v>
      </c>
      <c r="D3182" s="65"/>
      <c r="E3182" s="65"/>
      <c r="F3182" s="12" t="s">
        <v>4</v>
      </c>
      <c r="G3182" s="12" t="s">
        <v>3725</v>
      </c>
      <c r="H3182" s="12" t="s">
        <v>3726</v>
      </c>
      <c r="I3182" s="12" t="s">
        <v>3727</v>
      </c>
    </row>
    <row r="3183" spans="1:9" ht="21" customHeight="1" x14ac:dyDescent="0.25">
      <c r="A3183" s="13" t="s">
        <v>4267</v>
      </c>
      <c r="B3183" s="14" t="s">
        <v>4268</v>
      </c>
      <c r="C3183" s="66" t="s">
        <v>17</v>
      </c>
      <c r="D3183" s="66"/>
      <c r="E3183" s="66"/>
      <c r="F3183" s="13" t="s">
        <v>25</v>
      </c>
      <c r="G3183" s="15">
        <v>0.28999999999999998</v>
      </c>
      <c r="H3183" s="16">
        <v>25.56</v>
      </c>
      <c r="I3183" s="16">
        <f>ROUND(ROUND(G3183,8)*H3183,2)</f>
        <v>7.41</v>
      </c>
    </row>
    <row r="3184" spans="1:9" ht="15" customHeight="1" x14ac:dyDescent="0.25">
      <c r="A3184" s="13" t="s">
        <v>4269</v>
      </c>
      <c r="B3184" s="14" t="s">
        <v>4270</v>
      </c>
      <c r="C3184" s="66" t="s">
        <v>17</v>
      </c>
      <c r="D3184" s="66"/>
      <c r="E3184" s="66"/>
      <c r="F3184" s="13" t="s">
        <v>25</v>
      </c>
      <c r="G3184" s="15">
        <v>0.28999999999999998</v>
      </c>
      <c r="H3184" s="16">
        <v>33.94</v>
      </c>
      <c r="I3184" s="16">
        <f>ROUND(ROUND(G3184,8)*H3184,2)</f>
        <v>9.84</v>
      </c>
    </row>
    <row r="3185" spans="1:9" ht="18" customHeight="1" x14ac:dyDescent="0.25">
      <c r="A3185" s="8"/>
      <c r="B3185" s="8"/>
      <c r="C3185" s="8"/>
      <c r="D3185" s="8"/>
      <c r="E3185" s="8"/>
      <c r="F3185" s="8"/>
      <c r="G3185" s="67" t="s">
        <v>3875</v>
      </c>
      <c r="H3185" s="67"/>
      <c r="I3185" s="17">
        <f>SUM(I3183:I3184)</f>
        <v>17.25</v>
      </c>
    </row>
    <row r="3186" spans="1:9" ht="15" customHeight="1" x14ac:dyDescent="0.25">
      <c r="A3186" s="64" t="s">
        <v>3741</v>
      </c>
      <c r="B3186" s="64"/>
      <c r="C3186" s="65" t="s">
        <v>3</v>
      </c>
      <c r="D3186" s="65"/>
      <c r="E3186" s="65"/>
      <c r="F3186" s="12" t="s">
        <v>4</v>
      </c>
      <c r="G3186" s="12" t="s">
        <v>3725</v>
      </c>
      <c r="H3186" s="12" t="s">
        <v>3726</v>
      </c>
      <c r="I3186" s="12" t="s">
        <v>3727</v>
      </c>
    </row>
    <row r="3187" spans="1:9" ht="29.1" customHeight="1" x14ac:dyDescent="0.25">
      <c r="A3187" s="13" t="s">
        <v>4974</v>
      </c>
      <c r="B3187" s="14" t="s">
        <v>4975</v>
      </c>
      <c r="C3187" s="66" t="s">
        <v>17</v>
      </c>
      <c r="D3187" s="66"/>
      <c r="E3187" s="66"/>
      <c r="F3187" s="13" t="s">
        <v>61</v>
      </c>
      <c r="G3187" s="15">
        <v>1</v>
      </c>
      <c r="H3187" s="16">
        <v>44.81</v>
      </c>
      <c r="I3187" s="16">
        <f>ROUND(ROUND(G3187,8)*H3187,2)</f>
        <v>44.81</v>
      </c>
    </row>
    <row r="3188" spans="1:9" ht="29.1" customHeight="1" x14ac:dyDescent="0.25">
      <c r="A3188" s="13" t="s">
        <v>3532</v>
      </c>
      <c r="B3188" s="14" t="s">
        <v>3533</v>
      </c>
      <c r="C3188" s="66" t="s">
        <v>17</v>
      </c>
      <c r="D3188" s="66"/>
      <c r="E3188" s="66"/>
      <c r="F3188" s="13" t="s">
        <v>61</v>
      </c>
      <c r="G3188" s="15">
        <v>1</v>
      </c>
      <c r="H3188" s="16">
        <v>29.42</v>
      </c>
      <c r="I3188" s="16">
        <f>ROUND(ROUND(G3188,8)*H3188,2)</f>
        <v>29.42</v>
      </c>
    </row>
    <row r="3189" spans="1:9" ht="29.1" customHeight="1" x14ac:dyDescent="0.25">
      <c r="A3189" s="13" t="s">
        <v>4984</v>
      </c>
      <c r="B3189" s="14" t="s">
        <v>4985</v>
      </c>
      <c r="C3189" s="66" t="s">
        <v>17</v>
      </c>
      <c r="D3189" s="66"/>
      <c r="E3189" s="66"/>
      <c r="F3189" s="13" t="s">
        <v>61</v>
      </c>
      <c r="G3189" s="15">
        <v>1</v>
      </c>
      <c r="H3189" s="16">
        <v>10.75</v>
      </c>
      <c r="I3189" s="16">
        <f>ROUND(ROUND(G3189,8)*H3189,2)</f>
        <v>10.75</v>
      </c>
    </row>
    <row r="3190" spans="1:9" ht="15" customHeight="1" x14ac:dyDescent="0.25">
      <c r="A3190" s="8"/>
      <c r="B3190" s="8"/>
      <c r="C3190" s="8"/>
      <c r="D3190" s="8"/>
      <c r="E3190" s="8"/>
      <c r="F3190" s="8"/>
      <c r="G3190" s="67" t="s">
        <v>3744</v>
      </c>
      <c r="H3190" s="67"/>
      <c r="I3190" s="17">
        <f>SUM(I3187:I3189)</f>
        <v>84.98</v>
      </c>
    </row>
    <row r="3191" spans="1:9" ht="15" customHeight="1" x14ac:dyDescent="0.25">
      <c r="A3191" s="69" t="s">
        <v>4982</v>
      </c>
      <c r="B3191" s="69"/>
      <c r="C3191" s="69"/>
      <c r="D3191" s="8"/>
      <c r="E3191" s="8"/>
      <c r="F3191" s="8"/>
      <c r="G3191" s="68" t="s">
        <v>3745</v>
      </c>
      <c r="H3191" s="68"/>
      <c r="I3191" s="4">
        <v>102.23</v>
      </c>
    </row>
    <row r="3192" spans="1:9" ht="2.1" customHeight="1" x14ac:dyDescent="0.25">
      <c r="A3192" s="69"/>
      <c r="B3192" s="69"/>
      <c r="C3192" s="69"/>
      <c r="D3192" s="8"/>
      <c r="E3192" s="8"/>
      <c r="F3192" s="8"/>
      <c r="G3192" s="8"/>
      <c r="H3192" s="8"/>
      <c r="I3192" s="8"/>
    </row>
    <row r="3193" spans="1:9" ht="9.9499999999999993" customHeight="1" x14ac:dyDescent="0.25">
      <c r="A3193" s="8"/>
      <c r="B3193" s="8"/>
      <c r="C3193" s="8"/>
      <c r="D3193" s="8"/>
      <c r="E3193" s="8"/>
      <c r="F3193" s="8"/>
      <c r="G3193" s="62"/>
      <c r="H3193" s="62"/>
      <c r="I3193" s="62"/>
    </row>
    <row r="3194" spans="1:9" ht="20.100000000000001" customHeight="1" x14ac:dyDescent="0.25">
      <c r="A3194" s="63" t="s">
        <v>4989</v>
      </c>
      <c r="B3194" s="63"/>
      <c r="C3194" s="63"/>
      <c r="D3194" s="63"/>
      <c r="E3194" s="63"/>
      <c r="F3194" s="63"/>
      <c r="G3194" s="63"/>
      <c r="H3194" s="63"/>
      <c r="I3194" s="63"/>
    </row>
    <row r="3195" spans="1:9" ht="15" customHeight="1" x14ac:dyDescent="0.25">
      <c r="A3195" s="64" t="s">
        <v>3872</v>
      </c>
      <c r="B3195" s="64"/>
      <c r="C3195" s="65" t="s">
        <v>3</v>
      </c>
      <c r="D3195" s="65"/>
      <c r="E3195" s="65"/>
      <c r="F3195" s="12" t="s">
        <v>4</v>
      </c>
      <c r="G3195" s="12" t="s">
        <v>3725</v>
      </c>
      <c r="H3195" s="12" t="s">
        <v>3726</v>
      </c>
      <c r="I3195" s="12" t="s">
        <v>3727</v>
      </c>
    </row>
    <row r="3196" spans="1:9" ht="21" customHeight="1" x14ac:dyDescent="0.25">
      <c r="A3196" s="13" t="s">
        <v>4267</v>
      </c>
      <c r="B3196" s="14" t="s">
        <v>4268</v>
      </c>
      <c r="C3196" s="66" t="s">
        <v>17</v>
      </c>
      <c r="D3196" s="66"/>
      <c r="E3196" s="66"/>
      <c r="F3196" s="13" t="s">
        <v>25</v>
      </c>
      <c r="G3196" s="15">
        <v>0.28999999999999998</v>
      </c>
      <c r="H3196" s="16">
        <v>25.56</v>
      </c>
      <c r="I3196" s="16">
        <f>ROUND(ROUND(G3196,8)*H3196,2)</f>
        <v>7.41</v>
      </c>
    </row>
    <row r="3197" spans="1:9" ht="15" customHeight="1" x14ac:dyDescent="0.25">
      <c r="A3197" s="13" t="s">
        <v>4269</v>
      </c>
      <c r="B3197" s="14" t="s">
        <v>4270</v>
      </c>
      <c r="C3197" s="66" t="s">
        <v>17</v>
      </c>
      <c r="D3197" s="66"/>
      <c r="E3197" s="66"/>
      <c r="F3197" s="13" t="s">
        <v>25</v>
      </c>
      <c r="G3197" s="15">
        <v>0.28999999999999998</v>
      </c>
      <c r="H3197" s="16">
        <v>33.94</v>
      </c>
      <c r="I3197" s="16">
        <f>ROUND(ROUND(G3197,8)*H3197,2)</f>
        <v>9.84</v>
      </c>
    </row>
    <row r="3198" spans="1:9" ht="18" customHeight="1" x14ac:dyDescent="0.25">
      <c r="A3198" s="8"/>
      <c r="B3198" s="8"/>
      <c r="C3198" s="8"/>
      <c r="D3198" s="8"/>
      <c r="E3198" s="8"/>
      <c r="F3198" s="8"/>
      <c r="G3198" s="67" t="s">
        <v>3875</v>
      </c>
      <c r="H3198" s="67"/>
      <c r="I3198" s="17">
        <f>SUM(I3196:I3197)</f>
        <v>17.25</v>
      </c>
    </row>
    <row r="3199" spans="1:9" ht="15" customHeight="1" x14ac:dyDescent="0.25">
      <c r="A3199" s="64" t="s">
        <v>3741</v>
      </c>
      <c r="B3199" s="64"/>
      <c r="C3199" s="65" t="s">
        <v>3</v>
      </c>
      <c r="D3199" s="65"/>
      <c r="E3199" s="65"/>
      <c r="F3199" s="12" t="s">
        <v>4</v>
      </c>
      <c r="G3199" s="12" t="s">
        <v>3725</v>
      </c>
      <c r="H3199" s="12" t="s">
        <v>3726</v>
      </c>
      <c r="I3199" s="12" t="s">
        <v>3727</v>
      </c>
    </row>
    <row r="3200" spans="1:9" ht="29.1" customHeight="1" x14ac:dyDescent="0.25">
      <c r="A3200" s="13" t="s">
        <v>4974</v>
      </c>
      <c r="B3200" s="14" t="s">
        <v>4975</v>
      </c>
      <c r="C3200" s="66" t="s">
        <v>17</v>
      </c>
      <c r="D3200" s="66"/>
      <c r="E3200" s="66"/>
      <c r="F3200" s="13" t="s">
        <v>61</v>
      </c>
      <c r="G3200" s="15">
        <v>1</v>
      </c>
      <c r="H3200" s="16">
        <v>44.81</v>
      </c>
      <c r="I3200" s="16">
        <f>ROUND(ROUND(G3200,8)*H3200,2)</f>
        <v>44.81</v>
      </c>
    </row>
    <row r="3201" spans="1:9" ht="29.1" customHeight="1" x14ac:dyDescent="0.25">
      <c r="A3201" s="13" t="s">
        <v>4083</v>
      </c>
      <c r="B3201" s="14" t="s">
        <v>4084</v>
      </c>
      <c r="C3201" s="66" t="s">
        <v>17</v>
      </c>
      <c r="D3201" s="66"/>
      <c r="E3201" s="66"/>
      <c r="F3201" s="13" t="s">
        <v>61</v>
      </c>
      <c r="G3201" s="15">
        <v>1</v>
      </c>
      <c r="H3201" s="16">
        <v>59.42</v>
      </c>
      <c r="I3201" s="16">
        <f>ROUND(ROUND(G3201,8)*H3201,2)</f>
        <v>59.42</v>
      </c>
    </row>
    <row r="3202" spans="1:9" ht="29.1" customHeight="1" x14ac:dyDescent="0.25">
      <c r="A3202" s="13" t="s">
        <v>4984</v>
      </c>
      <c r="B3202" s="14" t="s">
        <v>4985</v>
      </c>
      <c r="C3202" s="66" t="s">
        <v>17</v>
      </c>
      <c r="D3202" s="66"/>
      <c r="E3202" s="66"/>
      <c r="F3202" s="13" t="s">
        <v>61</v>
      </c>
      <c r="G3202" s="15">
        <v>1</v>
      </c>
      <c r="H3202" s="16">
        <v>10.75</v>
      </c>
      <c r="I3202" s="16">
        <f>ROUND(ROUND(G3202,8)*H3202,2)</f>
        <v>10.75</v>
      </c>
    </row>
    <row r="3203" spans="1:9" ht="15" customHeight="1" x14ac:dyDescent="0.25">
      <c r="A3203" s="8"/>
      <c r="B3203" s="8"/>
      <c r="C3203" s="8"/>
      <c r="D3203" s="8"/>
      <c r="E3203" s="8"/>
      <c r="F3203" s="8"/>
      <c r="G3203" s="67" t="s">
        <v>3744</v>
      </c>
      <c r="H3203" s="67"/>
      <c r="I3203" s="17">
        <f>SUM(I3200:I3202)</f>
        <v>114.98</v>
      </c>
    </row>
    <row r="3204" spans="1:9" ht="15" customHeight="1" x14ac:dyDescent="0.25">
      <c r="A3204" s="69" t="s">
        <v>4990</v>
      </c>
      <c r="B3204" s="69"/>
      <c r="C3204" s="69"/>
      <c r="D3204" s="8"/>
      <c r="E3204" s="8"/>
      <c r="F3204" s="8"/>
      <c r="G3204" s="68" t="s">
        <v>3745</v>
      </c>
      <c r="H3204" s="68"/>
      <c r="I3204" s="4">
        <v>132.22999999999999</v>
      </c>
    </row>
    <row r="3205" spans="1:9" ht="2.1" customHeight="1" x14ac:dyDescent="0.25">
      <c r="A3205" s="69"/>
      <c r="B3205" s="69"/>
      <c r="C3205" s="69"/>
      <c r="D3205" s="8"/>
      <c r="E3205" s="8"/>
      <c r="F3205" s="8"/>
      <c r="G3205" s="8"/>
      <c r="H3205" s="8"/>
      <c r="I3205" s="8"/>
    </row>
    <row r="3206" spans="1:9" ht="9.9499999999999993" customHeight="1" x14ac:dyDescent="0.25">
      <c r="A3206" s="8"/>
      <c r="B3206" s="8"/>
      <c r="C3206" s="8"/>
      <c r="D3206" s="8"/>
      <c r="E3206" s="8"/>
      <c r="F3206" s="8"/>
      <c r="G3206" s="62"/>
      <c r="H3206" s="62"/>
      <c r="I3206" s="62"/>
    </row>
    <row r="3207" spans="1:9" ht="20.100000000000001" customHeight="1" x14ac:dyDescent="0.25">
      <c r="A3207" s="63" t="s">
        <v>4991</v>
      </c>
      <c r="B3207" s="63"/>
      <c r="C3207" s="63"/>
      <c r="D3207" s="63"/>
      <c r="E3207" s="63"/>
      <c r="F3207" s="63"/>
      <c r="G3207" s="63"/>
      <c r="H3207" s="63"/>
      <c r="I3207" s="63"/>
    </row>
    <row r="3208" spans="1:9" ht="15" customHeight="1" x14ac:dyDescent="0.25">
      <c r="A3208" s="64" t="s">
        <v>3887</v>
      </c>
      <c r="B3208" s="64"/>
      <c r="C3208" s="65" t="s">
        <v>3</v>
      </c>
      <c r="D3208" s="65"/>
      <c r="E3208" s="65"/>
      <c r="F3208" s="12" t="s">
        <v>4</v>
      </c>
      <c r="G3208" s="12" t="s">
        <v>3725</v>
      </c>
      <c r="H3208" s="12" t="s">
        <v>3726</v>
      </c>
      <c r="I3208" s="12" t="s">
        <v>3727</v>
      </c>
    </row>
    <row r="3209" spans="1:9" ht="21" customHeight="1" x14ac:dyDescent="0.25">
      <c r="A3209" s="13" t="s">
        <v>4992</v>
      </c>
      <c r="B3209" s="14" t="s">
        <v>4993</v>
      </c>
      <c r="C3209" s="66" t="s">
        <v>17</v>
      </c>
      <c r="D3209" s="66"/>
      <c r="E3209" s="66"/>
      <c r="F3209" s="13" t="s">
        <v>61</v>
      </c>
      <c r="G3209" s="15">
        <v>1</v>
      </c>
      <c r="H3209" s="16">
        <v>4.13</v>
      </c>
      <c r="I3209" s="16">
        <f>TRUNC(TRUNC(G3209,8)*H3209,2)</f>
        <v>4.13</v>
      </c>
    </row>
    <row r="3210" spans="1:9" ht="15" customHeight="1" x14ac:dyDescent="0.25">
      <c r="A3210" s="8"/>
      <c r="B3210" s="8"/>
      <c r="C3210" s="8"/>
      <c r="D3210" s="8"/>
      <c r="E3210" s="8"/>
      <c r="F3210" s="8"/>
      <c r="G3210" s="67" t="s">
        <v>3896</v>
      </c>
      <c r="H3210" s="67"/>
      <c r="I3210" s="17">
        <f>SUM(I3209:I3209)</f>
        <v>4.13</v>
      </c>
    </row>
    <row r="3211" spans="1:9" ht="15" customHeight="1" x14ac:dyDescent="0.25">
      <c r="A3211" s="64" t="s">
        <v>3872</v>
      </c>
      <c r="B3211" s="64"/>
      <c r="C3211" s="65" t="s">
        <v>3</v>
      </c>
      <c r="D3211" s="65"/>
      <c r="E3211" s="65"/>
      <c r="F3211" s="12" t="s">
        <v>4</v>
      </c>
      <c r="G3211" s="12" t="s">
        <v>3725</v>
      </c>
      <c r="H3211" s="12" t="s">
        <v>3726</v>
      </c>
      <c r="I3211" s="12" t="s">
        <v>3727</v>
      </c>
    </row>
    <row r="3212" spans="1:9" ht="21" customHeight="1" x14ac:dyDescent="0.25">
      <c r="A3212" s="13" t="s">
        <v>4267</v>
      </c>
      <c r="B3212" s="14" t="s">
        <v>4268</v>
      </c>
      <c r="C3212" s="66" t="s">
        <v>17</v>
      </c>
      <c r="D3212" s="66"/>
      <c r="E3212" s="66"/>
      <c r="F3212" s="13" t="s">
        <v>25</v>
      </c>
      <c r="G3212" s="15">
        <v>0.16900000000000001</v>
      </c>
      <c r="H3212" s="16">
        <v>25.56</v>
      </c>
      <c r="I3212" s="16">
        <f>TRUNC(TRUNC(G3212,8)*H3212,2)</f>
        <v>4.3099999999999996</v>
      </c>
    </row>
    <row r="3213" spans="1:9" ht="15" customHeight="1" x14ac:dyDescent="0.25">
      <c r="A3213" s="13" t="s">
        <v>4269</v>
      </c>
      <c r="B3213" s="14" t="s">
        <v>4270</v>
      </c>
      <c r="C3213" s="66" t="s">
        <v>17</v>
      </c>
      <c r="D3213" s="66"/>
      <c r="E3213" s="66"/>
      <c r="F3213" s="13" t="s">
        <v>25</v>
      </c>
      <c r="G3213" s="15">
        <v>0.16900000000000001</v>
      </c>
      <c r="H3213" s="16">
        <v>33.94</v>
      </c>
      <c r="I3213" s="16">
        <f>TRUNC(TRUNC(G3213,8)*H3213,2)</f>
        <v>5.73</v>
      </c>
    </row>
    <row r="3214" spans="1:9" ht="18" customHeight="1" x14ac:dyDescent="0.25">
      <c r="A3214" s="8"/>
      <c r="B3214" s="8"/>
      <c r="C3214" s="8"/>
      <c r="D3214" s="8"/>
      <c r="E3214" s="8"/>
      <c r="F3214" s="8"/>
      <c r="G3214" s="67" t="s">
        <v>3875</v>
      </c>
      <c r="H3214" s="67"/>
      <c r="I3214" s="17">
        <f>SUM(I3212:I3213)</f>
        <v>10.039999999999999</v>
      </c>
    </row>
    <row r="3215" spans="1:9" ht="15" customHeight="1" x14ac:dyDescent="0.25">
      <c r="A3215" s="64" t="s">
        <v>3741</v>
      </c>
      <c r="B3215" s="64"/>
      <c r="C3215" s="65" t="s">
        <v>3</v>
      </c>
      <c r="D3215" s="65"/>
      <c r="E3215" s="65"/>
      <c r="F3215" s="12" t="s">
        <v>4</v>
      </c>
      <c r="G3215" s="12" t="s">
        <v>3725</v>
      </c>
      <c r="H3215" s="12" t="s">
        <v>3726</v>
      </c>
      <c r="I3215" s="12" t="s">
        <v>3727</v>
      </c>
    </row>
    <row r="3216" spans="1:9" ht="21" customHeight="1" x14ac:dyDescent="0.25">
      <c r="A3216" s="13" t="s">
        <v>4549</v>
      </c>
      <c r="B3216" s="14" t="s">
        <v>4550</v>
      </c>
      <c r="C3216" s="66" t="s">
        <v>17</v>
      </c>
      <c r="D3216" s="66"/>
      <c r="E3216" s="66"/>
      <c r="F3216" s="13" t="s">
        <v>76</v>
      </c>
      <c r="G3216" s="15">
        <v>1.1999999999999999E-3</v>
      </c>
      <c r="H3216" s="16">
        <v>764.21</v>
      </c>
      <c r="I3216" s="16">
        <f>TRUNC(TRUNC(G3216,8)*H3216,2)</f>
        <v>0.91</v>
      </c>
    </row>
    <row r="3217" spans="1:9" ht="15" customHeight="1" x14ac:dyDescent="0.25">
      <c r="A3217" s="8"/>
      <c r="B3217" s="8"/>
      <c r="C3217" s="8"/>
      <c r="D3217" s="8"/>
      <c r="E3217" s="8"/>
      <c r="F3217" s="8"/>
      <c r="G3217" s="67" t="s">
        <v>3744</v>
      </c>
      <c r="H3217" s="67"/>
      <c r="I3217" s="17">
        <f>SUM(I3216:I3216)</f>
        <v>0.91</v>
      </c>
    </row>
    <row r="3218" spans="1:9" ht="15" customHeight="1" x14ac:dyDescent="0.25">
      <c r="A3218" s="8"/>
      <c r="B3218" s="8"/>
      <c r="C3218" s="8"/>
      <c r="D3218" s="8"/>
      <c r="E3218" s="8"/>
      <c r="F3218" s="8"/>
      <c r="G3218" s="68" t="s">
        <v>3745</v>
      </c>
      <c r="H3218" s="68"/>
      <c r="I3218" s="4">
        <f>ROUND(SUM(I3210,I3214,I3217),2)</f>
        <v>15.08</v>
      </c>
    </row>
    <row r="3219" spans="1:9" ht="9.9499999999999993" customHeight="1" x14ac:dyDescent="0.25">
      <c r="A3219" s="8"/>
      <c r="B3219" s="8"/>
      <c r="C3219" s="8"/>
      <c r="D3219" s="8"/>
      <c r="E3219" s="8"/>
      <c r="F3219" s="8"/>
      <c r="G3219" s="62"/>
      <c r="H3219" s="62"/>
      <c r="I3219" s="62"/>
    </row>
    <row r="3220" spans="1:9" ht="27" customHeight="1" x14ac:dyDescent="0.25">
      <c r="A3220" s="63" t="s">
        <v>4994</v>
      </c>
      <c r="B3220" s="63"/>
      <c r="C3220" s="63"/>
      <c r="D3220" s="63"/>
      <c r="E3220" s="63"/>
      <c r="F3220" s="63"/>
      <c r="G3220" s="63"/>
      <c r="H3220" s="63"/>
      <c r="I3220" s="63"/>
    </row>
    <row r="3221" spans="1:9" ht="15" customHeight="1" x14ac:dyDescent="0.25">
      <c r="A3221" s="64" t="s">
        <v>3887</v>
      </c>
      <c r="B3221" s="64"/>
      <c r="C3221" s="65" t="s">
        <v>3</v>
      </c>
      <c r="D3221" s="65"/>
      <c r="E3221" s="65"/>
      <c r="F3221" s="12" t="s">
        <v>4</v>
      </c>
      <c r="G3221" s="12" t="s">
        <v>3725</v>
      </c>
      <c r="H3221" s="12" t="s">
        <v>3726</v>
      </c>
      <c r="I3221" s="12" t="s">
        <v>3727</v>
      </c>
    </row>
    <row r="3222" spans="1:9" ht="45.95" customHeight="1" x14ac:dyDescent="0.25">
      <c r="A3222" s="13" t="s">
        <v>4995</v>
      </c>
      <c r="B3222" s="14" t="s">
        <v>4996</v>
      </c>
      <c r="C3222" s="66" t="s">
        <v>4496</v>
      </c>
      <c r="D3222" s="66"/>
      <c r="E3222" s="66"/>
      <c r="F3222" s="13" t="s">
        <v>61</v>
      </c>
      <c r="G3222" s="15">
        <v>1</v>
      </c>
      <c r="H3222" s="16">
        <v>79.900000000000006</v>
      </c>
      <c r="I3222" s="16">
        <f>ROUND(ROUND(G3222,8)*H3222,2)</f>
        <v>79.900000000000006</v>
      </c>
    </row>
    <row r="3223" spans="1:9" ht="15" customHeight="1" x14ac:dyDescent="0.25">
      <c r="A3223" s="8"/>
      <c r="B3223" s="8"/>
      <c r="C3223" s="8"/>
      <c r="D3223" s="8"/>
      <c r="E3223" s="8"/>
      <c r="F3223" s="8"/>
      <c r="G3223" s="67" t="s">
        <v>3896</v>
      </c>
      <c r="H3223" s="67"/>
      <c r="I3223" s="17">
        <f>SUM(I3222:I3222)</f>
        <v>79.900000000000006</v>
      </c>
    </row>
    <row r="3224" spans="1:9" ht="15" customHeight="1" x14ac:dyDescent="0.25">
      <c r="A3224" s="64" t="s">
        <v>3872</v>
      </c>
      <c r="B3224" s="64"/>
      <c r="C3224" s="65" t="s">
        <v>3</v>
      </c>
      <c r="D3224" s="65"/>
      <c r="E3224" s="65"/>
      <c r="F3224" s="12" t="s">
        <v>4</v>
      </c>
      <c r="G3224" s="12" t="s">
        <v>3725</v>
      </c>
      <c r="H3224" s="12" t="s">
        <v>3726</v>
      </c>
      <c r="I3224" s="12" t="s">
        <v>3727</v>
      </c>
    </row>
    <row r="3225" spans="1:9" ht="21" customHeight="1" x14ac:dyDescent="0.25">
      <c r="A3225" s="13" t="s">
        <v>4267</v>
      </c>
      <c r="B3225" s="14" t="s">
        <v>4268</v>
      </c>
      <c r="C3225" s="66" t="s">
        <v>17</v>
      </c>
      <c r="D3225" s="66"/>
      <c r="E3225" s="66"/>
      <c r="F3225" s="13" t="s">
        <v>25</v>
      </c>
      <c r="G3225" s="15">
        <v>0.1033</v>
      </c>
      <c r="H3225" s="16">
        <v>25.56</v>
      </c>
      <c r="I3225" s="16">
        <f>ROUND(ROUND(G3225,8)*H3225,2)</f>
        <v>2.64</v>
      </c>
    </row>
    <row r="3226" spans="1:9" ht="15" customHeight="1" x14ac:dyDescent="0.25">
      <c r="A3226" s="13" t="s">
        <v>4269</v>
      </c>
      <c r="B3226" s="14" t="s">
        <v>4270</v>
      </c>
      <c r="C3226" s="66" t="s">
        <v>17</v>
      </c>
      <c r="D3226" s="66"/>
      <c r="E3226" s="66"/>
      <c r="F3226" s="13" t="s">
        <v>25</v>
      </c>
      <c r="G3226" s="15">
        <v>0.24779999999999999</v>
      </c>
      <c r="H3226" s="16">
        <v>33.94</v>
      </c>
      <c r="I3226" s="16">
        <f>ROUND(ROUND(G3226,8)*H3226,2)</f>
        <v>8.41</v>
      </c>
    </row>
    <row r="3227" spans="1:9" ht="18" customHeight="1" x14ac:dyDescent="0.25">
      <c r="A3227" s="8"/>
      <c r="B3227" s="8"/>
      <c r="C3227" s="8"/>
      <c r="D3227" s="8"/>
      <c r="E3227" s="8"/>
      <c r="F3227" s="8"/>
      <c r="G3227" s="67" t="s">
        <v>3875</v>
      </c>
      <c r="H3227" s="67"/>
      <c r="I3227" s="17">
        <f>SUM(I3225:I3226)</f>
        <v>11.05</v>
      </c>
    </row>
    <row r="3228" spans="1:9" ht="15" customHeight="1" x14ac:dyDescent="0.25">
      <c r="A3228" s="64" t="s">
        <v>3741</v>
      </c>
      <c r="B3228" s="64"/>
      <c r="C3228" s="65" t="s">
        <v>3</v>
      </c>
      <c r="D3228" s="65"/>
      <c r="E3228" s="65"/>
      <c r="F3228" s="12" t="s">
        <v>4</v>
      </c>
      <c r="G3228" s="12" t="s">
        <v>3725</v>
      </c>
      <c r="H3228" s="12" t="s">
        <v>3726</v>
      </c>
      <c r="I3228" s="12" t="s">
        <v>3727</v>
      </c>
    </row>
    <row r="3229" spans="1:9" ht="21" customHeight="1" x14ac:dyDescent="0.25">
      <c r="A3229" s="13" t="s">
        <v>4997</v>
      </c>
      <c r="B3229" s="14" t="s">
        <v>4998</v>
      </c>
      <c r="C3229" s="66" t="s">
        <v>17</v>
      </c>
      <c r="D3229" s="66"/>
      <c r="E3229" s="66"/>
      <c r="F3229" s="13" t="s">
        <v>61</v>
      </c>
      <c r="G3229" s="15">
        <v>2</v>
      </c>
      <c r="H3229" s="16">
        <v>28.85</v>
      </c>
      <c r="I3229" s="16">
        <f>ROUND(ROUND(G3229,8)*H3229,2)</f>
        <v>57.7</v>
      </c>
    </row>
    <row r="3230" spans="1:9" ht="15" customHeight="1" x14ac:dyDescent="0.25">
      <c r="A3230" s="8"/>
      <c r="B3230" s="8"/>
      <c r="C3230" s="8"/>
      <c r="D3230" s="8"/>
      <c r="E3230" s="8"/>
      <c r="F3230" s="8"/>
      <c r="G3230" s="67" t="s">
        <v>3744</v>
      </c>
      <c r="H3230" s="67"/>
      <c r="I3230" s="17">
        <f>SUM(I3229:I3229)</f>
        <v>57.7</v>
      </c>
    </row>
    <row r="3231" spans="1:9" ht="15" customHeight="1" x14ac:dyDescent="0.25">
      <c r="A3231" s="69" t="s">
        <v>4999</v>
      </c>
      <c r="B3231" s="69"/>
      <c r="C3231" s="69"/>
      <c r="D3231" s="8"/>
      <c r="E3231" s="8"/>
      <c r="F3231" s="8"/>
      <c r="G3231" s="68" t="s">
        <v>3745</v>
      </c>
      <c r="H3231" s="68"/>
      <c r="I3231" s="4">
        <v>148.65</v>
      </c>
    </row>
    <row r="3232" spans="1:9" ht="2.1" customHeight="1" x14ac:dyDescent="0.25">
      <c r="A3232" s="69"/>
      <c r="B3232" s="69"/>
      <c r="C3232" s="69"/>
      <c r="D3232" s="8"/>
      <c r="E3232" s="8"/>
      <c r="F3232" s="8"/>
      <c r="G3232" s="8"/>
      <c r="H3232" s="8"/>
      <c r="I3232" s="8"/>
    </row>
    <row r="3233" spans="1:9" ht="9.9499999999999993" customHeight="1" x14ac:dyDescent="0.25">
      <c r="A3233" s="8"/>
      <c r="B3233" s="8"/>
      <c r="C3233" s="8"/>
      <c r="D3233" s="8"/>
      <c r="E3233" s="8"/>
      <c r="F3233" s="8"/>
      <c r="G3233" s="62"/>
      <c r="H3233" s="62"/>
      <c r="I3233" s="62"/>
    </row>
    <row r="3234" spans="1:9" ht="20.100000000000001" customHeight="1" x14ac:dyDescent="0.25">
      <c r="A3234" s="63" t="s">
        <v>5000</v>
      </c>
      <c r="B3234" s="63"/>
      <c r="C3234" s="63"/>
      <c r="D3234" s="63"/>
      <c r="E3234" s="63"/>
      <c r="F3234" s="63"/>
      <c r="G3234" s="63"/>
      <c r="H3234" s="63"/>
      <c r="I3234" s="63"/>
    </row>
    <row r="3235" spans="1:9" ht="15" customHeight="1" x14ac:dyDescent="0.25">
      <c r="A3235" s="64" t="s">
        <v>3887</v>
      </c>
      <c r="B3235" s="64"/>
      <c r="C3235" s="65" t="s">
        <v>3</v>
      </c>
      <c r="D3235" s="65"/>
      <c r="E3235" s="65"/>
      <c r="F3235" s="12" t="s">
        <v>4</v>
      </c>
      <c r="G3235" s="12" t="s">
        <v>3725</v>
      </c>
      <c r="H3235" s="12" t="s">
        <v>3726</v>
      </c>
      <c r="I3235" s="12" t="s">
        <v>3727</v>
      </c>
    </row>
    <row r="3236" spans="1:9" ht="29.1" customHeight="1" x14ac:dyDescent="0.25">
      <c r="A3236" s="13" t="s">
        <v>5001</v>
      </c>
      <c r="B3236" s="14" t="s">
        <v>5002</v>
      </c>
      <c r="C3236" s="66" t="s">
        <v>4496</v>
      </c>
      <c r="D3236" s="66"/>
      <c r="E3236" s="66"/>
      <c r="F3236" s="13" t="s">
        <v>61</v>
      </c>
      <c r="G3236" s="15">
        <v>1</v>
      </c>
      <c r="H3236" s="16">
        <v>127.68</v>
      </c>
      <c r="I3236" s="16">
        <f>ROUND(ROUND(G3236,8)*H3236,2)</f>
        <v>127.68</v>
      </c>
    </row>
    <row r="3237" spans="1:9" ht="15" customHeight="1" x14ac:dyDescent="0.25">
      <c r="A3237" s="8"/>
      <c r="B3237" s="8"/>
      <c r="C3237" s="8"/>
      <c r="D3237" s="8"/>
      <c r="E3237" s="8"/>
      <c r="F3237" s="8"/>
      <c r="G3237" s="67" t="s">
        <v>3896</v>
      </c>
      <c r="H3237" s="67"/>
      <c r="I3237" s="17">
        <f>SUM(I3236:I3236)</f>
        <v>127.68</v>
      </c>
    </row>
    <row r="3238" spans="1:9" ht="15" customHeight="1" x14ac:dyDescent="0.25">
      <c r="A3238" s="64" t="s">
        <v>3872</v>
      </c>
      <c r="B3238" s="64"/>
      <c r="C3238" s="65" t="s">
        <v>3</v>
      </c>
      <c r="D3238" s="65"/>
      <c r="E3238" s="65"/>
      <c r="F3238" s="12" t="s">
        <v>4</v>
      </c>
      <c r="G3238" s="12" t="s">
        <v>3725</v>
      </c>
      <c r="H3238" s="12" t="s">
        <v>3726</v>
      </c>
      <c r="I3238" s="12" t="s">
        <v>3727</v>
      </c>
    </row>
    <row r="3239" spans="1:9" ht="21" customHeight="1" x14ac:dyDescent="0.25">
      <c r="A3239" s="13" t="s">
        <v>4267</v>
      </c>
      <c r="B3239" s="14" t="s">
        <v>4268</v>
      </c>
      <c r="C3239" s="66" t="s">
        <v>17</v>
      </c>
      <c r="D3239" s="66"/>
      <c r="E3239" s="66"/>
      <c r="F3239" s="13" t="s">
        <v>25</v>
      </c>
      <c r="G3239" s="15">
        <v>0.1198125</v>
      </c>
      <c r="H3239" s="16">
        <v>25.56</v>
      </c>
      <c r="I3239" s="16">
        <f>ROUND(ROUND(G3239,8)*H3239,2)</f>
        <v>3.06</v>
      </c>
    </row>
    <row r="3240" spans="1:9" ht="15" customHeight="1" x14ac:dyDescent="0.25">
      <c r="A3240" s="13" t="s">
        <v>4269</v>
      </c>
      <c r="B3240" s="14" t="s">
        <v>4270</v>
      </c>
      <c r="C3240" s="66" t="s">
        <v>17</v>
      </c>
      <c r="D3240" s="66"/>
      <c r="E3240" s="66"/>
      <c r="F3240" s="13" t="s">
        <v>25</v>
      </c>
      <c r="G3240" s="15">
        <v>0.38340000000000002</v>
      </c>
      <c r="H3240" s="16">
        <v>33.94</v>
      </c>
      <c r="I3240" s="16">
        <f>ROUND(ROUND(G3240,8)*H3240,2)</f>
        <v>13.01</v>
      </c>
    </row>
    <row r="3241" spans="1:9" ht="18" customHeight="1" x14ac:dyDescent="0.25">
      <c r="A3241" s="8"/>
      <c r="B3241" s="8"/>
      <c r="C3241" s="8"/>
      <c r="D3241" s="8"/>
      <c r="E3241" s="8"/>
      <c r="F3241" s="8"/>
      <c r="G3241" s="67" t="s">
        <v>3875</v>
      </c>
      <c r="H3241" s="67"/>
      <c r="I3241" s="17">
        <f>SUM(I3239:I3240)</f>
        <v>16.07</v>
      </c>
    </row>
    <row r="3242" spans="1:9" ht="15" customHeight="1" x14ac:dyDescent="0.25">
      <c r="A3242" s="64" t="s">
        <v>3741</v>
      </c>
      <c r="B3242" s="64"/>
      <c r="C3242" s="65" t="s">
        <v>3</v>
      </c>
      <c r="D3242" s="65"/>
      <c r="E3242" s="65"/>
      <c r="F3242" s="12" t="s">
        <v>4</v>
      </c>
      <c r="G3242" s="12" t="s">
        <v>3725</v>
      </c>
      <c r="H3242" s="12" t="s">
        <v>3726</v>
      </c>
      <c r="I3242" s="12" t="s">
        <v>3727</v>
      </c>
    </row>
    <row r="3243" spans="1:9" ht="21" customHeight="1" x14ac:dyDescent="0.25">
      <c r="A3243" s="13" t="s">
        <v>4997</v>
      </c>
      <c r="B3243" s="14" t="s">
        <v>4998</v>
      </c>
      <c r="C3243" s="66" t="s">
        <v>17</v>
      </c>
      <c r="D3243" s="66"/>
      <c r="E3243" s="66"/>
      <c r="F3243" s="13" t="s">
        <v>61</v>
      </c>
      <c r="G3243" s="15">
        <v>2</v>
      </c>
      <c r="H3243" s="16">
        <v>28.85</v>
      </c>
      <c r="I3243" s="16">
        <f>ROUND(ROUND(G3243,8)*H3243,2)</f>
        <v>57.7</v>
      </c>
    </row>
    <row r="3244" spans="1:9" ht="15" customHeight="1" x14ac:dyDescent="0.25">
      <c r="A3244" s="8"/>
      <c r="B3244" s="8"/>
      <c r="C3244" s="8"/>
      <c r="D3244" s="8"/>
      <c r="E3244" s="8"/>
      <c r="F3244" s="8"/>
      <c r="G3244" s="67" t="s">
        <v>3744</v>
      </c>
      <c r="H3244" s="67"/>
      <c r="I3244" s="17">
        <f>SUM(I3243:I3243)</f>
        <v>57.7</v>
      </c>
    </row>
    <row r="3245" spans="1:9" ht="15" customHeight="1" x14ac:dyDescent="0.25">
      <c r="A3245" s="69" t="s">
        <v>5003</v>
      </c>
      <c r="B3245" s="69"/>
      <c r="C3245" s="69"/>
      <c r="D3245" s="8"/>
      <c r="E3245" s="8"/>
      <c r="F3245" s="8"/>
      <c r="G3245" s="68" t="s">
        <v>3745</v>
      </c>
      <c r="H3245" s="68"/>
      <c r="I3245" s="4">
        <v>201.45</v>
      </c>
    </row>
    <row r="3246" spans="1:9" ht="2.1" customHeight="1" x14ac:dyDescent="0.25">
      <c r="A3246" s="69"/>
      <c r="B3246" s="69"/>
      <c r="C3246" s="69"/>
      <c r="D3246" s="8"/>
      <c r="E3246" s="8"/>
      <c r="F3246" s="8"/>
      <c r="G3246" s="8"/>
      <c r="H3246" s="8"/>
      <c r="I3246" s="8"/>
    </row>
    <row r="3247" spans="1:9" ht="9.9499999999999993" customHeight="1" x14ac:dyDescent="0.25">
      <c r="A3247" s="8"/>
      <c r="B3247" s="8"/>
      <c r="C3247" s="8"/>
      <c r="D3247" s="8"/>
      <c r="E3247" s="8"/>
      <c r="F3247" s="8"/>
      <c r="G3247" s="62"/>
      <c r="H3247" s="62"/>
      <c r="I3247" s="62"/>
    </row>
    <row r="3248" spans="1:9" ht="20.100000000000001" customHeight="1" x14ac:dyDescent="0.25">
      <c r="A3248" s="63" t="s">
        <v>5004</v>
      </c>
      <c r="B3248" s="63"/>
      <c r="C3248" s="63"/>
      <c r="D3248" s="63"/>
      <c r="E3248" s="63"/>
      <c r="F3248" s="63"/>
      <c r="G3248" s="63"/>
      <c r="H3248" s="63"/>
      <c r="I3248" s="63"/>
    </row>
    <row r="3249" spans="1:9" ht="15" customHeight="1" x14ac:dyDescent="0.25">
      <c r="A3249" s="64" t="s">
        <v>3887</v>
      </c>
      <c r="B3249" s="64"/>
      <c r="C3249" s="65" t="s">
        <v>3</v>
      </c>
      <c r="D3249" s="65"/>
      <c r="E3249" s="65"/>
      <c r="F3249" s="12" t="s">
        <v>4</v>
      </c>
      <c r="G3249" s="12" t="s">
        <v>3725</v>
      </c>
      <c r="H3249" s="12" t="s">
        <v>3726</v>
      </c>
      <c r="I3249" s="12" t="s">
        <v>3727</v>
      </c>
    </row>
    <row r="3250" spans="1:9" ht="21" customHeight="1" x14ac:dyDescent="0.25">
      <c r="A3250" s="13" t="s">
        <v>5005</v>
      </c>
      <c r="B3250" s="14" t="s">
        <v>5006</v>
      </c>
      <c r="C3250" s="66" t="s">
        <v>188</v>
      </c>
      <c r="D3250" s="66"/>
      <c r="E3250" s="66"/>
      <c r="F3250" s="13" t="s">
        <v>286</v>
      </c>
      <c r="G3250" s="15">
        <v>1</v>
      </c>
      <c r="H3250" s="16">
        <v>31.1</v>
      </c>
      <c r="I3250" s="16">
        <f>ROUND(ROUND(G3250,8)*H3250,2)</f>
        <v>31.1</v>
      </c>
    </row>
    <row r="3251" spans="1:9" ht="15" customHeight="1" x14ac:dyDescent="0.25">
      <c r="A3251" s="8"/>
      <c r="B3251" s="8"/>
      <c r="C3251" s="8"/>
      <c r="D3251" s="8"/>
      <c r="E3251" s="8"/>
      <c r="F3251" s="8"/>
      <c r="G3251" s="67" t="s">
        <v>3896</v>
      </c>
      <c r="H3251" s="67"/>
      <c r="I3251" s="17">
        <f>SUM(I3250:I3250)</f>
        <v>31.1</v>
      </c>
    </row>
    <row r="3252" spans="1:9" ht="15" customHeight="1" x14ac:dyDescent="0.25">
      <c r="A3252" s="64" t="s">
        <v>3872</v>
      </c>
      <c r="B3252" s="64"/>
      <c r="C3252" s="65" t="s">
        <v>3</v>
      </c>
      <c r="D3252" s="65"/>
      <c r="E3252" s="65"/>
      <c r="F3252" s="12" t="s">
        <v>4</v>
      </c>
      <c r="G3252" s="12" t="s">
        <v>3725</v>
      </c>
      <c r="H3252" s="12" t="s">
        <v>3726</v>
      </c>
      <c r="I3252" s="12" t="s">
        <v>3727</v>
      </c>
    </row>
    <row r="3253" spans="1:9" ht="21" customHeight="1" x14ac:dyDescent="0.25">
      <c r="A3253" s="13" t="s">
        <v>4267</v>
      </c>
      <c r="B3253" s="14" t="s">
        <v>4268</v>
      </c>
      <c r="C3253" s="66" t="s">
        <v>17</v>
      </c>
      <c r="D3253" s="66"/>
      <c r="E3253" s="66"/>
      <c r="F3253" s="13" t="s">
        <v>25</v>
      </c>
      <c r="G3253" s="15">
        <v>0.1198125</v>
      </c>
      <c r="H3253" s="16">
        <v>25.56</v>
      </c>
      <c r="I3253" s="16">
        <f>ROUND(ROUND(G3253,8)*H3253,2)</f>
        <v>3.06</v>
      </c>
    </row>
    <row r="3254" spans="1:9" ht="15" customHeight="1" x14ac:dyDescent="0.25">
      <c r="A3254" s="13" t="s">
        <v>4269</v>
      </c>
      <c r="B3254" s="14" t="s">
        <v>4270</v>
      </c>
      <c r="C3254" s="66" t="s">
        <v>17</v>
      </c>
      <c r="D3254" s="66"/>
      <c r="E3254" s="66"/>
      <c r="F3254" s="13" t="s">
        <v>25</v>
      </c>
      <c r="G3254" s="15">
        <v>0.38340000000000002</v>
      </c>
      <c r="H3254" s="16">
        <v>33.94</v>
      </c>
      <c r="I3254" s="16">
        <f>ROUND(ROUND(G3254,8)*H3254,2)</f>
        <v>13.01</v>
      </c>
    </row>
    <row r="3255" spans="1:9" ht="18" customHeight="1" x14ac:dyDescent="0.25">
      <c r="A3255" s="8"/>
      <c r="B3255" s="8"/>
      <c r="C3255" s="8"/>
      <c r="D3255" s="8"/>
      <c r="E3255" s="8"/>
      <c r="F3255" s="8"/>
      <c r="G3255" s="67" t="s">
        <v>3875</v>
      </c>
      <c r="H3255" s="67"/>
      <c r="I3255" s="17">
        <f>SUM(I3253:I3254)</f>
        <v>16.07</v>
      </c>
    </row>
    <row r="3256" spans="1:9" ht="15" customHeight="1" x14ac:dyDescent="0.25">
      <c r="A3256" s="69" t="s">
        <v>5003</v>
      </c>
      <c r="B3256" s="69"/>
      <c r="C3256" s="69"/>
      <c r="D3256" s="8"/>
      <c r="E3256" s="8"/>
      <c r="F3256" s="8"/>
      <c r="G3256" s="68" t="s">
        <v>3745</v>
      </c>
      <c r="H3256" s="68"/>
      <c r="I3256" s="4">
        <v>47.17</v>
      </c>
    </row>
    <row r="3257" spans="1:9" ht="2.1" customHeight="1" x14ac:dyDescent="0.25">
      <c r="A3257" s="69"/>
      <c r="B3257" s="69"/>
      <c r="C3257" s="69"/>
      <c r="D3257" s="8"/>
      <c r="E3257" s="8"/>
      <c r="F3257" s="8"/>
      <c r="G3257" s="8"/>
      <c r="H3257" s="8"/>
      <c r="I3257" s="8"/>
    </row>
    <row r="3258" spans="1:9" ht="9.9499999999999993" customHeight="1" x14ac:dyDescent="0.25">
      <c r="A3258" s="8"/>
      <c r="B3258" s="8"/>
      <c r="C3258" s="8"/>
      <c r="D3258" s="8"/>
      <c r="E3258" s="8"/>
      <c r="F3258" s="8"/>
      <c r="G3258" s="62"/>
      <c r="H3258" s="62"/>
      <c r="I3258" s="62"/>
    </row>
    <row r="3259" spans="1:9" ht="20.100000000000001" customHeight="1" x14ac:dyDescent="0.25">
      <c r="A3259" s="63" t="s">
        <v>5007</v>
      </c>
      <c r="B3259" s="63"/>
      <c r="C3259" s="63"/>
      <c r="D3259" s="63"/>
      <c r="E3259" s="63"/>
      <c r="F3259" s="63"/>
      <c r="G3259" s="63"/>
      <c r="H3259" s="63"/>
      <c r="I3259" s="63"/>
    </row>
    <row r="3260" spans="1:9" ht="15" customHeight="1" x14ac:dyDescent="0.25">
      <c r="A3260" s="64" t="s">
        <v>3887</v>
      </c>
      <c r="B3260" s="64"/>
      <c r="C3260" s="65" t="s">
        <v>3</v>
      </c>
      <c r="D3260" s="65"/>
      <c r="E3260" s="65"/>
      <c r="F3260" s="12" t="s">
        <v>4</v>
      </c>
      <c r="G3260" s="12" t="s">
        <v>3725</v>
      </c>
      <c r="H3260" s="12" t="s">
        <v>3726</v>
      </c>
      <c r="I3260" s="12" t="s">
        <v>3727</v>
      </c>
    </row>
    <row r="3261" spans="1:9" ht="29.1" customHeight="1" x14ac:dyDescent="0.25">
      <c r="A3261" s="13" t="s">
        <v>5008</v>
      </c>
      <c r="B3261" s="14" t="s">
        <v>5009</v>
      </c>
      <c r="C3261" s="66" t="s">
        <v>17</v>
      </c>
      <c r="D3261" s="66"/>
      <c r="E3261" s="66"/>
      <c r="F3261" s="13" t="s">
        <v>61</v>
      </c>
      <c r="G3261" s="15">
        <v>1</v>
      </c>
      <c r="H3261" s="16">
        <v>431.83</v>
      </c>
      <c r="I3261" s="16">
        <f>TRUNC(TRUNC(G3261,8)*H3261,2)</f>
        <v>431.83</v>
      </c>
    </row>
    <row r="3262" spans="1:9" ht="15" customHeight="1" x14ac:dyDescent="0.25">
      <c r="A3262" s="8"/>
      <c r="B3262" s="8"/>
      <c r="C3262" s="8"/>
      <c r="D3262" s="8"/>
      <c r="E3262" s="8"/>
      <c r="F3262" s="8"/>
      <c r="G3262" s="67" t="s">
        <v>3896</v>
      </c>
      <c r="H3262" s="67"/>
      <c r="I3262" s="17">
        <f>SUM(I3261:I3261)</f>
        <v>431.83</v>
      </c>
    </row>
    <row r="3263" spans="1:9" ht="15" customHeight="1" x14ac:dyDescent="0.25">
      <c r="A3263" s="64" t="s">
        <v>3872</v>
      </c>
      <c r="B3263" s="64"/>
      <c r="C3263" s="65" t="s">
        <v>3</v>
      </c>
      <c r="D3263" s="65"/>
      <c r="E3263" s="65"/>
      <c r="F3263" s="12" t="s">
        <v>4</v>
      </c>
      <c r="G3263" s="12" t="s">
        <v>3725</v>
      </c>
      <c r="H3263" s="12" t="s">
        <v>3726</v>
      </c>
      <c r="I3263" s="12" t="s">
        <v>3727</v>
      </c>
    </row>
    <row r="3264" spans="1:9" ht="21" customHeight="1" x14ac:dyDescent="0.25">
      <c r="A3264" s="13" t="s">
        <v>4267</v>
      </c>
      <c r="B3264" s="14" t="s">
        <v>4268</v>
      </c>
      <c r="C3264" s="66" t="s">
        <v>17</v>
      </c>
      <c r="D3264" s="66"/>
      <c r="E3264" s="66"/>
      <c r="F3264" s="13" t="s">
        <v>25</v>
      </c>
      <c r="G3264" s="15">
        <v>0.31730000000000003</v>
      </c>
      <c r="H3264" s="16">
        <v>25.56</v>
      </c>
      <c r="I3264" s="16">
        <f>TRUNC(TRUNC(G3264,8)*H3264,2)</f>
        <v>8.11</v>
      </c>
    </row>
    <row r="3265" spans="1:9" ht="15" customHeight="1" x14ac:dyDescent="0.25">
      <c r="A3265" s="13" t="s">
        <v>4269</v>
      </c>
      <c r="B3265" s="14" t="s">
        <v>4270</v>
      </c>
      <c r="C3265" s="66" t="s">
        <v>17</v>
      </c>
      <c r="D3265" s="66"/>
      <c r="E3265" s="66"/>
      <c r="F3265" s="13" t="s">
        <v>25</v>
      </c>
      <c r="G3265" s="15">
        <v>0.31730000000000003</v>
      </c>
      <c r="H3265" s="16">
        <v>33.94</v>
      </c>
      <c r="I3265" s="16">
        <f>TRUNC(TRUNC(G3265,8)*H3265,2)</f>
        <v>10.76</v>
      </c>
    </row>
    <row r="3266" spans="1:9" ht="18" customHeight="1" x14ac:dyDescent="0.25">
      <c r="A3266" s="8"/>
      <c r="B3266" s="8"/>
      <c r="C3266" s="8"/>
      <c r="D3266" s="8"/>
      <c r="E3266" s="8"/>
      <c r="F3266" s="8"/>
      <c r="G3266" s="67" t="s">
        <v>3875</v>
      </c>
      <c r="H3266" s="67"/>
      <c r="I3266" s="17">
        <f>SUM(I3264:I3265)</f>
        <v>18.869999999999997</v>
      </c>
    </row>
    <row r="3267" spans="1:9" ht="15" customHeight="1" x14ac:dyDescent="0.25">
      <c r="A3267" s="8"/>
      <c r="B3267" s="8"/>
      <c r="C3267" s="8"/>
      <c r="D3267" s="8"/>
      <c r="E3267" s="8"/>
      <c r="F3267" s="8"/>
      <c r="G3267" s="68" t="s">
        <v>3745</v>
      </c>
      <c r="H3267" s="68"/>
      <c r="I3267" s="4">
        <f>ROUND(SUM(I3262,I3266),2)</f>
        <v>450.7</v>
      </c>
    </row>
    <row r="3268" spans="1:9" ht="9.9499999999999993" customHeight="1" x14ac:dyDescent="0.25">
      <c r="A3268" s="8"/>
      <c r="B3268" s="8"/>
      <c r="C3268" s="8"/>
      <c r="D3268" s="8"/>
      <c r="E3268" s="8"/>
      <c r="F3268" s="8"/>
      <c r="G3268" s="62"/>
      <c r="H3268" s="62"/>
      <c r="I3268" s="62"/>
    </row>
    <row r="3269" spans="1:9" ht="20.100000000000001" customHeight="1" x14ac:dyDescent="0.25">
      <c r="A3269" s="63" t="s">
        <v>5010</v>
      </c>
      <c r="B3269" s="63"/>
      <c r="C3269" s="63"/>
      <c r="D3269" s="63"/>
      <c r="E3269" s="63"/>
      <c r="F3269" s="63"/>
      <c r="G3269" s="63"/>
      <c r="H3269" s="63"/>
      <c r="I3269" s="63"/>
    </row>
    <row r="3270" spans="1:9" ht="15" customHeight="1" x14ac:dyDescent="0.25">
      <c r="A3270" s="64" t="s">
        <v>3872</v>
      </c>
      <c r="B3270" s="64"/>
      <c r="C3270" s="65" t="s">
        <v>3</v>
      </c>
      <c r="D3270" s="65"/>
      <c r="E3270" s="65"/>
      <c r="F3270" s="12" t="s">
        <v>4</v>
      </c>
      <c r="G3270" s="12" t="s">
        <v>3725</v>
      </c>
      <c r="H3270" s="12" t="s">
        <v>3726</v>
      </c>
      <c r="I3270" s="12" t="s">
        <v>3727</v>
      </c>
    </row>
    <row r="3271" spans="1:9" ht="21" customHeight="1" x14ac:dyDescent="0.25">
      <c r="A3271" s="13" t="s">
        <v>4267</v>
      </c>
      <c r="B3271" s="14" t="s">
        <v>4268</v>
      </c>
      <c r="C3271" s="66" t="s">
        <v>17</v>
      </c>
      <c r="D3271" s="66"/>
      <c r="E3271" s="66"/>
      <c r="F3271" s="13" t="s">
        <v>25</v>
      </c>
      <c r="G3271" s="15">
        <v>1.69255556</v>
      </c>
      <c r="H3271" s="16">
        <v>25.56</v>
      </c>
      <c r="I3271" s="16">
        <f>ROUND(ROUND(G3271,8)*H3271,2)</f>
        <v>43.26</v>
      </c>
    </row>
    <row r="3272" spans="1:9" ht="15" customHeight="1" x14ac:dyDescent="0.25">
      <c r="A3272" s="13" t="s">
        <v>4269</v>
      </c>
      <c r="B3272" s="14" t="s">
        <v>4270</v>
      </c>
      <c r="C3272" s="66" t="s">
        <v>17</v>
      </c>
      <c r="D3272" s="66"/>
      <c r="E3272" s="66"/>
      <c r="F3272" s="13" t="s">
        <v>25</v>
      </c>
      <c r="G3272" s="15">
        <v>1.69255556</v>
      </c>
      <c r="H3272" s="16">
        <v>33.94</v>
      </c>
      <c r="I3272" s="16">
        <f>ROUND(ROUND(G3272,8)*H3272,2)</f>
        <v>57.45</v>
      </c>
    </row>
    <row r="3273" spans="1:9" ht="18" customHeight="1" x14ac:dyDescent="0.25">
      <c r="A3273" s="8"/>
      <c r="B3273" s="8"/>
      <c r="C3273" s="8"/>
      <c r="D3273" s="8"/>
      <c r="E3273" s="8"/>
      <c r="F3273" s="8"/>
      <c r="G3273" s="67" t="s">
        <v>3875</v>
      </c>
      <c r="H3273" s="67"/>
      <c r="I3273" s="17">
        <f>SUM(I3271:I3272)</f>
        <v>100.71000000000001</v>
      </c>
    </row>
    <row r="3274" spans="1:9" ht="15" customHeight="1" x14ac:dyDescent="0.25">
      <c r="A3274" s="69" t="s">
        <v>4356</v>
      </c>
      <c r="B3274" s="69"/>
      <c r="C3274" s="69"/>
      <c r="D3274" s="8"/>
      <c r="E3274" s="8"/>
      <c r="F3274" s="8"/>
      <c r="G3274" s="68" t="s">
        <v>3745</v>
      </c>
      <c r="H3274" s="68"/>
      <c r="I3274" s="4">
        <v>100.71</v>
      </c>
    </row>
    <row r="3275" spans="1:9" ht="9.9499999999999993" customHeight="1" x14ac:dyDescent="0.25">
      <c r="A3275" s="8"/>
      <c r="B3275" s="8"/>
      <c r="C3275" s="8"/>
      <c r="D3275" s="8"/>
      <c r="E3275" s="8"/>
      <c r="F3275" s="8"/>
      <c r="G3275" s="62"/>
      <c r="H3275" s="62"/>
      <c r="I3275" s="62"/>
    </row>
    <row r="3276" spans="1:9" ht="20.100000000000001" customHeight="1" x14ac:dyDescent="0.25">
      <c r="A3276" s="63" t="s">
        <v>5011</v>
      </c>
      <c r="B3276" s="63"/>
      <c r="C3276" s="63"/>
      <c r="D3276" s="63"/>
      <c r="E3276" s="63"/>
      <c r="F3276" s="63"/>
      <c r="G3276" s="63"/>
      <c r="H3276" s="63"/>
      <c r="I3276" s="63"/>
    </row>
    <row r="3277" spans="1:9" ht="15" customHeight="1" x14ac:dyDescent="0.25">
      <c r="A3277" s="64" t="s">
        <v>3887</v>
      </c>
      <c r="B3277" s="64"/>
      <c r="C3277" s="65" t="s">
        <v>3</v>
      </c>
      <c r="D3277" s="65"/>
      <c r="E3277" s="65"/>
      <c r="F3277" s="12" t="s">
        <v>4</v>
      </c>
      <c r="G3277" s="12" t="s">
        <v>3725</v>
      </c>
      <c r="H3277" s="12" t="s">
        <v>3726</v>
      </c>
      <c r="I3277" s="12" t="s">
        <v>3727</v>
      </c>
    </row>
    <row r="3278" spans="1:9" ht="21" customHeight="1" x14ac:dyDescent="0.25">
      <c r="A3278" s="13" t="s">
        <v>4278</v>
      </c>
      <c r="B3278" s="14" t="s">
        <v>4279</v>
      </c>
      <c r="C3278" s="66" t="s">
        <v>17</v>
      </c>
      <c r="D3278" s="66"/>
      <c r="E3278" s="66"/>
      <c r="F3278" s="13" t="s">
        <v>178</v>
      </c>
      <c r="G3278" s="15">
        <v>1.0169999999999999</v>
      </c>
      <c r="H3278" s="16">
        <v>4.33</v>
      </c>
      <c r="I3278" s="16">
        <f>TRUNC(TRUNC(G3278,8)*H3278,2)</f>
        <v>4.4000000000000004</v>
      </c>
    </row>
    <row r="3279" spans="1:9" ht="15" customHeight="1" x14ac:dyDescent="0.25">
      <c r="A3279" s="8"/>
      <c r="B3279" s="8"/>
      <c r="C3279" s="8"/>
      <c r="D3279" s="8"/>
      <c r="E3279" s="8"/>
      <c r="F3279" s="8"/>
      <c r="G3279" s="67" t="s">
        <v>3896</v>
      </c>
      <c r="H3279" s="67"/>
      <c r="I3279" s="17">
        <f>SUM(I3278:I3278)</f>
        <v>4.4000000000000004</v>
      </c>
    </row>
    <row r="3280" spans="1:9" ht="15" customHeight="1" x14ac:dyDescent="0.25">
      <c r="A3280" s="64" t="s">
        <v>3872</v>
      </c>
      <c r="B3280" s="64"/>
      <c r="C3280" s="65" t="s">
        <v>3</v>
      </c>
      <c r="D3280" s="65"/>
      <c r="E3280" s="65"/>
      <c r="F3280" s="12" t="s">
        <v>4</v>
      </c>
      <c r="G3280" s="12" t="s">
        <v>3725</v>
      </c>
      <c r="H3280" s="12" t="s">
        <v>3726</v>
      </c>
      <c r="I3280" s="12" t="s">
        <v>3727</v>
      </c>
    </row>
    <row r="3281" spans="1:9" ht="21" customHeight="1" x14ac:dyDescent="0.25">
      <c r="A3281" s="13" t="s">
        <v>4267</v>
      </c>
      <c r="B3281" s="14" t="s">
        <v>4268</v>
      </c>
      <c r="C3281" s="66" t="s">
        <v>17</v>
      </c>
      <c r="D3281" s="66"/>
      <c r="E3281" s="66"/>
      <c r="F3281" s="13" t="s">
        <v>25</v>
      </c>
      <c r="G3281" s="15">
        <v>0.17699999999999999</v>
      </c>
      <c r="H3281" s="16">
        <v>25.56</v>
      </c>
      <c r="I3281" s="16">
        <f>TRUNC(TRUNC(G3281,8)*H3281,2)</f>
        <v>4.5199999999999996</v>
      </c>
    </row>
    <row r="3282" spans="1:9" ht="15" customHeight="1" x14ac:dyDescent="0.25">
      <c r="A3282" s="13" t="s">
        <v>4269</v>
      </c>
      <c r="B3282" s="14" t="s">
        <v>4270</v>
      </c>
      <c r="C3282" s="66" t="s">
        <v>17</v>
      </c>
      <c r="D3282" s="66"/>
      <c r="E3282" s="66"/>
      <c r="F3282" s="13" t="s">
        <v>25</v>
      </c>
      <c r="G3282" s="15">
        <v>0.17699999999999999</v>
      </c>
      <c r="H3282" s="16">
        <v>33.94</v>
      </c>
      <c r="I3282" s="16">
        <f>TRUNC(TRUNC(G3282,8)*H3282,2)</f>
        <v>6</v>
      </c>
    </row>
    <row r="3283" spans="1:9" ht="18" customHeight="1" x14ac:dyDescent="0.25">
      <c r="A3283" s="8"/>
      <c r="B3283" s="8"/>
      <c r="C3283" s="8"/>
      <c r="D3283" s="8"/>
      <c r="E3283" s="8"/>
      <c r="F3283" s="8"/>
      <c r="G3283" s="67" t="s">
        <v>3875</v>
      </c>
      <c r="H3283" s="67"/>
      <c r="I3283" s="17">
        <f>SUM(I3281:I3282)</f>
        <v>10.52</v>
      </c>
    </row>
    <row r="3284" spans="1:9" ht="15" customHeight="1" x14ac:dyDescent="0.25">
      <c r="A3284" s="8"/>
      <c r="B3284" s="8"/>
      <c r="C3284" s="8"/>
      <c r="D3284" s="8"/>
      <c r="E3284" s="8"/>
      <c r="F3284" s="8"/>
      <c r="G3284" s="68" t="s">
        <v>3745</v>
      </c>
      <c r="H3284" s="68"/>
      <c r="I3284" s="4">
        <f>ROUND(SUM(I3279,I3283),2)</f>
        <v>14.92</v>
      </c>
    </row>
    <row r="3285" spans="1:9" ht="9.9499999999999993" customHeight="1" x14ac:dyDescent="0.25">
      <c r="A3285" s="8"/>
      <c r="B3285" s="8"/>
      <c r="C3285" s="8"/>
      <c r="D3285" s="8"/>
      <c r="E3285" s="8"/>
      <c r="F3285" s="8"/>
      <c r="G3285" s="62"/>
      <c r="H3285" s="62"/>
      <c r="I3285" s="62"/>
    </row>
    <row r="3286" spans="1:9" ht="20.100000000000001" customHeight="1" x14ac:dyDescent="0.25">
      <c r="A3286" s="63" t="s">
        <v>5012</v>
      </c>
      <c r="B3286" s="63"/>
      <c r="C3286" s="63"/>
      <c r="D3286" s="63"/>
      <c r="E3286" s="63"/>
      <c r="F3286" s="63"/>
      <c r="G3286" s="63"/>
      <c r="H3286" s="63"/>
      <c r="I3286" s="63"/>
    </row>
    <row r="3287" spans="1:9" ht="15" customHeight="1" x14ac:dyDescent="0.25">
      <c r="A3287" s="64" t="s">
        <v>3887</v>
      </c>
      <c r="B3287" s="64"/>
      <c r="C3287" s="65" t="s">
        <v>3</v>
      </c>
      <c r="D3287" s="65"/>
      <c r="E3287" s="65"/>
      <c r="F3287" s="12" t="s">
        <v>4</v>
      </c>
      <c r="G3287" s="12" t="s">
        <v>3725</v>
      </c>
      <c r="H3287" s="12" t="s">
        <v>3726</v>
      </c>
      <c r="I3287" s="12" t="s">
        <v>3727</v>
      </c>
    </row>
    <row r="3288" spans="1:9" ht="21" customHeight="1" x14ac:dyDescent="0.25">
      <c r="A3288" s="13" t="s">
        <v>4299</v>
      </c>
      <c r="B3288" s="14" t="s">
        <v>4300</v>
      </c>
      <c r="C3288" s="66" t="s">
        <v>17</v>
      </c>
      <c r="D3288" s="66"/>
      <c r="E3288" s="66"/>
      <c r="F3288" s="13" t="s">
        <v>61</v>
      </c>
      <c r="G3288" s="15">
        <v>1</v>
      </c>
      <c r="H3288" s="16">
        <v>1.04</v>
      </c>
      <c r="I3288" s="16">
        <f>TRUNC(TRUNC(G3288,8)*H3288,2)</f>
        <v>1.04</v>
      </c>
    </row>
    <row r="3289" spans="1:9" ht="15" customHeight="1" x14ac:dyDescent="0.25">
      <c r="A3289" s="8"/>
      <c r="B3289" s="8"/>
      <c r="C3289" s="8"/>
      <c r="D3289" s="8"/>
      <c r="E3289" s="8"/>
      <c r="F3289" s="8"/>
      <c r="G3289" s="67" t="s">
        <v>3896</v>
      </c>
      <c r="H3289" s="67"/>
      <c r="I3289" s="17">
        <f>SUM(I3288:I3288)</f>
        <v>1.04</v>
      </c>
    </row>
    <row r="3290" spans="1:9" ht="15" customHeight="1" x14ac:dyDescent="0.25">
      <c r="A3290" s="64" t="s">
        <v>3872</v>
      </c>
      <c r="B3290" s="64"/>
      <c r="C3290" s="65" t="s">
        <v>3</v>
      </c>
      <c r="D3290" s="65"/>
      <c r="E3290" s="65"/>
      <c r="F3290" s="12" t="s">
        <v>4</v>
      </c>
      <c r="G3290" s="12" t="s">
        <v>3725</v>
      </c>
      <c r="H3290" s="12" t="s">
        <v>3726</v>
      </c>
      <c r="I3290" s="12" t="s">
        <v>3727</v>
      </c>
    </row>
    <row r="3291" spans="1:9" ht="21" customHeight="1" x14ac:dyDescent="0.25">
      <c r="A3291" s="13" t="s">
        <v>4267</v>
      </c>
      <c r="B3291" s="14" t="s">
        <v>4268</v>
      </c>
      <c r="C3291" s="66" t="s">
        <v>17</v>
      </c>
      <c r="D3291" s="66"/>
      <c r="E3291" s="66"/>
      <c r="F3291" s="13" t="s">
        <v>25</v>
      </c>
      <c r="G3291" s="15">
        <v>0.19700000000000001</v>
      </c>
      <c r="H3291" s="16">
        <v>25.56</v>
      </c>
      <c r="I3291" s="16">
        <f>TRUNC(TRUNC(G3291,8)*H3291,2)</f>
        <v>5.03</v>
      </c>
    </row>
    <row r="3292" spans="1:9" ht="15" customHeight="1" x14ac:dyDescent="0.25">
      <c r="A3292" s="13" t="s">
        <v>4269</v>
      </c>
      <c r="B3292" s="14" t="s">
        <v>4270</v>
      </c>
      <c r="C3292" s="66" t="s">
        <v>17</v>
      </c>
      <c r="D3292" s="66"/>
      <c r="E3292" s="66"/>
      <c r="F3292" s="13" t="s">
        <v>25</v>
      </c>
      <c r="G3292" s="15">
        <v>0.19700000000000001</v>
      </c>
      <c r="H3292" s="16">
        <v>33.94</v>
      </c>
      <c r="I3292" s="16">
        <f>TRUNC(TRUNC(G3292,8)*H3292,2)</f>
        <v>6.68</v>
      </c>
    </row>
    <row r="3293" spans="1:9" ht="18" customHeight="1" x14ac:dyDescent="0.25">
      <c r="A3293" s="8"/>
      <c r="B3293" s="8"/>
      <c r="C3293" s="8"/>
      <c r="D3293" s="8"/>
      <c r="E3293" s="8"/>
      <c r="F3293" s="8"/>
      <c r="G3293" s="67" t="s">
        <v>3875</v>
      </c>
      <c r="H3293" s="67"/>
      <c r="I3293" s="17">
        <f>SUM(I3291:I3292)</f>
        <v>11.71</v>
      </c>
    </row>
    <row r="3294" spans="1:9" ht="15" customHeight="1" x14ac:dyDescent="0.25">
      <c r="A3294" s="8"/>
      <c r="B3294" s="8"/>
      <c r="C3294" s="8"/>
      <c r="D3294" s="8"/>
      <c r="E3294" s="8"/>
      <c r="F3294" s="8"/>
      <c r="G3294" s="68" t="s">
        <v>3745</v>
      </c>
      <c r="H3294" s="68"/>
      <c r="I3294" s="4">
        <f>ROUND(SUM(I3289,I3293),2)</f>
        <v>12.75</v>
      </c>
    </row>
    <row r="3295" spans="1:9" ht="9.9499999999999993" customHeight="1" x14ac:dyDescent="0.25">
      <c r="A3295" s="8"/>
      <c r="B3295" s="8"/>
      <c r="C3295" s="8"/>
      <c r="D3295" s="8"/>
      <c r="E3295" s="8"/>
      <c r="F3295" s="8"/>
      <c r="G3295" s="62"/>
      <c r="H3295" s="62"/>
      <c r="I3295" s="62"/>
    </row>
    <row r="3296" spans="1:9" ht="20.100000000000001" customHeight="1" x14ac:dyDescent="0.25">
      <c r="A3296" s="63" t="s">
        <v>5013</v>
      </c>
      <c r="B3296" s="63"/>
      <c r="C3296" s="63"/>
      <c r="D3296" s="63"/>
      <c r="E3296" s="63"/>
      <c r="F3296" s="63"/>
      <c r="G3296" s="63"/>
      <c r="H3296" s="63"/>
      <c r="I3296" s="63"/>
    </row>
    <row r="3297" spans="1:9" ht="15" customHeight="1" x14ac:dyDescent="0.25">
      <c r="A3297" s="64" t="s">
        <v>3887</v>
      </c>
      <c r="B3297" s="64"/>
      <c r="C3297" s="65" t="s">
        <v>3</v>
      </c>
      <c r="D3297" s="65"/>
      <c r="E3297" s="65"/>
      <c r="F3297" s="12" t="s">
        <v>4</v>
      </c>
      <c r="G3297" s="12" t="s">
        <v>3725</v>
      </c>
      <c r="H3297" s="12" t="s">
        <v>3726</v>
      </c>
      <c r="I3297" s="12" t="s">
        <v>3727</v>
      </c>
    </row>
    <row r="3298" spans="1:9" ht="21" customHeight="1" x14ac:dyDescent="0.25">
      <c r="A3298" s="13" t="s">
        <v>5014</v>
      </c>
      <c r="B3298" s="14" t="s">
        <v>5015</v>
      </c>
      <c r="C3298" s="66" t="s">
        <v>17</v>
      </c>
      <c r="D3298" s="66"/>
      <c r="E3298" s="66"/>
      <c r="F3298" s="13" t="s">
        <v>61</v>
      </c>
      <c r="G3298" s="15">
        <v>2</v>
      </c>
      <c r="H3298" s="16">
        <v>29.47</v>
      </c>
      <c r="I3298" s="16">
        <f>ROUND(ROUND(G3298,8)*H3298,2)</f>
        <v>58.94</v>
      </c>
    </row>
    <row r="3299" spans="1:9" ht="21" customHeight="1" x14ac:dyDescent="0.25">
      <c r="A3299" s="13" t="s">
        <v>5016</v>
      </c>
      <c r="B3299" s="14" t="s">
        <v>5017</v>
      </c>
      <c r="C3299" s="66" t="s">
        <v>17</v>
      </c>
      <c r="D3299" s="66"/>
      <c r="E3299" s="66"/>
      <c r="F3299" s="13" t="s">
        <v>61</v>
      </c>
      <c r="G3299" s="15">
        <v>1</v>
      </c>
      <c r="H3299" s="16">
        <v>1.69</v>
      </c>
      <c r="I3299" s="16">
        <f>ROUND(ROUND(G3299,8)*H3299,2)</f>
        <v>1.69</v>
      </c>
    </row>
    <row r="3300" spans="1:9" ht="15" customHeight="1" x14ac:dyDescent="0.25">
      <c r="A3300" s="8"/>
      <c r="B3300" s="8"/>
      <c r="C3300" s="8"/>
      <c r="D3300" s="8"/>
      <c r="E3300" s="8"/>
      <c r="F3300" s="8"/>
      <c r="G3300" s="67" t="s">
        <v>3896</v>
      </c>
      <c r="H3300" s="67"/>
      <c r="I3300" s="17">
        <f>SUM(I3298:I3299)</f>
        <v>60.629999999999995</v>
      </c>
    </row>
    <row r="3301" spans="1:9" ht="15" customHeight="1" x14ac:dyDescent="0.25">
      <c r="A3301" s="64" t="s">
        <v>3872</v>
      </c>
      <c r="B3301" s="64"/>
      <c r="C3301" s="65" t="s">
        <v>3</v>
      </c>
      <c r="D3301" s="65"/>
      <c r="E3301" s="65"/>
      <c r="F3301" s="12" t="s">
        <v>4</v>
      </c>
      <c r="G3301" s="12" t="s">
        <v>3725</v>
      </c>
      <c r="H3301" s="12" t="s">
        <v>3726</v>
      </c>
      <c r="I3301" s="12" t="s">
        <v>3727</v>
      </c>
    </row>
    <row r="3302" spans="1:9" ht="21" customHeight="1" x14ac:dyDescent="0.25">
      <c r="A3302" s="13" t="s">
        <v>4267</v>
      </c>
      <c r="B3302" s="14" t="s">
        <v>4268</v>
      </c>
      <c r="C3302" s="66" t="s">
        <v>17</v>
      </c>
      <c r="D3302" s="66"/>
      <c r="E3302" s="66"/>
      <c r="F3302" s="13" t="s">
        <v>25</v>
      </c>
      <c r="G3302" s="15">
        <v>0.82599999999999996</v>
      </c>
      <c r="H3302" s="16">
        <v>25.56</v>
      </c>
      <c r="I3302" s="16">
        <f>ROUND(ROUND(G3302,8)*H3302,2)</f>
        <v>21.11</v>
      </c>
    </row>
    <row r="3303" spans="1:9" ht="15" customHeight="1" x14ac:dyDescent="0.25">
      <c r="A3303" s="13" t="s">
        <v>4269</v>
      </c>
      <c r="B3303" s="14" t="s">
        <v>4270</v>
      </c>
      <c r="C3303" s="66" t="s">
        <v>17</v>
      </c>
      <c r="D3303" s="66"/>
      <c r="E3303" s="66"/>
      <c r="F3303" s="13" t="s">
        <v>25</v>
      </c>
      <c r="G3303" s="15">
        <v>0.82599999999999996</v>
      </c>
      <c r="H3303" s="16">
        <v>33.94</v>
      </c>
      <c r="I3303" s="16">
        <f>ROUND(ROUND(G3303,8)*H3303,2)</f>
        <v>28.03</v>
      </c>
    </row>
    <row r="3304" spans="1:9" ht="18" customHeight="1" x14ac:dyDescent="0.25">
      <c r="A3304" s="8"/>
      <c r="B3304" s="8"/>
      <c r="C3304" s="8"/>
      <c r="D3304" s="8"/>
      <c r="E3304" s="8"/>
      <c r="F3304" s="8"/>
      <c r="G3304" s="67" t="s">
        <v>3875</v>
      </c>
      <c r="H3304" s="67"/>
      <c r="I3304" s="17">
        <f>SUM(I3302:I3303)</f>
        <v>49.14</v>
      </c>
    </row>
    <row r="3305" spans="1:9" ht="15" customHeight="1" x14ac:dyDescent="0.25">
      <c r="A3305" s="64" t="s">
        <v>3741</v>
      </c>
      <c r="B3305" s="64"/>
      <c r="C3305" s="65" t="s">
        <v>3</v>
      </c>
      <c r="D3305" s="65"/>
      <c r="E3305" s="65"/>
      <c r="F3305" s="12" t="s">
        <v>4</v>
      </c>
      <c r="G3305" s="12" t="s">
        <v>3725</v>
      </c>
      <c r="H3305" s="12" t="s">
        <v>3726</v>
      </c>
      <c r="I3305" s="12" t="s">
        <v>3727</v>
      </c>
    </row>
    <row r="3306" spans="1:9" ht="29.1" customHeight="1" x14ac:dyDescent="0.25">
      <c r="A3306" s="13" t="s">
        <v>908</v>
      </c>
      <c r="B3306" s="14" t="s">
        <v>909</v>
      </c>
      <c r="C3306" s="66" t="s">
        <v>17</v>
      </c>
      <c r="D3306" s="66"/>
      <c r="E3306" s="66"/>
      <c r="F3306" s="13" t="s">
        <v>61</v>
      </c>
      <c r="G3306" s="15">
        <v>1</v>
      </c>
      <c r="H3306" s="16">
        <v>22.32</v>
      </c>
      <c r="I3306" s="16">
        <f>ROUND(ROUND(G3306,8)*H3306,2)</f>
        <v>22.32</v>
      </c>
    </row>
    <row r="3307" spans="1:9" ht="15" customHeight="1" x14ac:dyDescent="0.25">
      <c r="A3307" s="8"/>
      <c r="B3307" s="8"/>
      <c r="C3307" s="8"/>
      <c r="D3307" s="8"/>
      <c r="E3307" s="8"/>
      <c r="F3307" s="8"/>
      <c r="G3307" s="67" t="s">
        <v>3744</v>
      </c>
      <c r="H3307" s="67"/>
      <c r="I3307" s="17">
        <f>SUM(I3306:I3306)</f>
        <v>22.32</v>
      </c>
    </row>
    <row r="3308" spans="1:9" ht="15" customHeight="1" x14ac:dyDescent="0.25">
      <c r="A3308" s="69" t="s">
        <v>5018</v>
      </c>
      <c r="B3308" s="69"/>
      <c r="C3308" s="69"/>
      <c r="D3308" s="8"/>
      <c r="E3308" s="8"/>
      <c r="F3308" s="8"/>
      <c r="G3308" s="68" t="s">
        <v>3745</v>
      </c>
      <c r="H3308" s="68"/>
      <c r="I3308" s="4">
        <v>132.09</v>
      </c>
    </row>
    <row r="3309" spans="1:9" ht="2.1" customHeight="1" x14ac:dyDescent="0.25">
      <c r="A3309" s="69"/>
      <c r="B3309" s="69"/>
      <c r="C3309" s="69"/>
      <c r="D3309" s="8"/>
      <c r="E3309" s="8"/>
      <c r="F3309" s="8"/>
      <c r="G3309" s="8"/>
      <c r="H3309" s="8"/>
      <c r="I3309" s="8"/>
    </row>
    <row r="3310" spans="1:9" ht="9.9499999999999993" customHeight="1" x14ac:dyDescent="0.25">
      <c r="A3310" s="8"/>
      <c r="B3310" s="8"/>
      <c r="C3310" s="8"/>
      <c r="D3310" s="8"/>
      <c r="E3310" s="8"/>
      <c r="F3310" s="8"/>
      <c r="G3310" s="62"/>
      <c r="H3310" s="62"/>
      <c r="I3310" s="62"/>
    </row>
    <row r="3311" spans="1:9" ht="20.100000000000001" customHeight="1" x14ac:dyDescent="0.25">
      <c r="A3311" s="63" t="s">
        <v>5019</v>
      </c>
      <c r="B3311" s="63"/>
      <c r="C3311" s="63"/>
      <c r="D3311" s="63"/>
      <c r="E3311" s="63"/>
      <c r="F3311" s="63"/>
      <c r="G3311" s="63"/>
      <c r="H3311" s="63"/>
      <c r="I3311" s="63"/>
    </row>
    <row r="3312" spans="1:9" ht="15" customHeight="1" x14ac:dyDescent="0.25">
      <c r="A3312" s="64" t="s">
        <v>3887</v>
      </c>
      <c r="B3312" s="64"/>
      <c r="C3312" s="65" t="s">
        <v>3</v>
      </c>
      <c r="D3312" s="65"/>
      <c r="E3312" s="65"/>
      <c r="F3312" s="12" t="s">
        <v>4</v>
      </c>
      <c r="G3312" s="12" t="s">
        <v>3725</v>
      </c>
      <c r="H3312" s="12" t="s">
        <v>3726</v>
      </c>
      <c r="I3312" s="12" t="s">
        <v>3727</v>
      </c>
    </row>
    <row r="3313" spans="1:9" ht="29.1" customHeight="1" x14ac:dyDescent="0.25">
      <c r="A3313" s="13" t="s">
        <v>5020</v>
      </c>
      <c r="B3313" s="14" t="s">
        <v>5021</v>
      </c>
      <c r="C3313" s="66" t="s">
        <v>17</v>
      </c>
      <c r="D3313" s="66"/>
      <c r="E3313" s="66"/>
      <c r="F3313" s="13" t="s">
        <v>61</v>
      </c>
      <c r="G3313" s="15">
        <v>1</v>
      </c>
      <c r="H3313" s="16">
        <v>126.06</v>
      </c>
      <c r="I3313" s="16">
        <f>ROUND(ROUND(G3313,8)*H3313,2)</f>
        <v>126.06</v>
      </c>
    </row>
    <row r="3314" spans="1:9" ht="15" customHeight="1" x14ac:dyDescent="0.25">
      <c r="A3314" s="8"/>
      <c r="B3314" s="8"/>
      <c r="C3314" s="8"/>
      <c r="D3314" s="8"/>
      <c r="E3314" s="8"/>
      <c r="F3314" s="8"/>
      <c r="G3314" s="67" t="s">
        <v>3896</v>
      </c>
      <c r="H3314" s="67"/>
      <c r="I3314" s="17">
        <f>SUM(I3313:I3313)</f>
        <v>126.06</v>
      </c>
    </row>
    <row r="3315" spans="1:9" ht="15" customHeight="1" x14ac:dyDescent="0.25">
      <c r="A3315" s="64" t="s">
        <v>3872</v>
      </c>
      <c r="B3315" s="64"/>
      <c r="C3315" s="65" t="s">
        <v>3</v>
      </c>
      <c r="D3315" s="65"/>
      <c r="E3315" s="65"/>
      <c r="F3315" s="12" t="s">
        <v>4</v>
      </c>
      <c r="G3315" s="12" t="s">
        <v>3725</v>
      </c>
      <c r="H3315" s="12" t="s">
        <v>3726</v>
      </c>
      <c r="I3315" s="12" t="s">
        <v>3727</v>
      </c>
    </row>
    <row r="3316" spans="1:9" ht="21" customHeight="1" x14ac:dyDescent="0.25">
      <c r="A3316" s="13" t="s">
        <v>4267</v>
      </c>
      <c r="B3316" s="14" t="s">
        <v>4268</v>
      </c>
      <c r="C3316" s="66" t="s">
        <v>17</v>
      </c>
      <c r="D3316" s="66"/>
      <c r="E3316" s="66"/>
      <c r="F3316" s="13" t="s">
        <v>25</v>
      </c>
      <c r="G3316" s="15">
        <v>0.4</v>
      </c>
      <c r="H3316" s="16">
        <v>25.56</v>
      </c>
      <c r="I3316" s="16">
        <f>ROUND(ROUND(G3316,8)*H3316,2)</f>
        <v>10.220000000000001</v>
      </c>
    </row>
    <row r="3317" spans="1:9" ht="15" customHeight="1" x14ac:dyDescent="0.25">
      <c r="A3317" s="13" t="s">
        <v>4269</v>
      </c>
      <c r="B3317" s="14" t="s">
        <v>4270</v>
      </c>
      <c r="C3317" s="66" t="s">
        <v>17</v>
      </c>
      <c r="D3317" s="66"/>
      <c r="E3317" s="66"/>
      <c r="F3317" s="13" t="s">
        <v>25</v>
      </c>
      <c r="G3317" s="15">
        <v>0.4</v>
      </c>
      <c r="H3317" s="16">
        <v>33.94</v>
      </c>
      <c r="I3317" s="16">
        <f>ROUND(ROUND(G3317,8)*H3317,2)</f>
        <v>13.58</v>
      </c>
    </row>
    <row r="3318" spans="1:9" ht="18" customHeight="1" x14ac:dyDescent="0.25">
      <c r="A3318" s="8"/>
      <c r="B3318" s="8"/>
      <c r="C3318" s="8"/>
      <c r="D3318" s="8"/>
      <c r="E3318" s="8"/>
      <c r="F3318" s="8"/>
      <c r="G3318" s="67" t="s">
        <v>3875</v>
      </c>
      <c r="H3318" s="67"/>
      <c r="I3318" s="17">
        <f>SUM(I3316:I3317)</f>
        <v>23.8</v>
      </c>
    </row>
    <row r="3319" spans="1:9" ht="15" customHeight="1" x14ac:dyDescent="0.25">
      <c r="A3319" s="69" t="s">
        <v>5022</v>
      </c>
      <c r="B3319" s="69"/>
      <c r="C3319" s="69"/>
      <c r="D3319" s="8"/>
      <c r="E3319" s="8"/>
      <c r="F3319" s="8"/>
      <c r="G3319" s="68" t="s">
        <v>3745</v>
      </c>
      <c r="H3319" s="68"/>
      <c r="I3319" s="4">
        <v>149.86000000000001</v>
      </c>
    </row>
    <row r="3320" spans="1:9" ht="9.9499999999999993" customHeight="1" x14ac:dyDescent="0.25">
      <c r="A3320" s="8"/>
      <c r="B3320" s="8"/>
      <c r="C3320" s="8"/>
      <c r="D3320" s="8"/>
      <c r="E3320" s="8"/>
      <c r="F3320" s="8"/>
      <c r="G3320" s="62"/>
      <c r="H3320" s="62"/>
      <c r="I3320" s="62"/>
    </row>
    <row r="3321" spans="1:9" ht="20.100000000000001" customHeight="1" x14ac:dyDescent="0.25">
      <c r="A3321" s="63" t="s">
        <v>5023</v>
      </c>
      <c r="B3321" s="63"/>
      <c r="C3321" s="63"/>
      <c r="D3321" s="63"/>
      <c r="E3321" s="63"/>
      <c r="F3321" s="63"/>
      <c r="G3321" s="63"/>
      <c r="H3321" s="63"/>
      <c r="I3321" s="63"/>
    </row>
    <row r="3322" spans="1:9" ht="15" customHeight="1" x14ac:dyDescent="0.25">
      <c r="A3322" s="64" t="s">
        <v>3887</v>
      </c>
      <c r="B3322" s="64"/>
      <c r="C3322" s="65" t="s">
        <v>3</v>
      </c>
      <c r="D3322" s="65"/>
      <c r="E3322" s="65"/>
      <c r="F3322" s="12" t="s">
        <v>4</v>
      </c>
      <c r="G3322" s="12" t="s">
        <v>3725</v>
      </c>
      <c r="H3322" s="12" t="s">
        <v>3726</v>
      </c>
      <c r="I3322" s="12" t="s">
        <v>3727</v>
      </c>
    </row>
    <row r="3323" spans="1:9" ht="21" customHeight="1" x14ac:dyDescent="0.25">
      <c r="A3323" s="13" t="s">
        <v>5024</v>
      </c>
      <c r="B3323" s="14" t="s">
        <v>5025</v>
      </c>
      <c r="C3323" s="66" t="s">
        <v>17</v>
      </c>
      <c r="D3323" s="66"/>
      <c r="E3323" s="66"/>
      <c r="F3323" s="13" t="s">
        <v>61</v>
      </c>
      <c r="G3323" s="15">
        <v>1</v>
      </c>
      <c r="H3323" s="16">
        <v>2.08</v>
      </c>
      <c r="I3323" s="16">
        <f>TRUNC(TRUNC(G3323,8)*H3323,2)</f>
        <v>2.08</v>
      </c>
    </row>
    <row r="3324" spans="1:9" ht="15" customHeight="1" x14ac:dyDescent="0.25">
      <c r="A3324" s="8"/>
      <c r="B3324" s="8"/>
      <c r="C3324" s="8"/>
      <c r="D3324" s="8"/>
      <c r="E3324" s="8"/>
      <c r="F3324" s="8"/>
      <c r="G3324" s="67" t="s">
        <v>3896</v>
      </c>
      <c r="H3324" s="67"/>
      <c r="I3324" s="17">
        <f>SUM(I3323:I3323)</f>
        <v>2.08</v>
      </c>
    </row>
    <row r="3325" spans="1:9" ht="15" customHeight="1" x14ac:dyDescent="0.25">
      <c r="A3325" s="64" t="s">
        <v>3872</v>
      </c>
      <c r="B3325" s="64"/>
      <c r="C3325" s="65" t="s">
        <v>3</v>
      </c>
      <c r="D3325" s="65"/>
      <c r="E3325" s="65"/>
      <c r="F3325" s="12" t="s">
        <v>4</v>
      </c>
      <c r="G3325" s="12" t="s">
        <v>3725</v>
      </c>
      <c r="H3325" s="12" t="s">
        <v>3726</v>
      </c>
      <c r="I3325" s="12" t="s">
        <v>3727</v>
      </c>
    </row>
    <row r="3326" spans="1:9" ht="21" customHeight="1" x14ac:dyDescent="0.25">
      <c r="A3326" s="13" t="s">
        <v>4267</v>
      </c>
      <c r="B3326" s="14" t="s">
        <v>4268</v>
      </c>
      <c r="C3326" s="66" t="s">
        <v>17</v>
      </c>
      <c r="D3326" s="66"/>
      <c r="E3326" s="66"/>
      <c r="F3326" s="13" t="s">
        <v>25</v>
      </c>
      <c r="G3326" s="15">
        <v>0.16400000000000001</v>
      </c>
      <c r="H3326" s="16">
        <v>25.56</v>
      </c>
      <c r="I3326" s="16">
        <f>TRUNC(TRUNC(G3326,8)*H3326,2)</f>
        <v>4.1900000000000004</v>
      </c>
    </row>
    <row r="3327" spans="1:9" ht="15" customHeight="1" x14ac:dyDescent="0.25">
      <c r="A3327" s="13" t="s">
        <v>4269</v>
      </c>
      <c r="B3327" s="14" t="s">
        <v>4270</v>
      </c>
      <c r="C3327" s="66" t="s">
        <v>17</v>
      </c>
      <c r="D3327" s="66"/>
      <c r="E3327" s="66"/>
      <c r="F3327" s="13" t="s">
        <v>25</v>
      </c>
      <c r="G3327" s="15">
        <v>0.16400000000000001</v>
      </c>
      <c r="H3327" s="16">
        <v>33.94</v>
      </c>
      <c r="I3327" s="16">
        <f>TRUNC(TRUNC(G3327,8)*H3327,2)</f>
        <v>5.56</v>
      </c>
    </row>
    <row r="3328" spans="1:9" ht="18" customHeight="1" x14ac:dyDescent="0.25">
      <c r="A3328" s="8"/>
      <c r="B3328" s="8"/>
      <c r="C3328" s="8"/>
      <c r="D3328" s="8"/>
      <c r="E3328" s="8"/>
      <c r="F3328" s="8"/>
      <c r="G3328" s="67" t="s">
        <v>3875</v>
      </c>
      <c r="H3328" s="67"/>
      <c r="I3328" s="17">
        <f>SUM(I3326:I3327)</f>
        <v>9.75</v>
      </c>
    </row>
    <row r="3329" spans="1:9" ht="15" customHeight="1" x14ac:dyDescent="0.25">
      <c r="A3329" s="64" t="s">
        <v>3741</v>
      </c>
      <c r="B3329" s="64"/>
      <c r="C3329" s="65" t="s">
        <v>3</v>
      </c>
      <c r="D3329" s="65"/>
      <c r="E3329" s="65"/>
      <c r="F3329" s="12" t="s">
        <v>4</v>
      </c>
      <c r="G3329" s="12" t="s">
        <v>3725</v>
      </c>
      <c r="H3329" s="12" t="s">
        <v>3726</v>
      </c>
      <c r="I3329" s="12" t="s">
        <v>3727</v>
      </c>
    </row>
    <row r="3330" spans="1:9" ht="21" customHeight="1" x14ac:dyDescent="0.25">
      <c r="A3330" s="13" t="s">
        <v>4549</v>
      </c>
      <c r="B3330" s="14" t="s">
        <v>4550</v>
      </c>
      <c r="C3330" s="66" t="s">
        <v>17</v>
      </c>
      <c r="D3330" s="66"/>
      <c r="E3330" s="66"/>
      <c r="F3330" s="13" t="s">
        <v>76</v>
      </c>
      <c r="G3330" s="15">
        <v>8.9999999999999998E-4</v>
      </c>
      <c r="H3330" s="16">
        <v>764.21</v>
      </c>
      <c r="I3330" s="16">
        <f>TRUNC(TRUNC(G3330,8)*H3330,2)</f>
        <v>0.68</v>
      </c>
    </row>
    <row r="3331" spans="1:9" ht="15" customHeight="1" x14ac:dyDescent="0.25">
      <c r="A3331" s="8"/>
      <c r="B3331" s="8"/>
      <c r="C3331" s="8"/>
      <c r="D3331" s="8"/>
      <c r="E3331" s="8"/>
      <c r="F3331" s="8"/>
      <c r="G3331" s="67" t="s">
        <v>3744</v>
      </c>
      <c r="H3331" s="67"/>
      <c r="I3331" s="17">
        <f>SUM(I3330:I3330)</f>
        <v>0.68</v>
      </c>
    </row>
    <row r="3332" spans="1:9" ht="15" customHeight="1" x14ac:dyDescent="0.25">
      <c r="A3332" s="8"/>
      <c r="B3332" s="8"/>
      <c r="C3332" s="8"/>
      <c r="D3332" s="8"/>
      <c r="E3332" s="8"/>
      <c r="F3332" s="8"/>
      <c r="G3332" s="68" t="s">
        <v>3745</v>
      </c>
      <c r="H3332" s="68"/>
      <c r="I3332" s="4">
        <f>ROUND(SUM(I3324,I3328,I3331),2)</f>
        <v>12.51</v>
      </c>
    </row>
    <row r="3333" spans="1:9" ht="9.9499999999999993" customHeight="1" x14ac:dyDescent="0.25">
      <c r="A3333" s="8"/>
      <c r="B3333" s="8"/>
      <c r="C3333" s="8"/>
      <c r="D3333" s="8"/>
      <c r="E3333" s="8"/>
      <c r="F3333" s="8"/>
      <c r="G3333" s="62"/>
      <c r="H3333" s="62"/>
      <c r="I3333" s="62"/>
    </row>
    <row r="3334" spans="1:9" ht="20.100000000000001" customHeight="1" x14ac:dyDescent="0.25">
      <c r="A3334" s="63" t="s">
        <v>5026</v>
      </c>
      <c r="B3334" s="63"/>
      <c r="C3334" s="63"/>
      <c r="D3334" s="63"/>
      <c r="E3334" s="63"/>
      <c r="F3334" s="63"/>
      <c r="G3334" s="63"/>
      <c r="H3334" s="63"/>
      <c r="I3334" s="63"/>
    </row>
    <row r="3335" spans="1:9" ht="15" customHeight="1" x14ac:dyDescent="0.25">
      <c r="A3335" s="64" t="s">
        <v>3887</v>
      </c>
      <c r="B3335" s="64"/>
      <c r="C3335" s="65" t="s">
        <v>3</v>
      </c>
      <c r="D3335" s="65"/>
      <c r="E3335" s="65"/>
      <c r="F3335" s="12" t="s">
        <v>4</v>
      </c>
      <c r="G3335" s="12" t="s">
        <v>3725</v>
      </c>
      <c r="H3335" s="12" t="s">
        <v>3726</v>
      </c>
      <c r="I3335" s="12" t="s">
        <v>3727</v>
      </c>
    </row>
    <row r="3336" spans="1:9" ht="21" customHeight="1" x14ac:dyDescent="0.25">
      <c r="A3336" s="13" t="s">
        <v>5027</v>
      </c>
      <c r="B3336" s="14" t="s">
        <v>5028</v>
      </c>
      <c r="C3336" s="66" t="s">
        <v>188</v>
      </c>
      <c r="D3336" s="66"/>
      <c r="E3336" s="66"/>
      <c r="F3336" s="13" t="s">
        <v>286</v>
      </c>
      <c r="G3336" s="15">
        <v>1</v>
      </c>
      <c r="H3336" s="16">
        <v>640.54999999999995</v>
      </c>
      <c r="I3336" s="16">
        <f>TRUNC(TRUNC(G3336,8)*H3336,2)</f>
        <v>640.54999999999995</v>
      </c>
    </row>
    <row r="3337" spans="1:9" ht="15" customHeight="1" x14ac:dyDescent="0.25">
      <c r="A3337" s="8"/>
      <c r="B3337" s="8"/>
      <c r="C3337" s="8"/>
      <c r="D3337" s="8"/>
      <c r="E3337" s="8"/>
      <c r="F3337" s="8"/>
      <c r="G3337" s="67" t="s">
        <v>3896</v>
      </c>
      <c r="H3337" s="67"/>
      <c r="I3337" s="17">
        <f>SUM(I3336:I3336)</f>
        <v>640.54999999999995</v>
      </c>
    </row>
    <row r="3338" spans="1:9" ht="15" customHeight="1" x14ac:dyDescent="0.25">
      <c r="A3338" s="64" t="s">
        <v>3872</v>
      </c>
      <c r="B3338" s="64"/>
      <c r="C3338" s="65" t="s">
        <v>3</v>
      </c>
      <c r="D3338" s="65"/>
      <c r="E3338" s="65"/>
      <c r="F3338" s="12" t="s">
        <v>4</v>
      </c>
      <c r="G3338" s="12" t="s">
        <v>3725</v>
      </c>
      <c r="H3338" s="12" t="s">
        <v>3726</v>
      </c>
      <c r="I3338" s="12" t="s">
        <v>3727</v>
      </c>
    </row>
    <row r="3339" spans="1:9" ht="15" customHeight="1" x14ac:dyDescent="0.25">
      <c r="A3339" s="13" t="s">
        <v>4269</v>
      </c>
      <c r="B3339" s="14" t="s">
        <v>4270</v>
      </c>
      <c r="C3339" s="66" t="s">
        <v>17</v>
      </c>
      <c r="D3339" s="66"/>
      <c r="E3339" s="66"/>
      <c r="F3339" s="13" t="s">
        <v>25</v>
      </c>
      <c r="G3339" s="15">
        <v>2</v>
      </c>
      <c r="H3339" s="16">
        <v>33.94</v>
      </c>
      <c r="I3339" s="16">
        <f>TRUNC(TRUNC(G3339,8)*H3339,2)</f>
        <v>67.88</v>
      </c>
    </row>
    <row r="3340" spans="1:9" ht="15" customHeight="1" x14ac:dyDescent="0.25">
      <c r="A3340" s="13" t="s">
        <v>3899</v>
      </c>
      <c r="B3340" s="14" t="s">
        <v>3900</v>
      </c>
      <c r="C3340" s="66" t="s">
        <v>17</v>
      </c>
      <c r="D3340" s="66"/>
      <c r="E3340" s="66"/>
      <c r="F3340" s="13" t="s">
        <v>25</v>
      </c>
      <c r="G3340" s="15">
        <v>2</v>
      </c>
      <c r="H3340" s="16">
        <v>24.37</v>
      </c>
      <c r="I3340" s="16">
        <f>TRUNC(TRUNC(G3340,8)*H3340,2)</f>
        <v>48.74</v>
      </c>
    </row>
    <row r="3341" spans="1:9" ht="18" customHeight="1" x14ac:dyDescent="0.25">
      <c r="A3341" s="8"/>
      <c r="B3341" s="8"/>
      <c r="C3341" s="8"/>
      <c r="D3341" s="8"/>
      <c r="E3341" s="8"/>
      <c r="F3341" s="8"/>
      <c r="G3341" s="67" t="s">
        <v>3875</v>
      </c>
      <c r="H3341" s="67"/>
      <c r="I3341" s="17">
        <f>SUM(I3339:I3340)</f>
        <v>116.62</v>
      </c>
    </row>
    <row r="3342" spans="1:9" ht="15" customHeight="1" x14ac:dyDescent="0.25">
      <c r="A3342" s="8"/>
      <c r="B3342" s="8"/>
      <c r="C3342" s="8"/>
      <c r="D3342" s="8"/>
      <c r="E3342" s="8"/>
      <c r="F3342" s="8"/>
      <c r="G3342" s="68" t="s">
        <v>3745</v>
      </c>
      <c r="H3342" s="68"/>
      <c r="I3342" s="4">
        <f>ROUND(SUM(I3337,I3341),2)</f>
        <v>757.17</v>
      </c>
    </row>
    <row r="3343" spans="1:9" ht="9.9499999999999993" customHeight="1" x14ac:dyDescent="0.25">
      <c r="A3343" s="8"/>
      <c r="B3343" s="8"/>
      <c r="C3343" s="8"/>
      <c r="D3343" s="8"/>
      <c r="E3343" s="8"/>
      <c r="F3343" s="8"/>
      <c r="G3343" s="62"/>
      <c r="H3343" s="62"/>
      <c r="I3343" s="62"/>
    </row>
    <row r="3344" spans="1:9" ht="20.100000000000001" customHeight="1" x14ac:dyDescent="0.25">
      <c r="A3344" s="63" t="s">
        <v>5029</v>
      </c>
      <c r="B3344" s="63"/>
      <c r="C3344" s="63"/>
      <c r="D3344" s="63"/>
      <c r="E3344" s="63"/>
      <c r="F3344" s="63"/>
      <c r="G3344" s="63"/>
      <c r="H3344" s="63"/>
      <c r="I3344" s="63"/>
    </row>
    <row r="3345" spans="1:9" ht="15" customHeight="1" x14ac:dyDescent="0.25">
      <c r="A3345" s="64" t="s">
        <v>3887</v>
      </c>
      <c r="B3345" s="64"/>
      <c r="C3345" s="65" t="s">
        <v>3</v>
      </c>
      <c r="D3345" s="65"/>
      <c r="E3345" s="65"/>
      <c r="F3345" s="12" t="s">
        <v>4</v>
      </c>
      <c r="G3345" s="12" t="s">
        <v>3725</v>
      </c>
      <c r="H3345" s="12" t="s">
        <v>3726</v>
      </c>
      <c r="I3345" s="12" t="s">
        <v>3727</v>
      </c>
    </row>
    <row r="3346" spans="1:9" ht="21" customHeight="1" x14ac:dyDescent="0.25">
      <c r="A3346" s="13" t="s">
        <v>5030</v>
      </c>
      <c r="B3346" s="14" t="s">
        <v>5031</v>
      </c>
      <c r="C3346" s="66" t="s">
        <v>17</v>
      </c>
      <c r="D3346" s="66"/>
      <c r="E3346" s="66"/>
      <c r="F3346" s="13" t="s">
        <v>61</v>
      </c>
      <c r="G3346" s="15">
        <v>1</v>
      </c>
      <c r="H3346" s="16">
        <v>30.22</v>
      </c>
      <c r="I3346" s="16">
        <f>ROUND(ROUND(G3346,8)*H3346,2)</f>
        <v>30.22</v>
      </c>
    </row>
    <row r="3347" spans="1:9" ht="15" customHeight="1" x14ac:dyDescent="0.25">
      <c r="A3347" s="8"/>
      <c r="B3347" s="8"/>
      <c r="C3347" s="8"/>
      <c r="D3347" s="8"/>
      <c r="E3347" s="8"/>
      <c r="F3347" s="8"/>
      <c r="G3347" s="67" t="s">
        <v>3896</v>
      </c>
      <c r="H3347" s="67"/>
      <c r="I3347" s="17">
        <f>SUM(I3346:I3346)</f>
        <v>30.22</v>
      </c>
    </row>
    <row r="3348" spans="1:9" ht="15" customHeight="1" x14ac:dyDescent="0.25">
      <c r="A3348" s="64" t="s">
        <v>3872</v>
      </c>
      <c r="B3348" s="64"/>
      <c r="C3348" s="65" t="s">
        <v>3</v>
      </c>
      <c r="D3348" s="65"/>
      <c r="E3348" s="65"/>
      <c r="F3348" s="12" t="s">
        <v>4</v>
      </c>
      <c r="G3348" s="12" t="s">
        <v>3725</v>
      </c>
      <c r="H3348" s="12" t="s">
        <v>3726</v>
      </c>
      <c r="I3348" s="12" t="s">
        <v>3727</v>
      </c>
    </row>
    <row r="3349" spans="1:9" ht="21" customHeight="1" x14ac:dyDescent="0.25">
      <c r="A3349" s="13" t="s">
        <v>4267</v>
      </c>
      <c r="B3349" s="14" t="s">
        <v>4268</v>
      </c>
      <c r="C3349" s="66" t="s">
        <v>17</v>
      </c>
      <c r="D3349" s="66"/>
      <c r="E3349" s="66"/>
      <c r="F3349" s="13" t="s">
        <v>25</v>
      </c>
      <c r="G3349" s="15">
        <v>4.4999999999999997E-3</v>
      </c>
      <c r="H3349" s="16">
        <v>25.56</v>
      </c>
      <c r="I3349" s="16">
        <f>ROUND(ROUND(G3349,8)*H3349,2)</f>
        <v>0.12</v>
      </c>
    </row>
    <row r="3350" spans="1:9" ht="15" customHeight="1" x14ac:dyDescent="0.25">
      <c r="A3350" s="13" t="s">
        <v>4269</v>
      </c>
      <c r="B3350" s="14" t="s">
        <v>4270</v>
      </c>
      <c r="C3350" s="66" t="s">
        <v>17</v>
      </c>
      <c r="D3350" s="66"/>
      <c r="E3350" s="66"/>
      <c r="F3350" s="13" t="s">
        <v>25</v>
      </c>
      <c r="G3350" s="15">
        <v>4.4999999999999997E-3</v>
      </c>
      <c r="H3350" s="16">
        <v>33.94</v>
      </c>
      <c r="I3350" s="16">
        <f>ROUND(ROUND(G3350,8)*H3350,2)</f>
        <v>0.15</v>
      </c>
    </row>
    <row r="3351" spans="1:9" ht="18" customHeight="1" x14ac:dyDescent="0.25">
      <c r="A3351" s="8"/>
      <c r="B3351" s="8"/>
      <c r="C3351" s="8"/>
      <c r="D3351" s="8"/>
      <c r="E3351" s="8"/>
      <c r="F3351" s="8"/>
      <c r="G3351" s="67" t="s">
        <v>3875</v>
      </c>
      <c r="H3351" s="67"/>
      <c r="I3351" s="17">
        <f>SUM(I3349:I3350)</f>
        <v>0.27</v>
      </c>
    </row>
    <row r="3352" spans="1:9" ht="15" customHeight="1" x14ac:dyDescent="0.25">
      <c r="A3352" s="69" t="s">
        <v>5032</v>
      </c>
      <c r="B3352" s="69"/>
      <c r="C3352" s="69"/>
      <c r="D3352" s="8"/>
      <c r="E3352" s="8"/>
      <c r="F3352" s="8"/>
      <c r="G3352" s="68" t="s">
        <v>3745</v>
      </c>
      <c r="H3352" s="68"/>
      <c r="I3352" s="4">
        <v>30.49</v>
      </c>
    </row>
    <row r="3353" spans="1:9" ht="9.9499999999999993" customHeight="1" x14ac:dyDescent="0.25">
      <c r="A3353" s="8"/>
      <c r="B3353" s="8"/>
      <c r="C3353" s="8"/>
      <c r="D3353" s="8"/>
      <c r="E3353" s="8"/>
      <c r="F3353" s="8"/>
      <c r="G3353" s="62"/>
      <c r="H3353" s="62"/>
      <c r="I3353" s="62"/>
    </row>
    <row r="3354" spans="1:9" ht="20.100000000000001" customHeight="1" x14ac:dyDescent="0.25">
      <c r="A3354" s="63" t="s">
        <v>5033</v>
      </c>
      <c r="B3354" s="63"/>
      <c r="C3354" s="63"/>
      <c r="D3354" s="63"/>
      <c r="E3354" s="63"/>
      <c r="F3354" s="63"/>
      <c r="G3354" s="63"/>
      <c r="H3354" s="63"/>
      <c r="I3354" s="63"/>
    </row>
    <row r="3355" spans="1:9" ht="15" customHeight="1" x14ac:dyDescent="0.25">
      <c r="A3355" s="64" t="s">
        <v>3887</v>
      </c>
      <c r="B3355" s="64"/>
      <c r="C3355" s="65" t="s">
        <v>3</v>
      </c>
      <c r="D3355" s="65"/>
      <c r="E3355" s="65"/>
      <c r="F3355" s="12" t="s">
        <v>4</v>
      </c>
      <c r="G3355" s="12" t="s">
        <v>3725</v>
      </c>
      <c r="H3355" s="12" t="s">
        <v>3726</v>
      </c>
      <c r="I3355" s="12" t="s">
        <v>3727</v>
      </c>
    </row>
    <row r="3356" spans="1:9" ht="15" customHeight="1" x14ac:dyDescent="0.25">
      <c r="A3356" s="13" t="s">
        <v>4386</v>
      </c>
      <c r="B3356" s="14" t="s">
        <v>4387</v>
      </c>
      <c r="C3356" s="66" t="s">
        <v>17</v>
      </c>
      <c r="D3356" s="66"/>
      <c r="E3356" s="66"/>
      <c r="F3356" s="13" t="s">
        <v>61</v>
      </c>
      <c r="G3356" s="15">
        <v>4.4999999999999997E-3</v>
      </c>
      <c r="H3356" s="16">
        <v>1.9</v>
      </c>
      <c r="I3356" s="16">
        <f>TRUNC(TRUNC(G3356,8)*H3356,2)</f>
        <v>0</v>
      </c>
    </row>
    <row r="3357" spans="1:9" ht="15" customHeight="1" x14ac:dyDescent="0.25">
      <c r="A3357" s="13" t="s">
        <v>4388</v>
      </c>
      <c r="B3357" s="14" t="s">
        <v>4389</v>
      </c>
      <c r="C3357" s="66" t="s">
        <v>17</v>
      </c>
      <c r="D3357" s="66"/>
      <c r="E3357" s="66"/>
      <c r="F3357" s="13" t="s">
        <v>178</v>
      </c>
      <c r="G3357" s="15">
        <v>1.0492999999999999</v>
      </c>
      <c r="H3357" s="16">
        <v>3.93</v>
      </c>
      <c r="I3357" s="16">
        <f>TRUNC(TRUNC(G3357,8)*H3357,2)</f>
        <v>4.12</v>
      </c>
    </row>
    <row r="3358" spans="1:9" ht="15" customHeight="1" x14ac:dyDescent="0.25">
      <c r="A3358" s="8"/>
      <c r="B3358" s="8"/>
      <c r="C3358" s="8"/>
      <c r="D3358" s="8"/>
      <c r="E3358" s="8"/>
      <c r="F3358" s="8"/>
      <c r="G3358" s="67" t="s">
        <v>3896</v>
      </c>
      <c r="H3358" s="67"/>
      <c r="I3358" s="17">
        <f>SUM(I3356:I3357)</f>
        <v>4.12</v>
      </c>
    </row>
    <row r="3359" spans="1:9" ht="15" customHeight="1" x14ac:dyDescent="0.25">
      <c r="A3359" s="64" t="s">
        <v>3872</v>
      </c>
      <c r="B3359" s="64"/>
      <c r="C3359" s="65" t="s">
        <v>3</v>
      </c>
      <c r="D3359" s="65"/>
      <c r="E3359" s="65"/>
      <c r="F3359" s="12" t="s">
        <v>4</v>
      </c>
      <c r="G3359" s="12" t="s">
        <v>3725</v>
      </c>
      <c r="H3359" s="12" t="s">
        <v>3726</v>
      </c>
      <c r="I3359" s="12" t="s">
        <v>3727</v>
      </c>
    </row>
    <row r="3360" spans="1:9" ht="21" customHeight="1" x14ac:dyDescent="0.25">
      <c r="A3360" s="13" t="s">
        <v>3936</v>
      </c>
      <c r="B3360" s="14" t="s">
        <v>3937</v>
      </c>
      <c r="C3360" s="66" t="s">
        <v>17</v>
      </c>
      <c r="D3360" s="66"/>
      <c r="E3360" s="66"/>
      <c r="F3360" s="13" t="s">
        <v>25</v>
      </c>
      <c r="G3360" s="15">
        <v>1.95E-2</v>
      </c>
      <c r="H3360" s="16">
        <v>24.57</v>
      </c>
      <c r="I3360" s="16">
        <f>TRUNC(TRUNC(G3360,8)*H3360,2)</f>
        <v>0.47</v>
      </c>
    </row>
    <row r="3361" spans="1:9" ht="21" customHeight="1" x14ac:dyDescent="0.25">
      <c r="A3361" s="13" t="s">
        <v>3938</v>
      </c>
      <c r="B3361" s="14" t="s">
        <v>3939</v>
      </c>
      <c r="C3361" s="66" t="s">
        <v>17</v>
      </c>
      <c r="D3361" s="66"/>
      <c r="E3361" s="66"/>
      <c r="F3361" s="13" t="s">
        <v>25</v>
      </c>
      <c r="G3361" s="15">
        <v>1.95E-2</v>
      </c>
      <c r="H3361" s="16">
        <v>32.799999999999997</v>
      </c>
      <c r="I3361" s="16">
        <f>TRUNC(TRUNC(G3361,8)*H3361,2)</f>
        <v>0.63</v>
      </c>
    </row>
    <row r="3362" spans="1:9" ht="18" customHeight="1" x14ac:dyDescent="0.25">
      <c r="A3362" s="8"/>
      <c r="B3362" s="8"/>
      <c r="C3362" s="8"/>
      <c r="D3362" s="8"/>
      <c r="E3362" s="8"/>
      <c r="F3362" s="8"/>
      <c r="G3362" s="67" t="s">
        <v>3875</v>
      </c>
      <c r="H3362" s="67"/>
      <c r="I3362" s="17">
        <f>SUM(I3360:I3361)</f>
        <v>1.1000000000000001</v>
      </c>
    </row>
    <row r="3363" spans="1:9" ht="15" customHeight="1" x14ac:dyDescent="0.25">
      <c r="A3363" s="8"/>
      <c r="B3363" s="8"/>
      <c r="C3363" s="8"/>
      <c r="D3363" s="8"/>
      <c r="E3363" s="8"/>
      <c r="F3363" s="8"/>
      <c r="G3363" s="68" t="s">
        <v>3745</v>
      </c>
      <c r="H3363" s="68"/>
      <c r="I3363" s="4">
        <f>ROUND(SUM(I3358,I3362),2)</f>
        <v>5.22</v>
      </c>
    </row>
    <row r="3364" spans="1:9" ht="9.9499999999999993" customHeight="1" x14ac:dyDescent="0.25">
      <c r="A3364" s="8"/>
      <c r="B3364" s="8"/>
      <c r="C3364" s="8"/>
      <c r="D3364" s="8"/>
      <c r="E3364" s="8"/>
      <c r="F3364" s="8"/>
      <c r="G3364" s="62"/>
      <c r="H3364" s="62"/>
      <c r="I3364" s="62"/>
    </row>
    <row r="3365" spans="1:9" ht="20.100000000000001" customHeight="1" x14ac:dyDescent="0.25">
      <c r="A3365" s="63" t="s">
        <v>5034</v>
      </c>
      <c r="B3365" s="63"/>
      <c r="C3365" s="63"/>
      <c r="D3365" s="63"/>
      <c r="E3365" s="63"/>
      <c r="F3365" s="63"/>
      <c r="G3365" s="63"/>
      <c r="H3365" s="63"/>
      <c r="I3365" s="63"/>
    </row>
    <row r="3366" spans="1:9" ht="15" customHeight="1" x14ac:dyDescent="0.25">
      <c r="A3366" s="64" t="s">
        <v>3887</v>
      </c>
      <c r="B3366" s="64"/>
      <c r="C3366" s="65" t="s">
        <v>3</v>
      </c>
      <c r="D3366" s="65"/>
      <c r="E3366" s="65"/>
      <c r="F3366" s="12" t="s">
        <v>4</v>
      </c>
      <c r="G3366" s="12" t="s">
        <v>3725</v>
      </c>
      <c r="H3366" s="12" t="s">
        <v>3726</v>
      </c>
      <c r="I3366" s="12" t="s">
        <v>3727</v>
      </c>
    </row>
    <row r="3367" spans="1:9" ht="15" customHeight="1" x14ac:dyDescent="0.25">
      <c r="A3367" s="13" t="s">
        <v>4386</v>
      </c>
      <c r="B3367" s="14" t="s">
        <v>4387</v>
      </c>
      <c r="C3367" s="66" t="s">
        <v>17</v>
      </c>
      <c r="D3367" s="66"/>
      <c r="E3367" s="66"/>
      <c r="F3367" s="13" t="s">
        <v>61</v>
      </c>
      <c r="G3367" s="15">
        <v>3.6999999999999998E-2</v>
      </c>
      <c r="H3367" s="16">
        <v>1.9</v>
      </c>
      <c r="I3367" s="16">
        <f>TRUNC(TRUNC(G3367,8)*H3367,2)</f>
        <v>7.0000000000000007E-2</v>
      </c>
    </row>
    <row r="3368" spans="1:9" ht="15" customHeight="1" x14ac:dyDescent="0.25">
      <c r="A3368" s="13" t="s">
        <v>4388</v>
      </c>
      <c r="B3368" s="14" t="s">
        <v>4389</v>
      </c>
      <c r="C3368" s="66" t="s">
        <v>17</v>
      </c>
      <c r="D3368" s="66"/>
      <c r="E3368" s="66"/>
      <c r="F3368" s="13" t="s">
        <v>178</v>
      </c>
      <c r="G3368" s="15">
        <v>1.0492999999999999</v>
      </c>
      <c r="H3368" s="16">
        <v>3.93</v>
      </c>
      <c r="I3368" s="16">
        <f>TRUNC(TRUNC(G3368,8)*H3368,2)</f>
        <v>4.12</v>
      </c>
    </row>
    <row r="3369" spans="1:9" ht="15" customHeight="1" x14ac:dyDescent="0.25">
      <c r="A3369" s="8"/>
      <c r="B3369" s="8"/>
      <c r="C3369" s="8"/>
      <c r="D3369" s="8"/>
      <c r="E3369" s="8"/>
      <c r="F3369" s="8"/>
      <c r="G3369" s="67" t="s">
        <v>3896</v>
      </c>
      <c r="H3369" s="67"/>
      <c r="I3369" s="17">
        <f>SUM(I3367:I3368)</f>
        <v>4.1900000000000004</v>
      </c>
    </row>
    <row r="3370" spans="1:9" ht="15" customHeight="1" x14ac:dyDescent="0.25">
      <c r="A3370" s="64" t="s">
        <v>3872</v>
      </c>
      <c r="B3370" s="64"/>
      <c r="C3370" s="65" t="s">
        <v>3</v>
      </c>
      <c r="D3370" s="65"/>
      <c r="E3370" s="65"/>
      <c r="F3370" s="12" t="s">
        <v>4</v>
      </c>
      <c r="G3370" s="12" t="s">
        <v>3725</v>
      </c>
      <c r="H3370" s="12" t="s">
        <v>3726</v>
      </c>
      <c r="I3370" s="12" t="s">
        <v>3727</v>
      </c>
    </row>
    <row r="3371" spans="1:9" ht="21" customHeight="1" x14ac:dyDescent="0.25">
      <c r="A3371" s="13" t="s">
        <v>3936</v>
      </c>
      <c r="B3371" s="14" t="s">
        <v>3937</v>
      </c>
      <c r="C3371" s="66" t="s">
        <v>17</v>
      </c>
      <c r="D3371" s="66"/>
      <c r="E3371" s="66"/>
      <c r="F3371" s="13" t="s">
        <v>25</v>
      </c>
      <c r="G3371" s="15">
        <v>0.15859999999999999</v>
      </c>
      <c r="H3371" s="16">
        <v>24.57</v>
      </c>
      <c r="I3371" s="16">
        <f>TRUNC(TRUNC(G3371,8)*H3371,2)</f>
        <v>3.89</v>
      </c>
    </row>
    <row r="3372" spans="1:9" ht="21" customHeight="1" x14ac:dyDescent="0.25">
      <c r="A3372" s="13" t="s">
        <v>3938</v>
      </c>
      <c r="B3372" s="14" t="s">
        <v>3939</v>
      </c>
      <c r="C3372" s="66" t="s">
        <v>17</v>
      </c>
      <c r="D3372" s="66"/>
      <c r="E3372" s="66"/>
      <c r="F3372" s="13" t="s">
        <v>25</v>
      </c>
      <c r="G3372" s="15">
        <v>0.15859999999999999</v>
      </c>
      <c r="H3372" s="16">
        <v>32.799999999999997</v>
      </c>
      <c r="I3372" s="16">
        <f>TRUNC(TRUNC(G3372,8)*H3372,2)</f>
        <v>5.2</v>
      </c>
    </row>
    <row r="3373" spans="1:9" ht="18" customHeight="1" x14ac:dyDescent="0.25">
      <c r="A3373" s="8"/>
      <c r="B3373" s="8"/>
      <c r="C3373" s="8"/>
      <c r="D3373" s="8"/>
      <c r="E3373" s="8"/>
      <c r="F3373" s="8"/>
      <c r="G3373" s="67" t="s">
        <v>3875</v>
      </c>
      <c r="H3373" s="67"/>
      <c r="I3373" s="17">
        <f>SUM(I3371:I3372)</f>
        <v>9.09</v>
      </c>
    </row>
    <row r="3374" spans="1:9" ht="15" customHeight="1" x14ac:dyDescent="0.25">
      <c r="A3374" s="8"/>
      <c r="B3374" s="8"/>
      <c r="C3374" s="8"/>
      <c r="D3374" s="8"/>
      <c r="E3374" s="8"/>
      <c r="F3374" s="8"/>
      <c r="G3374" s="68" t="s">
        <v>3745</v>
      </c>
      <c r="H3374" s="68"/>
      <c r="I3374" s="4">
        <f>ROUND(SUM(I3369,I3373),2)</f>
        <v>13.28</v>
      </c>
    </row>
    <row r="3375" spans="1:9" ht="9.9499999999999993" customHeight="1" x14ac:dyDescent="0.25">
      <c r="A3375" s="8"/>
      <c r="B3375" s="8"/>
      <c r="C3375" s="8"/>
      <c r="D3375" s="8"/>
      <c r="E3375" s="8"/>
      <c r="F3375" s="8"/>
      <c r="G3375" s="62"/>
      <c r="H3375" s="62"/>
      <c r="I3375" s="62"/>
    </row>
    <row r="3376" spans="1:9" ht="20.100000000000001" customHeight="1" x14ac:dyDescent="0.25">
      <c r="A3376" s="63" t="s">
        <v>5035</v>
      </c>
      <c r="B3376" s="63"/>
      <c r="C3376" s="63"/>
      <c r="D3376" s="63"/>
      <c r="E3376" s="63"/>
      <c r="F3376" s="63"/>
      <c r="G3376" s="63"/>
      <c r="H3376" s="63"/>
      <c r="I3376" s="63"/>
    </row>
    <row r="3377" spans="1:9" ht="15" customHeight="1" x14ac:dyDescent="0.25">
      <c r="A3377" s="64" t="s">
        <v>3887</v>
      </c>
      <c r="B3377" s="64"/>
      <c r="C3377" s="65" t="s">
        <v>3</v>
      </c>
      <c r="D3377" s="65"/>
      <c r="E3377" s="65"/>
      <c r="F3377" s="12" t="s">
        <v>4</v>
      </c>
      <c r="G3377" s="12" t="s">
        <v>3725</v>
      </c>
      <c r="H3377" s="12" t="s">
        <v>3726</v>
      </c>
      <c r="I3377" s="12" t="s">
        <v>3727</v>
      </c>
    </row>
    <row r="3378" spans="1:9" ht="15" customHeight="1" x14ac:dyDescent="0.25">
      <c r="A3378" s="13" t="s">
        <v>4386</v>
      </c>
      <c r="B3378" s="14" t="s">
        <v>4387</v>
      </c>
      <c r="C3378" s="66" t="s">
        <v>17</v>
      </c>
      <c r="D3378" s="66"/>
      <c r="E3378" s="66"/>
      <c r="F3378" s="13" t="s">
        <v>61</v>
      </c>
      <c r="G3378" s="15">
        <v>8.8599999999999998E-2</v>
      </c>
      <c r="H3378" s="16">
        <v>1.9</v>
      </c>
      <c r="I3378" s="16">
        <f>TRUNC(TRUNC(G3378,8)*H3378,2)</f>
        <v>0.16</v>
      </c>
    </row>
    <row r="3379" spans="1:9" ht="15" customHeight="1" x14ac:dyDescent="0.25">
      <c r="A3379" s="13" t="s">
        <v>4388</v>
      </c>
      <c r="B3379" s="14" t="s">
        <v>4389</v>
      </c>
      <c r="C3379" s="66" t="s">
        <v>17</v>
      </c>
      <c r="D3379" s="66"/>
      <c r="E3379" s="66"/>
      <c r="F3379" s="13" t="s">
        <v>178</v>
      </c>
      <c r="G3379" s="15">
        <v>1.0492999999999999</v>
      </c>
      <c r="H3379" s="16">
        <v>3.93</v>
      </c>
      <c r="I3379" s="16">
        <f>TRUNC(TRUNC(G3379,8)*H3379,2)</f>
        <v>4.12</v>
      </c>
    </row>
    <row r="3380" spans="1:9" ht="15" customHeight="1" x14ac:dyDescent="0.25">
      <c r="A3380" s="8"/>
      <c r="B3380" s="8"/>
      <c r="C3380" s="8"/>
      <c r="D3380" s="8"/>
      <c r="E3380" s="8"/>
      <c r="F3380" s="8"/>
      <c r="G3380" s="67" t="s">
        <v>3896</v>
      </c>
      <c r="H3380" s="67"/>
      <c r="I3380" s="17">
        <f>SUM(I3378:I3379)</f>
        <v>4.28</v>
      </c>
    </row>
    <row r="3381" spans="1:9" ht="15" customHeight="1" x14ac:dyDescent="0.25">
      <c r="A3381" s="64" t="s">
        <v>3872</v>
      </c>
      <c r="B3381" s="64"/>
      <c r="C3381" s="65" t="s">
        <v>3</v>
      </c>
      <c r="D3381" s="65"/>
      <c r="E3381" s="65"/>
      <c r="F3381" s="12" t="s">
        <v>4</v>
      </c>
      <c r="G3381" s="12" t="s">
        <v>3725</v>
      </c>
      <c r="H3381" s="12" t="s">
        <v>3726</v>
      </c>
      <c r="I3381" s="12" t="s">
        <v>3727</v>
      </c>
    </row>
    <row r="3382" spans="1:9" ht="21" customHeight="1" x14ac:dyDescent="0.25">
      <c r="A3382" s="13" t="s">
        <v>3936</v>
      </c>
      <c r="B3382" s="14" t="s">
        <v>3937</v>
      </c>
      <c r="C3382" s="66" t="s">
        <v>17</v>
      </c>
      <c r="D3382" s="66"/>
      <c r="E3382" s="66"/>
      <c r="F3382" s="13" t="s">
        <v>25</v>
      </c>
      <c r="G3382" s="15">
        <v>0.38</v>
      </c>
      <c r="H3382" s="16">
        <v>24.57</v>
      </c>
      <c r="I3382" s="16">
        <f>TRUNC(TRUNC(G3382,8)*H3382,2)</f>
        <v>9.33</v>
      </c>
    </row>
    <row r="3383" spans="1:9" ht="21" customHeight="1" x14ac:dyDescent="0.25">
      <c r="A3383" s="13" t="s">
        <v>3938</v>
      </c>
      <c r="B3383" s="14" t="s">
        <v>3939</v>
      </c>
      <c r="C3383" s="66" t="s">
        <v>17</v>
      </c>
      <c r="D3383" s="66"/>
      <c r="E3383" s="66"/>
      <c r="F3383" s="13" t="s">
        <v>25</v>
      </c>
      <c r="G3383" s="15">
        <v>0.38</v>
      </c>
      <c r="H3383" s="16">
        <v>32.799999999999997</v>
      </c>
      <c r="I3383" s="16">
        <f>TRUNC(TRUNC(G3383,8)*H3383,2)</f>
        <v>12.46</v>
      </c>
    </row>
    <row r="3384" spans="1:9" ht="18" customHeight="1" x14ac:dyDescent="0.25">
      <c r="A3384" s="8"/>
      <c r="B3384" s="8"/>
      <c r="C3384" s="8"/>
      <c r="D3384" s="8"/>
      <c r="E3384" s="8"/>
      <c r="F3384" s="8"/>
      <c r="G3384" s="67" t="s">
        <v>3875</v>
      </c>
      <c r="H3384" s="67"/>
      <c r="I3384" s="17">
        <f>SUM(I3382:I3383)</f>
        <v>21.79</v>
      </c>
    </row>
    <row r="3385" spans="1:9" ht="15" customHeight="1" x14ac:dyDescent="0.25">
      <c r="A3385" s="8"/>
      <c r="B3385" s="8"/>
      <c r="C3385" s="8"/>
      <c r="D3385" s="8"/>
      <c r="E3385" s="8"/>
      <c r="F3385" s="8"/>
      <c r="G3385" s="68" t="s">
        <v>3745</v>
      </c>
      <c r="H3385" s="68"/>
      <c r="I3385" s="4">
        <f>ROUND(SUM(I3380,I3384),2)</f>
        <v>26.07</v>
      </c>
    </row>
    <row r="3386" spans="1:9" ht="9.9499999999999993" customHeight="1" x14ac:dyDescent="0.25">
      <c r="A3386" s="8"/>
      <c r="B3386" s="8"/>
      <c r="C3386" s="8"/>
      <c r="D3386" s="8"/>
      <c r="E3386" s="8"/>
      <c r="F3386" s="8"/>
      <c r="G3386" s="62"/>
      <c r="H3386" s="62"/>
      <c r="I3386" s="62"/>
    </row>
    <row r="3387" spans="1:9" ht="20.100000000000001" customHeight="1" x14ac:dyDescent="0.25">
      <c r="A3387" s="63" t="s">
        <v>5036</v>
      </c>
      <c r="B3387" s="63"/>
      <c r="C3387" s="63"/>
      <c r="D3387" s="63"/>
      <c r="E3387" s="63"/>
      <c r="F3387" s="63"/>
      <c r="G3387" s="63"/>
      <c r="H3387" s="63"/>
      <c r="I3387" s="63"/>
    </row>
    <row r="3388" spans="1:9" ht="15" customHeight="1" x14ac:dyDescent="0.25">
      <c r="A3388" s="64" t="s">
        <v>3887</v>
      </c>
      <c r="B3388" s="64"/>
      <c r="C3388" s="65" t="s">
        <v>3</v>
      </c>
      <c r="D3388" s="65"/>
      <c r="E3388" s="65"/>
      <c r="F3388" s="12" t="s">
        <v>4</v>
      </c>
      <c r="G3388" s="12" t="s">
        <v>3725</v>
      </c>
      <c r="H3388" s="12" t="s">
        <v>3726</v>
      </c>
      <c r="I3388" s="12" t="s">
        <v>3727</v>
      </c>
    </row>
    <row r="3389" spans="1:9" ht="15" customHeight="1" x14ac:dyDescent="0.25">
      <c r="A3389" s="13" t="s">
        <v>4386</v>
      </c>
      <c r="B3389" s="14" t="s">
        <v>4387</v>
      </c>
      <c r="C3389" s="66" t="s">
        <v>17</v>
      </c>
      <c r="D3389" s="66"/>
      <c r="E3389" s="66"/>
      <c r="F3389" s="13" t="s">
        <v>61</v>
      </c>
      <c r="G3389" s="15">
        <v>5.4999999999999997E-3</v>
      </c>
      <c r="H3389" s="16">
        <v>1.9</v>
      </c>
      <c r="I3389" s="16">
        <f>TRUNC(TRUNC(G3389,8)*H3389,2)</f>
        <v>0.01</v>
      </c>
    </row>
    <row r="3390" spans="1:9" ht="15" customHeight="1" x14ac:dyDescent="0.25">
      <c r="A3390" s="13" t="s">
        <v>4391</v>
      </c>
      <c r="B3390" s="14" t="s">
        <v>4392</v>
      </c>
      <c r="C3390" s="66" t="s">
        <v>17</v>
      </c>
      <c r="D3390" s="66"/>
      <c r="E3390" s="66"/>
      <c r="F3390" s="13" t="s">
        <v>178</v>
      </c>
      <c r="G3390" s="15">
        <v>1.0492999999999999</v>
      </c>
      <c r="H3390" s="16">
        <v>8.48</v>
      </c>
      <c r="I3390" s="16">
        <f>TRUNC(TRUNC(G3390,8)*H3390,2)</f>
        <v>8.89</v>
      </c>
    </row>
    <row r="3391" spans="1:9" ht="15" customHeight="1" x14ac:dyDescent="0.25">
      <c r="A3391" s="8"/>
      <c r="B3391" s="8"/>
      <c r="C3391" s="8"/>
      <c r="D3391" s="8"/>
      <c r="E3391" s="8"/>
      <c r="F3391" s="8"/>
      <c r="G3391" s="67" t="s">
        <v>3896</v>
      </c>
      <c r="H3391" s="67"/>
      <c r="I3391" s="17">
        <f>SUM(I3389:I3390)</f>
        <v>8.9</v>
      </c>
    </row>
    <row r="3392" spans="1:9" ht="15" customHeight="1" x14ac:dyDescent="0.25">
      <c r="A3392" s="64" t="s">
        <v>3872</v>
      </c>
      <c r="B3392" s="64"/>
      <c r="C3392" s="65" t="s">
        <v>3</v>
      </c>
      <c r="D3392" s="65"/>
      <c r="E3392" s="65"/>
      <c r="F3392" s="12" t="s">
        <v>4</v>
      </c>
      <c r="G3392" s="12" t="s">
        <v>3725</v>
      </c>
      <c r="H3392" s="12" t="s">
        <v>3726</v>
      </c>
      <c r="I3392" s="12" t="s">
        <v>3727</v>
      </c>
    </row>
    <row r="3393" spans="1:9" ht="21" customHeight="1" x14ac:dyDescent="0.25">
      <c r="A3393" s="13" t="s">
        <v>3936</v>
      </c>
      <c r="B3393" s="14" t="s">
        <v>3937</v>
      </c>
      <c r="C3393" s="66" t="s">
        <v>17</v>
      </c>
      <c r="D3393" s="66"/>
      <c r="E3393" s="66"/>
      <c r="F3393" s="13" t="s">
        <v>25</v>
      </c>
      <c r="G3393" s="15">
        <v>2.35E-2</v>
      </c>
      <c r="H3393" s="16">
        <v>24.57</v>
      </c>
      <c r="I3393" s="16">
        <f>TRUNC(TRUNC(G3393,8)*H3393,2)</f>
        <v>0.56999999999999995</v>
      </c>
    </row>
    <row r="3394" spans="1:9" ht="21" customHeight="1" x14ac:dyDescent="0.25">
      <c r="A3394" s="13" t="s">
        <v>3938</v>
      </c>
      <c r="B3394" s="14" t="s">
        <v>3939</v>
      </c>
      <c r="C3394" s="66" t="s">
        <v>17</v>
      </c>
      <c r="D3394" s="66"/>
      <c r="E3394" s="66"/>
      <c r="F3394" s="13" t="s">
        <v>25</v>
      </c>
      <c r="G3394" s="15">
        <v>2.35E-2</v>
      </c>
      <c r="H3394" s="16">
        <v>32.799999999999997</v>
      </c>
      <c r="I3394" s="16">
        <f>TRUNC(TRUNC(G3394,8)*H3394,2)</f>
        <v>0.77</v>
      </c>
    </row>
    <row r="3395" spans="1:9" ht="18" customHeight="1" x14ac:dyDescent="0.25">
      <c r="A3395" s="8"/>
      <c r="B3395" s="8"/>
      <c r="C3395" s="8"/>
      <c r="D3395" s="8"/>
      <c r="E3395" s="8"/>
      <c r="F3395" s="8"/>
      <c r="G3395" s="67" t="s">
        <v>3875</v>
      </c>
      <c r="H3395" s="67"/>
      <c r="I3395" s="17">
        <f>SUM(I3393:I3394)</f>
        <v>1.3399999999999999</v>
      </c>
    </row>
    <row r="3396" spans="1:9" ht="15" customHeight="1" x14ac:dyDescent="0.25">
      <c r="A3396" s="8"/>
      <c r="B3396" s="8"/>
      <c r="C3396" s="8"/>
      <c r="D3396" s="8"/>
      <c r="E3396" s="8"/>
      <c r="F3396" s="8"/>
      <c r="G3396" s="68" t="s">
        <v>3745</v>
      </c>
      <c r="H3396" s="68"/>
      <c r="I3396" s="4">
        <f>ROUND(SUM(I3391,I3395),2)</f>
        <v>10.24</v>
      </c>
    </row>
    <row r="3397" spans="1:9" ht="9.9499999999999993" customHeight="1" x14ac:dyDescent="0.25">
      <c r="A3397" s="8"/>
      <c r="B3397" s="8"/>
      <c r="C3397" s="8"/>
      <c r="D3397" s="8"/>
      <c r="E3397" s="8"/>
      <c r="F3397" s="8"/>
      <c r="G3397" s="62"/>
      <c r="H3397" s="62"/>
      <c r="I3397" s="62"/>
    </row>
    <row r="3398" spans="1:9" ht="20.100000000000001" customHeight="1" x14ac:dyDescent="0.25">
      <c r="A3398" s="63" t="s">
        <v>5037</v>
      </c>
      <c r="B3398" s="63"/>
      <c r="C3398" s="63"/>
      <c r="D3398" s="63"/>
      <c r="E3398" s="63"/>
      <c r="F3398" s="63"/>
      <c r="G3398" s="63"/>
      <c r="H3398" s="63"/>
      <c r="I3398" s="63"/>
    </row>
    <row r="3399" spans="1:9" ht="15" customHeight="1" x14ac:dyDescent="0.25">
      <c r="A3399" s="64" t="s">
        <v>3887</v>
      </c>
      <c r="B3399" s="64"/>
      <c r="C3399" s="65" t="s">
        <v>3</v>
      </c>
      <c r="D3399" s="65"/>
      <c r="E3399" s="65"/>
      <c r="F3399" s="12" t="s">
        <v>4</v>
      </c>
      <c r="G3399" s="12" t="s">
        <v>3725</v>
      </c>
      <c r="H3399" s="12" t="s">
        <v>3726</v>
      </c>
      <c r="I3399" s="12" t="s">
        <v>3727</v>
      </c>
    </row>
    <row r="3400" spans="1:9" ht="15" customHeight="1" x14ac:dyDescent="0.25">
      <c r="A3400" s="13" t="s">
        <v>4386</v>
      </c>
      <c r="B3400" s="14" t="s">
        <v>4387</v>
      </c>
      <c r="C3400" s="66" t="s">
        <v>17</v>
      </c>
      <c r="D3400" s="66"/>
      <c r="E3400" s="66"/>
      <c r="F3400" s="13" t="s">
        <v>61</v>
      </c>
      <c r="G3400" s="15">
        <v>4.41E-2</v>
      </c>
      <c r="H3400" s="16">
        <v>1.9</v>
      </c>
      <c r="I3400" s="16">
        <f>TRUNC(TRUNC(G3400,8)*H3400,2)</f>
        <v>0.08</v>
      </c>
    </row>
    <row r="3401" spans="1:9" ht="15" customHeight="1" x14ac:dyDescent="0.25">
      <c r="A3401" s="13" t="s">
        <v>4391</v>
      </c>
      <c r="B3401" s="14" t="s">
        <v>4392</v>
      </c>
      <c r="C3401" s="66" t="s">
        <v>17</v>
      </c>
      <c r="D3401" s="66"/>
      <c r="E3401" s="66"/>
      <c r="F3401" s="13" t="s">
        <v>178</v>
      </c>
      <c r="G3401" s="15">
        <v>1.0492999999999999</v>
      </c>
      <c r="H3401" s="16">
        <v>8.48</v>
      </c>
      <c r="I3401" s="16">
        <f>TRUNC(TRUNC(G3401,8)*H3401,2)</f>
        <v>8.89</v>
      </c>
    </row>
    <row r="3402" spans="1:9" ht="15" customHeight="1" x14ac:dyDescent="0.25">
      <c r="A3402" s="8"/>
      <c r="B3402" s="8"/>
      <c r="C3402" s="8"/>
      <c r="D3402" s="8"/>
      <c r="E3402" s="8"/>
      <c r="F3402" s="8"/>
      <c r="G3402" s="67" t="s">
        <v>3896</v>
      </c>
      <c r="H3402" s="67"/>
      <c r="I3402" s="17">
        <f>SUM(I3400:I3401)</f>
        <v>8.9700000000000006</v>
      </c>
    </row>
    <row r="3403" spans="1:9" ht="15" customHeight="1" x14ac:dyDescent="0.25">
      <c r="A3403" s="64" t="s">
        <v>3872</v>
      </c>
      <c r="B3403" s="64"/>
      <c r="C3403" s="65" t="s">
        <v>3</v>
      </c>
      <c r="D3403" s="65"/>
      <c r="E3403" s="65"/>
      <c r="F3403" s="12" t="s">
        <v>4</v>
      </c>
      <c r="G3403" s="12" t="s">
        <v>3725</v>
      </c>
      <c r="H3403" s="12" t="s">
        <v>3726</v>
      </c>
      <c r="I3403" s="12" t="s">
        <v>3727</v>
      </c>
    </row>
    <row r="3404" spans="1:9" ht="21" customHeight="1" x14ac:dyDescent="0.25">
      <c r="A3404" s="13" t="s">
        <v>3936</v>
      </c>
      <c r="B3404" s="14" t="s">
        <v>3937</v>
      </c>
      <c r="C3404" s="66" t="s">
        <v>17</v>
      </c>
      <c r="D3404" s="66"/>
      <c r="E3404" s="66"/>
      <c r="F3404" s="13" t="s">
        <v>25</v>
      </c>
      <c r="G3404" s="15">
        <v>0.18909999999999999</v>
      </c>
      <c r="H3404" s="16">
        <v>24.57</v>
      </c>
      <c r="I3404" s="16">
        <f>TRUNC(TRUNC(G3404,8)*H3404,2)</f>
        <v>4.6399999999999997</v>
      </c>
    </row>
    <row r="3405" spans="1:9" ht="21" customHeight="1" x14ac:dyDescent="0.25">
      <c r="A3405" s="13" t="s">
        <v>3938</v>
      </c>
      <c r="B3405" s="14" t="s">
        <v>3939</v>
      </c>
      <c r="C3405" s="66" t="s">
        <v>17</v>
      </c>
      <c r="D3405" s="66"/>
      <c r="E3405" s="66"/>
      <c r="F3405" s="13" t="s">
        <v>25</v>
      </c>
      <c r="G3405" s="15">
        <v>0.18909999999999999</v>
      </c>
      <c r="H3405" s="16">
        <v>32.799999999999997</v>
      </c>
      <c r="I3405" s="16">
        <f>TRUNC(TRUNC(G3405,8)*H3405,2)</f>
        <v>6.2</v>
      </c>
    </row>
    <row r="3406" spans="1:9" ht="18" customHeight="1" x14ac:dyDescent="0.25">
      <c r="A3406" s="8"/>
      <c r="B3406" s="8"/>
      <c r="C3406" s="8"/>
      <c r="D3406" s="8"/>
      <c r="E3406" s="8"/>
      <c r="F3406" s="8"/>
      <c r="G3406" s="67" t="s">
        <v>3875</v>
      </c>
      <c r="H3406" s="67"/>
      <c r="I3406" s="17">
        <f>SUM(I3404:I3405)</f>
        <v>10.84</v>
      </c>
    </row>
    <row r="3407" spans="1:9" ht="15" customHeight="1" x14ac:dyDescent="0.25">
      <c r="A3407" s="8"/>
      <c r="B3407" s="8"/>
      <c r="C3407" s="8"/>
      <c r="D3407" s="8"/>
      <c r="E3407" s="8"/>
      <c r="F3407" s="8"/>
      <c r="G3407" s="68" t="s">
        <v>3745</v>
      </c>
      <c r="H3407" s="68"/>
      <c r="I3407" s="4">
        <f>ROUND(SUM(I3402,I3406),2)</f>
        <v>19.809999999999999</v>
      </c>
    </row>
    <row r="3408" spans="1:9" ht="9.9499999999999993" customHeight="1" x14ac:dyDescent="0.25">
      <c r="A3408" s="8"/>
      <c r="B3408" s="8"/>
      <c r="C3408" s="8"/>
      <c r="D3408" s="8"/>
      <c r="E3408" s="8"/>
      <c r="F3408" s="8"/>
      <c r="G3408" s="62"/>
      <c r="H3408" s="62"/>
      <c r="I3408" s="62"/>
    </row>
    <row r="3409" spans="1:9" ht="20.100000000000001" customHeight="1" x14ac:dyDescent="0.25">
      <c r="A3409" s="63" t="s">
        <v>5038</v>
      </c>
      <c r="B3409" s="63"/>
      <c r="C3409" s="63"/>
      <c r="D3409" s="63"/>
      <c r="E3409" s="63"/>
      <c r="F3409" s="63"/>
      <c r="G3409" s="63"/>
      <c r="H3409" s="63"/>
      <c r="I3409" s="63"/>
    </row>
    <row r="3410" spans="1:9" ht="15" customHeight="1" x14ac:dyDescent="0.25">
      <c r="A3410" s="64" t="s">
        <v>3887</v>
      </c>
      <c r="B3410" s="64"/>
      <c r="C3410" s="65" t="s">
        <v>3</v>
      </c>
      <c r="D3410" s="65"/>
      <c r="E3410" s="65"/>
      <c r="F3410" s="12" t="s">
        <v>4</v>
      </c>
      <c r="G3410" s="12" t="s">
        <v>3725</v>
      </c>
      <c r="H3410" s="12" t="s">
        <v>3726</v>
      </c>
      <c r="I3410" s="12" t="s">
        <v>3727</v>
      </c>
    </row>
    <row r="3411" spans="1:9" ht="15" customHeight="1" x14ac:dyDescent="0.25">
      <c r="A3411" s="13" t="s">
        <v>4405</v>
      </c>
      <c r="B3411" s="14" t="s">
        <v>4406</v>
      </c>
      <c r="C3411" s="66" t="s">
        <v>17</v>
      </c>
      <c r="D3411" s="66"/>
      <c r="E3411" s="66"/>
      <c r="F3411" s="13" t="s">
        <v>61</v>
      </c>
      <c r="G3411" s="15">
        <v>5.8999999999999999E-3</v>
      </c>
      <c r="H3411" s="16">
        <v>63.09</v>
      </c>
      <c r="I3411" s="16">
        <f>TRUNC(TRUNC(G3411,8)*H3411,2)</f>
        <v>0.37</v>
      </c>
    </row>
    <row r="3412" spans="1:9" ht="21" customHeight="1" x14ac:dyDescent="0.25">
      <c r="A3412" s="13" t="s">
        <v>5039</v>
      </c>
      <c r="B3412" s="14" t="s">
        <v>5040</v>
      </c>
      <c r="C3412" s="66" t="s">
        <v>17</v>
      </c>
      <c r="D3412" s="66"/>
      <c r="E3412" s="66"/>
      <c r="F3412" s="13" t="s">
        <v>61</v>
      </c>
      <c r="G3412" s="15">
        <v>1</v>
      </c>
      <c r="H3412" s="16">
        <v>7.63</v>
      </c>
      <c r="I3412" s="16">
        <f>TRUNC(TRUNC(G3412,8)*H3412,2)</f>
        <v>7.63</v>
      </c>
    </row>
    <row r="3413" spans="1:9" ht="15" customHeight="1" x14ac:dyDescent="0.25">
      <c r="A3413" s="13" t="s">
        <v>4386</v>
      </c>
      <c r="B3413" s="14" t="s">
        <v>4387</v>
      </c>
      <c r="C3413" s="66" t="s">
        <v>17</v>
      </c>
      <c r="D3413" s="66"/>
      <c r="E3413" s="66"/>
      <c r="F3413" s="13" t="s">
        <v>61</v>
      </c>
      <c r="G3413" s="15">
        <v>3.3799999999999997E-2</v>
      </c>
      <c r="H3413" s="16">
        <v>1.9</v>
      </c>
      <c r="I3413" s="16">
        <f>TRUNC(TRUNC(G3413,8)*H3413,2)</f>
        <v>0.06</v>
      </c>
    </row>
    <row r="3414" spans="1:9" ht="21" customHeight="1" x14ac:dyDescent="0.25">
      <c r="A3414" s="13" t="s">
        <v>4409</v>
      </c>
      <c r="B3414" s="14" t="s">
        <v>4410</v>
      </c>
      <c r="C3414" s="66" t="s">
        <v>17</v>
      </c>
      <c r="D3414" s="66"/>
      <c r="E3414" s="66"/>
      <c r="F3414" s="13" t="s">
        <v>61</v>
      </c>
      <c r="G3414" s="15">
        <v>7.0000000000000001E-3</v>
      </c>
      <c r="H3414" s="16">
        <v>71.48</v>
      </c>
      <c r="I3414" s="16">
        <f>TRUNC(TRUNC(G3414,8)*H3414,2)</f>
        <v>0.5</v>
      </c>
    </row>
    <row r="3415" spans="1:9" ht="15" customHeight="1" x14ac:dyDescent="0.25">
      <c r="A3415" s="8"/>
      <c r="B3415" s="8"/>
      <c r="C3415" s="8"/>
      <c r="D3415" s="8"/>
      <c r="E3415" s="8"/>
      <c r="F3415" s="8"/>
      <c r="G3415" s="67" t="s">
        <v>3896</v>
      </c>
      <c r="H3415" s="67"/>
      <c r="I3415" s="17">
        <f>SUM(I3411:I3414)</f>
        <v>8.56</v>
      </c>
    </row>
    <row r="3416" spans="1:9" ht="15" customHeight="1" x14ac:dyDescent="0.25">
      <c r="A3416" s="64" t="s">
        <v>3872</v>
      </c>
      <c r="B3416" s="64"/>
      <c r="C3416" s="65" t="s">
        <v>3</v>
      </c>
      <c r="D3416" s="65"/>
      <c r="E3416" s="65"/>
      <c r="F3416" s="12" t="s">
        <v>4</v>
      </c>
      <c r="G3416" s="12" t="s">
        <v>3725</v>
      </c>
      <c r="H3416" s="12" t="s">
        <v>3726</v>
      </c>
      <c r="I3416" s="12" t="s">
        <v>3727</v>
      </c>
    </row>
    <row r="3417" spans="1:9" ht="21" customHeight="1" x14ac:dyDescent="0.25">
      <c r="A3417" s="13" t="s">
        <v>3936</v>
      </c>
      <c r="B3417" s="14" t="s">
        <v>3937</v>
      </c>
      <c r="C3417" s="66" t="s">
        <v>17</v>
      </c>
      <c r="D3417" s="66"/>
      <c r="E3417" s="66"/>
      <c r="F3417" s="13" t="s">
        <v>25</v>
      </c>
      <c r="G3417" s="15">
        <v>0.1416</v>
      </c>
      <c r="H3417" s="16">
        <v>24.57</v>
      </c>
      <c r="I3417" s="16">
        <f>TRUNC(TRUNC(G3417,8)*H3417,2)</f>
        <v>3.47</v>
      </c>
    </row>
    <row r="3418" spans="1:9" ht="21" customHeight="1" x14ac:dyDescent="0.25">
      <c r="A3418" s="13" t="s">
        <v>3938</v>
      </c>
      <c r="B3418" s="14" t="s">
        <v>3939</v>
      </c>
      <c r="C3418" s="66" t="s">
        <v>17</v>
      </c>
      <c r="D3418" s="66"/>
      <c r="E3418" s="66"/>
      <c r="F3418" s="13" t="s">
        <v>25</v>
      </c>
      <c r="G3418" s="15">
        <v>0.1416</v>
      </c>
      <c r="H3418" s="16">
        <v>32.799999999999997</v>
      </c>
      <c r="I3418" s="16">
        <f>TRUNC(TRUNC(G3418,8)*H3418,2)</f>
        <v>4.6399999999999997</v>
      </c>
    </row>
    <row r="3419" spans="1:9" ht="18" customHeight="1" x14ac:dyDescent="0.25">
      <c r="A3419" s="8"/>
      <c r="B3419" s="8"/>
      <c r="C3419" s="8"/>
      <c r="D3419" s="8"/>
      <c r="E3419" s="8"/>
      <c r="F3419" s="8"/>
      <c r="G3419" s="67" t="s">
        <v>3875</v>
      </c>
      <c r="H3419" s="67"/>
      <c r="I3419" s="17">
        <f>SUM(I3417:I3418)</f>
        <v>8.11</v>
      </c>
    </row>
    <row r="3420" spans="1:9" ht="15" customHeight="1" x14ac:dyDescent="0.25">
      <c r="A3420" s="8"/>
      <c r="B3420" s="8"/>
      <c r="C3420" s="8"/>
      <c r="D3420" s="8"/>
      <c r="E3420" s="8"/>
      <c r="F3420" s="8"/>
      <c r="G3420" s="68" t="s">
        <v>3745</v>
      </c>
      <c r="H3420" s="68"/>
      <c r="I3420" s="4">
        <f>ROUND(SUM(I3415,I3419),2)</f>
        <v>16.670000000000002</v>
      </c>
    </row>
    <row r="3421" spans="1:9" ht="9.9499999999999993" customHeight="1" x14ac:dyDescent="0.25">
      <c r="A3421" s="8"/>
      <c r="B3421" s="8"/>
      <c r="C3421" s="8"/>
      <c r="D3421" s="8"/>
      <c r="E3421" s="8"/>
      <c r="F3421" s="8"/>
      <c r="G3421" s="62"/>
      <c r="H3421" s="62"/>
      <c r="I3421" s="62"/>
    </row>
    <row r="3422" spans="1:9" ht="20.100000000000001" customHeight="1" x14ac:dyDescent="0.25">
      <c r="A3422" s="63" t="s">
        <v>5041</v>
      </c>
      <c r="B3422" s="63"/>
      <c r="C3422" s="63"/>
      <c r="D3422" s="63"/>
      <c r="E3422" s="63"/>
      <c r="F3422" s="63"/>
      <c r="G3422" s="63"/>
      <c r="H3422" s="63"/>
      <c r="I3422" s="63"/>
    </row>
    <row r="3423" spans="1:9" ht="15" customHeight="1" x14ac:dyDescent="0.25">
      <c r="A3423" s="64" t="s">
        <v>3887</v>
      </c>
      <c r="B3423" s="64"/>
      <c r="C3423" s="65" t="s">
        <v>3</v>
      </c>
      <c r="D3423" s="65"/>
      <c r="E3423" s="65"/>
      <c r="F3423" s="12" t="s">
        <v>4</v>
      </c>
      <c r="G3423" s="12" t="s">
        <v>3725</v>
      </c>
      <c r="H3423" s="12" t="s">
        <v>3726</v>
      </c>
      <c r="I3423" s="12" t="s">
        <v>3727</v>
      </c>
    </row>
    <row r="3424" spans="1:9" ht="15" customHeight="1" x14ac:dyDescent="0.25">
      <c r="A3424" s="13" t="s">
        <v>4405</v>
      </c>
      <c r="B3424" s="14" t="s">
        <v>4406</v>
      </c>
      <c r="C3424" s="66" t="s">
        <v>17</v>
      </c>
      <c r="D3424" s="66"/>
      <c r="E3424" s="66"/>
      <c r="F3424" s="13" t="s">
        <v>61</v>
      </c>
      <c r="G3424" s="15">
        <v>7.1000000000000004E-3</v>
      </c>
      <c r="H3424" s="16">
        <v>63.09</v>
      </c>
      <c r="I3424" s="16">
        <f>TRUNC(TRUNC(G3424,8)*H3424,2)</f>
        <v>0.44</v>
      </c>
    </row>
    <row r="3425" spans="1:9" ht="21" customHeight="1" x14ac:dyDescent="0.25">
      <c r="A3425" s="13" t="s">
        <v>4438</v>
      </c>
      <c r="B3425" s="14" t="s">
        <v>4439</v>
      </c>
      <c r="C3425" s="66" t="s">
        <v>17</v>
      </c>
      <c r="D3425" s="66"/>
      <c r="E3425" s="66"/>
      <c r="F3425" s="13" t="s">
        <v>61</v>
      </c>
      <c r="G3425" s="15">
        <v>1</v>
      </c>
      <c r="H3425" s="16">
        <v>0.69</v>
      </c>
      <c r="I3425" s="16">
        <f>TRUNC(TRUNC(G3425,8)*H3425,2)</f>
        <v>0.69</v>
      </c>
    </row>
    <row r="3426" spans="1:9" ht="15" customHeight="1" x14ac:dyDescent="0.25">
      <c r="A3426" s="13" t="s">
        <v>4386</v>
      </c>
      <c r="B3426" s="14" t="s">
        <v>4387</v>
      </c>
      <c r="C3426" s="66" t="s">
        <v>17</v>
      </c>
      <c r="D3426" s="66"/>
      <c r="E3426" s="66"/>
      <c r="F3426" s="13" t="s">
        <v>61</v>
      </c>
      <c r="G3426" s="15">
        <v>3.3799999999999997E-2</v>
      </c>
      <c r="H3426" s="16">
        <v>1.9</v>
      </c>
      <c r="I3426" s="16">
        <f>TRUNC(TRUNC(G3426,8)*H3426,2)</f>
        <v>0.06</v>
      </c>
    </row>
    <row r="3427" spans="1:9" ht="21" customHeight="1" x14ac:dyDescent="0.25">
      <c r="A3427" s="13" t="s">
        <v>4409</v>
      </c>
      <c r="B3427" s="14" t="s">
        <v>4410</v>
      </c>
      <c r="C3427" s="66" t="s">
        <v>17</v>
      </c>
      <c r="D3427" s="66"/>
      <c r="E3427" s="66"/>
      <c r="F3427" s="13" t="s">
        <v>61</v>
      </c>
      <c r="G3427" s="15">
        <v>8.0000000000000002E-3</v>
      </c>
      <c r="H3427" s="16">
        <v>71.48</v>
      </c>
      <c r="I3427" s="16">
        <f>TRUNC(TRUNC(G3427,8)*H3427,2)</f>
        <v>0.56999999999999995</v>
      </c>
    </row>
    <row r="3428" spans="1:9" ht="15" customHeight="1" x14ac:dyDescent="0.25">
      <c r="A3428" s="8"/>
      <c r="B3428" s="8"/>
      <c r="C3428" s="8"/>
      <c r="D3428" s="8"/>
      <c r="E3428" s="8"/>
      <c r="F3428" s="8"/>
      <c r="G3428" s="67" t="s">
        <v>3896</v>
      </c>
      <c r="H3428" s="67"/>
      <c r="I3428" s="17">
        <f>SUM(I3424:I3427)</f>
        <v>1.7599999999999998</v>
      </c>
    </row>
    <row r="3429" spans="1:9" ht="15" customHeight="1" x14ac:dyDescent="0.25">
      <c r="A3429" s="64" t="s">
        <v>3872</v>
      </c>
      <c r="B3429" s="64"/>
      <c r="C3429" s="65" t="s">
        <v>3</v>
      </c>
      <c r="D3429" s="65"/>
      <c r="E3429" s="65"/>
      <c r="F3429" s="12" t="s">
        <v>4</v>
      </c>
      <c r="G3429" s="12" t="s">
        <v>3725</v>
      </c>
      <c r="H3429" s="12" t="s">
        <v>3726</v>
      </c>
      <c r="I3429" s="12" t="s">
        <v>3727</v>
      </c>
    </row>
    <row r="3430" spans="1:9" ht="21" customHeight="1" x14ac:dyDescent="0.25">
      <c r="A3430" s="13" t="s">
        <v>3936</v>
      </c>
      <c r="B3430" s="14" t="s">
        <v>3937</v>
      </c>
      <c r="C3430" s="66" t="s">
        <v>17</v>
      </c>
      <c r="D3430" s="66"/>
      <c r="E3430" s="66"/>
      <c r="F3430" s="13" t="s">
        <v>25</v>
      </c>
      <c r="G3430" s="15">
        <v>0.152</v>
      </c>
      <c r="H3430" s="16">
        <v>24.57</v>
      </c>
      <c r="I3430" s="16">
        <f>TRUNC(TRUNC(G3430,8)*H3430,2)</f>
        <v>3.73</v>
      </c>
    </row>
    <row r="3431" spans="1:9" ht="21" customHeight="1" x14ac:dyDescent="0.25">
      <c r="A3431" s="13" t="s">
        <v>3938</v>
      </c>
      <c r="B3431" s="14" t="s">
        <v>3939</v>
      </c>
      <c r="C3431" s="66" t="s">
        <v>17</v>
      </c>
      <c r="D3431" s="66"/>
      <c r="E3431" s="66"/>
      <c r="F3431" s="13" t="s">
        <v>25</v>
      </c>
      <c r="G3431" s="15">
        <v>0.152</v>
      </c>
      <c r="H3431" s="16">
        <v>32.799999999999997</v>
      </c>
      <c r="I3431" s="16">
        <f>TRUNC(TRUNC(G3431,8)*H3431,2)</f>
        <v>4.9800000000000004</v>
      </c>
    </row>
    <row r="3432" spans="1:9" ht="18" customHeight="1" x14ac:dyDescent="0.25">
      <c r="A3432" s="8"/>
      <c r="B3432" s="8"/>
      <c r="C3432" s="8"/>
      <c r="D3432" s="8"/>
      <c r="E3432" s="8"/>
      <c r="F3432" s="8"/>
      <c r="G3432" s="67" t="s">
        <v>3875</v>
      </c>
      <c r="H3432" s="67"/>
      <c r="I3432" s="17">
        <f>SUM(I3430:I3431)</f>
        <v>8.7100000000000009</v>
      </c>
    </row>
    <row r="3433" spans="1:9" ht="15" customHeight="1" x14ac:dyDescent="0.25">
      <c r="A3433" s="8"/>
      <c r="B3433" s="8"/>
      <c r="C3433" s="8"/>
      <c r="D3433" s="8"/>
      <c r="E3433" s="8"/>
      <c r="F3433" s="8"/>
      <c r="G3433" s="68" t="s">
        <v>3745</v>
      </c>
      <c r="H3433" s="68"/>
      <c r="I3433" s="4">
        <f>ROUND(SUM(I3428,I3432),2)</f>
        <v>10.47</v>
      </c>
    </row>
    <row r="3434" spans="1:9" ht="9.9499999999999993" customHeight="1" x14ac:dyDescent="0.25">
      <c r="A3434" s="8"/>
      <c r="B3434" s="8"/>
      <c r="C3434" s="8"/>
      <c r="D3434" s="8"/>
      <c r="E3434" s="8"/>
      <c r="F3434" s="8"/>
      <c r="G3434" s="62"/>
      <c r="H3434" s="62"/>
      <c r="I3434" s="62"/>
    </row>
    <row r="3435" spans="1:9" ht="20.100000000000001" customHeight="1" x14ac:dyDescent="0.25">
      <c r="A3435" s="63" t="s">
        <v>5042</v>
      </c>
      <c r="B3435" s="63"/>
      <c r="C3435" s="63"/>
      <c r="D3435" s="63"/>
      <c r="E3435" s="63"/>
      <c r="F3435" s="63"/>
      <c r="G3435" s="63"/>
      <c r="H3435" s="63"/>
      <c r="I3435" s="63"/>
    </row>
    <row r="3436" spans="1:9" ht="15" customHeight="1" x14ac:dyDescent="0.25">
      <c r="A3436" s="64" t="s">
        <v>3887</v>
      </c>
      <c r="B3436" s="64"/>
      <c r="C3436" s="65" t="s">
        <v>3</v>
      </c>
      <c r="D3436" s="65"/>
      <c r="E3436" s="65"/>
      <c r="F3436" s="12" t="s">
        <v>4</v>
      </c>
      <c r="G3436" s="12" t="s">
        <v>3725</v>
      </c>
      <c r="H3436" s="12" t="s">
        <v>3726</v>
      </c>
      <c r="I3436" s="12" t="s">
        <v>3727</v>
      </c>
    </row>
    <row r="3437" spans="1:9" ht="15" customHeight="1" x14ac:dyDescent="0.25">
      <c r="A3437" s="13" t="s">
        <v>4405</v>
      </c>
      <c r="B3437" s="14" t="s">
        <v>4406</v>
      </c>
      <c r="C3437" s="66" t="s">
        <v>17</v>
      </c>
      <c r="D3437" s="66"/>
      <c r="E3437" s="66"/>
      <c r="F3437" s="13" t="s">
        <v>61</v>
      </c>
      <c r="G3437" s="15">
        <v>8.8000000000000005E-3</v>
      </c>
      <c r="H3437" s="16">
        <v>63.09</v>
      </c>
      <c r="I3437" s="16">
        <f>TRUNC(TRUNC(G3437,8)*H3437,2)</f>
        <v>0.55000000000000004</v>
      </c>
    </row>
    <row r="3438" spans="1:9" ht="15" customHeight="1" x14ac:dyDescent="0.25">
      <c r="A3438" s="13" t="s">
        <v>4386</v>
      </c>
      <c r="B3438" s="14" t="s">
        <v>4387</v>
      </c>
      <c r="C3438" s="66" t="s">
        <v>17</v>
      </c>
      <c r="D3438" s="66"/>
      <c r="E3438" s="66"/>
      <c r="F3438" s="13" t="s">
        <v>61</v>
      </c>
      <c r="G3438" s="15">
        <v>4.8399999999999999E-2</v>
      </c>
      <c r="H3438" s="16">
        <v>1.9</v>
      </c>
      <c r="I3438" s="16">
        <f>TRUNC(TRUNC(G3438,8)*H3438,2)</f>
        <v>0.09</v>
      </c>
    </row>
    <row r="3439" spans="1:9" ht="21" customHeight="1" x14ac:dyDescent="0.25">
      <c r="A3439" s="13" t="s">
        <v>4409</v>
      </c>
      <c r="B3439" s="14" t="s">
        <v>4410</v>
      </c>
      <c r="C3439" s="66" t="s">
        <v>17</v>
      </c>
      <c r="D3439" s="66"/>
      <c r="E3439" s="66"/>
      <c r="F3439" s="13" t="s">
        <v>61</v>
      </c>
      <c r="G3439" s="15">
        <v>1.0500000000000001E-2</v>
      </c>
      <c r="H3439" s="16">
        <v>71.48</v>
      </c>
      <c r="I3439" s="16">
        <f>TRUNC(TRUNC(G3439,8)*H3439,2)</f>
        <v>0.75</v>
      </c>
    </row>
    <row r="3440" spans="1:9" ht="29.1" customHeight="1" x14ac:dyDescent="0.25">
      <c r="A3440" s="13" t="s">
        <v>5043</v>
      </c>
      <c r="B3440" s="14" t="s">
        <v>5044</v>
      </c>
      <c r="C3440" s="66" t="s">
        <v>17</v>
      </c>
      <c r="D3440" s="66"/>
      <c r="E3440" s="66"/>
      <c r="F3440" s="13" t="s">
        <v>61</v>
      </c>
      <c r="G3440" s="15">
        <v>1</v>
      </c>
      <c r="H3440" s="16">
        <v>9.4700000000000006</v>
      </c>
      <c r="I3440" s="16">
        <f>TRUNC(TRUNC(G3440,8)*H3440,2)</f>
        <v>9.4700000000000006</v>
      </c>
    </row>
    <row r="3441" spans="1:9" ht="15" customHeight="1" x14ac:dyDescent="0.25">
      <c r="A3441" s="8"/>
      <c r="B3441" s="8"/>
      <c r="C3441" s="8"/>
      <c r="D3441" s="8"/>
      <c r="E3441" s="8"/>
      <c r="F3441" s="8"/>
      <c r="G3441" s="67" t="s">
        <v>3896</v>
      </c>
      <c r="H3441" s="67"/>
      <c r="I3441" s="17">
        <f>SUM(I3437:I3440)</f>
        <v>10.860000000000001</v>
      </c>
    </row>
    <row r="3442" spans="1:9" ht="15" customHeight="1" x14ac:dyDescent="0.25">
      <c r="A3442" s="64" t="s">
        <v>3872</v>
      </c>
      <c r="B3442" s="64"/>
      <c r="C3442" s="65" t="s">
        <v>3</v>
      </c>
      <c r="D3442" s="65"/>
      <c r="E3442" s="65"/>
      <c r="F3442" s="12" t="s">
        <v>4</v>
      </c>
      <c r="G3442" s="12" t="s">
        <v>3725</v>
      </c>
      <c r="H3442" s="12" t="s">
        <v>3726</v>
      </c>
      <c r="I3442" s="12" t="s">
        <v>3727</v>
      </c>
    </row>
    <row r="3443" spans="1:9" ht="21" customHeight="1" x14ac:dyDescent="0.25">
      <c r="A3443" s="13" t="s">
        <v>3936</v>
      </c>
      <c r="B3443" s="14" t="s">
        <v>3937</v>
      </c>
      <c r="C3443" s="66" t="s">
        <v>17</v>
      </c>
      <c r="D3443" s="66"/>
      <c r="E3443" s="66"/>
      <c r="F3443" s="13" t="s">
        <v>25</v>
      </c>
      <c r="G3443" s="15">
        <v>0.17480000000000001</v>
      </c>
      <c r="H3443" s="16">
        <v>24.57</v>
      </c>
      <c r="I3443" s="16">
        <f>TRUNC(TRUNC(G3443,8)*H3443,2)</f>
        <v>4.29</v>
      </c>
    </row>
    <row r="3444" spans="1:9" ht="21" customHeight="1" x14ac:dyDescent="0.25">
      <c r="A3444" s="13" t="s">
        <v>3938</v>
      </c>
      <c r="B3444" s="14" t="s">
        <v>3939</v>
      </c>
      <c r="C3444" s="66" t="s">
        <v>17</v>
      </c>
      <c r="D3444" s="66"/>
      <c r="E3444" s="66"/>
      <c r="F3444" s="13" t="s">
        <v>25</v>
      </c>
      <c r="G3444" s="15">
        <v>0.17480000000000001</v>
      </c>
      <c r="H3444" s="16">
        <v>32.799999999999997</v>
      </c>
      <c r="I3444" s="16">
        <f>TRUNC(TRUNC(G3444,8)*H3444,2)</f>
        <v>5.73</v>
      </c>
    </row>
    <row r="3445" spans="1:9" ht="18" customHeight="1" x14ac:dyDescent="0.25">
      <c r="A3445" s="8"/>
      <c r="B3445" s="8"/>
      <c r="C3445" s="8"/>
      <c r="D3445" s="8"/>
      <c r="E3445" s="8"/>
      <c r="F3445" s="8"/>
      <c r="G3445" s="67" t="s">
        <v>3875</v>
      </c>
      <c r="H3445" s="67"/>
      <c r="I3445" s="17">
        <f>SUM(I3443:I3444)</f>
        <v>10.02</v>
      </c>
    </row>
    <row r="3446" spans="1:9" ht="15" customHeight="1" x14ac:dyDescent="0.25">
      <c r="A3446" s="8"/>
      <c r="B3446" s="8"/>
      <c r="C3446" s="8"/>
      <c r="D3446" s="8"/>
      <c r="E3446" s="8"/>
      <c r="F3446" s="8"/>
      <c r="G3446" s="68" t="s">
        <v>3745</v>
      </c>
      <c r="H3446" s="68"/>
      <c r="I3446" s="4">
        <f>ROUND(SUM(I3441,I3445),2)</f>
        <v>20.88</v>
      </c>
    </row>
    <row r="3447" spans="1:9" ht="9.9499999999999993" customHeight="1" x14ac:dyDescent="0.25">
      <c r="A3447" s="8"/>
      <c r="B3447" s="8"/>
      <c r="C3447" s="8"/>
      <c r="D3447" s="8"/>
      <c r="E3447" s="8"/>
      <c r="F3447" s="8"/>
      <c r="G3447" s="62"/>
      <c r="H3447" s="62"/>
      <c r="I3447" s="62"/>
    </row>
    <row r="3448" spans="1:9" ht="20.100000000000001" customHeight="1" x14ac:dyDescent="0.25">
      <c r="A3448" s="63" t="s">
        <v>5045</v>
      </c>
      <c r="B3448" s="63"/>
      <c r="C3448" s="63"/>
      <c r="D3448" s="63"/>
      <c r="E3448" s="63"/>
      <c r="F3448" s="63"/>
      <c r="G3448" s="63"/>
      <c r="H3448" s="63"/>
      <c r="I3448" s="63"/>
    </row>
    <row r="3449" spans="1:9" ht="15" customHeight="1" x14ac:dyDescent="0.25">
      <c r="A3449" s="64" t="s">
        <v>3887</v>
      </c>
      <c r="B3449" s="64"/>
      <c r="C3449" s="65" t="s">
        <v>3</v>
      </c>
      <c r="D3449" s="65"/>
      <c r="E3449" s="65"/>
      <c r="F3449" s="12" t="s">
        <v>4</v>
      </c>
      <c r="G3449" s="12" t="s">
        <v>3725</v>
      </c>
      <c r="H3449" s="12" t="s">
        <v>3726</v>
      </c>
      <c r="I3449" s="12" t="s">
        <v>3727</v>
      </c>
    </row>
    <row r="3450" spans="1:9" ht="15" customHeight="1" x14ac:dyDescent="0.25">
      <c r="A3450" s="13" t="s">
        <v>4405</v>
      </c>
      <c r="B3450" s="14" t="s">
        <v>4406</v>
      </c>
      <c r="C3450" s="66" t="s">
        <v>17</v>
      </c>
      <c r="D3450" s="66"/>
      <c r="E3450" s="66"/>
      <c r="F3450" s="13" t="s">
        <v>61</v>
      </c>
      <c r="G3450" s="15">
        <v>1.06E-2</v>
      </c>
      <c r="H3450" s="16">
        <v>63.09</v>
      </c>
      <c r="I3450" s="16">
        <f>TRUNC(TRUNC(G3450,8)*H3450,2)</f>
        <v>0.66</v>
      </c>
    </row>
    <row r="3451" spans="1:9" ht="15" customHeight="1" x14ac:dyDescent="0.25">
      <c r="A3451" s="13" t="s">
        <v>4386</v>
      </c>
      <c r="B3451" s="14" t="s">
        <v>4387</v>
      </c>
      <c r="C3451" s="66" t="s">
        <v>17</v>
      </c>
      <c r="D3451" s="66"/>
      <c r="E3451" s="66"/>
      <c r="F3451" s="13" t="s">
        <v>61</v>
      </c>
      <c r="G3451" s="15">
        <v>1.6199999999999999E-2</v>
      </c>
      <c r="H3451" s="16">
        <v>1.9</v>
      </c>
      <c r="I3451" s="16">
        <f>TRUNC(TRUNC(G3451,8)*H3451,2)</f>
        <v>0.03</v>
      </c>
    </row>
    <row r="3452" spans="1:9" ht="21" customHeight="1" x14ac:dyDescent="0.25">
      <c r="A3452" s="13" t="s">
        <v>4409</v>
      </c>
      <c r="B3452" s="14" t="s">
        <v>4410</v>
      </c>
      <c r="C3452" s="66" t="s">
        <v>17</v>
      </c>
      <c r="D3452" s="66"/>
      <c r="E3452" s="66"/>
      <c r="F3452" s="13" t="s">
        <v>61</v>
      </c>
      <c r="G3452" s="15">
        <v>1.2E-2</v>
      </c>
      <c r="H3452" s="16">
        <v>71.48</v>
      </c>
      <c r="I3452" s="16">
        <f>TRUNC(TRUNC(G3452,8)*H3452,2)</f>
        <v>0.85</v>
      </c>
    </row>
    <row r="3453" spans="1:9" ht="21" customHeight="1" x14ac:dyDescent="0.25">
      <c r="A3453" s="13" t="s">
        <v>5046</v>
      </c>
      <c r="B3453" s="14" t="s">
        <v>5047</v>
      </c>
      <c r="C3453" s="66" t="s">
        <v>17</v>
      </c>
      <c r="D3453" s="66"/>
      <c r="E3453" s="66"/>
      <c r="F3453" s="13" t="s">
        <v>61</v>
      </c>
      <c r="G3453" s="15">
        <v>1</v>
      </c>
      <c r="H3453" s="16">
        <v>1.1399999999999999</v>
      </c>
      <c r="I3453" s="16">
        <f>TRUNC(TRUNC(G3453,8)*H3453,2)</f>
        <v>1.1399999999999999</v>
      </c>
    </row>
    <row r="3454" spans="1:9" ht="15" customHeight="1" x14ac:dyDescent="0.25">
      <c r="A3454" s="8"/>
      <c r="B3454" s="8"/>
      <c r="C3454" s="8"/>
      <c r="D3454" s="8"/>
      <c r="E3454" s="8"/>
      <c r="F3454" s="8"/>
      <c r="G3454" s="67" t="s">
        <v>3896</v>
      </c>
      <c r="H3454" s="67"/>
      <c r="I3454" s="17">
        <f>SUM(I3450:I3453)</f>
        <v>2.6799999999999997</v>
      </c>
    </row>
    <row r="3455" spans="1:9" ht="15" customHeight="1" x14ac:dyDescent="0.25">
      <c r="A3455" s="64" t="s">
        <v>3872</v>
      </c>
      <c r="B3455" s="64"/>
      <c r="C3455" s="65" t="s">
        <v>3</v>
      </c>
      <c r="D3455" s="65"/>
      <c r="E3455" s="65"/>
      <c r="F3455" s="12" t="s">
        <v>4</v>
      </c>
      <c r="G3455" s="12" t="s">
        <v>3725</v>
      </c>
      <c r="H3455" s="12" t="s">
        <v>3726</v>
      </c>
      <c r="I3455" s="12" t="s">
        <v>3727</v>
      </c>
    </row>
    <row r="3456" spans="1:9" ht="21" customHeight="1" x14ac:dyDescent="0.25">
      <c r="A3456" s="13" t="s">
        <v>3936</v>
      </c>
      <c r="B3456" s="14" t="s">
        <v>3937</v>
      </c>
      <c r="C3456" s="66" t="s">
        <v>17</v>
      </c>
      <c r="D3456" s="66"/>
      <c r="E3456" s="66"/>
      <c r="F3456" s="13" t="s">
        <v>25</v>
      </c>
      <c r="G3456" s="15">
        <v>9.4100000000000003E-2</v>
      </c>
      <c r="H3456" s="16">
        <v>24.57</v>
      </c>
      <c r="I3456" s="16">
        <f>TRUNC(TRUNC(G3456,8)*H3456,2)</f>
        <v>2.31</v>
      </c>
    </row>
    <row r="3457" spans="1:9" ht="21" customHeight="1" x14ac:dyDescent="0.25">
      <c r="A3457" s="13" t="s">
        <v>3938</v>
      </c>
      <c r="B3457" s="14" t="s">
        <v>3939</v>
      </c>
      <c r="C3457" s="66" t="s">
        <v>17</v>
      </c>
      <c r="D3457" s="66"/>
      <c r="E3457" s="66"/>
      <c r="F3457" s="13" t="s">
        <v>25</v>
      </c>
      <c r="G3457" s="15">
        <v>9.4100000000000003E-2</v>
      </c>
      <c r="H3457" s="16">
        <v>32.799999999999997</v>
      </c>
      <c r="I3457" s="16">
        <f>TRUNC(TRUNC(G3457,8)*H3457,2)</f>
        <v>3.08</v>
      </c>
    </row>
    <row r="3458" spans="1:9" ht="18" customHeight="1" x14ac:dyDescent="0.25">
      <c r="A3458" s="8"/>
      <c r="B3458" s="8"/>
      <c r="C3458" s="8"/>
      <c r="D3458" s="8"/>
      <c r="E3458" s="8"/>
      <c r="F3458" s="8"/>
      <c r="G3458" s="67" t="s">
        <v>3875</v>
      </c>
      <c r="H3458" s="67"/>
      <c r="I3458" s="17">
        <f>SUM(I3456:I3457)</f>
        <v>5.3900000000000006</v>
      </c>
    </row>
    <row r="3459" spans="1:9" ht="15" customHeight="1" x14ac:dyDescent="0.25">
      <c r="A3459" s="8"/>
      <c r="B3459" s="8"/>
      <c r="C3459" s="8"/>
      <c r="D3459" s="8"/>
      <c r="E3459" s="8"/>
      <c r="F3459" s="8"/>
      <c r="G3459" s="68" t="s">
        <v>3745</v>
      </c>
      <c r="H3459" s="68"/>
      <c r="I3459" s="4">
        <f>ROUND(SUM(I3454,I3458),2)</f>
        <v>8.07</v>
      </c>
    </row>
    <row r="3460" spans="1:9" ht="9.9499999999999993" customHeight="1" x14ac:dyDescent="0.25">
      <c r="A3460" s="8"/>
      <c r="B3460" s="8"/>
      <c r="C3460" s="8"/>
      <c r="D3460" s="8"/>
      <c r="E3460" s="8"/>
      <c r="F3460" s="8"/>
      <c r="G3460" s="62"/>
      <c r="H3460" s="62"/>
      <c r="I3460" s="62"/>
    </row>
    <row r="3461" spans="1:9" ht="20.100000000000001" customHeight="1" x14ac:dyDescent="0.25">
      <c r="A3461" s="63" t="s">
        <v>5048</v>
      </c>
      <c r="B3461" s="63"/>
      <c r="C3461" s="63"/>
      <c r="D3461" s="63"/>
      <c r="E3461" s="63"/>
      <c r="F3461" s="63"/>
      <c r="G3461" s="63"/>
      <c r="H3461" s="63"/>
      <c r="I3461" s="63"/>
    </row>
    <row r="3462" spans="1:9" ht="15" customHeight="1" x14ac:dyDescent="0.25">
      <c r="A3462" s="64" t="s">
        <v>3887</v>
      </c>
      <c r="B3462" s="64"/>
      <c r="C3462" s="65" t="s">
        <v>3</v>
      </c>
      <c r="D3462" s="65"/>
      <c r="E3462" s="65"/>
      <c r="F3462" s="12" t="s">
        <v>4</v>
      </c>
      <c r="G3462" s="12" t="s">
        <v>3725</v>
      </c>
      <c r="H3462" s="12" t="s">
        <v>3726</v>
      </c>
      <c r="I3462" s="12" t="s">
        <v>3727</v>
      </c>
    </row>
    <row r="3463" spans="1:9" ht="15" customHeight="1" x14ac:dyDescent="0.25">
      <c r="A3463" s="13" t="s">
        <v>4405</v>
      </c>
      <c r="B3463" s="14" t="s">
        <v>4406</v>
      </c>
      <c r="C3463" s="66" t="s">
        <v>17</v>
      </c>
      <c r="D3463" s="66"/>
      <c r="E3463" s="66"/>
      <c r="F3463" s="13" t="s">
        <v>61</v>
      </c>
      <c r="G3463" s="15">
        <v>7.1000000000000004E-3</v>
      </c>
      <c r="H3463" s="16">
        <v>63.09</v>
      </c>
      <c r="I3463" s="16">
        <f>TRUNC(TRUNC(G3463,8)*H3463,2)</f>
        <v>0.44</v>
      </c>
    </row>
    <row r="3464" spans="1:9" ht="21" customHeight="1" x14ac:dyDescent="0.25">
      <c r="A3464" s="13" t="s">
        <v>4438</v>
      </c>
      <c r="B3464" s="14" t="s">
        <v>4439</v>
      </c>
      <c r="C3464" s="66" t="s">
        <v>17</v>
      </c>
      <c r="D3464" s="66"/>
      <c r="E3464" s="66"/>
      <c r="F3464" s="13" t="s">
        <v>61</v>
      </c>
      <c r="G3464" s="15">
        <v>1</v>
      </c>
      <c r="H3464" s="16">
        <v>0.69</v>
      </c>
      <c r="I3464" s="16">
        <f>TRUNC(TRUNC(G3464,8)*H3464,2)</f>
        <v>0.69</v>
      </c>
    </row>
    <row r="3465" spans="1:9" ht="15" customHeight="1" x14ac:dyDescent="0.25">
      <c r="A3465" s="13" t="s">
        <v>4386</v>
      </c>
      <c r="B3465" s="14" t="s">
        <v>4387</v>
      </c>
      <c r="C3465" s="66" t="s">
        <v>17</v>
      </c>
      <c r="D3465" s="66"/>
      <c r="E3465" s="66"/>
      <c r="F3465" s="13" t="s">
        <v>61</v>
      </c>
      <c r="G3465" s="15">
        <v>1.0800000000000001E-2</v>
      </c>
      <c r="H3465" s="16">
        <v>1.9</v>
      </c>
      <c r="I3465" s="16">
        <f>TRUNC(TRUNC(G3465,8)*H3465,2)</f>
        <v>0.02</v>
      </c>
    </row>
    <row r="3466" spans="1:9" ht="21" customHeight="1" x14ac:dyDescent="0.25">
      <c r="A3466" s="13" t="s">
        <v>4409</v>
      </c>
      <c r="B3466" s="14" t="s">
        <v>4410</v>
      </c>
      <c r="C3466" s="66" t="s">
        <v>17</v>
      </c>
      <c r="D3466" s="66"/>
      <c r="E3466" s="66"/>
      <c r="F3466" s="13" t="s">
        <v>61</v>
      </c>
      <c r="G3466" s="15">
        <v>8.0000000000000002E-3</v>
      </c>
      <c r="H3466" s="16">
        <v>71.48</v>
      </c>
      <c r="I3466" s="16">
        <f>TRUNC(TRUNC(G3466,8)*H3466,2)</f>
        <v>0.56999999999999995</v>
      </c>
    </row>
    <row r="3467" spans="1:9" ht="15" customHeight="1" x14ac:dyDescent="0.25">
      <c r="A3467" s="8"/>
      <c r="B3467" s="8"/>
      <c r="C3467" s="8"/>
      <c r="D3467" s="8"/>
      <c r="E3467" s="8"/>
      <c r="F3467" s="8"/>
      <c r="G3467" s="67" t="s">
        <v>3896</v>
      </c>
      <c r="H3467" s="67"/>
      <c r="I3467" s="17">
        <f>SUM(I3463:I3466)</f>
        <v>1.7199999999999998</v>
      </c>
    </row>
    <row r="3468" spans="1:9" ht="15" customHeight="1" x14ac:dyDescent="0.25">
      <c r="A3468" s="64" t="s">
        <v>3872</v>
      </c>
      <c r="B3468" s="64"/>
      <c r="C3468" s="65" t="s">
        <v>3</v>
      </c>
      <c r="D3468" s="65"/>
      <c r="E3468" s="65"/>
      <c r="F3468" s="12" t="s">
        <v>4</v>
      </c>
      <c r="G3468" s="12" t="s">
        <v>3725</v>
      </c>
      <c r="H3468" s="12" t="s">
        <v>3726</v>
      </c>
      <c r="I3468" s="12" t="s">
        <v>3727</v>
      </c>
    </row>
    <row r="3469" spans="1:9" ht="21" customHeight="1" x14ac:dyDescent="0.25">
      <c r="A3469" s="13" t="s">
        <v>3936</v>
      </c>
      <c r="B3469" s="14" t="s">
        <v>3937</v>
      </c>
      <c r="C3469" s="66" t="s">
        <v>17</v>
      </c>
      <c r="D3469" s="66"/>
      <c r="E3469" s="66"/>
      <c r="F3469" s="13" t="s">
        <v>25</v>
      </c>
      <c r="G3469" s="15">
        <v>7.0599999999999996E-2</v>
      </c>
      <c r="H3469" s="16">
        <v>24.57</v>
      </c>
      <c r="I3469" s="16">
        <f>TRUNC(TRUNC(G3469,8)*H3469,2)</f>
        <v>1.73</v>
      </c>
    </row>
    <row r="3470" spans="1:9" ht="21" customHeight="1" x14ac:dyDescent="0.25">
      <c r="A3470" s="13" t="s">
        <v>3938</v>
      </c>
      <c r="B3470" s="14" t="s">
        <v>3939</v>
      </c>
      <c r="C3470" s="66" t="s">
        <v>17</v>
      </c>
      <c r="D3470" s="66"/>
      <c r="E3470" s="66"/>
      <c r="F3470" s="13" t="s">
        <v>25</v>
      </c>
      <c r="G3470" s="15">
        <v>7.0599999999999996E-2</v>
      </c>
      <c r="H3470" s="16">
        <v>32.799999999999997</v>
      </c>
      <c r="I3470" s="16">
        <f>TRUNC(TRUNC(G3470,8)*H3470,2)</f>
        <v>2.31</v>
      </c>
    </row>
    <row r="3471" spans="1:9" ht="18" customHeight="1" x14ac:dyDescent="0.25">
      <c r="A3471" s="8"/>
      <c r="B3471" s="8"/>
      <c r="C3471" s="8"/>
      <c r="D3471" s="8"/>
      <c r="E3471" s="8"/>
      <c r="F3471" s="8"/>
      <c r="G3471" s="67" t="s">
        <v>3875</v>
      </c>
      <c r="H3471" s="67"/>
      <c r="I3471" s="17">
        <f>SUM(I3469:I3470)</f>
        <v>4.04</v>
      </c>
    </row>
    <row r="3472" spans="1:9" ht="15" customHeight="1" x14ac:dyDescent="0.25">
      <c r="A3472" s="8"/>
      <c r="B3472" s="8"/>
      <c r="C3472" s="8"/>
      <c r="D3472" s="8"/>
      <c r="E3472" s="8"/>
      <c r="F3472" s="8"/>
      <c r="G3472" s="68" t="s">
        <v>3745</v>
      </c>
      <c r="H3472" s="68"/>
      <c r="I3472" s="4">
        <f>ROUND(SUM(I3467,I3471),2)</f>
        <v>5.76</v>
      </c>
    </row>
    <row r="3473" spans="1:9" ht="9.9499999999999993" customHeight="1" x14ac:dyDescent="0.25">
      <c r="A3473" s="8"/>
      <c r="B3473" s="8"/>
      <c r="C3473" s="8"/>
      <c r="D3473" s="8"/>
      <c r="E3473" s="8"/>
      <c r="F3473" s="8"/>
      <c r="G3473" s="62"/>
      <c r="H3473" s="62"/>
      <c r="I3473" s="62"/>
    </row>
    <row r="3474" spans="1:9" ht="20.100000000000001" customHeight="1" x14ac:dyDescent="0.25">
      <c r="A3474" s="63" t="s">
        <v>5049</v>
      </c>
      <c r="B3474" s="63"/>
      <c r="C3474" s="63"/>
      <c r="D3474" s="63"/>
      <c r="E3474" s="63"/>
      <c r="F3474" s="63"/>
      <c r="G3474" s="63"/>
      <c r="H3474" s="63"/>
      <c r="I3474" s="63"/>
    </row>
    <row r="3475" spans="1:9" ht="15" customHeight="1" x14ac:dyDescent="0.25">
      <c r="A3475" s="64" t="s">
        <v>3887</v>
      </c>
      <c r="B3475" s="64"/>
      <c r="C3475" s="65" t="s">
        <v>3</v>
      </c>
      <c r="D3475" s="65"/>
      <c r="E3475" s="65"/>
      <c r="F3475" s="12" t="s">
        <v>4</v>
      </c>
      <c r="G3475" s="12" t="s">
        <v>3725</v>
      </c>
      <c r="H3475" s="12" t="s">
        <v>3726</v>
      </c>
      <c r="I3475" s="12" t="s">
        <v>3727</v>
      </c>
    </row>
    <row r="3476" spans="1:9" ht="15" customHeight="1" x14ac:dyDescent="0.25">
      <c r="A3476" s="13" t="s">
        <v>4405</v>
      </c>
      <c r="B3476" s="14" t="s">
        <v>4406</v>
      </c>
      <c r="C3476" s="66" t="s">
        <v>17</v>
      </c>
      <c r="D3476" s="66"/>
      <c r="E3476" s="66"/>
      <c r="F3476" s="13" t="s">
        <v>61</v>
      </c>
      <c r="G3476" s="15">
        <v>9.4000000000000004E-3</v>
      </c>
      <c r="H3476" s="16">
        <v>63.09</v>
      </c>
      <c r="I3476" s="16">
        <f>TRUNC(TRUNC(G3476,8)*H3476,2)</f>
        <v>0.59</v>
      </c>
    </row>
    <row r="3477" spans="1:9" ht="21" customHeight="1" x14ac:dyDescent="0.25">
      <c r="A3477" s="13" t="s">
        <v>4441</v>
      </c>
      <c r="B3477" s="14" t="s">
        <v>4442</v>
      </c>
      <c r="C3477" s="66" t="s">
        <v>17</v>
      </c>
      <c r="D3477" s="66"/>
      <c r="E3477" s="66"/>
      <c r="F3477" s="13" t="s">
        <v>61</v>
      </c>
      <c r="G3477" s="15">
        <v>1</v>
      </c>
      <c r="H3477" s="16">
        <v>2.29</v>
      </c>
      <c r="I3477" s="16">
        <f>TRUNC(TRUNC(G3477,8)*H3477,2)</f>
        <v>2.29</v>
      </c>
    </row>
    <row r="3478" spans="1:9" ht="15" customHeight="1" x14ac:dyDescent="0.25">
      <c r="A3478" s="13" t="s">
        <v>4386</v>
      </c>
      <c r="B3478" s="14" t="s">
        <v>4387</v>
      </c>
      <c r="C3478" s="66" t="s">
        <v>17</v>
      </c>
      <c r="D3478" s="66"/>
      <c r="E3478" s="66"/>
      <c r="F3478" s="13" t="s">
        <v>61</v>
      </c>
      <c r="G3478" s="15">
        <v>1.3100000000000001E-2</v>
      </c>
      <c r="H3478" s="16">
        <v>1.9</v>
      </c>
      <c r="I3478" s="16">
        <f>TRUNC(TRUNC(G3478,8)*H3478,2)</f>
        <v>0.02</v>
      </c>
    </row>
    <row r="3479" spans="1:9" ht="21" customHeight="1" x14ac:dyDescent="0.25">
      <c r="A3479" s="13" t="s">
        <v>4409</v>
      </c>
      <c r="B3479" s="14" t="s">
        <v>4410</v>
      </c>
      <c r="C3479" s="66" t="s">
        <v>17</v>
      </c>
      <c r="D3479" s="66"/>
      <c r="E3479" s="66"/>
      <c r="F3479" s="13" t="s">
        <v>61</v>
      </c>
      <c r="G3479" s="15">
        <v>1.0999999999999999E-2</v>
      </c>
      <c r="H3479" s="16">
        <v>71.48</v>
      </c>
      <c r="I3479" s="16">
        <f>TRUNC(TRUNC(G3479,8)*H3479,2)</f>
        <v>0.78</v>
      </c>
    </row>
    <row r="3480" spans="1:9" ht="15" customHeight="1" x14ac:dyDescent="0.25">
      <c r="A3480" s="8"/>
      <c r="B3480" s="8"/>
      <c r="C3480" s="8"/>
      <c r="D3480" s="8"/>
      <c r="E3480" s="8"/>
      <c r="F3480" s="8"/>
      <c r="G3480" s="67" t="s">
        <v>3896</v>
      </c>
      <c r="H3480" s="67"/>
      <c r="I3480" s="17">
        <f>SUM(I3476:I3479)</f>
        <v>3.6799999999999997</v>
      </c>
    </row>
    <row r="3481" spans="1:9" ht="15" customHeight="1" x14ac:dyDescent="0.25">
      <c r="A3481" s="64" t="s">
        <v>3872</v>
      </c>
      <c r="B3481" s="64"/>
      <c r="C3481" s="65" t="s">
        <v>3</v>
      </c>
      <c r="D3481" s="65"/>
      <c r="E3481" s="65"/>
      <c r="F3481" s="12" t="s">
        <v>4</v>
      </c>
      <c r="G3481" s="12" t="s">
        <v>3725</v>
      </c>
      <c r="H3481" s="12" t="s">
        <v>3726</v>
      </c>
      <c r="I3481" s="12" t="s">
        <v>3727</v>
      </c>
    </row>
    <row r="3482" spans="1:9" ht="21" customHeight="1" x14ac:dyDescent="0.25">
      <c r="A3482" s="13" t="s">
        <v>3936</v>
      </c>
      <c r="B3482" s="14" t="s">
        <v>3937</v>
      </c>
      <c r="C3482" s="66" t="s">
        <v>17</v>
      </c>
      <c r="D3482" s="66"/>
      <c r="E3482" s="66"/>
      <c r="F3482" s="13" t="s">
        <v>25</v>
      </c>
      <c r="G3482" s="15">
        <v>8.5900000000000004E-2</v>
      </c>
      <c r="H3482" s="16">
        <v>24.57</v>
      </c>
      <c r="I3482" s="16">
        <f>TRUNC(TRUNC(G3482,8)*H3482,2)</f>
        <v>2.11</v>
      </c>
    </row>
    <row r="3483" spans="1:9" ht="21" customHeight="1" x14ac:dyDescent="0.25">
      <c r="A3483" s="13" t="s">
        <v>3938</v>
      </c>
      <c r="B3483" s="14" t="s">
        <v>3939</v>
      </c>
      <c r="C3483" s="66" t="s">
        <v>17</v>
      </c>
      <c r="D3483" s="66"/>
      <c r="E3483" s="66"/>
      <c r="F3483" s="13" t="s">
        <v>25</v>
      </c>
      <c r="G3483" s="15">
        <v>8.5900000000000004E-2</v>
      </c>
      <c r="H3483" s="16">
        <v>32.799999999999997</v>
      </c>
      <c r="I3483" s="16">
        <f>TRUNC(TRUNC(G3483,8)*H3483,2)</f>
        <v>2.81</v>
      </c>
    </row>
    <row r="3484" spans="1:9" ht="18" customHeight="1" x14ac:dyDescent="0.25">
      <c r="A3484" s="8"/>
      <c r="B3484" s="8"/>
      <c r="C3484" s="8"/>
      <c r="D3484" s="8"/>
      <c r="E3484" s="8"/>
      <c r="F3484" s="8"/>
      <c r="G3484" s="67" t="s">
        <v>3875</v>
      </c>
      <c r="H3484" s="67"/>
      <c r="I3484" s="17">
        <f>SUM(I3482:I3483)</f>
        <v>4.92</v>
      </c>
    </row>
    <row r="3485" spans="1:9" ht="15" customHeight="1" x14ac:dyDescent="0.25">
      <c r="A3485" s="8"/>
      <c r="B3485" s="8"/>
      <c r="C3485" s="8"/>
      <c r="D3485" s="8"/>
      <c r="E3485" s="8"/>
      <c r="F3485" s="8"/>
      <c r="G3485" s="68" t="s">
        <v>3745</v>
      </c>
      <c r="H3485" s="68"/>
      <c r="I3485" s="4">
        <f>ROUND(SUM(I3480,I3484),2)</f>
        <v>8.6</v>
      </c>
    </row>
    <row r="3486" spans="1:9" ht="9.9499999999999993" customHeight="1" x14ac:dyDescent="0.25">
      <c r="A3486" s="8"/>
      <c r="B3486" s="8"/>
      <c r="C3486" s="8"/>
      <c r="D3486" s="8"/>
      <c r="E3486" s="8"/>
      <c r="F3486" s="8"/>
      <c r="G3486" s="62"/>
      <c r="H3486" s="62"/>
      <c r="I3486" s="62"/>
    </row>
    <row r="3487" spans="1:9" ht="20.100000000000001" customHeight="1" x14ac:dyDescent="0.25">
      <c r="A3487" s="63" t="s">
        <v>5050</v>
      </c>
      <c r="B3487" s="63"/>
      <c r="C3487" s="63"/>
      <c r="D3487" s="63"/>
      <c r="E3487" s="63"/>
      <c r="F3487" s="63"/>
      <c r="G3487" s="63"/>
      <c r="H3487" s="63"/>
      <c r="I3487" s="63"/>
    </row>
    <row r="3488" spans="1:9" ht="15" customHeight="1" x14ac:dyDescent="0.25">
      <c r="A3488" s="64" t="s">
        <v>3887</v>
      </c>
      <c r="B3488" s="64"/>
      <c r="C3488" s="65" t="s">
        <v>3</v>
      </c>
      <c r="D3488" s="65"/>
      <c r="E3488" s="65"/>
      <c r="F3488" s="12" t="s">
        <v>4</v>
      </c>
      <c r="G3488" s="12" t="s">
        <v>3725</v>
      </c>
      <c r="H3488" s="12" t="s">
        <v>3726</v>
      </c>
      <c r="I3488" s="12" t="s">
        <v>3727</v>
      </c>
    </row>
    <row r="3489" spans="1:9" ht="21" customHeight="1" x14ac:dyDescent="0.25">
      <c r="A3489" s="13" t="s">
        <v>5051</v>
      </c>
      <c r="B3489" s="14" t="s">
        <v>5052</v>
      </c>
      <c r="C3489" s="66" t="s">
        <v>17</v>
      </c>
      <c r="D3489" s="66"/>
      <c r="E3489" s="66"/>
      <c r="F3489" s="13" t="s">
        <v>61</v>
      </c>
      <c r="G3489" s="15">
        <v>1</v>
      </c>
      <c r="H3489" s="16">
        <v>11.66</v>
      </c>
      <c r="I3489" s="16">
        <f>TRUNC(TRUNC(G3489,8)*H3489,2)</f>
        <v>11.66</v>
      </c>
    </row>
    <row r="3490" spans="1:9" ht="15" customHeight="1" x14ac:dyDescent="0.25">
      <c r="A3490" s="13" t="s">
        <v>4405</v>
      </c>
      <c r="B3490" s="14" t="s">
        <v>4406</v>
      </c>
      <c r="C3490" s="66" t="s">
        <v>17</v>
      </c>
      <c r="D3490" s="66"/>
      <c r="E3490" s="66"/>
      <c r="F3490" s="13" t="s">
        <v>61</v>
      </c>
      <c r="G3490" s="15">
        <v>3.5000000000000001E-3</v>
      </c>
      <c r="H3490" s="16">
        <v>63.09</v>
      </c>
      <c r="I3490" s="16">
        <f>TRUNC(TRUNC(G3490,8)*H3490,2)</f>
        <v>0.22</v>
      </c>
    </row>
    <row r="3491" spans="1:9" ht="21" customHeight="1" x14ac:dyDescent="0.25">
      <c r="A3491" s="13" t="s">
        <v>4409</v>
      </c>
      <c r="B3491" s="14" t="s">
        <v>4410</v>
      </c>
      <c r="C3491" s="66" t="s">
        <v>17</v>
      </c>
      <c r="D3491" s="66"/>
      <c r="E3491" s="66"/>
      <c r="F3491" s="13" t="s">
        <v>61</v>
      </c>
      <c r="G3491" s="15">
        <v>4.0000000000000001E-3</v>
      </c>
      <c r="H3491" s="16">
        <v>71.48</v>
      </c>
      <c r="I3491" s="16">
        <f>TRUNC(TRUNC(G3491,8)*H3491,2)</f>
        <v>0.28000000000000003</v>
      </c>
    </row>
    <row r="3492" spans="1:9" ht="15" customHeight="1" x14ac:dyDescent="0.25">
      <c r="A3492" s="8"/>
      <c r="B3492" s="8"/>
      <c r="C3492" s="8"/>
      <c r="D3492" s="8"/>
      <c r="E3492" s="8"/>
      <c r="F3492" s="8"/>
      <c r="G3492" s="67" t="s">
        <v>3896</v>
      </c>
      <c r="H3492" s="67"/>
      <c r="I3492" s="17">
        <f>SUM(I3489:I3491)</f>
        <v>12.16</v>
      </c>
    </row>
    <row r="3493" spans="1:9" ht="15" customHeight="1" x14ac:dyDescent="0.25">
      <c r="A3493" s="64" t="s">
        <v>3872</v>
      </c>
      <c r="B3493" s="64"/>
      <c r="C3493" s="65" t="s">
        <v>3</v>
      </c>
      <c r="D3493" s="65"/>
      <c r="E3493" s="65"/>
      <c r="F3493" s="12" t="s">
        <v>4</v>
      </c>
      <c r="G3493" s="12" t="s">
        <v>3725</v>
      </c>
      <c r="H3493" s="12" t="s">
        <v>3726</v>
      </c>
      <c r="I3493" s="12" t="s">
        <v>3727</v>
      </c>
    </row>
    <row r="3494" spans="1:9" ht="21" customHeight="1" x14ac:dyDescent="0.25">
      <c r="A3494" s="13" t="s">
        <v>3936</v>
      </c>
      <c r="B3494" s="14" t="s">
        <v>3937</v>
      </c>
      <c r="C3494" s="66" t="s">
        <v>17</v>
      </c>
      <c r="D3494" s="66"/>
      <c r="E3494" s="66"/>
      <c r="F3494" s="13" t="s">
        <v>25</v>
      </c>
      <c r="G3494" s="15">
        <v>0.1338</v>
      </c>
      <c r="H3494" s="16">
        <v>24.57</v>
      </c>
      <c r="I3494" s="16">
        <f>TRUNC(TRUNC(G3494,8)*H3494,2)</f>
        <v>3.28</v>
      </c>
    </row>
    <row r="3495" spans="1:9" ht="21" customHeight="1" x14ac:dyDescent="0.25">
      <c r="A3495" s="13" t="s">
        <v>3938</v>
      </c>
      <c r="B3495" s="14" t="s">
        <v>3939</v>
      </c>
      <c r="C3495" s="66" t="s">
        <v>17</v>
      </c>
      <c r="D3495" s="66"/>
      <c r="E3495" s="66"/>
      <c r="F3495" s="13" t="s">
        <v>25</v>
      </c>
      <c r="G3495" s="15">
        <v>0.1338</v>
      </c>
      <c r="H3495" s="16">
        <v>32.799999999999997</v>
      </c>
      <c r="I3495" s="16">
        <f>TRUNC(TRUNC(G3495,8)*H3495,2)</f>
        <v>4.38</v>
      </c>
    </row>
    <row r="3496" spans="1:9" ht="18" customHeight="1" x14ac:dyDescent="0.25">
      <c r="A3496" s="8"/>
      <c r="B3496" s="8"/>
      <c r="C3496" s="8"/>
      <c r="D3496" s="8"/>
      <c r="E3496" s="8"/>
      <c r="F3496" s="8"/>
      <c r="G3496" s="67" t="s">
        <v>3875</v>
      </c>
      <c r="H3496" s="67"/>
      <c r="I3496" s="17">
        <f>SUM(I3494:I3495)</f>
        <v>7.66</v>
      </c>
    </row>
    <row r="3497" spans="1:9" ht="15" customHeight="1" x14ac:dyDescent="0.25">
      <c r="A3497" s="8"/>
      <c r="B3497" s="8"/>
      <c r="C3497" s="8"/>
      <c r="D3497" s="8"/>
      <c r="E3497" s="8"/>
      <c r="F3497" s="8"/>
      <c r="G3497" s="68" t="s">
        <v>3745</v>
      </c>
      <c r="H3497" s="68"/>
      <c r="I3497" s="4">
        <f>ROUND(SUM(I3492,I3496),2)</f>
        <v>19.82</v>
      </c>
    </row>
    <row r="3498" spans="1:9" ht="9.9499999999999993" customHeight="1" x14ac:dyDescent="0.25">
      <c r="A3498" s="8"/>
      <c r="B3498" s="8"/>
      <c r="C3498" s="8"/>
      <c r="D3498" s="8"/>
      <c r="E3498" s="8"/>
      <c r="F3498" s="8"/>
      <c r="G3498" s="62"/>
      <c r="H3498" s="62"/>
      <c r="I3498" s="62"/>
    </row>
    <row r="3499" spans="1:9" ht="20.100000000000001" customHeight="1" x14ac:dyDescent="0.25">
      <c r="A3499" s="63" t="s">
        <v>5053</v>
      </c>
      <c r="B3499" s="63"/>
      <c r="C3499" s="63"/>
      <c r="D3499" s="63"/>
      <c r="E3499" s="63"/>
      <c r="F3499" s="63"/>
      <c r="G3499" s="63"/>
      <c r="H3499" s="63"/>
      <c r="I3499" s="63"/>
    </row>
    <row r="3500" spans="1:9" ht="15" customHeight="1" x14ac:dyDescent="0.25">
      <c r="A3500" s="64" t="s">
        <v>3887</v>
      </c>
      <c r="B3500" s="64"/>
      <c r="C3500" s="65" t="s">
        <v>3</v>
      </c>
      <c r="D3500" s="65"/>
      <c r="E3500" s="65"/>
      <c r="F3500" s="12" t="s">
        <v>4</v>
      </c>
      <c r="G3500" s="12" t="s">
        <v>3725</v>
      </c>
      <c r="H3500" s="12" t="s">
        <v>3726</v>
      </c>
      <c r="I3500" s="12" t="s">
        <v>3727</v>
      </c>
    </row>
    <row r="3501" spans="1:9" ht="21" customHeight="1" x14ac:dyDescent="0.25">
      <c r="A3501" s="13" t="s">
        <v>4407</v>
      </c>
      <c r="B3501" s="14" t="s">
        <v>4408</v>
      </c>
      <c r="C3501" s="66" t="s">
        <v>17</v>
      </c>
      <c r="D3501" s="66"/>
      <c r="E3501" s="66"/>
      <c r="F3501" s="13" t="s">
        <v>61</v>
      </c>
      <c r="G3501" s="15">
        <v>5.3E-3</v>
      </c>
      <c r="H3501" s="16">
        <v>13.86</v>
      </c>
      <c r="I3501" s="16">
        <f>TRUNC(TRUNC(G3501,8)*H3501,2)</f>
        <v>7.0000000000000007E-2</v>
      </c>
    </row>
    <row r="3502" spans="1:9" ht="29.1" customHeight="1" x14ac:dyDescent="0.25">
      <c r="A3502" s="13" t="s">
        <v>5054</v>
      </c>
      <c r="B3502" s="14" t="s">
        <v>5055</v>
      </c>
      <c r="C3502" s="66" t="s">
        <v>17</v>
      </c>
      <c r="D3502" s="66"/>
      <c r="E3502" s="66"/>
      <c r="F3502" s="13" t="s">
        <v>61</v>
      </c>
      <c r="G3502" s="15">
        <v>1</v>
      </c>
      <c r="H3502" s="16">
        <v>29.59</v>
      </c>
      <c r="I3502" s="16">
        <f>TRUNC(TRUNC(G3502,8)*H3502,2)</f>
        <v>29.59</v>
      </c>
    </row>
    <row r="3503" spans="1:9" ht="15" customHeight="1" x14ac:dyDescent="0.25">
      <c r="A3503" s="8"/>
      <c r="B3503" s="8"/>
      <c r="C3503" s="8"/>
      <c r="D3503" s="8"/>
      <c r="E3503" s="8"/>
      <c r="F3503" s="8"/>
      <c r="G3503" s="67" t="s">
        <v>3896</v>
      </c>
      <c r="H3503" s="67"/>
      <c r="I3503" s="17">
        <f>SUM(I3501:I3502)</f>
        <v>29.66</v>
      </c>
    </row>
    <row r="3504" spans="1:9" ht="15" customHeight="1" x14ac:dyDescent="0.25">
      <c r="A3504" s="64" t="s">
        <v>3872</v>
      </c>
      <c r="B3504" s="64"/>
      <c r="C3504" s="65" t="s">
        <v>3</v>
      </c>
      <c r="D3504" s="65"/>
      <c r="E3504" s="65"/>
      <c r="F3504" s="12" t="s">
        <v>4</v>
      </c>
      <c r="G3504" s="12" t="s">
        <v>3725</v>
      </c>
      <c r="H3504" s="12" t="s">
        <v>3726</v>
      </c>
      <c r="I3504" s="12" t="s">
        <v>3727</v>
      </c>
    </row>
    <row r="3505" spans="1:9" ht="21" customHeight="1" x14ac:dyDescent="0.25">
      <c r="A3505" s="13" t="s">
        <v>3936</v>
      </c>
      <c r="B3505" s="14" t="s">
        <v>3937</v>
      </c>
      <c r="C3505" s="66" t="s">
        <v>17</v>
      </c>
      <c r="D3505" s="66"/>
      <c r="E3505" s="66"/>
      <c r="F3505" s="13" t="s">
        <v>25</v>
      </c>
      <c r="G3505" s="15">
        <v>0.19040000000000001</v>
      </c>
      <c r="H3505" s="16">
        <v>24.57</v>
      </c>
      <c r="I3505" s="16">
        <f>TRUNC(TRUNC(G3505,8)*H3505,2)</f>
        <v>4.67</v>
      </c>
    </row>
    <row r="3506" spans="1:9" ht="21" customHeight="1" x14ac:dyDescent="0.25">
      <c r="A3506" s="13" t="s">
        <v>3938</v>
      </c>
      <c r="B3506" s="14" t="s">
        <v>3939</v>
      </c>
      <c r="C3506" s="66" t="s">
        <v>17</v>
      </c>
      <c r="D3506" s="66"/>
      <c r="E3506" s="66"/>
      <c r="F3506" s="13" t="s">
        <v>25</v>
      </c>
      <c r="G3506" s="15">
        <v>0.19040000000000001</v>
      </c>
      <c r="H3506" s="16">
        <v>32.799999999999997</v>
      </c>
      <c r="I3506" s="16">
        <f>TRUNC(TRUNC(G3506,8)*H3506,2)</f>
        <v>6.24</v>
      </c>
    </row>
    <row r="3507" spans="1:9" ht="18" customHeight="1" x14ac:dyDescent="0.25">
      <c r="A3507" s="8"/>
      <c r="B3507" s="8"/>
      <c r="C3507" s="8"/>
      <c r="D3507" s="8"/>
      <c r="E3507" s="8"/>
      <c r="F3507" s="8"/>
      <c r="G3507" s="67" t="s">
        <v>3875</v>
      </c>
      <c r="H3507" s="67"/>
      <c r="I3507" s="17">
        <f>SUM(I3505:I3506)</f>
        <v>10.91</v>
      </c>
    </row>
    <row r="3508" spans="1:9" ht="15" customHeight="1" x14ac:dyDescent="0.25">
      <c r="A3508" s="8"/>
      <c r="B3508" s="8"/>
      <c r="C3508" s="8"/>
      <c r="D3508" s="8"/>
      <c r="E3508" s="8"/>
      <c r="F3508" s="8"/>
      <c r="G3508" s="68" t="s">
        <v>3745</v>
      </c>
      <c r="H3508" s="68"/>
      <c r="I3508" s="4">
        <f>ROUND(SUM(I3503,I3507),2)</f>
        <v>40.57</v>
      </c>
    </row>
    <row r="3509" spans="1:9" ht="9.9499999999999993" customHeight="1" x14ac:dyDescent="0.25">
      <c r="A3509" s="8"/>
      <c r="B3509" s="8"/>
      <c r="C3509" s="8"/>
      <c r="D3509" s="8"/>
      <c r="E3509" s="8"/>
      <c r="F3509" s="8"/>
      <c r="G3509" s="62"/>
      <c r="H3509" s="62"/>
      <c r="I3509" s="62"/>
    </row>
    <row r="3510" spans="1:9" ht="20.100000000000001" customHeight="1" x14ac:dyDescent="0.25">
      <c r="A3510" s="63" t="s">
        <v>5056</v>
      </c>
      <c r="B3510" s="63"/>
      <c r="C3510" s="63"/>
      <c r="D3510" s="63"/>
      <c r="E3510" s="63"/>
      <c r="F3510" s="63"/>
      <c r="G3510" s="63"/>
      <c r="H3510" s="63"/>
      <c r="I3510" s="63"/>
    </row>
    <row r="3511" spans="1:9" ht="15" customHeight="1" x14ac:dyDescent="0.25">
      <c r="A3511" s="64" t="s">
        <v>3887</v>
      </c>
      <c r="B3511" s="64"/>
      <c r="C3511" s="65" t="s">
        <v>3</v>
      </c>
      <c r="D3511" s="65"/>
      <c r="E3511" s="65"/>
      <c r="F3511" s="12" t="s">
        <v>4</v>
      </c>
      <c r="G3511" s="12" t="s">
        <v>3725</v>
      </c>
      <c r="H3511" s="12" t="s">
        <v>3726</v>
      </c>
      <c r="I3511" s="12" t="s">
        <v>3727</v>
      </c>
    </row>
    <row r="3512" spans="1:9" ht="21" customHeight="1" x14ac:dyDescent="0.25">
      <c r="A3512" s="13" t="s">
        <v>5057</v>
      </c>
      <c r="B3512" s="14" t="s">
        <v>5058</v>
      </c>
      <c r="C3512" s="66" t="s">
        <v>17</v>
      </c>
      <c r="D3512" s="66"/>
      <c r="E3512" s="66"/>
      <c r="F3512" s="13" t="s">
        <v>61</v>
      </c>
      <c r="G3512" s="15">
        <v>1</v>
      </c>
      <c r="H3512" s="16">
        <v>17.54</v>
      </c>
      <c r="I3512" s="16">
        <f>TRUNC(TRUNC(G3512,8)*H3512,2)</f>
        <v>17.54</v>
      </c>
    </row>
    <row r="3513" spans="1:9" ht="15" customHeight="1" x14ac:dyDescent="0.25">
      <c r="A3513" s="13" t="s">
        <v>4405</v>
      </c>
      <c r="B3513" s="14" t="s">
        <v>4406</v>
      </c>
      <c r="C3513" s="66" t="s">
        <v>17</v>
      </c>
      <c r="D3513" s="66"/>
      <c r="E3513" s="66"/>
      <c r="F3513" s="13" t="s">
        <v>61</v>
      </c>
      <c r="G3513" s="15">
        <v>4.7000000000000002E-3</v>
      </c>
      <c r="H3513" s="16">
        <v>63.09</v>
      </c>
      <c r="I3513" s="16">
        <f>TRUNC(TRUNC(G3513,8)*H3513,2)</f>
        <v>0.28999999999999998</v>
      </c>
    </row>
    <row r="3514" spans="1:9" ht="21" customHeight="1" x14ac:dyDescent="0.25">
      <c r="A3514" s="13" t="s">
        <v>4409</v>
      </c>
      <c r="B3514" s="14" t="s">
        <v>4410</v>
      </c>
      <c r="C3514" s="66" t="s">
        <v>17</v>
      </c>
      <c r="D3514" s="66"/>
      <c r="E3514" s="66"/>
      <c r="F3514" s="13" t="s">
        <v>61</v>
      </c>
      <c r="G3514" s="15">
        <v>5.4999999999999997E-3</v>
      </c>
      <c r="H3514" s="16">
        <v>71.48</v>
      </c>
      <c r="I3514" s="16">
        <f>TRUNC(TRUNC(G3514,8)*H3514,2)</f>
        <v>0.39</v>
      </c>
    </row>
    <row r="3515" spans="1:9" ht="15" customHeight="1" x14ac:dyDescent="0.25">
      <c r="A3515" s="8"/>
      <c r="B3515" s="8"/>
      <c r="C3515" s="8"/>
      <c r="D3515" s="8"/>
      <c r="E3515" s="8"/>
      <c r="F3515" s="8"/>
      <c r="G3515" s="67" t="s">
        <v>3896</v>
      </c>
      <c r="H3515" s="67"/>
      <c r="I3515" s="17">
        <f>SUM(I3512:I3514)</f>
        <v>18.22</v>
      </c>
    </row>
    <row r="3516" spans="1:9" ht="15" customHeight="1" x14ac:dyDescent="0.25">
      <c r="A3516" s="64" t="s">
        <v>3872</v>
      </c>
      <c r="B3516" s="64"/>
      <c r="C3516" s="65" t="s">
        <v>3</v>
      </c>
      <c r="D3516" s="65"/>
      <c r="E3516" s="65"/>
      <c r="F3516" s="12" t="s">
        <v>4</v>
      </c>
      <c r="G3516" s="12" t="s">
        <v>3725</v>
      </c>
      <c r="H3516" s="12" t="s">
        <v>3726</v>
      </c>
      <c r="I3516" s="12" t="s">
        <v>3727</v>
      </c>
    </row>
    <row r="3517" spans="1:9" ht="21" customHeight="1" x14ac:dyDescent="0.25">
      <c r="A3517" s="13" t="s">
        <v>3936</v>
      </c>
      <c r="B3517" s="14" t="s">
        <v>3937</v>
      </c>
      <c r="C3517" s="66" t="s">
        <v>17</v>
      </c>
      <c r="D3517" s="66"/>
      <c r="E3517" s="66"/>
      <c r="F3517" s="13" t="s">
        <v>25</v>
      </c>
      <c r="G3517" s="15">
        <v>0.13750000000000001</v>
      </c>
      <c r="H3517" s="16">
        <v>24.57</v>
      </c>
      <c r="I3517" s="16">
        <f>TRUNC(TRUNC(G3517,8)*H3517,2)</f>
        <v>3.37</v>
      </c>
    </row>
    <row r="3518" spans="1:9" ht="21" customHeight="1" x14ac:dyDescent="0.25">
      <c r="A3518" s="13" t="s">
        <v>3938</v>
      </c>
      <c r="B3518" s="14" t="s">
        <v>3939</v>
      </c>
      <c r="C3518" s="66" t="s">
        <v>17</v>
      </c>
      <c r="D3518" s="66"/>
      <c r="E3518" s="66"/>
      <c r="F3518" s="13" t="s">
        <v>25</v>
      </c>
      <c r="G3518" s="15">
        <v>0.13750000000000001</v>
      </c>
      <c r="H3518" s="16">
        <v>32.799999999999997</v>
      </c>
      <c r="I3518" s="16">
        <f>TRUNC(TRUNC(G3518,8)*H3518,2)</f>
        <v>4.51</v>
      </c>
    </row>
    <row r="3519" spans="1:9" ht="18" customHeight="1" x14ac:dyDescent="0.25">
      <c r="A3519" s="8"/>
      <c r="B3519" s="8"/>
      <c r="C3519" s="8"/>
      <c r="D3519" s="8"/>
      <c r="E3519" s="8"/>
      <c r="F3519" s="8"/>
      <c r="G3519" s="67" t="s">
        <v>3875</v>
      </c>
      <c r="H3519" s="67"/>
      <c r="I3519" s="17">
        <f>SUM(I3517:I3518)</f>
        <v>7.88</v>
      </c>
    </row>
    <row r="3520" spans="1:9" ht="15" customHeight="1" x14ac:dyDescent="0.25">
      <c r="A3520" s="8"/>
      <c r="B3520" s="8"/>
      <c r="C3520" s="8"/>
      <c r="D3520" s="8"/>
      <c r="E3520" s="8"/>
      <c r="F3520" s="8"/>
      <c r="G3520" s="68" t="s">
        <v>3745</v>
      </c>
      <c r="H3520" s="68"/>
      <c r="I3520" s="4">
        <f>ROUND(SUM(I3515,I3519),2)</f>
        <v>26.1</v>
      </c>
    </row>
    <row r="3521" spans="1:9" ht="9.9499999999999993" customHeight="1" x14ac:dyDescent="0.25">
      <c r="A3521" s="8"/>
      <c r="B3521" s="8"/>
      <c r="C3521" s="8"/>
      <c r="D3521" s="8"/>
      <c r="E3521" s="8"/>
      <c r="F3521" s="8"/>
      <c r="G3521" s="62"/>
      <c r="H3521" s="62"/>
      <c r="I3521" s="62"/>
    </row>
    <row r="3522" spans="1:9" ht="20.100000000000001" customHeight="1" x14ac:dyDescent="0.25">
      <c r="A3522" s="63" t="s">
        <v>5059</v>
      </c>
      <c r="B3522" s="63"/>
      <c r="C3522" s="63"/>
      <c r="D3522" s="63"/>
      <c r="E3522" s="63"/>
      <c r="F3522" s="63"/>
      <c r="G3522" s="63"/>
      <c r="H3522" s="63"/>
      <c r="I3522" s="63"/>
    </row>
    <row r="3523" spans="1:9" ht="15" customHeight="1" x14ac:dyDescent="0.25">
      <c r="A3523" s="64" t="s">
        <v>3887</v>
      </c>
      <c r="B3523" s="64"/>
      <c r="C3523" s="65" t="s">
        <v>3</v>
      </c>
      <c r="D3523" s="65"/>
      <c r="E3523" s="65"/>
      <c r="F3523" s="12" t="s">
        <v>4</v>
      </c>
      <c r="G3523" s="12" t="s">
        <v>3725</v>
      </c>
      <c r="H3523" s="12" t="s">
        <v>3726</v>
      </c>
      <c r="I3523" s="12" t="s">
        <v>3727</v>
      </c>
    </row>
    <row r="3524" spans="1:9" ht="21" customHeight="1" x14ac:dyDescent="0.25">
      <c r="A3524" s="13" t="s">
        <v>4403</v>
      </c>
      <c r="B3524" s="14" t="s">
        <v>4404</v>
      </c>
      <c r="C3524" s="66" t="s">
        <v>17</v>
      </c>
      <c r="D3524" s="66"/>
      <c r="E3524" s="66"/>
      <c r="F3524" s="13" t="s">
        <v>61</v>
      </c>
      <c r="G3524" s="15">
        <v>1</v>
      </c>
      <c r="H3524" s="16">
        <v>0.84</v>
      </c>
      <c r="I3524" s="16">
        <f>TRUNC(TRUNC(G3524,8)*H3524,2)</f>
        <v>0.84</v>
      </c>
    </row>
    <row r="3525" spans="1:9" ht="15" customHeight="1" x14ac:dyDescent="0.25">
      <c r="A3525" s="13" t="s">
        <v>4405</v>
      </c>
      <c r="B3525" s="14" t="s">
        <v>4406</v>
      </c>
      <c r="C3525" s="66" t="s">
        <v>17</v>
      </c>
      <c r="D3525" s="66"/>
      <c r="E3525" s="66"/>
      <c r="F3525" s="13" t="s">
        <v>61</v>
      </c>
      <c r="G3525" s="15">
        <v>5.8999999999999999E-3</v>
      </c>
      <c r="H3525" s="16">
        <v>63.09</v>
      </c>
      <c r="I3525" s="16">
        <f>TRUNC(TRUNC(G3525,8)*H3525,2)</f>
        <v>0.37</v>
      </c>
    </row>
    <row r="3526" spans="1:9" ht="15" customHeight="1" x14ac:dyDescent="0.25">
      <c r="A3526" s="13" t="s">
        <v>4386</v>
      </c>
      <c r="B3526" s="14" t="s">
        <v>4387</v>
      </c>
      <c r="C3526" s="66" t="s">
        <v>17</v>
      </c>
      <c r="D3526" s="66"/>
      <c r="E3526" s="66"/>
      <c r="F3526" s="13" t="s">
        <v>61</v>
      </c>
      <c r="G3526" s="15">
        <v>2.81E-2</v>
      </c>
      <c r="H3526" s="16">
        <v>1.9</v>
      </c>
      <c r="I3526" s="16">
        <f>TRUNC(TRUNC(G3526,8)*H3526,2)</f>
        <v>0.05</v>
      </c>
    </row>
    <row r="3527" spans="1:9" ht="21" customHeight="1" x14ac:dyDescent="0.25">
      <c r="A3527" s="13" t="s">
        <v>4409</v>
      </c>
      <c r="B3527" s="14" t="s">
        <v>4410</v>
      </c>
      <c r="C3527" s="66" t="s">
        <v>17</v>
      </c>
      <c r="D3527" s="66"/>
      <c r="E3527" s="66"/>
      <c r="F3527" s="13" t="s">
        <v>61</v>
      </c>
      <c r="G3527" s="15">
        <v>7.0000000000000001E-3</v>
      </c>
      <c r="H3527" s="16">
        <v>71.48</v>
      </c>
      <c r="I3527" s="16">
        <f>TRUNC(TRUNC(G3527,8)*H3527,2)</f>
        <v>0.5</v>
      </c>
    </row>
    <row r="3528" spans="1:9" ht="15" customHeight="1" x14ac:dyDescent="0.25">
      <c r="A3528" s="8"/>
      <c r="B3528" s="8"/>
      <c r="C3528" s="8"/>
      <c r="D3528" s="8"/>
      <c r="E3528" s="8"/>
      <c r="F3528" s="8"/>
      <c r="G3528" s="67" t="s">
        <v>3896</v>
      </c>
      <c r="H3528" s="67"/>
      <c r="I3528" s="17">
        <f>SUM(I3524:I3527)</f>
        <v>1.76</v>
      </c>
    </row>
    <row r="3529" spans="1:9" ht="15" customHeight="1" x14ac:dyDescent="0.25">
      <c r="A3529" s="64" t="s">
        <v>3872</v>
      </c>
      <c r="B3529" s="64"/>
      <c r="C3529" s="65" t="s">
        <v>3</v>
      </c>
      <c r="D3529" s="65"/>
      <c r="E3529" s="65"/>
      <c r="F3529" s="12" t="s">
        <v>4</v>
      </c>
      <c r="G3529" s="12" t="s">
        <v>3725</v>
      </c>
      <c r="H3529" s="12" t="s">
        <v>3726</v>
      </c>
      <c r="I3529" s="12" t="s">
        <v>3727</v>
      </c>
    </row>
    <row r="3530" spans="1:9" ht="21" customHeight="1" x14ac:dyDescent="0.25">
      <c r="A3530" s="13" t="s">
        <v>3936</v>
      </c>
      <c r="B3530" s="14" t="s">
        <v>3937</v>
      </c>
      <c r="C3530" s="66" t="s">
        <v>17</v>
      </c>
      <c r="D3530" s="66"/>
      <c r="E3530" s="66"/>
      <c r="F3530" s="13" t="s">
        <v>25</v>
      </c>
      <c r="G3530" s="15">
        <v>8.4400000000000003E-2</v>
      </c>
      <c r="H3530" s="16">
        <v>24.57</v>
      </c>
      <c r="I3530" s="16">
        <f>TRUNC(TRUNC(G3530,8)*H3530,2)</f>
        <v>2.0699999999999998</v>
      </c>
    </row>
    <row r="3531" spans="1:9" ht="21" customHeight="1" x14ac:dyDescent="0.25">
      <c r="A3531" s="13" t="s">
        <v>3938</v>
      </c>
      <c r="B3531" s="14" t="s">
        <v>3939</v>
      </c>
      <c r="C3531" s="66" t="s">
        <v>17</v>
      </c>
      <c r="D3531" s="66"/>
      <c r="E3531" s="66"/>
      <c r="F3531" s="13" t="s">
        <v>25</v>
      </c>
      <c r="G3531" s="15">
        <v>8.4400000000000003E-2</v>
      </c>
      <c r="H3531" s="16">
        <v>32.799999999999997</v>
      </c>
      <c r="I3531" s="16">
        <f>TRUNC(TRUNC(G3531,8)*H3531,2)</f>
        <v>2.76</v>
      </c>
    </row>
    <row r="3532" spans="1:9" ht="18" customHeight="1" x14ac:dyDescent="0.25">
      <c r="A3532" s="8"/>
      <c r="B3532" s="8"/>
      <c r="C3532" s="8"/>
      <c r="D3532" s="8"/>
      <c r="E3532" s="8"/>
      <c r="F3532" s="8"/>
      <c r="G3532" s="67" t="s">
        <v>3875</v>
      </c>
      <c r="H3532" s="67"/>
      <c r="I3532" s="17">
        <f>SUM(I3530:I3531)</f>
        <v>4.83</v>
      </c>
    </row>
    <row r="3533" spans="1:9" ht="15" customHeight="1" x14ac:dyDescent="0.25">
      <c r="A3533" s="8"/>
      <c r="B3533" s="8"/>
      <c r="C3533" s="8"/>
      <c r="D3533" s="8"/>
      <c r="E3533" s="8"/>
      <c r="F3533" s="8"/>
      <c r="G3533" s="68" t="s">
        <v>3745</v>
      </c>
      <c r="H3533" s="68"/>
      <c r="I3533" s="4">
        <f>ROUND(SUM(I3528,I3532),2)</f>
        <v>6.59</v>
      </c>
    </row>
    <row r="3534" spans="1:9" ht="9.9499999999999993" customHeight="1" x14ac:dyDescent="0.25">
      <c r="A3534" s="8"/>
      <c r="B3534" s="8"/>
      <c r="C3534" s="8"/>
      <c r="D3534" s="8"/>
      <c r="E3534" s="8"/>
      <c r="F3534" s="8"/>
      <c r="G3534" s="62"/>
      <c r="H3534" s="62"/>
      <c r="I3534" s="62"/>
    </row>
    <row r="3535" spans="1:9" ht="20.100000000000001" customHeight="1" x14ac:dyDescent="0.25">
      <c r="A3535" s="63" t="s">
        <v>5060</v>
      </c>
      <c r="B3535" s="63"/>
      <c r="C3535" s="63"/>
      <c r="D3535" s="63"/>
      <c r="E3535" s="63"/>
      <c r="F3535" s="63"/>
      <c r="G3535" s="63"/>
      <c r="H3535" s="63"/>
      <c r="I3535" s="63"/>
    </row>
    <row r="3536" spans="1:9" ht="15" customHeight="1" x14ac:dyDescent="0.25">
      <c r="A3536" s="64" t="s">
        <v>3887</v>
      </c>
      <c r="B3536" s="64"/>
      <c r="C3536" s="65" t="s">
        <v>3</v>
      </c>
      <c r="D3536" s="65"/>
      <c r="E3536" s="65"/>
      <c r="F3536" s="12" t="s">
        <v>4</v>
      </c>
      <c r="G3536" s="12" t="s">
        <v>3725</v>
      </c>
      <c r="H3536" s="12" t="s">
        <v>3726</v>
      </c>
      <c r="I3536" s="12" t="s">
        <v>3727</v>
      </c>
    </row>
    <row r="3537" spans="1:9" ht="21" customHeight="1" x14ac:dyDescent="0.25">
      <c r="A3537" s="13" t="s">
        <v>5061</v>
      </c>
      <c r="B3537" s="14" t="s">
        <v>5062</v>
      </c>
      <c r="C3537" s="66" t="s">
        <v>17</v>
      </c>
      <c r="D3537" s="66"/>
      <c r="E3537" s="66"/>
      <c r="F3537" s="13" t="s">
        <v>61</v>
      </c>
      <c r="G3537" s="15">
        <v>1</v>
      </c>
      <c r="H3537" s="16">
        <v>1.69</v>
      </c>
      <c r="I3537" s="16">
        <f>TRUNC(TRUNC(G3537,8)*H3537,2)</f>
        <v>1.69</v>
      </c>
    </row>
    <row r="3538" spans="1:9" ht="15" customHeight="1" x14ac:dyDescent="0.25">
      <c r="A3538" s="13" t="s">
        <v>4405</v>
      </c>
      <c r="B3538" s="14" t="s">
        <v>4406</v>
      </c>
      <c r="C3538" s="66" t="s">
        <v>17</v>
      </c>
      <c r="D3538" s="66"/>
      <c r="E3538" s="66"/>
      <c r="F3538" s="13" t="s">
        <v>61</v>
      </c>
      <c r="G3538" s="15">
        <v>8.2000000000000007E-3</v>
      </c>
      <c r="H3538" s="16">
        <v>63.09</v>
      </c>
      <c r="I3538" s="16">
        <f>TRUNC(TRUNC(G3538,8)*H3538,2)</f>
        <v>0.51</v>
      </c>
    </row>
    <row r="3539" spans="1:9" ht="15" customHeight="1" x14ac:dyDescent="0.25">
      <c r="A3539" s="13" t="s">
        <v>4386</v>
      </c>
      <c r="B3539" s="14" t="s">
        <v>4387</v>
      </c>
      <c r="C3539" s="66" t="s">
        <v>17</v>
      </c>
      <c r="D3539" s="66"/>
      <c r="E3539" s="66"/>
      <c r="F3539" s="13" t="s">
        <v>61</v>
      </c>
      <c r="G3539" s="15">
        <v>3.3099999999999997E-2</v>
      </c>
      <c r="H3539" s="16">
        <v>1.9</v>
      </c>
      <c r="I3539" s="16">
        <f>TRUNC(TRUNC(G3539,8)*H3539,2)</f>
        <v>0.06</v>
      </c>
    </row>
    <row r="3540" spans="1:9" ht="21" customHeight="1" x14ac:dyDescent="0.25">
      <c r="A3540" s="13" t="s">
        <v>4409</v>
      </c>
      <c r="B3540" s="14" t="s">
        <v>4410</v>
      </c>
      <c r="C3540" s="66" t="s">
        <v>17</v>
      </c>
      <c r="D3540" s="66"/>
      <c r="E3540" s="66"/>
      <c r="F3540" s="13" t="s">
        <v>61</v>
      </c>
      <c r="G3540" s="15">
        <v>9.4999999999999998E-3</v>
      </c>
      <c r="H3540" s="16">
        <v>71.48</v>
      </c>
      <c r="I3540" s="16">
        <f>TRUNC(TRUNC(G3540,8)*H3540,2)</f>
        <v>0.67</v>
      </c>
    </row>
    <row r="3541" spans="1:9" ht="15" customHeight="1" x14ac:dyDescent="0.25">
      <c r="A3541" s="8"/>
      <c r="B3541" s="8"/>
      <c r="C3541" s="8"/>
      <c r="D3541" s="8"/>
      <c r="E3541" s="8"/>
      <c r="F3541" s="8"/>
      <c r="G3541" s="67" t="s">
        <v>3896</v>
      </c>
      <c r="H3541" s="67"/>
      <c r="I3541" s="17">
        <f>SUM(I3537:I3540)</f>
        <v>2.93</v>
      </c>
    </row>
    <row r="3542" spans="1:9" ht="15" customHeight="1" x14ac:dyDescent="0.25">
      <c r="A3542" s="64" t="s">
        <v>3872</v>
      </c>
      <c r="B3542" s="64"/>
      <c r="C3542" s="65" t="s">
        <v>3</v>
      </c>
      <c r="D3542" s="65"/>
      <c r="E3542" s="65"/>
      <c r="F3542" s="12" t="s">
        <v>4</v>
      </c>
      <c r="G3542" s="12" t="s">
        <v>3725</v>
      </c>
      <c r="H3542" s="12" t="s">
        <v>3726</v>
      </c>
      <c r="I3542" s="12" t="s">
        <v>3727</v>
      </c>
    </row>
    <row r="3543" spans="1:9" ht="21" customHeight="1" x14ac:dyDescent="0.25">
      <c r="A3543" s="13" t="s">
        <v>3936</v>
      </c>
      <c r="B3543" s="14" t="s">
        <v>3937</v>
      </c>
      <c r="C3543" s="66" t="s">
        <v>17</v>
      </c>
      <c r="D3543" s="66"/>
      <c r="E3543" s="66"/>
      <c r="F3543" s="13" t="s">
        <v>25</v>
      </c>
      <c r="G3543" s="15">
        <v>9.9400000000000002E-2</v>
      </c>
      <c r="H3543" s="16">
        <v>24.57</v>
      </c>
      <c r="I3543" s="16">
        <f>TRUNC(TRUNC(G3543,8)*H3543,2)</f>
        <v>2.44</v>
      </c>
    </row>
    <row r="3544" spans="1:9" ht="21" customHeight="1" x14ac:dyDescent="0.25">
      <c r="A3544" s="13" t="s">
        <v>3938</v>
      </c>
      <c r="B3544" s="14" t="s">
        <v>3939</v>
      </c>
      <c r="C3544" s="66" t="s">
        <v>17</v>
      </c>
      <c r="D3544" s="66"/>
      <c r="E3544" s="66"/>
      <c r="F3544" s="13" t="s">
        <v>25</v>
      </c>
      <c r="G3544" s="15">
        <v>9.9400000000000002E-2</v>
      </c>
      <c r="H3544" s="16">
        <v>32.799999999999997</v>
      </c>
      <c r="I3544" s="16">
        <f>TRUNC(TRUNC(G3544,8)*H3544,2)</f>
        <v>3.26</v>
      </c>
    </row>
    <row r="3545" spans="1:9" ht="18" customHeight="1" x14ac:dyDescent="0.25">
      <c r="A3545" s="8"/>
      <c r="B3545" s="8"/>
      <c r="C3545" s="8"/>
      <c r="D3545" s="8"/>
      <c r="E3545" s="8"/>
      <c r="F3545" s="8"/>
      <c r="G3545" s="67" t="s">
        <v>3875</v>
      </c>
      <c r="H3545" s="67"/>
      <c r="I3545" s="17">
        <f>SUM(I3543:I3544)</f>
        <v>5.6999999999999993</v>
      </c>
    </row>
    <row r="3546" spans="1:9" ht="15" customHeight="1" x14ac:dyDescent="0.25">
      <c r="A3546" s="8"/>
      <c r="B3546" s="8"/>
      <c r="C3546" s="8"/>
      <c r="D3546" s="8"/>
      <c r="E3546" s="8"/>
      <c r="F3546" s="8"/>
      <c r="G3546" s="68" t="s">
        <v>3745</v>
      </c>
      <c r="H3546" s="68"/>
      <c r="I3546" s="4">
        <f>ROUND(SUM(I3541,I3545),2)</f>
        <v>8.6300000000000008</v>
      </c>
    </row>
    <row r="3547" spans="1:9" ht="9.9499999999999993" customHeight="1" x14ac:dyDescent="0.25">
      <c r="A3547" s="8"/>
      <c r="B3547" s="8"/>
      <c r="C3547" s="8"/>
      <c r="D3547" s="8"/>
      <c r="E3547" s="8"/>
      <c r="F3547" s="8"/>
      <c r="G3547" s="62"/>
      <c r="H3547" s="62"/>
      <c r="I3547" s="62"/>
    </row>
    <row r="3548" spans="1:9" ht="20.100000000000001" customHeight="1" x14ac:dyDescent="0.25">
      <c r="A3548" s="63" t="s">
        <v>5063</v>
      </c>
      <c r="B3548" s="63"/>
      <c r="C3548" s="63"/>
      <c r="D3548" s="63"/>
      <c r="E3548" s="63"/>
      <c r="F3548" s="63"/>
      <c r="G3548" s="63"/>
      <c r="H3548" s="63"/>
      <c r="I3548" s="63"/>
    </row>
    <row r="3549" spans="1:9" ht="15" customHeight="1" x14ac:dyDescent="0.25">
      <c r="A3549" s="64" t="s">
        <v>3887</v>
      </c>
      <c r="B3549" s="64"/>
      <c r="C3549" s="65" t="s">
        <v>3</v>
      </c>
      <c r="D3549" s="65"/>
      <c r="E3549" s="65"/>
      <c r="F3549" s="12" t="s">
        <v>4</v>
      </c>
      <c r="G3549" s="12" t="s">
        <v>3725</v>
      </c>
      <c r="H3549" s="12" t="s">
        <v>3726</v>
      </c>
      <c r="I3549" s="12" t="s">
        <v>3727</v>
      </c>
    </row>
    <row r="3550" spans="1:9" ht="15" customHeight="1" x14ac:dyDescent="0.25">
      <c r="A3550" s="13" t="s">
        <v>4405</v>
      </c>
      <c r="B3550" s="14" t="s">
        <v>4406</v>
      </c>
      <c r="C3550" s="66" t="s">
        <v>17</v>
      </c>
      <c r="D3550" s="66"/>
      <c r="E3550" s="66"/>
      <c r="F3550" s="13" t="s">
        <v>61</v>
      </c>
      <c r="G3550" s="15">
        <v>1.41E-2</v>
      </c>
      <c r="H3550" s="16">
        <v>63.09</v>
      </c>
      <c r="I3550" s="16">
        <f>TRUNC(TRUNC(G3550,8)*H3550,2)</f>
        <v>0.88</v>
      </c>
    </row>
    <row r="3551" spans="1:9" ht="15" customHeight="1" x14ac:dyDescent="0.25">
      <c r="A3551" s="13" t="s">
        <v>4386</v>
      </c>
      <c r="B3551" s="14" t="s">
        <v>4387</v>
      </c>
      <c r="C3551" s="66" t="s">
        <v>17</v>
      </c>
      <c r="D3551" s="66"/>
      <c r="E3551" s="66"/>
      <c r="F3551" s="13" t="s">
        <v>61</v>
      </c>
      <c r="G3551" s="15">
        <v>1.9699999999999999E-2</v>
      </c>
      <c r="H3551" s="16">
        <v>1.9</v>
      </c>
      <c r="I3551" s="16">
        <f>TRUNC(TRUNC(G3551,8)*H3551,2)</f>
        <v>0.03</v>
      </c>
    </row>
    <row r="3552" spans="1:9" ht="21" customHeight="1" x14ac:dyDescent="0.25">
      <c r="A3552" s="13" t="s">
        <v>4409</v>
      </c>
      <c r="B3552" s="14" t="s">
        <v>4410</v>
      </c>
      <c r="C3552" s="66" t="s">
        <v>17</v>
      </c>
      <c r="D3552" s="66"/>
      <c r="E3552" s="66"/>
      <c r="F3552" s="13" t="s">
        <v>61</v>
      </c>
      <c r="G3552" s="15">
        <v>1.6500000000000001E-2</v>
      </c>
      <c r="H3552" s="16">
        <v>71.48</v>
      </c>
      <c r="I3552" s="16">
        <f>TRUNC(TRUNC(G3552,8)*H3552,2)</f>
        <v>1.17</v>
      </c>
    </row>
    <row r="3553" spans="1:9" ht="21" customHeight="1" x14ac:dyDescent="0.25">
      <c r="A3553" s="13" t="s">
        <v>5064</v>
      </c>
      <c r="B3553" s="14" t="s">
        <v>5065</v>
      </c>
      <c r="C3553" s="66" t="s">
        <v>17</v>
      </c>
      <c r="D3553" s="66"/>
      <c r="E3553" s="66"/>
      <c r="F3553" s="13" t="s">
        <v>61</v>
      </c>
      <c r="G3553" s="15">
        <v>1</v>
      </c>
      <c r="H3553" s="16">
        <v>3.57</v>
      </c>
      <c r="I3553" s="16">
        <f>TRUNC(TRUNC(G3553,8)*H3553,2)</f>
        <v>3.57</v>
      </c>
    </row>
    <row r="3554" spans="1:9" ht="15" customHeight="1" x14ac:dyDescent="0.25">
      <c r="A3554" s="8"/>
      <c r="B3554" s="8"/>
      <c r="C3554" s="8"/>
      <c r="D3554" s="8"/>
      <c r="E3554" s="8"/>
      <c r="F3554" s="8"/>
      <c r="G3554" s="67" t="s">
        <v>3896</v>
      </c>
      <c r="H3554" s="67"/>
      <c r="I3554" s="17">
        <f>SUM(I3550:I3553)</f>
        <v>5.65</v>
      </c>
    </row>
    <row r="3555" spans="1:9" ht="15" customHeight="1" x14ac:dyDescent="0.25">
      <c r="A3555" s="64" t="s">
        <v>3872</v>
      </c>
      <c r="B3555" s="64"/>
      <c r="C3555" s="65" t="s">
        <v>3</v>
      </c>
      <c r="D3555" s="65"/>
      <c r="E3555" s="65"/>
      <c r="F3555" s="12" t="s">
        <v>4</v>
      </c>
      <c r="G3555" s="12" t="s">
        <v>3725</v>
      </c>
      <c r="H3555" s="12" t="s">
        <v>3726</v>
      </c>
      <c r="I3555" s="12" t="s">
        <v>3727</v>
      </c>
    </row>
    <row r="3556" spans="1:9" ht="21" customHeight="1" x14ac:dyDescent="0.25">
      <c r="A3556" s="13" t="s">
        <v>3936</v>
      </c>
      <c r="B3556" s="14" t="s">
        <v>3937</v>
      </c>
      <c r="C3556" s="66" t="s">
        <v>17</v>
      </c>
      <c r="D3556" s="66"/>
      <c r="E3556" s="66"/>
      <c r="F3556" s="13" t="s">
        <v>25</v>
      </c>
      <c r="G3556" s="15">
        <v>0.1153</v>
      </c>
      <c r="H3556" s="16">
        <v>24.57</v>
      </c>
      <c r="I3556" s="16">
        <f>TRUNC(TRUNC(G3556,8)*H3556,2)</f>
        <v>2.83</v>
      </c>
    </row>
    <row r="3557" spans="1:9" ht="21" customHeight="1" x14ac:dyDescent="0.25">
      <c r="A3557" s="13" t="s">
        <v>3938</v>
      </c>
      <c r="B3557" s="14" t="s">
        <v>3939</v>
      </c>
      <c r="C3557" s="66" t="s">
        <v>17</v>
      </c>
      <c r="D3557" s="66"/>
      <c r="E3557" s="66"/>
      <c r="F3557" s="13" t="s">
        <v>25</v>
      </c>
      <c r="G3557" s="15">
        <v>0.1153</v>
      </c>
      <c r="H3557" s="16">
        <v>32.799999999999997</v>
      </c>
      <c r="I3557" s="16">
        <f>TRUNC(TRUNC(G3557,8)*H3557,2)</f>
        <v>3.78</v>
      </c>
    </row>
    <row r="3558" spans="1:9" ht="18" customHeight="1" x14ac:dyDescent="0.25">
      <c r="A3558" s="8"/>
      <c r="B3558" s="8"/>
      <c r="C3558" s="8"/>
      <c r="D3558" s="8"/>
      <c r="E3558" s="8"/>
      <c r="F3558" s="8"/>
      <c r="G3558" s="67" t="s">
        <v>3875</v>
      </c>
      <c r="H3558" s="67"/>
      <c r="I3558" s="17">
        <f>SUM(I3556:I3557)</f>
        <v>6.6099999999999994</v>
      </c>
    </row>
    <row r="3559" spans="1:9" ht="15" customHeight="1" x14ac:dyDescent="0.25">
      <c r="A3559" s="8"/>
      <c r="B3559" s="8"/>
      <c r="C3559" s="8"/>
      <c r="D3559" s="8"/>
      <c r="E3559" s="8"/>
      <c r="F3559" s="8"/>
      <c r="G3559" s="68" t="s">
        <v>3745</v>
      </c>
      <c r="H3559" s="68"/>
      <c r="I3559" s="4">
        <f>ROUND(SUM(I3554,I3558),2)</f>
        <v>12.26</v>
      </c>
    </row>
    <row r="3560" spans="1:9" ht="9.9499999999999993" customHeight="1" x14ac:dyDescent="0.25">
      <c r="A3560" s="8"/>
      <c r="B3560" s="8"/>
      <c r="C3560" s="8"/>
      <c r="D3560" s="8"/>
      <c r="E3560" s="8"/>
      <c r="F3560" s="8"/>
      <c r="G3560" s="62"/>
      <c r="H3560" s="62"/>
      <c r="I3560" s="62"/>
    </row>
    <row r="3561" spans="1:9" ht="20.100000000000001" customHeight="1" x14ac:dyDescent="0.25">
      <c r="A3561" s="63" t="s">
        <v>5066</v>
      </c>
      <c r="B3561" s="63"/>
      <c r="C3561" s="63"/>
      <c r="D3561" s="63"/>
      <c r="E3561" s="63"/>
      <c r="F3561" s="63"/>
      <c r="G3561" s="63"/>
      <c r="H3561" s="63"/>
      <c r="I3561" s="63"/>
    </row>
    <row r="3562" spans="1:9" ht="15" customHeight="1" x14ac:dyDescent="0.25">
      <c r="A3562" s="64" t="s">
        <v>3887</v>
      </c>
      <c r="B3562" s="64"/>
      <c r="C3562" s="65" t="s">
        <v>3</v>
      </c>
      <c r="D3562" s="65"/>
      <c r="E3562" s="65"/>
      <c r="F3562" s="12" t="s">
        <v>4</v>
      </c>
      <c r="G3562" s="12" t="s">
        <v>3725</v>
      </c>
      <c r="H3562" s="12" t="s">
        <v>3726</v>
      </c>
      <c r="I3562" s="12" t="s">
        <v>3727</v>
      </c>
    </row>
    <row r="3563" spans="1:9" ht="21" customHeight="1" x14ac:dyDescent="0.25">
      <c r="A3563" s="13" t="s">
        <v>4407</v>
      </c>
      <c r="B3563" s="14" t="s">
        <v>4408</v>
      </c>
      <c r="C3563" s="66" t="s">
        <v>17</v>
      </c>
      <c r="D3563" s="66"/>
      <c r="E3563" s="66"/>
      <c r="F3563" s="13" t="s">
        <v>61</v>
      </c>
      <c r="G3563" s="15">
        <v>1.32E-2</v>
      </c>
      <c r="H3563" s="16">
        <v>13.86</v>
      </c>
      <c r="I3563" s="16">
        <f>TRUNC(TRUNC(G3563,8)*H3563,2)</f>
        <v>0.18</v>
      </c>
    </row>
    <row r="3564" spans="1:9" ht="15" customHeight="1" x14ac:dyDescent="0.25">
      <c r="A3564" s="13" t="s">
        <v>5067</v>
      </c>
      <c r="B3564" s="14" t="s">
        <v>5068</v>
      </c>
      <c r="C3564" s="66" t="s">
        <v>17</v>
      </c>
      <c r="D3564" s="66"/>
      <c r="E3564" s="66"/>
      <c r="F3564" s="13" t="s">
        <v>61</v>
      </c>
      <c r="G3564" s="15">
        <v>1</v>
      </c>
      <c r="H3564" s="16">
        <v>56.33</v>
      </c>
      <c r="I3564" s="16">
        <f>TRUNC(TRUNC(G3564,8)*H3564,2)</f>
        <v>56.33</v>
      </c>
    </row>
    <row r="3565" spans="1:9" ht="15" customHeight="1" x14ac:dyDescent="0.25">
      <c r="A3565" s="8"/>
      <c r="B3565" s="8"/>
      <c r="C3565" s="8"/>
      <c r="D3565" s="8"/>
      <c r="E3565" s="8"/>
      <c r="F3565" s="8"/>
      <c r="G3565" s="67" t="s">
        <v>3896</v>
      </c>
      <c r="H3565" s="67"/>
      <c r="I3565" s="17">
        <f>SUM(I3563:I3564)</f>
        <v>56.51</v>
      </c>
    </row>
    <row r="3566" spans="1:9" ht="15" customHeight="1" x14ac:dyDescent="0.25">
      <c r="A3566" s="64" t="s">
        <v>3872</v>
      </c>
      <c r="B3566" s="64"/>
      <c r="C3566" s="65" t="s">
        <v>3</v>
      </c>
      <c r="D3566" s="65"/>
      <c r="E3566" s="65"/>
      <c r="F3566" s="12" t="s">
        <v>4</v>
      </c>
      <c r="G3566" s="12" t="s">
        <v>3725</v>
      </c>
      <c r="H3566" s="12" t="s">
        <v>3726</v>
      </c>
      <c r="I3566" s="12" t="s">
        <v>3727</v>
      </c>
    </row>
    <row r="3567" spans="1:9" ht="21" customHeight="1" x14ac:dyDescent="0.25">
      <c r="A3567" s="13" t="s">
        <v>3936</v>
      </c>
      <c r="B3567" s="14" t="s">
        <v>3937</v>
      </c>
      <c r="C3567" s="66" t="s">
        <v>17</v>
      </c>
      <c r="D3567" s="66"/>
      <c r="E3567" s="66"/>
      <c r="F3567" s="13" t="s">
        <v>25</v>
      </c>
      <c r="G3567" s="15">
        <v>0.14849999999999999</v>
      </c>
      <c r="H3567" s="16">
        <v>24.57</v>
      </c>
      <c r="I3567" s="16">
        <f>TRUNC(TRUNC(G3567,8)*H3567,2)</f>
        <v>3.64</v>
      </c>
    </row>
    <row r="3568" spans="1:9" ht="21" customHeight="1" x14ac:dyDescent="0.25">
      <c r="A3568" s="13" t="s">
        <v>3938</v>
      </c>
      <c r="B3568" s="14" t="s">
        <v>3939</v>
      </c>
      <c r="C3568" s="66" t="s">
        <v>17</v>
      </c>
      <c r="D3568" s="66"/>
      <c r="E3568" s="66"/>
      <c r="F3568" s="13" t="s">
        <v>25</v>
      </c>
      <c r="G3568" s="15">
        <v>0.14849999999999999</v>
      </c>
      <c r="H3568" s="16">
        <v>32.799999999999997</v>
      </c>
      <c r="I3568" s="16">
        <f>TRUNC(TRUNC(G3568,8)*H3568,2)</f>
        <v>4.87</v>
      </c>
    </row>
    <row r="3569" spans="1:9" ht="18" customHeight="1" x14ac:dyDescent="0.25">
      <c r="A3569" s="8"/>
      <c r="B3569" s="8"/>
      <c r="C3569" s="8"/>
      <c r="D3569" s="8"/>
      <c r="E3569" s="8"/>
      <c r="F3569" s="8"/>
      <c r="G3569" s="67" t="s">
        <v>3875</v>
      </c>
      <c r="H3569" s="67"/>
      <c r="I3569" s="17">
        <f>SUM(I3567:I3568)</f>
        <v>8.51</v>
      </c>
    </row>
    <row r="3570" spans="1:9" ht="15" customHeight="1" x14ac:dyDescent="0.25">
      <c r="A3570" s="8"/>
      <c r="B3570" s="8"/>
      <c r="C3570" s="8"/>
      <c r="D3570" s="8"/>
      <c r="E3570" s="8"/>
      <c r="F3570" s="8"/>
      <c r="G3570" s="68" t="s">
        <v>3745</v>
      </c>
      <c r="H3570" s="68"/>
      <c r="I3570" s="4">
        <f>ROUND(SUM(I3565,I3569),2)</f>
        <v>65.02</v>
      </c>
    </row>
    <row r="3571" spans="1:9" ht="9.9499999999999993" customHeight="1" x14ac:dyDescent="0.25">
      <c r="A3571" s="8"/>
      <c r="B3571" s="8"/>
      <c r="C3571" s="8"/>
      <c r="D3571" s="8"/>
      <c r="E3571" s="8"/>
      <c r="F3571" s="8"/>
      <c r="G3571" s="62"/>
      <c r="H3571" s="62"/>
      <c r="I3571" s="62"/>
    </row>
    <row r="3572" spans="1:9" ht="20.100000000000001" customHeight="1" x14ac:dyDescent="0.25">
      <c r="A3572" s="63" t="s">
        <v>5069</v>
      </c>
      <c r="B3572" s="63"/>
      <c r="C3572" s="63"/>
      <c r="D3572" s="63"/>
      <c r="E3572" s="63"/>
      <c r="F3572" s="63"/>
      <c r="G3572" s="63"/>
      <c r="H3572" s="63"/>
      <c r="I3572" s="63"/>
    </row>
    <row r="3573" spans="1:9" ht="15" customHeight="1" x14ac:dyDescent="0.25">
      <c r="A3573" s="64" t="s">
        <v>3887</v>
      </c>
      <c r="B3573" s="64"/>
      <c r="C3573" s="65" t="s">
        <v>3</v>
      </c>
      <c r="D3573" s="65"/>
      <c r="E3573" s="65"/>
      <c r="F3573" s="12" t="s">
        <v>4</v>
      </c>
      <c r="G3573" s="12" t="s">
        <v>3725</v>
      </c>
      <c r="H3573" s="12" t="s">
        <v>3726</v>
      </c>
      <c r="I3573" s="12" t="s">
        <v>3727</v>
      </c>
    </row>
    <row r="3574" spans="1:9" ht="21" customHeight="1" x14ac:dyDescent="0.25">
      <c r="A3574" s="13" t="s">
        <v>5070</v>
      </c>
      <c r="B3574" s="14" t="s">
        <v>5071</v>
      </c>
      <c r="C3574" s="66" t="s">
        <v>17</v>
      </c>
      <c r="D3574" s="66"/>
      <c r="E3574" s="66"/>
      <c r="F3574" s="13" t="s">
        <v>61</v>
      </c>
      <c r="G3574" s="15">
        <v>1</v>
      </c>
      <c r="H3574" s="16">
        <v>10.72</v>
      </c>
      <c r="I3574" s="16">
        <f t="shared" ref="I3574:I3579" si="38">TRUNC(TRUNC(G3574,8)*H3574,2)</f>
        <v>10.72</v>
      </c>
    </row>
    <row r="3575" spans="1:9" ht="21" customHeight="1" x14ac:dyDescent="0.25">
      <c r="A3575" s="13" t="s">
        <v>5051</v>
      </c>
      <c r="B3575" s="14" t="s">
        <v>5052</v>
      </c>
      <c r="C3575" s="66" t="s">
        <v>17</v>
      </c>
      <c r="D3575" s="66"/>
      <c r="E3575" s="66"/>
      <c r="F3575" s="13" t="s">
        <v>61</v>
      </c>
      <c r="G3575" s="15">
        <v>2</v>
      </c>
      <c r="H3575" s="16">
        <v>11.66</v>
      </c>
      <c r="I3575" s="16">
        <f t="shared" si="38"/>
        <v>23.32</v>
      </c>
    </row>
    <row r="3576" spans="1:9" ht="21" customHeight="1" x14ac:dyDescent="0.25">
      <c r="A3576" s="13" t="s">
        <v>5072</v>
      </c>
      <c r="B3576" s="14" t="s">
        <v>5073</v>
      </c>
      <c r="C3576" s="66" t="s">
        <v>17</v>
      </c>
      <c r="D3576" s="66"/>
      <c r="E3576" s="66"/>
      <c r="F3576" s="13" t="s">
        <v>61</v>
      </c>
      <c r="G3576" s="15">
        <v>1</v>
      </c>
      <c r="H3576" s="16">
        <v>24.81</v>
      </c>
      <c r="I3576" s="16">
        <f t="shared" si="38"/>
        <v>24.81</v>
      </c>
    </row>
    <row r="3577" spans="1:9" ht="21" customHeight="1" x14ac:dyDescent="0.25">
      <c r="A3577" s="13" t="s">
        <v>5074</v>
      </c>
      <c r="B3577" s="14" t="s">
        <v>5075</v>
      </c>
      <c r="C3577" s="66" t="s">
        <v>188</v>
      </c>
      <c r="D3577" s="66"/>
      <c r="E3577" s="66"/>
      <c r="F3577" s="13" t="s">
        <v>286</v>
      </c>
      <c r="G3577" s="15">
        <v>1</v>
      </c>
      <c r="H3577" s="16">
        <v>247.31</v>
      </c>
      <c r="I3577" s="16">
        <f t="shared" si="38"/>
        <v>247.31</v>
      </c>
    </row>
    <row r="3578" spans="1:9" ht="15" customHeight="1" x14ac:dyDescent="0.25">
      <c r="A3578" s="13" t="s">
        <v>5076</v>
      </c>
      <c r="B3578" s="14" t="s">
        <v>5077</v>
      </c>
      <c r="C3578" s="66" t="s">
        <v>188</v>
      </c>
      <c r="D3578" s="66"/>
      <c r="E3578" s="66"/>
      <c r="F3578" s="13" t="s">
        <v>465</v>
      </c>
      <c r="G3578" s="15">
        <v>3.03</v>
      </c>
      <c r="H3578" s="16">
        <v>0.27</v>
      </c>
      <c r="I3578" s="16">
        <f t="shared" si="38"/>
        <v>0.81</v>
      </c>
    </row>
    <row r="3579" spans="1:9" ht="15" customHeight="1" x14ac:dyDescent="0.25">
      <c r="A3579" s="13" t="s">
        <v>5078</v>
      </c>
      <c r="B3579" s="14" t="s">
        <v>5079</v>
      </c>
      <c r="C3579" s="66" t="s">
        <v>17</v>
      </c>
      <c r="D3579" s="66"/>
      <c r="E3579" s="66"/>
      <c r="F3579" s="13" t="s">
        <v>740</v>
      </c>
      <c r="G3579" s="15">
        <v>0.1</v>
      </c>
      <c r="H3579" s="16">
        <v>14</v>
      </c>
      <c r="I3579" s="16">
        <f t="shared" si="38"/>
        <v>1.4</v>
      </c>
    </row>
    <row r="3580" spans="1:9" ht="15" customHeight="1" x14ac:dyDescent="0.25">
      <c r="A3580" s="8"/>
      <c r="B3580" s="8"/>
      <c r="C3580" s="8"/>
      <c r="D3580" s="8"/>
      <c r="E3580" s="8"/>
      <c r="F3580" s="8"/>
      <c r="G3580" s="67" t="s">
        <v>3896</v>
      </c>
      <c r="H3580" s="67"/>
      <c r="I3580" s="17">
        <f>SUM(I3574:I3579)</f>
        <v>308.36999999999995</v>
      </c>
    </row>
    <row r="3581" spans="1:9" ht="15" customHeight="1" x14ac:dyDescent="0.25">
      <c r="A3581" s="64" t="s">
        <v>3872</v>
      </c>
      <c r="B3581" s="64"/>
      <c r="C3581" s="65" t="s">
        <v>3</v>
      </c>
      <c r="D3581" s="65"/>
      <c r="E3581" s="65"/>
      <c r="F3581" s="12" t="s">
        <v>4</v>
      </c>
      <c r="G3581" s="12" t="s">
        <v>3725</v>
      </c>
      <c r="H3581" s="12" t="s">
        <v>3726</v>
      </c>
      <c r="I3581" s="12" t="s">
        <v>3727</v>
      </c>
    </row>
    <row r="3582" spans="1:9" ht="21" customHeight="1" x14ac:dyDescent="0.25">
      <c r="A3582" s="13" t="s">
        <v>3938</v>
      </c>
      <c r="B3582" s="14" t="s">
        <v>3939</v>
      </c>
      <c r="C3582" s="66" t="s">
        <v>17</v>
      </c>
      <c r="D3582" s="66"/>
      <c r="E3582" s="66"/>
      <c r="F3582" s="13" t="s">
        <v>25</v>
      </c>
      <c r="G3582" s="15">
        <v>7.7</v>
      </c>
      <c r="H3582" s="16">
        <v>32.799999999999997</v>
      </c>
      <c r="I3582" s="16">
        <f>TRUNC(TRUNC(G3582,8)*H3582,2)</f>
        <v>252.56</v>
      </c>
    </row>
    <row r="3583" spans="1:9" ht="15" customHeight="1" x14ac:dyDescent="0.25">
      <c r="A3583" s="13" t="s">
        <v>3899</v>
      </c>
      <c r="B3583" s="14" t="s">
        <v>3900</v>
      </c>
      <c r="C3583" s="66" t="s">
        <v>17</v>
      </c>
      <c r="D3583" s="66"/>
      <c r="E3583" s="66"/>
      <c r="F3583" s="13" t="s">
        <v>25</v>
      </c>
      <c r="G3583" s="15">
        <v>7.7</v>
      </c>
      <c r="H3583" s="16">
        <v>24.37</v>
      </c>
      <c r="I3583" s="16">
        <f>TRUNC(TRUNC(G3583,8)*H3583,2)</f>
        <v>187.64</v>
      </c>
    </row>
    <row r="3584" spans="1:9" ht="18" customHeight="1" x14ac:dyDescent="0.25">
      <c r="A3584" s="8"/>
      <c r="B3584" s="8"/>
      <c r="C3584" s="8"/>
      <c r="D3584" s="8"/>
      <c r="E3584" s="8"/>
      <c r="F3584" s="8"/>
      <c r="G3584" s="67" t="s">
        <v>3875</v>
      </c>
      <c r="H3584" s="67"/>
      <c r="I3584" s="17">
        <f>SUM(I3582:I3583)</f>
        <v>440.2</v>
      </c>
    </row>
    <row r="3585" spans="1:9" ht="15" customHeight="1" x14ac:dyDescent="0.25">
      <c r="A3585" s="8"/>
      <c r="B3585" s="8"/>
      <c r="C3585" s="8"/>
      <c r="D3585" s="8"/>
      <c r="E3585" s="8"/>
      <c r="F3585" s="8"/>
      <c r="G3585" s="68" t="s">
        <v>3745</v>
      </c>
      <c r="H3585" s="68"/>
      <c r="I3585" s="4">
        <f>ROUND(SUM(I3580,I3584),2)</f>
        <v>748.57</v>
      </c>
    </row>
    <row r="3586" spans="1:9" ht="9.9499999999999993" customHeight="1" x14ac:dyDescent="0.25">
      <c r="A3586" s="8"/>
      <c r="B3586" s="8"/>
      <c r="C3586" s="8"/>
      <c r="D3586" s="8"/>
      <c r="E3586" s="8"/>
      <c r="F3586" s="8"/>
      <c r="G3586" s="62"/>
      <c r="H3586" s="62"/>
      <c r="I3586" s="62"/>
    </row>
    <row r="3587" spans="1:9" ht="20.100000000000001" customHeight="1" x14ac:dyDescent="0.25">
      <c r="A3587" s="63" t="s">
        <v>5080</v>
      </c>
      <c r="B3587" s="63"/>
      <c r="C3587" s="63"/>
      <c r="D3587" s="63"/>
      <c r="E3587" s="63"/>
      <c r="F3587" s="63"/>
      <c r="G3587" s="63"/>
      <c r="H3587" s="63"/>
      <c r="I3587" s="63"/>
    </row>
    <row r="3588" spans="1:9" ht="15" customHeight="1" x14ac:dyDescent="0.25">
      <c r="A3588" s="64" t="s">
        <v>3887</v>
      </c>
      <c r="B3588" s="64"/>
      <c r="C3588" s="65" t="s">
        <v>3</v>
      </c>
      <c r="D3588" s="65"/>
      <c r="E3588" s="65"/>
      <c r="F3588" s="12" t="s">
        <v>4</v>
      </c>
      <c r="G3588" s="12" t="s">
        <v>3725</v>
      </c>
      <c r="H3588" s="12" t="s">
        <v>3726</v>
      </c>
      <c r="I3588" s="12" t="s">
        <v>3727</v>
      </c>
    </row>
    <row r="3589" spans="1:9" ht="15" customHeight="1" x14ac:dyDescent="0.25">
      <c r="A3589" s="13" t="s">
        <v>4386</v>
      </c>
      <c r="B3589" s="14" t="s">
        <v>4387</v>
      </c>
      <c r="C3589" s="66" t="s">
        <v>17</v>
      </c>
      <c r="D3589" s="66"/>
      <c r="E3589" s="66"/>
      <c r="F3589" s="13" t="s">
        <v>61</v>
      </c>
      <c r="G3589" s="15">
        <v>1.6299999999999999E-2</v>
      </c>
      <c r="H3589" s="16">
        <v>1.9</v>
      </c>
      <c r="I3589" s="16">
        <f>TRUNC(TRUNC(G3589,8)*H3589,2)</f>
        <v>0.03</v>
      </c>
    </row>
    <row r="3590" spans="1:9" ht="21" customHeight="1" x14ac:dyDescent="0.25">
      <c r="A3590" s="13" t="s">
        <v>5081</v>
      </c>
      <c r="B3590" s="14" t="s">
        <v>5082</v>
      </c>
      <c r="C3590" s="66" t="s">
        <v>17</v>
      </c>
      <c r="D3590" s="66"/>
      <c r="E3590" s="66"/>
      <c r="F3590" s="13" t="s">
        <v>178</v>
      </c>
      <c r="G3590" s="15">
        <v>1.0548999999999999</v>
      </c>
      <c r="H3590" s="16">
        <v>5.75</v>
      </c>
      <c r="I3590" s="16">
        <f>TRUNC(TRUNC(G3590,8)*H3590,2)</f>
        <v>6.06</v>
      </c>
    </row>
    <row r="3591" spans="1:9" ht="15" customHeight="1" x14ac:dyDescent="0.25">
      <c r="A3591" s="8"/>
      <c r="B3591" s="8"/>
      <c r="C3591" s="8"/>
      <c r="D3591" s="8"/>
      <c r="E3591" s="8"/>
      <c r="F3591" s="8"/>
      <c r="G3591" s="67" t="s">
        <v>3896</v>
      </c>
      <c r="H3591" s="67"/>
      <c r="I3591" s="17">
        <f>SUM(I3589:I3590)</f>
        <v>6.09</v>
      </c>
    </row>
    <row r="3592" spans="1:9" ht="15" customHeight="1" x14ac:dyDescent="0.25">
      <c r="A3592" s="64" t="s">
        <v>3872</v>
      </c>
      <c r="B3592" s="64"/>
      <c r="C3592" s="65" t="s">
        <v>3</v>
      </c>
      <c r="D3592" s="65"/>
      <c r="E3592" s="65"/>
      <c r="F3592" s="12" t="s">
        <v>4</v>
      </c>
      <c r="G3592" s="12" t="s">
        <v>3725</v>
      </c>
      <c r="H3592" s="12" t="s">
        <v>3726</v>
      </c>
      <c r="I3592" s="12" t="s">
        <v>3727</v>
      </c>
    </row>
    <row r="3593" spans="1:9" ht="21" customHeight="1" x14ac:dyDescent="0.25">
      <c r="A3593" s="13" t="s">
        <v>3936</v>
      </c>
      <c r="B3593" s="14" t="s">
        <v>3937</v>
      </c>
      <c r="C3593" s="66" t="s">
        <v>17</v>
      </c>
      <c r="D3593" s="66"/>
      <c r="E3593" s="66"/>
      <c r="F3593" s="13" t="s">
        <v>25</v>
      </c>
      <c r="G3593" s="15">
        <v>0.29299999999999998</v>
      </c>
      <c r="H3593" s="16">
        <v>24.57</v>
      </c>
      <c r="I3593" s="16">
        <f>TRUNC(TRUNC(G3593,8)*H3593,2)</f>
        <v>7.19</v>
      </c>
    </row>
    <row r="3594" spans="1:9" ht="21" customHeight="1" x14ac:dyDescent="0.25">
      <c r="A3594" s="13" t="s">
        <v>3938</v>
      </c>
      <c r="B3594" s="14" t="s">
        <v>3939</v>
      </c>
      <c r="C3594" s="66" t="s">
        <v>17</v>
      </c>
      <c r="D3594" s="66"/>
      <c r="E3594" s="66"/>
      <c r="F3594" s="13" t="s">
        <v>25</v>
      </c>
      <c r="G3594" s="15">
        <v>0.29299999999999998</v>
      </c>
      <c r="H3594" s="16">
        <v>32.799999999999997</v>
      </c>
      <c r="I3594" s="16">
        <f>TRUNC(TRUNC(G3594,8)*H3594,2)</f>
        <v>9.61</v>
      </c>
    </row>
    <row r="3595" spans="1:9" ht="18" customHeight="1" x14ac:dyDescent="0.25">
      <c r="A3595" s="8"/>
      <c r="B3595" s="8"/>
      <c r="C3595" s="8"/>
      <c r="D3595" s="8"/>
      <c r="E3595" s="8"/>
      <c r="F3595" s="8"/>
      <c r="G3595" s="67" t="s">
        <v>3875</v>
      </c>
      <c r="H3595" s="67"/>
      <c r="I3595" s="17">
        <f>SUM(I3593:I3594)</f>
        <v>16.8</v>
      </c>
    </row>
    <row r="3596" spans="1:9" ht="15" customHeight="1" x14ac:dyDescent="0.25">
      <c r="A3596" s="8"/>
      <c r="B3596" s="8"/>
      <c r="C3596" s="8"/>
      <c r="D3596" s="8"/>
      <c r="E3596" s="8"/>
      <c r="F3596" s="8"/>
      <c r="G3596" s="68" t="s">
        <v>3745</v>
      </c>
      <c r="H3596" s="68"/>
      <c r="I3596" s="4">
        <f>ROUND(SUM(I3591,I3595),2)</f>
        <v>22.89</v>
      </c>
    </row>
    <row r="3597" spans="1:9" ht="9.9499999999999993" customHeight="1" x14ac:dyDescent="0.25">
      <c r="A3597" s="8"/>
      <c r="B3597" s="8"/>
      <c r="C3597" s="8"/>
      <c r="D3597" s="8"/>
      <c r="E3597" s="8"/>
      <c r="F3597" s="8"/>
      <c r="G3597" s="62"/>
      <c r="H3597" s="62"/>
      <c r="I3597" s="62"/>
    </row>
    <row r="3598" spans="1:9" ht="20.100000000000001" customHeight="1" x14ac:dyDescent="0.25">
      <c r="A3598" s="63" t="s">
        <v>5083</v>
      </c>
      <c r="B3598" s="63"/>
      <c r="C3598" s="63"/>
      <c r="D3598" s="63"/>
      <c r="E3598" s="63"/>
      <c r="F3598" s="63"/>
      <c r="G3598" s="63"/>
      <c r="H3598" s="63"/>
      <c r="I3598" s="63"/>
    </row>
    <row r="3599" spans="1:9" ht="15" customHeight="1" x14ac:dyDescent="0.25">
      <c r="A3599" s="64" t="s">
        <v>3887</v>
      </c>
      <c r="B3599" s="64"/>
      <c r="C3599" s="65" t="s">
        <v>3</v>
      </c>
      <c r="D3599" s="65"/>
      <c r="E3599" s="65"/>
      <c r="F3599" s="12" t="s">
        <v>4</v>
      </c>
      <c r="G3599" s="12" t="s">
        <v>3725</v>
      </c>
      <c r="H3599" s="12" t="s">
        <v>3726</v>
      </c>
      <c r="I3599" s="12" t="s">
        <v>3727</v>
      </c>
    </row>
    <row r="3600" spans="1:9" ht="15" customHeight="1" x14ac:dyDescent="0.25">
      <c r="A3600" s="13" t="s">
        <v>4386</v>
      </c>
      <c r="B3600" s="14" t="s">
        <v>4387</v>
      </c>
      <c r="C3600" s="66" t="s">
        <v>17</v>
      </c>
      <c r="D3600" s="66"/>
      <c r="E3600" s="66"/>
      <c r="F3600" s="13" t="s">
        <v>61</v>
      </c>
      <c r="G3600" s="15">
        <v>1.77E-2</v>
      </c>
      <c r="H3600" s="16">
        <v>1.9</v>
      </c>
      <c r="I3600" s="16">
        <f>TRUNC(TRUNC(G3600,8)*H3600,2)</f>
        <v>0.03</v>
      </c>
    </row>
    <row r="3601" spans="1:9" ht="21" customHeight="1" x14ac:dyDescent="0.25">
      <c r="A3601" s="13" t="s">
        <v>5084</v>
      </c>
      <c r="B3601" s="14" t="s">
        <v>5085</v>
      </c>
      <c r="C3601" s="66" t="s">
        <v>17</v>
      </c>
      <c r="D3601" s="66"/>
      <c r="E3601" s="66"/>
      <c r="F3601" s="13" t="s">
        <v>178</v>
      </c>
      <c r="G3601" s="15">
        <v>1.0548999999999999</v>
      </c>
      <c r="H3601" s="16">
        <v>9.5</v>
      </c>
      <c r="I3601" s="16">
        <f>TRUNC(TRUNC(G3601,8)*H3601,2)</f>
        <v>10.02</v>
      </c>
    </row>
    <row r="3602" spans="1:9" ht="15" customHeight="1" x14ac:dyDescent="0.25">
      <c r="A3602" s="8"/>
      <c r="B3602" s="8"/>
      <c r="C3602" s="8"/>
      <c r="D3602" s="8"/>
      <c r="E3602" s="8"/>
      <c r="F3602" s="8"/>
      <c r="G3602" s="67" t="s">
        <v>3896</v>
      </c>
      <c r="H3602" s="67"/>
      <c r="I3602" s="17">
        <f>SUM(I3600:I3601)</f>
        <v>10.049999999999999</v>
      </c>
    </row>
    <row r="3603" spans="1:9" ht="15" customHeight="1" x14ac:dyDescent="0.25">
      <c r="A3603" s="64" t="s">
        <v>3872</v>
      </c>
      <c r="B3603" s="64"/>
      <c r="C3603" s="65" t="s">
        <v>3</v>
      </c>
      <c r="D3603" s="65"/>
      <c r="E3603" s="65"/>
      <c r="F3603" s="12" t="s">
        <v>4</v>
      </c>
      <c r="G3603" s="12" t="s">
        <v>3725</v>
      </c>
      <c r="H3603" s="12" t="s">
        <v>3726</v>
      </c>
      <c r="I3603" s="12" t="s">
        <v>3727</v>
      </c>
    </row>
    <row r="3604" spans="1:9" ht="21" customHeight="1" x14ac:dyDescent="0.25">
      <c r="A3604" s="13" t="s">
        <v>3936</v>
      </c>
      <c r="B3604" s="14" t="s">
        <v>3937</v>
      </c>
      <c r="C3604" s="66" t="s">
        <v>17</v>
      </c>
      <c r="D3604" s="66"/>
      <c r="E3604" s="66"/>
      <c r="F3604" s="13" t="s">
        <v>25</v>
      </c>
      <c r="G3604" s="15">
        <v>0.31819999999999998</v>
      </c>
      <c r="H3604" s="16">
        <v>24.57</v>
      </c>
      <c r="I3604" s="16">
        <f>TRUNC(TRUNC(G3604,8)*H3604,2)</f>
        <v>7.81</v>
      </c>
    </row>
    <row r="3605" spans="1:9" ht="21" customHeight="1" x14ac:dyDescent="0.25">
      <c r="A3605" s="13" t="s">
        <v>3938</v>
      </c>
      <c r="B3605" s="14" t="s">
        <v>3939</v>
      </c>
      <c r="C3605" s="66" t="s">
        <v>17</v>
      </c>
      <c r="D3605" s="66"/>
      <c r="E3605" s="66"/>
      <c r="F3605" s="13" t="s">
        <v>25</v>
      </c>
      <c r="G3605" s="15">
        <v>0.31819999999999998</v>
      </c>
      <c r="H3605" s="16">
        <v>32.799999999999997</v>
      </c>
      <c r="I3605" s="16">
        <f>TRUNC(TRUNC(G3605,8)*H3605,2)</f>
        <v>10.43</v>
      </c>
    </row>
    <row r="3606" spans="1:9" ht="18" customHeight="1" x14ac:dyDescent="0.25">
      <c r="A3606" s="8"/>
      <c r="B3606" s="8"/>
      <c r="C3606" s="8"/>
      <c r="D3606" s="8"/>
      <c r="E3606" s="8"/>
      <c r="F3606" s="8"/>
      <c r="G3606" s="67" t="s">
        <v>3875</v>
      </c>
      <c r="H3606" s="67"/>
      <c r="I3606" s="17">
        <f>SUM(I3604:I3605)</f>
        <v>18.239999999999998</v>
      </c>
    </row>
    <row r="3607" spans="1:9" ht="15" customHeight="1" x14ac:dyDescent="0.25">
      <c r="A3607" s="8"/>
      <c r="B3607" s="8"/>
      <c r="C3607" s="8"/>
      <c r="D3607" s="8"/>
      <c r="E3607" s="8"/>
      <c r="F3607" s="8"/>
      <c r="G3607" s="68" t="s">
        <v>3745</v>
      </c>
      <c r="H3607" s="68"/>
      <c r="I3607" s="4">
        <f>ROUND(SUM(I3602,I3606),2)</f>
        <v>28.29</v>
      </c>
    </row>
    <row r="3608" spans="1:9" ht="9.9499999999999993" customHeight="1" x14ac:dyDescent="0.25">
      <c r="A3608" s="8"/>
      <c r="B3608" s="8"/>
      <c r="C3608" s="8"/>
      <c r="D3608" s="8"/>
      <c r="E3608" s="8"/>
      <c r="F3608" s="8"/>
      <c r="G3608" s="62"/>
      <c r="H3608" s="62"/>
      <c r="I3608" s="62"/>
    </row>
    <row r="3609" spans="1:9" ht="20.100000000000001" customHeight="1" x14ac:dyDescent="0.25">
      <c r="A3609" s="63" t="s">
        <v>5086</v>
      </c>
      <c r="B3609" s="63"/>
      <c r="C3609" s="63"/>
      <c r="D3609" s="63"/>
      <c r="E3609" s="63"/>
      <c r="F3609" s="63"/>
      <c r="G3609" s="63"/>
      <c r="H3609" s="63"/>
      <c r="I3609" s="63"/>
    </row>
    <row r="3610" spans="1:9" ht="15" customHeight="1" x14ac:dyDescent="0.25">
      <c r="A3610" s="64" t="s">
        <v>3887</v>
      </c>
      <c r="B3610" s="64"/>
      <c r="C3610" s="65" t="s">
        <v>3</v>
      </c>
      <c r="D3610" s="65"/>
      <c r="E3610" s="65"/>
      <c r="F3610" s="12" t="s">
        <v>4</v>
      </c>
      <c r="G3610" s="12" t="s">
        <v>3725</v>
      </c>
      <c r="H3610" s="12" t="s">
        <v>3726</v>
      </c>
      <c r="I3610" s="12" t="s">
        <v>3727</v>
      </c>
    </row>
    <row r="3611" spans="1:9" ht="15" customHeight="1" x14ac:dyDescent="0.25">
      <c r="A3611" s="13" t="s">
        <v>4386</v>
      </c>
      <c r="B3611" s="14" t="s">
        <v>4387</v>
      </c>
      <c r="C3611" s="66" t="s">
        <v>17</v>
      </c>
      <c r="D3611" s="66"/>
      <c r="E3611" s="66"/>
      <c r="F3611" s="13" t="s">
        <v>61</v>
      </c>
      <c r="G3611" s="15">
        <v>2.3E-2</v>
      </c>
      <c r="H3611" s="16">
        <v>1.9</v>
      </c>
      <c r="I3611" s="16">
        <f>TRUNC(TRUNC(G3611,8)*H3611,2)</f>
        <v>0.04</v>
      </c>
    </row>
    <row r="3612" spans="1:9" ht="21" customHeight="1" x14ac:dyDescent="0.25">
      <c r="A3612" s="13" t="s">
        <v>5084</v>
      </c>
      <c r="B3612" s="14" t="s">
        <v>5085</v>
      </c>
      <c r="C3612" s="66" t="s">
        <v>17</v>
      </c>
      <c r="D3612" s="66"/>
      <c r="E3612" s="66"/>
      <c r="F3612" s="13" t="s">
        <v>178</v>
      </c>
      <c r="G3612" s="15">
        <v>1.0548999999999999</v>
      </c>
      <c r="H3612" s="16">
        <v>9.5</v>
      </c>
      <c r="I3612" s="16">
        <f>TRUNC(TRUNC(G3612,8)*H3612,2)</f>
        <v>10.02</v>
      </c>
    </row>
    <row r="3613" spans="1:9" ht="15" customHeight="1" x14ac:dyDescent="0.25">
      <c r="A3613" s="8"/>
      <c r="B3613" s="8"/>
      <c r="C3613" s="8"/>
      <c r="D3613" s="8"/>
      <c r="E3613" s="8"/>
      <c r="F3613" s="8"/>
      <c r="G3613" s="67" t="s">
        <v>3896</v>
      </c>
      <c r="H3613" s="67"/>
      <c r="I3613" s="17">
        <f>SUM(I3611:I3612)</f>
        <v>10.059999999999999</v>
      </c>
    </row>
    <row r="3614" spans="1:9" ht="15" customHeight="1" x14ac:dyDescent="0.25">
      <c r="A3614" s="64" t="s">
        <v>3872</v>
      </c>
      <c r="B3614" s="64"/>
      <c r="C3614" s="65" t="s">
        <v>3</v>
      </c>
      <c r="D3614" s="65"/>
      <c r="E3614" s="65"/>
      <c r="F3614" s="12" t="s">
        <v>4</v>
      </c>
      <c r="G3614" s="12" t="s">
        <v>3725</v>
      </c>
      <c r="H3614" s="12" t="s">
        <v>3726</v>
      </c>
      <c r="I3614" s="12" t="s">
        <v>3727</v>
      </c>
    </row>
    <row r="3615" spans="1:9" ht="21" customHeight="1" x14ac:dyDescent="0.25">
      <c r="A3615" s="13" t="s">
        <v>3936</v>
      </c>
      <c r="B3615" s="14" t="s">
        <v>3937</v>
      </c>
      <c r="C3615" s="66" t="s">
        <v>17</v>
      </c>
      <c r="D3615" s="66"/>
      <c r="E3615" s="66"/>
      <c r="F3615" s="13" t="s">
        <v>25</v>
      </c>
      <c r="G3615" s="15">
        <v>4.1500000000000002E-2</v>
      </c>
      <c r="H3615" s="16">
        <v>24.57</v>
      </c>
      <c r="I3615" s="16">
        <f>TRUNC(TRUNC(G3615,8)*H3615,2)</f>
        <v>1.01</v>
      </c>
    </row>
    <row r="3616" spans="1:9" ht="21" customHeight="1" x14ac:dyDescent="0.25">
      <c r="A3616" s="13" t="s">
        <v>3938</v>
      </c>
      <c r="B3616" s="14" t="s">
        <v>3939</v>
      </c>
      <c r="C3616" s="66" t="s">
        <v>17</v>
      </c>
      <c r="D3616" s="66"/>
      <c r="E3616" s="66"/>
      <c r="F3616" s="13" t="s">
        <v>25</v>
      </c>
      <c r="G3616" s="15">
        <v>4.1500000000000002E-2</v>
      </c>
      <c r="H3616" s="16">
        <v>32.799999999999997</v>
      </c>
      <c r="I3616" s="16">
        <f>TRUNC(TRUNC(G3616,8)*H3616,2)</f>
        <v>1.36</v>
      </c>
    </row>
    <row r="3617" spans="1:9" ht="18" customHeight="1" x14ac:dyDescent="0.25">
      <c r="A3617" s="8"/>
      <c r="B3617" s="8"/>
      <c r="C3617" s="8"/>
      <c r="D3617" s="8"/>
      <c r="E3617" s="8"/>
      <c r="F3617" s="8"/>
      <c r="G3617" s="67" t="s">
        <v>3875</v>
      </c>
      <c r="H3617" s="67"/>
      <c r="I3617" s="17">
        <f>SUM(I3615:I3616)</f>
        <v>2.37</v>
      </c>
    </row>
    <row r="3618" spans="1:9" ht="15" customHeight="1" x14ac:dyDescent="0.25">
      <c r="A3618" s="8"/>
      <c r="B3618" s="8"/>
      <c r="C3618" s="8"/>
      <c r="D3618" s="8"/>
      <c r="E3618" s="8"/>
      <c r="F3618" s="8"/>
      <c r="G3618" s="68" t="s">
        <v>3745</v>
      </c>
      <c r="H3618" s="68"/>
      <c r="I3618" s="4">
        <f>ROUND(SUM(I3613,I3617),2)</f>
        <v>12.43</v>
      </c>
    </row>
    <row r="3619" spans="1:9" ht="9.9499999999999993" customHeight="1" x14ac:dyDescent="0.25">
      <c r="A3619" s="8"/>
      <c r="B3619" s="8"/>
      <c r="C3619" s="8"/>
      <c r="D3619" s="8"/>
      <c r="E3619" s="8"/>
      <c r="F3619" s="8"/>
      <c r="G3619" s="62"/>
      <c r="H3619" s="62"/>
      <c r="I3619" s="62"/>
    </row>
    <row r="3620" spans="1:9" ht="20.100000000000001" customHeight="1" x14ac:dyDescent="0.25">
      <c r="A3620" s="63" t="s">
        <v>5087</v>
      </c>
      <c r="B3620" s="63"/>
      <c r="C3620" s="63"/>
      <c r="D3620" s="63"/>
      <c r="E3620" s="63"/>
      <c r="F3620" s="63"/>
      <c r="G3620" s="63"/>
      <c r="H3620" s="63"/>
      <c r="I3620" s="63"/>
    </row>
    <row r="3621" spans="1:9" ht="15" customHeight="1" x14ac:dyDescent="0.25">
      <c r="A3621" s="64" t="s">
        <v>3887</v>
      </c>
      <c r="B3621" s="64"/>
      <c r="C3621" s="65" t="s">
        <v>3</v>
      </c>
      <c r="D3621" s="65"/>
      <c r="E3621" s="65"/>
      <c r="F3621" s="12" t="s">
        <v>4</v>
      </c>
      <c r="G3621" s="12" t="s">
        <v>3725</v>
      </c>
      <c r="H3621" s="12" t="s">
        <v>3726</v>
      </c>
      <c r="I3621" s="12" t="s">
        <v>3727</v>
      </c>
    </row>
    <row r="3622" spans="1:9" ht="21" customHeight="1" x14ac:dyDescent="0.25">
      <c r="A3622" s="13" t="s">
        <v>5088</v>
      </c>
      <c r="B3622" s="14" t="s">
        <v>5089</v>
      </c>
      <c r="C3622" s="66" t="s">
        <v>17</v>
      </c>
      <c r="D3622" s="66"/>
      <c r="E3622" s="66"/>
      <c r="F3622" s="13" t="s">
        <v>61</v>
      </c>
      <c r="G3622" s="15">
        <v>2</v>
      </c>
      <c r="H3622" s="16">
        <v>1.75</v>
      </c>
      <c r="I3622" s="16">
        <f>TRUNC(TRUNC(G3622,8)*H3622,2)</f>
        <v>3.5</v>
      </c>
    </row>
    <row r="3623" spans="1:9" ht="21" customHeight="1" x14ac:dyDescent="0.25">
      <c r="A3623" s="13" t="s">
        <v>5090</v>
      </c>
      <c r="B3623" s="14" t="s">
        <v>5091</v>
      </c>
      <c r="C3623" s="66" t="s">
        <v>17</v>
      </c>
      <c r="D3623" s="66"/>
      <c r="E3623" s="66"/>
      <c r="F3623" s="13" t="s">
        <v>61</v>
      </c>
      <c r="G3623" s="15">
        <v>1</v>
      </c>
      <c r="H3623" s="16">
        <v>3.35</v>
      </c>
      <c r="I3623" s="16">
        <f>TRUNC(TRUNC(G3623,8)*H3623,2)</f>
        <v>3.35</v>
      </c>
    </row>
    <row r="3624" spans="1:9" ht="29.1" customHeight="1" x14ac:dyDescent="0.25">
      <c r="A3624" s="13" t="s">
        <v>4492</v>
      </c>
      <c r="B3624" s="14" t="s">
        <v>4493</v>
      </c>
      <c r="C3624" s="66" t="s">
        <v>17</v>
      </c>
      <c r="D3624" s="66"/>
      <c r="E3624" s="66"/>
      <c r="F3624" s="13" t="s">
        <v>61</v>
      </c>
      <c r="G3624" s="15">
        <v>0.05</v>
      </c>
      <c r="H3624" s="16">
        <v>26.04</v>
      </c>
      <c r="I3624" s="16">
        <f>TRUNC(TRUNC(G3624,8)*H3624,2)</f>
        <v>1.3</v>
      </c>
    </row>
    <row r="3625" spans="1:9" ht="15" customHeight="1" x14ac:dyDescent="0.25">
      <c r="A3625" s="8"/>
      <c r="B3625" s="8"/>
      <c r="C3625" s="8"/>
      <c r="D3625" s="8"/>
      <c r="E3625" s="8"/>
      <c r="F3625" s="8"/>
      <c r="G3625" s="67" t="s">
        <v>3896</v>
      </c>
      <c r="H3625" s="67"/>
      <c r="I3625" s="17">
        <f>SUM(I3622:I3624)</f>
        <v>8.15</v>
      </c>
    </row>
    <row r="3626" spans="1:9" ht="15" customHeight="1" x14ac:dyDescent="0.25">
      <c r="A3626" s="64" t="s">
        <v>3872</v>
      </c>
      <c r="B3626" s="64"/>
      <c r="C3626" s="65" t="s">
        <v>3</v>
      </c>
      <c r="D3626" s="65"/>
      <c r="E3626" s="65"/>
      <c r="F3626" s="12" t="s">
        <v>4</v>
      </c>
      <c r="G3626" s="12" t="s">
        <v>3725</v>
      </c>
      <c r="H3626" s="12" t="s">
        <v>3726</v>
      </c>
      <c r="I3626" s="12" t="s">
        <v>3727</v>
      </c>
    </row>
    <row r="3627" spans="1:9" ht="21" customHeight="1" x14ac:dyDescent="0.25">
      <c r="A3627" s="13" t="s">
        <v>3936</v>
      </c>
      <c r="B3627" s="14" t="s">
        <v>3937</v>
      </c>
      <c r="C3627" s="66" t="s">
        <v>17</v>
      </c>
      <c r="D3627" s="66"/>
      <c r="E3627" s="66"/>
      <c r="F3627" s="13" t="s">
        <v>25</v>
      </c>
      <c r="G3627" s="15">
        <v>0.13789999999999999</v>
      </c>
      <c r="H3627" s="16">
        <v>24.57</v>
      </c>
      <c r="I3627" s="16">
        <f>TRUNC(TRUNC(G3627,8)*H3627,2)</f>
        <v>3.38</v>
      </c>
    </row>
    <row r="3628" spans="1:9" ht="21" customHeight="1" x14ac:dyDescent="0.25">
      <c r="A3628" s="13" t="s">
        <v>3938</v>
      </c>
      <c r="B3628" s="14" t="s">
        <v>3939</v>
      </c>
      <c r="C3628" s="66" t="s">
        <v>17</v>
      </c>
      <c r="D3628" s="66"/>
      <c r="E3628" s="66"/>
      <c r="F3628" s="13" t="s">
        <v>25</v>
      </c>
      <c r="G3628" s="15">
        <v>0.13789999999999999</v>
      </c>
      <c r="H3628" s="16">
        <v>32.799999999999997</v>
      </c>
      <c r="I3628" s="16">
        <f>TRUNC(TRUNC(G3628,8)*H3628,2)</f>
        <v>4.5199999999999996</v>
      </c>
    </row>
    <row r="3629" spans="1:9" ht="18" customHeight="1" x14ac:dyDescent="0.25">
      <c r="A3629" s="8"/>
      <c r="B3629" s="8"/>
      <c r="C3629" s="8"/>
      <c r="D3629" s="8"/>
      <c r="E3629" s="8"/>
      <c r="F3629" s="8"/>
      <c r="G3629" s="67" t="s">
        <v>3875</v>
      </c>
      <c r="H3629" s="67"/>
      <c r="I3629" s="17">
        <f>SUM(I3627:I3628)</f>
        <v>7.8999999999999995</v>
      </c>
    </row>
    <row r="3630" spans="1:9" ht="15" customHeight="1" x14ac:dyDescent="0.25">
      <c r="A3630" s="8"/>
      <c r="B3630" s="8"/>
      <c r="C3630" s="8"/>
      <c r="D3630" s="8"/>
      <c r="E3630" s="8"/>
      <c r="F3630" s="8"/>
      <c r="G3630" s="68" t="s">
        <v>3745</v>
      </c>
      <c r="H3630" s="68"/>
      <c r="I3630" s="4">
        <f>ROUND(SUM(I3625,I3629),2)</f>
        <v>16.05</v>
      </c>
    </row>
    <row r="3631" spans="1:9" ht="9.9499999999999993" customHeight="1" x14ac:dyDescent="0.25">
      <c r="A3631" s="8"/>
      <c r="B3631" s="8"/>
      <c r="C3631" s="8"/>
      <c r="D3631" s="8"/>
      <c r="E3631" s="8"/>
      <c r="F3631" s="8"/>
      <c r="G3631" s="62"/>
      <c r="H3631" s="62"/>
      <c r="I3631" s="62"/>
    </row>
    <row r="3632" spans="1:9" ht="20.100000000000001" customHeight="1" x14ac:dyDescent="0.25">
      <c r="A3632" s="63" t="s">
        <v>5092</v>
      </c>
      <c r="B3632" s="63"/>
      <c r="C3632" s="63"/>
      <c r="D3632" s="63"/>
      <c r="E3632" s="63"/>
      <c r="F3632" s="63"/>
      <c r="G3632" s="63"/>
      <c r="H3632" s="63"/>
      <c r="I3632" s="63"/>
    </row>
    <row r="3633" spans="1:9" ht="15" customHeight="1" x14ac:dyDescent="0.25">
      <c r="A3633" s="64" t="s">
        <v>3887</v>
      </c>
      <c r="B3633" s="64"/>
      <c r="C3633" s="65" t="s">
        <v>3</v>
      </c>
      <c r="D3633" s="65"/>
      <c r="E3633" s="65"/>
      <c r="F3633" s="12" t="s">
        <v>4</v>
      </c>
      <c r="G3633" s="12" t="s">
        <v>3725</v>
      </c>
      <c r="H3633" s="12" t="s">
        <v>3726</v>
      </c>
      <c r="I3633" s="12" t="s">
        <v>3727</v>
      </c>
    </row>
    <row r="3634" spans="1:9" ht="15" customHeight="1" x14ac:dyDescent="0.25">
      <c r="A3634" s="13" t="s">
        <v>4405</v>
      </c>
      <c r="B3634" s="14" t="s">
        <v>4406</v>
      </c>
      <c r="C3634" s="66" t="s">
        <v>17</v>
      </c>
      <c r="D3634" s="66"/>
      <c r="E3634" s="66"/>
      <c r="F3634" s="13" t="s">
        <v>61</v>
      </c>
      <c r="G3634" s="15">
        <v>9.9000000000000008E-3</v>
      </c>
      <c r="H3634" s="16">
        <v>63.09</v>
      </c>
      <c r="I3634" s="16">
        <f>TRUNC(TRUNC(G3634,8)*H3634,2)</f>
        <v>0.62</v>
      </c>
    </row>
    <row r="3635" spans="1:9" ht="21" customHeight="1" x14ac:dyDescent="0.25">
      <c r="A3635" s="13" t="s">
        <v>5093</v>
      </c>
      <c r="B3635" s="14" t="s">
        <v>5094</v>
      </c>
      <c r="C3635" s="66" t="s">
        <v>17</v>
      </c>
      <c r="D3635" s="66"/>
      <c r="E3635" s="66"/>
      <c r="F3635" s="13" t="s">
        <v>61</v>
      </c>
      <c r="G3635" s="15">
        <v>1</v>
      </c>
      <c r="H3635" s="16">
        <v>1.86</v>
      </c>
      <c r="I3635" s="16">
        <f>TRUNC(TRUNC(G3635,8)*H3635,2)</f>
        <v>1.86</v>
      </c>
    </row>
    <row r="3636" spans="1:9" ht="15" customHeight="1" x14ac:dyDescent="0.25">
      <c r="A3636" s="13" t="s">
        <v>4386</v>
      </c>
      <c r="B3636" s="14" t="s">
        <v>4387</v>
      </c>
      <c r="C3636" s="66" t="s">
        <v>17</v>
      </c>
      <c r="D3636" s="66"/>
      <c r="E3636" s="66"/>
      <c r="F3636" s="13" t="s">
        <v>61</v>
      </c>
      <c r="G3636" s="15">
        <v>7.1000000000000004E-3</v>
      </c>
      <c r="H3636" s="16">
        <v>1.9</v>
      </c>
      <c r="I3636" s="16">
        <f>TRUNC(TRUNC(G3636,8)*H3636,2)</f>
        <v>0.01</v>
      </c>
    </row>
    <row r="3637" spans="1:9" ht="21" customHeight="1" x14ac:dyDescent="0.25">
      <c r="A3637" s="13" t="s">
        <v>4409</v>
      </c>
      <c r="B3637" s="14" t="s">
        <v>4410</v>
      </c>
      <c r="C3637" s="66" t="s">
        <v>17</v>
      </c>
      <c r="D3637" s="66"/>
      <c r="E3637" s="66"/>
      <c r="F3637" s="13" t="s">
        <v>61</v>
      </c>
      <c r="G3637" s="15">
        <v>1.4999999999999999E-2</v>
      </c>
      <c r="H3637" s="16">
        <v>71.48</v>
      </c>
      <c r="I3637" s="16">
        <f>TRUNC(TRUNC(G3637,8)*H3637,2)</f>
        <v>1.07</v>
      </c>
    </row>
    <row r="3638" spans="1:9" ht="15" customHeight="1" x14ac:dyDescent="0.25">
      <c r="A3638" s="8"/>
      <c r="B3638" s="8"/>
      <c r="C3638" s="8"/>
      <c r="D3638" s="8"/>
      <c r="E3638" s="8"/>
      <c r="F3638" s="8"/>
      <c r="G3638" s="67" t="s">
        <v>3896</v>
      </c>
      <c r="H3638" s="67"/>
      <c r="I3638" s="17">
        <f>SUM(I3634:I3637)</f>
        <v>3.5599999999999996</v>
      </c>
    </row>
    <row r="3639" spans="1:9" ht="15" customHeight="1" x14ac:dyDescent="0.25">
      <c r="A3639" s="64" t="s">
        <v>3872</v>
      </c>
      <c r="B3639" s="64"/>
      <c r="C3639" s="65" t="s">
        <v>3</v>
      </c>
      <c r="D3639" s="65"/>
      <c r="E3639" s="65"/>
      <c r="F3639" s="12" t="s">
        <v>4</v>
      </c>
      <c r="G3639" s="12" t="s">
        <v>3725</v>
      </c>
      <c r="H3639" s="12" t="s">
        <v>3726</v>
      </c>
      <c r="I3639" s="12" t="s">
        <v>3727</v>
      </c>
    </row>
    <row r="3640" spans="1:9" ht="21" customHeight="1" x14ac:dyDescent="0.25">
      <c r="A3640" s="13" t="s">
        <v>3936</v>
      </c>
      <c r="B3640" s="14" t="s">
        <v>3937</v>
      </c>
      <c r="C3640" s="66" t="s">
        <v>17</v>
      </c>
      <c r="D3640" s="66"/>
      <c r="E3640" s="66"/>
      <c r="F3640" s="13" t="s">
        <v>25</v>
      </c>
      <c r="G3640" s="15">
        <v>0.127</v>
      </c>
      <c r="H3640" s="16">
        <v>24.57</v>
      </c>
      <c r="I3640" s="16">
        <f>TRUNC(TRUNC(G3640,8)*H3640,2)</f>
        <v>3.12</v>
      </c>
    </row>
    <row r="3641" spans="1:9" ht="21" customHeight="1" x14ac:dyDescent="0.25">
      <c r="A3641" s="13" t="s">
        <v>3938</v>
      </c>
      <c r="B3641" s="14" t="s">
        <v>3939</v>
      </c>
      <c r="C3641" s="66" t="s">
        <v>17</v>
      </c>
      <c r="D3641" s="66"/>
      <c r="E3641" s="66"/>
      <c r="F3641" s="13" t="s">
        <v>25</v>
      </c>
      <c r="G3641" s="15">
        <v>0.127</v>
      </c>
      <c r="H3641" s="16">
        <v>32.799999999999997</v>
      </c>
      <c r="I3641" s="16">
        <f>TRUNC(TRUNC(G3641,8)*H3641,2)</f>
        <v>4.16</v>
      </c>
    </row>
    <row r="3642" spans="1:9" ht="18" customHeight="1" x14ac:dyDescent="0.25">
      <c r="A3642" s="8"/>
      <c r="B3642" s="8"/>
      <c r="C3642" s="8"/>
      <c r="D3642" s="8"/>
      <c r="E3642" s="8"/>
      <c r="F3642" s="8"/>
      <c r="G3642" s="67" t="s">
        <v>3875</v>
      </c>
      <c r="H3642" s="67"/>
      <c r="I3642" s="17">
        <f>SUM(I3640:I3641)</f>
        <v>7.28</v>
      </c>
    </row>
    <row r="3643" spans="1:9" ht="15" customHeight="1" x14ac:dyDescent="0.25">
      <c r="A3643" s="8"/>
      <c r="B3643" s="8"/>
      <c r="C3643" s="8"/>
      <c r="D3643" s="8"/>
      <c r="E3643" s="8"/>
      <c r="F3643" s="8"/>
      <c r="G3643" s="68" t="s">
        <v>3745</v>
      </c>
      <c r="H3643" s="68"/>
      <c r="I3643" s="4">
        <f>ROUND(SUM(I3638,I3642),2)</f>
        <v>10.84</v>
      </c>
    </row>
    <row r="3644" spans="1:9" ht="9.9499999999999993" customHeight="1" x14ac:dyDescent="0.25">
      <c r="A3644" s="8"/>
      <c r="B3644" s="8"/>
      <c r="C3644" s="8"/>
      <c r="D3644" s="8"/>
      <c r="E3644" s="8"/>
      <c r="F3644" s="8"/>
      <c r="G3644" s="62"/>
      <c r="H3644" s="62"/>
      <c r="I3644" s="62"/>
    </row>
    <row r="3645" spans="1:9" ht="20.100000000000001" customHeight="1" x14ac:dyDescent="0.25">
      <c r="A3645" s="63" t="s">
        <v>5095</v>
      </c>
      <c r="B3645" s="63"/>
      <c r="C3645" s="63"/>
      <c r="D3645" s="63"/>
      <c r="E3645" s="63"/>
      <c r="F3645" s="63"/>
      <c r="G3645" s="63"/>
      <c r="H3645" s="63"/>
      <c r="I3645" s="63"/>
    </row>
    <row r="3646" spans="1:9" ht="15" customHeight="1" x14ac:dyDescent="0.25">
      <c r="A3646" s="64" t="s">
        <v>3887</v>
      </c>
      <c r="B3646" s="64"/>
      <c r="C3646" s="65" t="s">
        <v>3</v>
      </c>
      <c r="D3646" s="65"/>
      <c r="E3646" s="65"/>
      <c r="F3646" s="12" t="s">
        <v>4</v>
      </c>
      <c r="G3646" s="12" t="s">
        <v>3725</v>
      </c>
      <c r="H3646" s="12" t="s">
        <v>3726</v>
      </c>
      <c r="I3646" s="12" t="s">
        <v>3727</v>
      </c>
    </row>
    <row r="3647" spans="1:9" ht="21" customHeight="1" x14ac:dyDescent="0.25">
      <c r="A3647" s="13" t="s">
        <v>5088</v>
      </c>
      <c r="B3647" s="14" t="s">
        <v>5089</v>
      </c>
      <c r="C3647" s="66" t="s">
        <v>17</v>
      </c>
      <c r="D3647" s="66"/>
      <c r="E3647" s="66"/>
      <c r="F3647" s="13" t="s">
        <v>61</v>
      </c>
      <c r="G3647" s="15">
        <v>2</v>
      </c>
      <c r="H3647" s="16">
        <v>1.75</v>
      </c>
      <c r="I3647" s="16">
        <f>TRUNC(TRUNC(G3647,8)*H3647,2)</f>
        <v>3.5</v>
      </c>
    </row>
    <row r="3648" spans="1:9" ht="21" customHeight="1" x14ac:dyDescent="0.25">
      <c r="A3648" s="13" t="s">
        <v>5096</v>
      </c>
      <c r="B3648" s="14" t="s">
        <v>5097</v>
      </c>
      <c r="C3648" s="66" t="s">
        <v>17</v>
      </c>
      <c r="D3648" s="66"/>
      <c r="E3648" s="66"/>
      <c r="F3648" s="13" t="s">
        <v>61</v>
      </c>
      <c r="G3648" s="15">
        <v>1</v>
      </c>
      <c r="H3648" s="16">
        <v>2.7</v>
      </c>
      <c r="I3648" s="16">
        <f>TRUNC(TRUNC(G3648,8)*H3648,2)</f>
        <v>2.7</v>
      </c>
    </row>
    <row r="3649" spans="1:9" ht="29.1" customHeight="1" x14ac:dyDescent="0.25">
      <c r="A3649" s="13" t="s">
        <v>4492</v>
      </c>
      <c r="B3649" s="14" t="s">
        <v>4493</v>
      </c>
      <c r="C3649" s="66" t="s">
        <v>17</v>
      </c>
      <c r="D3649" s="66"/>
      <c r="E3649" s="66"/>
      <c r="F3649" s="13" t="s">
        <v>61</v>
      </c>
      <c r="G3649" s="15">
        <v>0.05</v>
      </c>
      <c r="H3649" s="16">
        <v>26.04</v>
      </c>
      <c r="I3649" s="16">
        <f>TRUNC(TRUNC(G3649,8)*H3649,2)</f>
        <v>1.3</v>
      </c>
    </row>
    <row r="3650" spans="1:9" ht="15" customHeight="1" x14ac:dyDescent="0.25">
      <c r="A3650" s="8"/>
      <c r="B3650" s="8"/>
      <c r="C3650" s="8"/>
      <c r="D3650" s="8"/>
      <c r="E3650" s="8"/>
      <c r="F3650" s="8"/>
      <c r="G3650" s="67" t="s">
        <v>3896</v>
      </c>
      <c r="H3650" s="67"/>
      <c r="I3650" s="17">
        <f>SUM(I3647:I3649)</f>
        <v>7.5</v>
      </c>
    </row>
    <row r="3651" spans="1:9" ht="15" customHeight="1" x14ac:dyDescent="0.25">
      <c r="A3651" s="64" t="s">
        <v>3872</v>
      </c>
      <c r="B3651" s="64"/>
      <c r="C3651" s="65" t="s">
        <v>3</v>
      </c>
      <c r="D3651" s="65"/>
      <c r="E3651" s="65"/>
      <c r="F3651" s="12" t="s">
        <v>4</v>
      </c>
      <c r="G3651" s="12" t="s">
        <v>3725</v>
      </c>
      <c r="H3651" s="12" t="s">
        <v>3726</v>
      </c>
      <c r="I3651" s="12" t="s">
        <v>3727</v>
      </c>
    </row>
    <row r="3652" spans="1:9" ht="21" customHeight="1" x14ac:dyDescent="0.25">
      <c r="A3652" s="13" t="s">
        <v>3936</v>
      </c>
      <c r="B3652" s="14" t="s">
        <v>3937</v>
      </c>
      <c r="C3652" s="66" t="s">
        <v>17</v>
      </c>
      <c r="D3652" s="66"/>
      <c r="E3652" s="66"/>
      <c r="F3652" s="13" t="s">
        <v>25</v>
      </c>
      <c r="G3652" s="15">
        <v>0.13789999999999999</v>
      </c>
      <c r="H3652" s="16">
        <v>24.57</v>
      </c>
      <c r="I3652" s="16">
        <f>TRUNC(TRUNC(G3652,8)*H3652,2)</f>
        <v>3.38</v>
      </c>
    </row>
    <row r="3653" spans="1:9" ht="21" customHeight="1" x14ac:dyDescent="0.25">
      <c r="A3653" s="13" t="s">
        <v>3938</v>
      </c>
      <c r="B3653" s="14" t="s">
        <v>3939</v>
      </c>
      <c r="C3653" s="66" t="s">
        <v>17</v>
      </c>
      <c r="D3653" s="66"/>
      <c r="E3653" s="66"/>
      <c r="F3653" s="13" t="s">
        <v>25</v>
      </c>
      <c r="G3653" s="15">
        <v>0.13789999999999999</v>
      </c>
      <c r="H3653" s="16">
        <v>32.799999999999997</v>
      </c>
      <c r="I3653" s="16">
        <f>TRUNC(TRUNC(G3653,8)*H3653,2)</f>
        <v>4.5199999999999996</v>
      </c>
    </row>
    <row r="3654" spans="1:9" ht="18" customHeight="1" x14ac:dyDescent="0.25">
      <c r="A3654" s="8"/>
      <c r="B3654" s="8"/>
      <c r="C3654" s="8"/>
      <c r="D3654" s="8"/>
      <c r="E3654" s="8"/>
      <c r="F3654" s="8"/>
      <c r="G3654" s="67" t="s">
        <v>3875</v>
      </c>
      <c r="H3654" s="67"/>
      <c r="I3654" s="17">
        <f>SUM(I3652:I3653)</f>
        <v>7.8999999999999995</v>
      </c>
    </row>
    <row r="3655" spans="1:9" ht="15" customHeight="1" x14ac:dyDescent="0.25">
      <c r="A3655" s="8"/>
      <c r="B3655" s="8"/>
      <c r="C3655" s="8"/>
      <c r="D3655" s="8"/>
      <c r="E3655" s="8"/>
      <c r="F3655" s="8"/>
      <c r="G3655" s="68" t="s">
        <v>3745</v>
      </c>
      <c r="H3655" s="68"/>
      <c r="I3655" s="4">
        <f>ROUND(SUM(I3650,I3654),2)</f>
        <v>15.4</v>
      </c>
    </row>
    <row r="3656" spans="1:9" ht="9.9499999999999993" customHeight="1" x14ac:dyDescent="0.25">
      <c r="A3656" s="8"/>
      <c r="B3656" s="8"/>
      <c r="C3656" s="8"/>
      <c r="D3656" s="8"/>
      <c r="E3656" s="8"/>
      <c r="F3656" s="8"/>
      <c r="G3656" s="62"/>
      <c r="H3656" s="62"/>
      <c r="I3656" s="62"/>
    </row>
    <row r="3657" spans="1:9" ht="20.100000000000001" customHeight="1" x14ac:dyDescent="0.25">
      <c r="A3657" s="63" t="s">
        <v>5098</v>
      </c>
      <c r="B3657" s="63"/>
      <c r="C3657" s="63"/>
      <c r="D3657" s="63"/>
      <c r="E3657" s="63"/>
      <c r="F3657" s="63"/>
      <c r="G3657" s="63"/>
      <c r="H3657" s="63"/>
      <c r="I3657" s="63"/>
    </row>
    <row r="3658" spans="1:9" ht="15" customHeight="1" x14ac:dyDescent="0.25">
      <c r="A3658" s="64" t="s">
        <v>3887</v>
      </c>
      <c r="B3658" s="64"/>
      <c r="C3658" s="65" t="s">
        <v>3</v>
      </c>
      <c r="D3658" s="65"/>
      <c r="E3658" s="65"/>
      <c r="F3658" s="12" t="s">
        <v>4</v>
      </c>
      <c r="G3658" s="12" t="s">
        <v>3725</v>
      </c>
      <c r="H3658" s="12" t="s">
        <v>3726</v>
      </c>
      <c r="I3658" s="12" t="s">
        <v>3727</v>
      </c>
    </row>
    <row r="3659" spans="1:9" ht="21" customHeight="1" x14ac:dyDescent="0.25">
      <c r="A3659" s="13" t="s">
        <v>5099</v>
      </c>
      <c r="B3659" s="14" t="s">
        <v>5100</v>
      </c>
      <c r="C3659" s="66" t="s">
        <v>17</v>
      </c>
      <c r="D3659" s="66"/>
      <c r="E3659" s="66"/>
      <c r="F3659" s="13" t="s">
        <v>61</v>
      </c>
      <c r="G3659" s="15">
        <v>2</v>
      </c>
      <c r="H3659" s="16">
        <v>3.1</v>
      </c>
      <c r="I3659" s="16">
        <f>TRUNC(TRUNC(G3659,8)*H3659,2)</f>
        <v>6.2</v>
      </c>
    </row>
    <row r="3660" spans="1:9" ht="21" customHeight="1" x14ac:dyDescent="0.25">
      <c r="A3660" s="13" t="s">
        <v>5101</v>
      </c>
      <c r="B3660" s="14" t="s">
        <v>5102</v>
      </c>
      <c r="C3660" s="66" t="s">
        <v>17</v>
      </c>
      <c r="D3660" s="66"/>
      <c r="E3660" s="66"/>
      <c r="F3660" s="13" t="s">
        <v>61</v>
      </c>
      <c r="G3660" s="15">
        <v>1</v>
      </c>
      <c r="H3660" s="16">
        <v>7.34</v>
      </c>
      <c r="I3660" s="16">
        <f>TRUNC(TRUNC(G3660,8)*H3660,2)</f>
        <v>7.34</v>
      </c>
    </row>
    <row r="3661" spans="1:9" ht="29.1" customHeight="1" x14ac:dyDescent="0.25">
      <c r="A3661" s="13" t="s">
        <v>4492</v>
      </c>
      <c r="B3661" s="14" t="s">
        <v>4493</v>
      </c>
      <c r="C3661" s="66" t="s">
        <v>17</v>
      </c>
      <c r="D3661" s="66"/>
      <c r="E3661" s="66"/>
      <c r="F3661" s="13" t="s">
        <v>61</v>
      </c>
      <c r="G3661" s="15">
        <v>0.115</v>
      </c>
      <c r="H3661" s="16">
        <v>26.04</v>
      </c>
      <c r="I3661" s="16">
        <f>TRUNC(TRUNC(G3661,8)*H3661,2)</f>
        <v>2.99</v>
      </c>
    </row>
    <row r="3662" spans="1:9" ht="15" customHeight="1" x14ac:dyDescent="0.25">
      <c r="A3662" s="8"/>
      <c r="B3662" s="8"/>
      <c r="C3662" s="8"/>
      <c r="D3662" s="8"/>
      <c r="E3662" s="8"/>
      <c r="F3662" s="8"/>
      <c r="G3662" s="67" t="s">
        <v>3896</v>
      </c>
      <c r="H3662" s="67"/>
      <c r="I3662" s="17">
        <f>SUM(I3659:I3661)</f>
        <v>16.53</v>
      </c>
    </row>
    <row r="3663" spans="1:9" ht="15" customHeight="1" x14ac:dyDescent="0.25">
      <c r="A3663" s="64" t="s">
        <v>3872</v>
      </c>
      <c r="B3663" s="64"/>
      <c r="C3663" s="65" t="s">
        <v>3</v>
      </c>
      <c r="D3663" s="65"/>
      <c r="E3663" s="65"/>
      <c r="F3663" s="12" t="s">
        <v>4</v>
      </c>
      <c r="G3663" s="12" t="s">
        <v>3725</v>
      </c>
      <c r="H3663" s="12" t="s">
        <v>3726</v>
      </c>
      <c r="I3663" s="12" t="s">
        <v>3727</v>
      </c>
    </row>
    <row r="3664" spans="1:9" ht="21" customHeight="1" x14ac:dyDescent="0.25">
      <c r="A3664" s="13" t="s">
        <v>3936</v>
      </c>
      <c r="B3664" s="14" t="s">
        <v>3937</v>
      </c>
      <c r="C3664" s="66" t="s">
        <v>17</v>
      </c>
      <c r="D3664" s="66"/>
      <c r="E3664" s="66"/>
      <c r="F3664" s="13" t="s">
        <v>25</v>
      </c>
      <c r="G3664" s="15">
        <v>0.19259999999999999</v>
      </c>
      <c r="H3664" s="16">
        <v>24.57</v>
      </c>
      <c r="I3664" s="16">
        <f>TRUNC(TRUNC(G3664,8)*H3664,2)</f>
        <v>4.7300000000000004</v>
      </c>
    </row>
    <row r="3665" spans="1:9" ht="21" customHeight="1" x14ac:dyDescent="0.25">
      <c r="A3665" s="13" t="s">
        <v>3938</v>
      </c>
      <c r="B3665" s="14" t="s">
        <v>3939</v>
      </c>
      <c r="C3665" s="66" t="s">
        <v>17</v>
      </c>
      <c r="D3665" s="66"/>
      <c r="E3665" s="66"/>
      <c r="F3665" s="13" t="s">
        <v>25</v>
      </c>
      <c r="G3665" s="15">
        <v>0.19259999999999999</v>
      </c>
      <c r="H3665" s="16">
        <v>32.799999999999997</v>
      </c>
      <c r="I3665" s="16">
        <f>TRUNC(TRUNC(G3665,8)*H3665,2)</f>
        <v>6.31</v>
      </c>
    </row>
    <row r="3666" spans="1:9" ht="18" customHeight="1" x14ac:dyDescent="0.25">
      <c r="A3666" s="8"/>
      <c r="B3666" s="8"/>
      <c r="C3666" s="8"/>
      <c r="D3666" s="8"/>
      <c r="E3666" s="8"/>
      <c r="F3666" s="8"/>
      <c r="G3666" s="67" t="s">
        <v>3875</v>
      </c>
      <c r="H3666" s="67"/>
      <c r="I3666" s="17">
        <f>SUM(I3664:I3665)</f>
        <v>11.04</v>
      </c>
    </row>
    <row r="3667" spans="1:9" ht="15" customHeight="1" x14ac:dyDescent="0.25">
      <c r="A3667" s="8"/>
      <c r="B3667" s="8"/>
      <c r="C3667" s="8"/>
      <c r="D3667" s="8"/>
      <c r="E3667" s="8"/>
      <c r="F3667" s="8"/>
      <c r="G3667" s="68" t="s">
        <v>3745</v>
      </c>
      <c r="H3667" s="68"/>
      <c r="I3667" s="4">
        <f>ROUND(SUM(I3662,I3666),2)</f>
        <v>27.57</v>
      </c>
    </row>
    <row r="3668" spans="1:9" ht="9.9499999999999993" customHeight="1" x14ac:dyDescent="0.25">
      <c r="A3668" s="8"/>
      <c r="B3668" s="8"/>
      <c r="C3668" s="8"/>
      <c r="D3668" s="8"/>
      <c r="E3668" s="8"/>
      <c r="F3668" s="8"/>
      <c r="G3668" s="62"/>
      <c r="H3668" s="62"/>
      <c r="I3668" s="62"/>
    </row>
    <row r="3669" spans="1:9" ht="20.100000000000001" customHeight="1" x14ac:dyDescent="0.25">
      <c r="A3669" s="63" t="s">
        <v>5103</v>
      </c>
      <c r="B3669" s="63"/>
      <c r="C3669" s="63"/>
      <c r="D3669" s="63"/>
      <c r="E3669" s="63"/>
      <c r="F3669" s="63"/>
      <c r="G3669" s="63"/>
      <c r="H3669" s="63"/>
      <c r="I3669" s="63"/>
    </row>
    <row r="3670" spans="1:9" ht="15" customHeight="1" x14ac:dyDescent="0.25">
      <c r="A3670" s="64" t="s">
        <v>3887</v>
      </c>
      <c r="B3670" s="64"/>
      <c r="C3670" s="65" t="s">
        <v>3</v>
      </c>
      <c r="D3670" s="65"/>
      <c r="E3670" s="65"/>
      <c r="F3670" s="12" t="s">
        <v>4</v>
      </c>
      <c r="G3670" s="12" t="s">
        <v>3725</v>
      </c>
      <c r="H3670" s="12" t="s">
        <v>3726</v>
      </c>
      <c r="I3670" s="12" t="s">
        <v>3727</v>
      </c>
    </row>
    <row r="3671" spans="1:9" ht="21" customHeight="1" x14ac:dyDescent="0.25">
      <c r="A3671" s="13" t="s">
        <v>5099</v>
      </c>
      <c r="B3671" s="14" t="s">
        <v>5100</v>
      </c>
      <c r="C3671" s="66" t="s">
        <v>17</v>
      </c>
      <c r="D3671" s="66"/>
      <c r="E3671" s="66"/>
      <c r="F3671" s="13" t="s">
        <v>61</v>
      </c>
      <c r="G3671" s="15">
        <v>2</v>
      </c>
      <c r="H3671" s="16">
        <v>3.1</v>
      </c>
      <c r="I3671" s="16">
        <f>TRUNC(TRUNC(G3671,8)*H3671,2)</f>
        <v>6.2</v>
      </c>
    </row>
    <row r="3672" spans="1:9" ht="21" customHeight="1" x14ac:dyDescent="0.25">
      <c r="A3672" s="13" t="s">
        <v>5088</v>
      </c>
      <c r="B3672" s="14" t="s">
        <v>5089</v>
      </c>
      <c r="C3672" s="66" t="s">
        <v>17</v>
      </c>
      <c r="D3672" s="66"/>
      <c r="E3672" s="66"/>
      <c r="F3672" s="13" t="s">
        <v>61</v>
      </c>
      <c r="G3672" s="15">
        <v>1</v>
      </c>
      <c r="H3672" s="16">
        <v>1.75</v>
      </c>
      <c r="I3672" s="16">
        <f>TRUNC(TRUNC(G3672,8)*H3672,2)</f>
        <v>1.75</v>
      </c>
    </row>
    <row r="3673" spans="1:9" ht="21" customHeight="1" x14ac:dyDescent="0.25">
      <c r="A3673" s="13" t="s">
        <v>5104</v>
      </c>
      <c r="B3673" s="14" t="s">
        <v>5105</v>
      </c>
      <c r="C3673" s="66" t="s">
        <v>17</v>
      </c>
      <c r="D3673" s="66"/>
      <c r="E3673" s="66"/>
      <c r="F3673" s="13" t="s">
        <v>61</v>
      </c>
      <c r="G3673" s="15">
        <v>1</v>
      </c>
      <c r="H3673" s="16">
        <v>16.86</v>
      </c>
      <c r="I3673" s="16">
        <f>TRUNC(TRUNC(G3673,8)*H3673,2)</f>
        <v>16.86</v>
      </c>
    </row>
    <row r="3674" spans="1:9" ht="29.1" customHeight="1" x14ac:dyDescent="0.25">
      <c r="A3674" s="13" t="s">
        <v>4492</v>
      </c>
      <c r="B3674" s="14" t="s">
        <v>4493</v>
      </c>
      <c r="C3674" s="66" t="s">
        <v>17</v>
      </c>
      <c r="D3674" s="66"/>
      <c r="E3674" s="66"/>
      <c r="F3674" s="13" t="s">
        <v>61</v>
      </c>
      <c r="G3674" s="15">
        <v>0.14000000000000001</v>
      </c>
      <c r="H3674" s="16">
        <v>26.04</v>
      </c>
      <c r="I3674" s="16">
        <f>TRUNC(TRUNC(G3674,8)*H3674,2)</f>
        <v>3.64</v>
      </c>
    </row>
    <row r="3675" spans="1:9" ht="15" customHeight="1" x14ac:dyDescent="0.25">
      <c r="A3675" s="8"/>
      <c r="B3675" s="8"/>
      <c r="C3675" s="8"/>
      <c r="D3675" s="8"/>
      <c r="E3675" s="8"/>
      <c r="F3675" s="8"/>
      <c r="G3675" s="67" t="s">
        <v>3896</v>
      </c>
      <c r="H3675" s="67"/>
      <c r="I3675" s="17">
        <f>SUM(I3671:I3674)</f>
        <v>28.45</v>
      </c>
    </row>
    <row r="3676" spans="1:9" ht="15" customHeight="1" x14ac:dyDescent="0.25">
      <c r="A3676" s="64" t="s">
        <v>3872</v>
      </c>
      <c r="B3676" s="64"/>
      <c r="C3676" s="65" t="s">
        <v>3</v>
      </c>
      <c r="D3676" s="65"/>
      <c r="E3676" s="65"/>
      <c r="F3676" s="12" t="s">
        <v>4</v>
      </c>
      <c r="G3676" s="12" t="s">
        <v>3725</v>
      </c>
      <c r="H3676" s="12" t="s">
        <v>3726</v>
      </c>
      <c r="I3676" s="12" t="s">
        <v>3727</v>
      </c>
    </row>
    <row r="3677" spans="1:9" ht="21" customHeight="1" x14ac:dyDescent="0.25">
      <c r="A3677" s="13" t="s">
        <v>3936</v>
      </c>
      <c r="B3677" s="14" t="s">
        <v>3937</v>
      </c>
      <c r="C3677" s="66" t="s">
        <v>17</v>
      </c>
      <c r="D3677" s="66"/>
      <c r="E3677" s="66"/>
      <c r="F3677" s="13" t="s">
        <v>25</v>
      </c>
      <c r="G3677" s="15">
        <v>0.23250000000000001</v>
      </c>
      <c r="H3677" s="16">
        <v>24.57</v>
      </c>
      <c r="I3677" s="16">
        <f>TRUNC(TRUNC(G3677,8)*H3677,2)</f>
        <v>5.71</v>
      </c>
    </row>
    <row r="3678" spans="1:9" ht="21" customHeight="1" x14ac:dyDescent="0.25">
      <c r="A3678" s="13" t="s">
        <v>3938</v>
      </c>
      <c r="B3678" s="14" t="s">
        <v>3939</v>
      </c>
      <c r="C3678" s="66" t="s">
        <v>17</v>
      </c>
      <c r="D3678" s="66"/>
      <c r="E3678" s="66"/>
      <c r="F3678" s="13" t="s">
        <v>25</v>
      </c>
      <c r="G3678" s="15">
        <v>0.23250000000000001</v>
      </c>
      <c r="H3678" s="16">
        <v>32.799999999999997</v>
      </c>
      <c r="I3678" s="16">
        <f>TRUNC(TRUNC(G3678,8)*H3678,2)</f>
        <v>7.62</v>
      </c>
    </row>
    <row r="3679" spans="1:9" ht="18" customHeight="1" x14ac:dyDescent="0.25">
      <c r="A3679" s="8"/>
      <c r="B3679" s="8"/>
      <c r="C3679" s="8"/>
      <c r="D3679" s="8"/>
      <c r="E3679" s="8"/>
      <c r="F3679" s="8"/>
      <c r="G3679" s="67" t="s">
        <v>3875</v>
      </c>
      <c r="H3679" s="67"/>
      <c r="I3679" s="17">
        <f>SUM(I3677:I3678)</f>
        <v>13.33</v>
      </c>
    </row>
    <row r="3680" spans="1:9" ht="15" customHeight="1" x14ac:dyDescent="0.25">
      <c r="A3680" s="8"/>
      <c r="B3680" s="8"/>
      <c r="C3680" s="8"/>
      <c r="D3680" s="8"/>
      <c r="E3680" s="8"/>
      <c r="F3680" s="8"/>
      <c r="G3680" s="68" t="s">
        <v>3745</v>
      </c>
      <c r="H3680" s="68"/>
      <c r="I3680" s="4">
        <f>ROUND(SUM(I3675,I3679),2)</f>
        <v>41.78</v>
      </c>
    </row>
    <row r="3681" spans="1:9" ht="9.9499999999999993" customHeight="1" x14ac:dyDescent="0.25">
      <c r="A3681" s="8"/>
      <c r="B3681" s="8"/>
      <c r="C3681" s="8"/>
      <c r="D3681" s="8"/>
      <c r="E3681" s="8"/>
      <c r="F3681" s="8"/>
      <c r="G3681" s="62"/>
      <c r="H3681" s="62"/>
      <c r="I3681" s="62"/>
    </row>
    <row r="3682" spans="1:9" ht="20.100000000000001" customHeight="1" x14ac:dyDescent="0.25">
      <c r="A3682" s="63" t="s">
        <v>5106</v>
      </c>
      <c r="B3682" s="63"/>
      <c r="C3682" s="63"/>
      <c r="D3682" s="63"/>
      <c r="E3682" s="63"/>
      <c r="F3682" s="63"/>
      <c r="G3682" s="63"/>
      <c r="H3682" s="63"/>
      <c r="I3682" s="63"/>
    </row>
    <row r="3683" spans="1:9" ht="15" customHeight="1" x14ac:dyDescent="0.25">
      <c r="A3683" s="64" t="s">
        <v>3887</v>
      </c>
      <c r="B3683" s="64"/>
      <c r="C3683" s="65" t="s">
        <v>3</v>
      </c>
      <c r="D3683" s="65"/>
      <c r="E3683" s="65"/>
      <c r="F3683" s="12" t="s">
        <v>4</v>
      </c>
      <c r="G3683" s="12" t="s">
        <v>3725</v>
      </c>
      <c r="H3683" s="12" t="s">
        <v>3726</v>
      </c>
      <c r="I3683" s="12" t="s">
        <v>3727</v>
      </c>
    </row>
    <row r="3684" spans="1:9" ht="15" customHeight="1" x14ac:dyDescent="0.25">
      <c r="A3684" s="13" t="s">
        <v>4405</v>
      </c>
      <c r="B3684" s="14" t="s">
        <v>4406</v>
      </c>
      <c r="C3684" s="66" t="s">
        <v>17</v>
      </c>
      <c r="D3684" s="66"/>
      <c r="E3684" s="66"/>
      <c r="F3684" s="13" t="s">
        <v>61</v>
      </c>
      <c r="G3684" s="15">
        <v>7.3000000000000001E-3</v>
      </c>
      <c r="H3684" s="16">
        <v>63.09</v>
      </c>
      <c r="I3684" s="16">
        <f>TRUNC(TRUNC(G3684,8)*H3684,2)</f>
        <v>0.46</v>
      </c>
    </row>
    <row r="3685" spans="1:9" ht="15" customHeight="1" x14ac:dyDescent="0.25">
      <c r="A3685" s="13" t="s">
        <v>4386</v>
      </c>
      <c r="B3685" s="14" t="s">
        <v>4387</v>
      </c>
      <c r="C3685" s="66" t="s">
        <v>17</v>
      </c>
      <c r="D3685" s="66"/>
      <c r="E3685" s="66"/>
      <c r="F3685" s="13" t="s">
        <v>61</v>
      </c>
      <c r="G3685" s="15">
        <v>3.9E-2</v>
      </c>
      <c r="H3685" s="16">
        <v>1.9</v>
      </c>
      <c r="I3685" s="16">
        <f>TRUNC(TRUNC(G3685,8)*H3685,2)</f>
        <v>7.0000000000000007E-2</v>
      </c>
    </row>
    <row r="3686" spans="1:9" ht="21" customHeight="1" x14ac:dyDescent="0.25">
      <c r="A3686" s="13" t="s">
        <v>5107</v>
      </c>
      <c r="B3686" s="14" t="s">
        <v>5108</v>
      </c>
      <c r="C3686" s="66" t="s">
        <v>17</v>
      </c>
      <c r="D3686" s="66"/>
      <c r="E3686" s="66"/>
      <c r="F3686" s="13" t="s">
        <v>61</v>
      </c>
      <c r="G3686" s="15">
        <v>1</v>
      </c>
      <c r="H3686" s="16">
        <v>2.92</v>
      </c>
      <c r="I3686" s="16">
        <f>TRUNC(TRUNC(G3686,8)*H3686,2)</f>
        <v>2.92</v>
      </c>
    </row>
    <row r="3687" spans="1:9" ht="21" customHeight="1" x14ac:dyDescent="0.25">
      <c r="A3687" s="13" t="s">
        <v>4409</v>
      </c>
      <c r="B3687" s="14" t="s">
        <v>4410</v>
      </c>
      <c r="C3687" s="66" t="s">
        <v>17</v>
      </c>
      <c r="D3687" s="66"/>
      <c r="E3687" s="66"/>
      <c r="F3687" s="13" t="s">
        <v>61</v>
      </c>
      <c r="G3687" s="15">
        <v>1.0999999999999999E-2</v>
      </c>
      <c r="H3687" s="16">
        <v>71.48</v>
      </c>
      <c r="I3687" s="16">
        <f>TRUNC(TRUNC(G3687,8)*H3687,2)</f>
        <v>0.78</v>
      </c>
    </row>
    <row r="3688" spans="1:9" ht="15" customHeight="1" x14ac:dyDescent="0.25">
      <c r="A3688" s="8"/>
      <c r="B3688" s="8"/>
      <c r="C3688" s="8"/>
      <c r="D3688" s="8"/>
      <c r="E3688" s="8"/>
      <c r="F3688" s="8"/>
      <c r="G3688" s="67" t="s">
        <v>3896</v>
      </c>
      <c r="H3688" s="67"/>
      <c r="I3688" s="17">
        <f>SUM(I3684:I3687)</f>
        <v>4.2300000000000004</v>
      </c>
    </row>
    <row r="3689" spans="1:9" ht="15" customHeight="1" x14ac:dyDescent="0.25">
      <c r="A3689" s="64" t="s">
        <v>3872</v>
      </c>
      <c r="B3689" s="64"/>
      <c r="C3689" s="65" t="s">
        <v>3</v>
      </c>
      <c r="D3689" s="65"/>
      <c r="E3689" s="65"/>
      <c r="F3689" s="12" t="s">
        <v>4</v>
      </c>
      <c r="G3689" s="12" t="s">
        <v>3725</v>
      </c>
      <c r="H3689" s="12" t="s">
        <v>3726</v>
      </c>
      <c r="I3689" s="12" t="s">
        <v>3727</v>
      </c>
    </row>
    <row r="3690" spans="1:9" ht="21" customHeight="1" x14ac:dyDescent="0.25">
      <c r="A3690" s="13" t="s">
        <v>3936</v>
      </c>
      <c r="B3690" s="14" t="s">
        <v>3937</v>
      </c>
      <c r="C3690" s="66" t="s">
        <v>17</v>
      </c>
      <c r="D3690" s="66"/>
      <c r="E3690" s="66"/>
      <c r="F3690" s="13" t="s">
        <v>25</v>
      </c>
      <c r="G3690" s="15">
        <v>9.1899999999999996E-2</v>
      </c>
      <c r="H3690" s="16">
        <v>24.57</v>
      </c>
      <c r="I3690" s="16">
        <f>TRUNC(TRUNC(G3690,8)*H3690,2)</f>
        <v>2.25</v>
      </c>
    </row>
    <row r="3691" spans="1:9" ht="21" customHeight="1" x14ac:dyDescent="0.25">
      <c r="A3691" s="13" t="s">
        <v>3938</v>
      </c>
      <c r="B3691" s="14" t="s">
        <v>3939</v>
      </c>
      <c r="C3691" s="66" t="s">
        <v>17</v>
      </c>
      <c r="D3691" s="66"/>
      <c r="E3691" s="66"/>
      <c r="F3691" s="13" t="s">
        <v>25</v>
      </c>
      <c r="G3691" s="15">
        <v>9.1899999999999996E-2</v>
      </c>
      <c r="H3691" s="16">
        <v>32.799999999999997</v>
      </c>
      <c r="I3691" s="16">
        <f>TRUNC(TRUNC(G3691,8)*H3691,2)</f>
        <v>3.01</v>
      </c>
    </row>
    <row r="3692" spans="1:9" ht="18" customHeight="1" x14ac:dyDescent="0.25">
      <c r="A3692" s="8"/>
      <c r="B3692" s="8"/>
      <c r="C3692" s="8"/>
      <c r="D3692" s="8"/>
      <c r="E3692" s="8"/>
      <c r="F3692" s="8"/>
      <c r="G3692" s="67" t="s">
        <v>3875</v>
      </c>
      <c r="H3692" s="67"/>
      <c r="I3692" s="17">
        <f>SUM(I3690:I3691)</f>
        <v>5.26</v>
      </c>
    </row>
    <row r="3693" spans="1:9" ht="15" customHeight="1" x14ac:dyDescent="0.25">
      <c r="A3693" s="8"/>
      <c r="B3693" s="8"/>
      <c r="C3693" s="8"/>
      <c r="D3693" s="8"/>
      <c r="E3693" s="8"/>
      <c r="F3693" s="8"/>
      <c r="G3693" s="68" t="s">
        <v>3745</v>
      </c>
      <c r="H3693" s="68"/>
      <c r="I3693" s="4">
        <f>ROUND(SUM(I3688,I3692),2)</f>
        <v>9.49</v>
      </c>
    </row>
    <row r="3694" spans="1:9" ht="9.9499999999999993" customHeight="1" x14ac:dyDescent="0.25">
      <c r="A3694" s="8"/>
      <c r="B3694" s="8"/>
      <c r="C3694" s="8"/>
      <c r="D3694" s="8"/>
      <c r="E3694" s="8"/>
      <c r="F3694" s="8"/>
      <c r="G3694" s="62"/>
      <c r="H3694" s="62"/>
      <c r="I3694" s="62"/>
    </row>
    <row r="3695" spans="1:9" ht="20.100000000000001" customHeight="1" x14ac:dyDescent="0.25">
      <c r="A3695" s="63" t="s">
        <v>5109</v>
      </c>
      <c r="B3695" s="63"/>
      <c r="C3695" s="63"/>
      <c r="D3695" s="63"/>
      <c r="E3695" s="63"/>
      <c r="F3695" s="63"/>
      <c r="G3695" s="63"/>
      <c r="H3695" s="63"/>
      <c r="I3695" s="63"/>
    </row>
    <row r="3696" spans="1:9" ht="15" customHeight="1" x14ac:dyDescent="0.25">
      <c r="A3696" s="64" t="s">
        <v>3887</v>
      </c>
      <c r="B3696" s="64"/>
      <c r="C3696" s="65" t="s">
        <v>3</v>
      </c>
      <c r="D3696" s="65"/>
      <c r="E3696" s="65"/>
      <c r="F3696" s="12" t="s">
        <v>4</v>
      </c>
      <c r="G3696" s="12" t="s">
        <v>3725</v>
      </c>
      <c r="H3696" s="12" t="s">
        <v>3726</v>
      </c>
      <c r="I3696" s="12" t="s">
        <v>3727</v>
      </c>
    </row>
    <row r="3697" spans="1:9" ht="15" customHeight="1" x14ac:dyDescent="0.25">
      <c r="A3697" s="13" t="s">
        <v>4405</v>
      </c>
      <c r="B3697" s="14" t="s">
        <v>4406</v>
      </c>
      <c r="C3697" s="66" t="s">
        <v>17</v>
      </c>
      <c r="D3697" s="66"/>
      <c r="E3697" s="66"/>
      <c r="F3697" s="13" t="s">
        <v>61</v>
      </c>
      <c r="G3697" s="15">
        <v>2.4500000000000001E-2</v>
      </c>
      <c r="H3697" s="16">
        <v>63.09</v>
      </c>
      <c r="I3697" s="16">
        <f>TRUNC(TRUNC(G3697,8)*H3697,2)</f>
        <v>1.54</v>
      </c>
    </row>
    <row r="3698" spans="1:9" ht="15" customHeight="1" x14ac:dyDescent="0.25">
      <c r="A3698" s="13" t="s">
        <v>4386</v>
      </c>
      <c r="B3698" s="14" t="s">
        <v>4387</v>
      </c>
      <c r="C3698" s="66" t="s">
        <v>17</v>
      </c>
      <c r="D3698" s="66"/>
      <c r="E3698" s="66"/>
      <c r="F3698" s="13" t="s">
        <v>61</v>
      </c>
      <c r="G3698" s="15">
        <v>5.4000000000000003E-3</v>
      </c>
      <c r="H3698" s="16">
        <v>1.9</v>
      </c>
      <c r="I3698" s="16">
        <f>TRUNC(TRUNC(G3698,8)*H3698,2)</f>
        <v>0.01</v>
      </c>
    </row>
    <row r="3699" spans="1:9" ht="21" customHeight="1" x14ac:dyDescent="0.25">
      <c r="A3699" s="13" t="s">
        <v>5110</v>
      </c>
      <c r="B3699" s="14" t="s">
        <v>5111</v>
      </c>
      <c r="C3699" s="66" t="s">
        <v>17</v>
      </c>
      <c r="D3699" s="66"/>
      <c r="E3699" s="66"/>
      <c r="F3699" s="13" t="s">
        <v>61</v>
      </c>
      <c r="G3699" s="15">
        <v>1</v>
      </c>
      <c r="H3699" s="16">
        <v>5.79</v>
      </c>
      <c r="I3699" s="16">
        <f>TRUNC(TRUNC(G3699,8)*H3699,2)</f>
        <v>5.79</v>
      </c>
    </row>
    <row r="3700" spans="1:9" ht="21" customHeight="1" x14ac:dyDescent="0.25">
      <c r="A3700" s="13" t="s">
        <v>4409</v>
      </c>
      <c r="B3700" s="14" t="s">
        <v>4410</v>
      </c>
      <c r="C3700" s="66" t="s">
        <v>17</v>
      </c>
      <c r="D3700" s="66"/>
      <c r="E3700" s="66"/>
      <c r="F3700" s="13" t="s">
        <v>61</v>
      </c>
      <c r="G3700" s="15">
        <v>0.04</v>
      </c>
      <c r="H3700" s="16">
        <v>71.48</v>
      </c>
      <c r="I3700" s="16">
        <f>TRUNC(TRUNC(G3700,8)*H3700,2)</f>
        <v>2.85</v>
      </c>
    </row>
    <row r="3701" spans="1:9" ht="15" customHeight="1" x14ac:dyDescent="0.25">
      <c r="A3701" s="8"/>
      <c r="B3701" s="8"/>
      <c r="C3701" s="8"/>
      <c r="D3701" s="8"/>
      <c r="E3701" s="8"/>
      <c r="F3701" s="8"/>
      <c r="G3701" s="67" t="s">
        <v>3896</v>
      </c>
      <c r="H3701" s="67"/>
      <c r="I3701" s="17">
        <f>SUM(I3697:I3700)</f>
        <v>10.19</v>
      </c>
    </row>
    <row r="3702" spans="1:9" ht="15" customHeight="1" x14ac:dyDescent="0.25">
      <c r="A3702" s="64" t="s">
        <v>3872</v>
      </c>
      <c r="B3702" s="64"/>
      <c r="C3702" s="65" t="s">
        <v>3</v>
      </c>
      <c r="D3702" s="65"/>
      <c r="E3702" s="65"/>
      <c r="F3702" s="12" t="s">
        <v>4</v>
      </c>
      <c r="G3702" s="12" t="s">
        <v>3725</v>
      </c>
      <c r="H3702" s="12" t="s">
        <v>3726</v>
      </c>
      <c r="I3702" s="12" t="s">
        <v>3727</v>
      </c>
    </row>
    <row r="3703" spans="1:9" ht="21" customHeight="1" x14ac:dyDescent="0.25">
      <c r="A3703" s="13" t="s">
        <v>3936</v>
      </c>
      <c r="B3703" s="14" t="s">
        <v>3937</v>
      </c>
      <c r="C3703" s="66" t="s">
        <v>17</v>
      </c>
      <c r="D3703" s="66"/>
      <c r="E3703" s="66"/>
      <c r="F3703" s="13" t="s">
        <v>25</v>
      </c>
      <c r="G3703" s="15">
        <v>0.12839999999999999</v>
      </c>
      <c r="H3703" s="16">
        <v>24.57</v>
      </c>
      <c r="I3703" s="16">
        <f>TRUNC(TRUNC(G3703,8)*H3703,2)</f>
        <v>3.15</v>
      </c>
    </row>
    <row r="3704" spans="1:9" ht="21" customHeight="1" x14ac:dyDescent="0.25">
      <c r="A3704" s="13" t="s">
        <v>3938</v>
      </c>
      <c r="B3704" s="14" t="s">
        <v>3939</v>
      </c>
      <c r="C3704" s="66" t="s">
        <v>17</v>
      </c>
      <c r="D3704" s="66"/>
      <c r="E3704" s="66"/>
      <c r="F3704" s="13" t="s">
        <v>25</v>
      </c>
      <c r="G3704" s="15">
        <v>0.12839999999999999</v>
      </c>
      <c r="H3704" s="16">
        <v>32.799999999999997</v>
      </c>
      <c r="I3704" s="16">
        <f>TRUNC(TRUNC(G3704,8)*H3704,2)</f>
        <v>4.21</v>
      </c>
    </row>
    <row r="3705" spans="1:9" ht="18" customHeight="1" x14ac:dyDescent="0.25">
      <c r="A3705" s="8"/>
      <c r="B3705" s="8"/>
      <c r="C3705" s="8"/>
      <c r="D3705" s="8"/>
      <c r="E3705" s="8"/>
      <c r="F3705" s="8"/>
      <c r="G3705" s="67" t="s">
        <v>3875</v>
      </c>
      <c r="H3705" s="67"/>
      <c r="I3705" s="17">
        <f>SUM(I3703:I3704)</f>
        <v>7.3599999999999994</v>
      </c>
    </row>
    <row r="3706" spans="1:9" ht="15" customHeight="1" x14ac:dyDescent="0.25">
      <c r="A3706" s="8"/>
      <c r="B3706" s="8"/>
      <c r="C3706" s="8"/>
      <c r="D3706" s="8"/>
      <c r="E3706" s="8"/>
      <c r="F3706" s="8"/>
      <c r="G3706" s="68" t="s">
        <v>3745</v>
      </c>
      <c r="H3706" s="68"/>
      <c r="I3706" s="4">
        <f>ROUND(SUM(I3701,I3705),2)</f>
        <v>17.55</v>
      </c>
    </row>
    <row r="3707" spans="1:9" ht="9.9499999999999993" customHeight="1" x14ac:dyDescent="0.25">
      <c r="A3707" s="8"/>
      <c r="B3707" s="8"/>
      <c r="C3707" s="8"/>
      <c r="D3707" s="8"/>
      <c r="E3707" s="8"/>
      <c r="F3707" s="8"/>
      <c r="G3707" s="62"/>
      <c r="H3707" s="62"/>
      <c r="I3707" s="62"/>
    </row>
    <row r="3708" spans="1:9" ht="20.100000000000001" customHeight="1" x14ac:dyDescent="0.25">
      <c r="A3708" s="63" t="s">
        <v>5112</v>
      </c>
      <c r="B3708" s="63"/>
      <c r="C3708" s="63"/>
      <c r="D3708" s="63"/>
      <c r="E3708" s="63"/>
      <c r="F3708" s="63"/>
      <c r="G3708" s="63"/>
      <c r="H3708" s="63"/>
      <c r="I3708" s="63"/>
    </row>
    <row r="3709" spans="1:9" ht="15" customHeight="1" x14ac:dyDescent="0.25">
      <c r="A3709" s="64" t="s">
        <v>3887</v>
      </c>
      <c r="B3709" s="64"/>
      <c r="C3709" s="65" t="s">
        <v>3</v>
      </c>
      <c r="D3709" s="65"/>
      <c r="E3709" s="65"/>
      <c r="F3709" s="12" t="s">
        <v>4</v>
      </c>
      <c r="G3709" s="12" t="s">
        <v>3725</v>
      </c>
      <c r="H3709" s="12" t="s">
        <v>3726</v>
      </c>
      <c r="I3709" s="12" t="s">
        <v>3727</v>
      </c>
    </row>
    <row r="3710" spans="1:9" ht="21" customHeight="1" x14ac:dyDescent="0.25">
      <c r="A3710" s="13" t="s">
        <v>5099</v>
      </c>
      <c r="B3710" s="14" t="s">
        <v>5100</v>
      </c>
      <c r="C3710" s="66" t="s">
        <v>17</v>
      </c>
      <c r="D3710" s="66"/>
      <c r="E3710" s="66"/>
      <c r="F3710" s="13" t="s">
        <v>61</v>
      </c>
      <c r="G3710" s="15">
        <v>2</v>
      </c>
      <c r="H3710" s="16">
        <v>3.1</v>
      </c>
      <c r="I3710" s="16">
        <f>TRUNC(TRUNC(G3710,8)*H3710,2)</f>
        <v>6.2</v>
      </c>
    </row>
    <row r="3711" spans="1:9" ht="21" customHeight="1" x14ac:dyDescent="0.25">
      <c r="A3711" s="13" t="s">
        <v>5088</v>
      </c>
      <c r="B3711" s="14" t="s">
        <v>5089</v>
      </c>
      <c r="C3711" s="66" t="s">
        <v>17</v>
      </c>
      <c r="D3711" s="66"/>
      <c r="E3711" s="66"/>
      <c r="F3711" s="13" t="s">
        <v>61</v>
      </c>
      <c r="G3711" s="15">
        <v>1</v>
      </c>
      <c r="H3711" s="16">
        <v>1.75</v>
      </c>
      <c r="I3711" s="16">
        <f>TRUNC(TRUNC(G3711,8)*H3711,2)</f>
        <v>1.75</v>
      </c>
    </row>
    <row r="3712" spans="1:9" ht="29.1" customHeight="1" x14ac:dyDescent="0.25">
      <c r="A3712" s="13" t="s">
        <v>4492</v>
      </c>
      <c r="B3712" s="14" t="s">
        <v>4493</v>
      </c>
      <c r="C3712" s="66" t="s">
        <v>17</v>
      </c>
      <c r="D3712" s="66"/>
      <c r="E3712" s="66"/>
      <c r="F3712" s="13" t="s">
        <v>61</v>
      </c>
      <c r="G3712" s="15">
        <v>0.14000000000000001</v>
      </c>
      <c r="H3712" s="16">
        <v>26.04</v>
      </c>
      <c r="I3712" s="16">
        <f>TRUNC(TRUNC(G3712,8)*H3712,2)</f>
        <v>3.64</v>
      </c>
    </row>
    <row r="3713" spans="1:9" ht="21" customHeight="1" x14ac:dyDescent="0.25">
      <c r="A3713" s="13" t="s">
        <v>5113</v>
      </c>
      <c r="B3713" s="14" t="s">
        <v>5114</v>
      </c>
      <c r="C3713" s="66" t="s">
        <v>17</v>
      </c>
      <c r="D3713" s="66"/>
      <c r="E3713" s="66"/>
      <c r="F3713" s="13" t="s">
        <v>61</v>
      </c>
      <c r="G3713" s="15">
        <v>1</v>
      </c>
      <c r="H3713" s="16">
        <v>15.03</v>
      </c>
      <c r="I3713" s="16">
        <f>TRUNC(TRUNC(G3713,8)*H3713,2)</f>
        <v>15.03</v>
      </c>
    </row>
    <row r="3714" spans="1:9" ht="15" customHeight="1" x14ac:dyDescent="0.25">
      <c r="A3714" s="8"/>
      <c r="B3714" s="8"/>
      <c r="C3714" s="8"/>
      <c r="D3714" s="8"/>
      <c r="E3714" s="8"/>
      <c r="F3714" s="8"/>
      <c r="G3714" s="67" t="s">
        <v>3896</v>
      </c>
      <c r="H3714" s="67"/>
      <c r="I3714" s="17">
        <f>SUM(I3710:I3713)</f>
        <v>26.619999999999997</v>
      </c>
    </row>
    <row r="3715" spans="1:9" ht="15" customHeight="1" x14ac:dyDescent="0.25">
      <c r="A3715" s="64" t="s">
        <v>3872</v>
      </c>
      <c r="B3715" s="64"/>
      <c r="C3715" s="65" t="s">
        <v>3</v>
      </c>
      <c r="D3715" s="65"/>
      <c r="E3715" s="65"/>
      <c r="F3715" s="12" t="s">
        <v>4</v>
      </c>
      <c r="G3715" s="12" t="s">
        <v>3725</v>
      </c>
      <c r="H3715" s="12" t="s">
        <v>3726</v>
      </c>
      <c r="I3715" s="12" t="s">
        <v>3727</v>
      </c>
    </row>
    <row r="3716" spans="1:9" ht="21" customHeight="1" x14ac:dyDescent="0.25">
      <c r="A3716" s="13" t="s">
        <v>3936</v>
      </c>
      <c r="B3716" s="14" t="s">
        <v>3937</v>
      </c>
      <c r="C3716" s="66" t="s">
        <v>17</v>
      </c>
      <c r="D3716" s="66"/>
      <c r="E3716" s="66"/>
      <c r="F3716" s="13" t="s">
        <v>25</v>
      </c>
      <c r="G3716" s="15">
        <v>0.23250000000000001</v>
      </c>
      <c r="H3716" s="16">
        <v>24.57</v>
      </c>
      <c r="I3716" s="16">
        <f>TRUNC(TRUNC(G3716,8)*H3716,2)</f>
        <v>5.71</v>
      </c>
    </row>
    <row r="3717" spans="1:9" ht="21" customHeight="1" x14ac:dyDescent="0.25">
      <c r="A3717" s="13" t="s">
        <v>3938</v>
      </c>
      <c r="B3717" s="14" t="s">
        <v>3939</v>
      </c>
      <c r="C3717" s="66" t="s">
        <v>17</v>
      </c>
      <c r="D3717" s="66"/>
      <c r="E3717" s="66"/>
      <c r="F3717" s="13" t="s">
        <v>25</v>
      </c>
      <c r="G3717" s="15">
        <v>0.23250000000000001</v>
      </c>
      <c r="H3717" s="16">
        <v>32.799999999999997</v>
      </c>
      <c r="I3717" s="16">
        <f>TRUNC(TRUNC(G3717,8)*H3717,2)</f>
        <v>7.62</v>
      </c>
    </row>
    <row r="3718" spans="1:9" ht="18" customHeight="1" x14ac:dyDescent="0.25">
      <c r="A3718" s="8"/>
      <c r="B3718" s="8"/>
      <c r="C3718" s="8"/>
      <c r="D3718" s="8"/>
      <c r="E3718" s="8"/>
      <c r="F3718" s="8"/>
      <c r="G3718" s="67" t="s">
        <v>3875</v>
      </c>
      <c r="H3718" s="67"/>
      <c r="I3718" s="17">
        <f>SUM(I3716:I3717)</f>
        <v>13.33</v>
      </c>
    </row>
    <row r="3719" spans="1:9" ht="15" customHeight="1" x14ac:dyDescent="0.25">
      <c r="A3719" s="8"/>
      <c r="B3719" s="8"/>
      <c r="C3719" s="8"/>
      <c r="D3719" s="8"/>
      <c r="E3719" s="8"/>
      <c r="F3719" s="8"/>
      <c r="G3719" s="68" t="s">
        <v>3745</v>
      </c>
      <c r="H3719" s="68"/>
      <c r="I3719" s="4">
        <f>ROUND(SUM(I3714,I3718),2)</f>
        <v>39.950000000000003</v>
      </c>
    </row>
    <row r="3720" spans="1:9" ht="9.9499999999999993" customHeight="1" x14ac:dyDescent="0.25">
      <c r="A3720" s="8"/>
      <c r="B3720" s="8"/>
      <c r="C3720" s="8"/>
      <c r="D3720" s="8"/>
      <c r="E3720" s="8"/>
      <c r="F3720" s="8"/>
      <c r="G3720" s="62"/>
      <c r="H3720" s="62"/>
      <c r="I3720" s="62"/>
    </row>
    <row r="3721" spans="1:9" ht="20.100000000000001" customHeight="1" x14ac:dyDescent="0.25">
      <c r="A3721" s="63" t="s">
        <v>5115</v>
      </c>
      <c r="B3721" s="63"/>
      <c r="C3721" s="63"/>
      <c r="D3721" s="63"/>
      <c r="E3721" s="63"/>
      <c r="F3721" s="63"/>
      <c r="G3721" s="63"/>
      <c r="H3721" s="63"/>
      <c r="I3721" s="63"/>
    </row>
    <row r="3722" spans="1:9" ht="15" customHeight="1" x14ac:dyDescent="0.25">
      <c r="A3722" s="64" t="s">
        <v>3887</v>
      </c>
      <c r="B3722" s="64"/>
      <c r="C3722" s="65" t="s">
        <v>3</v>
      </c>
      <c r="D3722" s="65"/>
      <c r="E3722" s="65"/>
      <c r="F3722" s="12" t="s">
        <v>4</v>
      </c>
      <c r="G3722" s="12" t="s">
        <v>3725</v>
      </c>
      <c r="H3722" s="12" t="s">
        <v>3726</v>
      </c>
      <c r="I3722" s="12" t="s">
        <v>3727</v>
      </c>
    </row>
    <row r="3723" spans="1:9" ht="21" customHeight="1" x14ac:dyDescent="0.25">
      <c r="A3723" s="13" t="s">
        <v>5088</v>
      </c>
      <c r="B3723" s="14" t="s">
        <v>5089</v>
      </c>
      <c r="C3723" s="66" t="s">
        <v>17</v>
      </c>
      <c r="D3723" s="66"/>
      <c r="E3723" s="66"/>
      <c r="F3723" s="13" t="s">
        <v>61</v>
      </c>
      <c r="G3723" s="15">
        <v>3</v>
      </c>
      <c r="H3723" s="16">
        <v>1.75</v>
      </c>
      <c r="I3723" s="16">
        <f>TRUNC(TRUNC(G3723,8)*H3723,2)</f>
        <v>5.25</v>
      </c>
    </row>
    <row r="3724" spans="1:9" ht="29.1" customHeight="1" x14ac:dyDescent="0.25">
      <c r="A3724" s="13" t="s">
        <v>4492</v>
      </c>
      <c r="B3724" s="14" t="s">
        <v>4493</v>
      </c>
      <c r="C3724" s="66" t="s">
        <v>17</v>
      </c>
      <c r="D3724" s="66"/>
      <c r="E3724" s="66"/>
      <c r="F3724" s="13" t="s">
        <v>61</v>
      </c>
      <c r="G3724" s="15">
        <v>7.4999999999999997E-2</v>
      </c>
      <c r="H3724" s="16">
        <v>26.04</v>
      </c>
      <c r="I3724" s="16">
        <f>TRUNC(TRUNC(G3724,8)*H3724,2)</f>
        <v>1.95</v>
      </c>
    </row>
    <row r="3725" spans="1:9" ht="21" customHeight="1" x14ac:dyDescent="0.25">
      <c r="A3725" s="13" t="s">
        <v>5116</v>
      </c>
      <c r="B3725" s="14" t="s">
        <v>5117</v>
      </c>
      <c r="C3725" s="66" t="s">
        <v>17</v>
      </c>
      <c r="D3725" s="66"/>
      <c r="E3725" s="66"/>
      <c r="F3725" s="13" t="s">
        <v>61</v>
      </c>
      <c r="G3725" s="15">
        <v>1</v>
      </c>
      <c r="H3725" s="16">
        <v>6.64</v>
      </c>
      <c r="I3725" s="16">
        <f>TRUNC(TRUNC(G3725,8)*H3725,2)</f>
        <v>6.64</v>
      </c>
    </row>
    <row r="3726" spans="1:9" ht="15" customHeight="1" x14ac:dyDescent="0.25">
      <c r="A3726" s="8"/>
      <c r="B3726" s="8"/>
      <c r="C3726" s="8"/>
      <c r="D3726" s="8"/>
      <c r="E3726" s="8"/>
      <c r="F3726" s="8"/>
      <c r="G3726" s="67" t="s">
        <v>3896</v>
      </c>
      <c r="H3726" s="67"/>
      <c r="I3726" s="17">
        <f>SUM(I3723:I3725)</f>
        <v>13.84</v>
      </c>
    </row>
    <row r="3727" spans="1:9" ht="15" customHeight="1" x14ac:dyDescent="0.25">
      <c r="A3727" s="64" t="s">
        <v>3872</v>
      </c>
      <c r="B3727" s="64"/>
      <c r="C3727" s="65" t="s">
        <v>3</v>
      </c>
      <c r="D3727" s="65"/>
      <c r="E3727" s="65"/>
      <c r="F3727" s="12" t="s">
        <v>4</v>
      </c>
      <c r="G3727" s="12" t="s">
        <v>3725</v>
      </c>
      <c r="H3727" s="12" t="s">
        <v>3726</v>
      </c>
      <c r="I3727" s="12" t="s">
        <v>3727</v>
      </c>
    </row>
    <row r="3728" spans="1:9" ht="21" customHeight="1" x14ac:dyDescent="0.25">
      <c r="A3728" s="13" t="s">
        <v>3936</v>
      </c>
      <c r="B3728" s="14" t="s">
        <v>3937</v>
      </c>
      <c r="C3728" s="66" t="s">
        <v>17</v>
      </c>
      <c r="D3728" s="66"/>
      <c r="E3728" s="66"/>
      <c r="F3728" s="13" t="s">
        <v>25</v>
      </c>
      <c r="G3728" s="15">
        <v>0.18390000000000001</v>
      </c>
      <c r="H3728" s="16">
        <v>24.57</v>
      </c>
      <c r="I3728" s="16">
        <f>TRUNC(TRUNC(G3728,8)*H3728,2)</f>
        <v>4.51</v>
      </c>
    </row>
    <row r="3729" spans="1:9" ht="21" customHeight="1" x14ac:dyDescent="0.25">
      <c r="A3729" s="13" t="s">
        <v>3938</v>
      </c>
      <c r="B3729" s="14" t="s">
        <v>3939</v>
      </c>
      <c r="C3729" s="66" t="s">
        <v>17</v>
      </c>
      <c r="D3729" s="66"/>
      <c r="E3729" s="66"/>
      <c r="F3729" s="13" t="s">
        <v>25</v>
      </c>
      <c r="G3729" s="15">
        <v>0.18390000000000001</v>
      </c>
      <c r="H3729" s="16">
        <v>32.799999999999997</v>
      </c>
      <c r="I3729" s="16">
        <f>TRUNC(TRUNC(G3729,8)*H3729,2)</f>
        <v>6.03</v>
      </c>
    </row>
    <row r="3730" spans="1:9" ht="18" customHeight="1" x14ac:dyDescent="0.25">
      <c r="A3730" s="8"/>
      <c r="B3730" s="8"/>
      <c r="C3730" s="8"/>
      <c r="D3730" s="8"/>
      <c r="E3730" s="8"/>
      <c r="F3730" s="8"/>
      <c r="G3730" s="67" t="s">
        <v>3875</v>
      </c>
      <c r="H3730" s="67"/>
      <c r="I3730" s="17">
        <f>SUM(I3728:I3729)</f>
        <v>10.54</v>
      </c>
    </row>
    <row r="3731" spans="1:9" ht="15" customHeight="1" x14ac:dyDescent="0.25">
      <c r="A3731" s="8"/>
      <c r="B3731" s="8"/>
      <c r="C3731" s="8"/>
      <c r="D3731" s="8"/>
      <c r="E3731" s="8"/>
      <c r="F3731" s="8"/>
      <c r="G3731" s="68" t="s">
        <v>3745</v>
      </c>
      <c r="H3731" s="68"/>
      <c r="I3731" s="4">
        <f>ROUND(SUM(I3726,I3730),2)</f>
        <v>24.38</v>
      </c>
    </row>
    <row r="3732" spans="1:9" ht="9.9499999999999993" customHeight="1" x14ac:dyDescent="0.25">
      <c r="A3732" s="8"/>
      <c r="B3732" s="8"/>
      <c r="C3732" s="8"/>
      <c r="D3732" s="8"/>
      <c r="E3732" s="8"/>
      <c r="F3732" s="8"/>
      <c r="G3732" s="62"/>
      <c r="H3732" s="62"/>
      <c r="I3732" s="62"/>
    </row>
    <row r="3733" spans="1:9" ht="20.100000000000001" customHeight="1" x14ac:dyDescent="0.25">
      <c r="A3733" s="63" t="s">
        <v>5118</v>
      </c>
      <c r="B3733" s="63"/>
      <c r="C3733" s="63"/>
      <c r="D3733" s="63"/>
      <c r="E3733" s="63"/>
      <c r="F3733" s="63"/>
      <c r="G3733" s="63"/>
      <c r="H3733" s="63"/>
      <c r="I3733" s="63"/>
    </row>
    <row r="3734" spans="1:9" ht="15" customHeight="1" x14ac:dyDescent="0.25">
      <c r="A3734" s="64" t="s">
        <v>3887</v>
      </c>
      <c r="B3734" s="64"/>
      <c r="C3734" s="65" t="s">
        <v>3</v>
      </c>
      <c r="D3734" s="65"/>
      <c r="E3734" s="65"/>
      <c r="F3734" s="12" t="s">
        <v>4</v>
      </c>
      <c r="G3734" s="12" t="s">
        <v>3725</v>
      </c>
      <c r="H3734" s="12" t="s">
        <v>3726</v>
      </c>
      <c r="I3734" s="12" t="s">
        <v>3727</v>
      </c>
    </row>
    <row r="3735" spans="1:9" ht="21" customHeight="1" x14ac:dyDescent="0.25">
      <c r="A3735" s="13" t="s">
        <v>5088</v>
      </c>
      <c r="B3735" s="14" t="s">
        <v>5089</v>
      </c>
      <c r="C3735" s="66" t="s">
        <v>17</v>
      </c>
      <c r="D3735" s="66"/>
      <c r="E3735" s="66"/>
      <c r="F3735" s="13" t="s">
        <v>61</v>
      </c>
      <c r="G3735" s="15">
        <v>2</v>
      </c>
      <c r="H3735" s="16">
        <v>1.75</v>
      </c>
      <c r="I3735" s="16">
        <f>TRUNC(TRUNC(G3735,8)*H3735,2)</f>
        <v>3.5</v>
      </c>
    </row>
    <row r="3736" spans="1:9" ht="21" customHeight="1" x14ac:dyDescent="0.25">
      <c r="A3736" s="13" t="s">
        <v>5096</v>
      </c>
      <c r="B3736" s="14" t="s">
        <v>5097</v>
      </c>
      <c r="C3736" s="66" t="s">
        <v>17</v>
      </c>
      <c r="D3736" s="66"/>
      <c r="E3736" s="66"/>
      <c r="F3736" s="13" t="s">
        <v>61</v>
      </c>
      <c r="G3736" s="15">
        <v>1</v>
      </c>
      <c r="H3736" s="16">
        <v>2.7</v>
      </c>
      <c r="I3736" s="16">
        <f>TRUNC(TRUNC(G3736,8)*H3736,2)</f>
        <v>2.7</v>
      </c>
    </row>
    <row r="3737" spans="1:9" ht="29.1" customHeight="1" x14ac:dyDescent="0.25">
      <c r="A3737" s="13" t="s">
        <v>4492</v>
      </c>
      <c r="B3737" s="14" t="s">
        <v>4493</v>
      </c>
      <c r="C3737" s="66" t="s">
        <v>17</v>
      </c>
      <c r="D3737" s="66"/>
      <c r="E3737" s="66"/>
      <c r="F3737" s="13" t="s">
        <v>61</v>
      </c>
      <c r="G3737" s="15">
        <v>0.05</v>
      </c>
      <c r="H3737" s="16">
        <v>26.04</v>
      </c>
      <c r="I3737" s="16">
        <f>TRUNC(TRUNC(G3737,8)*H3737,2)</f>
        <v>1.3</v>
      </c>
    </row>
    <row r="3738" spans="1:9" ht="15" customHeight="1" x14ac:dyDescent="0.25">
      <c r="A3738" s="8"/>
      <c r="B3738" s="8"/>
      <c r="C3738" s="8"/>
      <c r="D3738" s="8"/>
      <c r="E3738" s="8"/>
      <c r="F3738" s="8"/>
      <c r="G3738" s="67" t="s">
        <v>3896</v>
      </c>
      <c r="H3738" s="67"/>
      <c r="I3738" s="17">
        <f>SUM(I3735:I3737)</f>
        <v>7.5</v>
      </c>
    </row>
    <row r="3739" spans="1:9" ht="15" customHeight="1" x14ac:dyDescent="0.25">
      <c r="A3739" s="64" t="s">
        <v>3872</v>
      </c>
      <c r="B3739" s="64"/>
      <c r="C3739" s="65" t="s">
        <v>3</v>
      </c>
      <c r="D3739" s="65"/>
      <c r="E3739" s="65"/>
      <c r="F3739" s="12" t="s">
        <v>4</v>
      </c>
      <c r="G3739" s="12" t="s">
        <v>3725</v>
      </c>
      <c r="H3739" s="12" t="s">
        <v>3726</v>
      </c>
      <c r="I3739" s="12" t="s">
        <v>3727</v>
      </c>
    </row>
    <row r="3740" spans="1:9" ht="21" customHeight="1" x14ac:dyDescent="0.25">
      <c r="A3740" s="13" t="s">
        <v>3936</v>
      </c>
      <c r="B3740" s="14" t="s">
        <v>3937</v>
      </c>
      <c r="C3740" s="66" t="s">
        <v>17</v>
      </c>
      <c r="D3740" s="66"/>
      <c r="E3740" s="66"/>
      <c r="F3740" s="13" t="s">
        <v>25</v>
      </c>
      <c r="G3740" s="15">
        <v>3.4299999999999997E-2</v>
      </c>
      <c r="H3740" s="16">
        <v>24.57</v>
      </c>
      <c r="I3740" s="16">
        <f>TRUNC(TRUNC(G3740,8)*H3740,2)</f>
        <v>0.84</v>
      </c>
    </row>
    <row r="3741" spans="1:9" ht="21" customHeight="1" x14ac:dyDescent="0.25">
      <c r="A3741" s="13" t="s">
        <v>3938</v>
      </c>
      <c r="B3741" s="14" t="s">
        <v>3939</v>
      </c>
      <c r="C3741" s="66" t="s">
        <v>17</v>
      </c>
      <c r="D3741" s="66"/>
      <c r="E3741" s="66"/>
      <c r="F3741" s="13" t="s">
        <v>25</v>
      </c>
      <c r="G3741" s="15">
        <v>3.4299999999999997E-2</v>
      </c>
      <c r="H3741" s="16">
        <v>32.799999999999997</v>
      </c>
      <c r="I3741" s="16">
        <f>TRUNC(TRUNC(G3741,8)*H3741,2)</f>
        <v>1.1200000000000001</v>
      </c>
    </row>
    <row r="3742" spans="1:9" ht="18" customHeight="1" x14ac:dyDescent="0.25">
      <c r="A3742" s="8"/>
      <c r="B3742" s="8"/>
      <c r="C3742" s="8"/>
      <c r="D3742" s="8"/>
      <c r="E3742" s="8"/>
      <c r="F3742" s="8"/>
      <c r="G3742" s="67" t="s">
        <v>3875</v>
      </c>
      <c r="H3742" s="67"/>
      <c r="I3742" s="17">
        <f>SUM(I3740:I3741)</f>
        <v>1.96</v>
      </c>
    </row>
    <row r="3743" spans="1:9" ht="15" customHeight="1" x14ac:dyDescent="0.25">
      <c r="A3743" s="8"/>
      <c r="B3743" s="8"/>
      <c r="C3743" s="8"/>
      <c r="D3743" s="8"/>
      <c r="E3743" s="8"/>
      <c r="F3743" s="8"/>
      <c r="G3743" s="68" t="s">
        <v>3745</v>
      </c>
      <c r="H3743" s="68"/>
      <c r="I3743" s="4">
        <f>ROUND(SUM(I3738,I3742),2)</f>
        <v>9.4600000000000009</v>
      </c>
    </row>
    <row r="3744" spans="1:9" ht="9.9499999999999993" customHeight="1" x14ac:dyDescent="0.25">
      <c r="A3744" s="8"/>
      <c r="B3744" s="8"/>
      <c r="C3744" s="8"/>
      <c r="D3744" s="8"/>
      <c r="E3744" s="8"/>
      <c r="F3744" s="8"/>
      <c r="G3744" s="62"/>
      <c r="H3744" s="62"/>
      <c r="I3744" s="62"/>
    </row>
    <row r="3745" spans="1:9" ht="20.100000000000001" customHeight="1" x14ac:dyDescent="0.25">
      <c r="A3745" s="63" t="s">
        <v>5119</v>
      </c>
      <c r="B3745" s="63"/>
      <c r="C3745" s="63"/>
      <c r="D3745" s="63"/>
      <c r="E3745" s="63"/>
      <c r="F3745" s="63"/>
      <c r="G3745" s="63"/>
      <c r="H3745" s="63"/>
      <c r="I3745" s="63"/>
    </row>
    <row r="3746" spans="1:9" ht="15" customHeight="1" x14ac:dyDescent="0.25">
      <c r="A3746" s="64" t="s">
        <v>3887</v>
      </c>
      <c r="B3746" s="64"/>
      <c r="C3746" s="65" t="s">
        <v>3</v>
      </c>
      <c r="D3746" s="65"/>
      <c r="E3746" s="65"/>
      <c r="F3746" s="12" t="s">
        <v>4</v>
      </c>
      <c r="G3746" s="12" t="s">
        <v>3725</v>
      </c>
      <c r="H3746" s="12" t="s">
        <v>3726</v>
      </c>
      <c r="I3746" s="12" t="s">
        <v>3727</v>
      </c>
    </row>
    <row r="3747" spans="1:9" ht="15" customHeight="1" x14ac:dyDescent="0.25">
      <c r="A3747" s="13" t="s">
        <v>4405</v>
      </c>
      <c r="B3747" s="14" t="s">
        <v>4406</v>
      </c>
      <c r="C3747" s="66" t="s">
        <v>17</v>
      </c>
      <c r="D3747" s="66"/>
      <c r="E3747" s="66"/>
      <c r="F3747" s="13" t="s">
        <v>61</v>
      </c>
      <c r="G3747" s="15">
        <v>7.3000000000000001E-3</v>
      </c>
      <c r="H3747" s="16">
        <v>63.09</v>
      </c>
      <c r="I3747" s="16">
        <f>TRUNC(TRUNC(G3747,8)*H3747,2)</f>
        <v>0.46</v>
      </c>
    </row>
    <row r="3748" spans="1:9" ht="15" customHeight="1" x14ac:dyDescent="0.25">
      <c r="A3748" s="13" t="s">
        <v>4386</v>
      </c>
      <c r="B3748" s="14" t="s">
        <v>4387</v>
      </c>
      <c r="C3748" s="66" t="s">
        <v>17</v>
      </c>
      <c r="D3748" s="66"/>
      <c r="E3748" s="66"/>
      <c r="F3748" s="13" t="s">
        <v>61</v>
      </c>
      <c r="G3748" s="15">
        <v>8.0000000000000002E-3</v>
      </c>
      <c r="H3748" s="16">
        <v>1.9</v>
      </c>
      <c r="I3748" s="16">
        <f>TRUNC(TRUNC(G3748,8)*H3748,2)</f>
        <v>0.01</v>
      </c>
    </row>
    <row r="3749" spans="1:9" ht="21" customHeight="1" x14ac:dyDescent="0.25">
      <c r="A3749" s="13" t="s">
        <v>5107</v>
      </c>
      <c r="B3749" s="14" t="s">
        <v>5108</v>
      </c>
      <c r="C3749" s="66" t="s">
        <v>17</v>
      </c>
      <c r="D3749" s="66"/>
      <c r="E3749" s="66"/>
      <c r="F3749" s="13" t="s">
        <v>61</v>
      </c>
      <c r="G3749" s="15">
        <v>1</v>
      </c>
      <c r="H3749" s="16">
        <v>2.92</v>
      </c>
      <c r="I3749" s="16">
        <f>TRUNC(TRUNC(G3749,8)*H3749,2)</f>
        <v>2.92</v>
      </c>
    </row>
    <row r="3750" spans="1:9" ht="21" customHeight="1" x14ac:dyDescent="0.25">
      <c r="A3750" s="13" t="s">
        <v>4409</v>
      </c>
      <c r="B3750" s="14" t="s">
        <v>4410</v>
      </c>
      <c r="C3750" s="66" t="s">
        <v>17</v>
      </c>
      <c r="D3750" s="66"/>
      <c r="E3750" s="66"/>
      <c r="F3750" s="13" t="s">
        <v>61</v>
      </c>
      <c r="G3750" s="15">
        <v>1.0999999999999999E-2</v>
      </c>
      <c r="H3750" s="16">
        <v>71.48</v>
      </c>
      <c r="I3750" s="16">
        <f>TRUNC(TRUNC(G3750,8)*H3750,2)</f>
        <v>0.78</v>
      </c>
    </row>
    <row r="3751" spans="1:9" ht="15" customHeight="1" x14ac:dyDescent="0.25">
      <c r="A3751" s="8"/>
      <c r="B3751" s="8"/>
      <c r="C3751" s="8"/>
      <c r="D3751" s="8"/>
      <c r="E3751" s="8"/>
      <c r="F3751" s="8"/>
      <c r="G3751" s="67" t="s">
        <v>3896</v>
      </c>
      <c r="H3751" s="67"/>
      <c r="I3751" s="17">
        <f>SUM(I3747:I3750)</f>
        <v>4.17</v>
      </c>
    </row>
    <row r="3752" spans="1:9" ht="15" customHeight="1" x14ac:dyDescent="0.25">
      <c r="A3752" s="64" t="s">
        <v>3872</v>
      </c>
      <c r="B3752" s="64"/>
      <c r="C3752" s="65" t="s">
        <v>3</v>
      </c>
      <c r="D3752" s="65"/>
      <c r="E3752" s="65"/>
      <c r="F3752" s="12" t="s">
        <v>4</v>
      </c>
      <c r="G3752" s="12" t="s">
        <v>3725</v>
      </c>
      <c r="H3752" s="12" t="s">
        <v>3726</v>
      </c>
      <c r="I3752" s="12" t="s">
        <v>3727</v>
      </c>
    </row>
    <row r="3753" spans="1:9" ht="21" customHeight="1" x14ac:dyDescent="0.25">
      <c r="A3753" s="13" t="s">
        <v>3936</v>
      </c>
      <c r="B3753" s="14" t="s">
        <v>3937</v>
      </c>
      <c r="C3753" s="66" t="s">
        <v>17</v>
      </c>
      <c r="D3753" s="66"/>
      <c r="E3753" s="66"/>
      <c r="F3753" s="13" t="s">
        <v>25</v>
      </c>
      <c r="G3753" s="15">
        <v>2.2800000000000001E-2</v>
      </c>
      <c r="H3753" s="16">
        <v>24.57</v>
      </c>
      <c r="I3753" s="16">
        <f>TRUNC(TRUNC(G3753,8)*H3753,2)</f>
        <v>0.56000000000000005</v>
      </c>
    </row>
    <row r="3754" spans="1:9" ht="21" customHeight="1" x14ac:dyDescent="0.25">
      <c r="A3754" s="13" t="s">
        <v>3938</v>
      </c>
      <c r="B3754" s="14" t="s">
        <v>3939</v>
      </c>
      <c r="C3754" s="66" t="s">
        <v>17</v>
      </c>
      <c r="D3754" s="66"/>
      <c r="E3754" s="66"/>
      <c r="F3754" s="13" t="s">
        <v>25</v>
      </c>
      <c r="G3754" s="15">
        <v>2.2800000000000001E-2</v>
      </c>
      <c r="H3754" s="16">
        <v>32.799999999999997</v>
      </c>
      <c r="I3754" s="16">
        <f>TRUNC(TRUNC(G3754,8)*H3754,2)</f>
        <v>0.74</v>
      </c>
    </row>
    <row r="3755" spans="1:9" ht="18" customHeight="1" x14ac:dyDescent="0.25">
      <c r="A3755" s="8"/>
      <c r="B3755" s="8"/>
      <c r="C3755" s="8"/>
      <c r="D3755" s="8"/>
      <c r="E3755" s="8"/>
      <c r="F3755" s="8"/>
      <c r="G3755" s="67" t="s">
        <v>3875</v>
      </c>
      <c r="H3755" s="67"/>
      <c r="I3755" s="17">
        <f>SUM(I3753:I3754)</f>
        <v>1.3</v>
      </c>
    </row>
    <row r="3756" spans="1:9" ht="15" customHeight="1" x14ac:dyDescent="0.25">
      <c r="A3756" s="8"/>
      <c r="B3756" s="8"/>
      <c r="C3756" s="8"/>
      <c r="D3756" s="8"/>
      <c r="E3756" s="8"/>
      <c r="F3756" s="8"/>
      <c r="G3756" s="68" t="s">
        <v>3745</v>
      </c>
      <c r="H3756" s="68"/>
      <c r="I3756" s="4">
        <f>ROUND(SUM(I3751,I3755),2)</f>
        <v>5.47</v>
      </c>
    </row>
    <row r="3757" spans="1:9" ht="9.9499999999999993" customHeight="1" x14ac:dyDescent="0.25">
      <c r="A3757" s="8"/>
      <c r="B3757" s="8"/>
      <c r="C3757" s="8"/>
      <c r="D3757" s="8"/>
      <c r="E3757" s="8"/>
      <c r="F3757" s="8"/>
      <c r="G3757" s="62"/>
      <c r="H3757" s="62"/>
      <c r="I3757" s="62"/>
    </row>
    <row r="3758" spans="1:9" ht="20.100000000000001" customHeight="1" x14ac:dyDescent="0.25">
      <c r="A3758" s="63" t="s">
        <v>5120</v>
      </c>
      <c r="B3758" s="63"/>
      <c r="C3758" s="63"/>
      <c r="D3758" s="63"/>
      <c r="E3758" s="63"/>
      <c r="F3758" s="63"/>
      <c r="G3758" s="63"/>
      <c r="H3758" s="63"/>
      <c r="I3758" s="63"/>
    </row>
    <row r="3759" spans="1:9" ht="15" customHeight="1" x14ac:dyDescent="0.25">
      <c r="A3759" s="64" t="s">
        <v>3887</v>
      </c>
      <c r="B3759" s="64"/>
      <c r="C3759" s="65" t="s">
        <v>3</v>
      </c>
      <c r="D3759" s="65"/>
      <c r="E3759" s="65"/>
      <c r="F3759" s="12" t="s">
        <v>4</v>
      </c>
      <c r="G3759" s="12" t="s">
        <v>3725</v>
      </c>
      <c r="H3759" s="12" t="s">
        <v>3726</v>
      </c>
      <c r="I3759" s="12" t="s">
        <v>3727</v>
      </c>
    </row>
    <row r="3760" spans="1:9" ht="21" customHeight="1" x14ac:dyDescent="0.25">
      <c r="A3760" s="13" t="s">
        <v>5088</v>
      </c>
      <c r="B3760" s="14" t="s">
        <v>5089</v>
      </c>
      <c r="C3760" s="66" t="s">
        <v>17</v>
      </c>
      <c r="D3760" s="66"/>
      <c r="E3760" s="66"/>
      <c r="F3760" s="13" t="s">
        <v>61</v>
      </c>
      <c r="G3760" s="15">
        <v>3</v>
      </c>
      <c r="H3760" s="16">
        <v>1.75</v>
      </c>
      <c r="I3760" s="16">
        <f>TRUNC(TRUNC(G3760,8)*H3760,2)</f>
        <v>5.25</v>
      </c>
    </row>
    <row r="3761" spans="1:9" ht="29.1" customHeight="1" x14ac:dyDescent="0.25">
      <c r="A3761" s="13" t="s">
        <v>4492</v>
      </c>
      <c r="B3761" s="14" t="s">
        <v>4493</v>
      </c>
      <c r="C3761" s="66" t="s">
        <v>17</v>
      </c>
      <c r="D3761" s="66"/>
      <c r="E3761" s="66"/>
      <c r="F3761" s="13" t="s">
        <v>61</v>
      </c>
      <c r="G3761" s="15">
        <v>7.4999999999999997E-2</v>
      </c>
      <c r="H3761" s="16">
        <v>26.04</v>
      </c>
      <c r="I3761" s="16">
        <f>TRUNC(TRUNC(G3761,8)*H3761,2)</f>
        <v>1.95</v>
      </c>
    </row>
    <row r="3762" spans="1:9" ht="21" customHeight="1" x14ac:dyDescent="0.25">
      <c r="A3762" s="13" t="s">
        <v>5116</v>
      </c>
      <c r="B3762" s="14" t="s">
        <v>5117</v>
      </c>
      <c r="C3762" s="66" t="s">
        <v>17</v>
      </c>
      <c r="D3762" s="66"/>
      <c r="E3762" s="66"/>
      <c r="F3762" s="13" t="s">
        <v>61</v>
      </c>
      <c r="G3762" s="15">
        <v>1</v>
      </c>
      <c r="H3762" s="16">
        <v>6.64</v>
      </c>
      <c r="I3762" s="16">
        <f>TRUNC(TRUNC(G3762,8)*H3762,2)</f>
        <v>6.64</v>
      </c>
    </row>
    <row r="3763" spans="1:9" ht="15" customHeight="1" x14ac:dyDescent="0.25">
      <c r="A3763" s="8"/>
      <c r="B3763" s="8"/>
      <c r="C3763" s="8"/>
      <c r="D3763" s="8"/>
      <c r="E3763" s="8"/>
      <c r="F3763" s="8"/>
      <c r="G3763" s="67" t="s">
        <v>3896</v>
      </c>
      <c r="H3763" s="67"/>
      <c r="I3763" s="17">
        <f>SUM(I3760:I3762)</f>
        <v>13.84</v>
      </c>
    </row>
    <row r="3764" spans="1:9" ht="15" customHeight="1" x14ac:dyDescent="0.25">
      <c r="A3764" s="64" t="s">
        <v>3872</v>
      </c>
      <c r="B3764" s="64"/>
      <c r="C3764" s="65" t="s">
        <v>3</v>
      </c>
      <c r="D3764" s="65"/>
      <c r="E3764" s="65"/>
      <c r="F3764" s="12" t="s">
        <v>4</v>
      </c>
      <c r="G3764" s="12" t="s">
        <v>3725</v>
      </c>
      <c r="H3764" s="12" t="s">
        <v>3726</v>
      </c>
      <c r="I3764" s="12" t="s">
        <v>3727</v>
      </c>
    </row>
    <row r="3765" spans="1:9" ht="21" customHeight="1" x14ac:dyDescent="0.25">
      <c r="A3765" s="13" t="s">
        <v>3936</v>
      </c>
      <c r="B3765" s="14" t="s">
        <v>3937</v>
      </c>
      <c r="C3765" s="66" t="s">
        <v>17</v>
      </c>
      <c r="D3765" s="66"/>
      <c r="E3765" s="66"/>
      <c r="F3765" s="13" t="s">
        <v>25</v>
      </c>
      <c r="G3765" s="15">
        <v>4.5699999999999998E-2</v>
      </c>
      <c r="H3765" s="16">
        <v>24.57</v>
      </c>
      <c r="I3765" s="16">
        <f>TRUNC(TRUNC(G3765,8)*H3765,2)</f>
        <v>1.1200000000000001</v>
      </c>
    </row>
    <row r="3766" spans="1:9" ht="21" customHeight="1" x14ac:dyDescent="0.25">
      <c r="A3766" s="13" t="s">
        <v>3938</v>
      </c>
      <c r="B3766" s="14" t="s">
        <v>3939</v>
      </c>
      <c r="C3766" s="66" t="s">
        <v>17</v>
      </c>
      <c r="D3766" s="66"/>
      <c r="E3766" s="66"/>
      <c r="F3766" s="13" t="s">
        <v>25</v>
      </c>
      <c r="G3766" s="15">
        <v>4.5699999999999998E-2</v>
      </c>
      <c r="H3766" s="16">
        <v>32.799999999999997</v>
      </c>
      <c r="I3766" s="16">
        <f>TRUNC(TRUNC(G3766,8)*H3766,2)</f>
        <v>1.49</v>
      </c>
    </row>
    <row r="3767" spans="1:9" ht="18" customHeight="1" x14ac:dyDescent="0.25">
      <c r="A3767" s="8"/>
      <c r="B3767" s="8"/>
      <c r="C3767" s="8"/>
      <c r="D3767" s="8"/>
      <c r="E3767" s="8"/>
      <c r="F3767" s="8"/>
      <c r="G3767" s="67" t="s">
        <v>3875</v>
      </c>
      <c r="H3767" s="67"/>
      <c r="I3767" s="17">
        <f>SUM(I3765:I3766)</f>
        <v>2.6100000000000003</v>
      </c>
    </row>
    <row r="3768" spans="1:9" ht="15" customHeight="1" x14ac:dyDescent="0.25">
      <c r="A3768" s="8"/>
      <c r="B3768" s="8"/>
      <c r="C3768" s="8"/>
      <c r="D3768" s="8"/>
      <c r="E3768" s="8"/>
      <c r="F3768" s="8"/>
      <c r="G3768" s="68" t="s">
        <v>3745</v>
      </c>
      <c r="H3768" s="68"/>
      <c r="I3768" s="4">
        <f>ROUND(SUM(I3763,I3767),2)</f>
        <v>16.45</v>
      </c>
    </row>
    <row r="3769" spans="1:9" ht="9.9499999999999993" customHeight="1" x14ac:dyDescent="0.25">
      <c r="A3769" s="8"/>
      <c r="B3769" s="8"/>
      <c r="C3769" s="8"/>
      <c r="D3769" s="8"/>
      <c r="E3769" s="8"/>
      <c r="F3769" s="8"/>
      <c r="G3769" s="62"/>
      <c r="H3769" s="62"/>
      <c r="I3769" s="62"/>
    </row>
    <row r="3770" spans="1:9" ht="20.100000000000001" customHeight="1" x14ac:dyDescent="0.25">
      <c r="A3770" s="63" t="s">
        <v>5121</v>
      </c>
      <c r="B3770" s="63"/>
      <c r="C3770" s="63"/>
      <c r="D3770" s="63"/>
      <c r="E3770" s="63"/>
      <c r="F3770" s="63"/>
      <c r="G3770" s="63"/>
      <c r="H3770" s="63"/>
      <c r="I3770" s="63"/>
    </row>
    <row r="3771" spans="1:9" ht="15" customHeight="1" x14ac:dyDescent="0.25">
      <c r="A3771" s="64" t="s">
        <v>3887</v>
      </c>
      <c r="B3771" s="64"/>
      <c r="C3771" s="65" t="s">
        <v>3</v>
      </c>
      <c r="D3771" s="65"/>
      <c r="E3771" s="65"/>
      <c r="F3771" s="12" t="s">
        <v>4</v>
      </c>
      <c r="G3771" s="12" t="s">
        <v>3725</v>
      </c>
      <c r="H3771" s="12" t="s">
        <v>3726</v>
      </c>
      <c r="I3771" s="12" t="s">
        <v>3727</v>
      </c>
    </row>
    <row r="3772" spans="1:9" ht="15" customHeight="1" x14ac:dyDescent="0.25">
      <c r="A3772" s="13" t="s">
        <v>4405</v>
      </c>
      <c r="B3772" s="14" t="s">
        <v>4406</v>
      </c>
      <c r="C3772" s="66" t="s">
        <v>17</v>
      </c>
      <c r="D3772" s="66"/>
      <c r="E3772" s="66"/>
      <c r="F3772" s="13" t="s">
        <v>61</v>
      </c>
      <c r="G3772" s="15">
        <v>7.3000000000000001E-3</v>
      </c>
      <c r="H3772" s="16">
        <v>63.09</v>
      </c>
      <c r="I3772" s="16">
        <f>TRUNC(TRUNC(G3772,8)*H3772,2)</f>
        <v>0.46</v>
      </c>
    </row>
    <row r="3773" spans="1:9" ht="15" customHeight="1" x14ac:dyDescent="0.25">
      <c r="A3773" s="13" t="s">
        <v>4386</v>
      </c>
      <c r="B3773" s="14" t="s">
        <v>4387</v>
      </c>
      <c r="C3773" s="66" t="s">
        <v>17</v>
      </c>
      <c r="D3773" s="66"/>
      <c r="E3773" s="66"/>
      <c r="F3773" s="13" t="s">
        <v>61</v>
      </c>
      <c r="G3773" s="15">
        <v>8.0000000000000002E-3</v>
      </c>
      <c r="H3773" s="16">
        <v>1.9</v>
      </c>
      <c r="I3773" s="16">
        <f>TRUNC(TRUNC(G3773,8)*H3773,2)</f>
        <v>0.01</v>
      </c>
    </row>
    <row r="3774" spans="1:9" ht="21" customHeight="1" x14ac:dyDescent="0.25">
      <c r="A3774" s="13" t="s">
        <v>4409</v>
      </c>
      <c r="B3774" s="14" t="s">
        <v>4410</v>
      </c>
      <c r="C3774" s="66" t="s">
        <v>17</v>
      </c>
      <c r="D3774" s="66"/>
      <c r="E3774" s="66"/>
      <c r="F3774" s="13" t="s">
        <v>61</v>
      </c>
      <c r="G3774" s="15">
        <v>1.0999999999999999E-2</v>
      </c>
      <c r="H3774" s="16">
        <v>71.48</v>
      </c>
      <c r="I3774" s="16">
        <f>TRUNC(TRUNC(G3774,8)*H3774,2)</f>
        <v>0.78</v>
      </c>
    </row>
    <row r="3775" spans="1:9" ht="21" customHeight="1" x14ac:dyDescent="0.25">
      <c r="A3775" s="13" t="s">
        <v>5122</v>
      </c>
      <c r="B3775" s="14" t="s">
        <v>5123</v>
      </c>
      <c r="C3775" s="66" t="s">
        <v>17</v>
      </c>
      <c r="D3775" s="66"/>
      <c r="E3775" s="66"/>
      <c r="F3775" s="13" t="s">
        <v>61</v>
      </c>
      <c r="G3775" s="15">
        <v>1</v>
      </c>
      <c r="H3775" s="16">
        <v>8.06</v>
      </c>
      <c r="I3775" s="16">
        <f>TRUNC(TRUNC(G3775,8)*H3775,2)</f>
        <v>8.06</v>
      </c>
    </row>
    <row r="3776" spans="1:9" ht="15" customHeight="1" x14ac:dyDescent="0.25">
      <c r="A3776" s="8"/>
      <c r="B3776" s="8"/>
      <c r="C3776" s="8"/>
      <c r="D3776" s="8"/>
      <c r="E3776" s="8"/>
      <c r="F3776" s="8"/>
      <c r="G3776" s="67" t="s">
        <v>3896</v>
      </c>
      <c r="H3776" s="67"/>
      <c r="I3776" s="17">
        <f>SUM(I3772:I3775)</f>
        <v>9.31</v>
      </c>
    </row>
    <row r="3777" spans="1:9" ht="15" customHeight="1" x14ac:dyDescent="0.25">
      <c r="A3777" s="64" t="s">
        <v>3872</v>
      </c>
      <c r="B3777" s="64"/>
      <c r="C3777" s="65" t="s">
        <v>3</v>
      </c>
      <c r="D3777" s="65"/>
      <c r="E3777" s="65"/>
      <c r="F3777" s="12" t="s">
        <v>4</v>
      </c>
      <c r="G3777" s="12" t="s">
        <v>3725</v>
      </c>
      <c r="H3777" s="12" t="s">
        <v>3726</v>
      </c>
      <c r="I3777" s="12" t="s">
        <v>3727</v>
      </c>
    </row>
    <row r="3778" spans="1:9" ht="21" customHeight="1" x14ac:dyDescent="0.25">
      <c r="A3778" s="13" t="s">
        <v>3936</v>
      </c>
      <c r="B3778" s="14" t="s">
        <v>3937</v>
      </c>
      <c r="C3778" s="66" t="s">
        <v>17</v>
      </c>
      <c r="D3778" s="66"/>
      <c r="E3778" s="66"/>
      <c r="F3778" s="13" t="s">
        <v>25</v>
      </c>
      <c r="G3778" s="15">
        <v>1.14E-2</v>
      </c>
      <c r="H3778" s="16">
        <v>24.57</v>
      </c>
      <c r="I3778" s="16">
        <f>TRUNC(TRUNC(G3778,8)*H3778,2)</f>
        <v>0.28000000000000003</v>
      </c>
    </row>
    <row r="3779" spans="1:9" ht="21" customHeight="1" x14ac:dyDescent="0.25">
      <c r="A3779" s="13" t="s">
        <v>3938</v>
      </c>
      <c r="B3779" s="14" t="s">
        <v>3939</v>
      </c>
      <c r="C3779" s="66" t="s">
        <v>17</v>
      </c>
      <c r="D3779" s="66"/>
      <c r="E3779" s="66"/>
      <c r="F3779" s="13" t="s">
        <v>25</v>
      </c>
      <c r="G3779" s="15">
        <v>1.14E-2</v>
      </c>
      <c r="H3779" s="16">
        <v>32.799999999999997</v>
      </c>
      <c r="I3779" s="16">
        <f>TRUNC(TRUNC(G3779,8)*H3779,2)</f>
        <v>0.37</v>
      </c>
    </row>
    <row r="3780" spans="1:9" ht="18" customHeight="1" x14ac:dyDescent="0.25">
      <c r="A3780" s="8"/>
      <c r="B3780" s="8"/>
      <c r="C3780" s="8"/>
      <c r="D3780" s="8"/>
      <c r="E3780" s="8"/>
      <c r="F3780" s="8"/>
      <c r="G3780" s="67" t="s">
        <v>3875</v>
      </c>
      <c r="H3780" s="67"/>
      <c r="I3780" s="17">
        <f>SUM(I3778:I3779)</f>
        <v>0.65</v>
      </c>
    </row>
    <row r="3781" spans="1:9" ht="15" customHeight="1" x14ac:dyDescent="0.25">
      <c r="A3781" s="8"/>
      <c r="B3781" s="8"/>
      <c r="C3781" s="8"/>
      <c r="D3781" s="8"/>
      <c r="E3781" s="8"/>
      <c r="F3781" s="8"/>
      <c r="G3781" s="68" t="s">
        <v>3745</v>
      </c>
      <c r="H3781" s="68"/>
      <c r="I3781" s="4">
        <f>ROUND(SUM(I3776,I3780),2)</f>
        <v>9.9600000000000009</v>
      </c>
    </row>
    <row r="3782" spans="1:9" ht="9.9499999999999993" customHeight="1" x14ac:dyDescent="0.25">
      <c r="A3782" s="8"/>
      <c r="B3782" s="8"/>
      <c r="C3782" s="8"/>
      <c r="D3782" s="8"/>
      <c r="E3782" s="8"/>
      <c r="F3782" s="8"/>
      <c r="G3782" s="62"/>
      <c r="H3782" s="62"/>
      <c r="I3782" s="62"/>
    </row>
    <row r="3783" spans="1:9" ht="20.100000000000001" customHeight="1" x14ac:dyDescent="0.25">
      <c r="A3783" s="63" t="s">
        <v>5124</v>
      </c>
      <c r="B3783" s="63"/>
      <c r="C3783" s="63"/>
      <c r="D3783" s="63"/>
      <c r="E3783" s="63"/>
      <c r="F3783" s="63"/>
      <c r="G3783" s="63"/>
      <c r="H3783" s="63"/>
      <c r="I3783" s="63"/>
    </row>
    <row r="3784" spans="1:9" ht="15" customHeight="1" x14ac:dyDescent="0.25">
      <c r="A3784" s="64" t="s">
        <v>3887</v>
      </c>
      <c r="B3784" s="64"/>
      <c r="C3784" s="65" t="s">
        <v>3</v>
      </c>
      <c r="D3784" s="65"/>
      <c r="E3784" s="65"/>
      <c r="F3784" s="12" t="s">
        <v>4</v>
      </c>
      <c r="G3784" s="12" t="s">
        <v>3725</v>
      </c>
      <c r="H3784" s="12" t="s">
        <v>3726</v>
      </c>
      <c r="I3784" s="12" t="s">
        <v>3727</v>
      </c>
    </row>
    <row r="3785" spans="1:9" ht="15" customHeight="1" x14ac:dyDescent="0.25">
      <c r="A3785" s="13" t="s">
        <v>4405</v>
      </c>
      <c r="B3785" s="14" t="s">
        <v>4406</v>
      </c>
      <c r="C3785" s="66" t="s">
        <v>17</v>
      </c>
      <c r="D3785" s="66"/>
      <c r="E3785" s="66"/>
      <c r="F3785" s="13" t="s">
        <v>61</v>
      </c>
      <c r="G3785" s="15">
        <v>2.92E-2</v>
      </c>
      <c r="H3785" s="16">
        <v>63.09</v>
      </c>
      <c r="I3785" s="16">
        <f>TRUNC(TRUNC(G3785,8)*H3785,2)</f>
        <v>1.84</v>
      </c>
    </row>
    <row r="3786" spans="1:9" ht="21" customHeight="1" x14ac:dyDescent="0.25">
      <c r="A3786" s="13" t="s">
        <v>5125</v>
      </c>
      <c r="B3786" s="14" t="s">
        <v>5126</v>
      </c>
      <c r="C3786" s="66" t="s">
        <v>17</v>
      </c>
      <c r="D3786" s="66"/>
      <c r="E3786" s="66"/>
      <c r="F3786" s="13" t="s">
        <v>61</v>
      </c>
      <c r="G3786" s="15">
        <v>1</v>
      </c>
      <c r="H3786" s="16">
        <v>47.05</v>
      </c>
      <c r="I3786" s="16">
        <f>TRUNC(TRUNC(G3786,8)*H3786,2)</f>
        <v>47.05</v>
      </c>
    </row>
    <row r="3787" spans="1:9" ht="15" customHeight="1" x14ac:dyDescent="0.25">
      <c r="A3787" s="13" t="s">
        <v>4386</v>
      </c>
      <c r="B3787" s="14" t="s">
        <v>4387</v>
      </c>
      <c r="C3787" s="66" t="s">
        <v>17</v>
      </c>
      <c r="D3787" s="66"/>
      <c r="E3787" s="66"/>
      <c r="F3787" s="13" t="s">
        <v>61</v>
      </c>
      <c r="G3787" s="15">
        <v>1.54E-2</v>
      </c>
      <c r="H3787" s="16">
        <v>1.9</v>
      </c>
      <c r="I3787" s="16">
        <f>TRUNC(TRUNC(G3787,8)*H3787,2)</f>
        <v>0.02</v>
      </c>
    </row>
    <row r="3788" spans="1:9" ht="21" customHeight="1" x14ac:dyDescent="0.25">
      <c r="A3788" s="13" t="s">
        <v>4409</v>
      </c>
      <c r="B3788" s="14" t="s">
        <v>4410</v>
      </c>
      <c r="C3788" s="66" t="s">
        <v>17</v>
      </c>
      <c r="D3788" s="66"/>
      <c r="E3788" s="66"/>
      <c r="F3788" s="13" t="s">
        <v>61</v>
      </c>
      <c r="G3788" s="15">
        <v>4.3999999999999997E-2</v>
      </c>
      <c r="H3788" s="16">
        <v>71.48</v>
      </c>
      <c r="I3788" s="16">
        <f>TRUNC(TRUNC(G3788,8)*H3788,2)</f>
        <v>3.14</v>
      </c>
    </row>
    <row r="3789" spans="1:9" ht="15" customHeight="1" x14ac:dyDescent="0.25">
      <c r="A3789" s="8"/>
      <c r="B3789" s="8"/>
      <c r="C3789" s="8"/>
      <c r="D3789" s="8"/>
      <c r="E3789" s="8"/>
      <c r="F3789" s="8"/>
      <c r="G3789" s="67" t="s">
        <v>3896</v>
      </c>
      <c r="H3789" s="67"/>
      <c r="I3789" s="17">
        <f>SUM(I3785:I3788)</f>
        <v>52.050000000000004</v>
      </c>
    </row>
    <row r="3790" spans="1:9" ht="15" customHeight="1" x14ac:dyDescent="0.25">
      <c r="A3790" s="64" t="s">
        <v>3872</v>
      </c>
      <c r="B3790" s="64"/>
      <c r="C3790" s="65" t="s">
        <v>3</v>
      </c>
      <c r="D3790" s="65"/>
      <c r="E3790" s="65"/>
      <c r="F3790" s="12" t="s">
        <v>4</v>
      </c>
      <c r="G3790" s="12" t="s">
        <v>3725</v>
      </c>
      <c r="H3790" s="12" t="s">
        <v>3726</v>
      </c>
      <c r="I3790" s="12" t="s">
        <v>3727</v>
      </c>
    </row>
    <row r="3791" spans="1:9" ht="21" customHeight="1" x14ac:dyDescent="0.25">
      <c r="A3791" s="13" t="s">
        <v>3936</v>
      </c>
      <c r="B3791" s="14" t="s">
        <v>3937</v>
      </c>
      <c r="C3791" s="66" t="s">
        <v>17</v>
      </c>
      <c r="D3791" s="66"/>
      <c r="E3791" s="66"/>
      <c r="F3791" s="13" t="s">
        <v>25</v>
      </c>
      <c r="G3791" s="15">
        <v>0.42309999999999998</v>
      </c>
      <c r="H3791" s="16">
        <v>24.57</v>
      </c>
      <c r="I3791" s="16">
        <f>TRUNC(TRUNC(G3791,8)*H3791,2)</f>
        <v>10.39</v>
      </c>
    </row>
    <row r="3792" spans="1:9" ht="21" customHeight="1" x14ac:dyDescent="0.25">
      <c r="A3792" s="13" t="s">
        <v>3938</v>
      </c>
      <c r="B3792" s="14" t="s">
        <v>3939</v>
      </c>
      <c r="C3792" s="66" t="s">
        <v>17</v>
      </c>
      <c r="D3792" s="66"/>
      <c r="E3792" s="66"/>
      <c r="F3792" s="13" t="s">
        <v>25</v>
      </c>
      <c r="G3792" s="15">
        <v>0.42309999999999998</v>
      </c>
      <c r="H3792" s="16">
        <v>32.799999999999997</v>
      </c>
      <c r="I3792" s="16">
        <f>TRUNC(TRUNC(G3792,8)*H3792,2)</f>
        <v>13.87</v>
      </c>
    </row>
    <row r="3793" spans="1:9" ht="18" customHeight="1" x14ac:dyDescent="0.25">
      <c r="A3793" s="8"/>
      <c r="B3793" s="8"/>
      <c r="C3793" s="8"/>
      <c r="D3793" s="8"/>
      <c r="E3793" s="8"/>
      <c r="F3793" s="8"/>
      <c r="G3793" s="67" t="s">
        <v>3875</v>
      </c>
      <c r="H3793" s="67"/>
      <c r="I3793" s="17">
        <f>SUM(I3791:I3792)</f>
        <v>24.259999999999998</v>
      </c>
    </row>
    <row r="3794" spans="1:9" ht="15" customHeight="1" x14ac:dyDescent="0.25">
      <c r="A3794" s="8"/>
      <c r="B3794" s="8"/>
      <c r="C3794" s="8"/>
      <c r="D3794" s="8"/>
      <c r="E3794" s="8"/>
      <c r="F3794" s="8"/>
      <c r="G3794" s="68" t="s">
        <v>3745</v>
      </c>
      <c r="H3794" s="68"/>
      <c r="I3794" s="4">
        <f>ROUND(SUM(I3789,I3793),2)</f>
        <v>76.31</v>
      </c>
    </row>
    <row r="3795" spans="1:9" ht="9.9499999999999993" customHeight="1" x14ac:dyDescent="0.25">
      <c r="A3795" s="8"/>
      <c r="B3795" s="8"/>
      <c r="C3795" s="8"/>
      <c r="D3795" s="8"/>
      <c r="E3795" s="8"/>
      <c r="F3795" s="8"/>
      <c r="G3795" s="62"/>
      <c r="H3795" s="62"/>
      <c r="I3795" s="62"/>
    </row>
    <row r="3796" spans="1:9" ht="20.100000000000001" customHeight="1" x14ac:dyDescent="0.25">
      <c r="A3796" s="63" t="s">
        <v>5127</v>
      </c>
      <c r="B3796" s="63"/>
      <c r="C3796" s="63"/>
      <c r="D3796" s="63"/>
      <c r="E3796" s="63"/>
      <c r="F3796" s="63"/>
      <c r="G3796" s="63"/>
      <c r="H3796" s="63"/>
      <c r="I3796" s="63"/>
    </row>
    <row r="3797" spans="1:9" ht="15" customHeight="1" x14ac:dyDescent="0.25">
      <c r="A3797" s="64" t="s">
        <v>3887</v>
      </c>
      <c r="B3797" s="64"/>
      <c r="C3797" s="65" t="s">
        <v>3</v>
      </c>
      <c r="D3797" s="65"/>
      <c r="E3797" s="65"/>
      <c r="F3797" s="12" t="s">
        <v>4</v>
      </c>
      <c r="G3797" s="12" t="s">
        <v>3725</v>
      </c>
      <c r="H3797" s="12" t="s">
        <v>3726</v>
      </c>
      <c r="I3797" s="12" t="s">
        <v>3727</v>
      </c>
    </row>
    <row r="3798" spans="1:9" ht="21" customHeight="1" x14ac:dyDescent="0.25">
      <c r="A3798" s="13" t="s">
        <v>5128</v>
      </c>
      <c r="B3798" s="14" t="s">
        <v>5129</v>
      </c>
      <c r="C3798" s="66" t="s">
        <v>17</v>
      </c>
      <c r="D3798" s="66"/>
      <c r="E3798" s="66"/>
      <c r="F3798" s="13" t="s">
        <v>61</v>
      </c>
      <c r="G3798" s="15">
        <v>1</v>
      </c>
      <c r="H3798" s="16">
        <v>11.64</v>
      </c>
      <c r="I3798" s="16">
        <f>ROUND(ROUND(G3798,8)*H3798,2)</f>
        <v>11.64</v>
      </c>
    </row>
    <row r="3799" spans="1:9" ht="15" customHeight="1" x14ac:dyDescent="0.25">
      <c r="A3799" s="8"/>
      <c r="B3799" s="8"/>
      <c r="C3799" s="8"/>
      <c r="D3799" s="8"/>
      <c r="E3799" s="8"/>
      <c r="F3799" s="8"/>
      <c r="G3799" s="67" t="s">
        <v>3896</v>
      </c>
      <c r="H3799" s="67"/>
      <c r="I3799" s="17">
        <f>SUM(I3798:I3798)</f>
        <v>11.64</v>
      </c>
    </row>
    <row r="3800" spans="1:9" ht="15" customHeight="1" x14ac:dyDescent="0.25">
      <c r="A3800" s="64" t="s">
        <v>3872</v>
      </c>
      <c r="B3800" s="64"/>
      <c r="C3800" s="65" t="s">
        <v>3</v>
      </c>
      <c r="D3800" s="65"/>
      <c r="E3800" s="65"/>
      <c r="F3800" s="12" t="s">
        <v>4</v>
      </c>
      <c r="G3800" s="12" t="s">
        <v>3725</v>
      </c>
      <c r="H3800" s="12" t="s">
        <v>3726</v>
      </c>
      <c r="I3800" s="12" t="s">
        <v>3727</v>
      </c>
    </row>
    <row r="3801" spans="1:9" ht="21" customHeight="1" x14ac:dyDescent="0.25">
      <c r="A3801" s="13" t="s">
        <v>3938</v>
      </c>
      <c r="B3801" s="14" t="s">
        <v>3939</v>
      </c>
      <c r="C3801" s="66" t="s">
        <v>17</v>
      </c>
      <c r="D3801" s="66"/>
      <c r="E3801" s="66"/>
      <c r="F3801" s="13" t="s">
        <v>25</v>
      </c>
      <c r="G3801" s="15">
        <v>0.86</v>
      </c>
      <c r="H3801" s="16">
        <v>32.799999999999997</v>
      </c>
      <c r="I3801" s="16">
        <f>ROUND(ROUND(G3801,8)*H3801,2)</f>
        <v>28.21</v>
      </c>
    </row>
    <row r="3802" spans="1:9" ht="21" customHeight="1" x14ac:dyDescent="0.25">
      <c r="A3802" s="13" t="s">
        <v>3938</v>
      </c>
      <c r="B3802" s="14" t="s">
        <v>3939</v>
      </c>
      <c r="C3802" s="66" t="s">
        <v>17</v>
      </c>
      <c r="D3802" s="66"/>
      <c r="E3802" s="66"/>
      <c r="F3802" s="13" t="s">
        <v>25</v>
      </c>
      <c r="G3802" s="15">
        <v>0.86</v>
      </c>
      <c r="H3802" s="16">
        <v>32.799999999999997</v>
      </c>
      <c r="I3802" s="16">
        <f>ROUND(ROUND(G3802,8)*H3802,2)</f>
        <v>28.21</v>
      </c>
    </row>
    <row r="3803" spans="1:9" ht="18" customHeight="1" x14ac:dyDescent="0.25">
      <c r="A3803" s="8"/>
      <c r="B3803" s="8"/>
      <c r="C3803" s="8"/>
      <c r="D3803" s="8"/>
      <c r="E3803" s="8"/>
      <c r="F3803" s="8"/>
      <c r="G3803" s="67" t="s">
        <v>3875</v>
      </c>
      <c r="H3803" s="67"/>
      <c r="I3803" s="17">
        <f>SUM(I3801:I3802)</f>
        <v>56.42</v>
      </c>
    </row>
    <row r="3804" spans="1:9" ht="15" customHeight="1" x14ac:dyDescent="0.25">
      <c r="A3804" s="69" t="s">
        <v>5130</v>
      </c>
      <c r="B3804" s="69"/>
      <c r="C3804" s="69"/>
      <c r="D3804" s="8"/>
      <c r="E3804" s="8"/>
      <c r="F3804" s="8"/>
      <c r="G3804" s="68" t="s">
        <v>3745</v>
      </c>
      <c r="H3804" s="68"/>
      <c r="I3804" s="4">
        <v>68.06</v>
      </c>
    </row>
    <row r="3805" spans="1:9" ht="9.9499999999999993" customHeight="1" x14ac:dyDescent="0.25">
      <c r="A3805" s="8"/>
      <c r="B3805" s="8"/>
      <c r="C3805" s="8"/>
      <c r="D3805" s="8"/>
      <c r="E3805" s="8"/>
      <c r="F3805" s="8"/>
      <c r="G3805" s="62"/>
      <c r="H3805" s="62"/>
      <c r="I3805" s="62"/>
    </row>
    <row r="3806" spans="1:9" ht="20.100000000000001" customHeight="1" x14ac:dyDescent="0.25">
      <c r="A3806" s="63" t="s">
        <v>5131</v>
      </c>
      <c r="B3806" s="63"/>
      <c r="C3806" s="63"/>
      <c r="D3806" s="63"/>
      <c r="E3806" s="63"/>
      <c r="F3806" s="63"/>
      <c r="G3806" s="63"/>
      <c r="H3806" s="63"/>
      <c r="I3806" s="63"/>
    </row>
    <row r="3807" spans="1:9" ht="15" customHeight="1" x14ac:dyDescent="0.25">
      <c r="A3807" s="64" t="s">
        <v>3887</v>
      </c>
      <c r="B3807" s="64"/>
      <c r="C3807" s="65" t="s">
        <v>3</v>
      </c>
      <c r="D3807" s="65"/>
      <c r="E3807" s="65"/>
      <c r="F3807" s="12" t="s">
        <v>4</v>
      </c>
      <c r="G3807" s="12" t="s">
        <v>3725</v>
      </c>
      <c r="H3807" s="12" t="s">
        <v>3726</v>
      </c>
      <c r="I3807" s="12" t="s">
        <v>3727</v>
      </c>
    </row>
    <row r="3808" spans="1:9" ht="15" customHeight="1" x14ac:dyDescent="0.25">
      <c r="A3808" s="13" t="s">
        <v>4386</v>
      </c>
      <c r="B3808" s="14" t="s">
        <v>4387</v>
      </c>
      <c r="C3808" s="66" t="s">
        <v>17</v>
      </c>
      <c r="D3808" s="66"/>
      <c r="E3808" s="66"/>
      <c r="F3808" s="13" t="s">
        <v>61</v>
      </c>
      <c r="G3808" s="15">
        <v>4.2000000000000003E-2</v>
      </c>
      <c r="H3808" s="16">
        <v>1.9</v>
      </c>
      <c r="I3808" s="16">
        <f>TRUNC(TRUNC(G3808,8)*H3808,2)</f>
        <v>7.0000000000000007E-2</v>
      </c>
    </row>
    <row r="3809" spans="1:9" ht="21" customHeight="1" x14ac:dyDescent="0.25">
      <c r="A3809" s="13" t="s">
        <v>4527</v>
      </c>
      <c r="B3809" s="14" t="s">
        <v>4528</v>
      </c>
      <c r="C3809" s="66" t="s">
        <v>17</v>
      </c>
      <c r="D3809" s="66"/>
      <c r="E3809" s="66"/>
      <c r="F3809" s="13" t="s">
        <v>178</v>
      </c>
      <c r="G3809" s="15">
        <v>1.0353000000000001</v>
      </c>
      <c r="H3809" s="16">
        <v>24.8</v>
      </c>
      <c r="I3809" s="16">
        <f>TRUNC(TRUNC(G3809,8)*H3809,2)</f>
        <v>25.67</v>
      </c>
    </row>
    <row r="3810" spans="1:9" ht="15" customHeight="1" x14ac:dyDescent="0.25">
      <c r="A3810" s="8"/>
      <c r="B3810" s="8"/>
      <c r="C3810" s="8"/>
      <c r="D3810" s="8"/>
      <c r="E3810" s="8"/>
      <c r="F3810" s="8"/>
      <c r="G3810" s="67" t="s">
        <v>3896</v>
      </c>
      <c r="H3810" s="67"/>
      <c r="I3810" s="17">
        <f>SUM(I3808:I3809)</f>
        <v>25.740000000000002</v>
      </c>
    </row>
    <row r="3811" spans="1:9" ht="15" customHeight="1" x14ac:dyDescent="0.25">
      <c r="A3811" s="64" t="s">
        <v>3872</v>
      </c>
      <c r="B3811" s="64"/>
      <c r="C3811" s="65" t="s">
        <v>3</v>
      </c>
      <c r="D3811" s="65"/>
      <c r="E3811" s="65"/>
      <c r="F3811" s="12" t="s">
        <v>4</v>
      </c>
      <c r="G3811" s="12" t="s">
        <v>3725</v>
      </c>
      <c r="H3811" s="12" t="s">
        <v>3726</v>
      </c>
      <c r="I3811" s="12" t="s">
        <v>3727</v>
      </c>
    </row>
    <row r="3812" spans="1:9" ht="21" customHeight="1" x14ac:dyDescent="0.25">
      <c r="A3812" s="13" t="s">
        <v>3936</v>
      </c>
      <c r="B3812" s="14" t="s">
        <v>3937</v>
      </c>
      <c r="C3812" s="66" t="s">
        <v>17</v>
      </c>
      <c r="D3812" s="66"/>
      <c r="E3812" s="66"/>
      <c r="F3812" s="13" t="s">
        <v>25</v>
      </c>
      <c r="G3812" s="15">
        <v>7.5800000000000006E-2</v>
      </c>
      <c r="H3812" s="16">
        <v>24.57</v>
      </c>
      <c r="I3812" s="16">
        <f>TRUNC(TRUNC(G3812,8)*H3812,2)</f>
        <v>1.86</v>
      </c>
    </row>
    <row r="3813" spans="1:9" ht="21" customHeight="1" x14ac:dyDescent="0.25">
      <c r="A3813" s="13" t="s">
        <v>3938</v>
      </c>
      <c r="B3813" s="14" t="s">
        <v>3939</v>
      </c>
      <c r="C3813" s="66" t="s">
        <v>17</v>
      </c>
      <c r="D3813" s="66"/>
      <c r="E3813" s="66"/>
      <c r="F3813" s="13" t="s">
        <v>25</v>
      </c>
      <c r="G3813" s="15">
        <v>7.5800000000000006E-2</v>
      </c>
      <c r="H3813" s="16">
        <v>32.799999999999997</v>
      </c>
      <c r="I3813" s="16">
        <f>TRUNC(TRUNC(G3813,8)*H3813,2)</f>
        <v>2.48</v>
      </c>
    </row>
    <row r="3814" spans="1:9" ht="18" customHeight="1" x14ac:dyDescent="0.25">
      <c r="A3814" s="8"/>
      <c r="B3814" s="8"/>
      <c r="C3814" s="8"/>
      <c r="D3814" s="8"/>
      <c r="E3814" s="8"/>
      <c r="F3814" s="8"/>
      <c r="G3814" s="67" t="s">
        <v>3875</v>
      </c>
      <c r="H3814" s="67"/>
      <c r="I3814" s="17">
        <f>SUM(I3812:I3813)</f>
        <v>4.34</v>
      </c>
    </row>
    <row r="3815" spans="1:9" ht="15" customHeight="1" x14ac:dyDescent="0.25">
      <c r="A3815" s="8"/>
      <c r="B3815" s="8"/>
      <c r="C3815" s="8"/>
      <c r="D3815" s="8"/>
      <c r="E3815" s="8"/>
      <c r="F3815" s="8"/>
      <c r="G3815" s="68" t="s">
        <v>3745</v>
      </c>
      <c r="H3815" s="68"/>
      <c r="I3815" s="4">
        <f>ROUND(SUM(I3810,I3814),2)</f>
        <v>30.08</v>
      </c>
    </row>
    <row r="3816" spans="1:9" ht="9.9499999999999993" customHeight="1" x14ac:dyDescent="0.25">
      <c r="A3816" s="8"/>
      <c r="B3816" s="8"/>
      <c r="C3816" s="8"/>
      <c r="D3816" s="8"/>
      <c r="E3816" s="8"/>
      <c r="F3816" s="8"/>
      <c r="G3816" s="62"/>
      <c r="H3816" s="62"/>
      <c r="I3816" s="62"/>
    </row>
    <row r="3817" spans="1:9" ht="20.100000000000001" customHeight="1" x14ac:dyDescent="0.25">
      <c r="A3817" s="63" t="s">
        <v>5132</v>
      </c>
      <c r="B3817" s="63"/>
      <c r="C3817" s="63"/>
      <c r="D3817" s="63"/>
      <c r="E3817" s="63"/>
      <c r="F3817" s="63"/>
      <c r="G3817" s="63"/>
      <c r="H3817" s="63"/>
      <c r="I3817" s="63"/>
    </row>
    <row r="3818" spans="1:9" ht="15" customHeight="1" x14ac:dyDescent="0.25">
      <c r="A3818" s="64" t="s">
        <v>3887</v>
      </c>
      <c r="B3818" s="64"/>
      <c r="C3818" s="65" t="s">
        <v>3</v>
      </c>
      <c r="D3818" s="65"/>
      <c r="E3818" s="65"/>
      <c r="F3818" s="12" t="s">
        <v>4</v>
      </c>
      <c r="G3818" s="12" t="s">
        <v>3725</v>
      </c>
      <c r="H3818" s="12" t="s">
        <v>3726</v>
      </c>
      <c r="I3818" s="12" t="s">
        <v>3727</v>
      </c>
    </row>
    <row r="3819" spans="1:9" ht="15" customHeight="1" x14ac:dyDescent="0.25">
      <c r="A3819" s="13" t="s">
        <v>4386</v>
      </c>
      <c r="B3819" s="14" t="s">
        <v>4387</v>
      </c>
      <c r="C3819" s="66" t="s">
        <v>17</v>
      </c>
      <c r="D3819" s="66"/>
      <c r="E3819" s="66"/>
      <c r="F3819" s="13" t="s">
        <v>61</v>
      </c>
      <c r="G3819" s="15">
        <v>1.52E-2</v>
      </c>
      <c r="H3819" s="16">
        <v>1.9</v>
      </c>
      <c r="I3819" s="16">
        <f>TRUNC(TRUNC(G3819,8)*H3819,2)</f>
        <v>0.02</v>
      </c>
    </row>
    <row r="3820" spans="1:9" ht="15" customHeight="1" x14ac:dyDescent="0.25">
      <c r="A3820" s="13" t="s">
        <v>4391</v>
      </c>
      <c r="B3820" s="14" t="s">
        <v>4392</v>
      </c>
      <c r="C3820" s="66" t="s">
        <v>17</v>
      </c>
      <c r="D3820" s="66"/>
      <c r="E3820" s="66"/>
      <c r="F3820" s="13" t="s">
        <v>178</v>
      </c>
      <c r="G3820" s="15">
        <v>1.0548999999999999</v>
      </c>
      <c r="H3820" s="16">
        <v>8.48</v>
      </c>
      <c r="I3820" s="16">
        <f>TRUNC(TRUNC(G3820,8)*H3820,2)</f>
        <v>8.94</v>
      </c>
    </row>
    <row r="3821" spans="1:9" ht="15" customHeight="1" x14ac:dyDescent="0.25">
      <c r="A3821" s="8"/>
      <c r="B3821" s="8"/>
      <c r="C3821" s="8"/>
      <c r="D3821" s="8"/>
      <c r="E3821" s="8"/>
      <c r="F3821" s="8"/>
      <c r="G3821" s="67" t="s">
        <v>3896</v>
      </c>
      <c r="H3821" s="67"/>
      <c r="I3821" s="17">
        <f>SUM(I3819:I3820)</f>
        <v>8.9599999999999991</v>
      </c>
    </row>
    <row r="3822" spans="1:9" ht="15" customHeight="1" x14ac:dyDescent="0.25">
      <c r="A3822" s="64" t="s">
        <v>3872</v>
      </c>
      <c r="B3822" s="64"/>
      <c r="C3822" s="65" t="s">
        <v>3</v>
      </c>
      <c r="D3822" s="65"/>
      <c r="E3822" s="65"/>
      <c r="F3822" s="12" t="s">
        <v>4</v>
      </c>
      <c r="G3822" s="12" t="s">
        <v>3725</v>
      </c>
      <c r="H3822" s="12" t="s">
        <v>3726</v>
      </c>
      <c r="I3822" s="12" t="s">
        <v>3727</v>
      </c>
    </row>
    <row r="3823" spans="1:9" ht="21" customHeight="1" x14ac:dyDescent="0.25">
      <c r="A3823" s="13" t="s">
        <v>3936</v>
      </c>
      <c r="B3823" s="14" t="s">
        <v>3937</v>
      </c>
      <c r="C3823" s="66" t="s">
        <v>17</v>
      </c>
      <c r="D3823" s="66"/>
      <c r="E3823" s="66"/>
      <c r="F3823" s="13" t="s">
        <v>25</v>
      </c>
      <c r="G3823" s="15">
        <v>0.27279999999999999</v>
      </c>
      <c r="H3823" s="16">
        <v>24.57</v>
      </c>
      <c r="I3823" s="16">
        <f>TRUNC(TRUNC(G3823,8)*H3823,2)</f>
        <v>6.7</v>
      </c>
    </row>
    <row r="3824" spans="1:9" ht="21" customHeight="1" x14ac:dyDescent="0.25">
      <c r="A3824" s="13" t="s">
        <v>3938</v>
      </c>
      <c r="B3824" s="14" t="s">
        <v>3939</v>
      </c>
      <c r="C3824" s="66" t="s">
        <v>17</v>
      </c>
      <c r="D3824" s="66"/>
      <c r="E3824" s="66"/>
      <c r="F3824" s="13" t="s">
        <v>25</v>
      </c>
      <c r="G3824" s="15">
        <v>0.27279999999999999</v>
      </c>
      <c r="H3824" s="16">
        <v>32.799999999999997</v>
      </c>
      <c r="I3824" s="16">
        <f>TRUNC(TRUNC(G3824,8)*H3824,2)</f>
        <v>8.94</v>
      </c>
    </row>
    <row r="3825" spans="1:9" ht="18" customHeight="1" x14ac:dyDescent="0.25">
      <c r="A3825" s="8"/>
      <c r="B3825" s="8"/>
      <c r="C3825" s="8"/>
      <c r="D3825" s="8"/>
      <c r="E3825" s="8"/>
      <c r="F3825" s="8"/>
      <c r="G3825" s="67" t="s">
        <v>3875</v>
      </c>
      <c r="H3825" s="67"/>
      <c r="I3825" s="17">
        <f>SUM(I3823:I3824)</f>
        <v>15.64</v>
      </c>
    </row>
    <row r="3826" spans="1:9" ht="15" customHeight="1" x14ac:dyDescent="0.25">
      <c r="A3826" s="8"/>
      <c r="B3826" s="8"/>
      <c r="C3826" s="8"/>
      <c r="D3826" s="8"/>
      <c r="E3826" s="8"/>
      <c r="F3826" s="8"/>
      <c r="G3826" s="68" t="s">
        <v>3745</v>
      </c>
      <c r="H3826" s="68"/>
      <c r="I3826" s="4">
        <f>ROUND(SUM(I3821,I3825),2)</f>
        <v>24.6</v>
      </c>
    </row>
    <row r="3827" spans="1:9" ht="9.9499999999999993" customHeight="1" x14ac:dyDescent="0.25">
      <c r="A3827" s="8"/>
      <c r="B3827" s="8"/>
      <c r="C3827" s="8"/>
      <c r="D3827" s="8"/>
      <c r="E3827" s="8"/>
      <c r="F3827" s="8"/>
      <c r="G3827" s="62"/>
      <c r="H3827" s="62"/>
      <c r="I3827" s="62"/>
    </row>
    <row r="3828" spans="1:9" ht="20.100000000000001" customHeight="1" x14ac:dyDescent="0.25">
      <c r="A3828" s="63" t="s">
        <v>5133</v>
      </c>
      <c r="B3828" s="63"/>
      <c r="C3828" s="63"/>
      <c r="D3828" s="63"/>
      <c r="E3828" s="63"/>
      <c r="F3828" s="63"/>
      <c r="G3828" s="63"/>
      <c r="H3828" s="63"/>
      <c r="I3828" s="63"/>
    </row>
    <row r="3829" spans="1:9" ht="15" customHeight="1" x14ac:dyDescent="0.25">
      <c r="A3829" s="64" t="s">
        <v>3887</v>
      </c>
      <c r="B3829" s="64"/>
      <c r="C3829" s="65" t="s">
        <v>3</v>
      </c>
      <c r="D3829" s="65"/>
      <c r="E3829" s="65"/>
      <c r="F3829" s="12" t="s">
        <v>4</v>
      </c>
      <c r="G3829" s="12" t="s">
        <v>3725</v>
      </c>
      <c r="H3829" s="12" t="s">
        <v>3726</v>
      </c>
      <c r="I3829" s="12" t="s">
        <v>3727</v>
      </c>
    </row>
    <row r="3830" spans="1:9" ht="15" customHeight="1" x14ac:dyDescent="0.25">
      <c r="A3830" s="13" t="s">
        <v>4405</v>
      </c>
      <c r="B3830" s="14" t="s">
        <v>4406</v>
      </c>
      <c r="C3830" s="66" t="s">
        <v>17</v>
      </c>
      <c r="D3830" s="66"/>
      <c r="E3830" s="66"/>
      <c r="F3830" s="13" t="s">
        <v>61</v>
      </c>
      <c r="G3830" s="15">
        <v>9.4000000000000004E-3</v>
      </c>
      <c r="H3830" s="16">
        <v>63.09</v>
      </c>
      <c r="I3830" s="16">
        <f>TRUNC(TRUNC(G3830,8)*H3830,2)</f>
        <v>0.59</v>
      </c>
    </row>
    <row r="3831" spans="1:9" ht="21" customHeight="1" x14ac:dyDescent="0.25">
      <c r="A3831" s="13" t="s">
        <v>5134</v>
      </c>
      <c r="B3831" s="14" t="s">
        <v>5135</v>
      </c>
      <c r="C3831" s="66" t="s">
        <v>17</v>
      </c>
      <c r="D3831" s="66"/>
      <c r="E3831" s="66"/>
      <c r="F3831" s="13" t="s">
        <v>61</v>
      </c>
      <c r="G3831" s="15">
        <v>1</v>
      </c>
      <c r="H3831" s="16">
        <v>3.92</v>
      </c>
      <c r="I3831" s="16">
        <f>TRUNC(TRUNC(G3831,8)*H3831,2)</f>
        <v>3.92</v>
      </c>
    </row>
    <row r="3832" spans="1:9" ht="15" customHeight="1" x14ac:dyDescent="0.25">
      <c r="A3832" s="13" t="s">
        <v>4386</v>
      </c>
      <c r="B3832" s="14" t="s">
        <v>4387</v>
      </c>
      <c r="C3832" s="66" t="s">
        <v>17</v>
      </c>
      <c r="D3832" s="66"/>
      <c r="E3832" s="66"/>
      <c r="F3832" s="13" t="s">
        <v>61</v>
      </c>
      <c r="G3832" s="15">
        <v>6.6E-3</v>
      </c>
      <c r="H3832" s="16">
        <v>1.9</v>
      </c>
      <c r="I3832" s="16">
        <f>TRUNC(TRUNC(G3832,8)*H3832,2)</f>
        <v>0.01</v>
      </c>
    </row>
    <row r="3833" spans="1:9" ht="21" customHeight="1" x14ac:dyDescent="0.25">
      <c r="A3833" s="13" t="s">
        <v>4409</v>
      </c>
      <c r="B3833" s="14" t="s">
        <v>4410</v>
      </c>
      <c r="C3833" s="66" t="s">
        <v>17</v>
      </c>
      <c r="D3833" s="66"/>
      <c r="E3833" s="66"/>
      <c r="F3833" s="13" t="s">
        <v>61</v>
      </c>
      <c r="G3833" s="15">
        <v>1.0999999999999999E-2</v>
      </c>
      <c r="H3833" s="16">
        <v>71.48</v>
      </c>
      <c r="I3833" s="16">
        <f>TRUNC(TRUNC(G3833,8)*H3833,2)</f>
        <v>0.78</v>
      </c>
    </row>
    <row r="3834" spans="1:9" ht="15" customHeight="1" x14ac:dyDescent="0.25">
      <c r="A3834" s="8"/>
      <c r="B3834" s="8"/>
      <c r="C3834" s="8"/>
      <c r="D3834" s="8"/>
      <c r="E3834" s="8"/>
      <c r="F3834" s="8"/>
      <c r="G3834" s="67" t="s">
        <v>3896</v>
      </c>
      <c r="H3834" s="67"/>
      <c r="I3834" s="17">
        <f>SUM(I3830:I3833)</f>
        <v>5.3</v>
      </c>
    </row>
    <row r="3835" spans="1:9" ht="15" customHeight="1" x14ac:dyDescent="0.25">
      <c r="A3835" s="64" t="s">
        <v>3872</v>
      </c>
      <c r="B3835" s="64"/>
      <c r="C3835" s="65" t="s">
        <v>3</v>
      </c>
      <c r="D3835" s="65"/>
      <c r="E3835" s="65"/>
      <c r="F3835" s="12" t="s">
        <v>4</v>
      </c>
      <c r="G3835" s="12" t="s">
        <v>3725</v>
      </c>
      <c r="H3835" s="12" t="s">
        <v>3726</v>
      </c>
      <c r="I3835" s="12" t="s">
        <v>3727</v>
      </c>
    </row>
    <row r="3836" spans="1:9" ht="21" customHeight="1" x14ac:dyDescent="0.25">
      <c r="A3836" s="13" t="s">
        <v>3936</v>
      </c>
      <c r="B3836" s="14" t="s">
        <v>3937</v>
      </c>
      <c r="C3836" s="66" t="s">
        <v>17</v>
      </c>
      <c r="D3836" s="66"/>
      <c r="E3836" s="66"/>
      <c r="F3836" s="13" t="s">
        <v>25</v>
      </c>
      <c r="G3836" s="15">
        <v>0.1182</v>
      </c>
      <c r="H3836" s="16">
        <v>24.57</v>
      </c>
      <c r="I3836" s="16">
        <f>TRUNC(TRUNC(G3836,8)*H3836,2)</f>
        <v>2.9</v>
      </c>
    </row>
    <row r="3837" spans="1:9" ht="21" customHeight="1" x14ac:dyDescent="0.25">
      <c r="A3837" s="13" t="s">
        <v>3938</v>
      </c>
      <c r="B3837" s="14" t="s">
        <v>3939</v>
      </c>
      <c r="C3837" s="66" t="s">
        <v>17</v>
      </c>
      <c r="D3837" s="66"/>
      <c r="E3837" s="66"/>
      <c r="F3837" s="13" t="s">
        <v>25</v>
      </c>
      <c r="G3837" s="15">
        <v>0.1182</v>
      </c>
      <c r="H3837" s="16">
        <v>32.799999999999997</v>
      </c>
      <c r="I3837" s="16">
        <f>TRUNC(TRUNC(G3837,8)*H3837,2)</f>
        <v>3.87</v>
      </c>
    </row>
    <row r="3838" spans="1:9" ht="18" customHeight="1" x14ac:dyDescent="0.25">
      <c r="A3838" s="8"/>
      <c r="B3838" s="8"/>
      <c r="C3838" s="8"/>
      <c r="D3838" s="8"/>
      <c r="E3838" s="8"/>
      <c r="F3838" s="8"/>
      <c r="G3838" s="67" t="s">
        <v>3875</v>
      </c>
      <c r="H3838" s="67"/>
      <c r="I3838" s="17">
        <f>SUM(I3836:I3837)</f>
        <v>6.77</v>
      </c>
    </row>
    <row r="3839" spans="1:9" ht="15" customHeight="1" x14ac:dyDescent="0.25">
      <c r="A3839" s="8"/>
      <c r="B3839" s="8"/>
      <c r="C3839" s="8"/>
      <c r="D3839" s="8"/>
      <c r="E3839" s="8"/>
      <c r="F3839" s="8"/>
      <c r="G3839" s="68" t="s">
        <v>3745</v>
      </c>
      <c r="H3839" s="68"/>
      <c r="I3839" s="4">
        <f>ROUND(SUM(I3834,I3838),2)</f>
        <v>12.07</v>
      </c>
    </row>
    <row r="3840" spans="1:9" ht="9.9499999999999993" customHeight="1" x14ac:dyDescent="0.25">
      <c r="A3840" s="8"/>
      <c r="B3840" s="8"/>
      <c r="C3840" s="8"/>
      <c r="D3840" s="8"/>
      <c r="E3840" s="8"/>
      <c r="F3840" s="8"/>
      <c r="G3840" s="62"/>
      <c r="H3840" s="62"/>
      <c r="I3840" s="62"/>
    </row>
    <row r="3841" spans="1:9" ht="20.100000000000001" customHeight="1" x14ac:dyDescent="0.25">
      <c r="A3841" s="63" t="s">
        <v>5136</v>
      </c>
      <c r="B3841" s="63"/>
      <c r="C3841" s="63"/>
      <c r="D3841" s="63"/>
      <c r="E3841" s="63"/>
      <c r="F3841" s="63"/>
      <c r="G3841" s="63"/>
      <c r="H3841" s="63"/>
      <c r="I3841" s="63"/>
    </row>
    <row r="3842" spans="1:9" ht="15" customHeight="1" x14ac:dyDescent="0.25">
      <c r="A3842" s="64" t="s">
        <v>3887</v>
      </c>
      <c r="B3842" s="64"/>
      <c r="C3842" s="65" t="s">
        <v>3</v>
      </c>
      <c r="D3842" s="65"/>
      <c r="E3842" s="65"/>
      <c r="F3842" s="12" t="s">
        <v>4</v>
      </c>
      <c r="G3842" s="12" t="s">
        <v>3725</v>
      </c>
      <c r="H3842" s="12" t="s">
        <v>3726</v>
      </c>
      <c r="I3842" s="12" t="s">
        <v>3727</v>
      </c>
    </row>
    <row r="3843" spans="1:9" ht="21" customHeight="1" x14ac:dyDescent="0.25">
      <c r="A3843" s="13" t="s">
        <v>5137</v>
      </c>
      <c r="B3843" s="14" t="s">
        <v>5138</v>
      </c>
      <c r="C3843" s="66" t="s">
        <v>17</v>
      </c>
      <c r="D3843" s="66"/>
      <c r="E3843" s="66"/>
      <c r="F3843" s="13" t="s">
        <v>61</v>
      </c>
      <c r="G3843" s="15">
        <v>2</v>
      </c>
      <c r="H3843" s="16">
        <v>3.64</v>
      </c>
      <c r="I3843" s="16">
        <f>TRUNC(TRUNC(G3843,8)*H3843,2)</f>
        <v>7.28</v>
      </c>
    </row>
    <row r="3844" spans="1:9" ht="21" customHeight="1" x14ac:dyDescent="0.25">
      <c r="A3844" s="13" t="s">
        <v>5139</v>
      </c>
      <c r="B3844" s="14" t="s">
        <v>5140</v>
      </c>
      <c r="C3844" s="66" t="s">
        <v>17</v>
      </c>
      <c r="D3844" s="66"/>
      <c r="E3844" s="66"/>
      <c r="F3844" s="13" t="s">
        <v>61</v>
      </c>
      <c r="G3844" s="15">
        <v>1</v>
      </c>
      <c r="H3844" s="16">
        <v>17.149999999999999</v>
      </c>
      <c r="I3844" s="16">
        <f>TRUNC(TRUNC(G3844,8)*H3844,2)</f>
        <v>17.149999999999999</v>
      </c>
    </row>
    <row r="3845" spans="1:9" ht="29.1" customHeight="1" x14ac:dyDescent="0.25">
      <c r="A3845" s="13" t="s">
        <v>4492</v>
      </c>
      <c r="B3845" s="14" t="s">
        <v>4493</v>
      </c>
      <c r="C3845" s="66" t="s">
        <v>17</v>
      </c>
      <c r="D3845" s="66"/>
      <c r="E3845" s="66"/>
      <c r="F3845" s="13" t="s">
        <v>61</v>
      </c>
      <c r="G3845" s="15">
        <v>0.115</v>
      </c>
      <c r="H3845" s="16">
        <v>26.04</v>
      </c>
      <c r="I3845" s="16">
        <f>TRUNC(TRUNC(G3845,8)*H3845,2)</f>
        <v>2.99</v>
      </c>
    </row>
    <row r="3846" spans="1:9" ht="15" customHeight="1" x14ac:dyDescent="0.25">
      <c r="A3846" s="8"/>
      <c r="B3846" s="8"/>
      <c r="C3846" s="8"/>
      <c r="D3846" s="8"/>
      <c r="E3846" s="8"/>
      <c r="F3846" s="8"/>
      <c r="G3846" s="67" t="s">
        <v>3896</v>
      </c>
      <c r="H3846" s="67"/>
      <c r="I3846" s="17">
        <f>SUM(I3843:I3845)</f>
        <v>27.42</v>
      </c>
    </row>
    <row r="3847" spans="1:9" ht="15" customHeight="1" x14ac:dyDescent="0.25">
      <c r="A3847" s="64" t="s">
        <v>3872</v>
      </c>
      <c r="B3847" s="64"/>
      <c r="C3847" s="65" t="s">
        <v>3</v>
      </c>
      <c r="D3847" s="65"/>
      <c r="E3847" s="65"/>
      <c r="F3847" s="12" t="s">
        <v>4</v>
      </c>
      <c r="G3847" s="12" t="s">
        <v>3725</v>
      </c>
      <c r="H3847" s="12" t="s">
        <v>3726</v>
      </c>
      <c r="I3847" s="12" t="s">
        <v>3727</v>
      </c>
    </row>
    <row r="3848" spans="1:9" ht="21" customHeight="1" x14ac:dyDescent="0.25">
      <c r="A3848" s="13" t="s">
        <v>3936</v>
      </c>
      <c r="B3848" s="14" t="s">
        <v>3937</v>
      </c>
      <c r="C3848" s="66" t="s">
        <v>17</v>
      </c>
      <c r="D3848" s="66"/>
      <c r="E3848" s="66"/>
      <c r="F3848" s="13" t="s">
        <v>25</v>
      </c>
      <c r="G3848" s="15">
        <v>0.27289999999999998</v>
      </c>
      <c r="H3848" s="16">
        <v>24.57</v>
      </c>
      <c r="I3848" s="16">
        <f>TRUNC(TRUNC(G3848,8)*H3848,2)</f>
        <v>6.7</v>
      </c>
    </row>
    <row r="3849" spans="1:9" ht="21" customHeight="1" x14ac:dyDescent="0.25">
      <c r="A3849" s="13" t="s">
        <v>3938</v>
      </c>
      <c r="B3849" s="14" t="s">
        <v>3939</v>
      </c>
      <c r="C3849" s="66" t="s">
        <v>17</v>
      </c>
      <c r="D3849" s="66"/>
      <c r="E3849" s="66"/>
      <c r="F3849" s="13" t="s">
        <v>25</v>
      </c>
      <c r="G3849" s="15">
        <v>0.27289999999999998</v>
      </c>
      <c r="H3849" s="16">
        <v>32.799999999999997</v>
      </c>
      <c r="I3849" s="16">
        <f>TRUNC(TRUNC(G3849,8)*H3849,2)</f>
        <v>8.9499999999999993</v>
      </c>
    </row>
    <row r="3850" spans="1:9" ht="18" customHeight="1" x14ac:dyDescent="0.25">
      <c r="A3850" s="8"/>
      <c r="B3850" s="8"/>
      <c r="C3850" s="8"/>
      <c r="D3850" s="8"/>
      <c r="E3850" s="8"/>
      <c r="F3850" s="8"/>
      <c r="G3850" s="67" t="s">
        <v>3875</v>
      </c>
      <c r="H3850" s="67"/>
      <c r="I3850" s="17">
        <f>SUM(I3848:I3849)</f>
        <v>15.649999999999999</v>
      </c>
    </row>
    <row r="3851" spans="1:9" ht="15" customHeight="1" x14ac:dyDescent="0.25">
      <c r="A3851" s="8"/>
      <c r="B3851" s="8"/>
      <c r="C3851" s="8"/>
      <c r="D3851" s="8"/>
      <c r="E3851" s="8"/>
      <c r="F3851" s="8"/>
      <c r="G3851" s="68" t="s">
        <v>3745</v>
      </c>
      <c r="H3851" s="68"/>
      <c r="I3851" s="4">
        <f>ROUND(SUM(I3846,I3850),2)</f>
        <v>43.07</v>
      </c>
    </row>
    <row r="3852" spans="1:9" ht="9.9499999999999993" customHeight="1" x14ac:dyDescent="0.25">
      <c r="A3852" s="8"/>
      <c r="B3852" s="8"/>
      <c r="C3852" s="8"/>
      <c r="D3852" s="8"/>
      <c r="E3852" s="8"/>
      <c r="F3852" s="8"/>
      <c r="G3852" s="62"/>
      <c r="H3852" s="62"/>
      <c r="I3852" s="62"/>
    </row>
    <row r="3853" spans="1:9" ht="20.100000000000001" customHeight="1" x14ac:dyDescent="0.25">
      <c r="A3853" s="63" t="s">
        <v>5141</v>
      </c>
      <c r="B3853" s="63"/>
      <c r="C3853" s="63"/>
      <c r="D3853" s="63"/>
      <c r="E3853" s="63"/>
      <c r="F3853" s="63"/>
      <c r="G3853" s="63"/>
      <c r="H3853" s="63"/>
      <c r="I3853" s="63"/>
    </row>
    <row r="3854" spans="1:9" ht="15" customHeight="1" x14ac:dyDescent="0.25">
      <c r="A3854" s="64" t="s">
        <v>3887</v>
      </c>
      <c r="B3854" s="64"/>
      <c r="C3854" s="65" t="s">
        <v>3</v>
      </c>
      <c r="D3854" s="65"/>
      <c r="E3854" s="65"/>
      <c r="F3854" s="12" t="s">
        <v>4</v>
      </c>
      <c r="G3854" s="12" t="s">
        <v>3725</v>
      </c>
      <c r="H3854" s="12" t="s">
        <v>3726</v>
      </c>
      <c r="I3854" s="12" t="s">
        <v>3727</v>
      </c>
    </row>
    <row r="3855" spans="1:9" ht="15" customHeight="1" x14ac:dyDescent="0.25">
      <c r="A3855" s="13" t="s">
        <v>4405</v>
      </c>
      <c r="B3855" s="14" t="s">
        <v>4406</v>
      </c>
      <c r="C3855" s="66" t="s">
        <v>17</v>
      </c>
      <c r="D3855" s="66"/>
      <c r="E3855" s="66"/>
      <c r="F3855" s="13" t="s">
        <v>61</v>
      </c>
      <c r="G3855" s="15">
        <v>9.4000000000000004E-3</v>
      </c>
      <c r="H3855" s="16">
        <v>63.09</v>
      </c>
      <c r="I3855" s="16">
        <f>TRUNC(TRUNC(G3855,8)*H3855,2)</f>
        <v>0.59</v>
      </c>
    </row>
    <row r="3856" spans="1:9" ht="21" customHeight="1" x14ac:dyDescent="0.25">
      <c r="A3856" s="13" t="s">
        <v>4441</v>
      </c>
      <c r="B3856" s="14" t="s">
        <v>4442</v>
      </c>
      <c r="C3856" s="66" t="s">
        <v>17</v>
      </c>
      <c r="D3856" s="66"/>
      <c r="E3856" s="66"/>
      <c r="F3856" s="13" t="s">
        <v>61</v>
      </c>
      <c r="G3856" s="15">
        <v>1</v>
      </c>
      <c r="H3856" s="16">
        <v>2.29</v>
      </c>
      <c r="I3856" s="16">
        <f>TRUNC(TRUNC(G3856,8)*H3856,2)</f>
        <v>2.29</v>
      </c>
    </row>
    <row r="3857" spans="1:9" ht="15" customHeight="1" x14ac:dyDescent="0.25">
      <c r="A3857" s="13" t="s">
        <v>4386</v>
      </c>
      <c r="B3857" s="14" t="s">
        <v>4387</v>
      </c>
      <c r="C3857" s="66" t="s">
        <v>17</v>
      </c>
      <c r="D3857" s="66"/>
      <c r="E3857" s="66"/>
      <c r="F3857" s="13" t="s">
        <v>61</v>
      </c>
      <c r="G3857" s="15">
        <v>6.6E-3</v>
      </c>
      <c r="H3857" s="16">
        <v>1.9</v>
      </c>
      <c r="I3857" s="16">
        <f>TRUNC(TRUNC(G3857,8)*H3857,2)</f>
        <v>0.01</v>
      </c>
    </row>
    <row r="3858" spans="1:9" ht="21" customHeight="1" x14ac:dyDescent="0.25">
      <c r="A3858" s="13" t="s">
        <v>4409</v>
      </c>
      <c r="B3858" s="14" t="s">
        <v>4410</v>
      </c>
      <c r="C3858" s="66" t="s">
        <v>17</v>
      </c>
      <c r="D3858" s="66"/>
      <c r="E3858" s="66"/>
      <c r="F3858" s="13" t="s">
        <v>61</v>
      </c>
      <c r="G3858" s="15">
        <v>1.0999999999999999E-2</v>
      </c>
      <c r="H3858" s="16">
        <v>71.48</v>
      </c>
      <c r="I3858" s="16">
        <f>TRUNC(TRUNC(G3858,8)*H3858,2)</f>
        <v>0.78</v>
      </c>
    </row>
    <row r="3859" spans="1:9" ht="15" customHeight="1" x14ac:dyDescent="0.25">
      <c r="A3859" s="8"/>
      <c r="B3859" s="8"/>
      <c r="C3859" s="8"/>
      <c r="D3859" s="8"/>
      <c r="E3859" s="8"/>
      <c r="F3859" s="8"/>
      <c r="G3859" s="67" t="s">
        <v>3896</v>
      </c>
      <c r="H3859" s="67"/>
      <c r="I3859" s="17">
        <f>SUM(I3855:I3858)</f>
        <v>3.67</v>
      </c>
    </row>
    <row r="3860" spans="1:9" ht="15" customHeight="1" x14ac:dyDescent="0.25">
      <c r="A3860" s="64" t="s">
        <v>3872</v>
      </c>
      <c r="B3860" s="64"/>
      <c r="C3860" s="65" t="s">
        <v>3</v>
      </c>
      <c r="D3860" s="65"/>
      <c r="E3860" s="65"/>
      <c r="F3860" s="12" t="s">
        <v>4</v>
      </c>
      <c r="G3860" s="12" t="s">
        <v>3725</v>
      </c>
      <c r="H3860" s="12" t="s">
        <v>3726</v>
      </c>
      <c r="I3860" s="12" t="s">
        <v>3727</v>
      </c>
    </row>
    <row r="3861" spans="1:9" ht="21" customHeight="1" x14ac:dyDescent="0.25">
      <c r="A3861" s="13" t="s">
        <v>3936</v>
      </c>
      <c r="B3861" s="14" t="s">
        <v>3937</v>
      </c>
      <c r="C3861" s="66" t="s">
        <v>17</v>
      </c>
      <c r="D3861" s="66"/>
      <c r="E3861" s="66"/>
      <c r="F3861" s="13" t="s">
        <v>25</v>
      </c>
      <c r="G3861" s="15">
        <v>0.1182</v>
      </c>
      <c r="H3861" s="16">
        <v>24.57</v>
      </c>
      <c r="I3861" s="16">
        <f>TRUNC(TRUNC(G3861,8)*H3861,2)</f>
        <v>2.9</v>
      </c>
    </row>
    <row r="3862" spans="1:9" ht="21" customHeight="1" x14ac:dyDescent="0.25">
      <c r="A3862" s="13" t="s">
        <v>3938</v>
      </c>
      <c r="B3862" s="14" t="s">
        <v>3939</v>
      </c>
      <c r="C3862" s="66" t="s">
        <v>17</v>
      </c>
      <c r="D3862" s="66"/>
      <c r="E3862" s="66"/>
      <c r="F3862" s="13" t="s">
        <v>25</v>
      </c>
      <c r="G3862" s="15">
        <v>0.1182</v>
      </c>
      <c r="H3862" s="16">
        <v>32.799999999999997</v>
      </c>
      <c r="I3862" s="16">
        <f>TRUNC(TRUNC(G3862,8)*H3862,2)</f>
        <v>3.87</v>
      </c>
    </row>
    <row r="3863" spans="1:9" ht="18" customHeight="1" x14ac:dyDescent="0.25">
      <c r="A3863" s="8"/>
      <c r="B3863" s="8"/>
      <c r="C3863" s="8"/>
      <c r="D3863" s="8"/>
      <c r="E3863" s="8"/>
      <c r="F3863" s="8"/>
      <c r="G3863" s="67" t="s">
        <v>3875</v>
      </c>
      <c r="H3863" s="67"/>
      <c r="I3863" s="17">
        <f>SUM(I3861:I3862)</f>
        <v>6.77</v>
      </c>
    </row>
    <row r="3864" spans="1:9" ht="15" customHeight="1" x14ac:dyDescent="0.25">
      <c r="A3864" s="8"/>
      <c r="B3864" s="8"/>
      <c r="C3864" s="8"/>
      <c r="D3864" s="8"/>
      <c r="E3864" s="8"/>
      <c r="F3864" s="8"/>
      <c r="G3864" s="68" t="s">
        <v>3745</v>
      </c>
      <c r="H3864" s="68"/>
      <c r="I3864" s="4">
        <f>ROUND(SUM(I3859,I3863),2)</f>
        <v>10.44</v>
      </c>
    </row>
    <row r="3865" spans="1:9" ht="9.9499999999999993" customHeight="1" x14ac:dyDescent="0.25">
      <c r="A3865" s="8"/>
      <c r="B3865" s="8"/>
      <c r="C3865" s="8"/>
      <c r="D3865" s="8"/>
      <c r="E3865" s="8"/>
      <c r="F3865" s="8"/>
      <c r="G3865" s="62"/>
      <c r="H3865" s="62"/>
      <c r="I3865" s="62"/>
    </row>
    <row r="3866" spans="1:9" ht="20.100000000000001" customHeight="1" x14ac:dyDescent="0.25">
      <c r="A3866" s="63" t="s">
        <v>5142</v>
      </c>
      <c r="B3866" s="63"/>
      <c r="C3866" s="63"/>
      <c r="D3866" s="63"/>
      <c r="E3866" s="63"/>
      <c r="F3866" s="63"/>
      <c r="G3866" s="63"/>
      <c r="H3866" s="63"/>
      <c r="I3866" s="63"/>
    </row>
    <row r="3867" spans="1:9" ht="15" customHeight="1" x14ac:dyDescent="0.25">
      <c r="A3867" s="64" t="s">
        <v>3887</v>
      </c>
      <c r="B3867" s="64"/>
      <c r="C3867" s="65" t="s">
        <v>3</v>
      </c>
      <c r="D3867" s="65"/>
      <c r="E3867" s="65"/>
      <c r="F3867" s="12" t="s">
        <v>4</v>
      </c>
      <c r="G3867" s="12" t="s">
        <v>3725</v>
      </c>
      <c r="H3867" s="12" t="s">
        <v>3726</v>
      </c>
      <c r="I3867" s="12" t="s">
        <v>3727</v>
      </c>
    </row>
    <row r="3868" spans="1:9" ht="21" customHeight="1" x14ac:dyDescent="0.25">
      <c r="A3868" s="13" t="s">
        <v>5137</v>
      </c>
      <c r="B3868" s="14" t="s">
        <v>5138</v>
      </c>
      <c r="C3868" s="66" t="s">
        <v>17</v>
      </c>
      <c r="D3868" s="66"/>
      <c r="E3868" s="66"/>
      <c r="F3868" s="13" t="s">
        <v>61</v>
      </c>
      <c r="G3868" s="15">
        <v>2</v>
      </c>
      <c r="H3868" s="16">
        <v>3.64</v>
      </c>
      <c r="I3868" s="16">
        <f>TRUNC(TRUNC(G3868,8)*H3868,2)</f>
        <v>7.28</v>
      </c>
    </row>
    <row r="3869" spans="1:9" ht="21" customHeight="1" x14ac:dyDescent="0.25">
      <c r="A3869" s="13" t="s">
        <v>5143</v>
      </c>
      <c r="B3869" s="14" t="s">
        <v>5144</v>
      </c>
      <c r="C3869" s="66" t="s">
        <v>17</v>
      </c>
      <c r="D3869" s="66"/>
      <c r="E3869" s="66"/>
      <c r="F3869" s="13" t="s">
        <v>61</v>
      </c>
      <c r="G3869" s="15">
        <v>1</v>
      </c>
      <c r="H3869" s="16">
        <v>21.65</v>
      </c>
      <c r="I3869" s="16">
        <f>TRUNC(TRUNC(G3869,8)*H3869,2)</f>
        <v>21.65</v>
      </c>
    </row>
    <row r="3870" spans="1:9" ht="29.1" customHeight="1" x14ac:dyDescent="0.25">
      <c r="A3870" s="13" t="s">
        <v>4492</v>
      </c>
      <c r="B3870" s="14" t="s">
        <v>4493</v>
      </c>
      <c r="C3870" s="66" t="s">
        <v>17</v>
      </c>
      <c r="D3870" s="66"/>
      <c r="E3870" s="66"/>
      <c r="F3870" s="13" t="s">
        <v>61</v>
      </c>
      <c r="G3870" s="15">
        <v>0.115</v>
      </c>
      <c r="H3870" s="16">
        <v>26.04</v>
      </c>
      <c r="I3870" s="16">
        <f>TRUNC(TRUNC(G3870,8)*H3870,2)</f>
        <v>2.99</v>
      </c>
    </row>
    <row r="3871" spans="1:9" ht="15" customHeight="1" x14ac:dyDescent="0.25">
      <c r="A3871" s="8"/>
      <c r="B3871" s="8"/>
      <c r="C3871" s="8"/>
      <c r="D3871" s="8"/>
      <c r="E3871" s="8"/>
      <c r="F3871" s="8"/>
      <c r="G3871" s="67" t="s">
        <v>3896</v>
      </c>
      <c r="H3871" s="67"/>
      <c r="I3871" s="17">
        <f>SUM(I3868:I3870)</f>
        <v>31.92</v>
      </c>
    </row>
    <row r="3872" spans="1:9" ht="15" customHeight="1" x14ac:dyDescent="0.25">
      <c r="A3872" s="64" t="s">
        <v>3872</v>
      </c>
      <c r="B3872" s="64"/>
      <c r="C3872" s="65" t="s">
        <v>3</v>
      </c>
      <c r="D3872" s="65"/>
      <c r="E3872" s="65"/>
      <c r="F3872" s="12" t="s">
        <v>4</v>
      </c>
      <c r="G3872" s="12" t="s">
        <v>3725</v>
      </c>
      <c r="H3872" s="12" t="s">
        <v>3726</v>
      </c>
      <c r="I3872" s="12" t="s">
        <v>3727</v>
      </c>
    </row>
    <row r="3873" spans="1:9" ht="21" customHeight="1" x14ac:dyDescent="0.25">
      <c r="A3873" s="13" t="s">
        <v>3936</v>
      </c>
      <c r="B3873" s="14" t="s">
        <v>3937</v>
      </c>
      <c r="C3873" s="66" t="s">
        <v>17</v>
      </c>
      <c r="D3873" s="66"/>
      <c r="E3873" s="66"/>
      <c r="F3873" s="13" t="s">
        <v>25</v>
      </c>
      <c r="G3873" s="15">
        <v>0.18190000000000001</v>
      </c>
      <c r="H3873" s="16">
        <v>24.57</v>
      </c>
      <c r="I3873" s="16">
        <f>TRUNC(TRUNC(G3873,8)*H3873,2)</f>
        <v>4.46</v>
      </c>
    </row>
    <row r="3874" spans="1:9" ht="21" customHeight="1" x14ac:dyDescent="0.25">
      <c r="A3874" s="13" t="s">
        <v>3938</v>
      </c>
      <c r="B3874" s="14" t="s">
        <v>3939</v>
      </c>
      <c r="C3874" s="66" t="s">
        <v>17</v>
      </c>
      <c r="D3874" s="66"/>
      <c r="E3874" s="66"/>
      <c r="F3874" s="13" t="s">
        <v>25</v>
      </c>
      <c r="G3874" s="15">
        <v>0.18190000000000001</v>
      </c>
      <c r="H3874" s="16">
        <v>32.799999999999997</v>
      </c>
      <c r="I3874" s="16">
        <f>TRUNC(TRUNC(G3874,8)*H3874,2)</f>
        <v>5.96</v>
      </c>
    </row>
    <row r="3875" spans="1:9" ht="18" customHeight="1" x14ac:dyDescent="0.25">
      <c r="A3875" s="8"/>
      <c r="B3875" s="8"/>
      <c r="C3875" s="8"/>
      <c r="D3875" s="8"/>
      <c r="E3875" s="8"/>
      <c r="F3875" s="8"/>
      <c r="G3875" s="67" t="s">
        <v>3875</v>
      </c>
      <c r="H3875" s="67"/>
      <c r="I3875" s="17">
        <f>SUM(I3873:I3874)</f>
        <v>10.42</v>
      </c>
    </row>
    <row r="3876" spans="1:9" ht="15" customHeight="1" x14ac:dyDescent="0.25">
      <c r="A3876" s="8"/>
      <c r="B3876" s="8"/>
      <c r="C3876" s="8"/>
      <c r="D3876" s="8"/>
      <c r="E3876" s="8"/>
      <c r="F3876" s="8"/>
      <c r="G3876" s="68" t="s">
        <v>3745</v>
      </c>
      <c r="H3876" s="68"/>
      <c r="I3876" s="4">
        <f>ROUND(SUM(I3871,I3875),2)</f>
        <v>42.34</v>
      </c>
    </row>
    <row r="3877" spans="1:9" ht="9.9499999999999993" customHeight="1" x14ac:dyDescent="0.25">
      <c r="A3877" s="8"/>
      <c r="B3877" s="8"/>
      <c r="C3877" s="8"/>
      <c r="D3877" s="8"/>
      <c r="E3877" s="8"/>
      <c r="F3877" s="8"/>
      <c r="G3877" s="62"/>
      <c r="H3877" s="62"/>
      <c r="I3877" s="62"/>
    </row>
    <row r="3878" spans="1:9" ht="20.100000000000001" customHeight="1" x14ac:dyDescent="0.25">
      <c r="A3878" s="63" t="s">
        <v>5145</v>
      </c>
      <c r="B3878" s="63"/>
      <c r="C3878" s="63"/>
      <c r="D3878" s="63"/>
      <c r="E3878" s="63"/>
      <c r="F3878" s="63"/>
      <c r="G3878" s="63"/>
      <c r="H3878" s="63"/>
      <c r="I3878" s="63"/>
    </row>
    <row r="3879" spans="1:9" ht="15" customHeight="1" x14ac:dyDescent="0.25">
      <c r="A3879" s="64" t="s">
        <v>3887</v>
      </c>
      <c r="B3879" s="64"/>
      <c r="C3879" s="65" t="s">
        <v>3</v>
      </c>
      <c r="D3879" s="65"/>
      <c r="E3879" s="65"/>
      <c r="F3879" s="12" t="s">
        <v>4</v>
      </c>
      <c r="G3879" s="12" t="s">
        <v>3725</v>
      </c>
      <c r="H3879" s="12" t="s">
        <v>3726</v>
      </c>
      <c r="I3879" s="12" t="s">
        <v>3727</v>
      </c>
    </row>
    <row r="3880" spans="1:9" ht="21" customHeight="1" x14ac:dyDescent="0.25">
      <c r="A3880" s="13" t="s">
        <v>5137</v>
      </c>
      <c r="B3880" s="14" t="s">
        <v>5138</v>
      </c>
      <c r="C3880" s="66" t="s">
        <v>17</v>
      </c>
      <c r="D3880" s="66"/>
      <c r="E3880" s="66"/>
      <c r="F3880" s="13" t="s">
        <v>61</v>
      </c>
      <c r="G3880" s="15">
        <v>2</v>
      </c>
      <c r="H3880" s="16">
        <v>3.64</v>
      </c>
      <c r="I3880" s="16">
        <f>TRUNC(TRUNC(G3880,8)*H3880,2)</f>
        <v>7.28</v>
      </c>
    </row>
    <row r="3881" spans="1:9" ht="21" customHeight="1" x14ac:dyDescent="0.25">
      <c r="A3881" s="13" t="s">
        <v>5143</v>
      </c>
      <c r="B3881" s="14" t="s">
        <v>5144</v>
      </c>
      <c r="C3881" s="66" t="s">
        <v>17</v>
      </c>
      <c r="D3881" s="66"/>
      <c r="E3881" s="66"/>
      <c r="F3881" s="13" t="s">
        <v>61</v>
      </c>
      <c r="G3881" s="15">
        <v>1</v>
      </c>
      <c r="H3881" s="16">
        <v>21.65</v>
      </c>
      <c r="I3881" s="16">
        <f>TRUNC(TRUNC(G3881,8)*H3881,2)</f>
        <v>21.65</v>
      </c>
    </row>
    <row r="3882" spans="1:9" ht="29.1" customHeight="1" x14ac:dyDescent="0.25">
      <c r="A3882" s="13" t="s">
        <v>4492</v>
      </c>
      <c r="B3882" s="14" t="s">
        <v>4493</v>
      </c>
      <c r="C3882" s="66" t="s">
        <v>17</v>
      </c>
      <c r="D3882" s="66"/>
      <c r="E3882" s="66"/>
      <c r="F3882" s="13" t="s">
        <v>61</v>
      </c>
      <c r="G3882" s="15">
        <v>0.115</v>
      </c>
      <c r="H3882" s="16">
        <v>26.04</v>
      </c>
      <c r="I3882" s="16">
        <f>TRUNC(TRUNC(G3882,8)*H3882,2)</f>
        <v>2.99</v>
      </c>
    </row>
    <row r="3883" spans="1:9" ht="15" customHeight="1" x14ac:dyDescent="0.25">
      <c r="A3883" s="8"/>
      <c r="B3883" s="8"/>
      <c r="C3883" s="8"/>
      <c r="D3883" s="8"/>
      <c r="E3883" s="8"/>
      <c r="F3883" s="8"/>
      <c r="G3883" s="67" t="s">
        <v>3896</v>
      </c>
      <c r="H3883" s="67"/>
      <c r="I3883" s="17">
        <f>SUM(I3880:I3882)</f>
        <v>31.92</v>
      </c>
    </row>
    <row r="3884" spans="1:9" ht="15" customHeight="1" x14ac:dyDescent="0.25">
      <c r="A3884" s="64" t="s">
        <v>3872</v>
      </c>
      <c r="B3884" s="64"/>
      <c r="C3884" s="65" t="s">
        <v>3</v>
      </c>
      <c r="D3884" s="65"/>
      <c r="E3884" s="65"/>
      <c r="F3884" s="12" t="s">
        <v>4</v>
      </c>
      <c r="G3884" s="12" t="s">
        <v>3725</v>
      </c>
      <c r="H3884" s="12" t="s">
        <v>3726</v>
      </c>
      <c r="I3884" s="12" t="s">
        <v>3727</v>
      </c>
    </row>
    <row r="3885" spans="1:9" ht="21" customHeight="1" x14ac:dyDescent="0.25">
      <c r="A3885" s="13" t="s">
        <v>3936</v>
      </c>
      <c r="B3885" s="14" t="s">
        <v>3937</v>
      </c>
      <c r="C3885" s="66" t="s">
        <v>17</v>
      </c>
      <c r="D3885" s="66"/>
      <c r="E3885" s="66"/>
      <c r="F3885" s="13" t="s">
        <v>25</v>
      </c>
      <c r="G3885" s="15">
        <v>8.5800000000000001E-2</v>
      </c>
      <c r="H3885" s="16">
        <v>24.57</v>
      </c>
      <c r="I3885" s="16">
        <f>TRUNC(TRUNC(G3885,8)*H3885,2)</f>
        <v>2.1</v>
      </c>
    </row>
    <row r="3886" spans="1:9" ht="21" customHeight="1" x14ac:dyDescent="0.25">
      <c r="A3886" s="13" t="s">
        <v>3938</v>
      </c>
      <c r="B3886" s="14" t="s">
        <v>3939</v>
      </c>
      <c r="C3886" s="66" t="s">
        <v>17</v>
      </c>
      <c r="D3886" s="66"/>
      <c r="E3886" s="66"/>
      <c r="F3886" s="13" t="s">
        <v>25</v>
      </c>
      <c r="G3886" s="15">
        <v>8.5800000000000001E-2</v>
      </c>
      <c r="H3886" s="16">
        <v>32.799999999999997</v>
      </c>
      <c r="I3886" s="16">
        <f>TRUNC(TRUNC(G3886,8)*H3886,2)</f>
        <v>2.81</v>
      </c>
    </row>
    <row r="3887" spans="1:9" ht="18" customHeight="1" x14ac:dyDescent="0.25">
      <c r="A3887" s="8"/>
      <c r="B3887" s="8"/>
      <c r="C3887" s="8"/>
      <c r="D3887" s="8"/>
      <c r="E3887" s="8"/>
      <c r="F3887" s="8"/>
      <c r="G3887" s="67" t="s">
        <v>3875</v>
      </c>
      <c r="H3887" s="67"/>
      <c r="I3887" s="17">
        <f>SUM(I3885:I3886)</f>
        <v>4.91</v>
      </c>
    </row>
    <row r="3888" spans="1:9" ht="15" customHeight="1" x14ac:dyDescent="0.25">
      <c r="A3888" s="8"/>
      <c r="B3888" s="8"/>
      <c r="C3888" s="8"/>
      <c r="D3888" s="8"/>
      <c r="E3888" s="8"/>
      <c r="F3888" s="8"/>
      <c r="G3888" s="68" t="s">
        <v>3745</v>
      </c>
      <c r="H3888" s="68"/>
      <c r="I3888" s="4">
        <f>ROUND(SUM(I3883,I3887),2)</f>
        <v>36.83</v>
      </c>
    </row>
    <row r="3889" spans="1:9" ht="9.9499999999999993" customHeight="1" x14ac:dyDescent="0.25">
      <c r="A3889" s="8"/>
      <c r="B3889" s="8"/>
      <c r="C3889" s="8"/>
      <c r="D3889" s="8"/>
      <c r="E3889" s="8"/>
      <c r="F3889" s="8"/>
      <c r="G3889" s="62"/>
      <c r="H3889" s="62"/>
      <c r="I3889" s="62"/>
    </row>
    <row r="3890" spans="1:9" ht="20.100000000000001" customHeight="1" x14ac:dyDescent="0.25">
      <c r="A3890" s="63" t="s">
        <v>5146</v>
      </c>
      <c r="B3890" s="63"/>
      <c r="C3890" s="63"/>
      <c r="D3890" s="63"/>
      <c r="E3890" s="63"/>
      <c r="F3890" s="63"/>
      <c r="G3890" s="63"/>
      <c r="H3890" s="63"/>
      <c r="I3890" s="63"/>
    </row>
    <row r="3891" spans="1:9" ht="15" customHeight="1" x14ac:dyDescent="0.25">
      <c r="A3891" s="64" t="s">
        <v>3887</v>
      </c>
      <c r="B3891" s="64"/>
      <c r="C3891" s="65" t="s">
        <v>3</v>
      </c>
      <c r="D3891" s="65"/>
      <c r="E3891" s="65"/>
      <c r="F3891" s="12" t="s">
        <v>4</v>
      </c>
      <c r="G3891" s="12" t="s">
        <v>3725</v>
      </c>
      <c r="H3891" s="12" t="s">
        <v>3726</v>
      </c>
      <c r="I3891" s="12" t="s">
        <v>3727</v>
      </c>
    </row>
    <row r="3892" spans="1:9" ht="15" customHeight="1" x14ac:dyDescent="0.25">
      <c r="A3892" s="13" t="s">
        <v>5147</v>
      </c>
      <c r="B3892" s="14" t="s">
        <v>5148</v>
      </c>
      <c r="C3892" s="66" t="s">
        <v>17</v>
      </c>
      <c r="D3892" s="66"/>
      <c r="E3892" s="66"/>
      <c r="F3892" s="13" t="s">
        <v>61</v>
      </c>
      <c r="G3892" s="15">
        <v>1</v>
      </c>
      <c r="H3892" s="16">
        <v>28.12</v>
      </c>
      <c r="I3892" s="16">
        <f>TRUNC(TRUNC(G3892,8)*H3892,2)</f>
        <v>28.12</v>
      </c>
    </row>
    <row r="3893" spans="1:9" ht="15" customHeight="1" x14ac:dyDescent="0.25">
      <c r="A3893" s="8"/>
      <c r="B3893" s="8"/>
      <c r="C3893" s="8"/>
      <c r="D3893" s="8"/>
      <c r="E3893" s="8"/>
      <c r="F3893" s="8"/>
      <c r="G3893" s="67" t="s">
        <v>3896</v>
      </c>
      <c r="H3893" s="67"/>
      <c r="I3893" s="17">
        <f>SUM(I3892:I3892)</f>
        <v>28.12</v>
      </c>
    </row>
    <row r="3894" spans="1:9" ht="15" customHeight="1" x14ac:dyDescent="0.25">
      <c r="A3894" s="64" t="s">
        <v>3872</v>
      </c>
      <c r="B3894" s="64"/>
      <c r="C3894" s="65" t="s">
        <v>3</v>
      </c>
      <c r="D3894" s="65"/>
      <c r="E3894" s="65"/>
      <c r="F3894" s="12" t="s">
        <v>4</v>
      </c>
      <c r="G3894" s="12" t="s">
        <v>3725</v>
      </c>
      <c r="H3894" s="12" t="s">
        <v>3726</v>
      </c>
      <c r="I3894" s="12" t="s">
        <v>3727</v>
      </c>
    </row>
    <row r="3895" spans="1:9" ht="21" customHeight="1" x14ac:dyDescent="0.25">
      <c r="A3895" s="13" t="s">
        <v>3938</v>
      </c>
      <c r="B3895" s="14" t="s">
        <v>3939</v>
      </c>
      <c r="C3895" s="66" t="s">
        <v>17</v>
      </c>
      <c r="D3895" s="66"/>
      <c r="E3895" s="66"/>
      <c r="F3895" s="13" t="s">
        <v>25</v>
      </c>
      <c r="G3895" s="15">
        <v>0.5</v>
      </c>
      <c r="H3895" s="16">
        <v>32.799999999999997</v>
      </c>
      <c r="I3895" s="16">
        <f>TRUNC(TRUNC(G3895,8)*H3895,2)</f>
        <v>16.399999999999999</v>
      </c>
    </row>
    <row r="3896" spans="1:9" ht="15" customHeight="1" x14ac:dyDescent="0.25">
      <c r="A3896" s="13" t="s">
        <v>3899</v>
      </c>
      <c r="B3896" s="14" t="s">
        <v>3900</v>
      </c>
      <c r="C3896" s="66" t="s">
        <v>17</v>
      </c>
      <c r="D3896" s="66"/>
      <c r="E3896" s="66"/>
      <c r="F3896" s="13" t="s">
        <v>25</v>
      </c>
      <c r="G3896" s="15">
        <v>0.5</v>
      </c>
      <c r="H3896" s="16">
        <v>24.37</v>
      </c>
      <c r="I3896" s="16">
        <f>TRUNC(TRUNC(G3896,8)*H3896,2)</f>
        <v>12.18</v>
      </c>
    </row>
    <row r="3897" spans="1:9" ht="18" customHeight="1" x14ac:dyDescent="0.25">
      <c r="A3897" s="8"/>
      <c r="B3897" s="8"/>
      <c r="C3897" s="8"/>
      <c r="D3897" s="8"/>
      <c r="E3897" s="8"/>
      <c r="F3897" s="8"/>
      <c r="G3897" s="67" t="s">
        <v>3875</v>
      </c>
      <c r="H3897" s="67"/>
      <c r="I3897" s="17">
        <f>SUM(I3895:I3896)</f>
        <v>28.58</v>
      </c>
    </row>
    <row r="3898" spans="1:9" ht="15" customHeight="1" x14ac:dyDescent="0.25">
      <c r="A3898" s="8"/>
      <c r="B3898" s="8"/>
      <c r="C3898" s="8"/>
      <c r="D3898" s="8"/>
      <c r="E3898" s="8"/>
      <c r="F3898" s="8"/>
      <c r="G3898" s="68" t="s">
        <v>3745</v>
      </c>
      <c r="H3898" s="68"/>
      <c r="I3898" s="4">
        <f>ROUND(SUM(I3893,I3897),2)</f>
        <v>56.7</v>
      </c>
    </row>
    <row r="3899" spans="1:9" ht="9.9499999999999993" customHeight="1" x14ac:dyDescent="0.25">
      <c r="A3899" s="8"/>
      <c r="B3899" s="8"/>
      <c r="C3899" s="8"/>
      <c r="D3899" s="8"/>
      <c r="E3899" s="8"/>
      <c r="F3899" s="8"/>
      <c r="G3899" s="62"/>
      <c r="H3899" s="62"/>
      <c r="I3899" s="62"/>
    </row>
    <row r="3900" spans="1:9" ht="20.100000000000001" customHeight="1" x14ac:dyDescent="0.25">
      <c r="A3900" s="63" t="s">
        <v>5149</v>
      </c>
      <c r="B3900" s="63"/>
      <c r="C3900" s="63"/>
      <c r="D3900" s="63"/>
      <c r="E3900" s="63"/>
      <c r="F3900" s="63"/>
      <c r="G3900" s="63"/>
      <c r="H3900" s="63"/>
      <c r="I3900" s="63"/>
    </row>
    <row r="3901" spans="1:9" ht="15" customHeight="1" x14ac:dyDescent="0.25">
      <c r="A3901" s="64" t="s">
        <v>3887</v>
      </c>
      <c r="B3901" s="64"/>
      <c r="C3901" s="65" t="s">
        <v>3</v>
      </c>
      <c r="D3901" s="65"/>
      <c r="E3901" s="65"/>
      <c r="F3901" s="12" t="s">
        <v>4</v>
      </c>
      <c r="G3901" s="12" t="s">
        <v>3725</v>
      </c>
      <c r="H3901" s="12" t="s">
        <v>3726</v>
      </c>
      <c r="I3901" s="12" t="s">
        <v>3727</v>
      </c>
    </row>
    <row r="3902" spans="1:9" ht="21" customHeight="1" x14ac:dyDescent="0.25">
      <c r="A3902" s="13" t="s">
        <v>5150</v>
      </c>
      <c r="B3902" s="14" t="s">
        <v>5151</v>
      </c>
      <c r="C3902" s="66" t="s">
        <v>17</v>
      </c>
      <c r="D3902" s="66"/>
      <c r="E3902" s="66"/>
      <c r="F3902" s="13" t="s">
        <v>61</v>
      </c>
      <c r="G3902" s="15">
        <v>1</v>
      </c>
      <c r="H3902" s="16">
        <v>50.5</v>
      </c>
      <c r="I3902" s="16">
        <f>TRUNC(TRUNC(G3902,8)*H3902,2)</f>
        <v>50.5</v>
      </c>
    </row>
    <row r="3903" spans="1:9" ht="15" customHeight="1" x14ac:dyDescent="0.25">
      <c r="A3903" s="8"/>
      <c r="B3903" s="8"/>
      <c r="C3903" s="8"/>
      <c r="D3903" s="8"/>
      <c r="E3903" s="8"/>
      <c r="F3903" s="8"/>
      <c r="G3903" s="67" t="s">
        <v>3896</v>
      </c>
      <c r="H3903" s="67"/>
      <c r="I3903" s="17">
        <f>SUM(I3902:I3902)</f>
        <v>50.5</v>
      </c>
    </row>
    <row r="3904" spans="1:9" ht="15" customHeight="1" x14ac:dyDescent="0.25">
      <c r="A3904" s="64" t="s">
        <v>3872</v>
      </c>
      <c r="B3904" s="64"/>
      <c r="C3904" s="65" t="s">
        <v>3</v>
      </c>
      <c r="D3904" s="65"/>
      <c r="E3904" s="65"/>
      <c r="F3904" s="12" t="s">
        <v>4</v>
      </c>
      <c r="G3904" s="12" t="s">
        <v>3725</v>
      </c>
      <c r="H3904" s="12" t="s">
        <v>3726</v>
      </c>
      <c r="I3904" s="12" t="s">
        <v>3727</v>
      </c>
    </row>
    <row r="3905" spans="1:9" ht="21" customHeight="1" x14ac:dyDescent="0.25">
      <c r="A3905" s="13" t="s">
        <v>3938</v>
      </c>
      <c r="B3905" s="14" t="s">
        <v>3939</v>
      </c>
      <c r="C3905" s="66" t="s">
        <v>17</v>
      </c>
      <c r="D3905" s="66"/>
      <c r="E3905" s="66"/>
      <c r="F3905" s="13" t="s">
        <v>25</v>
      </c>
      <c r="G3905" s="15">
        <v>0.31619999999999998</v>
      </c>
      <c r="H3905" s="16">
        <v>32.799999999999997</v>
      </c>
      <c r="I3905" s="16">
        <f>TRUNC(TRUNC(G3905,8)*H3905,2)</f>
        <v>10.37</v>
      </c>
    </row>
    <row r="3906" spans="1:9" ht="15" customHeight="1" x14ac:dyDescent="0.25">
      <c r="A3906" s="13" t="s">
        <v>3899</v>
      </c>
      <c r="B3906" s="14" t="s">
        <v>3900</v>
      </c>
      <c r="C3906" s="66" t="s">
        <v>17</v>
      </c>
      <c r="D3906" s="66"/>
      <c r="E3906" s="66"/>
      <c r="F3906" s="13" t="s">
        <v>25</v>
      </c>
      <c r="G3906" s="15">
        <v>9.9599999999999994E-2</v>
      </c>
      <c r="H3906" s="16">
        <v>24.37</v>
      </c>
      <c r="I3906" s="16">
        <f>TRUNC(TRUNC(G3906,8)*H3906,2)</f>
        <v>2.42</v>
      </c>
    </row>
    <row r="3907" spans="1:9" ht="18" customHeight="1" x14ac:dyDescent="0.25">
      <c r="A3907" s="8"/>
      <c r="B3907" s="8"/>
      <c r="C3907" s="8"/>
      <c r="D3907" s="8"/>
      <c r="E3907" s="8"/>
      <c r="F3907" s="8"/>
      <c r="G3907" s="67" t="s">
        <v>3875</v>
      </c>
      <c r="H3907" s="67"/>
      <c r="I3907" s="17">
        <f>SUM(I3905:I3906)</f>
        <v>12.79</v>
      </c>
    </row>
    <row r="3908" spans="1:9" ht="15" customHeight="1" x14ac:dyDescent="0.25">
      <c r="A3908" s="8"/>
      <c r="B3908" s="8"/>
      <c r="C3908" s="8"/>
      <c r="D3908" s="8"/>
      <c r="E3908" s="8"/>
      <c r="F3908" s="8"/>
      <c r="G3908" s="68" t="s">
        <v>3745</v>
      </c>
      <c r="H3908" s="68"/>
      <c r="I3908" s="4">
        <f>ROUND(SUM(I3903,I3907),2)</f>
        <v>63.29</v>
      </c>
    </row>
    <row r="3909" spans="1:9" ht="9.9499999999999993" customHeight="1" x14ac:dyDescent="0.25">
      <c r="A3909" s="8"/>
      <c r="B3909" s="8"/>
      <c r="C3909" s="8"/>
      <c r="D3909" s="8"/>
      <c r="E3909" s="8"/>
      <c r="F3909" s="8"/>
      <c r="G3909" s="62"/>
      <c r="H3909" s="62"/>
      <c r="I3909" s="62"/>
    </row>
    <row r="3910" spans="1:9" ht="20.100000000000001" customHeight="1" x14ac:dyDescent="0.25">
      <c r="A3910" s="63" t="s">
        <v>5152</v>
      </c>
      <c r="B3910" s="63"/>
      <c r="C3910" s="63"/>
      <c r="D3910" s="63"/>
      <c r="E3910" s="63"/>
      <c r="F3910" s="63"/>
      <c r="G3910" s="63"/>
      <c r="H3910" s="63"/>
      <c r="I3910" s="63"/>
    </row>
    <row r="3911" spans="1:9" ht="15" customHeight="1" x14ac:dyDescent="0.25">
      <c r="A3911" s="64" t="s">
        <v>3887</v>
      </c>
      <c r="B3911" s="64"/>
      <c r="C3911" s="65" t="s">
        <v>3</v>
      </c>
      <c r="D3911" s="65"/>
      <c r="E3911" s="65"/>
      <c r="F3911" s="12" t="s">
        <v>4</v>
      </c>
      <c r="G3911" s="12" t="s">
        <v>3725</v>
      </c>
      <c r="H3911" s="12" t="s">
        <v>3726</v>
      </c>
      <c r="I3911" s="12" t="s">
        <v>3727</v>
      </c>
    </row>
    <row r="3912" spans="1:9" ht="21" customHeight="1" x14ac:dyDescent="0.25">
      <c r="A3912" s="13" t="s">
        <v>4849</v>
      </c>
      <c r="B3912" s="14" t="s">
        <v>4850</v>
      </c>
      <c r="C3912" s="66" t="s">
        <v>17</v>
      </c>
      <c r="D3912" s="66"/>
      <c r="E3912" s="66"/>
      <c r="F3912" s="13" t="s">
        <v>61</v>
      </c>
      <c r="G3912" s="15">
        <v>1</v>
      </c>
      <c r="H3912" s="16">
        <v>140.38999999999999</v>
      </c>
      <c r="I3912" s="16">
        <f>TRUNC(TRUNC(G3912,8)*H3912,2)</f>
        <v>140.38999999999999</v>
      </c>
    </row>
    <row r="3913" spans="1:9" ht="29.1" customHeight="1" x14ac:dyDescent="0.25">
      <c r="A3913" s="13" t="s">
        <v>5153</v>
      </c>
      <c r="B3913" s="14" t="s">
        <v>5154</v>
      </c>
      <c r="C3913" s="66" t="s">
        <v>17</v>
      </c>
      <c r="D3913" s="66"/>
      <c r="E3913" s="66"/>
      <c r="F3913" s="13" t="s">
        <v>61</v>
      </c>
      <c r="G3913" s="15">
        <v>6</v>
      </c>
      <c r="H3913" s="16">
        <v>19.260000000000002</v>
      </c>
      <c r="I3913" s="16">
        <f>TRUNC(TRUNC(G3913,8)*H3913,2)</f>
        <v>115.56</v>
      </c>
    </row>
    <row r="3914" spans="1:9" ht="15" customHeight="1" x14ac:dyDescent="0.25">
      <c r="A3914" s="8"/>
      <c r="B3914" s="8"/>
      <c r="C3914" s="8"/>
      <c r="D3914" s="8"/>
      <c r="E3914" s="8"/>
      <c r="F3914" s="8"/>
      <c r="G3914" s="67" t="s">
        <v>3896</v>
      </c>
      <c r="H3914" s="67"/>
      <c r="I3914" s="17">
        <f>SUM(I3912:I3913)</f>
        <v>255.95</v>
      </c>
    </row>
    <row r="3915" spans="1:9" ht="15" customHeight="1" x14ac:dyDescent="0.25">
      <c r="A3915" s="64" t="s">
        <v>3872</v>
      </c>
      <c r="B3915" s="64"/>
      <c r="C3915" s="65" t="s">
        <v>3</v>
      </c>
      <c r="D3915" s="65"/>
      <c r="E3915" s="65"/>
      <c r="F3915" s="12" t="s">
        <v>4</v>
      </c>
      <c r="G3915" s="12" t="s">
        <v>3725</v>
      </c>
      <c r="H3915" s="12" t="s">
        <v>3726</v>
      </c>
      <c r="I3915" s="12" t="s">
        <v>3727</v>
      </c>
    </row>
    <row r="3916" spans="1:9" ht="21" customHeight="1" x14ac:dyDescent="0.25">
      <c r="A3916" s="13" t="s">
        <v>3938</v>
      </c>
      <c r="B3916" s="14" t="s">
        <v>3939</v>
      </c>
      <c r="C3916" s="66" t="s">
        <v>17</v>
      </c>
      <c r="D3916" s="66"/>
      <c r="E3916" s="66"/>
      <c r="F3916" s="13" t="s">
        <v>25</v>
      </c>
      <c r="G3916" s="15">
        <v>0.94850000000000001</v>
      </c>
      <c r="H3916" s="16">
        <v>32.799999999999997</v>
      </c>
      <c r="I3916" s="16">
        <f>TRUNC(TRUNC(G3916,8)*H3916,2)</f>
        <v>31.11</v>
      </c>
    </row>
    <row r="3917" spans="1:9" ht="15" customHeight="1" x14ac:dyDescent="0.25">
      <c r="A3917" s="13" t="s">
        <v>3899</v>
      </c>
      <c r="B3917" s="14" t="s">
        <v>3900</v>
      </c>
      <c r="C3917" s="66" t="s">
        <v>17</v>
      </c>
      <c r="D3917" s="66"/>
      <c r="E3917" s="66"/>
      <c r="F3917" s="13" t="s">
        <v>25</v>
      </c>
      <c r="G3917" s="15">
        <v>0.29880000000000001</v>
      </c>
      <c r="H3917" s="16">
        <v>24.37</v>
      </c>
      <c r="I3917" s="16">
        <f>TRUNC(TRUNC(G3917,8)*H3917,2)</f>
        <v>7.28</v>
      </c>
    </row>
    <row r="3918" spans="1:9" ht="18" customHeight="1" x14ac:dyDescent="0.25">
      <c r="A3918" s="8"/>
      <c r="B3918" s="8"/>
      <c r="C3918" s="8"/>
      <c r="D3918" s="8"/>
      <c r="E3918" s="8"/>
      <c r="F3918" s="8"/>
      <c r="G3918" s="67" t="s">
        <v>3875</v>
      </c>
      <c r="H3918" s="67"/>
      <c r="I3918" s="17">
        <f>SUM(I3916:I3917)</f>
        <v>38.39</v>
      </c>
    </row>
    <row r="3919" spans="1:9" ht="15" customHeight="1" x14ac:dyDescent="0.25">
      <c r="A3919" s="8"/>
      <c r="B3919" s="8"/>
      <c r="C3919" s="8"/>
      <c r="D3919" s="8"/>
      <c r="E3919" s="8"/>
      <c r="F3919" s="8"/>
      <c r="G3919" s="68" t="s">
        <v>3745</v>
      </c>
      <c r="H3919" s="68"/>
      <c r="I3919" s="4">
        <f>ROUND(SUM(I3914,I3918),2)</f>
        <v>294.33999999999997</v>
      </c>
    </row>
    <row r="3920" spans="1:9" ht="9.9499999999999993" customHeight="1" x14ac:dyDescent="0.25">
      <c r="A3920" s="8"/>
      <c r="B3920" s="8"/>
      <c r="C3920" s="8"/>
      <c r="D3920" s="8"/>
      <c r="E3920" s="8"/>
      <c r="F3920" s="8"/>
      <c r="G3920" s="62"/>
      <c r="H3920" s="62"/>
      <c r="I3920" s="62"/>
    </row>
    <row r="3921" spans="1:9" ht="20.100000000000001" customHeight="1" x14ac:dyDescent="0.25">
      <c r="A3921" s="63" t="s">
        <v>5155</v>
      </c>
      <c r="B3921" s="63"/>
      <c r="C3921" s="63"/>
      <c r="D3921" s="63"/>
      <c r="E3921" s="63"/>
      <c r="F3921" s="63"/>
      <c r="G3921" s="63"/>
      <c r="H3921" s="63"/>
      <c r="I3921" s="63"/>
    </row>
    <row r="3922" spans="1:9" ht="15" customHeight="1" x14ac:dyDescent="0.25">
      <c r="A3922" s="64" t="s">
        <v>3887</v>
      </c>
      <c r="B3922" s="64"/>
      <c r="C3922" s="65" t="s">
        <v>3</v>
      </c>
      <c r="D3922" s="65"/>
      <c r="E3922" s="65"/>
      <c r="F3922" s="12" t="s">
        <v>4</v>
      </c>
      <c r="G3922" s="12" t="s">
        <v>3725</v>
      </c>
      <c r="H3922" s="12" t="s">
        <v>3726</v>
      </c>
      <c r="I3922" s="12" t="s">
        <v>3727</v>
      </c>
    </row>
    <row r="3923" spans="1:9" ht="21" customHeight="1" x14ac:dyDescent="0.25">
      <c r="A3923" s="13" t="s">
        <v>5156</v>
      </c>
      <c r="B3923" s="14" t="s">
        <v>5157</v>
      </c>
      <c r="C3923" s="66" t="s">
        <v>17</v>
      </c>
      <c r="D3923" s="66"/>
      <c r="E3923" s="66"/>
      <c r="F3923" s="13" t="s">
        <v>61</v>
      </c>
      <c r="G3923" s="15">
        <v>1</v>
      </c>
      <c r="H3923" s="16">
        <v>155.91999999999999</v>
      </c>
      <c r="I3923" s="16">
        <f>TRUNC(TRUNC(G3923,8)*H3923,2)</f>
        <v>155.91999999999999</v>
      </c>
    </row>
    <row r="3924" spans="1:9" ht="29.1" customHeight="1" x14ac:dyDescent="0.25">
      <c r="A3924" s="13" t="s">
        <v>5153</v>
      </c>
      <c r="B3924" s="14" t="s">
        <v>5154</v>
      </c>
      <c r="C3924" s="66" t="s">
        <v>17</v>
      </c>
      <c r="D3924" s="66"/>
      <c r="E3924" s="66"/>
      <c r="F3924" s="13" t="s">
        <v>61</v>
      </c>
      <c r="G3924" s="15">
        <v>6</v>
      </c>
      <c r="H3924" s="16">
        <v>19.260000000000002</v>
      </c>
      <c r="I3924" s="16">
        <f>TRUNC(TRUNC(G3924,8)*H3924,2)</f>
        <v>115.56</v>
      </c>
    </row>
    <row r="3925" spans="1:9" ht="15" customHeight="1" x14ac:dyDescent="0.25">
      <c r="A3925" s="8"/>
      <c r="B3925" s="8"/>
      <c r="C3925" s="8"/>
      <c r="D3925" s="8"/>
      <c r="E3925" s="8"/>
      <c r="F3925" s="8"/>
      <c r="G3925" s="67" t="s">
        <v>3896</v>
      </c>
      <c r="H3925" s="67"/>
      <c r="I3925" s="17">
        <f>SUM(I3923:I3924)</f>
        <v>271.48</v>
      </c>
    </row>
    <row r="3926" spans="1:9" ht="15" customHeight="1" x14ac:dyDescent="0.25">
      <c r="A3926" s="64" t="s">
        <v>3872</v>
      </c>
      <c r="B3926" s="64"/>
      <c r="C3926" s="65" t="s">
        <v>3</v>
      </c>
      <c r="D3926" s="65"/>
      <c r="E3926" s="65"/>
      <c r="F3926" s="12" t="s">
        <v>4</v>
      </c>
      <c r="G3926" s="12" t="s">
        <v>3725</v>
      </c>
      <c r="H3926" s="12" t="s">
        <v>3726</v>
      </c>
      <c r="I3926" s="12" t="s">
        <v>3727</v>
      </c>
    </row>
    <row r="3927" spans="1:9" ht="21" customHeight="1" x14ac:dyDescent="0.25">
      <c r="A3927" s="13" t="s">
        <v>3938</v>
      </c>
      <c r="B3927" s="14" t="s">
        <v>3939</v>
      </c>
      <c r="C3927" s="66" t="s">
        <v>17</v>
      </c>
      <c r="D3927" s="66"/>
      <c r="E3927" s="66"/>
      <c r="F3927" s="13" t="s">
        <v>25</v>
      </c>
      <c r="G3927" s="15">
        <v>0.94850000000000001</v>
      </c>
      <c r="H3927" s="16">
        <v>32.799999999999997</v>
      </c>
      <c r="I3927" s="16">
        <f>TRUNC(TRUNC(G3927,8)*H3927,2)</f>
        <v>31.11</v>
      </c>
    </row>
    <row r="3928" spans="1:9" ht="15" customHeight="1" x14ac:dyDescent="0.25">
      <c r="A3928" s="13" t="s">
        <v>3899</v>
      </c>
      <c r="B3928" s="14" t="s">
        <v>3900</v>
      </c>
      <c r="C3928" s="66" t="s">
        <v>17</v>
      </c>
      <c r="D3928" s="66"/>
      <c r="E3928" s="66"/>
      <c r="F3928" s="13" t="s">
        <v>25</v>
      </c>
      <c r="G3928" s="15">
        <v>0.29880000000000001</v>
      </c>
      <c r="H3928" s="16">
        <v>24.37</v>
      </c>
      <c r="I3928" s="16">
        <f>TRUNC(TRUNC(G3928,8)*H3928,2)</f>
        <v>7.28</v>
      </c>
    </row>
    <row r="3929" spans="1:9" ht="18" customHeight="1" x14ac:dyDescent="0.25">
      <c r="A3929" s="8"/>
      <c r="B3929" s="8"/>
      <c r="C3929" s="8"/>
      <c r="D3929" s="8"/>
      <c r="E3929" s="8"/>
      <c r="F3929" s="8"/>
      <c r="G3929" s="67" t="s">
        <v>3875</v>
      </c>
      <c r="H3929" s="67"/>
      <c r="I3929" s="17">
        <f>SUM(I3927:I3928)</f>
        <v>38.39</v>
      </c>
    </row>
    <row r="3930" spans="1:9" ht="15" customHeight="1" x14ac:dyDescent="0.25">
      <c r="A3930" s="8"/>
      <c r="B3930" s="8"/>
      <c r="C3930" s="8"/>
      <c r="D3930" s="8"/>
      <c r="E3930" s="8"/>
      <c r="F3930" s="8"/>
      <c r="G3930" s="68" t="s">
        <v>3745</v>
      </c>
      <c r="H3930" s="68"/>
      <c r="I3930" s="4">
        <f>ROUND(SUM(I3925,I3929),2)</f>
        <v>309.87</v>
      </c>
    </row>
    <row r="3931" spans="1:9" ht="9.9499999999999993" customHeight="1" x14ac:dyDescent="0.25">
      <c r="A3931" s="8"/>
      <c r="B3931" s="8"/>
      <c r="C3931" s="8"/>
      <c r="D3931" s="8"/>
      <c r="E3931" s="8"/>
      <c r="F3931" s="8"/>
      <c r="G3931" s="62"/>
      <c r="H3931" s="62"/>
      <c r="I3931" s="62"/>
    </row>
    <row r="3932" spans="1:9" ht="20.100000000000001" customHeight="1" x14ac:dyDescent="0.25">
      <c r="A3932" s="63" t="s">
        <v>5158</v>
      </c>
      <c r="B3932" s="63"/>
      <c r="C3932" s="63"/>
      <c r="D3932" s="63"/>
      <c r="E3932" s="63"/>
      <c r="F3932" s="63"/>
      <c r="G3932" s="63"/>
      <c r="H3932" s="63"/>
      <c r="I3932" s="63"/>
    </row>
    <row r="3933" spans="1:9" ht="15" customHeight="1" x14ac:dyDescent="0.25">
      <c r="A3933" s="64" t="s">
        <v>3887</v>
      </c>
      <c r="B3933" s="64"/>
      <c r="C3933" s="65" t="s">
        <v>3</v>
      </c>
      <c r="D3933" s="65"/>
      <c r="E3933" s="65"/>
      <c r="F3933" s="12" t="s">
        <v>4</v>
      </c>
      <c r="G3933" s="12" t="s">
        <v>3725</v>
      </c>
      <c r="H3933" s="12" t="s">
        <v>3726</v>
      </c>
      <c r="I3933" s="12" t="s">
        <v>3727</v>
      </c>
    </row>
    <row r="3934" spans="1:9" ht="21" customHeight="1" x14ac:dyDescent="0.25">
      <c r="A3934" s="13" t="s">
        <v>5159</v>
      </c>
      <c r="B3934" s="14" t="s">
        <v>5160</v>
      </c>
      <c r="C3934" s="66" t="s">
        <v>17</v>
      </c>
      <c r="D3934" s="66"/>
      <c r="E3934" s="66"/>
      <c r="F3934" s="13" t="s">
        <v>61</v>
      </c>
      <c r="G3934" s="15">
        <v>1</v>
      </c>
      <c r="H3934" s="16">
        <v>166.25</v>
      </c>
      <c r="I3934" s="16">
        <f>TRUNC(TRUNC(G3934,8)*H3934,2)</f>
        <v>166.25</v>
      </c>
    </row>
    <row r="3935" spans="1:9" ht="29.1" customHeight="1" x14ac:dyDescent="0.25">
      <c r="A3935" s="13" t="s">
        <v>5153</v>
      </c>
      <c r="B3935" s="14" t="s">
        <v>5154</v>
      </c>
      <c r="C3935" s="66" t="s">
        <v>17</v>
      </c>
      <c r="D3935" s="66"/>
      <c r="E3935" s="66"/>
      <c r="F3935" s="13" t="s">
        <v>61</v>
      </c>
      <c r="G3935" s="15">
        <v>6</v>
      </c>
      <c r="H3935" s="16">
        <v>19.260000000000002</v>
      </c>
      <c r="I3935" s="16">
        <f>TRUNC(TRUNC(G3935,8)*H3935,2)</f>
        <v>115.56</v>
      </c>
    </row>
    <row r="3936" spans="1:9" ht="15" customHeight="1" x14ac:dyDescent="0.25">
      <c r="A3936" s="8"/>
      <c r="B3936" s="8"/>
      <c r="C3936" s="8"/>
      <c r="D3936" s="8"/>
      <c r="E3936" s="8"/>
      <c r="F3936" s="8"/>
      <c r="G3936" s="67" t="s">
        <v>3896</v>
      </c>
      <c r="H3936" s="67"/>
      <c r="I3936" s="17">
        <f>SUM(I3934:I3935)</f>
        <v>281.81</v>
      </c>
    </row>
    <row r="3937" spans="1:9" ht="15" customHeight="1" x14ac:dyDescent="0.25">
      <c r="A3937" s="64" t="s">
        <v>3872</v>
      </c>
      <c r="B3937" s="64"/>
      <c r="C3937" s="65" t="s">
        <v>3</v>
      </c>
      <c r="D3937" s="65"/>
      <c r="E3937" s="65"/>
      <c r="F3937" s="12" t="s">
        <v>4</v>
      </c>
      <c r="G3937" s="12" t="s">
        <v>3725</v>
      </c>
      <c r="H3937" s="12" t="s">
        <v>3726</v>
      </c>
      <c r="I3937" s="12" t="s">
        <v>3727</v>
      </c>
    </row>
    <row r="3938" spans="1:9" ht="21" customHeight="1" x14ac:dyDescent="0.25">
      <c r="A3938" s="13" t="s">
        <v>3938</v>
      </c>
      <c r="B3938" s="14" t="s">
        <v>3939</v>
      </c>
      <c r="C3938" s="66" t="s">
        <v>17</v>
      </c>
      <c r="D3938" s="66"/>
      <c r="E3938" s="66"/>
      <c r="F3938" s="13" t="s">
        <v>25</v>
      </c>
      <c r="G3938" s="15">
        <v>0.94850000000000001</v>
      </c>
      <c r="H3938" s="16">
        <v>32.799999999999997</v>
      </c>
      <c r="I3938" s="16">
        <f>TRUNC(TRUNC(G3938,8)*H3938,2)</f>
        <v>31.11</v>
      </c>
    </row>
    <row r="3939" spans="1:9" ht="15" customHeight="1" x14ac:dyDescent="0.25">
      <c r="A3939" s="13" t="s">
        <v>3899</v>
      </c>
      <c r="B3939" s="14" t="s">
        <v>3900</v>
      </c>
      <c r="C3939" s="66" t="s">
        <v>17</v>
      </c>
      <c r="D3939" s="66"/>
      <c r="E3939" s="66"/>
      <c r="F3939" s="13" t="s">
        <v>25</v>
      </c>
      <c r="G3939" s="15">
        <v>0.29880000000000001</v>
      </c>
      <c r="H3939" s="16">
        <v>24.37</v>
      </c>
      <c r="I3939" s="16">
        <f>TRUNC(TRUNC(G3939,8)*H3939,2)</f>
        <v>7.28</v>
      </c>
    </row>
    <row r="3940" spans="1:9" ht="18" customHeight="1" x14ac:dyDescent="0.25">
      <c r="A3940" s="8"/>
      <c r="B3940" s="8"/>
      <c r="C3940" s="8"/>
      <c r="D3940" s="8"/>
      <c r="E3940" s="8"/>
      <c r="F3940" s="8"/>
      <c r="G3940" s="67" t="s">
        <v>3875</v>
      </c>
      <c r="H3940" s="67"/>
      <c r="I3940" s="17">
        <f>SUM(I3938:I3939)</f>
        <v>38.39</v>
      </c>
    </row>
    <row r="3941" spans="1:9" ht="15" customHeight="1" x14ac:dyDescent="0.25">
      <c r="A3941" s="8"/>
      <c r="B3941" s="8"/>
      <c r="C3941" s="8"/>
      <c r="D3941" s="8"/>
      <c r="E3941" s="8"/>
      <c r="F3941" s="8"/>
      <c r="G3941" s="68" t="s">
        <v>3745</v>
      </c>
      <c r="H3941" s="68"/>
      <c r="I3941" s="4">
        <f>ROUND(SUM(I3936,I3940),2)</f>
        <v>320.2</v>
      </c>
    </row>
    <row r="3942" spans="1:9" ht="9.9499999999999993" customHeight="1" x14ac:dyDescent="0.25">
      <c r="A3942" s="8"/>
      <c r="B3942" s="8"/>
      <c r="C3942" s="8"/>
      <c r="D3942" s="8"/>
      <c r="E3942" s="8"/>
      <c r="F3942" s="8"/>
      <c r="G3942" s="62"/>
      <c r="H3942" s="62"/>
      <c r="I3942" s="62"/>
    </row>
    <row r="3943" spans="1:9" ht="20.100000000000001" customHeight="1" x14ac:dyDescent="0.25">
      <c r="A3943" s="63" t="s">
        <v>5161</v>
      </c>
      <c r="B3943" s="63"/>
      <c r="C3943" s="63"/>
      <c r="D3943" s="63"/>
      <c r="E3943" s="63"/>
      <c r="F3943" s="63"/>
      <c r="G3943" s="63"/>
      <c r="H3943" s="63"/>
      <c r="I3943" s="63"/>
    </row>
    <row r="3944" spans="1:9" ht="15" customHeight="1" x14ac:dyDescent="0.25">
      <c r="A3944" s="64" t="s">
        <v>3887</v>
      </c>
      <c r="B3944" s="64"/>
      <c r="C3944" s="65" t="s">
        <v>3</v>
      </c>
      <c r="D3944" s="65"/>
      <c r="E3944" s="65"/>
      <c r="F3944" s="12" t="s">
        <v>4</v>
      </c>
      <c r="G3944" s="12" t="s">
        <v>3725</v>
      </c>
      <c r="H3944" s="12" t="s">
        <v>3726</v>
      </c>
      <c r="I3944" s="12" t="s">
        <v>3727</v>
      </c>
    </row>
    <row r="3945" spans="1:9" ht="15" customHeight="1" x14ac:dyDescent="0.25">
      <c r="A3945" s="13" t="s">
        <v>5162</v>
      </c>
      <c r="B3945" s="14" t="s">
        <v>5163</v>
      </c>
      <c r="C3945" s="66" t="s">
        <v>17</v>
      </c>
      <c r="D3945" s="66"/>
      <c r="E3945" s="66"/>
      <c r="F3945" s="13" t="s">
        <v>740</v>
      </c>
      <c r="G3945" s="15">
        <v>0.12</v>
      </c>
      <c r="H3945" s="16">
        <v>47.3</v>
      </c>
      <c r="I3945" s="16">
        <f>ROUND(ROUND(G3945,8)*H3945,2)</f>
        <v>5.68</v>
      </c>
    </row>
    <row r="3946" spans="1:9" ht="15" customHeight="1" x14ac:dyDescent="0.25">
      <c r="A3946" s="13" t="s">
        <v>5164</v>
      </c>
      <c r="B3946" s="14" t="s">
        <v>5165</v>
      </c>
      <c r="C3946" s="66" t="s">
        <v>17</v>
      </c>
      <c r="D3946" s="66"/>
      <c r="E3946" s="66"/>
      <c r="F3946" s="13" t="s">
        <v>72</v>
      </c>
      <c r="G3946" s="15">
        <v>0.48</v>
      </c>
      <c r="H3946" s="16">
        <v>630.66</v>
      </c>
      <c r="I3946" s="16">
        <f>ROUND(ROUND(G3946,8)*H3946,2)</f>
        <v>302.72000000000003</v>
      </c>
    </row>
    <row r="3947" spans="1:9" ht="15" customHeight="1" x14ac:dyDescent="0.25">
      <c r="A3947" s="8"/>
      <c r="B3947" s="8"/>
      <c r="C3947" s="8"/>
      <c r="D3947" s="8"/>
      <c r="E3947" s="8"/>
      <c r="F3947" s="8"/>
      <c r="G3947" s="67" t="s">
        <v>3896</v>
      </c>
      <c r="H3947" s="67"/>
      <c r="I3947" s="17">
        <f>SUM(I3945:I3946)</f>
        <v>308.40000000000003</v>
      </c>
    </row>
    <row r="3948" spans="1:9" ht="15" customHeight="1" x14ac:dyDescent="0.25">
      <c r="A3948" s="64" t="s">
        <v>3872</v>
      </c>
      <c r="B3948" s="64"/>
      <c r="C3948" s="65" t="s">
        <v>3</v>
      </c>
      <c r="D3948" s="65"/>
      <c r="E3948" s="65"/>
      <c r="F3948" s="12" t="s">
        <v>4</v>
      </c>
      <c r="G3948" s="12" t="s">
        <v>3725</v>
      </c>
      <c r="H3948" s="12" t="s">
        <v>3726</v>
      </c>
      <c r="I3948" s="12" t="s">
        <v>3727</v>
      </c>
    </row>
    <row r="3949" spans="1:9" ht="15" customHeight="1" x14ac:dyDescent="0.25">
      <c r="A3949" s="13" t="s">
        <v>3899</v>
      </c>
      <c r="B3949" s="14" t="s">
        <v>3900</v>
      </c>
      <c r="C3949" s="66" t="s">
        <v>17</v>
      </c>
      <c r="D3949" s="66"/>
      <c r="E3949" s="66"/>
      <c r="F3949" s="13" t="s">
        <v>25</v>
      </c>
      <c r="G3949" s="15">
        <v>0.187</v>
      </c>
      <c r="H3949" s="16">
        <v>24.37</v>
      </c>
      <c r="I3949" s="16">
        <f>ROUND(ROUND(G3949,8)*H3949,2)</f>
        <v>4.5599999999999996</v>
      </c>
    </row>
    <row r="3950" spans="1:9" ht="15" customHeight="1" x14ac:dyDescent="0.25">
      <c r="A3950" s="13" t="s">
        <v>5166</v>
      </c>
      <c r="B3950" s="14" t="s">
        <v>5167</v>
      </c>
      <c r="C3950" s="66" t="s">
        <v>17</v>
      </c>
      <c r="D3950" s="66"/>
      <c r="E3950" s="66"/>
      <c r="F3950" s="13" t="s">
        <v>25</v>
      </c>
      <c r="G3950" s="15">
        <v>0.192</v>
      </c>
      <c r="H3950" s="16">
        <v>25.17</v>
      </c>
      <c r="I3950" s="16">
        <f>ROUND(ROUND(G3950,8)*H3950,2)</f>
        <v>4.83</v>
      </c>
    </row>
    <row r="3951" spans="1:9" ht="18" customHeight="1" x14ac:dyDescent="0.25">
      <c r="A3951" s="8"/>
      <c r="B3951" s="8"/>
      <c r="C3951" s="8"/>
      <c r="D3951" s="8"/>
      <c r="E3951" s="8"/>
      <c r="F3951" s="8"/>
      <c r="G3951" s="67" t="s">
        <v>3875</v>
      </c>
      <c r="H3951" s="67"/>
      <c r="I3951" s="17">
        <f>SUM(I3949:I3950)</f>
        <v>9.39</v>
      </c>
    </row>
    <row r="3952" spans="1:9" ht="15" customHeight="1" x14ac:dyDescent="0.25">
      <c r="A3952" s="69" t="s">
        <v>5168</v>
      </c>
      <c r="B3952" s="69"/>
      <c r="C3952" s="69"/>
      <c r="D3952" s="8"/>
      <c r="E3952" s="8"/>
      <c r="F3952" s="8"/>
      <c r="G3952" s="68" t="s">
        <v>3745</v>
      </c>
      <c r="H3952" s="68"/>
      <c r="I3952" s="4">
        <v>317.79000000000002</v>
      </c>
    </row>
    <row r="3953" spans="1:9" ht="2.1" customHeight="1" x14ac:dyDescent="0.25">
      <c r="A3953" s="69"/>
      <c r="B3953" s="69"/>
      <c r="C3953" s="69"/>
      <c r="D3953" s="8"/>
      <c r="E3953" s="8"/>
      <c r="F3953" s="8"/>
      <c r="G3953" s="8"/>
      <c r="H3953" s="8"/>
      <c r="I3953" s="8"/>
    </row>
    <row r="3954" spans="1:9" ht="9.9499999999999993" customHeight="1" x14ac:dyDescent="0.25">
      <c r="A3954" s="8"/>
      <c r="B3954" s="8"/>
      <c r="C3954" s="8"/>
      <c r="D3954" s="8"/>
      <c r="E3954" s="8"/>
      <c r="F3954" s="8"/>
      <c r="G3954" s="62"/>
      <c r="H3954" s="62"/>
      <c r="I3954" s="62"/>
    </row>
    <row r="3955" spans="1:9" ht="20.100000000000001" customHeight="1" x14ac:dyDescent="0.25">
      <c r="A3955" s="63" t="s">
        <v>5169</v>
      </c>
      <c r="B3955" s="63"/>
      <c r="C3955" s="63"/>
      <c r="D3955" s="63"/>
      <c r="E3955" s="63"/>
      <c r="F3955" s="63"/>
      <c r="G3955" s="63"/>
      <c r="H3955" s="63"/>
      <c r="I3955" s="63"/>
    </row>
    <row r="3956" spans="1:9" ht="15" customHeight="1" x14ac:dyDescent="0.25">
      <c r="A3956" s="64" t="s">
        <v>3887</v>
      </c>
      <c r="B3956" s="64"/>
      <c r="C3956" s="65" t="s">
        <v>3</v>
      </c>
      <c r="D3956" s="65"/>
      <c r="E3956" s="65"/>
      <c r="F3956" s="12" t="s">
        <v>4</v>
      </c>
      <c r="G3956" s="12" t="s">
        <v>3725</v>
      </c>
      <c r="H3956" s="12" t="s">
        <v>3726</v>
      </c>
      <c r="I3956" s="12" t="s">
        <v>3727</v>
      </c>
    </row>
    <row r="3957" spans="1:9" ht="21" customHeight="1" x14ac:dyDescent="0.25">
      <c r="A3957" s="13" t="s">
        <v>5170</v>
      </c>
      <c r="B3957" s="14" t="s">
        <v>5171</v>
      </c>
      <c r="C3957" s="66" t="s">
        <v>4496</v>
      </c>
      <c r="D3957" s="66"/>
      <c r="E3957" s="66"/>
      <c r="F3957" s="13" t="s">
        <v>61</v>
      </c>
      <c r="G3957" s="15">
        <v>1</v>
      </c>
      <c r="H3957" s="16">
        <v>462.74</v>
      </c>
      <c r="I3957" s="16">
        <f>ROUND(ROUND(G3957,8)*H3957,2)</f>
        <v>462.74</v>
      </c>
    </row>
    <row r="3958" spans="1:9" ht="15" customHeight="1" x14ac:dyDescent="0.25">
      <c r="A3958" s="8"/>
      <c r="B3958" s="8"/>
      <c r="C3958" s="8"/>
      <c r="D3958" s="8"/>
      <c r="E3958" s="8"/>
      <c r="F3958" s="8"/>
      <c r="G3958" s="67" t="s">
        <v>3896</v>
      </c>
      <c r="H3958" s="67"/>
      <c r="I3958" s="17">
        <f>SUM(I3957:I3957)</f>
        <v>462.74</v>
      </c>
    </row>
    <row r="3959" spans="1:9" ht="15" customHeight="1" x14ac:dyDescent="0.25">
      <c r="A3959" s="64" t="s">
        <v>3872</v>
      </c>
      <c r="B3959" s="64"/>
      <c r="C3959" s="65" t="s">
        <v>3</v>
      </c>
      <c r="D3959" s="65"/>
      <c r="E3959" s="65"/>
      <c r="F3959" s="12" t="s">
        <v>4</v>
      </c>
      <c r="G3959" s="12" t="s">
        <v>3725</v>
      </c>
      <c r="H3959" s="12" t="s">
        <v>3726</v>
      </c>
      <c r="I3959" s="12" t="s">
        <v>3727</v>
      </c>
    </row>
    <row r="3960" spans="1:9" ht="15" customHeight="1" x14ac:dyDescent="0.25">
      <c r="A3960" s="13" t="s">
        <v>4269</v>
      </c>
      <c r="B3960" s="14" t="s">
        <v>4270</v>
      </c>
      <c r="C3960" s="66" t="s">
        <v>17</v>
      </c>
      <c r="D3960" s="66"/>
      <c r="E3960" s="66"/>
      <c r="F3960" s="13" t="s">
        <v>25</v>
      </c>
      <c r="G3960" s="15">
        <v>0.17</v>
      </c>
      <c r="H3960" s="16">
        <v>33.94</v>
      </c>
      <c r="I3960" s="16">
        <f>ROUND(ROUND(G3960,8)*H3960,2)</f>
        <v>5.77</v>
      </c>
    </row>
    <row r="3961" spans="1:9" ht="15" customHeight="1" x14ac:dyDescent="0.25">
      <c r="A3961" s="13" t="s">
        <v>3899</v>
      </c>
      <c r="B3961" s="14" t="s">
        <v>3900</v>
      </c>
      <c r="C3961" s="66" t="s">
        <v>17</v>
      </c>
      <c r="D3961" s="66"/>
      <c r="E3961" s="66"/>
      <c r="F3961" s="13" t="s">
        <v>25</v>
      </c>
      <c r="G3961" s="15">
        <v>0.17</v>
      </c>
      <c r="H3961" s="16">
        <v>24.37</v>
      </c>
      <c r="I3961" s="16">
        <f>ROUND(ROUND(G3961,8)*H3961,2)</f>
        <v>4.1399999999999997</v>
      </c>
    </row>
    <row r="3962" spans="1:9" ht="18" customHeight="1" x14ac:dyDescent="0.25">
      <c r="A3962" s="8"/>
      <c r="B3962" s="8"/>
      <c r="C3962" s="8"/>
      <c r="D3962" s="8"/>
      <c r="E3962" s="8"/>
      <c r="F3962" s="8"/>
      <c r="G3962" s="67" t="s">
        <v>3875</v>
      </c>
      <c r="H3962" s="67"/>
      <c r="I3962" s="17">
        <f>SUM(I3960:I3961)</f>
        <v>9.91</v>
      </c>
    </row>
    <row r="3963" spans="1:9" ht="15" customHeight="1" x14ac:dyDescent="0.25">
      <c r="A3963" s="69" t="s">
        <v>5172</v>
      </c>
      <c r="B3963" s="69"/>
      <c r="C3963" s="69"/>
      <c r="D3963" s="8"/>
      <c r="E3963" s="8"/>
      <c r="F3963" s="8"/>
      <c r="G3963" s="68" t="s">
        <v>3745</v>
      </c>
      <c r="H3963" s="68"/>
      <c r="I3963" s="4">
        <v>472.65</v>
      </c>
    </row>
    <row r="3964" spans="1:9" ht="2.1" customHeight="1" x14ac:dyDescent="0.25">
      <c r="A3964" s="69"/>
      <c r="B3964" s="69"/>
      <c r="C3964" s="69"/>
      <c r="D3964" s="8"/>
      <c r="E3964" s="8"/>
      <c r="F3964" s="8"/>
      <c r="G3964" s="8"/>
      <c r="H3964" s="8"/>
      <c r="I3964" s="8"/>
    </row>
    <row r="3965" spans="1:9" ht="9.9499999999999993" customHeight="1" x14ac:dyDescent="0.25">
      <c r="A3965" s="8"/>
      <c r="B3965" s="8"/>
      <c r="C3965" s="8"/>
      <c r="D3965" s="8"/>
      <c r="E3965" s="8"/>
      <c r="F3965" s="8"/>
      <c r="G3965" s="62"/>
      <c r="H3965" s="62"/>
      <c r="I3965" s="62"/>
    </row>
    <row r="3966" spans="1:9" ht="20.100000000000001" customHeight="1" x14ac:dyDescent="0.25">
      <c r="A3966" s="63" t="s">
        <v>5173</v>
      </c>
      <c r="B3966" s="63"/>
      <c r="C3966" s="63"/>
      <c r="D3966" s="63"/>
      <c r="E3966" s="63"/>
      <c r="F3966" s="63"/>
      <c r="G3966" s="63"/>
      <c r="H3966" s="63"/>
      <c r="I3966" s="63"/>
    </row>
    <row r="3967" spans="1:9" ht="15" customHeight="1" x14ac:dyDescent="0.25">
      <c r="A3967" s="64" t="s">
        <v>3887</v>
      </c>
      <c r="B3967" s="64"/>
      <c r="C3967" s="65" t="s">
        <v>3</v>
      </c>
      <c r="D3967" s="65"/>
      <c r="E3967" s="65"/>
      <c r="F3967" s="12" t="s">
        <v>4</v>
      </c>
      <c r="G3967" s="12" t="s">
        <v>3725</v>
      </c>
      <c r="H3967" s="12" t="s">
        <v>3726</v>
      </c>
      <c r="I3967" s="12" t="s">
        <v>3727</v>
      </c>
    </row>
    <row r="3968" spans="1:9" ht="21" customHeight="1" x14ac:dyDescent="0.25">
      <c r="A3968" s="13" t="s">
        <v>5174</v>
      </c>
      <c r="B3968" s="14" t="s">
        <v>5175</v>
      </c>
      <c r="C3968" s="66" t="s">
        <v>17</v>
      </c>
      <c r="D3968" s="66"/>
      <c r="E3968" s="66"/>
      <c r="F3968" s="13" t="s">
        <v>61</v>
      </c>
      <c r="G3968" s="15">
        <v>1</v>
      </c>
      <c r="H3968" s="16">
        <v>52.57</v>
      </c>
      <c r="I3968" s="16">
        <f>ROUND(ROUND(G3968,8)*H3968,2)</f>
        <v>52.57</v>
      </c>
    </row>
    <row r="3969" spans="1:9" ht="15" customHeight="1" x14ac:dyDescent="0.25">
      <c r="A3969" s="8"/>
      <c r="B3969" s="8"/>
      <c r="C3969" s="8"/>
      <c r="D3969" s="8"/>
      <c r="E3969" s="8"/>
      <c r="F3969" s="8"/>
      <c r="G3969" s="67" t="s">
        <v>3896</v>
      </c>
      <c r="H3969" s="67"/>
      <c r="I3969" s="17">
        <f>SUM(I3968:I3968)</f>
        <v>52.57</v>
      </c>
    </row>
    <row r="3970" spans="1:9" ht="15" customHeight="1" x14ac:dyDescent="0.25">
      <c r="A3970" s="64" t="s">
        <v>3872</v>
      </c>
      <c r="B3970" s="64"/>
      <c r="C3970" s="65" t="s">
        <v>3</v>
      </c>
      <c r="D3970" s="65"/>
      <c r="E3970" s="65"/>
      <c r="F3970" s="12" t="s">
        <v>4</v>
      </c>
      <c r="G3970" s="12" t="s">
        <v>3725</v>
      </c>
      <c r="H3970" s="12" t="s">
        <v>3726</v>
      </c>
      <c r="I3970" s="12" t="s">
        <v>3727</v>
      </c>
    </row>
    <row r="3971" spans="1:9" ht="21" customHeight="1" x14ac:dyDescent="0.25">
      <c r="A3971" s="13" t="s">
        <v>3938</v>
      </c>
      <c r="B3971" s="14" t="s">
        <v>3939</v>
      </c>
      <c r="C3971" s="66" t="s">
        <v>17</v>
      </c>
      <c r="D3971" s="66"/>
      <c r="E3971" s="66"/>
      <c r="F3971" s="13" t="s">
        <v>25</v>
      </c>
      <c r="G3971" s="15">
        <v>0.31619999999999998</v>
      </c>
      <c r="H3971" s="16">
        <v>32.799999999999997</v>
      </c>
      <c r="I3971" s="16">
        <f>ROUND(ROUND(G3971,8)*H3971,2)</f>
        <v>10.37</v>
      </c>
    </row>
    <row r="3972" spans="1:9" ht="15" customHeight="1" x14ac:dyDescent="0.25">
      <c r="A3972" s="13" t="s">
        <v>3899</v>
      </c>
      <c r="B3972" s="14" t="s">
        <v>3900</v>
      </c>
      <c r="C3972" s="66" t="s">
        <v>17</v>
      </c>
      <c r="D3972" s="66"/>
      <c r="E3972" s="66"/>
      <c r="F3972" s="13" t="s">
        <v>25</v>
      </c>
      <c r="G3972" s="15">
        <v>9.9599999999999994E-2</v>
      </c>
      <c r="H3972" s="16">
        <v>24.37</v>
      </c>
      <c r="I3972" s="16">
        <f>ROUND(ROUND(G3972,8)*H3972,2)</f>
        <v>2.4300000000000002</v>
      </c>
    </row>
    <row r="3973" spans="1:9" ht="18" customHeight="1" x14ac:dyDescent="0.25">
      <c r="A3973" s="8"/>
      <c r="B3973" s="8"/>
      <c r="C3973" s="8"/>
      <c r="D3973" s="8"/>
      <c r="E3973" s="8"/>
      <c r="F3973" s="8"/>
      <c r="G3973" s="67" t="s">
        <v>3875</v>
      </c>
      <c r="H3973" s="67"/>
      <c r="I3973" s="17">
        <f>SUM(I3971:I3972)</f>
        <v>12.799999999999999</v>
      </c>
    </row>
    <row r="3974" spans="1:9" ht="15" customHeight="1" x14ac:dyDescent="0.25">
      <c r="A3974" s="69" t="s">
        <v>5176</v>
      </c>
      <c r="B3974" s="69"/>
      <c r="C3974" s="69"/>
      <c r="D3974" s="8"/>
      <c r="E3974" s="8"/>
      <c r="F3974" s="8"/>
      <c r="G3974" s="68" t="s">
        <v>3745</v>
      </c>
      <c r="H3974" s="68"/>
      <c r="I3974" s="4">
        <v>65.37</v>
      </c>
    </row>
    <row r="3975" spans="1:9" ht="2.1" customHeight="1" x14ac:dyDescent="0.25">
      <c r="A3975" s="69"/>
      <c r="B3975" s="69"/>
      <c r="C3975" s="69"/>
      <c r="D3975" s="8"/>
      <c r="E3975" s="8"/>
      <c r="F3975" s="8"/>
      <c r="G3975" s="8"/>
      <c r="H3975" s="8"/>
      <c r="I3975" s="8"/>
    </row>
    <row r="3976" spans="1:9" ht="9.9499999999999993" customHeight="1" x14ac:dyDescent="0.25">
      <c r="A3976" s="8"/>
      <c r="B3976" s="8"/>
      <c r="C3976" s="8"/>
      <c r="D3976" s="8"/>
      <c r="E3976" s="8"/>
      <c r="F3976" s="8"/>
      <c r="G3976" s="62"/>
      <c r="H3976" s="62"/>
      <c r="I3976" s="62"/>
    </row>
    <row r="3977" spans="1:9" ht="20.100000000000001" customHeight="1" x14ac:dyDescent="0.25">
      <c r="A3977" s="63" t="s">
        <v>5177</v>
      </c>
      <c r="B3977" s="63"/>
      <c r="C3977" s="63"/>
      <c r="D3977" s="63"/>
      <c r="E3977" s="63"/>
      <c r="F3977" s="63"/>
      <c r="G3977" s="63"/>
      <c r="H3977" s="63"/>
      <c r="I3977" s="63"/>
    </row>
    <row r="3978" spans="1:9" ht="15" customHeight="1" x14ac:dyDescent="0.25">
      <c r="A3978" s="64" t="s">
        <v>3887</v>
      </c>
      <c r="B3978" s="64"/>
      <c r="C3978" s="65" t="s">
        <v>3</v>
      </c>
      <c r="D3978" s="65"/>
      <c r="E3978" s="65"/>
      <c r="F3978" s="12" t="s">
        <v>4</v>
      </c>
      <c r="G3978" s="12" t="s">
        <v>3725</v>
      </c>
      <c r="H3978" s="12" t="s">
        <v>3726</v>
      </c>
      <c r="I3978" s="12" t="s">
        <v>3727</v>
      </c>
    </row>
    <row r="3979" spans="1:9" ht="21" customHeight="1" x14ac:dyDescent="0.25">
      <c r="A3979" s="13" t="s">
        <v>5178</v>
      </c>
      <c r="B3979" s="14" t="s">
        <v>5179</v>
      </c>
      <c r="C3979" s="66" t="s">
        <v>17</v>
      </c>
      <c r="D3979" s="66"/>
      <c r="E3979" s="66"/>
      <c r="F3979" s="13" t="s">
        <v>61</v>
      </c>
      <c r="G3979" s="15">
        <v>1</v>
      </c>
      <c r="H3979" s="16">
        <v>52.57</v>
      </c>
      <c r="I3979" s="16">
        <f>ROUND(ROUND(G3979,8)*H3979,2)</f>
        <v>52.57</v>
      </c>
    </row>
    <row r="3980" spans="1:9" ht="15" customHeight="1" x14ac:dyDescent="0.25">
      <c r="A3980" s="8"/>
      <c r="B3980" s="8"/>
      <c r="C3980" s="8"/>
      <c r="D3980" s="8"/>
      <c r="E3980" s="8"/>
      <c r="F3980" s="8"/>
      <c r="G3980" s="67" t="s">
        <v>3896</v>
      </c>
      <c r="H3980" s="67"/>
      <c r="I3980" s="17">
        <f>SUM(I3979:I3979)</f>
        <v>52.57</v>
      </c>
    </row>
    <row r="3981" spans="1:9" ht="15" customHeight="1" x14ac:dyDescent="0.25">
      <c r="A3981" s="64" t="s">
        <v>3872</v>
      </c>
      <c r="B3981" s="64"/>
      <c r="C3981" s="65" t="s">
        <v>3</v>
      </c>
      <c r="D3981" s="65"/>
      <c r="E3981" s="65"/>
      <c r="F3981" s="12" t="s">
        <v>4</v>
      </c>
      <c r="G3981" s="12" t="s">
        <v>3725</v>
      </c>
      <c r="H3981" s="12" t="s">
        <v>3726</v>
      </c>
      <c r="I3981" s="12" t="s">
        <v>3727</v>
      </c>
    </row>
    <row r="3982" spans="1:9" ht="21" customHeight="1" x14ac:dyDescent="0.25">
      <c r="A3982" s="13" t="s">
        <v>3938</v>
      </c>
      <c r="B3982" s="14" t="s">
        <v>3939</v>
      </c>
      <c r="C3982" s="66" t="s">
        <v>17</v>
      </c>
      <c r="D3982" s="66"/>
      <c r="E3982" s="66"/>
      <c r="F3982" s="13" t="s">
        <v>25</v>
      </c>
      <c r="G3982" s="15">
        <v>0.31619999999999998</v>
      </c>
      <c r="H3982" s="16">
        <v>32.799999999999997</v>
      </c>
      <c r="I3982" s="16">
        <f>ROUND(ROUND(G3982,8)*H3982,2)</f>
        <v>10.37</v>
      </c>
    </row>
    <row r="3983" spans="1:9" ht="15" customHeight="1" x14ac:dyDescent="0.25">
      <c r="A3983" s="13" t="s">
        <v>3899</v>
      </c>
      <c r="B3983" s="14" t="s">
        <v>3900</v>
      </c>
      <c r="C3983" s="66" t="s">
        <v>17</v>
      </c>
      <c r="D3983" s="66"/>
      <c r="E3983" s="66"/>
      <c r="F3983" s="13" t="s">
        <v>25</v>
      </c>
      <c r="G3983" s="15">
        <v>9.9599999999999994E-2</v>
      </c>
      <c r="H3983" s="16">
        <v>24.37</v>
      </c>
      <c r="I3983" s="16">
        <f>ROUND(ROUND(G3983,8)*H3983,2)</f>
        <v>2.4300000000000002</v>
      </c>
    </row>
    <row r="3984" spans="1:9" ht="18" customHeight="1" x14ac:dyDescent="0.25">
      <c r="A3984" s="8"/>
      <c r="B3984" s="8"/>
      <c r="C3984" s="8"/>
      <c r="D3984" s="8"/>
      <c r="E3984" s="8"/>
      <c r="F3984" s="8"/>
      <c r="G3984" s="67" t="s">
        <v>3875</v>
      </c>
      <c r="H3984" s="67"/>
      <c r="I3984" s="17">
        <f>SUM(I3982:I3983)</f>
        <v>12.799999999999999</v>
      </c>
    </row>
    <row r="3985" spans="1:9" ht="15" customHeight="1" x14ac:dyDescent="0.25">
      <c r="A3985" s="69" t="s">
        <v>5176</v>
      </c>
      <c r="B3985" s="69"/>
      <c r="C3985" s="69"/>
      <c r="D3985" s="8"/>
      <c r="E3985" s="8"/>
      <c r="F3985" s="8"/>
      <c r="G3985" s="68" t="s">
        <v>3745</v>
      </c>
      <c r="H3985" s="68"/>
      <c r="I3985" s="4">
        <v>65.37</v>
      </c>
    </row>
    <row r="3986" spans="1:9" ht="2.1" customHeight="1" x14ac:dyDescent="0.25">
      <c r="A3986" s="69"/>
      <c r="B3986" s="69"/>
      <c r="C3986" s="69"/>
      <c r="D3986" s="8"/>
      <c r="E3986" s="8"/>
      <c r="F3986" s="8"/>
      <c r="G3986" s="8"/>
      <c r="H3986" s="8"/>
      <c r="I3986" s="8"/>
    </row>
    <row r="3987" spans="1:9" ht="9.9499999999999993" customHeight="1" x14ac:dyDescent="0.25">
      <c r="A3987" s="8"/>
      <c r="B3987" s="8"/>
      <c r="C3987" s="8"/>
      <c r="D3987" s="8"/>
      <c r="E3987" s="8"/>
      <c r="F3987" s="8"/>
      <c r="G3987" s="62"/>
      <c r="H3987" s="62"/>
      <c r="I3987" s="62"/>
    </row>
    <row r="3988" spans="1:9" ht="20.100000000000001" customHeight="1" x14ac:dyDescent="0.25">
      <c r="A3988" s="63" t="s">
        <v>5180</v>
      </c>
      <c r="B3988" s="63"/>
      <c r="C3988" s="63"/>
      <c r="D3988" s="63"/>
      <c r="E3988" s="63"/>
      <c r="F3988" s="63"/>
      <c r="G3988" s="63"/>
      <c r="H3988" s="63"/>
      <c r="I3988" s="63"/>
    </row>
    <row r="3989" spans="1:9" ht="15" customHeight="1" x14ac:dyDescent="0.25">
      <c r="A3989" s="64" t="s">
        <v>3887</v>
      </c>
      <c r="B3989" s="64"/>
      <c r="C3989" s="65" t="s">
        <v>3</v>
      </c>
      <c r="D3989" s="65"/>
      <c r="E3989" s="65"/>
      <c r="F3989" s="12" t="s">
        <v>4</v>
      </c>
      <c r="G3989" s="12" t="s">
        <v>3725</v>
      </c>
      <c r="H3989" s="12" t="s">
        <v>3726</v>
      </c>
      <c r="I3989" s="12" t="s">
        <v>3727</v>
      </c>
    </row>
    <row r="3990" spans="1:9" ht="21" customHeight="1" x14ac:dyDescent="0.25">
      <c r="A3990" s="13" t="s">
        <v>5181</v>
      </c>
      <c r="B3990" s="14" t="s">
        <v>5182</v>
      </c>
      <c r="C3990" s="66" t="s">
        <v>17</v>
      </c>
      <c r="D3990" s="66"/>
      <c r="E3990" s="66"/>
      <c r="F3990" s="13" t="s">
        <v>61</v>
      </c>
      <c r="G3990" s="15">
        <v>1</v>
      </c>
      <c r="H3990" s="16">
        <v>103.41</v>
      </c>
      <c r="I3990" s="16">
        <f>TRUNC(TRUNC(G3990,8)*H3990,2)</f>
        <v>103.41</v>
      </c>
    </row>
    <row r="3991" spans="1:9" ht="29.1" customHeight="1" x14ac:dyDescent="0.25">
      <c r="A3991" s="13" t="s">
        <v>5153</v>
      </c>
      <c r="B3991" s="14" t="s">
        <v>5154</v>
      </c>
      <c r="C3991" s="66" t="s">
        <v>17</v>
      </c>
      <c r="D3991" s="66"/>
      <c r="E3991" s="66"/>
      <c r="F3991" s="13" t="s">
        <v>61</v>
      </c>
      <c r="G3991" s="15">
        <v>2</v>
      </c>
      <c r="H3991" s="16">
        <v>19.260000000000002</v>
      </c>
      <c r="I3991" s="16">
        <f>TRUNC(TRUNC(G3991,8)*H3991,2)</f>
        <v>38.520000000000003</v>
      </c>
    </row>
    <row r="3992" spans="1:9" ht="15" customHeight="1" x14ac:dyDescent="0.25">
      <c r="A3992" s="13" t="s">
        <v>5183</v>
      </c>
      <c r="B3992" s="14" t="s">
        <v>5184</v>
      </c>
      <c r="C3992" s="66" t="s">
        <v>17</v>
      </c>
      <c r="D3992" s="66"/>
      <c r="E3992" s="66"/>
      <c r="F3992" s="13" t="s">
        <v>740</v>
      </c>
      <c r="G3992" s="15">
        <v>3.04E-2</v>
      </c>
      <c r="H3992" s="16">
        <v>110.06</v>
      </c>
      <c r="I3992" s="16">
        <f>TRUNC(TRUNC(G3992,8)*H3992,2)</f>
        <v>3.34</v>
      </c>
    </row>
    <row r="3993" spans="1:9" ht="15" customHeight="1" x14ac:dyDescent="0.25">
      <c r="A3993" s="8"/>
      <c r="B3993" s="8"/>
      <c r="C3993" s="8"/>
      <c r="D3993" s="8"/>
      <c r="E3993" s="8"/>
      <c r="F3993" s="8"/>
      <c r="G3993" s="67" t="s">
        <v>3896</v>
      </c>
      <c r="H3993" s="67"/>
      <c r="I3993" s="17">
        <f>SUM(I3990:I3992)</f>
        <v>145.27000000000001</v>
      </c>
    </row>
    <row r="3994" spans="1:9" ht="15" customHeight="1" x14ac:dyDescent="0.25">
      <c r="A3994" s="64" t="s">
        <v>3872</v>
      </c>
      <c r="B3994" s="64"/>
      <c r="C3994" s="65" t="s">
        <v>3</v>
      </c>
      <c r="D3994" s="65"/>
      <c r="E3994" s="65"/>
      <c r="F3994" s="12" t="s">
        <v>4</v>
      </c>
      <c r="G3994" s="12" t="s">
        <v>3725</v>
      </c>
      <c r="H3994" s="12" t="s">
        <v>3726</v>
      </c>
      <c r="I3994" s="12" t="s">
        <v>3727</v>
      </c>
    </row>
    <row r="3995" spans="1:9" ht="21" customHeight="1" x14ac:dyDescent="0.25">
      <c r="A3995" s="13" t="s">
        <v>3938</v>
      </c>
      <c r="B3995" s="14" t="s">
        <v>3939</v>
      </c>
      <c r="C3995" s="66" t="s">
        <v>17</v>
      </c>
      <c r="D3995" s="66"/>
      <c r="E3995" s="66"/>
      <c r="F3995" s="13" t="s">
        <v>25</v>
      </c>
      <c r="G3995" s="15">
        <v>0.38700000000000001</v>
      </c>
      <c r="H3995" s="16">
        <v>32.799999999999997</v>
      </c>
      <c r="I3995" s="16">
        <f>TRUNC(TRUNC(G3995,8)*H3995,2)</f>
        <v>12.69</v>
      </c>
    </row>
    <row r="3996" spans="1:9" ht="15" customHeight="1" x14ac:dyDescent="0.25">
      <c r="A3996" s="13" t="s">
        <v>3899</v>
      </c>
      <c r="B3996" s="14" t="s">
        <v>3900</v>
      </c>
      <c r="C3996" s="66" t="s">
        <v>17</v>
      </c>
      <c r="D3996" s="66"/>
      <c r="E3996" s="66"/>
      <c r="F3996" s="13" t="s">
        <v>25</v>
      </c>
      <c r="G3996" s="15">
        <v>0.18859999999999999</v>
      </c>
      <c r="H3996" s="16">
        <v>24.37</v>
      </c>
      <c r="I3996" s="16">
        <f>TRUNC(TRUNC(G3996,8)*H3996,2)</f>
        <v>4.59</v>
      </c>
    </row>
    <row r="3997" spans="1:9" ht="18" customHeight="1" x14ac:dyDescent="0.25">
      <c r="A3997" s="8"/>
      <c r="B3997" s="8"/>
      <c r="C3997" s="8"/>
      <c r="D3997" s="8"/>
      <c r="E3997" s="8"/>
      <c r="F3997" s="8"/>
      <c r="G3997" s="67" t="s">
        <v>3875</v>
      </c>
      <c r="H3997" s="67"/>
      <c r="I3997" s="17">
        <f>SUM(I3995:I3996)</f>
        <v>17.28</v>
      </c>
    </row>
    <row r="3998" spans="1:9" ht="15" customHeight="1" x14ac:dyDescent="0.25">
      <c r="A3998" s="8"/>
      <c r="B3998" s="8"/>
      <c r="C3998" s="8"/>
      <c r="D3998" s="8"/>
      <c r="E3998" s="8"/>
      <c r="F3998" s="8"/>
      <c r="G3998" s="68" t="s">
        <v>3745</v>
      </c>
      <c r="H3998" s="68"/>
      <c r="I3998" s="4">
        <f>ROUND(SUM(I3993,I3997),2)</f>
        <v>162.55000000000001</v>
      </c>
    </row>
    <row r="3999" spans="1:9" ht="9.9499999999999993" customHeight="1" x14ac:dyDescent="0.25">
      <c r="A3999" s="8"/>
      <c r="B3999" s="8"/>
      <c r="C3999" s="8"/>
      <c r="D3999" s="8"/>
      <c r="E3999" s="8"/>
      <c r="F3999" s="8"/>
      <c r="G3999" s="62"/>
      <c r="H3999" s="62"/>
      <c r="I3999" s="62"/>
    </row>
    <row r="4000" spans="1:9" ht="20.100000000000001" customHeight="1" x14ac:dyDescent="0.25">
      <c r="A4000" s="63" t="s">
        <v>5185</v>
      </c>
      <c r="B4000" s="63"/>
      <c r="C4000" s="63"/>
      <c r="D4000" s="63"/>
      <c r="E4000" s="63"/>
      <c r="F4000" s="63"/>
      <c r="G4000" s="63"/>
      <c r="H4000" s="63"/>
      <c r="I4000" s="63"/>
    </row>
    <row r="4001" spans="1:9" ht="15" customHeight="1" x14ac:dyDescent="0.25">
      <c r="A4001" s="64" t="s">
        <v>3741</v>
      </c>
      <c r="B4001" s="64"/>
      <c r="C4001" s="65" t="s">
        <v>3</v>
      </c>
      <c r="D4001" s="65"/>
      <c r="E4001" s="65"/>
      <c r="F4001" s="12" t="s">
        <v>4</v>
      </c>
      <c r="G4001" s="12" t="s">
        <v>3725</v>
      </c>
      <c r="H4001" s="12" t="s">
        <v>3726</v>
      </c>
      <c r="I4001" s="12" t="s">
        <v>3727</v>
      </c>
    </row>
    <row r="4002" spans="1:9" ht="21" customHeight="1" x14ac:dyDescent="0.25">
      <c r="A4002" s="13" t="s">
        <v>5186</v>
      </c>
      <c r="B4002" s="14" t="s">
        <v>5187</v>
      </c>
      <c r="C4002" s="66" t="s">
        <v>17</v>
      </c>
      <c r="D4002" s="66"/>
      <c r="E4002" s="66"/>
      <c r="F4002" s="13" t="s">
        <v>61</v>
      </c>
      <c r="G4002" s="15">
        <v>1</v>
      </c>
      <c r="H4002" s="16">
        <v>43.57</v>
      </c>
      <c r="I4002" s="16">
        <f>TRUNC(TRUNC(G4002,8)*H4002,2)</f>
        <v>43.57</v>
      </c>
    </row>
    <row r="4003" spans="1:9" ht="21" customHeight="1" x14ac:dyDescent="0.25">
      <c r="A4003" s="13" t="s">
        <v>4041</v>
      </c>
      <c r="B4003" s="14" t="s">
        <v>4042</v>
      </c>
      <c r="C4003" s="66" t="s">
        <v>17</v>
      </c>
      <c r="D4003" s="66"/>
      <c r="E4003" s="66"/>
      <c r="F4003" s="13" t="s">
        <v>61</v>
      </c>
      <c r="G4003" s="15">
        <v>1</v>
      </c>
      <c r="H4003" s="16">
        <v>534.86</v>
      </c>
      <c r="I4003" s="16">
        <f>TRUNC(TRUNC(G4003,8)*H4003,2)</f>
        <v>534.86</v>
      </c>
    </row>
    <row r="4004" spans="1:9" ht="15" customHeight="1" x14ac:dyDescent="0.25">
      <c r="A4004" s="8"/>
      <c r="B4004" s="8"/>
      <c r="C4004" s="8"/>
      <c r="D4004" s="8"/>
      <c r="E4004" s="8"/>
      <c r="F4004" s="8"/>
      <c r="G4004" s="67" t="s">
        <v>3744</v>
      </c>
      <c r="H4004" s="67"/>
      <c r="I4004" s="17">
        <f>SUM(I4002:I4003)</f>
        <v>578.43000000000006</v>
      </c>
    </row>
    <row r="4005" spans="1:9" ht="15" customHeight="1" x14ac:dyDescent="0.25">
      <c r="A4005" s="8"/>
      <c r="B4005" s="8"/>
      <c r="C4005" s="8"/>
      <c r="D4005" s="8"/>
      <c r="E4005" s="8"/>
      <c r="F4005" s="8"/>
      <c r="G4005" s="68" t="s">
        <v>3745</v>
      </c>
      <c r="H4005" s="68"/>
      <c r="I4005" s="4">
        <f>ROUND(SUM(I4004),2)</f>
        <v>578.42999999999995</v>
      </c>
    </row>
    <row r="4006" spans="1:9" ht="9.9499999999999993" customHeight="1" x14ac:dyDescent="0.25">
      <c r="A4006" s="8"/>
      <c r="B4006" s="8"/>
      <c r="C4006" s="8"/>
      <c r="D4006" s="8"/>
      <c r="E4006" s="8"/>
      <c r="F4006" s="8"/>
      <c r="G4006" s="62"/>
      <c r="H4006" s="62"/>
      <c r="I4006" s="62"/>
    </row>
    <row r="4007" spans="1:9" ht="20.100000000000001" customHeight="1" x14ac:dyDescent="0.25">
      <c r="A4007" s="63" t="s">
        <v>5188</v>
      </c>
      <c r="B4007" s="63"/>
      <c r="C4007" s="63"/>
      <c r="D4007" s="63"/>
      <c r="E4007" s="63"/>
      <c r="F4007" s="63"/>
      <c r="G4007" s="63"/>
      <c r="H4007" s="63"/>
      <c r="I4007" s="63"/>
    </row>
    <row r="4008" spans="1:9" ht="15" customHeight="1" x14ac:dyDescent="0.25">
      <c r="A4008" s="64" t="s">
        <v>3887</v>
      </c>
      <c r="B4008" s="64"/>
      <c r="C4008" s="65" t="s">
        <v>3</v>
      </c>
      <c r="D4008" s="65"/>
      <c r="E4008" s="65"/>
      <c r="F4008" s="12" t="s">
        <v>4</v>
      </c>
      <c r="G4008" s="12" t="s">
        <v>3725</v>
      </c>
      <c r="H4008" s="12" t="s">
        <v>3726</v>
      </c>
      <c r="I4008" s="12" t="s">
        <v>3727</v>
      </c>
    </row>
    <row r="4009" spans="1:9" ht="21" customHeight="1" x14ac:dyDescent="0.25">
      <c r="A4009" s="13" t="s">
        <v>5189</v>
      </c>
      <c r="B4009" s="14" t="s">
        <v>5190</v>
      </c>
      <c r="C4009" s="66" t="s">
        <v>17</v>
      </c>
      <c r="D4009" s="66"/>
      <c r="E4009" s="66"/>
      <c r="F4009" s="13" t="s">
        <v>61</v>
      </c>
      <c r="G4009" s="15">
        <v>2.1000000000000001E-2</v>
      </c>
      <c r="H4009" s="16">
        <v>3.76</v>
      </c>
      <c r="I4009" s="16">
        <f>TRUNC(TRUNC(G4009,8)*H4009,2)</f>
        <v>7.0000000000000007E-2</v>
      </c>
    </row>
    <row r="4010" spans="1:9" ht="21" customHeight="1" x14ac:dyDescent="0.25">
      <c r="A4010" s="13" t="s">
        <v>5191</v>
      </c>
      <c r="B4010" s="14" t="s">
        <v>5192</v>
      </c>
      <c r="C4010" s="66" t="s">
        <v>17</v>
      </c>
      <c r="D4010" s="66"/>
      <c r="E4010" s="66"/>
      <c r="F4010" s="13" t="s">
        <v>61</v>
      </c>
      <c r="G4010" s="15">
        <v>1</v>
      </c>
      <c r="H4010" s="16">
        <v>151.76</v>
      </c>
      <c r="I4010" s="16">
        <f>TRUNC(TRUNC(G4010,8)*H4010,2)</f>
        <v>151.76</v>
      </c>
    </row>
    <row r="4011" spans="1:9" ht="15" customHeight="1" x14ac:dyDescent="0.25">
      <c r="A4011" s="8"/>
      <c r="B4011" s="8"/>
      <c r="C4011" s="8"/>
      <c r="D4011" s="8"/>
      <c r="E4011" s="8"/>
      <c r="F4011" s="8"/>
      <c r="G4011" s="67" t="s">
        <v>3896</v>
      </c>
      <c r="H4011" s="67"/>
      <c r="I4011" s="17">
        <f>SUM(I4009:I4010)</f>
        <v>151.82999999999998</v>
      </c>
    </row>
    <row r="4012" spans="1:9" ht="15" customHeight="1" x14ac:dyDescent="0.25">
      <c r="A4012" s="64" t="s">
        <v>3872</v>
      </c>
      <c r="B4012" s="64"/>
      <c r="C4012" s="65" t="s">
        <v>3</v>
      </c>
      <c r="D4012" s="65"/>
      <c r="E4012" s="65"/>
      <c r="F4012" s="12" t="s">
        <v>4</v>
      </c>
      <c r="G4012" s="12" t="s">
        <v>3725</v>
      </c>
      <c r="H4012" s="12" t="s">
        <v>3726</v>
      </c>
      <c r="I4012" s="12" t="s">
        <v>3727</v>
      </c>
    </row>
    <row r="4013" spans="1:9" ht="21" customHeight="1" x14ac:dyDescent="0.25">
      <c r="A4013" s="13" t="s">
        <v>3938</v>
      </c>
      <c r="B4013" s="14" t="s">
        <v>3939</v>
      </c>
      <c r="C4013" s="66" t="s">
        <v>17</v>
      </c>
      <c r="D4013" s="66"/>
      <c r="E4013" s="66"/>
      <c r="F4013" s="13" t="s">
        <v>25</v>
      </c>
      <c r="G4013" s="15">
        <v>9.6000000000000002E-2</v>
      </c>
      <c r="H4013" s="16">
        <v>32.799999999999997</v>
      </c>
      <c r="I4013" s="16">
        <f>TRUNC(TRUNC(G4013,8)*H4013,2)</f>
        <v>3.14</v>
      </c>
    </row>
    <row r="4014" spans="1:9" ht="15" customHeight="1" x14ac:dyDescent="0.25">
      <c r="A4014" s="13" t="s">
        <v>3899</v>
      </c>
      <c r="B4014" s="14" t="s">
        <v>3900</v>
      </c>
      <c r="C4014" s="66" t="s">
        <v>17</v>
      </c>
      <c r="D4014" s="66"/>
      <c r="E4014" s="66"/>
      <c r="F4014" s="13" t="s">
        <v>25</v>
      </c>
      <c r="G4014" s="15">
        <v>3.0300000000000001E-2</v>
      </c>
      <c r="H4014" s="16">
        <v>24.37</v>
      </c>
      <c r="I4014" s="16">
        <f>TRUNC(TRUNC(G4014,8)*H4014,2)</f>
        <v>0.73</v>
      </c>
    </row>
    <row r="4015" spans="1:9" ht="18" customHeight="1" x14ac:dyDescent="0.25">
      <c r="A4015" s="8"/>
      <c r="B4015" s="8"/>
      <c r="C4015" s="8"/>
      <c r="D4015" s="8"/>
      <c r="E4015" s="8"/>
      <c r="F4015" s="8"/>
      <c r="G4015" s="67" t="s">
        <v>3875</v>
      </c>
      <c r="H4015" s="67"/>
      <c r="I4015" s="17">
        <f>SUM(I4013:I4014)</f>
        <v>3.87</v>
      </c>
    </row>
    <row r="4016" spans="1:9" ht="15" customHeight="1" x14ac:dyDescent="0.25">
      <c r="A4016" s="8"/>
      <c r="B4016" s="8"/>
      <c r="C4016" s="8"/>
      <c r="D4016" s="8"/>
      <c r="E4016" s="8"/>
      <c r="F4016" s="8"/>
      <c r="G4016" s="68" t="s">
        <v>3745</v>
      </c>
      <c r="H4016" s="68"/>
      <c r="I4016" s="4">
        <f>ROUND(SUM(I4011,I4015),2)</f>
        <v>155.69999999999999</v>
      </c>
    </row>
    <row r="4017" spans="1:9" ht="9.9499999999999993" customHeight="1" x14ac:dyDescent="0.25">
      <c r="A4017" s="8"/>
      <c r="B4017" s="8"/>
      <c r="C4017" s="8"/>
      <c r="D4017" s="8"/>
      <c r="E4017" s="8"/>
      <c r="F4017" s="8"/>
      <c r="G4017" s="62"/>
      <c r="H4017" s="62"/>
      <c r="I4017" s="62"/>
    </row>
    <row r="4018" spans="1:9" ht="20.100000000000001" customHeight="1" x14ac:dyDescent="0.25">
      <c r="A4018" s="63" t="s">
        <v>5193</v>
      </c>
      <c r="B4018" s="63"/>
      <c r="C4018" s="63"/>
      <c r="D4018" s="63"/>
      <c r="E4018" s="63"/>
      <c r="F4018" s="63"/>
      <c r="G4018" s="63"/>
      <c r="H4018" s="63"/>
      <c r="I4018" s="63"/>
    </row>
    <row r="4019" spans="1:9" ht="15" customHeight="1" x14ac:dyDescent="0.25">
      <c r="A4019" s="64" t="s">
        <v>3887</v>
      </c>
      <c r="B4019" s="64"/>
      <c r="C4019" s="65" t="s">
        <v>3</v>
      </c>
      <c r="D4019" s="65"/>
      <c r="E4019" s="65"/>
      <c r="F4019" s="12" t="s">
        <v>4</v>
      </c>
      <c r="G4019" s="12" t="s">
        <v>3725</v>
      </c>
      <c r="H4019" s="12" t="s">
        <v>3726</v>
      </c>
      <c r="I4019" s="12" t="s">
        <v>3727</v>
      </c>
    </row>
    <row r="4020" spans="1:9" ht="21" customHeight="1" x14ac:dyDescent="0.25">
      <c r="A4020" s="13" t="s">
        <v>5189</v>
      </c>
      <c r="B4020" s="14" t="s">
        <v>5190</v>
      </c>
      <c r="C4020" s="66" t="s">
        <v>17</v>
      </c>
      <c r="D4020" s="66"/>
      <c r="E4020" s="66"/>
      <c r="F4020" s="13" t="s">
        <v>61</v>
      </c>
      <c r="G4020" s="15">
        <v>4.2000000000000003E-2</v>
      </c>
      <c r="H4020" s="16">
        <v>3.76</v>
      </c>
      <c r="I4020" s="16">
        <f>ROUND(ROUND(G4020,8)*H4020,2)</f>
        <v>0.16</v>
      </c>
    </row>
    <row r="4021" spans="1:9" ht="29.1" customHeight="1" x14ac:dyDescent="0.25">
      <c r="A4021" s="13" t="s">
        <v>5194</v>
      </c>
      <c r="B4021" s="14" t="s">
        <v>5195</v>
      </c>
      <c r="C4021" s="66" t="s">
        <v>17</v>
      </c>
      <c r="D4021" s="66"/>
      <c r="E4021" s="66"/>
      <c r="F4021" s="13" t="s">
        <v>61</v>
      </c>
      <c r="G4021" s="15">
        <v>1</v>
      </c>
      <c r="H4021" s="16">
        <v>356.08</v>
      </c>
      <c r="I4021" s="16">
        <f>ROUND(ROUND(G4021,8)*H4021,2)</f>
        <v>356.08</v>
      </c>
    </row>
    <row r="4022" spans="1:9" ht="15" customHeight="1" x14ac:dyDescent="0.25">
      <c r="A4022" s="8"/>
      <c r="B4022" s="8"/>
      <c r="C4022" s="8"/>
      <c r="D4022" s="8"/>
      <c r="E4022" s="8"/>
      <c r="F4022" s="8"/>
      <c r="G4022" s="67" t="s">
        <v>3896</v>
      </c>
      <c r="H4022" s="67"/>
      <c r="I4022" s="17">
        <f>SUM(I4020:I4021)</f>
        <v>356.24</v>
      </c>
    </row>
    <row r="4023" spans="1:9" ht="15" customHeight="1" x14ac:dyDescent="0.25">
      <c r="A4023" s="64" t="s">
        <v>3872</v>
      </c>
      <c r="B4023" s="64"/>
      <c r="C4023" s="65" t="s">
        <v>3</v>
      </c>
      <c r="D4023" s="65"/>
      <c r="E4023" s="65"/>
      <c r="F4023" s="12" t="s">
        <v>4</v>
      </c>
      <c r="G4023" s="12" t="s">
        <v>3725</v>
      </c>
      <c r="H4023" s="12" t="s">
        <v>3726</v>
      </c>
      <c r="I4023" s="12" t="s">
        <v>3727</v>
      </c>
    </row>
    <row r="4024" spans="1:9" ht="21" customHeight="1" x14ac:dyDescent="0.25">
      <c r="A4024" s="13" t="s">
        <v>3938</v>
      </c>
      <c r="B4024" s="14" t="s">
        <v>3939</v>
      </c>
      <c r="C4024" s="66" t="s">
        <v>17</v>
      </c>
      <c r="D4024" s="66"/>
      <c r="E4024" s="66"/>
      <c r="F4024" s="13" t="s">
        <v>25</v>
      </c>
      <c r="G4024" s="15">
        <v>0.46300000000000002</v>
      </c>
      <c r="H4024" s="16">
        <v>32.799999999999997</v>
      </c>
      <c r="I4024" s="16">
        <f>ROUND(ROUND(G4024,8)*H4024,2)</f>
        <v>15.19</v>
      </c>
    </row>
    <row r="4025" spans="1:9" ht="15" customHeight="1" x14ac:dyDescent="0.25">
      <c r="A4025" s="13" t="s">
        <v>3899</v>
      </c>
      <c r="B4025" s="14" t="s">
        <v>3900</v>
      </c>
      <c r="C4025" s="66" t="s">
        <v>17</v>
      </c>
      <c r="D4025" s="66"/>
      <c r="E4025" s="66"/>
      <c r="F4025" s="13" t="s">
        <v>25</v>
      </c>
      <c r="G4025" s="15">
        <v>0.1459</v>
      </c>
      <c r="H4025" s="16">
        <v>24.37</v>
      </c>
      <c r="I4025" s="16">
        <f>ROUND(ROUND(G4025,8)*H4025,2)</f>
        <v>3.56</v>
      </c>
    </row>
    <row r="4026" spans="1:9" ht="18" customHeight="1" x14ac:dyDescent="0.25">
      <c r="A4026" s="8"/>
      <c r="B4026" s="8"/>
      <c r="C4026" s="8"/>
      <c r="D4026" s="8"/>
      <c r="E4026" s="8"/>
      <c r="F4026" s="8"/>
      <c r="G4026" s="67" t="s">
        <v>3875</v>
      </c>
      <c r="H4026" s="67"/>
      <c r="I4026" s="17">
        <f>SUM(I4024:I4025)</f>
        <v>18.75</v>
      </c>
    </row>
    <row r="4027" spans="1:9" ht="15" customHeight="1" x14ac:dyDescent="0.25">
      <c r="A4027" s="69" t="s">
        <v>5196</v>
      </c>
      <c r="B4027" s="69"/>
      <c r="C4027" s="69"/>
      <c r="D4027" s="8"/>
      <c r="E4027" s="8"/>
      <c r="F4027" s="8"/>
      <c r="G4027" s="68" t="s">
        <v>3745</v>
      </c>
      <c r="H4027" s="68"/>
      <c r="I4027" s="4">
        <v>374.99</v>
      </c>
    </row>
    <row r="4028" spans="1:9" ht="9" customHeight="1" x14ac:dyDescent="0.25">
      <c r="A4028" s="69"/>
      <c r="B4028" s="69"/>
      <c r="C4028" s="69"/>
      <c r="D4028" s="8"/>
      <c r="E4028" s="8"/>
      <c r="F4028" s="8"/>
      <c r="G4028" s="8"/>
      <c r="H4028" s="8"/>
      <c r="I4028" s="8"/>
    </row>
    <row r="4029" spans="1:9" ht="9.9499999999999993" customHeight="1" x14ac:dyDescent="0.25">
      <c r="A4029" s="8"/>
      <c r="B4029" s="8"/>
      <c r="C4029" s="8"/>
      <c r="D4029" s="8"/>
      <c r="E4029" s="8"/>
      <c r="F4029" s="8"/>
      <c r="G4029" s="62"/>
      <c r="H4029" s="62"/>
      <c r="I4029" s="62"/>
    </row>
    <row r="4030" spans="1:9" ht="20.100000000000001" customHeight="1" x14ac:dyDescent="0.25">
      <c r="A4030" s="63" t="s">
        <v>5197</v>
      </c>
      <c r="B4030" s="63"/>
      <c r="C4030" s="63"/>
      <c r="D4030" s="63"/>
      <c r="E4030" s="63"/>
      <c r="F4030" s="63"/>
      <c r="G4030" s="63"/>
      <c r="H4030" s="63"/>
      <c r="I4030" s="63"/>
    </row>
    <row r="4031" spans="1:9" ht="15" customHeight="1" x14ac:dyDescent="0.25">
      <c r="A4031" s="64" t="s">
        <v>3887</v>
      </c>
      <c r="B4031" s="64"/>
      <c r="C4031" s="65" t="s">
        <v>3</v>
      </c>
      <c r="D4031" s="65"/>
      <c r="E4031" s="65"/>
      <c r="F4031" s="12" t="s">
        <v>4</v>
      </c>
      <c r="G4031" s="12" t="s">
        <v>3725</v>
      </c>
      <c r="H4031" s="12" t="s">
        <v>3726</v>
      </c>
      <c r="I4031" s="12" t="s">
        <v>3727</v>
      </c>
    </row>
    <row r="4032" spans="1:9" ht="29.1" customHeight="1" x14ac:dyDescent="0.25">
      <c r="A4032" s="13" t="s">
        <v>4857</v>
      </c>
      <c r="B4032" s="14" t="s">
        <v>4858</v>
      </c>
      <c r="C4032" s="66" t="s">
        <v>17</v>
      </c>
      <c r="D4032" s="66"/>
      <c r="E4032" s="66"/>
      <c r="F4032" s="13" t="s">
        <v>61</v>
      </c>
      <c r="G4032" s="15">
        <v>6</v>
      </c>
      <c r="H4032" s="16">
        <v>0.61</v>
      </c>
      <c r="I4032" s="16">
        <f>ROUND(ROUND(G4032,8)*H4032,2)</f>
        <v>3.66</v>
      </c>
    </row>
    <row r="4033" spans="1:9" ht="29.1" customHeight="1" x14ac:dyDescent="0.25">
      <c r="A4033" s="13" t="s">
        <v>5198</v>
      </c>
      <c r="B4033" s="14" t="s">
        <v>5199</v>
      </c>
      <c r="C4033" s="66" t="s">
        <v>17</v>
      </c>
      <c r="D4033" s="66"/>
      <c r="E4033" s="66"/>
      <c r="F4033" s="13" t="s">
        <v>72</v>
      </c>
      <c r="G4033" s="15">
        <v>2.2000000000000002</v>
      </c>
      <c r="H4033" s="16">
        <v>473.2</v>
      </c>
      <c r="I4033" s="16">
        <f>ROUND(ROUND(G4033,8)*H4033,2)</f>
        <v>1041.04</v>
      </c>
    </row>
    <row r="4034" spans="1:9" ht="15" customHeight="1" x14ac:dyDescent="0.25">
      <c r="A4034" s="13" t="s">
        <v>5200</v>
      </c>
      <c r="B4034" s="14" t="s">
        <v>5201</v>
      </c>
      <c r="C4034" s="66" t="s">
        <v>17</v>
      </c>
      <c r="D4034" s="66"/>
      <c r="E4034" s="66"/>
      <c r="F4034" s="13" t="s">
        <v>740</v>
      </c>
      <c r="G4034" s="15">
        <v>2.82</v>
      </c>
      <c r="H4034" s="16">
        <v>45.88</v>
      </c>
      <c r="I4034" s="16">
        <f>ROUND(ROUND(G4034,8)*H4034,2)</f>
        <v>129.38</v>
      </c>
    </row>
    <row r="4035" spans="1:9" ht="15" customHeight="1" x14ac:dyDescent="0.25">
      <c r="A4035" s="13" t="s">
        <v>5183</v>
      </c>
      <c r="B4035" s="14" t="s">
        <v>5184</v>
      </c>
      <c r="C4035" s="66" t="s">
        <v>17</v>
      </c>
      <c r="D4035" s="66"/>
      <c r="E4035" s="66"/>
      <c r="F4035" s="13" t="s">
        <v>740</v>
      </c>
      <c r="G4035" s="15">
        <v>0.11</v>
      </c>
      <c r="H4035" s="16">
        <v>110.06</v>
      </c>
      <c r="I4035" s="16">
        <f>ROUND(ROUND(G4035,8)*H4035,2)</f>
        <v>12.11</v>
      </c>
    </row>
    <row r="4036" spans="1:9" ht="21" customHeight="1" x14ac:dyDescent="0.25">
      <c r="A4036" s="13" t="s">
        <v>5202</v>
      </c>
      <c r="B4036" s="14" t="s">
        <v>5203</v>
      </c>
      <c r="C4036" s="66" t="s">
        <v>17</v>
      </c>
      <c r="D4036" s="66"/>
      <c r="E4036" s="66"/>
      <c r="F4036" s="13" t="s">
        <v>61</v>
      </c>
      <c r="G4036" s="15">
        <v>2</v>
      </c>
      <c r="H4036" s="16">
        <v>15.88</v>
      </c>
      <c r="I4036" s="16">
        <f>ROUND(ROUND(G4036,8)*H4036,2)</f>
        <v>31.76</v>
      </c>
    </row>
    <row r="4037" spans="1:9" ht="15" customHeight="1" x14ac:dyDescent="0.25">
      <c r="A4037" s="8"/>
      <c r="B4037" s="8"/>
      <c r="C4037" s="8"/>
      <c r="D4037" s="8"/>
      <c r="E4037" s="8"/>
      <c r="F4037" s="8"/>
      <c r="G4037" s="67" t="s">
        <v>3896</v>
      </c>
      <c r="H4037" s="67"/>
      <c r="I4037" s="17">
        <f>SUM(I4032:I4036)</f>
        <v>1217.9499999999998</v>
      </c>
    </row>
    <row r="4038" spans="1:9" ht="15" customHeight="1" x14ac:dyDescent="0.25">
      <c r="A4038" s="64" t="s">
        <v>3872</v>
      </c>
      <c r="B4038" s="64"/>
      <c r="C4038" s="65" t="s">
        <v>3</v>
      </c>
      <c r="D4038" s="65"/>
      <c r="E4038" s="65"/>
      <c r="F4038" s="12" t="s">
        <v>4</v>
      </c>
      <c r="G4038" s="12" t="s">
        <v>3725</v>
      </c>
      <c r="H4038" s="12" t="s">
        <v>3726</v>
      </c>
      <c r="I4038" s="12" t="s">
        <v>3727</v>
      </c>
    </row>
    <row r="4039" spans="1:9" ht="21" customHeight="1" x14ac:dyDescent="0.25">
      <c r="A4039" s="13" t="s">
        <v>4885</v>
      </c>
      <c r="B4039" s="14" t="s">
        <v>4886</v>
      </c>
      <c r="C4039" s="66" t="s">
        <v>17</v>
      </c>
      <c r="D4039" s="66"/>
      <c r="E4039" s="66"/>
      <c r="F4039" s="13" t="s">
        <v>25</v>
      </c>
      <c r="G4039" s="15">
        <v>6.4</v>
      </c>
      <c r="H4039" s="16">
        <v>33.369999999999997</v>
      </c>
      <c r="I4039" s="16">
        <f>ROUND(ROUND(G4039,8)*H4039,2)</f>
        <v>213.57</v>
      </c>
    </row>
    <row r="4040" spans="1:9" ht="15" customHeight="1" x14ac:dyDescent="0.25">
      <c r="A4040" s="13" t="s">
        <v>3899</v>
      </c>
      <c r="B4040" s="14" t="s">
        <v>3900</v>
      </c>
      <c r="C4040" s="66" t="s">
        <v>17</v>
      </c>
      <c r="D4040" s="66"/>
      <c r="E4040" s="66"/>
      <c r="F4040" s="13" t="s">
        <v>25</v>
      </c>
      <c r="G4040" s="15">
        <v>3.27</v>
      </c>
      <c r="H4040" s="16">
        <v>24.37</v>
      </c>
      <c r="I4040" s="16">
        <f>ROUND(ROUND(G4040,8)*H4040,2)</f>
        <v>79.69</v>
      </c>
    </row>
    <row r="4041" spans="1:9" ht="18" customHeight="1" x14ac:dyDescent="0.25">
      <c r="A4041" s="8"/>
      <c r="B4041" s="8"/>
      <c r="C4041" s="8"/>
      <c r="D4041" s="8"/>
      <c r="E4041" s="8"/>
      <c r="F4041" s="8"/>
      <c r="G4041" s="67" t="s">
        <v>3875</v>
      </c>
      <c r="H4041" s="67"/>
      <c r="I4041" s="17">
        <f>SUM(I4039:I4040)</f>
        <v>293.26</v>
      </c>
    </row>
    <row r="4042" spans="1:9" ht="15" customHeight="1" x14ac:dyDescent="0.25">
      <c r="A4042" s="64" t="s">
        <v>3741</v>
      </c>
      <c r="B4042" s="64"/>
      <c r="C4042" s="65" t="s">
        <v>3</v>
      </c>
      <c r="D4042" s="65"/>
      <c r="E4042" s="65"/>
      <c r="F4042" s="12" t="s">
        <v>4</v>
      </c>
      <c r="G4042" s="12" t="s">
        <v>3725</v>
      </c>
      <c r="H4042" s="12" t="s">
        <v>3726</v>
      </c>
      <c r="I4042" s="12" t="s">
        <v>3727</v>
      </c>
    </row>
    <row r="4043" spans="1:9" ht="21" customHeight="1" x14ac:dyDescent="0.25">
      <c r="A4043" s="13" t="s">
        <v>5204</v>
      </c>
      <c r="B4043" s="14" t="s">
        <v>5205</v>
      </c>
      <c r="C4043" s="66" t="s">
        <v>17</v>
      </c>
      <c r="D4043" s="66"/>
      <c r="E4043" s="66"/>
      <c r="F4043" s="13" t="s">
        <v>61</v>
      </c>
      <c r="G4043" s="15">
        <v>1</v>
      </c>
      <c r="H4043" s="16">
        <v>212.08</v>
      </c>
      <c r="I4043" s="16">
        <f>ROUND(ROUND(G4043,8)*H4043,2)</f>
        <v>212.08</v>
      </c>
    </row>
    <row r="4044" spans="1:9" ht="21" customHeight="1" x14ac:dyDescent="0.25">
      <c r="A4044" s="13" t="s">
        <v>5206</v>
      </c>
      <c r="B4044" s="14" t="s">
        <v>5207</v>
      </c>
      <c r="C4044" s="66" t="s">
        <v>17</v>
      </c>
      <c r="D4044" s="66"/>
      <c r="E4044" s="66"/>
      <c r="F4044" s="13" t="s">
        <v>61</v>
      </c>
      <c r="G4044" s="15">
        <v>1</v>
      </c>
      <c r="H4044" s="16">
        <v>11.59</v>
      </c>
      <c r="I4044" s="16">
        <f>ROUND(ROUND(G4044,8)*H4044,2)</f>
        <v>11.59</v>
      </c>
    </row>
    <row r="4045" spans="1:9" ht="15" customHeight="1" x14ac:dyDescent="0.25">
      <c r="A4045" s="8"/>
      <c r="B4045" s="8"/>
      <c r="C4045" s="8"/>
      <c r="D4045" s="8"/>
      <c r="E4045" s="8"/>
      <c r="F4045" s="8"/>
      <c r="G4045" s="67" t="s">
        <v>3744</v>
      </c>
      <c r="H4045" s="67"/>
      <c r="I4045" s="17">
        <f>SUM(I4043:I4044)</f>
        <v>223.67000000000002</v>
      </c>
    </row>
    <row r="4046" spans="1:9" ht="15" customHeight="1" x14ac:dyDescent="0.25">
      <c r="A4046" s="69" t="s">
        <v>5208</v>
      </c>
      <c r="B4046" s="69"/>
      <c r="C4046" s="69"/>
      <c r="D4046" s="8"/>
      <c r="E4046" s="8"/>
      <c r="F4046" s="8"/>
      <c r="G4046" s="68" t="s">
        <v>3745</v>
      </c>
      <c r="H4046" s="68"/>
      <c r="I4046" s="4">
        <v>1734.88</v>
      </c>
    </row>
    <row r="4047" spans="1:9" ht="15.95" customHeight="1" x14ac:dyDescent="0.25">
      <c r="A4047" s="69"/>
      <c r="B4047" s="69"/>
      <c r="C4047" s="69"/>
      <c r="D4047" s="8"/>
      <c r="E4047" s="8"/>
      <c r="F4047" s="8"/>
      <c r="G4047" s="8"/>
      <c r="H4047" s="8"/>
      <c r="I4047" s="8"/>
    </row>
    <row r="4048" spans="1:9" ht="9.9499999999999993" customHeight="1" x14ac:dyDescent="0.25">
      <c r="A4048" s="8"/>
      <c r="B4048" s="8"/>
      <c r="C4048" s="8"/>
      <c r="D4048" s="8"/>
      <c r="E4048" s="8"/>
      <c r="F4048" s="8"/>
      <c r="G4048" s="62"/>
      <c r="H4048" s="62"/>
      <c r="I4048" s="62"/>
    </row>
    <row r="4049" spans="1:9" ht="20.100000000000001" customHeight="1" x14ac:dyDescent="0.25">
      <c r="A4049" s="63" t="s">
        <v>5209</v>
      </c>
      <c r="B4049" s="63"/>
      <c r="C4049" s="63"/>
      <c r="D4049" s="63"/>
      <c r="E4049" s="63"/>
      <c r="F4049" s="63"/>
      <c r="G4049" s="63"/>
      <c r="H4049" s="63"/>
      <c r="I4049" s="63"/>
    </row>
    <row r="4050" spans="1:9" ht="15" customHeight="1" x14ac:dyDescent="0.25">
      <c r="A4050" s="64" t="s">
        <v>3887</v>
      </c>
      <c r="B4050" s="64"/>
      <c r="C4050" s="65" t="s">
        <v>3</v>
      </c>
      <c r="D4050" s="65"/>
      <c r="E4050" s="65"/>
      <c r="F4050" s="12" t="s">
        <v>4</v>
      </c>
      <c r="G4050" s="12" t="s">
        <v>3725</v>
      </c>
      <c r="H4050" s="12" t="s">
        <v>3726</v>
      </c>
      <c r="I4050" s="12" t="s">
        <v>3727</v>
      </c>
    </row>
    <row r="4051" spans="1:9" ht="21" customHeight="1" x14ac:dyDescent="0.25">
      <c r="A4051" s="13" t="s">
        <v>5210</v>
      </c>
      <c r="B4051" s="14" t="s">
        <v>5211</v>
      </c>
      <c r="C4051" s="66" t="s">
        <v>17</v>
      </c>
      <c r="D4051" s="66"/>
      <c r="E4051" s="66"/>
      <c r="F4051" s="13" t="s">
        <v>740</v>
      </c>
      <c r="G4051" s="15">
        <v>1.2</v>
      </c>
      <c r="H4051" s="16">
        <v>22.48</v>
      </c>
      <c r="I4051" s="16">
        <f>TRUNC(TRUNC(G4051,8)*H4051,2)</f>
        <v>26.97</v>
      </c>
    </row>
    <row r="4052" spans="1:9" ht="15" customHeight="1" x14ac:dyDescent="0.25">
      <c r="A4052" s="8"/>
      <c r="B4052" s="8"/>
      <c r="C4052" s="8"/>
      <c r="D4052" s="8"/>
      <c r="E4052" s="8"/>
      <c r="F4052" s="8"/>
      <c r="G4052" s="67" t="s">
        <v>3896</v>
      </c>
      <c r="H4052" s="67"/>
      <c r="I4052" s="17">
        <f>SUM(I4051:I4051)</f>
        <v>26.97</v>
      </c>
    </row>
    <row r="4053" spans="1:9" ht="15" customHeight="1" x14ac:dyDescent="0.25">
      <c r="A4053" s="64" t="s">
        <v>3872</v>
      </c>
      <c r="B4053" s="64"/>
      <c r="C4053" s="65" t="s">
        <v>3</v>
      </c>
      <c r="D4053" s="65"/>
      <c r="E4053" s="65"/>
      <c r="F4053" s="12" t="s">
        <v>4</v>
      </c>
      <c r="G4053" s="12" t="s">
        <v>3725</v>
      </c>
      <c r="H4053" s="12" t="s">
        <v>3726</v>
      </c>
      <c r="I4053" s="12" t="s">
        <v>3727</v>
      </c>
    </row>
    <row r="4054" spans="1:9" ht="21" customHeight="1" x14ac:dyDescent="0.25">
      <c r="A4054" s="13" t="s">
        <v>5212</v>
      </c>
      <c r="B4054" s="14" t="s">
        <v>5213</v>
      </c>
      <c r="C4054" s="66" t="s">
        <v>17</v>
      </c>
      <c r="D4054" s="66"/>
      <c r="E4054" s="66"/>
      <c r="F4054" s="13" t="s">
        <v>25</v>
      </c>
      <c r="G4054" s="15">
        <v>0.12859999999999999</v>
      </c>
      <c r="H4054" s="16">
        <v>25.88</v>
      </c>
      <c r="I4054" s="16">
        <f>TRUNC(TRUNC(G4054,8)*H4054,2)</f>
        <v>3.32</v>
      </c>
    </row>
    <row r="4055" spans="1:9" ht="15" customHeight="1" x14ac:dyDescent="0.25">
      <c r="A4055" s="13" t="s">
        <v>5214</v>
      </c>
      <c r="B4055" s="14" t="s">
        <v>5215</v>
      </c>
      <c r="C4055" s="66" t="s">
        <v>17</v>
      </c>
      <c r="D4055" s="66"/>
      <c r="E4055" s="66"/>
      <c r="F4055" s="13" t="s">
        <v>25</v>
      </c>
      <c r="G4055" s="15">
        <v>0.57030000000000003</v>
      </c>
      <c r="H4055" s="16">
        <v>35.03</v>
      </c>
      <c r="I4055" s="16">
        <f>TRUNC(TRUNC(G4055,8)*H4055,2)</f>
        <v>19.97</v>
      </c>
    </row>
    <row r="4056" spans="1:9" ht="18" customHeight="1" x14ac:dyDescent="0.25">
      <c r="A4056" s="8"/>
      <c r="B4056" s="8"/>
      <c r="C4056" s="8"/>
      <c r="D4056" s="8"/>
      <c r="E4056" s="8"/>
      <c r="F4056" s="8"/>
      <c r="G4056" s="67" t="s">
        <v>3875</v>
      </c>
      <c r="H4056" s="67"/>
      <c r="I4056" s="17">
        <f>SUM(I4054:I4055)</f>
        <v>23.29</v>
      </c>
    </row>
    <row r="4057" spans="1:9" ht="15" customHeight="1" x14ac:dyDescent="0.25">
      <c r="A4057" s="8"/>
      <c r="B4057" s="8"/>
      <c r="C4057" s="8"/>
      <c r="D4057" s="8"/>
      <c r="E4057" s="8"/>
      <c r="F4057" s="8"/>
      <c r="G4057" s="68" t="s">
        <v>3745</v>
      </c>
      <c r="H4057" s="68"/>
      <c r="I4057" s="4">
        <f>ROUND(SUM(I4052,I4056),2)</f>
        <v>50.26</v>
      </c>
    </row>
    <row r="4058" spans="1:9" ht="9.9499999999999993" customHeight="1" x14ac:dyDescent="0.25">
      <c r="A4058" s="8"/>
      <c r="B4058" s="8"/>
      <c r="C4058" s="8"/>
      <c r="D4058" s="8"/>
      <c r="E4058" s="8"/>
      <c r="F4058" s="8"/>
      <c r="G4058" s="62"/>
      <c r="H4058" s="62"/>
      <c r="I4058" s="62"/>
    </row>
    <row r="4059" spans="1:9" ht="20.100000000000001" customHeight="1" x14ac:dyDescent="0.25">
      <c r="A4059" s="63" t="s">
        <v>5216</v>
      </c>
      <c r="B4059" s="63"/>
      <c r="C4059" s="63"/>
      <c r="D4059" s="63"/>
      <c r="E4059" s="63"/>
      <c r="F4059" s="63"/>
      <c r="G4059" s="63"/>
      <c r="H4059" s="63"/>
      <c r="I4059" s="63"/>
    </row>
    <row r="4060" spans="1:9" ht="15" customHeight="1" x14ac:dyDescent="0.25">
      <c r="A4060" s="64" t="s">
        <v>3887</v>
      </c>
      <c r="B4060" s="64"/>
      <c r="C4060" s="65" t="s">
        <v>3</v>
      </c>
      <c r="D4060" s="65"/>
      <c r="E4060" s="65"/>
      <c r="F4060" s="12" t="s">
        <v>4</v>
      </c>
      <c r="G4060" s="12" t="s">
        <v>3725</v>
      </c>
      <c r="H4060" s="12" t="s">
        <v>3726</v>
      </c>
      <c r="I4060" s="12" t="s">
        <v>3727</v>
      </c>
    </row>
    <row r="4061" spans="1:9" ht="15" customHeight="1" x14ac:dyDescent="0.25">
      <c r="A4061" s="13" t="s">
        <v>5217</v>
      </c>
      <c r="B4061" s="14" t="s">
        <v>5218</v>
      </c>
      <c r="C4061" s="66" t="s">
        <v>17</v>
      </c>
      <c r="D4061" s="66"/>
      <c r="E4061" s="66"/>
      <c r="F4061" s="13" t="s">
        <v>740</v>
      </c>
      <c r="G4061" s="15">
        <v>0.52</v>
      </c>
      <c r="H4061" s="16">
        <v>8.9499999999999993</v>
      </c>
      <c r="I4061" s="16">
        <f>TRUNC(TRUNC(G4061,8)*H4061,2)</f>
        <v>4.6500000000000004</v>
      </c>
    </row>
    <row r="4062" spans="1:9" ht="21" customHeight="1" x14ac:dyDescent="0.25">
      <c r="A4062" s="13" t="s">
        <v>5219</v>
      </c>
      <c r="B4062" s="14" t="s">
        <v>5220</v>
      </c>
      <c r="C4062" s="66" t="s">
        <v>17</v>
      </c>
      <c r="D4062" s="66"/>
      <c r="E4062" s="66"/>
      <c r="F4062" s="13" t="s">
        <v>72</v>
      </c>
      <c r="G4062" s="15">
        <v>1.1318999999999999</v>
      </c>
      <c r="H4062" s="16">
        <v>58.32</v>
      </c>
      <c r="I4062" s="16">
        <f>TRUNC(TRUNC(G4062,8)*H4062,2)</f>
        <v>66.010000000000005</v>
      </c>
    </row>
    <row r="4063" spans="1:9" ht="21" customHeight="1" x14ac:dyDescent="0.25">
      <c r="A4063" s="13" t="s">
        <v>5221</v>
      </c>
      <c r="B4063" s="14" t="s">
        <v>5222</v>
      </c>
      <c r="C4063" s="66" t="s">
        <v>17</v>
      </c>
      <c r="D4063" s="66"/>
      <c r="E4063" s="66"/>
      <c r="F4063" s="13" t="s">
        <v>72</v>
      </c>
      <c r="G4063" s="15">
        <v>1.1318999999999999</v>
      </c>
      <c r="H4063" s="16">
        <v>71.62</v>
      </c>
      <c r="I4063" s="16">
        <f>TRUNC(TRUNC(G4063,8)*H4063,2)</f>
        <v>81.06</v>
      </c>
    </row>
    <row r="4064" spans="1:9" ht="21" customHeight="1" x14ac:dyDescent="0.25">
      <c r="A4064" s="13" t="s">
        <v>5223</v>
      </c>
      <c r="B4064" s="14" t="s">
        <v>5224</v>
      </c>
      <c r="C4064" s="66" t="s">
        <v>17</v>
      </c>
      <c r="D4064" s="66"/>
      <c r="E4064" s="66"/>
      <c r="F4064" s="13" t="s">
        <v>4149</v>
      </c>
      <c r="G4064" s="15">
        <v>0.58720000000000006</v>
      </c>
      <c r="H4064" s="16">
        <v>24.22</v>
      </c>
      <c r="I4064" s="16">
        <f>TRUNC(TRUNC(G4064,8)*H4064,2)</f>
        <v>14.22</v>
      </c>
    </row>
    <row r="4065" spans="1:9" ht="15" customHeight="1" x14ac:dyDescent="0.25">
      <c r="A4065" s="8"/>
      <c r="B4065" s="8"/>
      <c r="C4065" s="8"/>
      <c r="D4065" s="8"/>
      <c r="E4065" s="8"/>
      <c r="F4065" s="8"/>
      <c r="G4065" s="67" t="s">
        <v>3896</v>
      </c>
      <c r="H4065" s="67"/>
      <c r="I4065" s="17">
        <f>SUM(I4061:I4064)</f>
        <v>165.94000000000003</v>
      </c>
    </row>
    <row r="4066" spans="1:9" ht="15" customHeight="1" x14ac:dyDescent="0.25">
      <c r="A4066" s="64" t="s">
        <v>3872</v>
      </c>
      <c r="B4066" s="64"/>
      <c r="C4066" s="65" t="s">
        <v>3</v>
      </c>
      <c r="D4066" s="65"/>
      <c r="E4066" s="65"/>
      <c r="F4066" s="12" t="s">
        <v>4</v>
      </c>
      <c r="G4066" s="12" t="s">
        <v>3725</v>
      </c>
      <c r="H4066" s="12" t="s">
        <v>3726</v>
      </c>
      <c r="I4066" s="12" t="s">
        <v>3727</v>
      </c>
    </row>
    <row r="4067" spans="1:9" ht="21" customHeight="1" x14ac:dyDescent="0.25">
      <c r="A4067" s="13" t="s">
        <v>5212</v>
      </c>
      <c r="B4067" s="14" t="s">
        <v>5213</v>
      </c>
      <c r="C4067" s="66" t="s">
        <v>17</v>
      </c>
      <c r="D4067" s="66"/>
      <c r="E4067" s="66"/>
      <c r="F4067" s="13" t="s">
        <v>25</v>
      </c>
      <c r="G4067" s="15">
        <v>0.33479999999999999</v>
      </c>
      <c r="H4067" s="16">
        <v>25.88</v>
      </c>
      <c r="I4067" s="16">
        <f>TRUNC(TRUNC(G4067,8)*H4067,2)</f>
        <v>8.66</v>
      </c>
    </row>
    <row r="4068" spans="1:9" ht="15" customHeight="1" x14ac:dyDescent="0.25">
      <c r="A4068" s="13" t="s">
        <v>5214</v>
      </c>
      <c r="B4068" s="14" t="s">
        <v>5215</v>
      </c>
      <c r="C4068" s="66" t="s">
        <v>17</v>
      </c>
      <c r="D4068" s="66"/>
      <c r="E4068" s="66"/>
      <c r="F4068" s="13" t="s">
        <v>25</v>
      </c>
      <c r="G4068" s="15">
        <v>1.4849000000000001</v>
      </c>
      <c r="H4068" s="16">
        <v>35.03</v>
      </c>
      <c r="I4068" s="16">
        <f>TRUNC(TRUNC(G4068,8)*H4068,2)</f>
        <v>52.01</v>
      </c>
    </row>
    <row r="4069" spans="1:9" ht="18" customHeight="1" x14ac:dyDescent="0.25">
      <c r="A4069" s="8"/>
      <c r="B4069" s="8"/>
      <c r="C4069" s="8"/>
      <c r="D4069" s="8"/>
      <c r="E4069" s="8"/>
      <c r="F4069" s="8"/>
      <c r="G4069" s="67" t="s">
        <v>3875</v>
      </c>
      <c r="H4069" s="67"/>
      <c r="I4069" s="17">
        <f>SUM(I4067:I4068)</f>
        <v>60.67</v>
      </c>
    </row>
    <row r="4070" spans="1:9" ht="15" customHeight="1" x14ac:dyDescent="0.25">
      <c r="A4070" s="8"/>
      <c r="B4070" s="8"/>
      <c r="C4070" s="8"/>
      <c r="D4070" s="8"/>
      <c r="E4070" s="8"/>
      <c r="F4070" s="8"/>
      <c r="G4070" s="68" t="s">
        <v>3745</v>
      </c>
      <c r="H4070" s="68"/>
      <c r="I4070" s="4">
        <f>ROUND(SUM(I4065,I4069),2)</f>
        <v>226.61</v>
      </c>
    </row>
    <row r="4071" spans="1:9" ht="9.9499999999999993" customHeight="1" x14ac:dyDescent="0.25">
      <c r="A4071" s="8"/>
      <c r="B4071" s="8"/>
      <c r="C4071" s="8"/>
      <c r="D4071" s="8"/>
      <c r="E4071" s="8"/>
      <c r="F4071" s="8"/>
      <c r="G4071" s="62"/>
      <c r="H4071" s="62"/>
      <c r="I4071" s="62"/>
    </row>
    <row r="4072" spans="1:9" ht="20.100000000000001" customHeight="1" x14ac:dyDescent="0.25">
      <c r="A4072" s="63" t="s">
        <v>5225</v>
      </c>
      <c r="B4072" s="63"/>
      <c r="C4072" s="63"/>
      <c r="D4072" s="63"/>
      <c r="E4072" s="63"/>
      <c r="F4072" s="63"/>
      <c r="G4072" s="63"/>
      <c r="H4072" s="63"/>
      <c r="I4072" s="63"/>
    </row>
    <row r="4073" spans="1:9" ht="15" customHeight="1" x14ac:dyDescent="0.25">
      <c r="A4073" s="64" t="s">
        <v>3887</v>
      </c>
      <c r="B4073" s="64"/>
      <c r="C4073" s="65" t="s">
        <v>3</v>
      </c>
      <c r="D4073" s="65"/>
      <c r="E4073" s="65"/>
      <c r="F4073" s="12" t="s">
        <v>4</v>
      </c>
      <c r="G4073" s="12" t="s">
        <v>3725</v>
      </c>
      <c r="H4073" s="12" t="s">
        <v>3726</v>
      </c>
      <c r="I4073" s="12" t="s">
        <v>3727</v>
      </c>
    </row>
    <row r="4074" spans="1:9" ht="21" customHeight="1" x14ac:dyDescent="0.25">
      <c r="A4074" s="13" t="s">
        <v>5226</v>
      </c>
      <c r="B4074" s="14" t="s">
        <v>5227</v>
      </c>
      <c r="C4074" s="66" t="s">
        <v>17</v>
      </c>
      <c r="D4074" s="66"/>
      <c r="E4074" s="66"/>
      <c r="F4074" s="13" t="s">
        <v>72</v>
      </c>
      <c r="G4074" s="15">
        <v>1.04</v>
      </c>
      <c r="H4074" s="16">
        <v>2.2599999999999998</v>
      </c>
      <c r="I4074" s="16">
        <f>TRUNC(TRUNC(G4074,8)*H4074,2)</f>
        <v>2.35</v>
      </c>
    </row>
    <row r="4075" spans="1:9" ht="15" customHeight="1" x14ac:dyDescent="0.25">
      <c r="A4075" s="8"/>
      <c r="B4075" s="8"/>
      <c r="C4075" s="8"/>
      <c r="D4075" s="8"/>
      <c r="E4075" s="8"/>
      <c r="F4075" s="8"/>
      <c r="G4075" s="67" t="s">
        <v>3896</v>
      </c>
      <c r="H4075" s="67"/>
      <c r="I4075" s="17">
        <f>SUM(I4074:I4074)</f>
        <v>2.35</v>
      </c>
    </row>
    <row r="4076" spans="1:9" ht="15" customHeight="1" x14ac:dyDescent="0.25">
      <c r="A4076" s="64" t="s">
        <v>3872</v>
      </c>
      <c r="B4076" s="64"/>
      <c r="C4076" s="65" t="s">
        <v>3</v>
      </c>
      <c r="D4076" s="65"/>
      <c r="E4076" s="65"/>
      <c r="F4076" s="12" t="s">
        <v>4</v>
      </c>
      <c r="G4076" s="12" t="s">
        <v>3725</v>
      </c>
      <c r="H4076" s="12" t="s">
        <v>3726</v>
      </c>
      <c r="I4076" s="12" t="s">
        <v>3727</v>
      </c>
    </row>
    <row r="4077" spans="1:9" ht="15" customHeight="1" x14ac:dyDescent="0.25">
      <c r="A4077" s="13" t="s">
        <v>3948</v>
      </c>
      <c r="B4077" s="14" t="s">
        <v>3949</v>
      </c>
      <c r="C4077" s="66" t="s">
        <v>17</v>
      </c>
      <c r="D4077" s="66"/>
      <c r="E4077" s="66"/>
      <c r="F4077" s="13" t="s">
        <v>25</v>
      </c>
      <c r="G4077" s="15">
        <v>0.4541</v>
      </c>
      <c r="H4077" s="16">
        <v>33.520000000000003</v>
      </c>
      <c r="I4077" s="16">
        <f>TRUNC(TRUNC(G4077,8)*H4077,2)</f>
        <v>15.22</v>
      </c>
    </row>
    <row r="4078" spans="1:9" ht="15" customHeight="1" x14ac:dyDescent="0.25">
      <c r="A4078" s="13" t="s">
        <v>3899</v>
      </c>
      <c r="B4078" s="14" t="s">
        <v>3900</v>
      </c>
      <c r="C4078" s="66" t="s">
        <v>17</v>
      </c>
      <c r="D4078" s="66"/>
      <c r="E4078" s="66"/>
      <c r="F4078" s="13" t="s">
        <v>25</v>
      </c>
      <c r="G4078" s="15">
        <v>0.1024</v>
      </c>
      <c r="H4078" s="16">
        <v>24.37</v>
      </c>
      <c r="I4078" s="16">
        <f>TRUNC(TRUNC(G4078,8)*H4078,2)</f>
        <v>2.4900000000000002</v>
      </c>
    </row>
    <row r="4079" spans="1:9" ht="18" customHeight="1" x14ac:dyDescent="0.25">
      <c r="A4079" s="8"/>
      <c r="B4079" s="8"/>
      <c r="C4079" s="8"/>
      <c r="D4079" s="8"/>
      <c r="E4079" s="8"/>
      <c r="F4079" s="8"/>
      <c r="G4079" s="67" t="s">
        <v>3875</v>
      </c>
      <c r="H4079" s="67"/>
      <c r="I4079" s="17">
        <f>SUM(I4077:I4078)</f>
        <v>17.71</v>
      </c>
    </row>
    <row r="4080" spans="1:9" ht="15" customHeight="1" x14ac:dyDescent="0.25">
      <c r="A4080" s="64" t="s">
        <v>3741</v>
      </c>
      <c r="B4080" s="64"/>
      <c r="C4080" s="65" t="s">
        <v>3</v>
      </c>
      <c r="D4080" s="65"/>
      <c r="E4080" s="65"/>
      <c r="F4080" s="12" t="s">
        <v>4</v>
      </c>
      <c r="G4080" s="12" t="s">
        <v>3725</v>
      </c>
      <c r="H4080" s="12" t="s">
        <v>3726</v>
      </c>
      <c r="I4080" s="12" t="s">
        <v>3727</v>
      </c>
    </row>
    <row r="4081" spans="1:9" ht="29.1" customHeight="1" x14ac:dyDescent="0.25">
      <c r="A4081" s="13" t="s">
        <v>2943</v>
      </c>
      <c r="B4081" s="14" t="s">
        <v>2944</v>
      </c>
      <c r="C4081" s="66" t="s">
        <v>17</v>
      </c>
      <c r="D4081" s="66"/>
      <c r="E4081" s="66"/>
      <c r="F4081" s="13" t="s">
        <v>76</v>
      </c>
      <c r="G4081" s="15">
        <v>2.5000000000000001E-2</v>
      </c>
      <c r="H4081" s="16">
        <v>932.18</v>
      </c>
      <c r="I4081" s="16">
        <f>TRUNC(TRUNC(G4081,8)*H4081,2)</f>
        <v>23.3</v>
      </c>
    </row>
    <row r="4082" spans="1:9" ht="15" customHeight="1" x14ac:dyDescent="0.25">
      <c r="A4082" s="8"/>
      <c r="B4082" s="8"/>
      <c r="C4082" s="8"/>
      <c r="D4082" s="8"/>
      <c r="E4082" s="8"/>
      <c r="F4082" s="8"/>
      <c r="G4082" s="67" t="s">
        <v>3744</v>
      </c>
      <c r="H4082" s="67"/>
      <c r="I4082" s="17">
        <f>SUM(I4081:I4081)</f>
        <v>23.3</v>
      </c>
    </row>
    <row r="4083" spans="1:9" ht="15" customHeight="1" x14ac:dyDescent="0.25">
      <c r="A4083" s="8"/>
      <c r="B4083" s="8"/>
      <c r="C4083" s="8"/>
      <c r="D4083" s="8"/>
      <c r="E4083" s="8"/>
      <c r="F4083" s="8"/>
      <c r="G4083" s="68" t="s">
        <v>3745</v>
      </c>
      <c r="H4083" s="68"/>
      <c r="I4083" s="4">
        <f>ROUND(SUM(I4075,I4079,I4082),2)</f>
        <v>43.36</v>
      </c>
    </row>
    <row r="4084" spans="1:9" ht="9.9499999999999993" customHeight="1" x14ac:dyDescent="0.25">
      <c r="A4084" s="8"/>
      <c r="B4084" s="8"/>
      <c r="C4084" s="8"/>
      <c r="D4084" s="8"/>
      <c r="E4084" s="8"/>
      <c r="F4084" s="8"/>
      <c r="G4084" s="62"/>
      <c r="H4084" s="62"/>
      <c r="I4084" s="62"/>
    </row>
    <row r="4085" spans="1:9" ht="20.100000000000001" customHeight="1" x14ac:dyDescent="0.25">
      <c r="A4085" s="63" t="s">
        <v>5228</v>
      </c>
      <c r="B4085" s="63"/>
      <c r="C4085" s="63"/>
      <c r="D4085" s="63"/>
      <c r="E4085" s="63"/>
      <c r="F4085" s="63"/>
      <c r="G4085" s="63"/>
      <c r="H4085" s="63"/>
      <c r="I4085" s="63"/>
    </row>
    <row r="4086" spans="1:9" ht="15" customHeight="1" x14ac:dyDescent="0.25">
      <c r="A4086" s="64" t="s">
        <v>3887</v>
      </c>
      <c r="B4086" s="64"/>
      <c r="C4086" s="65" t="s">
        <v>3</v>
      </c>
      <c r="D4086" s="65"/>
      <c r="E4086" s="65"/>
      <c r="F4086" s="12" t="s">
        <v>4</v>
      </c>
      <c r="G4086" s="12" t="s">
        <v>3725</v>
      </c>
      <c r="H4086" s="12" t="s">
        <v>3726</v>
      </c>
      <c r="I4086" s="12" t="s">
        <v>3727</v>
      </c>
    </row>
    <row r="4087" spans="1:9" ht="29.1" customHeight="1" x14ac:dyDescent="0.25">
      <c r="A4087" s="13" t="s">
        <v>4971</v>
      </c>
      <c r="B4087" s="14" t="s">
        <v>4972</v>
      </c>
      <c r="C4087" s="66" t="s">
        <v>17</v>
      </c>
      <c r="D4087" s="66"/>
      <c r="E4087" s="66"/>
      <c r="F4087" s="13" t="s">
        <v>61</v>
      </c>
      <c r="G4087" s="15">
        <v>2</v>
      </c>
      <c r="H4087" s="16">
        <v>0.73</v>
      </c>
      <c r="I4087" s="16">
        <f>TRUNC(TRUNC(G4087,8)*H4087,2)</f>
        <v>1.46</v>
      </c>
    </row>
    <row r="4088" spans="1:9" ht="21" customHeight="1" x14ac:dyDescent="0.25">
      <c r="A4088" s="13" t="s">
        <v>3953</v>
      </c>
      <c r="B4088" s="14" t="s">
        <v>3954</v>
      </c>
      <c r="C4088" s="66" t="s">
        <v>17</v>
      </c>
      <c r="D4088" s="66"/>
      <c r="E4088" s="66"/>
      <c r="F4088" s="13" t="s">
        <v>61</v>
      </c>
      <c r="G4088" s="15">
        <v>1</v>
      </c>
      <c r="H4088" s="16">
        <v>257.68</v>
      </c>
      <c r="I4088" s="16">
        <f>TRUNC(TRUNC(G4088,8)*H4088,2)</f>
        <v>257.68</v>
      </c>
    </row>
    <row r="4089" spans="1:9" ht="15" customHeight="1" x14ac:dyDescent="0.25">
      <c r="A4089" s="8"/>
      <c r="B4089" s="8"/>
      <c r="C4089" s="8"/>
      <c r="D4089" s="8"/>
      <c r="E4089" s="8"/>
      <c r="F4089" s="8"/>
      <c r="G4089" s="67" t="s">
        <v>3896</v>
      </c>
      <c r="H4089" s="67"/>
      <c r="I4089" s="17">
        <f>SUM(I4087:I4088)</f>
        <v>259.14</v>
      </c>
    </row>
    <row r="4090" spans="1:9" ht="15" customHeight="1" x14ac:dyDescent="0.25">
      <c r="A4090" s="64" t="s">
        <v>3872</v>
      </c>
      <c r="B4090" s="64"/>
      <c r="C4090" s="65" t="s">
        <v>3</v>
      </c>
      <c r="D4090" s="65"/>
      <c r="E4090" s="65"/>
      <c r="F4090" s="12" t="s">
        <v>4</v>
      </c>
      <c r="G4090" s="12" t="s">
        <v>3725</v>
      </c>
      <c r="H4090" s="12" t="s">
        <v>3726</v>
      </c>
      <c r="I4090" s="12" t="s">
        <v>3727</v>
      </c>
    </row>
    <row r="4091" spans="1:9" ht="21" customHeight="1" x14ac:dyDescent="0.25">
      <c r="A4091" s="13" t="s">
        <v>3936</v>
      </c>
      <c r="B4091" s="14" t="s">
        <v>3937</v>
      </c>
      <c r="C4091" s="66" t="s">
        <v>17</v>
      </c>
      <c r="D4091" s="66"/>
      <c r="E4091" s="66"/>
      <c r="F4091" s="13" t="s">
        <v>25</v>
      </c>
      <c r="G4091" s="15">
        <v>0.45739999999999997</v>
      </c>
      <c r="H4091" s="16">
        <v>24.57</v>
      </c>
      <c r="I4091" s="16">
        <f>TRUNC(TRUNC(G4091,8)*H4091,2)</f>
        <v>11.23</v>
      </c>
    </row>
    <row r="4092" spans="1:9" ht="21" customHeight="1" x14ac:dyDescent="0.25">
      <c r="A4092" s="13" t="s">
        <v>3938</v>
      </c>
      <c r="B4092" s="14" t="s">
        <v>3939</v>
      </c>
      <c r="C4092" s="66" t="s">
        <v>17</v>
      </c>
      <c r="D4092" s="66"/>
      <c r="E4092" s="66"/>
      <c r="F4092" s="13" t="s">
        <v>25</v>
      </c>
      <c r="G4092" s="15">
        <v>0.45739999999999997</v>
      </c>
      <c r="H4092" s="16">
        <v>32.799999999999997</v>
      </c>
      <c r="I4092" s="16">
        <f>TRUNC(TRUNC(G4092,8)*H4092,2)</f>
        <v>15</v>
      </c>
    </row>
    <row r="4093" spans="1:9" ht="18" customHeight="1" x14ac:dyDescent="0.25">
      <c r="A4093" s="8"/>
      <c r="B4093" s="8"/>
      <c r="C4093" s="8"/>
      <c r="D4093" s="8"/>
      <c r="E4093" s="8"/>
      <c r="F4093" s="8"/>
      <c r="G4093" s="67" t="s">
        <v>3875</v>
      </c>
      <c r="H4093" s="67"/>
      <c r="I4093" s="17">
        <f>SUM(I4091:I4092)</f>
        <v>26.23</v>
      </c>
    </row>
    <row r="4094" spans="1:9" ht="15" customHeight="1" x14ac:dyDescent="0.25">
      <c r="A4094" s="8"/>
      <c r="B4094" s="8"/>
      <c r="C4094" s="8"/>
      <c r="D4094" s="8"/>
      <c r="E4094" s="8"/>
      <c r="F4094" s="8"/>
      <c r="G4094" s="68" t="s">
        <v>3745</v>
      </c>
      <c r="H4094" s="68"/>
      <c r="I4094" s="4">
        <f>ROUND(SUM(I4089,I4093),2)</f>
        <v>285.37</v>
      </c>
    </row>
    <row r="4095" spans="1:9" ht="9.9499999999999993" customHeight="1" x14ac:dyDescent="0.25">
      <c r="A4095" s="8"/>
      <c r="B4095" s="8"/>
      <c r="C4095" s="8"/>
      <c r="D4095" s="8"/>
      <c r="E4095" s="8"/>
      <c r="F4095" s="8"/>
      <c r="G4095" s="62"/>
      <c r="H4095" s="62"/>
      <c r="I4095" s="62"/>
    </row>
    <row r="4096" spans="1:9" ht="20.100000000000001" customHeight="1" x14ac:dyDescent="0.25">
      <c r="A4096" s="63" t="s">
        <v>5229</v>
      </c>
      <c r="B4096" s="63"/>
      <c r="C4096" s="63"/>
      <c r="D4096" s="63"/>
      <c r="E4096" s="63"/>
      <c r="F4096" s="63"/>
      <c r="G4096" s="63"/>
      <c r="H4096" s="63"/>
      <c r="I4096" s="63"/>
    </row>
    <row r="4097" spans="1:9" ht="15" customHeight="1" x14ac:dyDescent="0.25">
      <c r="A4097" s="64" t="s">
        <v>3887</v>
      </c>
      <c r="B4097" s="64"/>
      <c r="C4097" s="65" t="s">
        <v>3</v>
      </c>
      <c r="D4097" s="65"/>
      <c r="E4097" s="65"/>
      <c r="F4097" s="12" t="s">
        <v>4</v>
      </c>
      <c r="G4097" s="12" t="s">
        <v>3725</v>
      </c>
      <c r="H4097" s="12" t="s">
        <v>3726</v>
      </c>
      <c r="I4097" s="12" t="s">
        <v>3727</v>
      </c>
    </row>
    <row r="4098" spans="1:9" ht="29.1" customHeight="1" x14ac:dyDescent="0.25">
      <c r="A4098" s="13" t="s">
        <v>4971</v>
      </c>
      <c r="B4098" s="14" t="s">
        <v>4972</v>
      </c>
      <c r="C4098" s="66" t="s">
        <v>17</v>
      </c>
      <c r="D4098" s="66"/>
      <c r="E4098" s="66"/>
      <c r="F4098" s="13" t="s">
        <v>61</v>
      </c>
      <c r="G4098" s="15">
        <v>2</v>
      </c>
      <c r="H4098" s="16">
        <v>0.73</v>
      </c>
      <c r="I4098" s="16">
        <f>TRUNC(TRUNC(G4098,8)*H4098,2)</f>
        <v>1.46</v>
      </c>
    </row>
    <row r="4099" spans="1:9" ht="21" customHeight="1" x14ac:dyDescent="0.25">
      <c r="A4099" s="13" t="s">
        <v>5230</v>
      </c>
      <c r="B4099" s="14" t="s">
        <v>5231</v>
      </c>
      <c r="C4099" s="66" t="s">
        <v>17</v>
      </c>
      <c r="D4099" s="66"/>
      <c r="E4099" s="66"/>
      <c r="F4099" s="13" t="s">
        <v>61</v>
      </c>
      <c r="G4099" s="15">
        <v>1</v>
      </c>
      <c r="H4099" s="16">
        <v>294.5</v>
      </c>
      <c r="I4099" s="16">
        <f>TRUNC(TRUNC(G4099,8)*H4099,2)</f>
        <v>294.5</v>
      </c>
    </row>
    <row r="4100" spans="1:9" ht="15" customHeight="1" x14ac:dyDescent="0.25">
      <c r="A4100" s="8"/>
      <c r="B4100" s="8"/>
      <c r="C4100" s="8"/>
      <c r="D4100" s="8"/>
      <c r="E4100" s="8"/>
      <c r="F4100" s="8"/>
      <c r="G4100" s="67" t="s">
        <v>3896</v>
      </c>
      <c r="H4100" s="67"/>
      <c r="I4100" s="17">
        <f>SUM(I4098:I4099)</f>
        <v>295.95999999999998</v>
      </c>
    </row>
    <row r="4101" spans="1:9" ht="15" customHeight="1" x14ac:dyDescent="0.25">
      <c r="A4101" s="64" t="s">
        <v>3872</v>
      </c>
      <c r="B4101" s="64"/>
      <c r="C4101" s="65" t="s">
        <v>3</v>
      </c>
      <c r="D4101" s="65"/>
      <c r="E4101" s="65"/>
      <c r="F4101" s="12" t="s">
        <v>4</v>
      </c>
      <c r="G4101" s="12" t="s">
        <v>3725</v>
      </c>
      <c r="H4101" s="12" t="s">
        <v>3726</v>
      </c>
      <c r="I4101" s="12" t="s">
        <v>3727</v>
      </c>
    </row>
    <row r="4102" spans="1:9" ht="21" customHeight="1" x14ac:dyDescent="0.25">
      <c r="A4102" s="13" t="s">
        <v>3936</v>
      </c>
      <c r="B4102" s="14" t="s">
        <v>3937</v>
      </c>
      <c r="C4102" s="66" t="s">
        <v>17</v>
      </c>
      <c r="D4102" s="66"/>
      <c r="E4102" s="66"/>
      <c r="F4102" s="13" t="s">
        <v>25</v>
      </c>
      <c r="G4102" s="15">
        <v>0.45739999999999997</v>
      </c>
      <c r="H4102" s="16">
        <v>24.57</v>
      </c>
      <c r="I4102" s="16">
        <f>TRUNC(TRUNC(G4102,8)*H4102,2)</f>
        <v>11.23</v>
      </c>
    </row>
    <row r="4103" spans="1:9" ht="21" customHeight="1" x14ac:dyDescent="0.25">
      <c r="A4103" s="13" t="s">
        <v>3938</v>
      </c>
      <c r="B4103" s="14" t="s">
        <v>3939</v>
      </c>
      <c r="C4103" s="66" t="s">
        <v>17</v>
      </c>
      <c r="D4103" s="66"/>
      <c r="E4103" s="66"/>
      <c r="F4103" s="13" t="s">
        <v>25</v>
      </c>
      <c r="G4103" s="15">
        <v>0.45739999999999997</v>
      </c>
      <c r="H4103" s="16">
        <v>32.799999999999997</v>
      </c>
      <c r="I4103" s="16">
        <f>TRUNC(TRUNC(G4103,8)*H4103,2)</f>
        <v>15</v>
      </c>
    </row>
    <row r="4104" spans="1:9" ht="18" customHeight="1" x14ac:dyDescent="0.25">
      <c r="A4104" s="8"/>
      <c r="B4104" s="8"/>
      <c r="C4104" s="8"/>
      <c r="D4104" s="8"/>
      <c r="E4104" s="8"/>
      <c r="F4104" s="8"/>
      <c r="G4104" s="67" t="s">
        <v>3875</v>
      </c>
      <c r="H4104" s="67"/>
      <c r="I4104" s="17">
        <f>SUM(I4102:I4103)</f>
        <v>26.23</v>
      </c>
    </row>
    <row r="4105" spans="1:9" ht="15" customHeight="1" x14ac:dyDescent="0.25">
      <c r="A4105" s="8"/>
      <c r="B4105" s="8"/>
      <c r="C4105" s="8"/>
      <c r="D4105" s="8"/>
      <c r="E4105" s="8"/>
      <c r="F4105" s="8"/>
      <c r="G4105" s="68" t="s">
        <v>3745</v>
      </c>
      <c r="H4105" s="68"/>
      <c r="I4105" s="4">
        <f>ROUND(SUM(I4100,I4104),2)</f>
        <v>322.19</v>
      </c>
    </row>
    <row r="4106" spans="1:9" ht="9.9499999999999993" customHeight="1" x14ac:dyDescent="0.25">
      <c r="A4106" s="8"/>
      <c r="B4106" s="8"/>
      <c r="C4106" s="8"/>
      <c r="D4106" s="8"/>
      <c r="E4106" s="8"/>
      <c r="F4106" s="8"/>
      <c r="G4106" s="62"/>
      <c r="H4106" s="62"/>
      <c r="I4106" s="62"/>
    </row>
    <row r="4107" spans="1:9" ht="20.100000000000001" customHeight="1" x14ac:dyDescent="0.25">
      <c r="A4107" s="63" t="s">
        <v>5232</v>
      </c>
      <c r="B4107" s="63"/>
      <c r="C4107" s="63"/>
      <c r="D4107" s="63"/>
      <c r="E4107" s="63"/>
      <c r="F4107" s="63"/>
      <c r="G4107" s="63"/>
      <c r="H4107" s="63"/>
      <c r="I4107" s="63"/>
    </row>
    <row r="4108" spans="1:9" ht="15" customHeight="1" x14ac:dyDescent="0.25">
      <c r="A4108" s="64" t="s">
        <v>3887</v>
      </c>
      <c r="B4108" s="64"/>
      <c r="C4108" s="65" t="s">
        <v>3</v>
      </c>
      <c r="D4108" s="65"/>
      <c r="E4108" s="65"/>
      <c r="F4108" s="12" t="s">
        <v>4</v>
      </c>
      <c r="G4108" s="12" t="s">
        <v>3725</v>
      </c>
      <c r="H4108" s="12" t="s">
        <v>3726</v>
      </c>
      <c r="I4108" s="12" t="s">
        <v>3727</v>
      </c>
    </row>
    <row r="4109" spans="1:9" ht="38.1" customHeight="1" x14ac:dyDescent="0.25">
      <c r="A4109" s="13" t="s">
        <v>5233</v>
      </c>
      <c r="B4109" s="14" t="s">
        <v>5234</v>
      </c>
      <c r="C4109" s="66" t="s">
        <v>17</v>
      </c>
      <c r="D4109" s="66"/>
      <c r="E4109" s="66"/>
      <c r="F4109" s="13" t="s">
        <v>61</v>
      </c>
      <c r="G4109" s="15">
        <v>1</v>
      </c>
      <c r="H4109" s="16">
        <v>27.96</v>
      </c>
      <c r="I4109" s="16">
        <f>ROUND(ROUND(G4109,8)*H4109,2)</f>
        <v>27.96</v>
      </c>
    </row>
    <row r="4110" spans="1:9" ht="15" customHeight="1" x14ac:dyDescent="0.25">
      <c r="A4110" s="8"/>
      <c r="B4110" s="8"/>
      <c r="C4110" s="8"/>
      <c r="D4110" s="8"/>
      <c r="E4110" s="8"/>
      <c r="F4110" s="8"/>
      <c r="G4110" s="67" t="s">
        <v>3896</v>
      </c>
      <c r="H4110" s="67"/>
      <c r="I4110" s="17">
        <f>SUM(I4109:I4109)</f>
        <v>27.96</v>
      </c>
    </row>
    <row r="4111" spans="1:9" ht="15" customHeight="1" x14ac:dyDescent="0.25">
      <c r="A4111" s="64" t="s">
        <v>3872</v>
      </c>
      <c r="B4111" s="64"/>
      <c r="C4111" s="65" t="s">
        <v>3</v>
      </c>
      <c r="D4111" s="65"/>
      <c r="E4111" s="65"/>
      <c r="F4111" s="12" t="s">
        <v>4</v>
      </c>
      <c r="G4111" s="12" t="s">
        <v>3725</v>
      </c>
      <c r="H4111" s="12" t="s">
        <v>3726</v>
      </c>
      <c r="I4111" s="12" t="s">
        <v>3727</v>
      </c>
    </row>
    <row r="4112" spans="1:9" ht="15" customHeight="1" x14ac:dyDescent="0.25">
      <c r="A4112" s="13" t="s">
        <v>3899</v>
      </c>
      <c r="B4112" s="14" t="s">
        <v>3900</v>
      </c>
      <c r="C4112" s="66" t="s">
        <v>17</v>
      </c>
      <c r="D4112" s="66"/>
      <c r="E4112" s="66"/>
      <c r="F4112" s="13" t="s">
        <v>25</v>
      </c>
      <c r="G4112" s="15">
        <v>0.2</v>
      </c>
      <c r="H4112" s="16">
        <v>24.37</v>
      </c>
      <c r="I4112" s="16">
        <f>ROUND(ROUND(G4112,8)*H4112,2)</f>
        <v>4.87</v>
      </c>
    </row>
    <row r="4113" spans="1:9" ht="18" customHeight="1" x14ac:dyDescent="0.25">
      <c r="A4113" s="8"/>
      <c r="B4113" s="8"/>
      <c r="C4113" s="8"/>
      <c r="D4113" s="8"/>
      <c r="E4113" s="8"/>
      <c r="F4113" s="8"/>
      <c r="G4113" s="67" t="s">
        <v>3875</v>
      </c>
      <c r="H4113" s="67"/>
      <c r="I4113" s="17">
        <f>SUM(I4112:I4112)</f>
        <v>4.87</v>
      </c>
    </row>
    <row r="4114" spans="1:9" ht="15" customHeight="1" x14ac:dyDescent="0.25">
      <c r="A4114" s="69" t="s">
        <v>5235</v>
      </c>
      <c r="B4114" s="69"/>
      <c r="C4114" s="69"/>
      <c r="D4114" s="8"/>
      <c r="E4114" s="8"/>
      <c r="F4114" s="8"/>
      <c r="G4114" s="68" t="s">
        <v>3745</v>
      </c>
      <c r="H4114" s="68"/>
      <c r="I4114" s="4">
        <v>32.83</v>
      </c>
    </row>
    <row r="4115" spans="1:9" ht="2.1" customHeight="1" x14ac:dyDescent="0.25">
      <c r="A4115" s="69"/>
      <c r="B4115" s="69"/>
      <c r="C4115" s="69"/>
      <c r="D4115" s="8"/>
      <c r="E4115" s="8"/>
      <c r="F4115" s="8"/>
      <c r="G4115" s="8"/>
      <c r="H4115" s="8"/>
      <c r="I4115" s="8"/>
    </row>
    <row r="4116" spans="1:9" ht="9.9499999999999993" customHeight="1" x14ac:dyDescent="0.25">
      <c r="A4116" s="8"/>
      <c r="B4116" s="8"/>
      <c r="C4116" s="8"/>
      <c r="D4116" s="8"/>
      <c r="E4116" s="8"/>
      <c r="F4116" s="8"/>
      <c r="G4116" s="62"/>
      <c r="H4116" s="62"/>
      <c r="I4116" s="62"/>
    </row>
    <row r="4117" spans="1:9" ht="20.100000000000001" customHeight="1" x14ac:dyDescent="0.25">
      <c r="A4117" s="63" t="s">
        <v>5236</v>
      </c>
      <c r="B4117" s="63"/>
      <c r="C4117" s="63"/>
      <c r="D4117" s="63"/>
      <c r="E4117" s="63"/>
      <c r="F4117" s="63"/>
      <c r="G4117" s="63"/>
      <c r="H4117" s="63"/>
      <c r="I4117" s="63"/>
    </row>
    <row r="4118" spans="1:9" ht="15" customHeight="1" x14ac:dyDescent="0.25">
      <c r="A4118" s="64" t="s">
        <v>3887</v>
      </c>
      <c r="B4118" s="64"/>
      <c r="C4118" s="65" t="s">
        <v>3</v>
      </c>
      <c r="D4118" s="65"/>
      <c r="E4118" s="65"/>
      <c r="F4118" s="12" t="s">
        <v>4</v>
      </c>
      <c r="G4118" s="12" t="s">
        <v>3725</v>
      </c>
      <c r="H4118" s="12" t="s">
        <v>3726</v>
      </c>
      <c r="I4118" s="12" t="s">
        <v>3727</v>
      </c>
    </row>
    <row r="4119" spans="1:9" ht="38.1" customHeight="1" x14ac:dyDescent="0.25">
      <c r="A4119" s="13" t="s">
        <v>5237</v>
      </c>
      <c r="B4119" s="14" t="s">
        <v>5238</v>
      </c>
      <c r="C4119" s="66" t="s">
        <v>17</v>
      </c>
      <c r="D4119" s="66"/>
      <c r="E4119" s="66"/>
      <c r="F4119" s="13" t="s">
        <v>61</v>
      </c>
      <c r="G4119" s="15">
        <v>1</v>
      </c>
      <c r="H4119" s="16">
        <v>17.350000000000001</v>
      </c>
      <c r="I4119" s="16">
        <f>ROUND(ROUND(G4119,8)*H4119,2)</f>
        <v>17.350000000000001</v>
      </c>
    </row>
    <row r="4120" spans="1:9" ht="15" customHeight="1" x14ac:dyDescent="0.25">
      <c r="A4120" s="8"/>
      <c r="B4120" s="8"/>
      <c r="C4120" s="8"/>
      <c r="D4120" s="8"/>
      <c r="E4120" s="8"/>
      <c r="F4120" s="8"/>
      <c r="G4120" s="67" t="s">
        <v>3896</v>
      </c>
      <c r="H4120" s="67"/>
      <c r="I4120" s="17">
        <f>SUM(I4119:I4119)</f>
        <v>17.350000000000001</v>
      </c>
    </row>
    <row r="4121" spans="1:9" ht="15" customHeight="1" x14ac:dyDescent="0.25">
      <c r="A4121" s="64" t="s">
        <v>3872</v>
      </c>
      <c r="B4121" s="64"/>
      <c r="C4121" s="65" t="s">
        <v>3</v>
      </c>
      <c r="D4121" s="65"/>
      <c r="E4121" s="65"/>
      <c r="F4121" s="12" t="s">
        <v>4</v>
      </c>
      <c r="G4121" s="12" t="s">
        <v>3725</v>
      </c>
      <c r="H4121" s="12" t="s">
        <v>3726</v>
      </c>
      <c r="I4121" s="12" t="s">
        <v>3727</v>
      </c>
    </row>
    <row r="4122" spans="1:9" ht="15" customHeight="1" x14ac:dyDescent="0.25">
      <c r="A4122" s="13" t="s">
        <v>3899</v>
      </c>
      <c r="B4122" s="14" t="s">
        <v>3900</v>
      </c>
      <c r="C4122" s="66" t="s">
        <v>17</v>
      </c>
      <c r="D4122" s="66"/>
      <c r="E4122" s="66"/>
      <c r="F4122" s="13" t="s">
        <v>25</v>
      </c>
      <c r="G4122" s="15">
        <v>0.2</v>
      </c>
      <c r="H4122" s="16">
        <v>24.37</v>
      </c>
      <c r="I4122" s="16">
        <f>ROUND(ROUND(G4122,8)*H4122,2)</f>
        <v>4.87</v>
      </c>
    </row>
    <row r="4123" spans="1:9" ht="18" customHeight="1" x14ac:dyDescent="0.25">
      <c r="A4123" s="8"/>
      <c r="B4123" s="8"/>
      <c r="C4123" s="8"/>
      <c r="D4123" s="8"/>
      <c r="E4123" s="8"/>
      <c r="F4123" s="8"/>
      <c r="G4123" s="67" t="s">
        <v>3875</v>
      </c>
      <c r="H4123" s="67"/>
      <c r="I4123" s="17">
        <f>SUM(I4122:I4122)</f>
        <v>4.87</v>
      </c>
    </row>
    <row r="4124" spans="1:9" ht="15" customHeight="1" x14ac:dyDescent="0.25">
      <c r="A4124" s="69" t="s">
        <v>5239</v>
      </c>
      <c r="B4124" s="69"/>
      <c r="C4124" s="69"/>
      <c r="D4124" s="8"/>
      <c r="E4124" s="8"/>
      <c r="F4124" s="8"/>
      <c r="G4124" s="68" t="s">
        <v>3745</v>
      </c>
      <c r="H4124" s="68"/>
      <c r="I4124" s="4">
        <v>22.22</v>
      </c>
    </row>
    <row r="4125" spans="1:9" ht="9.9499999999999993" customHeight="1" x14ac:dyDescent="0.25">
      <c r="A4125" s="8"/>
      <c r="B4125" s="8"/>
      <c r="C4125" s="8"/>
      <c r="D4125" s="8"/>
      <c r="E4125" s="8"/>
      <c r="F4125" s="8"/>
      <c r="G4125" s="62"/>
      <c r="H4125" s="62"/>
      <c r="I4125" s="62"/>
    </row>
    <row r="4126" spans="1:9" ht="20.100000000000001" customHeight="1" x14ac:dyDescent="0.25">
      <c r="A4126" s="63" t="s">
        <v>5240</v>
      </c>
      <c r="B4126" s="63"/>
      <c r="C4126" s="63"/>
      <c r="D4126" s="63"/>
      <c r="E4126" s="63"/>
      <c r="F4126" s="63"/>
      <c r="G4126" s="63"/>
      <c r="H4126" s="63"/>
      <c r="I4126" s="63"/>
    </row>
    <row r="4127" spans="1:9" ht="15" customHeight="1" x14ac:dyDescent="0.25">
      <c r="A4127" s="64" t="s">
        <v>3887</v>
      </c>
      <c r="B4127" s="64"/>
      <c r="C4127" s="65" t="s">
        <v>3</v>
      </c>
      <c r="D4127" s="65"/>
      <c r="E4127" s="65"/>
      <c r="F4127" s="12" t="s">
        <v>4</v>
      </c>
      <c r="G4127" s="12" t="s">
        <v>3725</v>
      </c>
      <c r="H4127" s="12" t="s">
        <v>3726</v>
      </c>
      <c r="I4127" s="12" t="s">
        <v>3727</v>
      </c>
    </row>
    <row r="4128" spans="1:9" ht="38.1" customHeight="1" x14ac:dyDescent="0.25">
      <c r="A4128" s="13" t="s">
        <v>5237</v>
      </c>
      <c r="B4128" s="14" t="s">
        <v>5238</v>
      </c>
      <c r="C4128" s="66" t="s">
        <v>17</v>
      </c>
      <c r="D4128" s="66"/>
      <c r="E4128" s="66"/>
      <c r="F4128" s="13" t="s">
        <v>61</v>
      </c>
      <c r="G4128" s="15">
        <v>1</v>
      </c>
      <c r="H4128" s="16">
        <v>17.350000000000001</v>
      </c>
      <c r="I4128" s="16">
        <f>ROUND(ROUND(G4128,8)*H4128,2)</f>
        <v>17.350000000000001</v>
      </c>
    </row>
    <row r="4129" spans="1:9" ht="15" customHeight="1" x14ac:dyDescent="0.25">
      <c r="A4129" s="8"/>
      <c r="B4129" s="8"/>
      <c r="C4129" s="8"/>
      <c r="D4129" s="8"/>
      <c r="E4129" s="8"/>
      <c r="F4129" s="8"/>
      <c r="G4129" s="67" t="s">
        <v>3896</v>
      </c>
      <c r="H4129" s="67"/>
      <c r="I4129" s="17">
        <f>SUM(I4128:I4128)</f>
        <v>17.350000000000001</v>
      </c>
    </row>
    <row r="4130" spans="1:9" ht="15" customHeight="1" x14ac:dyDescent="0.25">
      <c r="A4130" s="64" t="s">
        <v>3872</v>
      </c>
      <c r="B4130" s="64"/>
      <c r="C4130" s="65" t="s">
        <v>3</v>
      </c>
      <c r="D4130" s="65"/>
      <c r="E4130" s="65"/>
      <c r="F4130" s="12" t="s">
        <v>4</v>
      </c>
      <c r="G4130" s="12" t="s">
        <v>3725</v>
      </c>
      <c r="H4130" s="12" t="s">
        <v>3726</v>
      </c>
      <c r="I4130" s="12" t="s">
        <v>3727</v>
      </c>
    </row>
    <row r="4131" spans="1:9" ht="15" customHeight="1" x14ac:dyDescent="0.25">
      <c r="A4131" s="13" t="s">
        <v>3899</v>
      </c>
      <c r="B4131" s="14" t="s">
        <v>3900</v>
      </c>
      <c r="C4131" s="66" t="s">
        <v>17</v>
      </c>
      <c r="D4131" s="66"/>
      <c r="E4131" s="66"/>
      <c r="F4131" s="13" t="s">
        <v>25</v>
      </c>
      <c r="G4131" s="15">
        <v>0.2</v>
      </c>
      <c r="H4131" s="16">
        <v>24.37</v>
      </c>
      <c r="I4131" s="16">
        <f>ROUND(ROUND(G4131,8)*H4131,2)</f>
        <v>4.87</v>
      </c>
    </row>
    <row r="4132" spans="1:9" ht="18" customHeight="1" x14ac:dyDescent="0.25">
      <c r="A4132" s="8"/>
      <c r="B4132" s="8"/>
      <c r="C4132" s="8"/>
      <c r="D4132" s="8"/>
      <c r="E4132" s="8"/>
      <c r="F4132" s="8"/>
      <c r="G4132" s="67" t="s">
        <v>3875</v>
      </c>
      <c r="H4132" s="67"/>
      <c r="I4132" s="17">
        <f>SUM(I4131:I4131)</f>
        <v>4.87</v>
      </c>
    </row>
    <row r="4133" spans="1:9" ht="15" customHeight="1" x14ac:dyDescent="0.25">
      <c r="A4133" s="69" t="s">
        <v>5235</v>
      </c>
      <c r="B4133" s="69"/>
      <c r="C4133" s="69"/>
      <c r="D4133" s="8"/>
      <c r="E4133" s="8"/>
      <c r="F4133" s="8"/>
      <c r="G4133" s="68" t="s">
        <v>3745</v>
      </c>
      <c r="H4133" s="68"/>
      <c r="I4133" s="4">
        <v>22.22</v>
      </c>
    </row>
    <row r="4134" spans="1:9" ht="2.1" customHeight="1" x14ac:dyDescent="0.25">
      <c r="A4134" s="69"/>
      <c r="B4134" s="69"/>
      <c r="C4134" s="69"/>
      <c r="D4134" s="8"/>
      <c r="E4134" s="8"/>
      <c r="F4134" s="8"/>
      <c r="G4134" s="8"/>
      <c r="H4134" s="8"/>
      <c r="I4134" s="8"/>
    </row>
    <row r="4135" spans="1:9" ht="9.9499999999999993" customHeight="1" x14ac:dyDescent="0.25">
      <c r="A4135" s="8"/>
      <c r="B4135" s="8"/>
      <c r="C4135" s="8"/>
      <c r="D4135" s="8"/>
      <c r="E4135" s="8"/>
      <c r="F4135" s="8"/>
      <c r="G4135" s="62"/>
      <c r="H4135" s="62"/>
      <c r="I4135" s="62"/>
    </row>
    <row r="4136" spans="1:9" ht="20.100000000000001" customHeight="1" x14ac:dyDescent="0.25">
      <c r="A4136" s="63" t="s">
        <v>5241</v>
      </c>
      <c r="B4136" s="63"/>
      <c r="C4136" s="63"/>
      <c r="D4136" s="63"/>
      <c r="E4136" s="63"/>
      <c r="F4136" s="63"/>
      <c r="G4136" s="63"/>
      <c r="H4136" s="63"/>
      <c r="I4136" s="63"/>
    </row>
    <row r="4137" spans="1:9" ht="15" customHeight="1" x14ac:dyDescent="0.25">
      <c r="A4137" s="64" t="s">
        <v>3887</v>
      </c>
      <c r="B4137" s="64"/>
      <c r="C4137" s="65" t="s">
        <v>3</v>
      </c>
      <c r="D4137" s="65"/>
      <c r="E4137" s="65"/>
      <c r="F4137" s="12" t="s">
        <v>4</v>
      </c>
      <c r="G4137" s="12" t="s">
        <v>3725</v>
      </c>
      <c r="H4137" s="12" t="s">
        <v>3726</v>
      </c>
      <c r="I4137" s="12" t="s">
        <v>3727</v>
      </c>
    </row>
    <row r="4138" spans="1:9" ht="21" customHeight="1" x14ac:dyDescent="0.25">
      <c r="A4138" s="13" t="s">
        <v>5242</v>
      </c>
      <c r="B4138" s="14" t="s">
        <v>5243</v>
      </c>
      <c r="C4138" s="66" t="s">
        <v>17</v>
      </c>
      <c r="D4138" s="66"/>
      <c r="E4138" s="66"/>
      <c r="F4138" s="13" t="s">
        <v>61</v>
      </c>
      <c r="G4138" s="15">
        <v>1</v>
      </c>
      <c r="H4138" s="16">
        <v>9.92</v>
      </c>
      <c r="I4138" s="16">
        <f>TRUNC(TRUNC(G4138,8)*H4138,2)</f>
        <v>9.92</v>
      </c>
    </row>
    <row r="4139" spans="1:9" ht="15" customHeight="1" x14ac:dyDescent="0.25">
      <c r="A4139" s="8"/>
      <c r="B4139" s="8"/>
      <c r="C4139" s="8"/>
      <c r="D4139" s="8"/>
      <c r="E4139" s="8"/>
      <c r="F4139" s="8"/>
      <c r="G4139" s="67" t="s">
        <v>3896</v>
      </c>
      <c r="H4139" s="67"/>
      <c r="I4139" s="17">
        <f>SUM(I4138:I4138)</f>
        <v>9.92</v>
      </c>
    </row>
    <row r="4140" spans="1:9" ht="15" customHeight="1" x14ac:dyDescent="0.25">
      <c r="A4140" s="64" t="s">
        <v>3872</v>
      </c>
      <c r="B4140" s="64"/>
      <c r="C4140" s="65" t="s">
        <v>3</v>
      </c>
      <c r="D4140" s="65"/>
      <c r="E4140" s="65"/>
      <c r="F4140" s="12" t="s">
        <v>4</v>
      </c>
      <c r="G4140" s="12" t="s">
        <v>3725</v>
      </c>
      <c r="H4140" s="12" t="s">
        <v>3726</v>
      </c>
      <c r="I4140" s="12" t="s">
        <v>3727</v>
      </c>
    </row>
    <row r="4141" spans="1:9" ht="21" customHeight="1" x14ac:dyDescent="0.25">
      <c r="A4141" s="13" t="s">
        <v>4267</v>
      </c>
      <c r="B4141" s="14" t="s">
        <v>4268</v>
      </c>
      <c r="C4141" s="66" t="s">
        <v>17</v>
      </c>
      <c r="D4141" s="66"/>
      <c r="E4141" s="66"/>
      <c r="F4141" s="13" t="s">
        <v>25</v>
      </c>
      <c r="G4141" s="15">
        <v>5.5156200000000002E-2</v>
      </c>
      <c r="H4141" s="16">
        <v>25.56</v>
      </c>
      <c r="I4141" s="16">
        <f>TRUNC(TRUNC(G4141,8)*H4141,2)</f>
        <v>1.4</v>
      </c>
    </row>
    <row r="4142" spans="1:9" ht="15" customHeight="1" x14ac:dyDescent="0.25">
      <c r="A4142" s="13" t="s">
        <v>4269</v>
      </c>
      <c r="B4142" s="14" t="s">
        <v>4270</v>
      </c>
      <c r="C4142" s="66" t="s">
        <v>17</v>
      </c>
      <c r="D4142" s="66"/>
      <c r="E4142" s="66"/>
      <c r="F4142" s="13" t="s">
        <v>25</v>
      </c>
      <c r="G4142" s="15">
        <v>0.17649999999999999</v>
      </c>
      <c r="H4142" s="16">
        <v>33.94</v>
      </c>
      <c r="I4142" s="16">
        <f>TRUNC(TRUNC(G4142,8)*H4142,2)</f>
        <v>5.99</v>
      </c>
    </row>
    <row r="4143" spans="1:9" ht="18" customHeight="1" x14ac:dyDescent="0.25">
      <c r="A4143" s="8"/>
      <c r="B4143" s="8"/>
      <c r="C4143" s="8"/>
      <c r="D4143" s="8"/>
      <c r="E4143" s="8"/>
      <c r="F4143" s="8"/>
      <c r="G4143" s="67" t="s">
        <v>3875</v>
      </c>
      <c r="H4143" s="67"/>
      <c r="I4143" s="17">
        <f>SUM(I4141:I4142)</f>
        <v>7.3900000000000006</v>
      </c>
    </row>
    <row r="4144" spans="1:9" ht="15" customHeight="1" x14ac:dyDescent="0.25">
      <c r="A4144" s="8"/>
      <c r="B4144" s="8"/>
      <c r="C4144" s="8"/>
      <c r="D4144" s="8"/>
      <c r="E4144" s="8"/>
      <c r="F4144" s="8"/>
      <c r="G4144" s="68" t="s">
        <v>3745</v>
      </c>
      <c r="H4144" s="68"/>
      <c r="I4144" s="4">
        <f>ROUND(SUM(I4139,I4143),2)</f>
        <v>17.309999999999999</v>
      </c>
    </row>
    <row r="4145" spans="1:9" ht="9.9499999999999993" customHeight="1" x14ac:dyDescent="0.25">
      <c r="A4145" s="8"/>
      <c r="B4145" s="8"/>
      <c r="C4145" s="8"/>
      <c r="D4145" s="8"/>
      <c r="E4145" s="8"/>
      <c r="F4145" s="8"/>
      <c r="G4145" s="62"/>
      <c r="H4145" s="62"/>
      <c r="I4145" s="62"/>
    </row>
    <row r="4146" spans="1:9" ht="20.100000000000001" customHeight="1" x14ac:dyDescent="0.25">
      <c r="A4146" s="63" t="s">
        <v>5244</v>
      </c>
      <c r="B4146" s="63"/>
      <c r="C4146" s="63"/>
      <c r="D4146" s="63"/>
      <c r="E4146" s="63"/>
      <c r="F4146" s="63"/>
      <c r="G4146" s="63"/>
      <c r="H4146" s="63"/>
      <c r="I4146" s="63"/>
    </row>
    <row r="4147" spans="1:9" ht="15" customHeight="1" x14ac:dyDescent="0.25">
      <c r="A4147" s="64" t="s">
        <v>3872</v>
      </c>
      <c r="B4147" s="64"/>
      <c r="C4147" s="65" t="s">
        <v>3</v>
      </c>
      <c r="D4147" s="65"/>
      <c r="E4147" s="65"/>
      <c r="F4147" s="12" t="s">
        <v>4</v>
      </c>
      <c r="G4147" s="12" t="s">
        <v>3725</v>
      </c>
      <c r="H4147" s="12" t="s">
        <v>3726</v>
      </c>
      <c r="I4147" s="12" t="s">
        <v>3727</v>
      </c>
    </row>
    <row r="4148" spans="1:9" ht="15" customHeight="1" x14ac:dyDescent="0.25">
      <c r="A4148" s="13" t="s">
        <v>3948</v>
      </c>
      <c r="B4148" s="14" t="s">
        <v>3949</v>
      </c>
      <c r="C4148" s="66" t="s">
        <v>17</v>
      </c>
      <c r="D4148" s="66"/>
      <c r="E4148" s="66"/>
      <c r="F4148" s="13" t="s">
        <v>25</v>
      </c>
      <c r="G4148" s="15">
        <v>6.8099999999999994E-2</v>
      </c>
      <c r="H4148" s="16">
        <v>33.520000000000003</v>
      </c>
      <c r="I4148" s="16">
        <f>TRUNC(TRUNC(G4148,8)*H4148,2)</f>
        <v>2.2799999999999998</v>
      </c>
    </row>
    <row r="4149" spans="1:9" ht="15" customHeight="1" x14ac:dyDescent="0.25">
      <c r="A4149" s="13" t="s">
        <v>3899</v>
      </c>
      <c r="B4149" s="14" t="s">
        <v>3900</v>
      </c>
      <c r="C4149" s="66" t="s">
        <v>17</v>
      </c>
      <c r="D4149" s="66"/>
      <c r="E4149" s="66"/>
      <c r="F4149" s="13" t="s">
        <v>25</v>
      </c>
      <c r="G4149" s="15">
        <v>2.5499999999999998E-2</v>
      </c>
      <c r="H4149" s="16">
        <v>24.37</v>
      </c>
      <c r="I4149" s="16">
        <f>TRUNC(TRUNC(G4149,8)*H4149,2)</f>
        <v>0.62</v>
      </c>
    </row>
    <row r="4150" spans="1:9" ht="18" customHeight="1" x14ac:dyDescent="0.25">
      <c r="A4150" s="8"/>
      <c r="B4150" s="8"/>
      <c r="C4150" s="8"/>
      <c r="D4150" s="8"/>
      <c r="E4150" s="8"/>
      <c r="F4150" s="8"/>
      <c r="G4150" s="67" t="s">
        <v>3875</v>
      </c>
      <c r="H4150" s="67"/>
      <c r="I4150" s="17">
        <f>SUM(I4148:I4149)</f>
        <v>2.9</v>
      </c>
    </row>
    <row r="4151" spans="1:9" ht="15" customHeight="1" x14ac:dyDescent="0.25">
      <c r="A4151" s="64" t="s">
        <v>3741</v>
      </c>
      <c r="B4151" s="64"/>
      <c r="C4151" s="65" t="s">
        <v>3</v>
      </c>
      <c r="D4151" s="65"/>
      <c r="E4151" s="65"/>
      <c r="F4151" s="12" t="s">
        <v>4</v>
      </c>
      <c r="G4151" s="12" t="s">
        <v>3725</v>
      </c>
      <c r="H4151" s="12" t="s">
        <v>3726</v>
      </c>
      <c r="I4151" s="12" t="s">
        <v>3727</v>
      </c>
    </row>
    <row r="4152" spans="1:9" ht="29.1" customHeight="1" x14ac:dyDescent="0.25">
      <c r="A4152" s="13" t="s">
        <v>4569</v>
      </c>
      <c r="B4152" s="14" t="s">
        <v>4570</v>
      </c>
      <c r="C4152" s="66" t="s">
        <v>17</v>
      </c>
      <c r="D4152" s="66"/>
      <c r="E4152" s="66"/>
      <c r="F4152" s="13" t="s">
        <v>76</v>
      </c>
      <c r="G4152" s="15">
        <v>3.7000000000000002E-3</v>
      </c>
      <c r="H4152" s="16">
        <v>673.26</v>
      </c>
      <c r="I4152" s="16">
        <f>TRUNC(TRUNC(G4152,8)*H4152,2)</f>
        <v>2.4900000000000002</v>
      </c>
    </row>
    <row r="4153" spans="1:9" ht="15" customHeight="1" x14ac:dyDescent="0.25">
      <c r="A4153" s="8"/>
      <c r="B4153" s="8"/>
      <c r="C4153" s="8"/>
      <c r="D4153" s="8"/>
      <c r="E4153" s="8"/>
      <c r="F4153" s="8"/>
      <c r="G4153" s="67" t="s">
        <v>3744</v>
      </c>
      <c r="H4153" s="67"/>
      <c r="I4153" s="17">
        <f>SUM(I4152:I4152)</f>
        <v>2.4900000000000002</v>
      </c>
    </row>
    <row r="4154" spans="1:9" ht="15" customHeight="1" x14ac:dyDescent="0.25">
      <c r="A4154" s="8"/>
      <c r="B4154" s="8"/>
      <c r="C4154" s="8"/>
      <c r="D4154" s="8"/>
      <c r="E4154" s="8"/>
      <c r="F4154" s="8"/>
      <c r="G4154" s="68" t="s">
        <v>3745</v>
      </c>
      <c r="H4154" s="68"/>
      <c r="I4154" s="4">
        <f>ROUND(SUM(I4150,I4153),2)</f>
        <v>5.39</v>
      </c>
    </row>
    <row r="4155" spans="1:9" ht="9.9499999999999993" customHeight="1" x14ac:dyDescent="0.25">
      <c r="A4155" s="8"/>
      <c r="B4155" s="8"/>
      <c r="C4155" s="8"/>
      <c r="D4155" s="8"/>
      <c r="E4155" s="8"/>
      <c r="F4155" s="8"/>
      <c r="G4155" s="62"/>
      <c r="H4155" s="62"/>
      <c r="I4155" s="62"/>
    </row>
    <row r="4156" spans="1:9" ht="20.100000000000001" customHeight="1" x14ac:dyDescent="0.25">
      <c r="A4156" s="63" t="s">
        <v>5245</v>
      </c>
      <c r="B4156" s="63"/>
      <c r="C4156" s="63"/>
      <c r="D4156" s="63"/>
      <c r="E4156" s="63"/>
      <c r="F4156" s="63"/>
      <c r="G4156" s="63"/>
      <c r="H4156" s="63"/>
      <c r="I4156" s="63"/>
    </row>
    <row r="4157" spans="1:9" ht="15" customHeight="1" x14ac:dyDescent="0.25">
      <c r="A4157" s="64" t="s">
        <v>3872</v>
      </c>
      <c r="B4157" s="64"/>
      <c r="C4157" s="65" t="s">
        <v>3</v>
      </c>
      <c r="D4157" s="65"/>
      <c r="E4157" s="65"/>
      <c r="F4157" s="12" t="s">
        <v>4</v>
      </c>
      <c r="G4157" s="12" t="s">
        <v>3725</v>
      </c>
      <c r="H4157" s="12" t="s">
        <v>3726</v>
      </c>
      <c r="I4157" s="12" t="s">
        <v>3727</v>
      </c>
    </row>
    <row r="4158" spans="1:9" ht="15" customHeight="1" x14ac:dyDescent="0.25">
      <c r="A4158" s="13" t="s">
        <v>3948</v>
      </c>
      <c r="B4158" s="14" t="s">
        <v>3949</v>
      </c>
      <c r="C4158" s="66" t="s">
        <v>17</v>
      </c>
      <c r="D4158" s="66"/>
      <c r="E4158" s="66"/>
      <c r="F4158" s="13" t="s">
        <v>25</v>
      </c>
      <c r="G4158" s="15">
        <v>0.28050000000000003</v>
      </c>
      <c r="H4158" s="16">
        <v>33.520000000000003</v>
      </c>
      <c r="I4158" s="16">
        <f>TRUNC(TRUNC(G4158,8)*H4158,2)</f>
        <v>9.4</v>
      </c>
    </row>
    <row r="4159" spans="1:9" ht="15" customHeight="1" x14ac:dyDescent="0.25">
      <c r="A4159" s="13" t="s">
        <v>3899</v>
      </c>
      <c r="B4159" s="14" t="s">
        <v>3900</v>
      </c>
      <c r="C4159" s="66" t="s">
        <v>17</v>
      </c>
      <c r="D4159" s="66"/>
      <c r="E4159" s="66"/>
      <c r="F4159" s="13" t="s">
        <v>25</v>
      </c>
      <c r="G4159" s="15">
        <v>0.14019999999999999</v>
      </c>
      <c r="H4159" s="16">
        <v>24.37</v>
      </c>
      <c r="I4159" s="16">
        <f>TRUNC(TRUNC(G4159,8)*H4159,2)</f>
        <v>3.41</v>
      </c>
    </row>
    <row r="4160" spans="1:9" ht="18" customHeight="1" x14ac:dyDescent="0.25">
      <c r="A4160" s="8"/>
      <c r="B4160" s="8"/>
      <c r="C4160" s="8"/>
      <c r="D4160" s="8"/>
      <c r="E4160" s="8"/>
      <c r="F4160" s="8"/>
      <c r="G4160" s="67" t="s">
        <v>3875</v>
      </c>
      <c r="H4160" s="67"/>
      <c r="I4160" s="17">
        <f>SUM(I4158:I4159)</f>
        <v>12.81</v>
      </c>
    </row>
    <row r="4161" spans="1:9" ht="15" customHeight="1" x14ac:dyDescent="0.25">
      <c r="A4161" s="64" t="s">
        <v>3741</v>
      </c>
      <c r="B4161" s="64"/>
      <c r="C4161" s="65" t="s">
        <v>3</v>
      </c>
      <c r="D4161" s="65"/>
      <c r="E4161" s="65"/>
      <c r="F4161" s="12" t="s">
        <v>4</v>
      </c>
      <c r="G4161" s="12" t="s">
        <v>3725</v>
      </c>
      <c r="H4161" s="12" t="s">
        <v>3726</v>
      </c>
      <c r="I4161" s="12" t="s">
        <v>3727</v>
      </c>
    </row>
    <row r="4162" spans="1:9" ht="38.1" customHeight="1" x14ac:dyDescent="0.25">
      <c r="A4162" s="13" t="s">
        <v>5246</v>
      </c>
      <c r="B4162" s="14" t="s">
        <v>5247</v>
      </c>
      <c r="C4162" s="66" t="s">
        <v>17</v>
      </c>
      <c r="D4162" s="66"/>
      <c r="E4162" s="66"/>
      <c r="F4162" s="13" t="s">
        <v>76</v>
      </c>
      <c r="G4162" s="15">
        <v>1.9400000000000001E-2</v>
      </c>
      <c r="H4162" s="16">
        <v>803.69</v>
      </c>
      <c r="I4162" s="16">
        <f>TRUNC(TRUNC(G4162,8)*H4162,2)</f>
        <v>15.59</v>
      </c>
    </row>
    <row r="4163" spans="1:9" ht="15" customHeight="1" x14ac:dyDescent="0.25">
      <c r="A4163" s="8"/>
      <c r="B4163" s="8"/>
      <c r="C4163" s="8"/>
      <c r="D4163" s="8"/>
      <c r="E4163" s="8"/>
      <c r="F4163" s="8"/>
      <c r="G4163" s="67" t="s">
        <v>3744</v>
      </c>
      <c r="H4163" s="67"/>
      <c r="I4163" s="17">
        <f>SUM(I4162:I4162)</f>
        <v>15.59</v>
      </c>
    </row>
    <row r="4164" spans="1:9" ht="15" customHeight="1" x14ac:dyDescent="0.25">
      <c r="A4164" s="8"/>
      <c r="B4164" s="8"/>
      <c r="C4164" s="8"/>
      <c r="D4164" s="8"/>
      <c r="E4164" s="8"/>
      <c r="F4164" s="8"/>
      <c r="G4164" s="68" t="s">
        <v>3745</v>
      </c>
      <c r="H4164" s="68"/>
      <c r="I4164" s="4">
        <f>ROUND(SUM(I4160,I4163),2)</f>
        <v>28.4</v>
      </c>
    </row>
    <row r="4165" spans="1:9" ht="9.9499999999999993" customHeight="1" x14ac:dyDescent="0.25">
      <c r="A4165" s="8"/>
      <c r="B4165" s="8"/>
      <c r="C4165" s="8"/>
      <c r="D4165" s="8"/>
      <c r="E4165" s="8"/>
      <c r="F4165" s="8"/>
      <c r="G4165" s="62"/>
      <c r="H4165" s="62"/>
      <c r="I4165" s="62"/>
    </row>
    <row r="4166" spans="1:9" ht="20.100000000000001" customHeight="1" x14ac:dyDescent="0.25">
      <c r="A4166" s="63" t="s">
        <v>5248</v>
      </c>
      <c r="B4166" s="63"/>
      <c r="C4166" s="63"/>
      <c r="D4166" s="63"/>
      <c r="E4166" s="63"/>
      <c r="F4166" s="63"/>
      <c r="G4166" s="63"/>
      <c r="H4166" s="63"/>
      <c r="I4166" s="63"/>
    </row>
    <row r="4167" spans="1:9" ht="15" customHeight="1" x14ac:dyDescent="0.25">
      <c r="A4167" s="64" t="s">
        <v>3887</v>
      </c>
      <c r="B4167" s="64"/>
      <c r="C4167" s="65" t="s">
        <v>3</v>
      </c>
      <c r="D4167" s="65"/>
      <c r="E4167" s="65"/>
      <c r="F4167" s="12" t="s">
        <v>4</v>
      </c>
      <c r="G4167" s="12" t="s">
        <v>3725</v>
      </c>
      <c r="H4167" s="12" t="s">
        <v>3726</v>
      </c>
      <c r="I4167" s="12" t="s">
        <v>3727</v>
      </c>
    </row>
    <row r="4168" spans="1:9" ht="21" customHeight="1" x14ac:dyDescent="0.25">
      <c r="A4168" s="13" t="s">
        <v>4564</v>
      </c>
      <c r="B4168" s="14" t="s">
        <v>4565</v>
      </c>
      <c r="C4168" s="66" t="s">
        <v>17</v>
      </c>
      <c r="D4168" s="66"/>
      <c r="E4168" s="66"/>
      <c r="F4168" s="13" t="s">
        <v>72</v>
      </c>
      <c r="G4168" s="15">
        <v>0.13880000000000001</v>
      </c>
      <c r="H4168" s="16">
        <v>14.11</v>
      </c>
      <c r="I4168" s="16">
        <f>TRUNC(TRUNC(G4168,8)*H4168,2)</f>
        <v>1.95</v>
      </c>
    </row>
    <row r="4169" spans="1:9" ht="15" customHeight="1" x14ac:dyDescent="0.25">
      <c r="A4169" s="8"/>
      <c r="B4169" s="8"/>
      <c r="C4169" s="8"/>
      <c r="D4169" s="8"/>
      <c r="E4169" s="8"/>
      <c r="F4169" s="8"/>
      <c r="G4169" s="67" t="s">
        <v>3896</v>
      </c>
      <c r="H4169" s="67"/>
      <c r="I4169" s="17">
        <f>SUM(I4168:I4168)</f>
        <v>1.95</v>
      </c>
    </row>
    <row r="4170" spans="1:9" ht="15" customHeight="1" x14ac:dyDescent="0.25">
      <c r="A4170" s="64" t="s">
        <v>3872</v>
      </c>
      <c r="B4170" s="64"/>
      <c r="C4170" s="65" t="s">
        <v>3</v>
      </c>
      <c r="D4170" s="65"/>
      <c r="E4170" s="65"/>
      <c r="F4170" s="12" t="s">
        <v>4</v>
      </c>
      <c r="G4170" s="12" t="s">
        <v>3725</v>
      </c>
      <c r="H4170" s="12" t="s">
        <v>3726</v>
      </c>
      <c r="I4170" s="12" t="s">
        <v>3727</v>
      </c>
    </row>
    <row r="4171" spans="1:9" ht="15" customHeight="1" x14ac:dyDescent="0.25">
      <c r="A4171" s="13" t="s">
        <v>3948</v>
      </c>
      <c r="B4171" s="14" t="s">
        <v>3949</v>
      </c>
      <c r="C4171" s="66" t="s">
        <v>17</v>
      </c>
      <c r="D4171" s="66"/>
      <c r="E4171" s="66"/>
      <c r="F4171" s="13" t="s">
        <v>25</v>
      </c>
      <c r="G4171" s="15">
        <v>0.67900000000000005</v>
      </c>
      <c r="H4171" s="16">
        <v>33.520000000000003</v>
      </c>
      <c r="I4171" s="16">
        <f>TRUNC(TRUNC(G4171,8)*H4171,2)</f>
        <v>22.76</v>
      </c>
    </row>
    <row r="4172" spans="1:9" ht="15" customHeight="1" x14ac:dyDescent="0.25">
      <c r="A4172" s="13" t="s">
        <v>3899</v>
      </c>
      <c r="B4172" s="14" t="s">
        <v>3900</v>
      </c>
      <c r="C4172" s="66" t="s">
        <v>17</v>
      </c>
      <c r="D4172" s="66"/>
      <c r="E4172" s="66"/>
      <c r="F4172" s="13" t="s">
        <v>25</v>
      </c>
      <c r="G4172" s="15">
        <v>0.67900000000000005</v>
      </c>
      <c r="H4172" s="16">
        <v>24.37</v>
      </c>
      <c r="I4172" s="16">
        <f>TRUNC(TRUNC(G4172,8)*H4172,2)</f>
        <v>16.54</v>
      </c>
    </row>
    <row r="4173" spans="1:9" ht="18" customHeight="1" x14ac:dyDescent="0.25">
      <c r="A4173" s="8"/>
      <c r="B4173" s="8"/>
      <c r="C4173" s="8"/>
      <c r="D4173" s="8"/>
      <c r="E4173" s="8"/>
      <c r="F4173" s="8"/>
      <c r="G4173" s="67" t="s">
        <v>3875</v>
      </c>
      <c r="H4173" s="67"/>
      <c r="I4173" s="17">
        <f>SUM(I4171:I4172)</f>
        <v>39.299999999999997</v>
      </c>
    </row>
    <row r="4174" spans="1:9" ht="15" customHeight="1" x14ac:dyDescent="0.25">
      <c r="A4174" s="64" t="s">
        <v>3741</v>
      </c>
      <c r="B4174" s="64"/>
      <c r="C4174" s="65" t="s">
        <v>3</v>
      </c>
      <c r="D4174" s="65"/>
      <c r="E4174" s="65"/>
      <c r="F4174" s="12" t="s">
        <v>4</v>
      </c>
      <c r="G4174" s="12" t="s">
        <v>3725</v>
      </c>
      <c r="H4174" s="12" t="s">
        <v>3726</v>
      </c>
      <c r="I4174" s="12" t="s">
        <v>3727</v>
      </c>
    </row>
    <row r="4175" spans="1:9" ht="38.1" customHeight="1" x14ac:dyDescent="0.25">
      <c r="A4175" s="13" t="s">
        <v>4827</v>
      </c>
      <c r="B4175" s="14" t="s">
        <v>4828</v>
      </c>
      <c r="C4175" s="66" t="s">
        <v>17</v>
      </c>
      <c r="D4175" s="66"/>
      <c r="E4175" s="66"/>
      <c r="F4175" s="13" t="s">
        <v>76</v>
      </c>
      <c r="G4175" s="15">
        <v>3.1399999999999997E-2</v>
      </c>
      <c r="H4175" s="16">
        <v>875.75</v>
      </c>
      <c r="I4175" s="16">
        <f>TRUNC(TRUNC(G4175,8)*H4175,2)</f>
        <v>27.49</v>
      </c>
    </row>
    <row r="4176" spans="1:9" ht="15" customHeight="1" x14ac:dyDescent="0.25">
      <c r="A4176" s="8"/>
      <c r="B4176" s="8"/>
      <c r="C4176" s="8"/>
      <c r="D4176" s="8"/>
      <c r="E4176" s="8"/>
      <c r="F4176" s="8"/>
      <c r="G4176" s="67" t="s">
        <v>3744</v>
      </c>
      <c r="H4176" s="67"/>
      <c r="I4176" s="17">
        <f>SUM(I4175:I4175)</f>
        <v>27.49</v>
      </c>
    </row>
    <row r="4177" spans="1:9" ht="15" customHeight="1" x14ac:dyDescent="0.25">
      <c r="A4177" s="8"/>
      <c r="B4177" s="8"/>
      <c r="C4177" s="8"/>
      <c r="D4177" s="8"/>
      <c r="E4177" s="8"/>
      <c r="F4177" s="8"/>
      <c r="G4177" s="68" t="s">
        <v>3745</v>
      </c>
      <c r="H4177" s="68"/>
      <c r="I4177" s="4">
        <f>ROUND(SUM(I4169,I4173,I4176),2)</f>
        <v>68.739999999999995</v>
      </c>
    </row>
    <row r="4178" spans="1:9" ht="9.9499999999999993" customHeight="1" x14ac:dyDescent="0.25">
      <c r="A4178" s="8"/>
      <c r="B4178" s="8"/>
      <c r="C4178" s="8"/>
      <c r="D4178" s="8"/>
      <c r="E4178" s="8"/>
      <c r="F4178" s="8"/>
      <c r="G4178" s="62"/>
      <c r="H4178" s="62"/>
      <c r="I4178" s="62"/>
    </row>
    <row r="4179" spans="1:9" ht="20.100000000000001" customHeight="1" x14ac:dyDescent="0.25">
      <c r="A4179" s="63" t="s">
        <v>5249</v>
      </c>
      <c r="B4179" s="63"/>
      <c r="C4179" s="63"/>
      <c r="D4179" s="63"/>
      <c r="E4179" s="63"/>
      <c r="F4179" s="63"/>
      <c r="G4179" s="63"/>
      <c r="H4179" s="63"/>
      <c r="I4179" s="63"/>
    </row>
    <row r="4180" spans="1:9" ht="15" customHeight="1" x14ac:dyDescent="0.25">
      <c r="A4180" s="64" t="s">
        <v>3887</v>
      </c>
      <c r="B4180" s="64"/>
      <c r="C4180" s="65" t="s">
        <v>3</v>
      </c>
      <c r="D4180" s="65"/>
      <c r="E4180" s="65"/>
      <c r="F4180" s="12" t="s">
        <v>4</v>
      </c>
      <c r="G4180" s="12" t="s">
        <v>3725</v>
      </c>
      <c r="H4180" s="12" t="s">
        <v>3726</v>
      </c>
      <c r="I4180" s="12" t="s">
        <v>3727</v>
      </c>
    </row>
    <row r="4181" spans="1:9" ht="21" customHeight="1" x14ac:dyDescent="0.25">
      <c r="A4181" s="13" t="s">
        <v>4572</v>
      </c>
      <c r="B4181" s="14" t="s">
        <v>4573</v>
      </c>
      <c r="C4181" s="66" t="s">
        <v>17</v>
      </c>
      <c r="D4181" s="66"/>
      <c r="E4181" s="66"/>
      <c r="F4181" s="13" t="s">
        <v>61</v>
      </c>
      <c r="G4181" s="15">
        <v>8.0199999999999994E-2</v>
      </c>
      <c r="H4181" s="16">
        <v>0.97</v>
      </c>
      <c r="I4181" s="16">
        <f>TRUNC(TRUNC(G4181,8)*H4181,2)</f>
        <v>7.0000000000000007E-2</v>
      </c>
    </row>
    <row r="4182" spans="1:9" ht="21" customHeight="1" x14ac:dyDescent="0.25">
      <c r="A4182" s="13" t="s">
        <v>4574</v>
      </c>
      <c r="B4182" s="14" t="s">
        <v>4575</v>
      </c>
      <c r="C4182" s="66" t="s">
        <v>17</v>
      </c>
      <c r="D4182" s="66"/>
      <c r="E4182" s="66"/>
      <c r="F4182" s="13" t="s">
        <v>740</v>
      </c>
      <c r="G4182" s="15">
        <v>1.3389</v>
      </c>
      <c r="H4182" s="16">
        <v>2.88</v>
      </c>
      <c r="I4182" s="16">
        <f>TRUNC(TRUNC(G4182,8)*H4182,2)</f>
        <v>3.85</v>
      </c>
    </row>
    <row r="4183" spans="1:9" ht="15" customHeight="1" x14ac:dyDescent="0.25">
      <c r="A4183" s="8"/>
      <c r="B4183" s="8"/>
      <c r="C4183" s="8"/>
      <c r="D4183" s="8"/>
      <c r="E4183" s="8"/>
      <c r="F4183" s="8"/>
      <c r="G4183" s="67" t="s">
        <v>3896</v>
      </c>
      <c r="H4183" s="67"/>
      <c r="I4183" s="17">
        <f>SUM(I4181:I4182)</f>
        <v>3.92</v>
      </c>
    </row>
    <row r="4184" spans="1:9" ht="15" customHeight="1" x14ac:dyDescent="0.25">
      <c r="A4184" s="64" t="s">
        <v>3872</v>
      </c>
      <c r="B4184" s="64"/>
      <c r="C4184" s="65" t="s">
        <v>3</v>
      </c>
      <c r="D4184" s="65"/>
      <c r="E4184" s="65"/>
      <c r="F4184" s="12" t="s">
        <v>4</v>
      </c>
      <c r="G4184" s="12" t="s">
        <v>3725</v>
      </c>
      <c r="H4184" s="12" t="s">
        <v>3726</v>
      </c>
      <c r="I4184" s="12" t="s">
        <v>3727</v>
      </c>
    </row>
    <row r="4185" spans="1:9" ht="15" customHeight="1" x14ac:dyDescent="0.25">
      <c r="A4185" s="13" t="s">
        <v>4576</v>
      </c>
      <c r="B4185" s="14" t="s">
        <v>4577</v>
      </c>
      <c r="C4185" s="66" t="s">
        <v>17</v>
      </c>
      <c r="D4185" s="66"/>
      <c r="E4185" s="66"/>
      <c r="F4185" s="13" t="s">
        <v>25</v>
      </c>
      <c r="G4185" s="15">
        <v>0.7419</v>
      </c>
      <c r="H4185" s="16">
        <v>35.18</v>
      </c>
      <c r="I4185" s="16">
        <f>TRUNC(TRUNC(G4185,8)*H4185,2)</f>
        <v>26.1</v>
      </c>
    </row>
    <row r="4186" spans="1:9" ht="15" customHeight="1" x14ac:dyDescent="0.25">
      <c r="A4186" s="13" t="s">
        <v>3899</v>
      </c>
      <c r="B4186" s="14" t="s">
        <v>3900</v>
      </c>
      <c r="C4186" s="66" t="s">
        <v>17</v>
      </c>
      <c r="D4186" s="66"/>
      <c r="E4186" s="66"/>
      <c r="F4186" s="13" t="s">
        <v>25</v>
      </c>
      <c r="G4186" s="15">
        <v>0.24729999999999999</v>
      </c>
      <c r="H4186" s="16">
        <v>24.37</v>
      </c>
      <c r="I4186" s="16">
        <f>TRUNC(TRUNC(G4186,8)*H4186,2)</f>
        <v>6.02</v>
      </c>
    </row>
    <row r="4187" spans="1:9" ht="18" customHeight="1" x14ac:dyDescent="0.25">
      <c r="A4187" s="8"/>
      <c r="B4187" s="8"/>
      <c r="C4187" s="8"/>
      <c r="D4187" s="8"/>
      <c r="E4187" s="8"/>
      <c r="F4187" s="8"/>
      <c r="G4187" s="67" t="s">
        <v>3875</v>
      </c>
      <c r="H4187" s="67"/>
      <c r="I4187" s="17">
        <f>SUM(I4185:I4186)</f>
        <v>32.120000000000005</v>
      </c>
    </row>
    <row r="4188" spans="1:9" ht="15" customHeight="1" x14ac:dyDescent="0.25">
      <c r="A4188" s="8"/>
      <c r="B4188" s="8"/>
      <c r="C4188" s="8"/>
      <c r="D4188" s="8"/>
      <c r="E4188" s="8"/>
      <c r="F4188" s="8"/>
      <c r="G4188" s="68" t="s">
        <v>3745</v>
      </c>
      <c r="H4188" s="68"/>
      <c r="I4188" s="4">
        <f>ROUND(SUM(I4183,I4187),2)</f>
        <v>36.04</v>
      </c>
    </row>
    <row r="4189" spans="1:9" ht="9.9499999999999993" customHeight="1" x14ac:dyDescent="0.25">
      <c r="A4189" s="8"/>
      <c r="B4189" s="8"/>
      <c r="C4189" s="8"/>
      <c r="D4189" s="8"/>
      <c r="E4189" s="8"/>
      <c r="F4189" s="8"/>
      <c r="G4189" s="62"/>
      <c r="H4189" s="62"/>
      <c r="I4189" s="62"/>
    </row>
    <row r="4190" spans="1:9" ht="20.100000000000001" customHeight="1" x14ac:dyDescent="0.25">
      <c r="A4190" s="63" t="s">
        <v>5250</v>
      </c>
      <c r="B4190" s="63"/>
      <c r="C4190" s="63"/>
      <c r="D4190" s="63"/>
      <c r="E4190" s="63"/>
      <c r="F4190" s="63"/>
      <c r="G4190" s="63"/>
      <c r="H4190" s="63"/>
      <c r="I4190" s="63"/>
    </row>
    <row r="4191" spans="1:9" ht="15" customHeight="1" x14ac:dyDescent="0.25">
      <c r="A4191" s="64" t="s">
        <v>3887</v>
      </c>
      <c r="B4191" s="64"/>
      <c r="C4191" s="65" t="s">
        <v>3</v>
      </c>
      <c r="D4191" s="65"/>
      <c r="E4191" s="65"/>
      <c r="F4191" s="12" t="s">
        <v>4</v>
      </c>
      <c r="G4191" s="12" t="s">
        <v>3725</v>
      </c>
      <c r="H4191" s="12" t="s">
        <v>3726</v>
      </c>
      <c r="I4191" s="12" t="s">
        <v>3727</v>
      </c>
    </row>
    <row r="4192" spans="1:9" ht="15" customHeight="1" x14ac:dyDescent="0.25">
      <c r="A4192" s="13" t="s">
        <v>4579</v>
      </c>
      <c r="B4192" s="14" t="s">
        <v>4580</v>
      </c>
      <c r="C4192" s="66" t="s">
        <v>17</v>
      </c>
      <c r="D4192" s="66"/>
      <c r="E4192" s="66"/>
      <c r="F4192" s="13" t="s">
        <v>4149</v>
      </c>
      <c r="G4192" s="15">
        <v>0.1666</v>
      </c>
      <c r="H4192" s="16">
        <v>10.98</v>
      </c>
      <c r="I4192" s="16">
        <f>TRUNC(TRUNC(G4192,8)*H4192,2)</f>
        <v>1.82</v>
      </c>
    </row>
    <row r="4193" spans="1:9" ht="15" customHeight="1" x14ac:dyDescent="0.25">
      <c r="A4193" s="8"/>
      <c r="B4193" s="8"/>
      <c r="C4193" s="8"/>
      <c r="D4193" s="8"/>
      <c r="E4193" s="8"/>
      <c r="F4193" s="8"/>
      <c r="G4193" s="67" t="s">
        <v>3896</v>
      </c>
      <c r="H4193" s="67"/>
      <c r="I4193" s="17">
        <f>SUM(I4192:I4192)</f>
        <v>1.82</v>
      </c>
    </row>
    <row r="4194" spans="1:9" ht="15" customHeight="1" x14ac:dyDescent="0.25">
      <c r="A4194" s="64" t="s">
        <v>3872</v>
      </c>
      <c r="B4194" s="64"/>
      <c r="C4194" s="65" t="s">
        <v>3</v>
      </c>
      <c r="D4194" s="65"/>
      <c r="E4194" s="65"/>
      <c r="F4194" s="12" t="s">
        <v>4</v>
      </c>
      <c r="G4194" s="12" t="s">
        <v>3725</v>
      </c>
      <c r="H4194" s="12" t="s">
        <v>3726</v>
      </c>
      <c r="I4194" s="12" t="s">
        <v>3727</v>
      </c>
    </row>
    <row r="4195" spans="1:9" ht="15" customHeight="1" x14ac:dyDescent="0.25">
      <c r="A4195" s="13" t="s">
        <v>4576</v>
      </c>
      <c r="B4195" s="14" t="s">
        <v>4577</v>
      </c>
      <c r="C4195" s="66" t="s">
        <v>17</v>
      </c>
      <c r="D4195" s="66"/>
      <c r="E4195" s="66"/>
      <c r="F4195" s="13" t="s">
        <v>25</v>
      </c>
      <c r="G4195" s="15">
        <v>9.2700000000000005E-2</v>
      </c>
      <c r="H4195" s="16">
        <v>35.18</v>
      </c>
      <c r="I4195" s="16">
        <f>TRUNC(TRUNC(G4195,8)*H4195,2)</f>
        <v>3.26</v>
      </c>
    </row>
    <row r="4196" spans="1:9" ht="15" customHeight="1" x14ac:dyDescent="0.25">
      <c r="A4196" s="13" t="s">
        <v>3899</v>
      </c>
      <c r="B4196" s="14" t="s">
        <v>3900</v>
      </c>
      <c r="C4196" s="66" t="s">
        <v>17</v>
      </c>
      <c r="D4196" s="66"/>
      <c r="E4196" s="66"/>
      <c r="F4196" s="13" t="s">
        <v>25</v>
      </c>
      <c r="G4196" s="15">
        <v>3.09E-2</v>
      </c>
      <c r="H4196" s="16">
        <v>24.37</v>
      </c>
      <c r="I4196" s="16">
        <f>TRUNC(TRUNC(G4196,8)*H4196,2)</f>
        <v>0.75</v>
      </c>
    </row>
    <row r="4197" spans="1:9" ht="18" customHeight="1" x14ac:dyDescent="0.25">
      <c r="A4197" s="8"/>
      <c r="B4197" s="8"/>
      <c r="C4197" s="8"/>
      <c r="D4197" s="8"/>
      <c r="E4197" s="8"/>
      <c r="F4197" s="8"/>
      <c r="G4197" s="67" t="s">
        <v>3875</v>
      </c>
      <c r="H4197" s="67"/>
      <c r="I4197" s="17">
        <f>SUM(I4195:I4196)</f>
        <v>4.01</v>
      </c>
    </row>
    <row r="4198" spans="1:9" ht="15" customHeight="1" x14ac:dyDescent="0.25">
      <c r="A4198" s="8"/>
      <c r="B4198" s="8"/>
      <c r="C4198" s="8"/>
      <c r="D4198" s="8"/>
      <c r="E4198" s="8"/>
      <c r="F4198" s="8"/>
      <c r="G4198" s="68" t="s">
        <v>3745</v>
      </c>
      <c r="H4198" s="68"/>
      <c r="I4198" s="4">
        <f>ROUND(SUM(I4193,I4197),2)</f>
        <v>5.83</v>
      </c>
    </row>
    <row r="4199" spans="1:9" ht="9.9499999999999993" customHeight="1" x14ac:dyDescent="0.25">
      <c r="A4199" s="8"/>
      <c r="B4199" s="8"/>
      <c r="C4199" s="8"/>
      <c r="D4199" s="8"/>
      <c r="E4199" s="8"/>
      <c r="F4199" s="8"/>
      <c r="G4199" s="62"/>
      <c r="H4199" s="62"/>
      <c r="I4199" s="62"/>
    </row>
    <row r="4200" spans="1:9" ht="20.100000000000001" customHeight="1" x14ac:dyDescent="0.25">
      <c r="A4200" s="63" t="s">
        <v>5251</v>
      </c>
      <c r="B4200" s="63"/>
      <c r="C4200" s="63"/>
      <c r="D4200" s="63"/>
      <c r="E4200" s="63"/>
      <c r="F4200" s="63"/>
      <c r="G4200" s="63"/>
      <c r="H4200" s="63"/>
      <c r="I4200" s="63"/>
    </row>
    <row r="4201" spans="1:9" ht="15" customHeight="1" x14ac:dyDescent="0.25">
      <c r="A4201" s="64" t="s">
        <v>3887</v>
      </c>
      <c r="B4201" s="64"/>
      <c r="C4201" s="65" t="s">
        <v>3</v>
      </c>
      <c r="D4201" s="65"/>
      <c r="E4201" s="65"/>
      <c r="F4201" s="12" t="s">
        <v>4</v>
      </c>
      <c r="G4201" s="12" t="s">
        <v>3725</v>
      </c>
      <c r="H4201" s="12" t="s">
        <v>3726</v>
      </c>
      <c r="I4201" s="12" t="s">
        <v>3727</v>
      </c>
    </row>
    <row r="4202" spans="1:9" ht="15" customHeight="1" x14ac:dyDescent="0.25">
      <c r="A4202" s="13" t="s">
        <v>5252</v>
      </c>
      <c r="B4202" s="14" t="s">
        <v>5253</v>
      </c>
      <c r="C4202" s="66" t="s">
        <v>17</v>
      </c>
      <c r="D4202" s="66"/>
      <c r="E4202" s="66"/>
      <c r="F4202" s="13" t="s">
        <v>4149</v>
      </c>
      <c r="G4202" s="15">
        <v>0.23669999999999999</v>
      </c>
      <c r="H4202" s="16">
        <v>21.11</v>
      </c>
      <c r="I4202" s="16">
        <f>TRUNC(TRUNC(G4202,8)*H4202,2)</f>
        <v>4.99</v>
      </c>
    </row>
    <row r="4203" spans="1:9" ht="15" customHeight="1" x14ac:dyDescent="0.25">
      <c r="A4203" s="8"/>
      <c r="B4203" s="8"/>
      <c r="C4203" s="8"/>
      <c r="D4203" s="8"/>
      <c r="E4203" s="8"/>
      <c r="F4203" s="8"/>
      <c r="G4203" s="67" t="s">
        <v>3896</v>
      </c>
      <c r="H4203" s="67"/>
      <c r="I4203" s="17">
        <f>SUM(I4202:I4202)</f>
        <v>4.99</v>
      </c>
    </row>
    <row r="4204" spans="1:9" ht="15" customHeight="1" x14ac:dyDescent="0.25">
      <c r="A4204" s="64" t="s">
        <v>3872</v>
      </c>
      <c r="B4204" s="64"/>
      <c r="C4204" s="65" t="s">
        <v>3</v>
      </c>
      <c r="D4204" s="65"/>
      <c r="E4204" s="65"/>
      <c r="F4204" s="12" t="s">
        <v>4</v>
      </c>
      <c r="G4204" s="12" t="s">
        <v>3725</v>
      </c>
      <c r="H4204" s="12" t="s">
        <v>3726</v>
      </c>
      <c r="I4204" s="12" t="s">
        <v>3727</v>
      </c>
    </row>
    <row r="4205" spans="1:9" ht="15" customHeight="1" x14ac:dyDescent="0.25">
      <c r="A4205" s="13" t="s">
        <v>4576</v>
      </c>
      <c r="B4205" s="14" t="s">
        <v>4577</v>
      </c>
      <c r="C4205" s="66" t="s">
        <v>17</v>
      </c>
      <c r="D4205" s="66"/>
      <c r="E4205" s="66"/>
      <c r="F4205" s="13" t="s">
        <v>25</v>
      </c>
      <c r="G4205" s="15">
        <v>0.22700000000000001</v>
      </c>
      <c r="H4205" s="16">
        <v>35.18</v>
      </c>
      <c r="I4205" s="16">
        <f>TRUNC(TRUNC(G4205,8)*H4205,2)</f>
        <v>7.98</v>
      </c>
    </row>
    <row r="4206" spans="1:9" ht="15" customHeight="1" x14ac:dyDescent="0.25">
      <c r="A4206" s="13" t="s">
        <v>3899</v>
      </c>
      <c r="B4206" s="14" t="s">
        <v>3900</v>
      </c>
      <c r="C4206" s="66" t="s">
        <v>17</v>
      </c>
      <c r="D4206" s="66"/>
      <c r="E4206" s="66"/>
      <c r="F4206" s="13" t="s">
        <v>25</v>
      </c>
      <c r="G4206" s="15">
        <v>7.5700000000000003E-2</v>
      </c>
      <c r="H4206" s="16">
        <v>24.37</v>
      </c>
      <c r="I4206" s="16">
        <f>TRUNC(TRUNC(G4206,8)*H4206,2)</f>
        <v>1.84</v>
      </c>
    </row>
    <row r="4207" spans="1:9" ht="18" customHeight="1" x14ac:dyDescent="0.25">
      <c r="A4207" s="8"/>
      <c r="B4207" s="8"/>
      <c r="C4207" s="8"/>
      <c r="D4207" s="8"/>
      <c r="E4207" s="8"/>
      <c r="F4207" s="8"/>
      <c r="G4207" s="67" t="s">
        <v>3875</v>
      </c>
      <c r="H4207" s="67"/>
      <c r="I4207" s="17">
        <f>SUM(I4205:I4206)</f>
        <v>9.82</v>
      </c>
    </row>
    <row r="4208" spans="1:9" ht="15" customHeight="1" x14ac:dyDescent="0.25">
      <c r="A4208" s="8"/>
      <c r="B4208" s="8"/>
      <c r="C4208" s="8"/>
      <c r="D4208" s="8"/>
      <c r="E4208" s="8"/>
      <c r="F4208" s="8"/>
      <c r="G4208" s="68" t="s">
        <v>3745</v>
      </c>
      <c r="H4208" s="68"/>
      <c r="I4208" s="4">
        <f>ROUND(SUM(I4203,I4207),2)</f>
        <v>14.81</v>
      </c>
    </row>
    <row r="4209" spans="1:9" ht="9.9499999999999993" customHeight="1" x14ac:dyDescent="0.25">
      <c r="A4209" s="8"/>
      <c r="B4209" s="8"/>
      <c r="C4209" s="8"/>
      <c r="D4209" s="8"/>
      <c r="E4209" s="8"/>
      <c r="F4209" s="8"/>
      <c r="G4209" s="62"/>
      <c r="H4209" s="62"/>
      <c r="I4209" s="62"/>
    </row>
    <row r="4210" spans="1:9" ht="20.100000000000001" customHeight="1" x14ac:dyDescent="0.25">
      <c r="A4210" s="63" t="s">
        <v>5254</v>
      </c>
      <c r="B4210" s="63"/>
      <c r="C4210" s="63"/>
      <c r="D4210" s="63"/>
      <c r="E4210" s="63"/>
      <c r="F4210" s="63"/>
      <c r="G4210" s="63"/>
      <c r="H4210" s="63"/>
      <c r="I4210" s="63"/>
    </row>
    <row r="4211" spans="1:9" ht="15" customHeight="1" x14ac:dyDescent="0.25">
      <c r="A4211" s="64" t="s">
        <v>3887</v>
      </c>
      <c r="B4211" s="64"/>
      <c r="C4211" s="65" t="s">
        <v>3</v>
      </c>
      <c r="D4211" s="65"/>
      <c r="E4211" s="65"/>
      <c r="F4211" s="12" t="s">
        <v>4</v>
      </c>
      <c r="G4211" s="12" t="s">
        <v>3725</v>
      </c>
      <c r="H4211" s="12" t="s">
        <v>3726</v>
      </c>
      <c r="I4211" s="12" t="s">
        <v>3727</v>
      </c>
    </row>
    <row r="4212" spans="1:9" ht="21" customHeight="1" x14ac:dyDescent="0.25">
      <c r="A4212" s="13" t="s">
        <v>5255</v>
      </c>
      <c r="B4212" s="14" t="s">
        <v>1286</v>
      </c>
      <c r="C4212" s="66" t="s">
        <v>4496</v>
      </c>
      <c r="D4212" s="66"/>
      <c r="E4212" s="66"/>
      <c r="F4212" s="13" t="s">
        <v>61</v>
      </c>
      <c r="G4212" s="15">
        <v>1</v>
      </c>
      <c r="H4212" s="16">
        <v>91.4</v>
      </c>
      <c r="I4212" s="16">
        <f>ROUND(ROUND(G4212,8)*H4212,2)</f>
        <v>91.4</v>
      </c>
    </row>
    <row r="4213" spans="1:9" ht="15" customHeight="1" x14ac:dyDescent="0.25">
      <c r="A4213" s="8"/>
      <c r="B4213" s="8"/>
      <c r="C4213" s="8"/>
      <c r="D4213" s="8"/>
      <c r="E4213" s="8"/>
      <c r="F4213" s="8"/>
      <c r="G4213" s="67" t="s">
        <v>3896</v>
      </c>
      <c r="H4213" s="67"/>
      <c r="I4213" s="17">
        <f>SUM(I4212:I4212)</f>
        <v>91.4</v>
      </c>
    </row>
    <row r="4214" spans="1:9" ht="15" customHeight="1" x14ac:dyDescent="0.25">
      <c r="A4214" s="64" t="s">
        <v>3872</v>
      </c>
      <c r="B4214" s="64"/>
      <c r="C4214" s="65" t="s">
        <v>3</v>
      </c>
      <c r="D4214" s="65"/>
      <c r="E4214" s="65"/>
      <c r="F4214" s="12" t="s">
        <v>4</v>
      </c>
      <c r="G4214" s="12" t="s">
        <v>3725</v>
      </c>
      <c r="H4214" s="12" t="s">
        <v>3726</v>
      </c>
      <c r="I4214" s="12" t="s">
        <v>3727</v>
      </c>
    </row>
    <row r="4215" spans="1:9" ht="15" customHeight="1" x14ac:dyDescent="0.25">
      <c r="A4215" s="13" t="s">
        <v>3899</v>
      </c>
      <c r="B4215" s="14" t="s">
        <v>3900</v>
      </c>
      <c r="C4215" s="66" t="s">
        <v>17</v>
      </c>
      <c r="D4215" s="66"/>
      <c r="E4215" s="66"/>
      <c r="F4215" s="13" t="s">
        <v>25</v>
      </c>
      <c r="G4215" s="15">
        <v>0.2</v>
      </c>
      <c r="H4215" s="16">
        <v>24.37</v>
      </c>
      <c r="I4215" s="16">
        <f>ROUND(ROUND(G4215,8)*H4215,2)</f>
        <v>4.87</v>
      </c>
    </row>
    <row r="4216" spans="1:9" ht="18" customHeight="1" x14ac:dyDescent="0.25">
      <c r="A4216" s="8"/>
      <c r="B4216" s="8"/>
      <c r="C4216" s="8"/>
      <c r="D4216" s="8"/>
      <c r="E4216" s="8"/>
      <c r="F4216" s="8"/>
      <c r="G4216" s="67" t="s">
        <v>3875</v>
      </c>
      <c r="H4216" s="67"/>
      <c r="I4216" s="17">
        <f>SUM(I4215:I4215)</f>
        <v>4.87</v>
      </c>
    </row>
    <row r="4217" spans="1:9" ht="15" customHeight="1" x14ac:dyDescent="0.25">
      <c r="A4217" s="69" t="s">
        <v>5256</v>
      </c>
      <c r="B4217" s="69"/>
      <c r="C4217" s="69"/>
      <c r="D4217" s="8"/>
      <c r="E4217" s="8"/>
      <c r="F4217" s="8"/>
      <c r="G4217" s="68" t="s">
        <v>3745</v>
      </c>
      <c r="H4217" s="68"/>
      <c r="I4217" s="4">
        <v>96.27</v>
      </c>
    </row>
    <row r="4218" spans="1:9" ht="9.9499999999999993" customHeight="1" x14ac:dyDescent="0.25">
      <c r="A4218" s="8"/>
      <c r="B4218" s="8"/>
      <c r="C4218" s="8"/>
      <c r="D4218" s="8"/>
      <c r="E4218" s="8"/>
      <c r="F4218" s="8"/>
      <c r="G4218" s="62"/>
      <c r="H4218" s="62"/>
      <c r="I4218" s="62"/>
    </row>
    <row r="4219" spans="1:9" ht="20.100000000000001" customHeight="1" x14ac:dyDescent="0.25">
      <c r="A4219" s="63" t="s">
        <v>5257</v>
      </c>
      <c r="B4219" s="63"/>
      <c r="C4219" s="63"/>
      <c r="D4219" s="63"/>
      <c r="E4219" s="63"/>
      <c r="F4219" s="63"/>
      <c r="G4219" s="63"/>
      <c r="H4219" s="63"/>
      <c r="I4219" s="63"/>
    </row>
    <row r="4220" spans="1:9" ht="15" customHeight="1" x14ac:dyDescent="0.25">
      <c r="A4220" s="64" t="s">
        <v>3887</v>
      </c>
      <c r="B4220" s="64"/>
      <c r="C4220" s="65" t="s">
        <v>3</v>
      </c>
      <c r="D4220" s="65"/>
      <c r="E4220" s="65"/>
      <c r="F4220" s="12" t="s">
        <v>4</v>
      </c>
      <c r="G4220" s="12" t="s">
        <v>3725</v>
      </c>
      <c r="H4220" s="12" t="s">
        <v>3726</v>
      </c>
      <c r="I4220" s="12" t="s">
        <v>3727</v>
      </c>
    </row>
    <row r="4221" spans="1:9" ht="21" customHeight="1" x14ac:dyDescent="0.25">
      <c r="A4221" s="13" t="s">
        <v>5258</v>
      </c>
      <c r="B4221" s="14" t="s">
        <v>1289</v>
      </c>
      <c r="C4221" s="66" t="s">
        <v>4496</v>
      </c>
      <c r="D4221" s="66"/>
      <c r="E4221" s="66"/>
      <c r="F4221" s="13" t="s">
        <v>61</v>
      </c>
      <c r="G4221" s="15">
        <v>1</v>
      </c>
      <c r="H4221" s="16">
        <v>90</v>
      </c>
      <c r="I4221" s="16">
        <f>ROUND(ROUND(G4221,8)*H4221,2)</f>
        <v>90</v>
      </c>
    </row>
    <row r="4222" spans="1:9" ht="15" customHeight="1" x14ac:dyDescent="0.25">
      <c r="A4222" s="8"/>
      <c r="B4222" s="8"/>
      <c r="C4222" s="8"/>
      <c r="D4222" s="8"/>
      <c r="E4222" s="8"/>
      <c r="F4222" s="8"/>
      <c r="G4222" s="67" t="s">
        <v>3896</v>
      </c>
      <c r="H4222" s="67"/>
      <c r="I4222" s="17">
        <f>SUM(I4221:I4221)</f>
        <v>90</v>
      </c>
    </row>
    <row r="4223" spans="1:9" ht="15" customHeight="1" x14ac:dyDescent="0.25">
      <c r="A4223" s="64" t="s">
        <v>3872</v>
      </c>
      <c r="B4223" s="64"/>
      <c r="C4223" s="65" t="s">
        <v>3</v>
      </c>
      <c r="D4223" s="65"/>
      <c r="E4223" s="65"/>
      <c r="F4223" s="12" t="s">
        <v>4</v>
      </c>
      <c r="G4223" s="12" t="s">
        <v>3725</v>
      </c>
      <c r="H4223" s="12" t="s">
        <v>3726</v>
      </c>
      <c r="I4223" s="12" t="s">
        <v>3727</v>
      </c>
    </row>
    <row r="4224" spans="1:9" ht="15" customHeight="1" x14ac:dyDescent="0.25">
      <c r="A4224" s="13" t="s">
        <v>3899</v>
      </c>
      <c r="B4224" s="14" t="s">
        <v>3900</v>
      </c>
      <c r="C4224" s="66" t="s">
        <v>17</v>
      </c>
      <c r="D4224" s="66"/>
      <c r="E4224" s="66"/>
      <c r="F4224" s="13" t="s">
        <v>25</v>
      </c>
      <c r="G4224" s="15">
        <v>0.2</v>
      </c>
      <c r="H4224" s="16">
        <v>24.37</v>
      </c>
      <c r="I4224" s="16">
        <f>ROUND(ROUND(G4224,8)*H4224,2)</f>
        <v>4.87</v>
      </c>
    </row>
    <row r="4225" spans="1:9" ht="18" customHeight="1" x14ac:dyDescent="0.25">
      <c r="A4225" s="8"/>
      <c r="B4225" s="8"/>
      <c r="C4225" s="8"/>
      <c r="D4225" s="8"/>
      <c r="E4225" s="8"/>
      <c r="F4225" s="8"/>
      <c r="G4225" s="67" t="s">
        <v>3875</v>
      </c>
      <c r="H4225" s="67"/>
      <c r="I4225" s="17">
        <f>SUM(I4224:I4224)</f>
        <v>4.87</v>
      </c>
    </row>
    <row r="4226" spans="1:9" ht="15" customHeight="1" x14ac:dyDescent="0.25">
      <c r="A4226" s="69" t="s">
        <v>5256</v>
      </c>
      <c r="B4226" s="69"/>
      <c r="C4226" s="69"/>
      <c r="D4226" s="8"/>
      <c r="E4226" s="8"/>
      <c r="F4226" s="8"/>
      <c r="G4226" s="68" t="s">
        <v>3745</v>
      </c>
      <c r="H4226" s="68"/>
      <c r="I4226" s="4">
        <v>94.87</v>
      </c>
    </row>
    <row r="4227" spans="1:9" ht="9.9499999999999993" customHeight="1" x14ac:dyDescent="0.25">
      <c r="A4227" s="8"/>
      <c r="B4227" s="8"/>
      <c r="C4227" s="8"/>
      <c r="D4227" s="8"/>
      <c r="E4227" s="8"/>
      <c r="F4227" s="8"/>
      <c r="G4227" s="62"/>
      <c r="H4227" s="62"/>
      <c r="I4227" s="62"/>
    </row>
    <row r="4228" spans="1:9" ht="20.100000000000001" customHeight="1" x14ac:dyDescent="0.25">
      <c r="A4228" s="63" t="s">
        <v>5259</v>
      </c>
      <c r="B4228" s="63"/>
      <c r="C4228" s="63"/>
      <c r="D4228" s="63"/>
      <c r="E4228" s="63"/>
      <c r="F4228" s="63"/>
      <c r="G4228" s="63"/>
      <c r="H4228" s="63"/>
      <c r="I4228" s="63"/>
    </row>
    <row r="4229" spans="1:9" ht="15" customHeight="1" x14ac:dyDescent="0.25">
      <c r="A4229" s="64" t="s">
        <v>3825</v>
      </c>
      <c r="B4229" s="64"/>
      <c r="C4229" s="65" t="s">
        <v>3</v>
      </c>
      <c r="D4229" s="65"/>
      <c r="E4229" s="65"/>
      <c r="F4229" s="12" t="s">
        <v>4</v>
      </c>
      <c r="G4229" s="12" t="s">
        <v>3725</v>
      </c>
      <c r="H4229" s="12" t="s">
        <v>3726</v>
      </c>
      <c r="I4229" s="12" t="s">
        <v>3727</v>
      </c>
    </row>
    <row r="4230" spans="1:9" ht="29.1" customHeight="1" x14ac:dyDescent="0.25">
      <c r="A4230" s="13" t="s">
        <v>1296</v>
      </c>
      <c r="B4230" s="14" t="s">
        <v>5260</v>
      </c>
      <c r="C4230" s="66" t="s">
        <v>17</v>
      </c>
      <c r="D4230" s="66"/>
      <c r="E4230" s="66"/>
      <c r="F4230" s="13" t="s">
        <v>61</v>
      </c>
      <c r="G4230" s="15">
        <v>1</v>
      </c>
      <c r="H4230" s="16">
        <v>2677.27</v>
      </c>
      <c r="I4230" s="16">
        <f>TRUNC(TRUNC(G4230,8)*H4230,2)</f>
        <v>2677.27</v>
      </c>
    </row>
    <row r="4231" spans="1:9" ht="15" customHeight="1" x14ac:dyDescent="0.25">
      <c r="A4231" s="8"/>
      <c r="B4231" s="8"/>
      <c r="C4231" s="8"/>
      <c r="D4231" s="8"/>
      <c r="E4231" s="8"/>
      <c r="F4231" s="8"/>
      <c r="G4231" s="67" t="s">
        <v>3830</v>
      </c>
      <c r="H4231" s="67"/>
      <c r="I4231" s="17">
        <f>SUM(I4230:I4230)</f>
        <v>2677.27</v>
      </c>
    </row>
    <row r="4232" spans="1:9" ht="15" customHeight="1" x14ac:dyDescent="0.25">
      <c r="A4232" s="8"/>
      <c r="B4232" s="8"/>
      <c r="C4232" s="8"/>
      <c r="D4232" s="8"/>
      <c r="E4232" s="8"/>
      <c r="F4232" s="8"/>
      <c r="G4232" s="68" t="s">
        <v>3745</v>
      </c>
      <c r="H4232" s="68"/>
      <c r="I4232" s="4">
        <f>ROUND(SUM(I4231),2)</f>
        <v>2677.27</v>
      </c>
    </row>
    <row r="4233" spans="1:9" ht="9.9499999999999993" customHeight="1" x14ac:dyDescent="0.25">
      <c r="A4233" s="8"/>
      <c r="B4233" s="8"/>
      <c r="C4233" s="8"/>
      <c r="D4233" s="8"/>
      <c r="E4233" s="8"/>
      <c r="F4233" s="8"/>
      <c r="G4233" s="62"/>
      <c r="H4233" s="62"/>
      <c r="I4233" s="62"/>
    </row>
    <row r="4234" spans="1:9" ht="20.100000000000001" customHeight="1" x14ac:dyDescent="0.25">
      <c r="A4234" s="63" t="s">
        <v>5261</v>
      </c>
      <c r="B4234" s="63"/>
      <c r="C4234" s="63"/>
      <c r="D4234" s="63"/>
      <c r="E4234" s="63"/>
      <c r="F4234" s="63"/>
      <c r="G4234" s="63"/>
      <c r="H4234" s="63"/>
      <c r="I4234" s="63"/>
    </row>
    <row r="4235" spans="1:9" ht="15" customHeight="1" x14ac:dyDescent="0.25">
      <c r="A4235" s="64" t="s">
        <v>3887</v>
      </c>
      <c r="B4235" s="64"/>
      <c r="C4235" s="65" t="s">
        <v>3</v>
      </c>
      <c r="D4235" s="65"/>
      <c r="E4235" s="65"/>
      <c r="F4235" s="12" t="s">
        <v>4</v>
      </c>
      <c r="G4235" s="12" t="s">
        <v>3725</v>
      </c>
      <c r="H4235" s="12" t="s">
        <v>3726</v>
      </c>
      <c r="I4235" s="12" t="s">
        <v>3727</v>
      </c>
    </row>
    <row r="4236" spans="1:9" ht="29.1" customHeight="1" x14ac:dyDescent="0.25">
      <c r="A4236" s="13" t="s">
        <v>4857</v>
      </c>
      <c r="B4236" s="14" t="s">
        <v>4858</v>
      </c>
      <c r="C4236" s="66" t="s">
        <v>17</v>
      </c>
      <c r="D4236" s="66"/>
      <c r="E4236" s="66"/>
      <c r="F4236" s="13" t="s">
        <v>61</v>
      </c>
      <c r="G4236" s="15">
        <v>9</v>
      </c>
      <c r="H4236" s="16">
        <v>0.61</v>
      </c>
      <c r="I4236" s="16">
        <f>ROUND(ROUND(G4236,8)*H4236,2)</f>
        <v>5.49</v>
      </c>
    </row>
    <row r="4237" spans="1:9" ht="21" customHeight="1" x14ac:dyDescent="0.25">
      <c r="A4237" s="13" t="s">
        <v>5262</v>
      </c>
      <c r="B4237" s="14" t="s">
        <v>5263</v>
      </c>
      <c r="C4237" s="66" t="s">
        <v>17</v>
      </c>
      <c r="D4237" s="66"/>
      <c r="E4237" s="66"/>
      <c r="F4237" s="13" t="s">
        <v>61</v>
      </c>
      <c r="G4237" s="15">
        <v>6</v>
      </c>
      <c r="H4237" s="16">
        <v>1.39</v>
      </c>
      <c r="I4237" s="16">
        <f>ROUND(ROUND(G4237,8)*H4237,2)</f>
        <v>8.34</v>
      </c>
    </row>
    <row r="4238" spans="1:9" ht="29.1" customHeight="1" x14ac:dyDescent="0.25">
      <c r="A4238" s="13" t="s">
        <v>5264</v>
      </c>
      <c r="B4238" s="14" t="s">
        <v>5265</v>
      </c>
      <c r="C4238" s="66" t="s">
        <v>17</v>
      </c>
      <c r="D4238" s="66"/>
      <c r="E4238" s="66"/>
      <c r="F4238" s="13" t="s">
        <v>61</v>
      </c>
      <c r="G4238" s="15">
        <v>4</v>
      </c>
      <c r="H4238" s="16">
        <v>0.52</v>
      </c>
      <c r="I4238" s="16">
        <f>ROUND(ROUND(G4238,8)*H4238,2)</f>
        <v>2.08</v>
      </c>
    </row>
    <row r="4239" spans="1:9" ht="21" customHeight="1" x14ac:dyDescent="0.25">
      <c r="A4239" s="13" t="s">
        <v>5266</v>
      </c>
      <c r="B4239" s="14" t="s">
        <v>5267</v>
      </c>
      <c r="C4239" s="66" t="s">
        <v>17</v>
      </c>
      <c r="D4239" s="66"/>
      <c r="E4239" s="66"/>
      <c r="F4239" s="13" t="s">
        <v>61</v>
      </c>
      <c r="G4239" s="15">
        <v>2</v>
      </c>
      <c r="H4239" s="16">
        <v>19.09</v>
      </c>
      <c r="I4239" s="16">
        <f>ROUND(ROUND(G4239,8)*H4239,2)</f>
        <v>38.18</v>
      </c>
    </row>
    <row r="4240" spans="1:9" ht="29.1" customHeight="1" x14ac:dyDescent="0.25">
      <c r="A4240" s="13" t="s">
        <v>4360</v>
      </c>
      <c r="B4240" s="14" t="s">
        <v>4361</v>
      </c>
      <c r="C4240" s="66" t="s">
        <v>17</v>
      </c>
      <c r="D4240" s="66"/>
      <c r="E4240" s="66"/>
      <c r="F4240" s="13" t="s">
        <v>61</v>
      </c>
      <c r="G4240" s="15">
        <v>10</v>
      </c>
      <c r="H4240" s="16">
        <v>0.87</v>
      </c>
      <c r="I4240" s="16">
        <f>ROUND(ROUND(G4240,8)*H4240,2)</f>
        <v>8.6999999999999993</v>
      </c>
    </row>
    <row r="4241" spans="1:9" ht="15" customHeight="1" x14ac:dyDescent="0.25">
      <c r="A4241" s="8"/>
      <c r="B4241" s="8"/>
      <c r="C4241" s="8"/>
      <c r="D4241" s="8"/>
      <c r="E4241" s="8"/>
      <c r="F4241" s="8"/>
      <c r="G4241" s="67" t="s">
        <v>3896</v>
      </c>
      <c r="H4241" s="67"/>
      <c r="I4241" s="17">
        <f>SUM(I4236:I4240)</f>
        <v>62.790000000000006</v>
      </c>
    </row>
    <row r="4242" spans="1:9" ht="15" customHeight="1" x14ac:dyDescent="0.25">
      <c r="A4242" s="64" t="s">
        <v>3872</v>
      </c>
      <c r="B4242" s="64"/>
      <c r="C4242" s="65" t="s">
        <v>3</v>
      </c>
      <c r="D4242" s="65"/>
      <c r="E4242" s="65"/>
      <c r="F4242" s="12" t="s">
        <v>4</v>
      </c>
      <c r="G4242" s="12" t="s">
        <v>3725</v>
      </c>
      <c r="H4242" s="12" t="s">
        <v>3726</v>
      </c>
      <c r="I4242" s="12" t="s">
        <v>3727</v>
      </c>
    </row>
    <row r="4243" spans="1:9" ht="21" customHeight="1" x14ac:dyDescent="0.25">
      <c r="A4243" s="13" t="s">
        <v>5212</v>
      </c>
      <c r="B4243" s="14" t="s">
        <v>5213</v>
      </c>
      <c r="C4243" s="66" t="s">
        <v>17</v>
      </c>
      <c r="D4243" s="66"/>
      <c r="E4243" s="66"/>
      <c r="F4243" s="13" t="s">
        <v>25</v>
      </c>
      <c r="G4243" s="15">
        <v>2.3334000000000001</v>
      </c>
      <c r="H4243" s="16">
        <v>25.88</v>
      </c>
      <c r="I4243" s="16">
        <f>ROUND(ROUND(G4243,8)*H4243,2)</f>
        <v>60.39</v>
      </c>
    </row>
    <row r="4244" spans="1:9" ht="21" customHeight="1" x14ac:dyDescent="0.25">
      <c r="A4244" s="13" t="s">
        <v>5268</v>
      </c>
      <c r="B4244" s="14" t="s">
        <v>5269</v>
      </c>
      <c r="C4244" s="66" t="s">
        <v>17</v>
      </c>
      <c r="D4244" s="66"/>
      <c r="E4244" s="66"/>
      <c r="F4244" s="13" t="s">
        <v>25</v>
      </c>
      <c r="G4244" s="15">
        <v>2.3334000000000001</v>
      </c>
      <c r="H4244" s="16">
        <v>31.6</v>
      </c>
      <c r="I4244" s="16">
        <f>ROUND(ROUND(G4244,8)*H4244,2)</f>
        <v>73.739999999999995</v>
      </c>
    </row>
    <row r="4245" spans="1:9" ht="18" customHeight="1" x14ac:dyDescent="0.25">
      <c r="A4245" s="8"/>
      <c r="B4245" s="8"/>
      <c r="C4245" s="8"/>
      <c r="D4245" s="8"/>
      <c r="E4245" s="8"/>
      <c r="F4245" s="8"/>
      <c r="G4245" s="67" t="s">
        <v>3875</v>
      </c>
      <c r="H4245" s="67"/>
      <c r="I4245" s="17">
        <f>SUM(I4243:I4244)</f>
        <v>134.13</v>
      </c>
    </row>
    <row r="4246" spans="1:9" ht="15" customHeight="1" x14ac:dyDescent="0.25">
      <c r="A4246" s="69" t="s">
        <v>5270</v>
      </c>
      <c r="B4246" s="69"/>
      <c r="C4246" s="69"/>
      <c r="D4246" s="8"/>
      <c r="E4246" s="8"/>
      <c r="F4246" s="8"/>
      <c r="G4246" s="68" t="s">
        <v>3745</v>
      </c>
      <c r="H4246" s="68"/>
      <c r="I4246" s="4">
        <v>196.92</v>
      </c>
    </row>
    <row r="4247" spans="1:9" ht="2.1" customHeight="1" x14ac:dyDescent="0.25">
      <c r="A4247" s="69"/>
      <c r="B4247" s="69"/>
      <c r="C4247" s="69"/>
      <c r="D4247" s="8"/>
      <c r="E4247" s="8"/>
      <c r="F4247" s="8"/>
      <c r="G4247" s="8"/>
      <c r="H4247" s="8"/>
      <c r="I4247" s="8"/>
    </row>
    <row r="4248" spans="1:9" ht="9.9499999999999993" customHeight="1" x14ac:dyDescent="0.25">
      <c r="A4248" s="8"/>
      <c r="B4248" s="8"/>
      <c r="C4248" s="8"/>
      <c r="D4248" s="8"/>
      <c r="E4248" s="8"/>
      <c r="F4248" s="8"/>
      <c r="G4248" s="62"/>
      <c r="H4248" s="62"/>
      <c r="I4248" s="62"/>
    </row>
    <row r="4249" spans="1:9" ht="20.100000000000001" customHeight="1" x14ac:dyDescent="0.25">
      <c r="A4249" s="63" t="s">
        <v>5271</v>
      </c>
      <c r="B4249" s="63"/>
      <c r="C4249" s="63"/>
      <c r="D4249" s="63"/>
      <c r="E4249" s="63"/>
      <c r="F4249" s="63"/>
      <c r="G4249" s="63"/>
      <c r="H4249" s="63"/>
      <c r="I4249" s="63"/>
    </row>
    <row r="4250" spans="1:9" ht="15" customHeight="1" x14ac:dyDescent="0.25">
      <c r="A4250" s="64" t="s">
        <v>3887</v>
      </c>
      <c r="B4250" s="64"/>
      <c r="C4250" s="65" t="s">
        <v>3</v>
      </c>
      <c r="D4250" s="65"/>
      <c r="E4250" s="65"/>
      <c r="F4250" s="12" t="s">
        <v>4</v>
      </c>
      <c r="G4250" s="12" t="s">
        <v>3725</v>
      </c>
      <c r="H4250" s="12" t="s">
        <v>3726</v>
      </c>
      <c r="I4250" s="12" t="s">
        <v>3727</v>
      </c>
    </row>
    <row r="4251" spans="1:9" ht="38.1" customHeight="1" x14ac:dyDescent="0.25">
      <c r="A4251" s="13" t="s">
        <v>5272</v>
      </c>
      <c r="B4251" s="14" t="s">
        <v>5273</v>
      </c>
      <c r="C4251" s="66" t="s">
        <v>17</v>
      </c>
      <c r="D4251" s="66"/>
      <c r="E4251" s="66"/>
      <c r="F4251" s="13" t="s">
        <v>178</v>
      </c>
      <c r="G4251" s="15">
        <v>1.0227269999999999</v>
      </c>
      <c r="H4251" s="16">
        <v>5.53</v>
      </c>
      <c r="I4251" s="16">
        <f>TRUNC(TRUNC(G4251,8)*H4251,2)</f>
        <v>5.65</v>
      </c>
    </row>
    <row r="4252" spans="1:9" ht="29.1" customHeight="1" x14ac:dyDescent="0.25">
      <c r="A4252" s="13" t="s">
        <v>5274</v>
      </c>
      <c r="B4252" s="14" t="s">
        <v>5275</v>
      </c>
      <c r="C4252" s="66" t="s">
        <v>17</v>
      </c>
      <c r="D4252" s="66"/>
      <c r="E4252" s="66"/>
      <c r="F4252" s="13" t="s">
        <v>178</v>
      </c>
      <c r="G4252" s="15">
        <v>1.0227269999999999</v>
      </c>
      <c r="H4252" s="16">
        <v>20.61</v>
      </c>
      <c r="I4252" s="16">
        <f>TRUNC(TRUNC(G4252,8)*H4252,2)</f>
        <v>21.07</v>
      </c>
    </row>
    <row r="4253" spans="1:9" ht="15" customHeight="1" x14ac:dyDescent="0.25">
      <c r="A4253" s="8"/>
      <c r="B4253" s="8"/>
      <c r="C4253" s="8"/>
      <c r="D4253" s="8"/>
      <c r="E4253" s="8"/>
      <c r="F4253" s="8"/>
      <c r="G4253" s="67" t="s">
        <v>3896</v>
      </c>
      <c r="H4253" s="67"/>
      <c r="I4253" s="17">
        <f>SUM(I4251:I4252)</f>
        <v>26.72</v>
      </c>
    </row>
    <row r="4254" spans="1:9" ht="15" customHeight="1" x14ac:dyDescent="0.25">
      <c r="A4254" s="64" t="s">
        <v>3872</v>
      </c>
      <c r="B4254" s="64"/>
      <c r="C4254" s="65" t="s">
        <v>3</v>
      </c>
      <c r="D4254" s="65"/>
      <c r="E4254" s="65"/>
      <c r="F4254" s="12" t="s">
        <v>4</v>
      </c>
      <c r="G4254" s="12" t="s">
        <v>3725</v>
      </c>
      <c r="H4254" s="12" t="s">
        <v>3726</v>
      </c>
      <c r="I4254" s="12" t="s">
        <v>3727</v>
      </c>
    </row>
    <row r="4255" spans="1:9" ht="21" customHeight="1" x14ac:dyDescent="0.25">
      <c r="A4255" s="13" t="s">
        <v>5212</v>
      </c>
      <c r="B4255" s="14" t="s">
        <v>5213</v>
      </c>
      <c r="C4255" s="66" t="s">
        <v>17</v>
      </c>
      <c r="D4255" s="66"/>
      <c r="E4255" s="66"/>
      <c r="F4255" s="13" t="s">
        <v>25</v>
      </c>
      <c r="G4255" s="15">
        <v>4.4526000000000003E-2</v>
      </c>
      <c r="H4255" s="16">
        <v>25.88</v>
      </c>
      <c r="I4255" s="16">
        <f>TRUNC(TRUNC(G4255,8)*H4255,2)</f>
        <v>1.1499999999999999</v>
      </c>
    </row>
    <row r="4256" spans="1:9" ht="21" customHeight="1" x14ac:dyDescent="0.25">
      <c r="A4256" s="13" t="s">
        <v>5268</v>
      </c>
      <c r="B4256" s="14" t="s">
        <v>5269</v>
      </c>
      <c r="C4256" s="66" t="s">
        <v>17</v>
      </c>
      <c r="D4256" s="66"/>
      <c r="E4256" s="66"/>
      <c r="F4256" s="13" t="s">
        <v>25</v>
      </c>
      <c r="G4256" s="15">
        <v>4.4526000000000003E-2</v>
      </c>
      <c r="H4256" s="16">
        <v>31.6</v>
      </c>
      <c r="I4256" s="16">
        <f>TRUNC(TRUNC(G4256,8)*H4256,2)</f>
        <v>1.4</v>
      </c>
    </row>
    <row r="4257" spans="1:9" ht="18" customHeight="1" x14ac:dyDescent="0.25">
      <c r="A4257" s="8"/>
      <c r="B4257" s="8"/>
      <c r="C4257" s="8"/>
      <c r="D4257" s="8"/>
      <c r="E4257" s="8"/>
      <c r="F4257" s="8"/>
      <c r="G4257" s="67" t="s">
        <v>3875</v>
      </c>
      <c r="H4257" s="67"/>
      <c r="I4257" s="17">
        <f>SUM(I4255:I4256)</f>
        <v>2.5499999999999998</v>
      </c>
    </row>
    <row r="4258" spans="1:9" ht="15" customHeight="1" x14ac:dyDescent="0.25">
      <c r="A4258" s="8"/>
      <c r="B4258" s="8"/>
      <c r="C4258" s="8"/>
      <c r="D4258" s="8"/>
      <c r="E4258" s="8"/>
      <c r="F4258" s="8"/>
      <c r="G4258" s="68" t="s">
        <v>3745</v>
      </c>
      <c r="H4258" s="68"/>
      <c r="I4258" s="4">
        <f>ROUND(SUM(I4253,I4257),2)</f>
        <v>29.27</v>
      </c>
    </row>
    <row r="4259" spans="1:9" ht="9.9499999999999993" customHeight="1" x14ac:dyDescent="0.25">
      <c r="A4259" s="8"/>
      <c r="B4259" s="8"/>
      <c r="C4259" s="8"/>
      <c r="D4259" s="8"/>
      <c r="E4259" s="8"/>
      <c r="F4259" s="8"/>
      <c r="G4259" s="62"/>
      <c r="H4259" s="62"/>
      <c r="I4259" s="62"/>
    </row>
    <row r="4260" spans="1:9" ht="20.100000000000001" customHeight="1" x14ac:dyDescent="0.25">
      <c r="A4260" s="63" t="s">
        <v>5276</v>
      </c>
      <c r="B4260" s="63"/>
      <c r="C4260" s="63"/>
      <c r="D4260" s="63"/>
      <c r="E4260" s="63"/>
      <c r="F4260" s="63"/>
      <c r="G4260" s="63"/>
      <c r="H4260" s="63"/>
      <c r="I4260" s="63"/>
    </row>
    <row r="4261" spans="1:9" ht="15" customHeight="1" x14ac:dyDescent="0.25">
      <c r="A4261" s="64" t="s">
        <v>3887</v>
      </c>
      <c r="B4261" s="64"/>
      <c r="C4261" s="65" t="s">
        <v>3</v>
      </c>
      <c r="D4261" s="65"/>
      <c r="E4261" s="65"/>
      <c r="F4261" s="12" t="s">
        <v>4</v>
      </c>
      <c r="G4261" s="12" t="s">
        <v>3725</v>
      </c>
      <c r="H4261" s="12" t="s">
        <v>3726</v>
      </c>
      <c r="I4261" s="12" t="s">
        <v>3727</v>
      </c>
    </row>
    <row r="4262" spans="1:9" ht="45.95" customHeight="1" x14ac:dyDescent="0.25">
      <c r="A4262" s="13" t="s">
        <v>5277</v>
      </c>
      <c r="B4262" s="14" t="s">
        <v>5278</v>
      </c>
      <c r="C4262" s="66" t="s">
        <v>17</v>
      </c>
      <c r="D4262" s="66"/>
      <c r="E4262" s="66"/>
      <c r="F4262" s="13" t="s">
        <v>178</v>
      </c>
      <c r="G4262" s="15">
        <v>1.0227269999999999</v>
      </c>
      <c r="H4262" s="16">
        <v>15.29</v>
      </c>
      <c r="I4262" s="16">
        <f>TRUNC(TRUNC(G4262,8)*H4262,2)</f>
        <v>15.63</v>
      </c>
    </row>
    <row r="4263" spans="1:9" ht="29.1" customHeight="1" x14ac:dyDescent="0.25">
      <c r="A4263" s="13" t="s">
        <v>5279</v>
      </c>
      <c r="B4263" s="14" t="s">
        <v>5280</v>
      </c>
      <c r="C4263" s="66" t="s">
        <v>17</v>
      </c>
      <c r="D4263" s="66"/>
      <c r="E4263" s="66"/>
      <c r="F4263" s="13" t="s">
        <v>178</v>
      </c>
      <c r="G4263" s="15">
        <v>1.0227269999999999</v>
      </c>
      <c r="H4263" s="16">
        <v>43</v>
      </c>
      <c r="I4263" s="16">
        <f>TRUNC(TRUNC(G4263,8)*H4263,2)</f>
        <v>43.97</v>
      </c>
    </row>
    <row r="4264" spans="1:9" ht="15" customHeight="1" x14ac:dyDescent="0.25">
      <c r="A4264" s="8"/>
      <c r="B4264" s="8"/>
      <c r="C4264" s="8"/>
      <c r="D4264" s="8"/>
      <c r="E4264" s="8"/>
      <c r="F4264" s="8"/>
      <c r="G4264" s="67" t="s">
        <v>3896</v>
      </c>
      <c r="H4264" s="67"/>
      <c r="I4264" s="17">
        <f>SUM(I4262:I4263)</f>
        <v>59.6</v>
      </c>
    </row>
    <row r="4265" spans="1:9" ht="15" customHeight="1" x14ac:dyDescent="0.25">
      <c r="A4265" s="64" t="s">
        <v>3872</v>
      </c>
      <c r="B4265" s="64"/>
      <c r="C4265" s="65" t="s">
        <v>3</v>
      </c>
      <c r="D4265" s="65"/>
      <c r="E4265" s="65"/>
      <c r="F4265" s="12" t="s">
        <v>4</v>
      </c>
      <c r="G4265" s="12" t="s">
        <v>3725</v>
      </c>
      <c r="H4265" s="12" t="s">
        <v>3726</v>
      </c>
      <c r="I4265" s="12" t="s">
        <v>3727</v>
      </c>
    </row>
    <row r="4266" spans="1:9" ht="21" customHeight="1" x14ac:dyDescent="0.25">
      <c r="A4266" s="13" t="s">
        <v>5212</v>
      </c>
      <c r="B4266" s="14" t="s">
        <v>5213</v>
      </c>
      <c r="C4266" s="66" t="s">
        <v>17</v>
      </c>
      <c r="D4266" s="66"/>
      <c r="E4266" s="66"/>
      <c r="F4266" s="13" t="s">
        <v>25</v>
      </c>
      <c r="G4266" s="15">
        <v>6.2728000000000006E-2</v>
      </c>
      <c r="H4266" s="16">
        <v>25.88</v>
      </c>
      <c r="I4266" s="16">
        <f>TRUNC(TRUNC(G4266,8)*H4266,2)</f>
        <v>1.62</v>
      </c>
    </row>
    <row r="4267" spans="1:9" ht="21" customHeight="1" x14ac:dyDescent="0.25">
      <c r="A4267" s="13" t="s">
        <v>5268</v>
      </c>
      <c r="B4267" s="14" t="s">
        <v>5269</v>
      </c>
      <c r="C4267" s="66" t="s">
        <v>17</v>
      </c>
      <c r="D4267" s="66"/>
      <c r="E4267" s="66"/>
      <c r="F4267" s="13" t="s">
        <v>25</v>
      </c>
      <c r="G4267" s="15">
        <v>6.2728000000000006E-2</v>
      </c>
      <c r="H4267" s="16">
        <v>31.6</v>
      </c>
      <c r="I4267" s="16">
        <f>TRUNC(TRUNC(G4267,8)*H4267,2)</f>
        <v>1.98</v>
      </c>
    </row>
    <row r="4268" spans="1:9" ht="18" customHeight="1" x14ac:dyDescent="0.25">
      <c r="A4268" s="8"/>
      <c r="B4268" s="8"/>
      <c r="C4268" s="8"/>
      <c r="D4268" s="8"/>
      <c r="E4268" s="8"/>
      <c r="F4268" s="8"/>
      <c r="G4268" s="67" t="s">
        <v>3875</v>
      </c>
      <c r="H4268" s="67"/>
      <c r="I4268" s="17">
        <f>SUM(I4266:I4267)</f>
        <v>3.6</v>
      </c>
    </row>
    <row r="4269" spans="1:9" ht="15" customHeight="1" x14ac:dyDescent="0.25">
      <c r="A4269" s="8"/>
      <c r="B4269" s="8"/>
      <c r="C4269" s="8"/>
      <c r="D4269" s="8"/>
      <c r="E4269" s="8"/>
      <c r="F4269" s="8"/>
      <c r="G4269" s="68" t="s">
        <v>3745</v>
      </c>
      <c r="H4269" s="68"/>
      <c r="I4269" s="4">
        <f>ROUND(SUM(I4264,I4268),2)</f>
        <v>63.2</v>
      </c>
    </row>
    <row r="4270" spans="1:9" ht="9.9499999999999993" customHeight="1" x14ac:dyDescent="0.25">
      <c r="A4270" s="8"/>
      <c r="B4270" s="8"/>
      <c r="C4270" s="8"/>
      <c r="D4270" s="8"/>
      <c r="E4270" s="8"/>
      <c r="F4270" s="8"/>
      <c r="G4270" s="62"/>
      <c r="H4270" s="62"/>
      <c r="I4270" s="62"/>
    </row>
    <row r="4271" spans="1:9" ht="20.100000000000001" customHeight="1" x14ac:dyDescent="0.25">
      <c r="A4271" s="63" t="s">
        <v>5281</v>
      </c>
      <c r="B4271" s="63"/>
      <c r="C4271" s="63"/>
      <c r="D4271" s="63"/>
      <c r="E4271" s="63"/>
      <c r="F4271" s="63"/>
      <c r="G4271" s="63"/>
      <c r="H4271" s="63"/>
      <c r="I4271" s="63"/>
    </row>
    <row r="4272" spans="1:9" ht="15" customHeight="1" x14ac:dyDescent="0.25">
      <c r="A4272" s="64" t="s">
        <v>3887</v>
      </c>
      <c r="B4272" s="64"/>
      <c r="C4272" s="65" t="s">
        <v>3</v>
      </c>
      <c r="D4272" s="65"/>
      <c r="E4272" s="65"/>
      <c r="F4272" s="12" t="s">
        <v>4</v>
      </c>
      <c r="G4272" s="12" t="s">
        <v>3725</v>
      </c>
      <c r="H4272" s="12" t="s">
        <v>3726</v>
      </c>
      <c r="I4272" s="12" t="s">
        <v>3727</v>
      </c>
    </row>
    <row r="4273" spans="1:9" ht="15" customHeight="1" x14ac:dyDescent="0.25">
      <c r="A4273" s="13" t="s">
        <v>4890</v>
      </c>
      <c r="B4273" s="14" t="s">
        <v>4891</v>
      </c>
      <c r="C4273" s="66" t="s">
        <v>17</v>
      </c>
      <c r="D4273" s="66"/>
      <c r="E4273" s="66"/>
      <c r="F4273" s="13" t="s">
        <v>740</v>
      </c>
      <c r="G4273" s="15">
        <v>9.1300000000000008</v>
      </c>
      <c r="H4273" s="16">
        <v>2.73</v>
      </c>
      <c r="I4273" s="16">
        <f>TRUNC(TRUNC(G4273,8)*H4273,2)</f>
        <v>24.92</v>
      </c>
    </row>
    <row r="4274" spans="1:9" ht="29.1" customHeight="1" x14ac:dyDescent="0.25">
      <c r="A4274" s="13" t="s">
        <v>5282</v>
      </c>
      <c r="B4274" s="14" t="s">
        <v>5283</v>
      </c>
      <c r="C4274" s="66" t="s">
        <v>17</v>
      </c>
      <c r="D4274" s="66"/>
      <c r="E4274" s="66"/>
      <c r="F4274" s="13" t="s">
        <v>72</v>
      </c>
      <c r="G4274" s="15">
        <v>1.1326400000000001</v>
      </c>
      <c r="H4274" s="16">
        <v>52.25</v>
      </c>
      <c r="I4274" s="16">
        <f>TRUNC(TRUNC(G4274,8)*H4274,2)</f>
        <v>59.18</v>
      </c>
    </row>
    <row r="4275" spans="1:9" ht="15" customHeight="1" x14ac:dyDescent="0.25">
      <c r="A4275" s="13" t="s">
        <v>4648</v>
      </c>
      <c r="B4275" s="14" t="s">
        <v>4649</v>
      </c>
      <c r="C4275" s="66" t="s">
        <v>17</v>
      </c>
      <c r="D4275" s="66"/>
      <c r="E4275" s="66"/>
      <c r="F4275" s="13" t="s">
        <v>740</v>
      </c>
      <c r="G4275" s="15">
        <v>0.14099999999999999</v>
      </c>
      <c r="H4275" s="16">
        <v>5.22</v>
      </c>
      <c r="I4275" s="16">
        <f>TRUNC(TRUNC(G4275,8)*H4275,2)</f>
        <v>0.73</v>
      </c>
    </row>
    <row r="4276" spans="1:9" ht="15" customHeight="1" x14ac:dyDescent="0.25">
      <c r="A4276" s="8"/>
      <c r="B4276" s="8"/>
      <c r="C4276" s="8"/>
      <c r="D4276" s="8"/>
      <c r="E4276" s="8"/>
      <c r="F4276" s="8"/>
      <c r="G4276" s="67" t="s">
        <v>3896</v>
      </c>
      <c r="H4276" s="67"/>
      <c r="I4276" s="17">
        <f>SUM(I4273:I4275)</f>
        <v>84.83</v>
      </c>
    </row>
    <row r="4277" spans="1:9" ht="15" customHeight="1" x14ac:dyDescent="0.25">
      <c r="A4277" s="64" t="s">
        <v>3872</v>
      </c>
      <c r="B4277" s="64"/>
      <c r="C4277" s="65" t="s">
        <v>3</v>
      </c>
      <c r="D4277" s="65"/>
      <c r="E4277" s="65"/>
      <c r="F4277" s="12" t="s">
        <v>4</v>
      </c>
      <c r="G4277" s="12" t="s">
        <v>3725</v>
      </c>
      <c r="H4277" s="12" t="s">
        <v>3726</v>
      </c>
      <c r="I4277" s="12" t="s">
        <v>3727</v>
      </c>
    </row>
    <row r="4278" spans="1:9" ht="21" customHeight="1" x14ac:dyDescent="0.25">
      <c r="A4278" s="13" t="s">
        <v>5284</v>
      </c>
      <c r="B4278" s="14" t="s">
        <v>5285</v>
      </c>
      <c r="C4278" s="66" t="s">
        <v>17</v>
      </c>
      <c r="D4278" s="66"/>
      <c r="E4278" s="66"/>
      <c r="F4278" s="13" t="s">
        <v>25</v>
      </c>
      <c r="G4278" s="15">
        <v>1.1135999999999999</v>
      </c>
      <c r="H4278" s="16">
        <v>33.369999999999997</v>
      </c>
      <c r="I4278" s="16">
        <f>TRUNC(TRUNC(G4278,8)*H4278,2)</f>
        <v>37.159999999999997</v>
      </c>
    </row>
    <row r="4279" spans="1:9" ht="15" customHeight="1" x14ac:dyDescent="0.25">
      <c r="A4279" s="13" t="s">
        <v>3899</v>
      </c>
      <c r="B4279" s="14" t="s">
        <v>3900</v>
      </c>
      <c r="C4279" s="66" t="s">
        <v>17</v>
      </c>
      <c r="D4279" s="66"/>
      <c r="E4279" s="66"/>
      <c r="F4279" s="13" t="s">
        <v>25</v>
      </c>
      <c r="G4279" s="15">
        <v>0.249</v>
      </c>
      <c r="H4279" s="16">
        <v>24.37</v>
      </c>
      <c r="I4279" s="16">
        <f>TRUNC(TRUNC(G4279,8)*H4279,2)</f>
        <v>6.06</v>
      </c>
    </row>
    <row r="4280" spans="1:9" ht="18" customHeight="1" x14ac:dyDescent="0.25">
      <c r="A4280" s="8"/>
      <c r="B4280" s="8"/>
      <c r="C4280" s="8"/>
      <c r="D4280" s="8"/>
      <c r="E4280" s="8"/>
      <c r="F4280" s="8"/>
      <c r="G4280" s="67" t="s">
        <v>3875</v>
      </c>
      <c r="H4280" s="67"/>
      <c r="I4280" s="17">
        <f>SUM(I4278:I4279)</f>
        <v>43.22</v>
      </c>
    </row>
    <row r="4281" spans="1:9" ht="15" customHeight="1" x14ac:dyDescent="0.25">
      <c r="A4281" s="8"/>
      <c r="B4281" s="8"/>
      <c r="C4281" s="8"/>
      <c r="D4281" s="8"/>
      <c r="E4281" s="8"/>
      <c r="F4281" s="8"/>
      <c r="G4281" s="68" t="s">
        <v>3745</v>
      </c>
      <c r="H4281" s="68"/>
      <c r="I4281" s="4">
        <f>ROUND(SUM(I4276,I4280),2)</f>
        <v>128.05000000000001</v>
      </c>
    </row>
    <row r="4282" spans="1:9" ht="9.9499999999999993" customHeight="1" x14ac:dyDescent="0.25">
      <c r="A4282" s="8"/>
      <c r="B4282" s="8"/>
      <c r="C4282" s="8"/>
      <c r="D4282" s="8"/>
      <c r="E4282" s="8"/>
      <c r="F4282" s="8"/>
      <c r="G4282" s="62"/>
      <c r="H4282" s="62"/>
      <c r="I4282" s="62"/>
    </row>
    <row r="4283" spans="1:9" ht="27" customHeight="1" x14ac:dyDescent="0.25">
      <c r="A4283" s="63" t="s">
        <v>5286</v>
      </c>
      <c r="B4283" s="63"/>
      <c r="C4283" s="63"/>
      <c r="D4283" s="63"/>
      <c r="E4283" s="63"/>
      <c r="F4283" s="63"/>
      <c r="G4283" s="63"/>
      <c r="H4283" s="63"/>
      <c r="I4283" s="63"/>
    </row>
    <row r="4284" spans="1:9" ht="15" customHeight="1" x14ac:dyDescent="0.25">
      <c r="A4284" s="64" t="s">
        <v>3865</v>
      </c>
      <c r="B4284" s="64"/>
      <c r="C4284" s="65" t="s">
        <v>3</v>
      </c>
      <c r="D4284" s="65"/>
      <c r="E4284" s="65"/>
      <c r="F4284" s="12" t="s">
        <v>4</v>
      </c>
      <c r="G4284" s="12" t="s">
        <v>3725</v>
      </c>
      <c r="H4284" s="12" t="s">
        <v>3726</v>
      </c>
      <c r="I4284" s="12" t="s">
        <v>3727</v>
      </c>
    </row>
    <row r="4285" spans="1:9" ht="38.1" customHeight="1" x14ac:dyDescent="0.25">
      <c r="A4285" s="13" t="s">
        <v>5287</v>
      </c>
      <c r="B4285" s="14" t="s">
        <v>5288</v>
      </c>
      <c r="C4285" s="66" t="s">
        <v>17</v>
      </c>
      <c r="D4285" s="66"/>
      <c r="E4285" s="66"/>
      <c r="F4285" s="13" t="s">
        <v>3868</v>
      </c>
      <c r="G4285" s="15">
        <v>7.5899999999999995E-2</v>
      </c>
      <c r="H4285" s="16">
        <v>1.79</v>
      </c>
      <c r="I4285" s="16">
        <f>TRUNC(TRUNC(G4285,8)*H4285,2)</f>
        <v>0.13</v>
      </c>
    </row>
    <row r="4286" spans="1:9" ht="38.1" customHeight="1" x14ac:dyDescent="0.25">
      <c r="A4286" s="13" t="s">
        <v>5289</v>
      </c>
      <c r="B4286" s="14" t="s">
        <v>5290</v>
      </c>
      <c r="C4286" s="66" t="s">
        <v>17</v>
      </c>
      <c r="D4286" s="66"/>
      <c r="E4286" s="66"/>
      <c r="F4286" s="13" t="s">
        <v>3829</v>
      </c>
      <c r="G4286" s="15">
        <v>2.5399999999999999E-2</v>
      </c>
      <c r="H4286" s="16">
        <v>6.1</v>
      </c>
      <c r="I4286" s="16">
        <f>TRUNC(TRUNC(G4286,8)*H4286,2)</f>
        <v>0.15</v>
      </c>
    </row>
    <row r="4287" spans="1:9" ht="29.1" customHeight="1" x14ac:dyDescent="0.25">
      <c r="A4287" s="13" t="s">
        <v>5291</v>
      </c>
      <c r="B4287" s="14" t="s">
        <v>5292</v>
      </c>
      <c r="C4287" s="66" t="s">
        <v>17</v>
      </c>
      <c r="D4287" s="66"/>
      <c r="E4287" s="66"/>
      <c r="F4287" s="13" t="s">
        <v>3868</v>
      </c>
      <c r="G4287" s="15">
        <v>0.21640000000000001</v>
      </c>
      <c r="H4287" s="16">
        <v>0.72</v>
      </c>
      <c r="I4287" s="16">
        <f>TRUNC(TRUNC(G4287,8)*H4287,2)</f>
        <v>0.15</v>
      </c>
    </row>
    <row r="4288" spans="1:9" ht="29.1" customHeight="1" x14ac:dyDescent="0.25">
      <c r="A4288" s="13" t="s">
        <v>5293</v>
      </c>
      <c r="B4288" s="14" t="s">
        <v>5294</v>
      </c>
      <c r="C4288" s="66" t="s">
        <v>17</v>
      </c>
      <c r="D4288" s="66"/>
      <c r="E4288" s="66"/>
      <c r="F4288" s="13" t="s">
        <v>3829</v>
      </c>
      <c r="G4288" s="15">
        <v>9.0300000000000005E-2</v>
      </c>
      <c r="H4288" s="16">
        <v>3.94</v>
      </c>
      <c r="I4288" s="16">
        <f>TRUNC(TRUNC(G4288,8)*H4288,2)</f>
        <v>0.35</v>
      </c>
    </row>
    <row r="4289" spans="1:9" ht="18" customHeight="1" x14ac:dyDescent="0.25">
      <c r="A4289" s="8"/>
      <c r="B4289" s="8"/>
      <c r="C4289" s="8"/>
      <c r="D4289" s="8"/>
      <c r="E4289" s="8"/>
      <c r="F4289" s="8"/>
      <c r="G4289" s="67" t="s">
        <v>3871</v>
      </c>
      <c r="H4289" s="67"/>
      <c r="I4289" s="17">
        <f>SUM(I4285:I4288)</f>
        <v>0.78</v>
      </c>
    </row>
    <row r="4290" spans="1:9" ht="15" customHeight="1" x14ac:dyDescent="0.25">
      <c r="A4290" s="64" t="s">
        <v>3887</v>
      </c>
      <c r="B4290" s="64"/>
      <c r="C4290" s="65" t="s">
        <v>3</v>
      </c>
      <c r="D4290" s="65"/>
      <c r="E4290" s="65"/>
      <c r="F4290" s="12" t="s">
        <v>4</v>
      </c>
      <c r="G4290" s="12" t="s">
        <v>3725</v>
      </c>
      <c r="H4290" s="12" t="s">
        <v>3726</v>
      </c>
      <c r="I4290" s="12" t="s">
        <v>3727</v>
      </c>
    </row>
    <row r="4291" spans="1:9" ht="15" customHeight="1" x14ac:dyDescent="0.25">
      <c r="A4291" s="13" t="s">
        <v>5295</v>
      </c>
      <c r="B4291" s="14" t="s">
        <v>5296</v>
      </c>
      <c r="C4291" s="66" t="s">
        <v>17</v>
      </c>
      <c r="D4291" s="66"/>
      <c r="E4291" s="66"/>
      <c r="F4291" s="13" t="s">
        <v>4149</v>
      </c>
      <c r="G4291" s="15">
        <v>1.2500000000000001E-2</v>
      </c>
      <c r="H4291" s="16">
        <v>20.46</v>
      </c>
      <c r="I4291" s="16">
        <f>TRUNC(TRUNC(G4291,8)*H4291,2)</f>
        <v>0.25</v>
      </c>
    </row>
    <row r="4292" spans="1:9" ht="21" customHeight="1" x14ac:dyDescent="0.25">
      <c r="A4292" s="13" t="s">
        <v>5297</v>
      </c>
      <c r="B4292" s="14" t="s">
        <v>5298</v>
      </c>
      <c r="C4292" s="66" t="s">
        <v>17</v>
      </c>
      <c r="D4292" s="66"/>
      <c r="E4292" s="66"/>
      <c r="F4292" s="13" t="s">
        <v>740</v>
      </c>
      <c r="G4292" s="15">
        <v>10</v>
      </c>
      <c r="H4292" s="16">
        <v>4.47</v>
      </c>
      <c r="I4292" s="16">
        <f>TRUNC(TRUNC(G4292,8)*H4292,2)</f>
        <v>44.7</v>
      </c>
    </row>
    <row r="4293" spans="1:9" ht="29.1" customHeight="1" x14ac:dyDescent="0.25">
      <c r="A4293" s="13" t="s">
        <v>5299</v>
      </c>
      <c r="B4293" s="14" t="s">
        <v>5300</v>
      </c>
      <c r="C4293" s="66" t="s">
        <v>17</v>
      </c>
      <c r="D4293" s="66"/>
      <c r="E4293" s="66"/>
      <c r="F4293" s="13" t="s">
        <v>740</v>
      </c>
      <c r="G4293" s="15">
        <v>20</v>
      </c>
      <c r="H4293" s="16">
        <v>0.45</v>
      </c>
      <c r="I4293" s="16">
        <f>TRUNC(TRUNC(G4293,8)*H4293,2)</f>
        <v>9</v>
      </c>
    </row>
    <row r="4294" spans="1:9" ht="21" customHeight="1" x14ac:dyDescent="0.25">
      <c r="A4294" s="13" t="s">
        <v>5301</v>
      </c>
      <c r="B4294" s="14" t="s">
        <v>5302</v>
      </c>
      <c r="C4294" s="66" t="s">
        <v>17</v>
      </c>
      <c r="D4294" s="66"/>
      <c r="E4294" s="66"/>
      <c r="F4294" s="13" t="s">
        <v>178</v>
      </c>
      <c r="G4294" s="15">
        <v>1.67</v>
      </c>
      <c r="H4294" s="16">
        <v>1.7</v>
      </c>
      <c r="I4294" s="16">
        <f>TRUNC(TRUNC(G4294,8)*H4294,2)</f>
        <v>2.83</v>
      </c>
    </row>
    <row r="4295" spans="1:9" ht="15" customHeight="1" x14ac:dyDescent="0.25">
      <c r="A4295" s="13" t="s">
        <v>4579</v>
      </c>
      <c r="B4295" s="14" t="s">
        <v>4580</v>
      </c>
      <c r="C4295" s="66" t="s">
        <v>17</v>
      </c>
      <c r="D4295" s="66"/>
      <c r="E4295" s="66"/>
      <c r="F4295" s="13" t="s">
        <v>4149</v>
      </c>
      <c r="G4295" s="15">
        <v>0.04</v>
      </c>
      <c r="H4295" s="16">
        <v>10.98</v>
      </c>
      <c r="I4295" s="16">
        <f>TRUNC(TRUNC(G4295,8)*H4295,2)</f>
        <v>0.43</v>
      </c>
    </row>
    <row r="4296" spans="1:9" ht="15" customHeight="1" x14ac:dyDescent="0.25">
      <c r="A4296" s="8"/>
      <c r="B4296" s="8"/>
      <c r="C4296" s="8"/>
      <c r="D4296" s="8"/>
      <c r="E4296" s="8"/>
      <c r="F4296" s="8"/>
      <c r="G4296" s="67" t="s">
        <v>3896</v>
      </c>
      <c r="H4296" s="67"/>
      <c r="I4296" s="17">
        <f>SUM(I4291:I4295)</f>
        <v>57.21</v>
      </c>
    </row>
    <row r="4297" spans="1:9" ht="15" customHeight="1" x14ac:dyDescent="0.25">
      <c r="A4297" s="64" t="s">
        <v>3872</v>
      </c>
      <c r="B4297" s="64"/>
      <c r="C4297" s="65" t="s">
        <v>3</v>
      </c>
      <c r="D4297" s="65"/>
      <c r="E4297" s="65"/>
      <c r="F4297" s="12" t="s">
        <v>4</v>
      </c>
      <c r="G4297" s="12" t="s">
        <v>3725</v>
      </c>
      <c r="H4297" s="12" t="s">
        <v>3726</v>
      </c>
      <c r="I4297" s="12" t="s">
        <v>3727</v>
      </c>
    </row>
    <row r="4298" spans="1:9" ht="21" customHeight="1" x14ac:dyDescent="0.25">
      <c r="A4298" s="13" t="s">
        <v>4885</v>
      </c>
      <c r="B4298" s="14" t="s">
        <v>4886</v>
      </c>
      <c r="C4298" s="66" t="s">
        <v>17</v>
      </c>
      <c r="D4298" s="66"/>
      <c r="E4298" s="66"/>
      <c r="F4298" s="13" t="s">
        <v>25</v>
      </c>
      <c r="G4298" s="15">
        <v>1.0955999999999999</v>
      </c>
      <c r="H4298" s="16">
        <v>33.369999999999997</v>
      </c>
      <c r="I4298" s="16">
        <f>TRUNC(TRUNC(G4298,8)*H4298,2)</f>
        <v>36.56</v>
      </c>
    </row>
    <row r="4299" spans="1:9" ht="15" customHeight="1" x14ac:dyDescent="0.25">
      <c r="A4299" s="13" t="s">
        <v>3899</v>
      </c>
      <c r="B4299" s="14" t="s">
        <v>3900</v>
      </c>
      <c r="C4299" s="66" t="s">
        <v>17</v>
      </c>
      <c r="D4299" s="66"/>
      <c r="E4299" s="66"/>
      <c r="F4299" s="13" t="s">
        <v>25</v>
      </c>
      <c r="G4299" s="15">
        <v>0.49719999999999998</v>
      </c>
      <c r="H4299" s="16">
        <v>24.37</v>
      </c>
      <c r="I4299" s="16">
        <f>TRUNC(TRUNC(G4299,8)*H4299,2)</f>
        <v>12.11</v>
      </c>
    </row>
    <row r="4300" spans="1:9" ht="18" customHeight="1" x14ac:dyDescent="0.25">
      <c r="A4300" s="8"/>
      <c r="B4300" s="8"/>
      <c r="C4300" s="8"/>
      <c r="D4300" s="8"/>
      <c r="E4300" s="8"/>
      <c r="F4300" s="8"/>
      <c r="G4300" s="67" t="s">
        <v>3875</v>
      </c>
      <c r="H4300" s="67"/>
      <c r="I4300" s="17">
        <f>SUM(I4298:I4299)</f>
        <v>48.67</v>
      </c>
    </row>
    <row r="4301" spans="1:9" ht="15" customHeight="1" x14ac:dyDescent="0.25">
      <c r="A4301" s="8"/>
      <c r="B4301" s="8"/>
      <c r="C4301" s="8"/>
      <c r="D4301" s="8"/>
      <c r="E4301" s="8"/>
      <c r="F4301" s="8"/>
      <c r="G4301" s="68" t="s">
        <v>3745</v>
      </c>
      <c r="H4301" s="68"/>
      <c r="I4301" s="4">
        <f>ROUND(SUM(I4289,I4296,I4300),2)</f>
        <v>106.66</v>
      </c>
    </row>
    <row r="4302" spans="1:9" ht="9.9499999999999993" customHeight="1" x14ac:dyDescent="0.25">
      <c r="A4302" s="8"/>
      <c r="B4302" s="8"/>
      <c r="C4302" s="8"/>
      <c r="D4302" s="8"/>
      <c r="E4302" s="8"/>
      <c r="F4302" s="8"/>
      <c r="G4302" s="62"/>
      <c r="H4302" s="62"/>
      <c r="I4302" s="62"/>
    </row>
    <row r="4303" spans="1:9" ht="20.100000000000001" customHeight="1" x14ac:dyDescent="0.25">
      <c r="A4303" s="63" t="s">
        <v>5303</v>
      </c>
      <c r="B4303" s="63"/>
      <c r="C4303" s="63"/>
      <c r="D4303" s="63"/>
      <c r="E4303" s="63"/>
      <c r="F4303" s="63"/>
      <c r="G4303" s="63"/>
      <c r="H4303" s="63"/>
      <c r="I4303" s="63"/>
    </row>
    <row r="4304" spans="1:9" ht="15" customHeight="1" x14ac:dyDescent="0.25">
      <c r="A4304" s="64" t="s">
        <v>3887</v>
      </c>
      <c r="B4304" s="64"/>
      <c r="C4304" s="65" t="s">
        <v>3</v>
      </c>
      <c r="D4304" s="65"/>
      <c r="E4304" s="65"/>
      <c r="F4304" s="12" t="s">
        <v>4</v>
      </c>
      <c r="G4304" s="12" t="s">
        <v>3725</v>
      </c>
      <c r="H4304" s="12" t="s">
        <v>3726</v>
      </c>
      <c r="I4304" s="12" t="s">
        <v>3727</v>
      </c>
    </row>
    <row r="4305" spans="1:9" ht="21" customHeight="1" x14ac:dyDescent="0.25">
      <c r="A4305" s="13" t="s">
        <v>4284</v>
      </c>
      <c r="B4305" s="14" t="s">
        <v>4285</v>
      </c>
      <c r="C4305" s="66" t="s">
        <v>17</v>
      </c>
      <c r="D4305" s="66"/>
      <c r="E4305" s="66"/>
      <c r="F4305" s="13" t="s">
        <v>178</v>
      </c>
      <c r="G4305" s="15">
        <v>1.0169999999999999</v>
      </c>
      <c r="H4305" s="16">
        <v>9.01</v>
      </c>
      <c r="I4305" s="16">
        <f>TRUNC(TRUNC(G4305,8)*H4305,2)</f>
        <v>9.16</v>
      </c>
    </row>
    <row r="4306" spans="1:9" ht="15" customHeight="1" x14ac:dyDescent="0.25">
      <c r="A4306" s="8"/>
      <c r="B4306" s="8"/>
      <c r="C4306" s="8"/>
      <c r="D4306" s="8"/>
      <c r="E4306" s="8"/>
      <c r="F4306" s="8"/>
      <c r="G4306" s="67" t="s">
        <v>3896</v>
      </c>
      <c r="H4306" s="67"/>
      <c r="I4306" s="17">
        <f>SUM(I4305:I4305)</f>
        <v>9.16</v>
      </c>
    </row>
    <row r="4307" spans="1:9" ht="15" customHeight="1" x14ac:dyDescent="0.25">
      <c r="A4307" s="64" t="s">
        <v>3872</v>
      </c>
      <c r="B4307" s="64"/>
      <c r="C4307" s="65" t="s">
        <v>3</v>
      </c>
      <c r="D4307" s="65"/>
      <c r="E4307" s="65"/>
      <c r="F4307" s="12" t="s">
        <v>4</v>
      </c>
      <c r="G4307" s="12" t="s">
        <v>3725</v>
      </c>
      <c r="H4307" s="12" t="s">
        <v>3726</v>
      </c>
      <c r="I4307" s="12" t="s">
        <v>3727</v>
      </c>
    </row>
    <row r="4308" spans="1:9" ht="21" customHeight="1" x14ac:dyDescent="0.25">
      <c r="A4308" s="13" t="s">
        <v>4267</v>
      </c>
      <c r="B4308" s="14" t="s">
        <v>4268</v>
      </c>
      <c r="C4308" s="66" t="s">
        <v>17</v>
      </c>
      <c r="D4308" s="66"/>
      <c r="E4308" s="66"/>
      <c r="F4308" s="13" t="s">
        <v>25</v>
      </c>
      <c r="G4308" s="15">
        <v>0.16200000000000001</v>
      </c>
      <c r="H4308" s="16">
        <v>25.56</v>
      </c>
      <c r="I4308" s="16">
        <f>TRUNC(TRUNC(G4308,8)*H4308,2)</f>
        <v>4.1399999999999997</v>
      </c>
    </row>
    <row r="4309" spans="1:9" ht="15" customHeight="1" x14ac:dyDescent="0.25">
      <c r="A4309" s="13" t="s">
        <v>4269</v>
      </c>
      <c r="B4309" s="14" t="s">
        <v>4270</v>
      </c>
      <c r="C4309" s="66" t="s">
        <v>17</v>
      </c>
      <c r="D4309" s="66"/>
      <c r="E4309" s="66"/>
      <c r="F4309" s="13" t="s">
        <v>25</v>
      </c>
      <c r="G4309" s="15">
        <v>0.16200000000000001</v>
      </c>
      <c r="H4309" s="16">
        <v>33.94</v>
      </c>
      <c r="I4309" s="16">
        <f>TRUNC(TRUNC(G4309,8)*H4309,2)</f>
        <v>5.49</v>
      </c>
    </row>
    <row r="4310" spans="1:9" ht="18" customHeight="1" x14ac:dyDescent="0.25">
      <c r="A4310" s="8"/>
      <c r="B4310" s="8"/>
      <c r="C4310" s="8"/>
      <c r="D4310" s="8"/>
      <c r="E4310" s="8"/>
      <c r="F4310" s="8"/>
      <c r="G4310" s="67" t="s">
        <v>3875</v>
      </c>
      <c r="H4310" s="67"/>
      <c r="I4310" s="17">
        <f>SUM(I4308:I4309)</f>
        <v>9.629999999999999</v>
      </c>
    </row>
    <row r="4311" spans="1:9" ht="15" customHeight="1" x14ac:dyDescent="0.25">
      <c r="A4311" s="8"/>
      <c r="B4311" s="8"/>
      <c r="C4311" s="8"/>
      <c r="D4311" s="8"/>
      <c r="E4311" s="8"/>
      <c r="F4311" s="8"/>
      <c r="G4311" s="68" t="s">
        <v>3745</v>
      </c>
      <c r="H4311" s="68"/>
      <c r="I4311" s="4">
        <f>ROUND(SUM(I4306,I4310),2)</f>
        <v>18.79</v>
      </c>
    </row>
    <row r="4312" spans="1:9" ht="9.9499999999999993" customHeight="1" x14ac:dyDescent="0.25">
      <c r="A4312" s="8"/>
      <c r="B4312" s="8"/>
      <c r="C4312" s="8"/>
      <c r="D4312" s="8"/>
      <c r="E4312" s="8"/>
      <c r="F4312" s="8"/>
      <c r="G4312" s="62"/>
      <c r="H4312" s="62"/>
      <c r="I4312" s="62"/>
    </row>
    <row r="4313" spans="1:9" ht="20.100000000000001" customHeight="1" x14ac:dyDescent="0.25">
      <c r="A4313" s="63" t="s">
        <v>5304</v>
      </c>
      <c r="B4313" s="63"/>
      <c r="C4313" s="63"/>
      <c r="D4313" s="63"/>
      <c r="E4313" s="63"/>
      <c r="F4313" s="63"/>
      <c r="G4313" s="63"/>
      <c r="H4313" s="63"/>
      <c r="I4313" s="63"/>
    </row>
    <row r="4314" spans="1:9" ht="15" customHeight="1" x14ac:dyDescent="0.25">
      <c r="A4314" s="64" t="s">
        <v>3887</v>
      </c>
      <c r="B4314" s="64"/>
      <c r="C4314" s="65" t="s">
        <v>3</v>
      </c>
      <c r="D4314" s="65"/>
      <c r="E4314" s="65"/>
      <c r="F4314" s="12" t="s">
        <v>4</v>
      </c>
      <c r="G4314" s="12" t="s">
        <v>3725</v>
      </c>
      <c r="H4314" s="12" t="s">
        <v>3726</v>
      </c>
      <c r="I4314" s="12" t="s">
        <v>3727</v>
      </c>
    </row>
    <row r="4315" spans="1:9" ht="21" customHeight="1" x14ac:dyDescent="0.25">
      <c r="A4315" s="13" t="s">
        <v>4296</v>
      </c>
      <c r="B4315" s="14" t="s">
        <v>4297</v>
      </c>
      <c r="C4315" s="66" t="s">
        <v>17</v>
      </c>
      <c r="D4315" s="66"/>
      <c r="E4315" s="66"/>
      <c r="F4315" s="13" t="s">
        <v>61</v>
      </c>
      <c r="G4315" s="15">
        <v>1</v>
      </c>
      <c r="H4315" s="16">
        <v>3.65</v>
      </c>
      <c r="I4315" s="16">
        <f>TRUNC(TRUNC(G4315,8)*H4315,2)</f>
        <v>3.65</v>
      </c>
    </row>
    <row r="4316" spans="1:9" ht="15" customHeight="1" x14ac:dyDescent="0.25">
      <c r="A4316" s="8"/>
      <c r="B4316" s="8"/>
      <c r="C4316" s="8"/>
      <c r="D4316" s="8"/>
      <c r="E4316" s="8"/>
      <c r="F4316" s="8"/>
      <c r="G4316" s="67" t="s">
        <v>3896</v>
      </c>
      <c r="H4316" s="67"/>
      <c r="I4316" s="17">
        <f>SUM(I4315:I4315)</f>
        <v>3.65</v>
      </c>
    </row>
    <row r="4317" spans="1:9" ht="15" customHeight="1" x14ac:dyDescent="0.25">
      <c r="A4317" s="64" t="s">
        <v>3872</v>
      </c>
      <c r="B4317" s="64"/>
      <c r="C4317" s="65" t="s">
        <v>3</v>
      </c>
      <c r="D4317" s="65"/>
      <c r="E4317" s="65"/>
      <c r="F4317" s="12" t="s">
        <v>4</v>
      </c>
      <c r="G4317" s="12" t="s">
        <v>3725</v>
      </c>
      <c r="H4317" s="12" t="s">
        <v>3726</v>
      </c>
      <c r="I4317" s="12" t="s">
        <v>3727</v>
      </c>
    </row>
    <row r="4318" spans="1:9" ht="21" customHeight="1" x14ac:dyDescent="0.25">
      <c r="A4318" s="13" t="s">
        <v>4267</v>
      </c>
      <c r="B4318" s="14" t="s">
        <v>4268</v>
      </c>
      <c r="C4318" s="66" t="s">
        <v>17</v>
      </c>
      <c r="D4318" s="66"/>
      <c r="E4318" s="66"/>
      <c r="F4318" s="13" t="s">
        <v>25</v>
      </c>
      <c r="G4318" s="15">
        <v>0.19600000000000001</v>
      </c>
      <c r="H4318" s="16">
        <v>25.56</v>
      </c>
      <c r="I4318" s="16">
        <f>TRUNC(TRUNC(G4318,8)*H4318,2)</f>
        <v>5</v>
      </c>
    </row>
    <row r="4319" spans="1:9" ht="15" customHeight="1" x14ac:dyDescent="0.25">
      <c r="A4319" s="13" t="s">
        <v>4269</v>
      </c>
      <c r="B4319" s="14" t="s">
        <v>4270</v>
      </c>
      <c r="C4319" s="66" t="s">
        <v>17</v>
      </c>
      <c r="D4319" s="66"/>
      <c r="E4319" s="66"/>
      <c r="F4319" s="13" t="s">
        <v>25</v>
      </c>
      <c r="G4319" s="15">
        <v>0.19600000000000001</v>
      </c>
      <c r="H4319" s="16">
        <v>33.94</v>
      </c>
      <c r="I4319" s="16">
        <f>TRUNC(TRUNC(G4319,8)*H4319,2)</f>
        <v>6.65</v>
      </c>
    </row>
    <row r="4320" spans="1:9" ht="18" customHeight="1" x14ac:dyDescent="0.25">
      <c r="A4320" s="8"/>
      <c r="B4320" s="8"/>
      <c r="C4320" s="8"/>
      <c r="D4320" s="8"/>
      <c r="E4320" s="8"/>
      <c r="F4320" s="8"/>
      <c r="G4320" s="67" t="s">
        <v>3875</v>
      </c>
      <c r="H4320" s="67"/>
      <c r="I4320" s="17">
        <f>SUM(I4318:I4319)</f>
        <v>11.65</v>
      </c>
    </row>
    <row r="4321" spans="1:9" ht="15" customHeight="1" x14ac:dyDescent="0.25">
      <c r="A4321" s="8"/>
      <c r="B4321" s="8"/>
      <c r="C4321" s="8"/>
      <c r="D4321" s="8"/>
      <c r="E4321" s="8"/>
      <c r="F4321" s="8"/>
      <c r="G4321" s="68" t="s">
        <v>3745</v>
      </c>
      <c r="H4321" s="68"/>
      <c r="I4321" s="4">
        <f>ROUND(SUM(I4316,I4320),2)</f>
        <v>15.3</v>
      </c>
    </row>
    <row r="4322" spans="1:9" ht="9.9499999999999993" customHeight="1" x14ac:dyDescent="0.25">
      <c r="A4322" s="8"/>
      <c r="B4322" s="8"/>
      <c r="C4322" s="8"/>
      <c r="D4322" s="8"/>
      <c r="E4322" s="8"/>
      <c r="F4322" s="8"/>
      <c r="G4322" s="62"/>
      <c r="H4322" s="62"/>
      <c r="I4322" s="62"/>
    </row>
    <row r="4323" spans="1:9" ht="20.100000000000001" customHeight="1" x14ac:dyDescent="0.25">
      <c r="A4323" s="63" t="s">
        <v>5305</v>
      </c>
      <c r="B4323" s="63"/>
      <c r="C4323" s="63"/>
      <c r="D4323" s="63"/>
      <c r="E4323" s="63"/>
      <c r="F4323" s="63"/>
      <c r="G4323" s="63"/>
      <c r="H4323" s="63"/>
      <c r="I4323" s="63"/>
    </row>
    <row r="4324" spans="1:9" ht="15" customHeight="1" x14ac:dyDescent="0.25">
      <c r="A4324" s="64" t="s">
        <v>3887</v>
      </c>
      <c r="B4324" s="64"/>
      <c r="C4324" s="65" t="s">
        <v>3</v>
      </c>
      <c r="D4324" s="65"/>
      <c r="E4324" s="65"/>
      <c r="F4324" s="12" t="s">
        <v>4</v>
      </c>
      <c r="G4324" s="12" t="s">
        <v>3725</v>
      </c>
      <c r="H4324" s="12" t="s">
        <v>3726</v>
      </c>
      <c r="I4324" s="12" t="s">
        <v>3727</v>
      </c>
    </row>
    <row r="4325" spans="1:9" ht="21" customHeight="1" x14ac:dyDescent="0.25">
      <c r="A4325" s="13" t="s">
        <v>4305</v>
      </c>
      <c r="B4325" s="14" t="s">
        <v>4306</v>
      </c>
      <c r="C4325" s="66" t="s">
        <v>17</v>
      </c>
      <c r="D4325" s="66"/>
      <c r="E4325" s="66"/>
      <c r="F4325" s="13" t="s">
        <v>61</v>
      </c>
      <c r="G4325" s="15">
        <v>1</v>
      </c>
      <c r="H4325" s="16">
        <v>2.2599999999999998</v>
      </c>
      <c r="I4325" s="16">
        <f>TRUNC(TRUNC(G4325,8)*H4325,2)</f>
        <v>2.2599999999999998</v>
      </c>
    </row>
    <row r="4326" spans="1:9" ht="15" customHeight="1" x14ac:dyDescent="0.25">
      <c r="A4326" s="8"/>
      <c r="B4326" s="8"/>
      <c r="C4326" s="8"/>
      <c r="D4326" s="8"/>
      <c r="E4326" s="8"/>
      <c r="F4326" s="8"/>
      <c r="G4326" s="67" t="s">
        <v>3896</v>
      </c>
      <c r="H4326" s="67"/>
      <c r="I4326" s="17">
        <f>SUM(I4325:I4325)</f>
        <v>2.2599999999999998</v>
      </c>
    </row>
    <row r="4327" spans="1:9" ht="15" customHeight="1" x14ac:dyDescent="0.25">
      <c r="A4327" s="64" t="s">
        <v>3872</v>
      </c>
      <c r="B4327" s="64"/>
      <c r="C4327" s="65" t="s">
        <v>3</v>
      </c>
      <c r="D4327" s="65"/>
      <c r="E4327" s="65"/>
      <c r="F4327" s="12" t="s">
        <v>4</v>
      </c>
      <c r="G4327" s="12" t="s">
        <v>3725</v>
      </c>
      <c r="H4327" s="12" t="s">
        <v>3726</v>
      </c>
      <c r="I4327" s="12" t="s">
        <v>3727</v>
      </c>
    </row>
    <row r="4328" spans="1:9" ht="21" customHeight="1" x14ac:dyDescent="0.25">
      <c r="A4328" s="13" t="s">
        <v>4267</v>
      </c>
      <c r="B4328" s="14" t="s">
        <v>4268</v>
      </c>
      <c r="C4328" s="66" t="s">
        <v>17</v>
      </c>
      <c r="D4328" s="66"/>
      <c r="E4328" s="66"/>
      <c r="F4328" s="13" t="s">
        <v>25</v>
      </c>
      <c r="G4328" s="15">
        <v>0.186</v>
      </c>
      <c r="H4328" s="16">
        <v>25.56</v>
      </c>
      <c r="I4328" s="16">
        <f>TRUNC(TRUNC(G4328,8)*H4328,2)</f>
        <v>4.75</v>
      </c>
    </row>
    <row r="4329" spans="1:9" ht="15" customHeight="1" x14ac:dyDescent="0.25">
      <c r="A4329" s="13" t="s">
        <v>4269</v>
      </c>
      <c r="B4329" s="14" t="s">
        <v>4270</v>
      </c>
      <c r="C4329" s="66" t="s">
        <v>17</v>
      </c>
      <c r="D4329" s="66"/>
      <c r="E4329" s="66"/>
      <c r="F4329" s="13" t="s">
        <v>25</v>
      </c>
      <c r="G4329" s="15">
        <v>0.186</v>
      </c>
      <c r="H4329" s="16">
        <v>33.94</v>
      </c>
      <c r="I4329" s="16">
        <f>TRUNC(TRUNC(G4329,8)*H4329,2)</f>
        <v>6.31</v>
      </c>
    </row>
    <row r="4330" spans="1:9" ht="18" customHeight="1" x14ac:dyDescent="0.25">
      <c r="A4330" s="8"/>
      <c r="B4330" s="8"/>
      <c r="C4330" s="8"/>
      <c r="D4330" s="8"/>
      <c r="E4330" s="8"/>
      <c r="F4330" s="8"/>
      <c r="G4330" s="67" t="s">
        <v>3875</v>
      </c>
      <c r="H4330" s="67"/>
      <c r="I4330" s="17">
        <f>SUM(I4328:I4329)</f>
        <v>11.059999999999999</v>
      </c>
    </row>
    <row r="4331" spans="1:9" ht="15" customHeight="1" x14ac:dyDescent="0.25">
      <c r="A4331" s="8"/>
      <c r="B4331" s="8"/>
      <c r="C4331" s="8"/>
      <c r="D4331" s="8"/>
      <c r="E4331" s="8"/>
      <c r="F4331" s="8"/>
      <c r="G4331" s="68" t="s">
        <v>3745</v>
      </c>
      <c r="H4331" s="68"/>
      <c r="I4331" s="4">
        <f>ROUND(SUM(I4326,I4330),2)</f>
        <v>13.32</v>
      </c>
    </row>
    <row r="4332" spans="1:9" ht="9.9499999999999993" customHeight="1" x14ac:dyDescent="0.25">
      <c r="A4332" s="8"/>
      <c r="B4332" s="8"/>
      <c r="C4332" s="8"/>
      <c r="D4332" s="8"/>
      <c r="E4332" s="8"/>
      <c r="F4332" s="8"/>
      <c r="G4332" s="62"/>
      <c r="H4332" s="62"/>
      <c r="I4332" s="62"/>
    </row>
    <row r="4333" spans="1:9" ht="20.100000000000001" customHeight="1" x14ac:dyDescent="0.25">
      <c r="A4333" s="63" t="s">
        <v>5306</v>
      </c>
      <c r="B4333" s="63"/>
      <c r="C4333" s="63"/>
      <c r="D4333" s="63"/>
      <c r="E4333" s="63"/>
      <c r="F4333" s="63"/>
      <c r="G4333" s="63"/>
      <c r="H4333" s="63"/>
      <c r="I4333" s="63"/>
    </row>
    <row r="4334" spans="1:9" ht="15" customHeight="1" x14ac:dyDescent="0.25">
      <c r="A4334" s="64" t="s">
        <v>3887</v>
      </c>
      <c r="B4334" s="64"/>
      <c r="C4334" s="65" t="s">
        <v>3</v>
      </c>
      <c r="D4334" s="65"/>
      <c r="E4334" s="65"/>
      <c r="F4334" s="12" t="s">
        <v>4</v>
      </c>
      <c r="G4334" s="12" t="s">
        <v>3725</v>
      </c>
      <c r="H4334" s="12" t="s">
        <v>3726</v>
      </c>
      <c r="I4334" s="12" t="s">
        <v>3727</v>
      </c>
    </row>
    <row r="4335" spans="1:9" ht="21" customHeight="1" x14ac:dyDescent="0.25">
      <c r="A4335" s="13" t="s">
        <v>5024</v>
      </c>
      <c r="B4335" s="14" t="s">
        <v>5025</v>
      </c>
      <c r="C4335" s="66" t="s">
        <v>17</v>
      </c>
      <c r="D4335" s="66"/>
      <c r="E4335" s="66"/>
      <c r="F4335" s="13" t="s">
        <v>61</v>
      </c>
      <c r="G4335" s="15">
        <v>1</v>
      </c>
      <c r="H4335" s="16">
        <v>2.08</v>
      </c>
      <c r="I4335" s="16">
        <f>TRUNC(TRUNC(G4335,8)*H4335,2)</f>
        <v>2.08</v>
      </c>
    </row>
    <row r="4336" spans="1:9" ht="15" customHeight="1" x14ac:dyDescent="0.25">
      <c r="A4336" s="8"/>
      <c r="B4336" s="8"/>
      <c r="C4336" s="8"/>
      <c r="D4336" s="8"/>
      <c r="E4336" s="8"/>
      <c r="F4336" s="8"/>
      <c r="G4336" s="67" t="s">
        <v>3896</v>
      </c>
      <c r="H4336" s="67"/>
      <c r="I4336" s="17">
        <f>SUM(I4335:I4335)</f>
        <v>2.08</v>
      </c>
    </row>
    <row r="4337" spans="1:9" ht="15" customHeight="1" x14ac:dyDescent="0.25">
      <c r="A4337" s="64" t="s">
        <v>3872</v>
      </c>
      <c r="B4337" s="64"/>
      <c r="C4337" s="65" t="s">
        <v>3</v>
      </c>
      <c r="D4337" s="65"/>
      <c r="E4337" s="65"/>
      <c r="F4337" s="12" t="s">
        <v>4</v>
      </c>
      <c r="G4337" s="12" t="s">
        <v>3725</v>
      </c>
      <c r="H4337" s="12" t="s">
        <v>3726</v>
      </c>
      <c r="I4337" s="12" t="s">
        <v>3727</v>
      </c>
    </row>
    <row r="4338" spans="1:9" ht="21" customHeight="1" x14ac:dyDescent="0.25">
      <c r="A4338" s="13" t="s">
        <v>4267</v>
      </c>
      <c r="B4338" s="14" t="s">
        <v>4268</v>
      </c>
      <c r="C4338" s="66" t="s">
        <v>17</v>
      </c>
      <c r="D4338" s="66"/>
      <c r="E4338" s="66"/>
      <c r="F4338" s="13" t="s">
        <v>25</v>
      </c>
      <c r="G4338" s="15">
        <v>0.55000000000000004</v>
      </c>
      <c r="H4338" s="16">
        <v>25.56</v>
      </c>
      <c r="I4338" s="16">
        <f>TRUNC(TRUNC(G4338,8)*H4338,2)</f>
        <v>14.05</v>
      </c>
    </row>
    <row r="4339" spans="1:9" ht="15" customHeight="1" x14ac:dyDescent="0.25">
      <c r="A4339" s="13" t="s">
        <v>4269</v>
      </c>
      <c r="B4339" s="14" t="s">
        <v>4270</v>
      </c>
      <c r="C4339" s="66" t="s">
        <v>17</v>
      </c>
      <c r="D4339" s="66"/>
      <c r="E4339" s="66"/>
      <c r="F4339" s="13" t="s">
        <v>25</v>
      </c>
      <c r="G4339" s="15">
        <v>0.55000000000000004</v>
      </c>
      <c r="H4339" s="16">
        <v>33.94</v>
      </c>
      <c r="I4339" s="16">
        <f>TRUNC(TRUNC(G4339,8)*H4339,2)</f>
        <v>18.66</v>
      </c>
    </row>
    <row r="4340" spans="1:9" ht="18" customHeight="1" x14ac:dyDescent="0.25">
      <c r="A4340" s="8"/>
      <c r="B4340" s="8"/>
      <c r="C4340" s="8"/>
      <c r="D4340" s="8"/>
      <c r="E4340" s="8"/>
      <c r="F4340" s="8"/>
      <c r="G4340" s="67" t="s">
        <v>3875</v>
      </c>
      <c r="H4340" s="67"/>
      <c r="I4340" s="17">
        <f>SUM(I4338:I4339)</f>
        <v>32.71</v>
      </c>
    </row>
    <row r="4341" spans="1:9" ht="15" customHeight="1" x14ac:dyDescent="0.25">
      <c r="A4341" s="64" t="s">
        <v>3741</v>
      </c>
      <c r="B4341" s="64"/>
      <c r="C4341" s="65" t="s">
        <v>3</v>
      </c>
      <c r="D4341" s="65"/>
      <c r="E4341" s="65"/>
      <c r="F4341" s="12" t="s">
        <v>4</v>
      </c>
      <c r="G4341" s="12" t="s">
        <v>3725</v>
      </c>
      <c r="H4341" s="12" t="s">
        <v>3726</v>
      </c>
      <c r="I4341" s="12" t="s">
        <v>3727</v>
      </c>
    </row>
    <row r="4342" spans="1:9" ht="21" customHeight="1" x14ac:dyDescent="0.25">
      <c r="A4342" s="13" t="s">
        <v>4549</v>
      </c>
      <c r="B4342" s="14" t="s">
        <v>4550</v>
      </c>
      <c r="C4342" s="66" t="s">
        <v>17</v>
      </c>
      <c r="D4342" s="66"/>
      <c r="E4342" s="66"/>
      <c r="F4342" s="13" t="s">
        <v>76</v>
      </c>
      <c r="G4342" s="15">
        <v>8.9999999999999998E-4</v>
      </c>
      <c r="H4342" s="16">
        <v>764.21</v>
      </c>
      <c r="I4342" s="16">
        <f>TRUNC(TRUNC(G4342,8)*H4342,2)</f>
        <v>0.68</v>
      </c>
    </row>
    <row r="4343" spans="1:9" ht="15" customHeight="1" x14ac:dyDescent="0.25">
      <c r="A4343" s="8"/>
      <c r="B4343" s="8"/>
      <c r="C4343" s="8"/>
      <c r="D4343" s="8"/>
      <c r="E4343" s="8"/>
      <c r="F4343" s="8"/>
      <c r="G4343" s="67" t="s">
        <v>3744</v>
      </c>
      <c r="H4343" s="67"/>
      <c r="I4343" s="17">
        <f>SUM(I4342:I4342)</f>
        <v>0.68</v>
      </c>
    </row>
    <row r="4344" spans="1:9" ht="15" customHeight="1" x14ac:dyDescent="0.25">
      <c r="A4344" s="8"/>
      <c r="B4344" s="8"/>
      <c r="C4344" s="8"/>
      <c r="D4344" s="8"/>
      <c r="E4344" s="8"/>
      <c r="F4344" s="8"/>
      <c r="G4344" s="68" t="s">
        <v>3745</v>
      </c>
      <c r="H4344" s="68"/>
      <c r="I4344" s="4">
        <f>ROUND(SUM(I4336,I4340,I4343),2)</f>
        <v>35.47</v>
      </c>
    </row>
    <row r="4345" spans="1:9" ht="9.9499999999999993" customHeight="1" x14ac:dyDescent="0.25">
      <c r="A4345" s="8"/>
      <c r="B4345" s="8"/>
      <c r="C4345" s="8"/>
      <c r="D4345" s="8"/>
      <c r="E4345" s="8"/>
      <c r="F4345" s="8"/>
      <c r="G4345" s="62"/>
      <c r="H4345" s="62"/>
      <c r="I4345" s="62"/>
    </row>
    <row r="4346" spans="1:9" ht="20.100000000000001" customHeight="1" x14ac:dyDescent="0.25">
      <c r="A4346" s="63" t="s">
        <v>5307</v>
      </c>
      <c r="B4346" s="63"/>
      <c r="C4346" s="63"/>
      <c r="D4346" s="63"/>
      <c r="E4346" s="63"/>
      <c r="F4346" s="63"/>
      <c r="G4346" s="63"/>
      <c r="H4346" s="63"/>
      <c r="I4346" s="63"/>
    </row>
    <row r="4347" spans="1:9" ht="15" customHeight="1" x14ac:dyDescent="0.25">
      <c r="A4347" s="64" t="s">
        <v>3887</v>
      </c>
      <c r="B4347" s="64"/>
      <c r="C4347" s="65" t="s">
        <v>3</v>
      </c>
      <c r="D4347" s="65"/>
      <c r="E4347" s="65"/>
      <c r="F4347" s="12" t="s">
        <v>4</v>
      </c>
      <c r="G4347" s="12" t="s">
        <v>3725</v>
      </c>
      <c r="H4347" s="12" t="s">
        <v>3726</v>
      </c>
      <c r="I4347" s="12" t="s">
        <v>3727</v>
      </c>
    </row>
    <row r="4348" spans="1:9" ht="15" customHeight="1" x14ac:dyDescent="0.25">
      <c r="A4348" s="13" t="s">
        <v>4281</v>
      </c>
      <c r="B4348" s="14" t="s">
        <v>4282</v>
      </c>
      <c r="C4348" s="66" t="s">
        <v>17</v>
      </c>
      <c r="D4348" s="66"/>
      <c r="E4348" s="66"/>
      <c r="F4348" s="13" t="s">
        <v>178</v>
      </c>
      <c r="G4348" s="15">
        <v>1.0169999999999999</v>
      </c>
      <c r="H4348" s="16">
        <v>6.77</v>
      </c>
      <c r="I4348" s="16">
        <f>TRUNC(TRUNC(G4348,8)*H4348,2)</f>
        <v>6.88</v>
      </c>
    </row>
    <row r="4349" spans="1:9" ht="15" customHeight="1" x14ac:dyDescent="0.25">
      <c r="A4349" s="8"/>
      <c r="B4349" s="8"/>
      <c r="C4349" s="8"/>
      <c r="D4349" s="8"/>
      <c r="E4349" s="8"/>
      <c r="F4349" s="8"/>
      <c r="G4349" s="67" t="s">
        <v>3896</v>
      </c>
      <c r="H4349" s="67"/>
      <c r="I4349" s="17">
        <f>SUM(I4348:I4348)</f>
        <v>6.88</v>
      </c>
    </row>
    <row r="4350" spans="1:9" ht="15" customHeight="1" x14ac:dyDescent="0.25">
      <c r="A4350" s="64" t="s">
        <v>3872</v>
      </c>
      <c r="B4350" s="64"/>
      <c r="C4350" s="65" t="s">
        <v>3</v>
      </c>
      <c r="D4350" s="65"/>
      <c r="E4350" s="65"/>
      <c r="F4350" s="12" t="s">
        <v>4</v>
      </c>
      <c r="G4350" s="12" t="s">
        <v>3725</v>
      </c>
      <c r="H4350" s="12" t="s">
        <v>3726</v>
      </c>
      <c r="I4350" s="12" t="s">
        <v>3727</v>
      </c>
    </row>
    <row r="4351" spans="1:9" ht="21" customHeight="1" x14ac:dyDescent="0.25">
      <c r="A4351" s="13" t="s">
        <v>4267</v>
      </c>
      <c r="B4351" s="14" t="s">
        <v>4268</v>
      </c>
      <c r="C4351" s="66" t="s">
        <v>17</v>
      </c>
      <c r="D4351" s="66"/>
      <c r="E4351" s="66"/>
      <c r="F4351" s="13" t="s">
        <v>25</v>
      </c>
      <c r="G4351" s="15">
        <v>0.19700000000000001</v>
      </c>
      <c r="H4351" s="16">
        <v>25.56</v>
      </c>
      <c r="I4351" s="16">
        <f>TRUNC(TRUNC(G4351,8)*H4351,2)</f>
        <v>5.03</v>
      </c>
    </row>
    <row r="4352" spans="1:9" ht="15" customHeight="1" x14ac:dyDescent="0.25">
      <c r="A4352" s="13" t="s">
        <v>4269</v>
      </c>
      <c r="B4352" s="14" t="s">
        <v>4270</v>
      </c>
      <c r="C4352" s="66" t="s">
        <v>17</v>
      </c>
      <c r="D4352" s="66"/>
      <c r="E4352" s="66"/>
      <c r="F4352" s="13" t="s">
        <v>25</v>
      </c>
      <c r="G4352" s="15">
        <v>0.19700000000000001</v>
      </c>
      <c r="H4352" s="16">
        <v>33.94</v>
      </c>
      <c r="I4352" s="16">
        <f>TRUNC(TRUNC(G4352,8)*H4352,2)</f>
        <v>6.68</v>
      </c>
    </row>
    <row r="4353" spans="1:9" ht="18" customHeight="1" x14ac:dyDescent="0.25">
      <c r="A4353" s="8"/>
      <c r="B4353" s="8"/>
      <c r="C4353" s="8"/>
      <c r="D4353" s="8"/>
      <c r="E4353" s="8"/>
      <c r="F4353" s="8"/>
      <c r="G4353" s="67" t="s">
        <v>3875</v>
      </c>
      <c r="H4353" s="67"/>
      <c r="I4353" s="17">
        <f>SUM(I4351:I4352)</f>
        <v>11.71</v>
      </c>
    </row>
    <row r="4354" spans="1:9" ht="15" customHeight="1" x14ac:dyDescent="0.25">
      <c r="A4354" s="8"/>
      <c r="B4354" s="8"/>
      <c r="C4354" s="8"/>
      <c r="D4354" s="8"/>
      <c r="E4354" s="8"/>
      <c r="F4354" s="8"/>
      <c r="G4354" s="68" t="s">
        <v>3745</v>
      </c>
      <c r="H4354" s="68"/>
      <c r="I4354" s="4">
        <f>ROUND(SUM(I4349,I4353),2)</f>
        <v>18.59</v>
      </c>
    </row>
    <row r="4355" spans="1:9" ht="9.9499999999999993" customHeight="1" x14ac:dyDescent="0.25">
      <c r="A4355" s="8"/>
      <c r="B4355" s="8"/>
      <c r="C4355" s="8"/>
      <c r="D4355" s="8"/>
      <c r="E4355" s="8"/>
      <c r="F4355" s="8"/>
      <c r="G4355" s="62"/>
      <c r="H4355" s="62"/>
      <c r="I4355" s="62"/>
    </row>
    <row r="4356" spans="1:9" ht="20.100000000000001" customHeight="1" x14ac:dyDescent="0.25">
      <c r="A4356" s="63" t="s">
        <v>5308</v>
      </c>
      <c r="B4356" s="63"/>
      <c r="C4356" s="63"/>
      <c r="D4356" s="63"/>
      <c r="E4356" s="63"/>
      <c r="F4356" s="63"/>
      <c r="G4356" s="63"/>
      <c r="H4356" s="63"/>
      <c r="I4356" s="63"/>
    </row>
    <row r="4357" spans="1:9" ht="15" customHeight="1" x14ac:dyDescent="0.25">
      <c r="A4357" s="64" t="s">
        <v>3887</v>
      </c>
      <c r="B4357" s="64"/>
      <c r="C4357" s="65" t="s">
        <v>3</v>
      </c>
      <c r="D4357" s="65"/>
      <c r="E4357" s="65"/>
      <c r="F4357" s="12" t="s">
        <v>4</v>
      </c>
      <c r="G4357" s="12" t="s">
        <v>3725</v>
      </c>
      <c r="H4357" s="12" t="s">
        <v>3726</v>
      </c>
      <c r="I4357" s="12" t="s">
        <v>3727</v>
      </c>
    </row>
    <row r="4358" spans="1:9" ht="21" customHeight="1" x14ac:dyDescent="0.25">
      <c r="A4358" s="13" t="s">
        <v>5309</v>
      </c>
      <c r="B4358" s="14" t="s">
        <v>5310</v>
      </c>
      <c r="C4358" s="66" t="s">
        <v>17</v>
      </c>
      <c r="D4358" s="66"/>
      <c r="E4358" s="66"/>
      <c r="F4358" s="13" t="s">
        <v>178</v>
      </c>
      <c r="G4358" s="15">
        <v>1.0169999999999999</v>
      </c>
      <c r="H4358" s="16">
        <v>18.489999999999998</v>
      </c>
      <c r="I4358" s="16">
        <f>ROUND(ROUND(G4358,8)*H4358,2)</f>
        <v>18.8</v>
      </c>
    </row>
    <row r="4359" spans="1:9" ht="15" customHeight="1" x14ac:dyDescent="0.25">
      <c r="A4359" s="8"/>
      <c r="B4359" s="8"/>
      <c r="C4359" s="8"/>
      <c r="D4359" s="8"/>
      <c r="E4359" s="8"/>
      <c r="F4359" s="8"/>
      <c r="G4359" s="67" t="s">
        <v>3896</v>
      </c>
      <c r="H4359" s="67"/>
      <c r="I4359" s="17">
        <f>SUM(I4358:I4358)</f>
        <v>18.8</v>
      </c>
    </row>
    <row r="4360" spans="1:9" ht="15" customHeight="1" x14ac:dyDescent="0.25">
      <c r="A4360" s="64" t="s">
        <v>3872</v>
      </c>
      <c r="B4360" s="64"/>
      <c r="C4360" s="65" t="s">
        <v>3</v>
      </c>
      <c r="D4360" s="65"/>
      <c r="E4360" s="65"/>
      <c r="F4360" s="12" t="s">
        <v>4</v>
      </c>
      <c r="G4360" s="12" t="s">
        <v>3725</v>
      </c>
      <c r="H4360" s="12" t="s">
        <v>3726</v>
      </c>
      <c r="I4360" s="12" t="s">
        <v>3727</v>
      </c>
    </row>
    <row r="4361" spans="1:9" ht="21" customHeight="1" x14ac:dyDescent="0.25">
      <c r="A4361" s="13" t="s">
        <v>4267</v>
      </c>
      <c r="B4361" s="14" t="s">
        <v>4268</v>
      </c>
      <c r="C4361" s="66" t="s">
        <v>17</v>
      </c>
      <c r="D4361" s="66"/>
      <c r="E4361" s="66"/>
      <c r="F4361" s="13" t="s">
        <v>25</v>
      </c>
      <c r="G4361" s="15">
        <v>0.19700000000000001</v>
      </c>
      <c r="H4361" s="16">
        <v>25.56</v>
      </c>
      <c r="I4361" s="16">
        <f>ROUND(ROUND(G4361,8)*H4361,2)</f>
        <v>5.04</v>
      </c>
    </row>
    <row r="4362" spans="1:9" ht="15" customHeight="1" x14ac:dyDescent="0.25">
      <c r="A4362" s="13" t="s">
        <v>4269</v>
      </c>
      <c r="B4362" s="14" t="s">
        <v>4270</v>
      </c>
      <c r="C4362" s="66" t="s">
        <v>17</v>
      </c>
      <c r="D4362" s="66"/>
      <c r="E4362" s="66"/>
      <c r="F4362" s="13" t="s">
        <v>25</v>
      </c>
      <c r="G4362" s="15">
        <v>0.19700000000000001</v>
      </c>
      <c r="H4362" s="16">
        <v>33.94</v>
      </c>
      <c r="I4362" s="16">
        <f>ROUND(ROUND(G4362,8)*H4362,2)</f>
        <v>6.69</v>
      </c>
    </row>
    <row r="4363" spans="1:9" ht="18" customHeight="1" x14ac:dyDescent="0.25">
      <c r="A4363" s="8"/>
      <c r="B4363" s="8"/>
      <c r="C4363" s="8"/>
      <c r="D4363" s="8"/>
      <c r="E4363" s="8"/>
      <c r="F4363" s="8"/>
      <c r="G4363" s="67" t="s">
        <v>3875</v>
      </c>
      <c r="H4363" s="67"/>
      <c r="I4363" s="17">
        <f>SUM(I4361:I4362)</f>
        <v>11.73</v>
      </c>
    </row>
    <row r="4364" spans="1:9" ht="15" customHeight="1" x14ac:dyDescent="0.25">
      <c r="A4364" s="69" t="s">
        <v>5311</v>
      </c>
      <c r="B4364" s="69"/>
      <c r="C4364" s="69"/>
      <c r="D4364" s="8"/>
      <c r="E4364" s="8"/>
      <c r="F4364" s="8"/>
      <c r="G4364" s="68" t="s">
        <v>3745</v>
      </c>
      <c r="H4364" s="68"/>
      <c r="I4364" s="4">
        <v>30.53</v>
      </c>
    </row>
    <row r="4365" spans="1:9" ht="2.1" customHeight="1" x14ac:dyDescent="0.25">
      <c r="A4365" s="69"/>
      <c r="B4365" s="69"/>
      <c r="C4365" s="69"/>
      <c r="D4365" s="8"/>
      <c r="E4365" s="8"/>
      <c r="F4365" s="8"/>
      <c r="G4365" s="8"/>
      <c r="H4365" s="8"/>
      <c r="I4365" s="8"/>
    </row>
    <row r="4366" spans="1:9" ht="9.9499999999999993" customHeight="1" x14ac:dyDescent="0.25">
      <c r="A4366" s="8"/>
      <c r="B4366" s="8"/>
      <c r="C4366" s="8"/>
      <c r="D4366" s="8"/>
      <c r="E4366" s="8"/>
      <c r="F4366" s="8"/>
      <c r="G4366" s="62"/>
      <c r="H4366" s="62"/>
      <c r="I4366" s="62"/>
    </row>
    <row r="4367" spans="1:9" ht="20.100000000000001" customHeight="1" x14ac:dyDescent="0.25">
      <c r="A4367" s="63" t="s">
        <v>5312</v>
      </c>
      <c r="B4367" s="63"/>
      <c r="C4367" s="63"/>
      <c r="D4367" s="63"/>
      <c r="E4367" s="63"/>
      <c r="F4367" s="63"/>
      <c r="G4367" s="63"/>
      <c r="H4367" s="63"/>
      <c r="I4367" s="63"/>
    </row>
    <row r="4368" spans="1:9" ht="15" customHeight="1" x14ac:dyDescent="0.25">
      <c r="A4368" s="64" t="s">
        <v>3887</v>
      </c>
      <c r="B4368" s="64"/>
      <c r="C4368" s="65" t="s">
        <v>3</v>
      </c>
      <c r="D4368" s="65"/>
      <c r="E4368" s="65"/>
      <c r="F4368" s="12" t="s">
        <v>4</v>
      </c>
      <c r="G4368" s="12" t="s">
        <v>3725</v>
      </c>
      <c r="H4368" s="12" t="s">
        <v>3726</v>
      </c>
      <c r="I4368" s="12" t="s">
        <v>3727</v>
      </c>
    </row>
    <row r="4369" spans="1:9" ht="21" customHeight="1" x14ac:dyDescent="0.25">
      <c r="A4369" s="13" t="s">
        <v>4296</v>
      </c>
      <c r="B4369" s="14" t="s">
        <v>4297</v>
      </c>
      <c r="C4369" s="66" t="s">
        <v>17</v>
      </c>
      <c r="D4369" s="66"/>
      <c r="E4369" s="66"/>
      <c r="F4369" s="13" t="s">
        <v>61</v>
      </c>
      <c r="G4369" s="15">
        <v>1</v>
      </c>
      <c r="H4369" s="16">
        <v>3.65</v>
      </c>
      <c r="I4369" s="16">
        <f>TRUNC(TRUNC(G4369,8)*H4369,2)</f>
        <v>3.65</v>
      </c>
    </row>
    <row r="4370" spans="1:9" ht="15" customHeight="1" x14ac:dyDescent="0.25">
      <c r="A4370" s="8"/>
      <c r="B4370" s="8"/>
      <c r="C4370" s="8"/>
      <c r="D4370" s="8"/>
      <c r="E4370" s="8"/>
      <c r="F4370" s="8"/>
      <c r="G4370" s="67" t="s">
        <v>3896</v>
      </c>
      <c r="H4370" s="67"/>
      <c r="I4370" s="17">
        <f>SUM(I4369:I4369)</f>
        <v>3.65</v>
      </c>
    </row>
    <row r="4371" spans="1:9" ht="15" customHeight="1" x14ac:dyDescent="0.25">
      <c r="A4371" s="64" t="s">
        <v>3872</v>
      </c>
      <c r="B4371" s="64"/>
      <c r="C4371" s="65" t="s">
        <v>3</v>
      </c>
      <c r="D4371" s="65"/>
      <c r="E4371" s="65"/>
      <c r="F4371" s="12" t="s">
        <v>4</v>
      </c>
      <c r="G4371" s="12" t="s">
        <v>3725</v>
      </c>
      <c r="H4371" s="12" t="s">
        <v>3726</v>
      </c>
      <c r="I4371" s="12" t="s">
        <v>3727</v>
      </c>
    </row>
    <row r="4372" spans="1:9" ht="21" customHeight="1" x14ac:dyDescent="0.25">
      <c r="A4372" s="13" t="s">
        <v>4267</v>
      </c>
      <c r="B4372" s="14" t="s">
        <v>4268</v>
      </c>
      <c r="C4372" s="66" t="s">
        <v>17</v>
      </c>
      <c r="D4372" s="66"/>
      <c r="E4372" s="66"/>
      <c r="F4372" s="13" t="s">
        <v>25</v>
      </c>
      <c r="G4372" s="15">
        <v>0.24</v>
      </c>
      <c r="H4372" s="16">
        <v>25.56</v>
      </c>
      <c r="I4372" s="16">
        <f>TRUNC(TRUNC(G4372,8)*H4372,2)</f>
        <v>6.13</v>
      </c>
    </row>
    <row r="4373" spans="1:9" ht="15" customHeight="1" x14ac:dyDescent="0.25">
      <c r="A4373" s="13" t="s">
        <v>4269</v>
      </c>
      <c r="B4373" s="14" t="s">
        <v>4270</v>
      </c>
      <c r="C4373" s="66" t="s">
        <v>17</v>
      </c>
      <c r="D4373" s="66"/>
      <c r="E4373" s="66"/>
      <c r="F4373" s="13" t="s">
        <v>25</v>
      </c>
      <c r="G4373" s="15">
        <v>0.24</v>
      </c>
      <c r="H4373" s="16">
        <v>33.94</v>
      </c>
      <c r="I4373" s="16">
        <f>TRUNC(TRUNC(G4373,8)*H4373,2)</f>
        <v>8.14</v>
      </c>
    </row>
    <row r="4374" spans="1:9" ht="18" customHeight="1" x14ac:dyDescent="0.25">
      <c r="A4374" s="8"/>
      <c r="B4374" s="8"/>
      <c r="C4374" s="8"/>
      <c r="D4374" s="8"/>
      <c r="E4374" s="8"/>
      <c r="F4374" s="8"/>
      <c r="G4374" s="67" t="s">
        <v>3875</v>
      </c>
      <c r="H4374" s="67"/>
      <c r="I4374" s="17">
        <f>SUM(I4372:I4373)</f>
        <v>14.27</v>
      </c>
    </row>
    <row r="4375" spans="1:9" ht="15" customHeight="1" x14ac:dyDescent="0.25">
      <c r="A4375" s="8"/>
      <c r="B4375" s="8"/>
      <c r="C4375" s="8"/>
      <c r="D4375" s="8"/>
      <c r="E4375" s="8"/>
      <c r="F4375" s="8"/>
      <c r="G4375" s="68" t="s">
        <v>3745</v>
      </c>
      <c r="H4375" s="68"/>
      <c r="I4375" s="4">
        <f>ROUND(SUM(I4370,I4374),2)</f>
        <v>17.920000000000002</v>
      </c>
    </row>
    <row r="4376" spans="1:9" ht="9.9499999999999993" customHeight="1" x14ac:dyDescent="0.25">
      <c r="A4376" s="8"/>
      <c r="B4376" s="8"/>
      <c r="C4376" s="8"/>
      <c r="D4376" s="8"/>
      <c r="E4376" s="8"/>
      <c r="F4376" s="8"/>
      <c r="G4376" s="62"/>
      <c r="H4376" s="62"/>
      <c r="I4376" s="62"/>
    </row>
    <row r="4377" spans="1:9" ht="20.100000000000001" customHeight="1" x14ac:dyDescent="0.25">
      <c r="A4377" s="63" t="s">
        <v>5313</v>
      </c>
      <c r="B4377" s="63"/>
      <c r="C4377" s="63"/>
      <c r="D4377" s="63"/>
      <c r="E4377" s="63"/>
      <c r="F4377" s="63"/>
      <c r="G4377" s="63"/>
      <c r="H4377" s="63"/>
      <c r="I4377" s="63"/>
    </row>
    <row r="4378" spans="1:9" ht="15" customHeight="1" x14ac:dyDescent="0.25">
      <c r="A4378" s="64" t="s">
        <v>3887</v>
      </c>
      <c r="B4378" s="64"/>
      <c r="C4378" s="65" t="s">
        <v>3</v>
      </c>
      <c r="D4378" s="65"/>
      <c r="E4378" s="65"/>
      <c r="F4378" s="12" t="s">
        <v>4</v>
      </c>
      <c r="G4378" s="12" t="s">
        <v>3725</v>
      </c>
      <c r="H4378" s="12" t="s">
        <v>3726</v>
      </c>
      <c r="I4378" s="12" t="s">
        <v>3727</v>
      </c>
    </row>
    <row r="4379" spans="1:9" ht="21" customHeight="1" x14ac:dyDescent="0.25">
      <c r="A4379" s="13" t="s">
        <v>4302</v>
      </c>
      <c r="B4379" s="14" t="s">
        <v>4303</v>
      </c>
      <c r="C4379" s="66" t="s">
        <v>17</v>
      </c>
      <c r="D4379" s="66"/>
      <c r="E4379" s="66"/>
      <c r="F4379" s="13" t="s">
        <v>61</v>
      </c>
      <c r="G4379" s="15">
        <v>1</v>
      </c>
      <c r="H4379" s="16">
        <v>1.46</v>
      </c>
      <c r="I4379" s="16">
        <f>TRUNC(TRUNC(G4379,8)*H4379,2)</f>
        <v>1.46</v>
      </c>
    </row>
    <row r="4380" spans="1:9" ht="15" customHeight="1" x14ac:dyDescent="0.25">
      <c r="A4380" s="8"/>
      <c r="B4380" s="8"/>
      <c r="C4380" s="8"/>
      <c r="D4380" s="8"/>
      <c r="E4380" s="8"/>
      <c r="F4380" s="8"/>
      <c r="G4380" s="67" t="s">
        <v>3896</v>
      </c>
      <c r="H4380" s="67"/>
      <c r="I4380" s="17">
        <f>SUM(I4379:I4379)</f>
        <v>1.46</v>
      </c>
    </row>
    <row r="4381" spans="1:9" ht="15" customHeight="1" x14ac:dyDescent="0.25">
      <c r="A4381" s="64" t="s">
        <v>3872</v>
      </c>
      <c r="B4381" s="64"/>
      <c r="C4381" s="65" t="s">
        <v>3</v>
      </c>
      <c r="D4381" s="65"/>
      <c r="E4381" s="65"/>
      <c r="F4381" s="12" t="s">
        <v>4</v>
      </c>
      <c r="G4381" s="12" t="s">
        <v>3725</v>
      </c>
      <c r="H4381" s="12" t="s">
        <v>3726</v>
      </c>
      <c r="I4381" s="12" t="s">
        <v>3727</v>
      </c>
    </row>
    <row r="4382" spans="1:9" ht="21" customHeight="1" x14ac:dyDescent="0.25">
      <c r="A4382" s="13" t="s">
        <v>4267</v>
      </c>
      <c r="B4382" s="14" t="s">
        <v>4268</v>
      </c>
      <c r="C4382" s="66" t="s">
        <v>17</v>
      </c>
      <c r="D4382" s="66"/>
      <c r="E4382" s="66"/>
      <c r="F4382" s="13" t="s">
        <v>25</v>
      </c>
      <c r="G4382" s="15">
        <v>0.219</v>
      </c>
      <c r="H4382" s="16">
        <v>25.56</v>
      </c>
      <c r="I4382" s="16">
        <f>TRUNC(TRUNC(G4382,8)*H4382,2)</f>
        <v>5.59</v>
      </c>
    </row>
    <row r="4383" spans="1:9" ht="15" customHeight="1" x14ac:dyDescent="0.25">
      <c r="A4383" s="13" t="s">
        <v>4269</v>
      </c>
      <c r="B4383" s="14" t="s">
        <v>4270</v>
      </c>
      <c r="C4383" s="66" t="s">
        <v>17</v>
      </c>
      <c r="D4383" s="66"/>
      <c r="E4383" s="66"/>
      <c r="F4383" s="13" t="s">
        <v>25</v>
      </c>
      <c r="G4383" s="15">
        <v>0.219</v>
      </c>
      <c r="H4383" s="16">
        <v>33.94</v>
      </c>
      <c r="I4383" s="16">
        <f>TRUNC(TRUNC(G4383,8)*H4383,2)</f>
        <v>7.43</v>
      </c>
    </row>
    <row r="4384" spans="1:9" ht="18" customHeight="1" x14ac:dyDescent="0.25">
      <c r="A4384" s="8"/>
      <c r="B4384" s="8"/>
      <c r="C4384" s="8"/>
      <c r="D4384" s="8"/>
      <c r="E4384" s="8"/>
      <c r="F4384" s="8"/>
      <c r="G4384" s="67" t="s">
        <v>3875</v>
      </c>
      <c r="H4384" s="67"/>
      <c r="I4384" s="17">
        <f>SUM(I4382:I4383)</f>
        <v>13.02</v>
      </c>
    </row>
    <row r="4385" spans="1:9" ht="15" customHeight="1" x14ac:dyDescent="0.25">
      <c r="A4385" s="8"/>
      <c r="B4385" s="8"/>
      <c r="C4385" s="8"/>
      <c r="D4385" s="8"/>
      <c r="E4385" s="8"/>
      <c r="F4385" s="8"/>
      <c r="G4385" s="68" t="s">
        <v>3745</v>
      </c>
      <c r="H4385" s="68"/>
      <c r="I4385" s="4">
        <f>ROUND(SUM(I4380,I4384),2)</f>
        <v>14.48</v>
      </c>
    </row>
    <row r="4386" spans="1:9" ht="9.9499999999999993" customHeight="1" x14ac:dyDescent="0.25">
      <c r="A4386" s="8"/>
      <c r="B4386" s="8"/>
      <c r="C4386" s="8"/>
      <c r="D4386" s="8"/>
      <c r="E4386" s="8"/>
      <c r="F4386" s="8"/>
      <c r="G4386" s="62"/>
      <c r="H4386" s="62"/>
      <c r="I4386" s="62"/>
    </row>
    <row r="4387" spans="1:9" ht="20.100000000000001" customHeight="1" x14ac:dyDescent="0.25">
      <c r="A4387" s="63" t="s">
        <v>5314</v>
      </c>
      <c r="B4387" s="63"/>
      <c r="C4387" s="63"/>
      <c r="D4387" s="63"/>
      <c r="E4387" s="63"/>
      <c r="F4387" s="63"/>
      <c r="G4387" s="63"/>
      <c r="H4387" s="63"/>
      <c r="I4387" s="63"/>
    </row>
    <row r="4388" spans="1:9" ht="15" customHeight="1" x14ac:dyDescent="0.25">
      <c r="A4388" s="64" t="s">
        <v>3887</v>
      </c>
      <c r="B4388" s="64"/>
      <c r="C4388" s="65" t="s">
        <v>3</v>
      </c>
      <c r="D4388" s="65"/>
      <c r="E4388" s="65"/>
      <c r="F4388" s="12" t="s">
        <v>4</v>
      </c>
      <c r="G4388" s="12" t="s">
        <v>3725</v>
      </c>
      <c r="H4388" s="12" t="s">
        <v>3726</v>
      </c>
      <c r="I4388" s="12" t="s">
        <v>3727</v>
      </c>
    </row>
    <row r="4389" spans="1:9" ht="21" customHeight="1" x14ac:dyDescent="0.25">
      <c r="A4389" s="13" t="s">
        <v>4302</v>
      </c>
      <c r="B4389" s="14" t="s">
        <v>4303</v>
      </c>
      <c r="C4389" s="66" t="s">
        <v>17</v>
      </c>
      <c r="D4389" s="66"/>
      <c r="E4389" s="66"/>
      <c r="F4389" s="13" t="s">
        <v>61</v>
      </c>
      <c r="G4389" s="15">
        <v>1</v>
      </c>
      <c r="H4389" s="16">
        <v>1.46</v>
      </c>
      <c r="I4389" s="16">
        <f>TRUNC(TRUNC(G4389,8)*H4389,2)</f>
        <v>1.46</v>
      </c>
    </row>
    <row r="4390" spans="1:9" ht="15" customHeight="1" x14ac:dyDescent="0.25">
      <c r="A4390" s="8"/>
      <c r="B4390" s="8"/>
      <c r="C4390" s="8"/>
      <c r="D4390" s="8"/>
      <c r="E4390" s="8"/>
      <c r="F4390" s="8"/>
      <c r="G4390" s="67" t="s">
        <v>3896</v>
      </c>
      <c r="H4390" s="67"/>
      <c r="I4390" s="17">
        <f>SUM(I4389:I4389)</f>
        <v>1.46</v>
      </c>
    </row>
    <row r="4391" spans="1:9" ht="15" customHeight="1" x14ac:dyDescent="0.25">
      <c r="A4391" s="64" t="s">
        <v>3872</v>
      </c>
      <c r="B4391" s="64"/>
      <c r="C4391" s="65" t="s">
        <v>3</v>
      </c>
      <c r="D4391" s="65"/>
      <c r="E4391" s="65"/>
      <c r="F4391" s="12" t="s">
        <v>4</v>
      </c>
      <c r="G4391" s="12" t="s">
        <v>3725</v>
      </c>
      <c r="H4391" s="12" t="s">
        <v>3726</v>
      </c>
      <c r="I4391" s="12" t="s">
        <v>3727</v>
      </c>
    </row>
    <row r="4392" spans="1:9" ht="21" customHeight="1" x14ac:dyDescent="0.25">
      <c r="A4392" s="13" t="s">
        <v>4267</v>
      </c>
      <c r="B4392" s="14" t="s">
        <v>4268</v>
      </c>
      <c r="C4392" s="66" t="s">
        <v>17</v>
      </c>
      <c r="D4392" s="66"/>
      <c r="E4392" s="66"/>
      <c r="F4392" s="13" t="s">
        <v>25</v>
      </c>
      <c r="G4392" s="15">
        <v>0.16</v>
      </c>
      <c r="H4392" s="16">
        <v>25.56</v>
      </c>
      <c r="I4392" s="16">
        <f>TRUNC(TRUNC(G4392,8)*H4392,2)</f>
        <v>4.08</v>
      </c>
    </row>
    <row r="4393" spans="1:9" ht="15" customHeight="1" x14ac:dyDescent="0.25">
      <c r="A4393" s="13" t="s">
        <v>4269</v>
      </c>
      <c r="B4393" s="14" t="s">
        <v>4270</v>
      </c>
      <c r="C4393" s="66" t="s">
        <v>17</v>
      </c>
      <c r="D4393" s="66"/>
      <c r="E4393" s="66"/>
      <c r="F4393" s="13" t="s">
        <v>25</v>
      </c>
      <c r="G4393" s="15">
        <v>0.16</v>
      </c>
      <c r="H4393" s="16">
        <v>33.94</v>
      </c>
      <c r="I4393" s="16">
        <f>TRUNC(TRUNC(G4393,8)*H4393,2)</f>
        <v>5.43</v>
      </c>
    </row>
    <row r="4394" spans="1:9" ht="18" customHeight="1" x14ac:dyDescent="0.25">
      <c r="A4394" s="8"/>
      <c r="B4394" s="8"/>
      <c r="C4394" s="8"/>
      <c r="D4394" s="8"/>
      <c r="E4394" s="8"/>
      <c r="F4394" s="8"/>
      <c r="G4394" s="67" t="s">
        <v>3875</v>
      </c>
      <c r="H4394" s="67"/>
      <c r="I4394" s="17">
        <f>SUM(I4392:I4393)</f>
        <v>9.51</v>
      </c>
    </row>
    <row r="4395" spans="1:9" ht="15" customHeight="1" x14ac:dyDescent="0.25">
      <c r="A4395" s="8"/>
      <c r="B4395" s="8"/>
      <c r="C4395" s="8"/>
      <c r="D4395" s="8"/>
      <c r="E4395" s="8"/>
      <c r="F4395" s="8"/>
      <c r="G4395" s="68" t="s">
        <v>3745</v>
      </c>
      <c r="H4395" s="68"/>
      <c r="I4395" s="4">
        <f>ROUND(SUM(I4390,I4394),2)</f>
        <v>10.97</v>
      </c>
    </row>
    <row r="4396" spans="1:9" ht="9.9499999999999993" customHeight="1" x14ac:dyDescent="0.25">
      <c r="A4396" s="8"/>
      <c r="B4396" s="8"/>
      <c r="C4396" s="8"/>
      <c r="D4396" s="8"/>
      <c r="E4396" s="8"/>
      <c r="F4396" s="8"/>
      <c r="G4396" s="62"/>
      <c r="H4396" s="62"/>
      <c r="I4396" s="62"/>
    </row>
    <row r="4397" spans="1:9" ht="20.100000000000001" customHeight="1" x14ac:dyDescent="0.25">
      <c r="A4397" s="63" t="s">
        <v>5315</v>
      </c>
      <c r="B4397" s="63"/>
      <c r="C4397" s="63"/>
      <c r="D4397" s="63"/>
      <c r="E4397" s="63"/>
      <c r="F4397" s="63"/>
      <c r="G4397" s="63"/>
      <c r="H4397" s="63"/>
      <c r="I4397" s="63"/>
    </row>
    <row r="4398" spans="1:9" ht="15" customHeight="1" x14ac:dyDescent="0.25">
      <c r="A4398" s="64" t="s">
        <v>3887</v>
      </c>
      <c r="B4398" s="64"/>
      <c r="C4398" s="65" t="s">
        <v>3</v>
      </c>
      <c r="D4398" s="65"/>
      <c r="E4398" s="65"/>
      <c r="F4398" s="12" t="s">
        <v>4</v>
      </c>
      <c r="G4398" s="12" t="s">
        <v>3725</v>
      </c>
      <c r="H4398" s="12" t="s">
        <v>3726</v>
      </c>
      <c r="I4398" s="12" t="s">
        <v>3727</v>
      </c>
    </row>
    <row r="4399" spans="1:9" ht="29.1" customHeight="1" x14ac:dyDescent="0.25">
      <c r="A4399" s="13" t="s">
        <v>4952</v>
      </c>
      <c r="B4399" s="14" t="s">
        <v>4953</v>
      </c>
      <c r="C4399" s="66" t="s">
        <v>17</v>
      </c>
      <c r="D4399" s="66"/>
      <c r="E4399" s="66"/>
      <c r="F4399" s="13" t="s">
        <v>61</v>
      </c>
      <c r="G4399" s="15">
        <v>2</v>
      </c>
      <c r="H4399" s="16">
        <v>0.2</v>
      </c>
      <c r="I4399" s="16">
        <f>TRUNC(TRUNC(G4399,8)*H4399,2)</f>
        <v>0.4</v>
      </c>
    </row>
    <row r="4400" spans="1:9" ht="15" customHeight="1" x14ac:dyDescent="0.25">
      <c r="A4400" s="13" t="s">
        <v>5316</v>
      </c>
      <c r="B4400" s="14" t="s">
        <v>5317</v>
      </c>
      <c r="C4400" s="66" t="s">
        <v>17</v>
      </c>
      <c r="D4400" s="66"/>
      <c r="E4400" s="66"/>
      <c r="F4400" s="13" t="s">
        <v>61</v>
      </c>
      <c r="G4400" s="15">
        <v>1</v>
      </c>
      <c r="H4400" s="16">
        <v>10.75</v>
      </c>
      <c r="I4400" s="16">
        <f>TRUNC(TRUNC(G4400,8)*H4400,2)</f>
        <v>10.75</v>
      </c>
    </row>
    <row r="4401" spans="1:9" ht="15" customHeight="1" x14ac:dyDescent="0.25">
      <c r="A4401" s="8"/>
      <c r="B4401" s="8"/>
      <c r="C4401" s="8"/>
      <c r="D4401" s="8"/>
      <c r="E4401" s="8"/>
      <c r="F4401" s="8"/>
      <c r="G4401" s="67" t="s">
        <v>3896</v>
      </c>
      <c r="H4401" s="67"/>
      <c r="I4401" s="17">
        <f>SUM(I4399:I4400)</f>
        <v>11.15</v>
      </c>
    </row>
    <row r="4402" spans="1:9" ht="15" customHeight="1" x14ac:dyDescent="0.25">
      <c r="A4402" s="64" t="s">
        <v>3872</v>
      </c>
      <c r="B4402" s="64"/>
      <c r="C4402" s="65" t="s">
        <v>3</v>
      </c>
      <c r="D4402" s="65"/>
      <c r="E4402" s="65"/>
      <c r="F4402" s="12" t="s">
        <v>4</v>
      </c>
      <c r="G4402" s="12" t="s">
        <v>3725</v>
      </c>
      <c r="H4402" s="12" t="s">
        <v>3726</v>
      </c>
      <c r="I4402" s="12" t="s">
        <v>3727</v>
      </c>
    </row>
    <row r="4403" spans="1:9" ht="21" customHeight="1" x14ac:dyDescent="0.25">
      <c r="A4403" s="13" t="s">
        <v>4267</v>
      </c>
      <c r="B4403" s="14" t="s">
        <v>4268</v>
      </c>
      <c r="C4403" s="66" t="s">
        <v>17</v>
      </c>
      <c r="D4403" s="66"/>
      <c r="E4403" s="66"/>
      <c r="F4403" s="13" t="s">
        <v>25</v>
      </c>
      <c r="G4403" s="15">
        <v>0.36180000000000001</v>
      </c>
      <c r="H4403" s="16">
        <v>25.56</v>
      </c>
      <c r="I4403" s="16">
        <f>TRUNC(TRUNC(G4403,8)*H4403,2)</f>
        <v>9.24</v>
      </c>
    </row>
    <row r="4404" spans="1:9" ht="15" customHeight="1" x14ac:dyDescent="0.25">
      <c r="A4404" s="13" t="s">
        <v>4269</v>
      </c>
      <c r="B4404" s="14" t="s">
        <v>4270</v>
      </c>
      <c r="C4404" s="66" t="s">
        <v>17</v>
      </c>
      <c r="D4404" s="66"/>
      <c r="E4404" s="66"/>
      <c r="F4404" s="13" t="s">
        <v>25</v>
      </c>
      <c r="G4404" s="15">
        <v>0.36180000000000001</v>
      </c>
      <c r="H4404" s="16">
        <v>33.94</v>
      </c>
      <c r="I4404" s="16">
        <f>TRUNC(TRUNC(G4404,8)*H4404,2)</f>
        <v>12.27</v>
      </c>
    </row>
    <row r="4405" spans="1:9" ht="18" customHeight="1" x14ac:dyDescent="0.25">
      <c r="A4405" s="8"/>
      <c r="B4405" s="8"/>
      <c r="C4405" s="8"/>
      <c r="D4405" s="8"/>
      <c r="E4405" s="8"/>
      <c r="F4405" s="8"/>
      <c r="G4405" s="67" t="s">
        <v>3875</v>
      </c>
      <c r="H4405" s="67"/>
      <c r="I4405" s="17">
        <f>SUM(I4403:I4404)</f>
        <v>21.509999999999998</v>
      </c>
    </row>
    <row r="4406" spans="1:9" ht="15" customHeight="1" x14ac:dyDescent="0.25">
      <c r="A4406" s="8"/>
      <c r="B4406" s="8"/>
      <c r="C4406" s="8"/>
      <c r="D4406" s="8"/>
      <c r="E4406" s="8"/>
      <c r="F4406" s="8"/>
      <c r="G4406" s="68" t="s">
        <v>3745</v>
      </c>
      <c r="H4406" s="68"/>
      <c r="I4406" s="4">
        <f>ROUND(SUM(I4401,I4405),2)</f>
        <v>32.659999999999997</v>
      </c>
    </row>
    <row r="4407" spans="1:9" ht="9.9499999999999993" customHeight="1" x14ac:dyDescent="0.25">
      <c r="A4407" s="8"/>
      <c r="B4407" s="8"/>
      <c r="C4407" s="8"/>
      <c r="D4407" s="8"/>
      <c r="E4407" s="8"/>
      <c r="F4407" s="8"/>
      <c r="G4407" s="62"/>
      <c r="H4407" s="62"/>
      <c r="I4407" s="62"/>
    </row>
    <row r="4408" spans="1:9" ht="20.100000000000001" customHeight="1" x14ac:dyDescent="0.25">
      <c r="A4408" s="63" t="s">
        <v>5318</v>
      </c>
      <c r="B4408" s="63"/>
      <c r="C4408" s="63"/>
      <c r="D4408" s="63"/>
      <c r="E4408" s="63"/>
      <c r="F4408" s="63"/>
      <c r="G4408" s="63"/>
      <c r="H4408" s="63"/>
      <c r="I4408" s="63"/>
    </row>
    <row r="4409" spans="1:9" ht="15" customHeight="1" x14ac:dyDescent="0.25">
      <c r="A4409" s="64" t="s">
        <v>3887</v>
      </c>
      <c r="B4409" s="64"/>
      <c r="C4409" s="65" t="s">
        <v>3</v>
      </c>
      <c r="D4409" s="65"/>
      <c r="E4409" s="65"/>
      <c r="F4409" s="12" t="s">
        <v>4</v>
      </c>
      <c r="G4409" s="12" t="s">
        <v>3725</v>
      </c>
      <c r="H4409" s="12" t="s">
        <v>3726</v>
      </c>
      <c r="I4409" s="12" t="s">
        <v>3727</v>
      </c>
    </row>
    <row r="4410" spans="1:9" ht="29.1" customHeight="1" x14ac:dyDescent="0.25">
      <c r="A4410" s="13" t="s">
        <v>4952</v>
      </c>
      <c r="B4410" s="14" t="s">
        <v>4953</v>
      </c>
      <c r="C4410" s="66" t="s">
        <v>17</v>
      </c>
      <c r="D4410" s="66"/>
      <c r="E4410" s="66"/>
      <c r="F4410" s="13" t="s">
        <v>61</v>
      </c>
      <c r="G4410" s="15">
        <v>2</v>
      </c>
      <c r="H4410" s="16">
        <v>0.2</v>
      </c>
      <c r="I4410" s="16">
        <f>TRUNC(TRUNC(G4410,8)*H4410,2)</f>
        <v>0.4</v>
      </c>
    </row>
    <row r="4411" spans="1:9" ht="15" customHeight="1" x14ac:dyDescent="0.25">
      <c r="A4411" s="13" t="s">
        <v>5319</v>
      </c>
      <c r="B4411" s="14" t="s">
        <v>5320</v>
      </c>
      <c r="C4411" s="66" t="s">
        <v>17</v>
      </c>
      <c r="D4411" s="66"/>
      <c r="E4411" s="66"/>
      <c r="F4411" s="13" t="s">
        <v>61</v>
      </c>
      <c r="G4411" s="15">
        <v>1</v>
      </c>
      <c r="H4411" s="16">
        <v>10.75</v>
      </c>
      <c r="I4411" s="16">
        <f>TRUNC(TRUNC(G4411,8)*H4411,2)</f>
        <v>10.75</v>
      </c>
    </row>
    <row r="4412" spans="1:9" ht="15" customHeight="1" x14ac:dyDescent="0.25">
      <c r="A4412" s="8"/>
      <c r="B4412" s="8"/>
      <c r="C4412" s="8"/>
      <c r="D4412" s="8"/>
      <c r="E4412" s="8"/>
      <c r="F4412" s="8"/>
      <c r="G4412" s="67" t="s">
        <v>3896</v>
      </c>
      <c r="H4412" s="67"/>
      <c r="I4412" s="17">
        <f>SUM(I4410:I4411)</f>
        <v>11.15</v>
      </c>
    </row>
    <row r="4413" spans="1:9" ht="15" customHeight="1" x14ac:dyDescent="0.25">
      <c r="A4413" s="64" t="s">
        <v>3872</v>
      </c>
      <c r="B4413" s="64"/>
      <c r="C4413" s="65" t="s">
        <v>3</v>
      </c>
      <c r="D4413" s="65"/>
      <c r="E4413" s="65"/>
      <c r="F4413" s="12" t="s">
        <v>4</v>
      </c>
      <c r="G4413" s="12" t="s">
        <v>3725</v>
      </c>
      <c r="H4413" s="12" t="s">
        <v>3726</v>
      </c>
      <c r="I4413" s="12" t="s">
        <v>3727</v>
      </c>
    </row>
    <row r="4414" spans="1:9" ht="21" customHeight="1" x14ac:dyDescent="0.25">
      <c r="A4414" s="13" t="s">
        <v>4267</v>
      </c>
      <c r="B4414" s="14" t="s">
        <v>4268</v>
      </c>
      <c r="C4414" s="66" t="s">
        <v>17</v>
      </c>
      <c r="D4414" s="66"/>
      <c r="E4414" s="66"/>
      <c r="F4414" s="13" t="s">
        <v>25</v>
      </c>
      <c r="G4414" s="15">
        <v>0.44900000000000001</v>
      </c>
      <c r="H4414" s="16">
        <v>25.56</v>
      </c>
      <c r="I4414" s="16">
        <f>TRUNC(TRUNC(G4414,8)*H4414,2)</f>
        <v>11.47</v>
      </c>
    </row>
    <row r="4415" spans="1:9" ht="15" customHeight="1" x14ac:dyDescent="0.25">
      <c r="A4415" s="13" t="s">
        <v>4269</v>
      </c>
      <c r="B4415" s="14" t="s">
        <v>4270</v>
      </c>
      <c r="C4415" s="66" t="s">
        <v>17</v>
      </c>
      <c r="D4415" s="66"/>
      <c r="E4415" s="66"/>
      <c r="F4415" s="13" t="s">
        <v>25</v>
      </c>
      <c r="G4415" s="15">
        <v>0.44900000000000001</v>
      </c>
      <c r="H4415" s="16">
        <v>33.94</v>
      </c>
      <c r="I4415" s="16">
        <f>TRUNC(TRUNC(G4415,8)*H4415,2)</f>
        <v>15.23</v>
      </c>
    </row>
    <row r="4416" spans="1:9" ht="18" customHeight="1" x14ac:dyDescent="0.25">
      <c r="A4416" s="8"/>
      <c r="B4416" s="8"/>
      <c r="C4416" s="8"/>
      <c r="D4416" s="8"/>
      <c r="E4416" s="8"/>
      <c r="F4416" s="8"/>
      <c r="G4416" s="67" t="s">
        <v>3875</v>
      </c>
      <c r="H4416" s="67"/>
      <c r="I4416" s="17">
        <f>SUM(I4414:I4415)</f>
        <v>26.700000000000003</v>
      </c>
    </row>
    <row r="4417" spans="1:9" ht="15" customHeight="1" x14ac:dyDescent="0.25">
      <c r="A4417" s="8"/>
      <c r="B4417" s="8"/>
      <c r="C4417" s="8"/>
      <c r="D4417" s="8"/>
      <c r="E4417" s="8"/>
      <c r="F4417" s="8"/>
      <c r="G4417" s="68" t="s">
        <v>3745</v>
      </c>
      <c r="H4417" s="68"/>
      <c r="I4417" s="4">
        <f>ROUND(SUM(I4412,I4416),2)</f>
        <v>37.85</v>
      </c>
    </row>
    <row r="4418" spans="1:9" ht="9.9499999999999993" customHeight="1" x14ac:dyDescent="0.25">
      <c r="A4418" s="8"/>
      <c r="B4418" s="8"/>
      <c r="C4418" s="8"/>
      <c r="D4418" s="8"/>
      <c r="E4418" s="8"/>
      <c r="F4418" s="8"/>
      <c r="G4418" s="62"/>
      <c r="H4418" s="62"/>
      <c r="I4418" s="62"/>
    </row>
    <row r="4419" spans="1:9" ht="20.100000000000001" customHeight="1" x14ac:dyDescent="0.25">
      <c r="A4419" s="63" t="s">
        <v>5321</v>
      </c>
      <c r="B4419" s="63"/>
      <c r="C4419" s="63"/>
      <c r="D4419" s="63"/>
      <c r="E4419" s="63"/>
      <c r="F4419" s="63"/>
      <c r="G4419" s="63"/>
      <c r="H4419" s="63"/>
      <c r="I4419" s="63"/>
    </row>
    <row r="4420" spans="1:9" ht="15" customHeight="1" x14ac:dyDescent="0.25">
      <c r="A4420" s="64" t="s">
        <v>3887</v>
      </c>
      <c r="B4420" s="64"/>
      <c r="C4420" s="65" t="s">
        <v>3</v>
      </c>
      <c r="D4420" s="65"/>
      <c r="E4420" s="65"/>
      <c r="F4420" s="12" t="s">
        <v>4</v>
      </c>
      <c r="G4420" s="12" t="s">
        <v>3725</v>
      </c>
      <c r="H4420" s="12" t="s">
        <v>3726</v>
      </c>
      <c r="I4420" s="12" t="s">
        <v>3727</v>
      </c>
    </row>
    <row r="4421" spans="1:9" ht="21" customHeight="1" x14ac:dyDescent="0.25">
      <c r="A4421" s="13" t="s">
        <v>4992</v>
      </c>
      <c r="B4421" s="14" t="s">
        <v>4993</v>
      </c>
      <c r="C4421" s="66" t="s">
        <v>17</v>
      </c>
      <c r="D4421" s="66"/>
      <c r="E4421" s="66"/>
      <c r="F4421" s="13" t="s">
        <v>61</v>
      </c>
      <c r="G4421" s="15">
        <v>1</v>
      </c>
      <c r="H4421" s="16">
        <v>4.13</v>
      </c>
      <c r="I4421" s="16">
        <f>TRUNC(TRUNC(G4421,8)*H4421,2)</f>
        <v>4.13</v>
      </c>
    </row>
    <row r="4422" spans="1:9" ht="15" customHeight="1" x14ac:dyDescent="0.25">
      <c r="A4422" s="8"/>
      <c r="B4422" s="8"/>
      <c r="C4422" s="8"/>
      <c r="D4422" s="8"/>
      <c r="E4422" s="8"/>
      <c r="F4422" s="8"/>
      <c r="G4422" s="67" t="s">
        <v>3896</v>
      </c>
      <c r="H4422" s="67"/>
      <c r="I4422" s="17">
        <f>SUM(I4421:I4421)</f>
        <v>4.13</v>
      </c>
    </row>
    <row r="4423" spans="1:9" ht="15" customHeight="1" x14ac:dyDescent="0.25">
      <c r="A4423" s="64" t="s">
        <v>3872</v>
      </c>
      <c r="B4423" s="64"/>
      <c r="C4423" s="65" t="s">
        <v>3</v>
      </c>
      <c r="D4423" s="65"/>
      <c r="E4423" s="65"/>
      <c r="F4423" s="12" t="s">
        <v>4</v>
      </c>
      <c r="G4423" s="12" t="s">
        <v>3725</v>
      </c>
      <c r="H4423" s="12" t="s">
        <v>3726</v>
      </c>
      <c r="I4423" s="12" t="s">
        <v>3727</v>
      </c>
    </row>
    <row r="4424" spans="1:9" ht="21" customHeight="1" x14ac:dyDescent="0.25">
      <c r="A4424" s="13" t="s">
        <v>4267</v>
      </c>
      <c r="B4424" s="14" t="s">
        <v>4268</v>
      </c>
      <c r="C4424" s="66" t="s">
        <v>17</v>
      </c>
      <c r="D4424" s="66"/>
      <c r="E4424" s="66"/>
      <c r="F4424" s="13" t="s">
        <v>25</v>
      </c>
      <c r="G4424" s="15">
        <v>0.30099999999999999</v>
      </c>
      <c r="H4424" s="16">
        <v>25.56</v>
      </c>
      <c r="I4424" s="16">
        <f>TRUNC(TRUNC(G4424,8)*H4424,2)</f>
        <v>7.69</v>
      </c>
    </row>
    <row r="4425" spans="1:9" ht="15" customHeight="1" x14ac:dyDescent="0.25">
      <c r="A4425" s="13" t="s">
        <v>4269</v>
      </c>
      <c r="B4425" s="14" t="s">
        <v>4270</v>
      </c>
      <c r="C4425" s="66" t="s">
        <v>17</v>
      </c>
      <c r="D4425" s="66"/>
      <c r="E4425" s="66"/>
      <c r="F4425" s="13" t="s">
        <v>25</v>
      </c>
      <c r="G4425" s="15">
        <v>0.30099999999999999</v>
      </c>
      <c r="H4425" s="16">
        <v>33.94</v>
      </c>
      <c r="I4425" s="16">
        <f>TRUNC(TRUNC(G4425,8)*H4425,2)</f>
        <v>10.210000000000001</v>
      </c>
    </row>
    <row r="4426" spans="1:9" ht="18" customHeight="1" x14ac:dyDescent="0.25">
      <c r="A4426" s="8"/>
      <c r="B4426" s="8"/>
      <c r="C4426" s="8"/>
      <c r="D4426" s="8"/>
      <c r="E4426" s="8"/>
      <c r="F4426" s="8"/>
      <c r="G4426" s="67" t="s">
        <v>3875</v>
      </c>
      <c r="H4426" s="67"/>
      <c r="I4426" s="17">
        <f>SUM(I4424:I4425)</f>
        <v>17.900000000000002</v>
      </c>
    </row>
    <row r="4427" spans="1:9" ht="15" customHeight="1" x14ac:dyDescent="0.25">
      <c r="A4427" s="64" t="s">
        <v>3741</v>
      </c>
      <c r="B4427" s="64"/>
      <c r="C4427" s="65" t="s">
        <v>3</v>
      </c>
      <c r="D4427" s="65"/>
      <c r="E4427" s="65"/>
      <c r="F4427" s="12" t="s">
        <v>4</v>
      </c>
      <c r="G4427" s="12" t="s">
        <v>3725</v>
      </c>
      <c r="H4427" s="12" t="s">
        <v>3726</v>
      </c>
      <c r="I4427" s="12" t="s">
        <v>3727</v>
      </c>
    </row>
    <row r="4428" spans="1:9" ht="21" customHeight="1" x14ac:dyDescent="0.25">
      <c r="A4428" s="13" t="s">
        <v>4549</v>
      </c>
      <c r="B4428" s="14" t="s">
        <v>4550</v>
      </c>
      <c r="C4428" s="66" t="s">
        <v>17</v>
      </c>
      <c r="D4428" s="66"/>
      <c r="E4428" s="66"/>
      <c r="F4428" s="13" t="s">
        <v>76</v>
      </c>
      <c r="G4428" s="15">
        <v>1.1999999999999999E-3</v>
      </c>
      <c r="H4428" s="16">
        <v>764.21</v>
      </c>
      <c r="I4428" s="16">
        <f>TRUNC(TRUNC(G4428,8)*H4428,2)</f>
        <v>0.91</v>
      </c>
    </row>
    <row r="4429" spans="1:9" ht="15" customHeight="1" x14ac:dyDescent="0.25">
      <c r="A4429" s="8"/>
      <c r="B4429" s="8"/>
      <c r="C4429" s="8"/>
      <c r="D4429" s="8"/>
      <c r="E4429" s="8"/>
      <c r="F4429" s="8"/>
      <c r="G4429" s="67" t="s">
        <v>3744</v>
      </c>
      <c r="H4429" s="67"/>
      <c r="I4429" s="17">
        <f>SUM(I4428:I4428)</f>
        <v>0.91</v>
      </c>
    </row>
    <row r="4430" spans="1:9" ht="15" customHeight="1" x14ac:dyDescent="0.25">
      <c r="A4430" s="8"/>
      <c r="B4430" s="8"/>
      <c r="C4430" s="8"/>
      <c r="D4430" s="8"/>
      <c r="E4430" s="8"/>
      <c r="F4430" s="8"/>
      <c r="G4430" s="68" t="s">
        <v>3745</v>
      </c>
      <c r="H4430" s="68"/>
      <c r="I4430" s="4">
        <f>ROUND(SUM(I4422,I4426,I4429),2)</f>
        <v>22.94</v>
      </c>
    </row>
    <row r="4431" spans="1:9" ht="9.9499999999999993" customHeight="1" x14ac:dyDescent="0.25">
      <c r="A4431" s="8"/>
      <c r="B4431" s="8"/>
      <c r="C4431" s="8"/>
      <c r="D4431" s="8"/>
      <c r="E4431" s="8"/>
      <c r="F4431" s="8"/>
      <c r="G4431" s="62"/>
      <c r="H4431" s="62"/>
      <c r="I4431" s="62"/>
    </row>
    <row r="4432" spans="1:9" ht="20.100000000000001" customHeight="1" x14ac:dyDescent="0.25">
      <c r="A4432" s="63" t="s">
        <v>5322</v>
      </c>
      <c r="B4432" s="63"/>
      <c r="C4432" s="63"/>
      <c r="D4432" s="63"/>
      <c r="E4432" s="63"/>
      <c r="F4432" s="63"/>
      <c r="G4432" s="63"/>
      <c r="H4432" s="63"/>
      <c r="I4432" s="63"/>
    </row>
    <row r="4433" spans="1:9" ht="15" customHeight="1" x14ac:dyDescent="0.25">
      <c r="A4433" s="64" t="s">
        <v>3887</v>
      </c>
      <c r="B4433" s="64"/>
      <c r="C4433" s="65" t="s">
        <v>3</v>
      </c>
      <c r="D4433" s="65"/>
      <c r="E4433" s="65"/>
      <c r="F4433" s="12" t="s">
        <v>4</v>
      </c>
      <c r="G4433" s="12" t="s">
        <v>3725</v>
      </c>
      <c r="H4433" s="12" t="s">
        <v>3726</v>
      </c>
      <c r="I4433" s="12" t="s">
        <v>3727</v>
      </c>
    </row>
    <row r="4434" spans="1:9" ht="29.1" customHeight="1" x14ac:dyDescent="0.25">
      <c r="A4434" s="13" t="s">
        <v>5323</v>
      </c>
      <c r="B4434" s="14" t="s">
        <v>1395</v>
      </c>
      <c r="C4434" s="66" t="s">
        <v>4496</v>
      </c>
      <c r="D4434" s="66"/>
      <c r="E4434" s="66"/>
      <c r="F4434" s="13" t="s">
        <v>61</v>
      </c>
      <c r="G4434" s="15">
        <v>1</v>
      </c>
      <c r="H4434" s="16">
        <v>68.88</v>
      </c>
      <c r="I4434" s="16">
        <f>ROUND(ROUND(G4434,8)*H4434,2)</f>
        <v>68.88</v>
      </c>
    </row>
    <row r="4435" spans="1:9" ht="15" customHeight="1" x14ac:dyDescent="0.25">
      <c r="A4435" s="8"/>
      <c r="B4435" s="8"/>
      <c r="C4435" s="8"/>
      <c r="D4435" s="8"/>
      <c r="E4435" s="8"/>
      <c r="F4435" s="8"/>
      <c r="G4435" s="67" t="s">
        <v>3896</v>
      </c>
      <c r="H4435" s="67"/>
      <c r="I4435" s="17">
        <f>SUM(I4434:I4434)</f>
        <v>68.88</v>
      </c>
    </row>
    <row r="4436" spans="1:9" ht="15" customHeight="1" x14ac:dyDescent="0.25">
      <c r="A4436" s="64" t="s">
        <v>3872</v>
      </c>
      <c r="B4436" s="64"/>
      <c r="C4436" s="65" t="s">
        <v>3</v>
      </c>
      <c r="D4436" s="65"/>
      <c r="E4436" s="65"/>
      <c r="F4436" s="12" t="s">
        <v>4</v>
      </c>
      <c r="G4436" s="12" t="s">
        <v>3725</v>
      </c>
      <c r="H4436" s="12" t="s">
        <v>3726</v>
      </c>
      <c r="I4436" s="12" t="s">
        <v>3727</v>
      </c>
    </row>
    <row r="4437" spans="1:9" ht="21" customHeight="1" x14ac:dyDescent="0.25">
      <c r="A4437" s="13" t="s">
        <v>4267</v>
      </c>
      <c r="B4437" s="14" t="s">
        <v>4268</v>
      </c>
      <c r="C4437" s="66" t="s">
        <v>17</v>
      </c>
      <c r="D4437" s="66"/>
      <c r="E4437" s="66"/>
      <c r="F4437" s="13" t="s">
        <v>25</v>
      </c>
      <c r="G4437" s="15">
        <v>0.3</v>
      </c>
      <c r="H4437" s="16">
        <v>25.56</v>
      </c>
      <c r="I4437" s="16">
        <f>ROUND(ROUND(G4437,8)*H4437,2)</f>
        <v>7.67</v>
      </c>
    </row>
    <row r="4438" spans="1:9" ht="15" customHeight="1" x14ac:dyDescent="0.25">
      <c r="A4438" s="13" t="s">
        <v>4269</v>
      </c>
      <c r="B4438" s="14" t="s">
        <v>4270</v>
      </c>
      <c r="C4438" s="66" t="s">
        <v>17</v>
      </c>
      <c r="D4438" s="66"/>
      <c r="E4438" s="66"/>
      <c r="F4438" s="13" t="s">
        <v>25</v>
      </c>
      <c r="G4438" s="15">
        <v>0.3</v>
      </c>
      <c r="H4438" s="16">
        <v>33.94</v>
      </c>
      <c r="I4438" s="16">
        <f>ROUND(ROUND(G4438,8)*H4438,2)</f>
        <v>10.18</v>
      </c>
    </row>
    <row r="4439" spans="1:9" ht="18" customHeight="1" x14ac:dyDescent="0.25">
      <c r="A4439" s="8"/>
      <c r="B4439" s="8"/>
      <c r="C4439" s="8"/>
      <c r="D4439" s="8"/>
      <c r="E4439" s="8"/>
      <c r="F4439" s="8"/>
      <c r="G4439" s="67" t="s">
        <v>3875</v>
      </c>
      <c r="H4439" s="67"/>
      <c r="I4439" s="17">
        <f>SUM(I4437:I4438)</f>
        <v>17.850000000000001</v>
      </c>
    </row>
    <row r="4440" spans="1:9" ht="15" customHeight="1" x14ac:dyDescent="0.25">
      <c r="A4440" s="69" t="s">
        <v>5324</v>
      </c>
      <c r="B4440" s="69"/>
      <c r="C4440" s="69"/>
      <c r="D4440" s="8"/>
      <c r="E4440" s="8"/>
      <c r="F4440" s="8"/>
      <c r="G4440" s="68" t="s">
        <v>3745</v>
      </c>
      <c r="H4440" s="68"/>
      <c r="I4440" s="4">
        <v>86.73</v>
      </c>
    </row>
    <row r="4441" spans="1:9" ht="2.1" customHeight="1" x14ac:dyDescent="0.25">
      <c r="A4441" s="69"/>
      <c r="B4441" s="69"/>
      <c r="C4441" s="69"/>
      <c r="D4441" s="8"/>
      <c r="E4441" s="8"/>
      <c r="F4441" s="8"/>
      <c r="G4441" s="8"/>
      <c r="H4441" s="8"/>
      <c r="I4441" s="8"/>
    </row>
    <row r="4442" spans="1:9" ht="9.9499999999999993" customHeight="1" x14ac:dyDescent="0.25">
      <c r="A4442" s="8"/>
      <c r="B4442" s="8"/>
      <c r="C4442" s="8"/>
      <c r="D4442" s="8"/>
      <c r="E4442" s="8"/>
      <c r="F4442" s="8"/>
      <c r="G4442" s="62"/>
      <c r="H4442" s="62"/>
      <c r="I4442" s="62"/>
    </row>
    <row r="4443" spans="1:9" ht="20.100000000000001" customHeight="1" x14ac:dyDescent="0.25">
      <c r="A4443" s="63" t="s">
        <v>5325</v>
      </c>
      <c r="B4443" s="63"/>
      <c r="C4443" s="63"/>
      <c r="D4443" s="63"/>
      <c r="E4443" s="63"/>
      <c r="F4443" s="63"/>
      <c r="G4443" s="63"/>
      <c r="H4443" s="63"/>
      <c r="I4443" s="63"/>
    </row>
    <row r="4444" spans="1:9" ht="15" customHeight="1" x14ac:dyDescent="0.25">
      <c r="A4444" s="64" t="s">
        <v>3887</v>
      </c>
      <c r="B4444" s="64"/>
      <c r="C4444" s="65" t="s">
        <v>3</v>
      </c>
      <c r="D4444" s="65"/>
      <c r="E4444" s="65"/>
      <c r="F4444" s="12" t="s">
        <v>4</v>
      </c>
      <c r="G4444" s="12" t="s">
        <v>3725</v>
      </c>
      <c r="H4444" s="12" t="s">
        <v>3726</v>
      </c>
      <c r="I4444" s="12" t="s">
        <v>3727</v>
      </c>
    </row>
    <row r="4445" spans="1:9" ht="21" customHeight="1" x14ac:dyDescent="0.25">
      <c r="A4445" s="13" t="s">
        <v>5326</v>
      </c>
      <c r="B4445" s="14" t="s">
        <v>1398</v>
      </c>
      <c r="C4445" s="66" t="s">
        <v>4496</v>
      </c>
      <c r="D4445" s="66"/>
      <c r="E4445" s="66"/>
      <c r="F4445" s="13" t="s">
        <v>61</v>
      </c>
      <c r="G4445" s="15">
        <v>1</v>
      </c>
      <c r="H4445" s="16">
        <v>184</v>
      </c>
      <c r="I4445" s="16">
        <f>ROUND(ROUND(G4445,8)*H4445,2)</f>
        <v>184</v>
      </c>
    </row>
    <row r="4446" spans="1:9" ht="15" customHeight="1" x14ac:dyDescent="0.25">
      <c r="A4446" s="8"/>
      <c r="B4446" s="8"/>
      <c r="C4446" s="8"/>
      <c r="D4446" s="8"/>
      <c r="E4446" s="8"/>
      <c r="F4446" s="8"/>
      <c r="G4446" s="67" t="s">
        <v>3896</v>
      </c>
      <c r="H4446" s="67"/>
      <c r="I4446" s="17">
        <f>SUM(I4445:I4445)</f>
        <v>184</v>
      </c>
    </row>
    <row r="4447" spans="1:9" ht="15" customHeight="1" x14ac:dyDescent="0.25">
      <c r="A4447" s="64" t="s">
        <v>3872</v>
      </c>
      <c r="B4447" s="64"/>
      <c r="C4447" s="65" t="s">
        <v>3</v>
      </c>
      <c r="D4447" s="65"/>
      <c r="E4447" s="65"/>
      <c r="F4447" s="12" t="s">
        <v>4</v>
      </c>
      <c r="G4447" s="12" t="s">
        <v>3725</v>
      </c>
      <c r="H4447" s="12" t="s">
        <v>3726</v>
      </c>
      <c r="I4447" s="12" t="s">
        <v>3727</v>
      </c>
    </row>
    <row r="4448" spans="1:9" ht="21" customHeight="1" x14ac:dyDescent="0.25">
      <c r="A4448" s="13" t="s">
        <v>4267</v>
      </c>
      <c r="B4448" s="14" t="s">
        <v>4268</v>
      </c>
      <c r="C4448" s="66" t="s">
        <v>17</v>
      </c>
      <c r="D4448" s="66"/>
      <c r="E4448" s="66"/>
      <c r="F4448" s="13" t="s">
        <v>25</v>
      </c>
      <c r="G4448" s="15">
        <v>0.3</v>
      </c>
      <c r="H4448" s="16">
        <v>25.56</v>
      </c>
      <c r="I4448" s="16">
        <f>ROUND(ROUND(G4448,8)*H4448,2)</f>
        <v>7.67</v>
      </c>
    </row>
    <row r="4449" spans="1:9" ht="15" customHeight="1" x14ac:dyDescent="0.25">
      <c r="A4449" s="13" t="s">
        <v>4269</v>
      </c>
      <c r="B4449" s="14" t="s">
        <v>4270</v>
      </c>
      <c r="C4449" s="66" t="s">
        <v>17</v>
      </c>
      <c r="D4449" s="66"/>
      <c r="E4449" s="66"/>
      <c r="F4449" s="13" t="s">
        <v>25</v>
      </c>
      <c r="G4449" s="15">
        <v>0.3</v>
      </c>
      <c r="H4449" s="16">
        <v>33.94</v>
      </c>
      <c r="I4449" s="16">
        <f>ROUND(ROUND(G4449,8)*H4449,2)</f>
        <v>10.18</v>
      </c>
    </row>
    <row r="4450" spans="1:9" ht="18" customHeight="1" x14ac:dyDescent="0.25">
      <c r="A4450" s="8"/>
      <c r="B4450" s="8"/>
      <c r="C4450" s="8"/>
      <c r="D4450" s="8"/>
      <c r="E4450" s="8"/>
      <c r="F4450" s="8"/>
      <c r="G4450" s="67" t="s">
        <v>3875</v>
      </c>
      <c r="H4450" s="67"/>
      <c r="I4450" s="17">
        <f>SUM(I4448:I4449)</f>
        <v>17.850000000000001</v>
      </c>
    </row>
    <row r="4451" spans="1:9" ht="15" customHeight="1" x14ac:dyDescent="0.25">
      <c r="A4451" s="69" t="s">
        <v>5324</v>
      </c>
      <c r="B4451" s="69"/>
      <c r="C4451" s="69"/>
      <c r="D4451" s="8"/>
      <c r="E4451" s="8"/>
      <c r="F4451" s="8"/>
      <c r="G4451" s="68" t="s">
        <v>3745</v>
      </c>
      <c r="H4451" s="68"/>
      <c r="I4451" s="4">
        <v>201.85</v>
      </c>
    </row>
    <row r="4452" spans="1:9" ht="2.1" customHeight="1" x14ac:dyDescent="0.25">
      <c r="A4452" s="69"/>
      <c r="B4452" s="69"/>
      <c r="C4452" s="69"/>
      <c r="D4452" s="8"/>
      <c r="E4452" s="8"/>
      <c r="F4452" s="8"/>
      <c r="G4452" s="8"/>
      <c r="H4452" s="8"/>
      <c r="I4452" s="8"/>
    </row>
    <row r="4453" spans="1:9" ht="9.9499999999999993" customHeight="1" x14ac:dyDescent="0.25">
      <c r="A4453" s="8"/>
      <c r="B4453" s="8"/>
      <c r="C4453" s="8"/>
      <c r="D4453" s="8"/>
      <c r="E4453" s="8"/>
      <c r="F4453" s="8"/>
      <c r="G4453" s="62"/>
      <c r="H4453" s="62"/>
      <c r="I4453" s="62"/>
    </row>
    <row r="4454" spans="1:9" ht="20.100000000000001" customHeight="1" x14ac:dyDescent="0.25">
      <c r="A4454" s="63" t="s">
        <v>5327</v>
      </c>
      <c r="B4454" s="63"/>
      <c r="C4454" s="63"/>
      <c r="D4454" s="63"/>
      <c r="E4454" s="63"/>
      <c r="F4454" s="63"/>
      <c r="G4454" s="63"/>
      <c r="H4454" s="63"/>
      <c r="I4454" s="63"/>
    </row>
    <row r="4455" spans="1:9" ht="15" customHeight="1" x14ac:dyDescent="0.25">
      <c r="A4455" s="64" t="s">
        <v>3887</v>
      </c>
      <c r="B4455" s="64"/>
      <c r="C4455" s="65" t="s">
        <v>3</v>
      </c>
      <c r="D4455" s="65"/>
      <c r="E4455" s="65"/>
      <c r="F4455" s="12" t="s">
        <v>4</v>
      </c>
      <c r="G4455" s="12" t="s">
        <v>3725</v>
      </c>
      <c r="H4455" s="12" t="s">
        <v>3726</v>
      </c>
      <c r="I4455" s="12" t="s">
        <v>3727</v>
      </c>
    </row>
    <row r="4456" spans="1:9" ht="29.1" customHeight="1" x14ac:dyDescent="0.25">
      <c r="A4456" s="13" t="s">
        <v>5328</v>
      </c>
      <c r="B4456" s="14" t="s">
        <v>1401</v>
      </c>
      <c r="C4456" s="66" t="s">
        <v>4496</v>
      </c>
      <c r="D4456" s="66"/>
      <c r="E4456" s="66"/>
      <c r="F4456" s="13" t="s">
        <v>61</v>
      </c>
      <c r="G4456" s="15">
        <v>1</v>
      </c>
      <c r="H4456" s="16">
        <v>115.62</v>
      </c>
      <c r="I4456" s="16">
        <f>ROUND(ROUND(G4456,8)*H4456,2)</f>
        <v>115.62</v>
      </c>
    </row>
    <row r="4457" spans="1:9" ht="15" customHeight="1" x14ac:dyDescent="0.25">
      <c r="A4457" s="8"/>
      <c r="B4457" s="8"/>
      <c r="C4457" s="8"/>
      <c r="D4457" s="8"/>
      <c r="E4457" s="8"/>
      <c r="F4457" s="8"/>
      <c r="G4457" s="67" t="s">
        <v>3896</v>
      </c>
      <c r="H4457" s="67"/>
      <c r="I4457" s="17">
        <f>SUM(I4456:I4456)</f>
        <v>115.62</v>
      </c>
    </row>
    <row r="4458" spans="1:9" ht="15" customHeight="1" x14ac:dyDescent="0.25">
      <c r="A4458" s="64" t="s">
        <v>3872</v>
      </c>
      <c r="B4458" s="64"/>
      <c r="C4458" s="65" t="s">
        <v>3</v>
      </c>
      <c r="D4458" s="65"/>
      <c r="E4458" s="65"/>
      <c r="F4458" s="12" t="s">
        <v>4</v>
      </c>
      <c r="G4458" s="12" t="s">
        <v>3725</v>
      </c>
      <c r="H4458" s="12" t="s">
        <v>3726</v>
      </c>
      <c r="I4458" s="12" t="s">
        <v>3727</v>
      </c>
    </row>
    <row r="4459" spans="1:9" ht="21" customHeight="1" x14ac:dyDescent="0.25">
      <c r="A4459" s="13" t="s">
        <v>4267</v>
      </c>
      <c r="B4459" s="14" t="s">
        <v>4268</v>
      </c>
      <c r="C4459" s="66" t="s">
        <v>17</v>
      </c>
      <c r="D4459" s="66"/>
      <c r="E4459" s="66"/>
      <c r="F4459" s="13" t="s">
        <v>25</v>
      </c>
      <c r="G4459" s="15">
        <v>0.3</v>
      </c>
      <c r="H4459" s="16">
        <v>25.56</v>
      </c>
      <c r="I4459" s="16">
        <f>ROUND(ROUND(G4459,8)*H4459,2)</f>
        <v>7.67</v>
      </c>
    </row>
    <row r="4460" spans="1:9" ht="15" customHeight="1" x14ac:dyDescent="0.25">
      <c r="A4460" s="13" t="s">
        <v>4269</v>
      </c>
      <c r="B4460" s="14" t="s">
        <v>4270</v>
      </c>
      <c r="C4460" s="66" t="s">
        <v>17</v>
      </c>
      <c r="D4460" s="66"/>
      <c r="E4460" s="66"/>
      <c r="F4460" s="13" t="s">
        <v>25</v>
      </c>
      <c r="G4460" s="15">
        <v>0.3</v>
      </c>
      <c r="H4460" s="16">
        <v>33.94</v>
      </c>
      <c r="I4460" s="16">
        <f>ROUND(ROUND(G4460,8)*H4460,2)</f>
        <v>10.18</v>
      </c>
    </row>
    <row r="4461" spans="1:9" ht="18" customHeight="1" x14ac:dyDescent="0.25">
      <c r="A4461" s="8"/>
      <c r="B4461" s="8"/>
      <c r="C4461" s="8"/>
      <c r="D4461" s="8"/>
      <c r="E4461" s="8"/>
      <c r="F4461" s="8"/>
      <c r="G4461" s="67" t="s">
        <v>3875</v>
      </c>
      <c r="H4461" s="67"/>
      <c r="I4461" s="17">
        <f>SUM(I4459:I4460)</f>
        <v>17.850000000000001</v>
      </c>
    </row>
    <row r="4462" spans="1:9" ht="15" customHeight="1" x14ac:dyDescent="0.25">
      <c r="A4462" s="69" t="s">
        <v>5324</v>
      </c>
      <c r="B4462" s="69"/>
      <c r="C4462" s="69"/>
      <c r="D4462" s="8"/>
      <c r="E4462" s="8"/>
      <c r="F4462" s="8"/>
      <c r="G4462" s="68" t="s">
        <v>3745</v>
      </c>
      <c r="H4462" s="68"/>
      <c r="I4462" s="4">
        <v>133.47</v>
      </c>
    </row>
    <row r="4463" spans="1:9" ht="2.1" customHeight="1" x14ac:dyDescent="0.25">
      <c r="A4463" s="69"/>
      <c r="B4463" s="69"/>
      <c r="C4463" s="69"/>
      <c r="D4463" s="8"/>
      <c r="E4463" s="8"/>
      <c r="F4463" s="8"/>
      <c r="G4463" s="8"/>
      <c r="H4463" s="8"/>
      <c r="I4463" s="8"/>
    </row>
    <row r="4464" spans="1:9" ht="9.9499999999999993" customHeight="1" x14ac:dyDescent="0.25">
      <c r="A4464" s="8"/>
      <c r="B4464" s="8"/>
      <c r="C4464" s="8"/>
      <c r="D4464" s="8"/>
      <c r="E4464" s="8"/>
      <c r="F4464" s="8"/>
      <c r="G4464" s="62"/>
      <c r="H4464" s="62"/>
      <c r="I4464" s="62"/>
    </row>
    <row r="4465" spans="1:9" ht="20.100000000000001" customHeight="1" x14ac:dyDescent="0.25">
      <c r="A4465" s="63" t="s">
        <v>5329</v>
      </c>
      <c r="B4465" s="63"/>
      <c r="C4465" s="63"/>
      <c r="D4465" s="63"/>
      <c r="E4465" s="63"/>
      <c r="F4465" s="63"/>
      <c r="G4465" s="63"/>
      <c r="H4465" s="63"/>
      <c r="I4465" s="63"/>
    </row>
    <row r="4466" spans="1:9" ht="15" customHeight="1" x14ac:dyDescent="0.25">
      <c r="A4466" s="64" t="s">
        <v>3887</v>
      </c>
      <c r="B4466" s="64"/>
      <c r="C4466" s="65" t="s">
        <v>3</v>
      </c>
      <c r="D4466" s="65"/>
      <c r="E4466" s="65"/>
      <c r="F4466" s="12" t="s">
        <v>4</v>
      </c>
      <c r="G4466" s="12" t="s">
        <v>3725</v>
      </c>
      <c r="H4466" s="12" t="s">
        <v>3726</v>
      </c>
      <c r="I4466" s="12" t="s">
        <v>3727</v>
      </c>
    </row>
    <row r="4467" spans="1:9" ht="29.1" customHeight="1" x14ac:dyDescent="0.25">
      <c r="A4467" s="13" t="s">
        <v>5330</v>
      </c>
      <c r="B4467" s="14" t="s">
        <v>1404</v>
      </c>
      <c r="C4467" s="66" t="s">
        <v>4496</v>
      </c>
      <c r="D4467" s="66"/>
      <c r="E4467" s="66"/>
      <c r="F4467" s="13" t="s">
        <v>61</v>
      </c>
      <c r="G4467" s="15">
        <v>1</v>
      </c>
      <c r="H4467" s="16">
        <v>1112</v>
      </c>
      <c r="I4467" s="16">
        <f>ROUND(ROUND(G4467,8)*H4467,2)</f>
        <v>1112</v>
      </c>
    </row>
    <row r="4468" spans="1:9" ht="15" customHeight="1" x14ac:dyDescent="0.25">
      <c r="A4468" s="8"/>
      <c r="B4468" s="8"/>
      <c r="C4468" s="8"/>
      <c r="D4468" s="8"/>
      <c r="E4468" s="8"/>
      <c r="F4468" s="8"/>
      <c r="G4468" s="67" t="s">
        <v>3896</v>
      </c>
      <c r="H4468" s="67"/>
      <c r="I4468" s="17">
        <f>SUM(I4467:I4467)</f>
        <v>1112</v>
      </c>
    </row>
    <row r="4469" spans="1:9" ht="15" customHeight="1" x14ac:dyDescent="0.25">
      <c r="A4469" s="64" t="s">
        <v>3872</v>
      </c>
      <c r="B4469" s="64"/>
      <c r="C4469" s="65" t="s">
        <v>3</v>
      </c>
      <c r="D4469" s="65"/>
      <c r="E4469" s="65"/>
      <c r="F4469" s="12" t="s">
        <v>4</v>
      </c>
      <c r="G4469" s="12" t="s">
        <v>3725</v>
      </c>
      <c r="H4469" s="12" t="s">
        <v>3726</v>
      </c>
      <c r="I4469" s="12" t="s">
        <v>3727</v>
      </c>
    </row>
    <row r="4470" spans="1:9" ht="21" customHeight="1" x14ac:dyDescent="0.25">
      <c r="A4470" s="13" t="s">
        <v>4267</v>
      </c>
      <c r="B4470" s="14" t="s">
        <v>4268</v>
      </c>
      <c r="C4470" s="66" t="s">
        <v>17</v>
      </c>
      <c r="D4470" s="66"/>
      <c r="E4470" s="66"/>
      <c r="F4470" s="13" t="s">
        <v>25</v>
      </c>
      <c r="G4470" s="15">
        <v>1</v>
      </c>
      <c r="H4470" s="16">
        <v>25.56</v>
      </c>
      <c r="I4470" s="16">
        <f>ROUND(ROUND(G4470,8)*H4470,2)</f>
        <v>25.56</v>
      </c>
    </row>
    <row r="4471" spans="1:9" ht="15" customHeight="1" x14ac:dyDescent="0.25">
      <c r="A4471" s="13" t="s">
        <v>4269</v>
      </c>
      <c r="B4471" s="14" t="s">
        <v>4270</v>
      </c>
      <c r="C4471" s="66" t="s">
        <v>17</v>
      </c>
      <c r="D4471" s="66"/>
      <c r="E4471" s="66"/>
      <c r="F4471" s="13" t="s">
        <v>25</v>
      </c>
      <c r="G4471" s="15">
        <v>1</v>
      </c>
      <c r="H4471" s="16">
        <v>33.94</v>
      </c>
      <c r="I4471" s="16">
        <f>ROUND(ROUND(G4471,8)*H4471,2)</f>
        <v>33.94</v>
      </c>
    </row>
    <row r="4472" spans="1:9" ht="18" customHeight="1" x14ac:dyDescent="0.25">
      <c r="A4472" s="8"/>
      <c r="B4472" s="8"/>
      <c r="C4472" s="8"/>
      <c r="D4472" s="8"/>
      <c r="E4472" s="8"/>
      <c r="F4472" s="8"/>
      <c r="G4472" s="67" t="s">
        <v>3875</v>
      </c>
      <c r="H4472" s="67"/>
      <c r="I4472" s="17">
        <f>SUM(I4470:I4471)</f>
        <v>59.5</v>
      </c>
    </row>
    <row r="4473" spans="1:9" ht="15" customHeight="1" x14ac:dyDescent="0.25">
      <c r="A4473" s="69" t="s">
        <v>5331</v>
      </c>
      <c r="B4473" s="69"/>
      <c r="C4473" s="69"/>
      <c r="D4473" s="8"/>
      <c r="E4473" s="8"/>
      <c r="F4473" s="8"/>
      <c r="G4473" s="68" t="s">
        <v>3745</v>
      </c>
      <c r="H4473" s="68"/>
      <c r="I4473" s="4">
        <v>1171.5</v>
      </c>
    </row>
    <row r="4474" spans="1:9" ht="9" customHeight="1" x14ac:dyDescent="0.25">
      <c r="A4474" s="69"/>
      <c r="B4474" s="69"/>
      <c r="C4474" s="69"/>
      <c r="D4474" s="8"/>
      <c r="E4474" s="8"/>
      <c r="F4474" s="8"/>
      <c r="G4474" s="8"/>
      <c r="H4474" s="8"/>
      <c r="I4474" s="8"/>
    </row>
    <row r="4475" spans="1:9" ht="9.9499999999999993" customHeight="1" x14ac:dyDescent="0.25">
      <c r="A4475" s="8"/>
      <c r="B4475" s="8"/>
      <c r="C4475" s="8"/>
      <c r="D4475" s="8"/>
      <c r="E4475" s="8"/>
      <c r="F4475" s="8"/>
      <c r="G4475" s="62"/>
      <c r="H4475" s="62"/>
      <c r="I4475" s="62"/>
    </row>
    <row r="4476" spans="1:9" ht="20.100000000000001" customHeight="1" x14ac:dyDescent="0.25">
      <c r="A4476" s="63" t="s">
        <v>5332</v>
      </c>
      <c r="B4476" s="63"/>
      <c r="C4476" s="63"/>
      <c r="D4476" s="63"/>
      <c r="E4476" s="63"/>
      <c r="F4476" s="63"/>
      <c r="G4476" s="63"/>
      <c r="H4476" s="63"/>
      <c r="I4476" s="63"/>
    </row>
    <row r="4477" spans="1:9" ht="15" customHeight="1" x14ac:dyDescent="0.25">
      <c r="A4477" s="64" t="s">
        <v>3872</v>
      </c>
      <c r="B4477" s="64"/>
      <c r="C4477" s="65" t="s">
        <v>3</v>
      </c>
      <c r="D4477" s="65"/>
      <c r="E4477" s="65"/>
      <c r="F4477" s="12" t="s">
        <v>4</v>
      </c>
      <c r="G4477" s="12" t="s">
        <v>3725</v>
      </c>
      <c r="H4477" s="12" t="s">
        <v>3726</v>
      </c>
      <c r="I4477" s="12" t="s">
        <v>3727</v>
      </c>
    </row>
    <row r="4478" spans="1:9" ht="15" customHeight="1" x14ac:dyDescent="0.25">
      <c r="A4478" s="13" t="s">
        <v>3948</v>
      </c>
      <c r="B4478" s="14" t="s">
        <v>3949</v>
      </c>
      <c r="C4478" s="66" t="s">
        <v>17</v>
      </c>
      <c r="D4478" s="66"/>
      <c r="E4478" s="66"/>
      <c r="F4478" s="13" t="s">
        <v>25</v>
      </c>
      <c r="G4478" s="15">
        <v>0.96599999999999997</v>
      </c>
      <c r="H4478" s="16">
        <v>33.520000000000003</v>
      </c>
      <c r="I4478" s="16">
        <f>TRUNC(TRUNC(G4478,8)*H4478,2)</f>
        <v>32.380000000000003</v>
      </c>
    </row>
    <row r="4479" spans="1:9" ht="15" customHeight="1" x14ac:dyDescent="0.25">
      <c r="A4479" s="13" t="s">
        <v>3899</v>
      </c>
      <c r="B4479" s="14" t="s">
        <v>3900</v>
      </c>
      <c r="C4479" s="66" t="s">
        <v>17</v>
      </c>
      <c r="D4479" s="66"/>
      <c r="E4479" s="66"/>
      <c r="F4479" s="13" t="s">
        <v>25</v>
      </c>
      <c r="G4479" s="15">
        <v>3.1259999999999999</v>
      </c>
      <c r="H4479" s="16">
        <v>24.37</v>
      </c>
      <c r="I4479" s="16">
        <f>TRUNC(TRUNC(G4479,8)*H4479,2)</f>
        <v>76.180000000000007</v>
      </c>
    </row>
    <row r="4480" spans="1:9" ht="18" customHeight="1" x14ac:dyDescent="0.25">
      <c r="A4480" s="8"/>
      <c r="B4480" s="8"/>
      <c r="C4480" s="8"/>
      <c r="D4480" s="8"/>
      <c r="E4480" s="8"/>
      <c r="F4480" s="8"/>
      <c r="G4480" s="67" t="s">
        <v>3875</v>
      </c>
      <c r="H4480" s="67"/>
      <c r="I4480" s="17">
        <f>SUM(I4478:I4479)</f>
        <v>108.56</v>
      </c>
    </row>
    <row r="4481" spans="1:9" ht="15" customHeight="1" x14ac:dyDescent="0.25">
      <c r="A4481" s="8"/>
      <c r="B4481" s="8"/>
      <c r="C4481" s="8"/>
      <c r="D4481" s="8"/>
      <c r="E4481" s="8"/>
      <c r="F4481" s="8"/>
      <c r="G4481" s="68" t="s">
        <v>3745</v>
      </c>
      <c r="H4481" s="68"/>
      <c r="I4481" s="4">
        <f>ROUND(SUM(I4480),2)</f>
        <v>108.56</v>
      </c>
    </row>
    <row r="4482" spans="1:9" ht="9.9499999999999993" customHeight="1" x14ac:dyDescent="0.25">
      <c r="A4482" s="8"/>
      <c r="B4482" s="8"/>
      <c r="C4482" s="8"/>
      <c r="D4482" s="8"/>
      <c r="E4482" s="8"/>
      <c r="F4482" s="8"/>
      <c r="G4482" s="62"/>
      <c r="H4482" s="62"/>
      <c r="I4482" s="62"/>
    </row>
    <row r="4483" spans="1:9" ht="20.100000000000001" customHeight="1" x14ac:dyDescent="0.25">
      <c r="A4483" s="63" t="s">
        <v>5333</v>
      </c>
      <c r="B4483" s="63"/>
      <c r="C4483" s="63"/>
      <c r="D4483" s="63"/>
      <c r="E4483" s="63"/>
      <c r="F4483" s="63"/>
      <c r="G4483" s="63"/>
      <c r="H4483" s="63"/>
      <c r="I4483" s="63"/>
    </row>
    <row r="4484" spans="1:9" ht="15" customHeight="1" x14ac:dyDescent="0.25">
      <c r="A4484" s="64" t="s">
        <v>3887</v>
      </c>
      <c r="B4484" s="64"/>
      <c r="C4484" s="65" t="s">
        <v>3</v>
      </c>
      <c r="D4484" s="65"/>
      <c r="E4484" s="65"/>
      <c r="F4484" s="12" t="s">
        <v>4</v>
      </c>
      <c r="G4484" s="12" t="s">
        <v>3725</v>
      </c>
      <c r="H4484" s="12" t="s">
        <v>3726</v>
      </c>
      <c r="I4484" s="12" t="s">
        <v>3727</v>
      </c>
    </row>
    <row r="4485" spans="1:9" ht="21" customHeight="1" x14ac:dyDescent="0.25">
      <c r="A4485" s="13" t="s">
        <v>4263</v>
      </c>
      <c r="B4485" s="14" t="s">
        <v>4264</v>
      </c>
      <c r="C4485" s="66" t="s">
        <v>17</v>
      </c>
      <c r="D4485" s="66"/>
      <c r="E4485" s="66"/>
      <c r="F4485" s="13" t="s">
        <v>740</v>
      </c>
      <c r="G4485" s="15">
        <v>2.5000000000000001E-2</v>
      </c>
      <c r="H4485" s="16">
        <v>25</v>
      </c>
      <c r="I4485" s="16">
        <f>TRUNC(TRUNC(G4485,8)*H4485,2)</f>
        <v>0.62</v>
      </c>
    </row>
    <row r="4486" spans="1:9" ht="29.1" customHeight="1" x14ac:dyDescent="0.25">
      <c r="A4486" s="13" t="s">
        <v>4738</v>
      </c>
      <c r="B4486" s="14" t="s">
        <v>4739</v>
      </c>
      <c r="C4486" s="66" t="s">
        <v>17</v>
      </c>
      <c r="D4486" s="66"/>
      <c r="E4486" s="66"/>
      <c r="F4486" s="13" t="s">
        <v>61</v>
      </c>
      <c r="G4486" s="15">
        <v>0.64400000000000002</v>
      </c>
      <c r="H4486" s="16">
        <v>0.22</v>
      </c>
      <c r="I4486" s="16">
        <f>TRUNC(TRUNC(G4486,8)*H4486,2)</f>
        <v>0.14000000000000001</v>
      </c>
    </row>
    <row r="4487" spans="1:9" ht="15" customHeight="1" x14ac:dyDescent="0.25">
      <c r="A4487" s="8"/>
      <c r="B4487" s="8"/>
      <c r="C4487" s="8"/>
      <c r="D4487" s="8"/>
      <c r="E4487" s="8"/>
      <c r="F4487" s="8"/>
      <c r="G4487" s="67" t="s">
        <v>3896</v>
      </c>
      <c r="H4487" s="67"/>
      <c r="I4487" s="17">
        <f>SUM(I4485:I4486)</f>
        <v>0.76</v>
      </c>
    </row>
    <row r="4488" spans="1:9" ht="15" customHeight="1" x14ac:dyDescent="0.25">
      <c r="A4488" s="64" t="s">
        <v>3872</v>
      </c>
      <c r="B4488" s="64"/>
      <c r="C4488" s="65" t="s">
        <v>3</v>
      </c>
      <c r="D4488" s="65"/>
      <c r="E4488" s="65"/>
      <c r="F4488" s="12" t="s">
        <v>4</v>
      </c>
      <c r="G4488" s="12" t="s">
        <v>3725</v>
      </c>
      <c r="H4488" s="12" t="s">
        <v>3726</v>
      </c>
      <c r="I4488" s="12" t="s">
        <v>3727</v>
      </c>
    </row>
    <row r="4489" spans="1:9" ht="21" customHeight="1" x14ac:dyDescent="0.25">
      <c r="A4489" s="13" t="s">
        <v>4740</v>
      </c>
      <c r="B4489" s="14" t="s">
        <v>4741</v>
      </c>
      <c r="C4489" s="66" t="s">
        <v>17</v>
      </c>
      <c r="D4489" s="66"/>
      <c r="E4489" s="66"/>
      <c r="F4489" s="13" t="s">
        <v>25</v>
      </c>
      <c r="G4489" s="15">
        <v>0.05</v>
      </c>
      <c r="H4489" s="16">
        <v>25.12</v>
      </c>
      <c r="I4489" s="16">
        <f>TRUNC(TRUNC(G4489,8)*H4489,2)</f>
        <v>1.25</v>
      </c>
    </row>
    <row r="4490" spans="1:9" ht="15" customHeight="1" x14ac:dyDescent="0.25">
      <c r="A4490" s="13" t="s">
        <v>4742</v>
      </c>
      <c r="B4490" s="14" t="s">
        <v>4743</v>
      </c>
      <c r="C4490" s="66" t="s">
        <v>17</v>
      </c>
      <c r="D4490" s="66"/>
      <c r="E4490" s="66"/>
      <c r="F4490" s="13" t="s">
        <v>25</v>
      </c>
      <c r="G4490" s="15">
        <v>0.13100000000000001</v>
      </c>
      <c r="H4490" s="16">
        <v>33.29</v>
      </c>
      <c r="I4490" s="16">
        <f>TRUNC(TRUNC(G4490,8)*H4490,2)</f>
        <v>4.3600000000000003</v>
      </c>
    </row>
    <row r="4491" spans="1:9" ht="18" customHeight="1" x14ac:dyDescent="0.25">
      <c r="A4491" s="8"/>
      <c r="B4491" s="8"/>
      <c r="C4491" s="8"/>
      <c r="D4491" s="8"/>
      <c r="E4491" s="8"/>
      <c r="F4491" s="8"/>
      <c r="G4491" s="67" t="s">
        <v>3875</v>
      </c>
      <c r="H4491" s="67"/>
      <c r="I4491" s="17">
        <f>SUM(I4489:I4490)</f>
        <v>5.61</v>
      </c>
    </row>
    <row r="4492" spans="1:9" ht="15" customHeight="1" x14ac:dyDescent="0.25">
      <c r="A4492" s="64" t="s">
        <v>3741</v>
      </c>
      <c r="B4492" s="64"/>
      <c r="C4492" s="65" t="s">
        <v>3</v>
      </c>
      <c r="D4492" s="65"/>
      <c r="E4492" s="65"/>
      <c r="F4492" s="12" t="s">
        <v>4</v>
      </c>
      <c r="G4492" s="12" t="s">
        <v>3725</v>
      </c>
      <c r="H4492" s="12" t="s">
        <v>3726</v>
      </c>
      <c r="I4492" s="12" t="s">
        <v>3727</v>
      </c>
    </row>
    <row r="4493" spans="1:9" ht="21" customHeight="1" x14ac:dyDescent="0.25">
      <c r="A4493" s="13" t="s">
        <v>4811</v>
      </c>
      <c r="B4493" s="14" t="s">
        <v>4812</v>
      </c>
      <c r="C4493" s="66" t="s">
        <v>17</v>
      </c>
      <c r="D4493" s="66"/>
      <c r="E4493" s="66"/>
      <c r="F4493" s="13" t="s">
        <v>740</v>
      </c>
      <c r="G4493" s="15">
        <v>1</v>
      </c>
      <c r="H4493" s="16">
        <v>8.92</v>
      </c>
      <c r="I4493" s="16">
        <f>TRUNC(TRUNC(G4493,8)*H4493,2)</f>
        <v>8.92</v>
      </c>
    </row>
    <row r="4494" spans="1:9" ht="15" customHeight="1" x14ac:dyDescent="0.25">
      <c r="A4494" s="8"/>
      <c r="B4494" s="8"/>
      <c r="C4494" s="8"/>
      <c r="D4494" s="8"/>
      <c r="E4494" s="8"/>
      <c r="F4494" s="8"/>
      <c r="G4494" s="67" t="s">
        <v>3744</v>
      </c>
      <c r="H4494" s="67"/>
      <c r="I4494" s="17">
        <f>SUM(I4493:I4493)</f>
        <v>8.92</v>
      </c>
    </row>
    <row r="4495" spans="1:9" ht="15" customHeight="1" x14ac:dyDescent="0.25">
      <c r="A4495" s="8"/>
      <c r="B4495" s="8"/>
      <c r="C4495" s="8"/>
      <c r="D4495" s="8"/>
      <c r="E4495" s="8"/>
      <c r="F4495" s="8"/>
      <c r="G4495" s="68" t="s">
        <v>3745</v>
      </c>
      <c r="H4495" s="68"/>
      <c r="I4495" s="4">
        <f>ROUND(SUM(I4487,I4491,I4494),2)</f>
        <v>15.29</v>
      </c>
    </row>
    <row r="4496" spans="1:9" ht="9.9499999999999993" customHeight="1" x14ac:dyDescent="0.25">
      <c r="A4496" s="8"/>
      <c r="B4496" s="8"/>
      <c r="C4496" s="8"/>
      <c r="D4496" s="8"/>
      <c r="E4496" s="8"/>
      <c r="F4496" s="8"/>
      <c r="G4496" s="62"/>
      <c r="H4496" s="62"/>
      <c r="I4496" s="62"/>
    </row>
    <row r="4497" spans="1:9" ht="20.100000000000001" customHeight="1" x14ac:dyDescent="0.25">
      <c r="A4497" s="63" t="s">
        <v>5334</v>
      </c>
      <c r="B4497" s="63"/>
      <c r="C4497" s="63"/>
      <c r="D4497" s="63"/>
      <c r="E4497" s="63"/>
      <c r="F4497" s="63"/>
      <c r="G4497" s="63"/>
      <c r="H4497" s="63"/>
      <c r="I4497" s="63"/>
    </row>
    <row r="4498" spans="1:9" ht="15" customHeight="1" x14ac:dyDescent="0.25">
      <c r="A4498" s="64" t="s">
        <v>3887</v>
      </c>
      <c r="B4498" s="64"/>
      <c r="C4498" s="65" t="s">
        <v>3</v>
      </c>
      <c r="D4498" s="65"/>
      <c r="E4498" s="65"/>
      <c r="F4498" s="12" t="s">
        <v>4</v>
      </c>
      <c r="G4498" s="12" t="s">
        <v>3725</v>
      </c>
      <c r="H4498" s="12" t="s">
        <v>3726</v>
      </c>
      <c r="I4498" s="12" t="s">
        <v>3727</v>
      </c>
    </row>
    <row r="4499" spans="1:9" ht="21" customHeight="1" x14ac:dyDescent="0.25">
      <c r="A4499" s="13" t="s">
        <v>4263</v>
      </c>
      <c r="B4499" s="14" t="s">
        <v>4264</v>
      </c>
      <c r="C4499" s="66" t="s">
        <v>17</v>
      </c>
      <c r="D4499" s="66"/>
      <c r="E4499" s="66"/>
      <c r="F4499" s="13" t="s">
        <v>740</v>
      </c>
      <c r="G4499" s="15">
        <v>2.5000000000000001E-2</v>
      </c>
      <c r="H4499" s="16">
        <v>25</v>
      </c>
      <c r="I4499" s="16">
        <f>TRUNC(TRUNC(G4499,8)*H4499,2)</f>
        <v>0.62</v>
      </c>
    </row>
    <row r="4500" spans="1:9" ht="29.1" customHeight="1" x14ac:dyDescent="0.25">
      <c r="A4500" s="13" t="s">
        <v>4738</v>
      </c>
      <c r="B4500" s="14" t="s">
        <v>4739</v>
      </c>
      <c r="C4500" s="66" t="s">
        <v>17</v>
      </c>
      <c r="D4500" s="66"/>
      <c r="E4500" s="66"/>
      <c r="F4500" s="13" t="s">
        <v>61</v>
      </c>
      <c r="G4500" s="15">
        <v>0.503</v>
      </c>
      <c r="H4500" s="16">
        <v>0.22</v>
      </c>
      <c r="I4500" s="16">
        <f>TRUNC(TRUNC(G4500,8)*H4500,2)</f>
        <v>0.11</v>
      </c>
    </row>
    <row r="4501" spans="1:9" ht="15" customHeight="1" x14ac:dyDescent="0.25">
      <c r="A4501" s="8"/>
      <c r="B4501" s="8"/>
      <c r="C4501" s="8"/>
      <c r="D4501" s="8"/>
      <c r="E4501" s="8"/>
      <c r="F4501" s="8"/>
      <c r="G4501" s="67" t="s">
        <v>3896</v>
      </c>
      <c r="H4501" s="67"/>
      <c r="I4501" s="17">
        <f>SUM(I4499:I4500)</f>
        <v>0.73</v>
      </c>
    </row>
    <row r="4502" spans="1:9" ht="15" customHeight="1" x14ac:dyDescent="0.25">
      <c r="A4502" s="64" t="s">
        <v>3872</v>
      </c>
      <c r="B4502" s="64"/>
      <c r="C4502" s="65" t="s">
        <v>3</v>
      </c>
      <c r="D4502" s="65"/>
      <c r="E4502" s="65"/>
      <c r="F4502" s="12" t="s">
        <v>4</v>
      </c>
      <c r="G4502" s="12" t="s">
        <v>3725</v>
      </c>
      <c r="H4502" s="12" t="s">
        <v>3726</v>
      </c>
      <c r="I4502" s="12" t="s">
        <v>3727</v>
      </c>
    </row>
    <row r="4503" spans="1:9" ht="21" customHeight="1" x14ac:dyDescent="0.25">
      <c r="A4503" s="13" t="s">
        <v>4740</v>
      </c>
      <c r="B4503" s="14" t="s">
        <v>4741</v>
      </c>
      <c r="C4503" s="66" t="s">
        <v>17</v>
      </c>
      <c r="D4503" s="66"/>
      <c r="E4503" s="66"/>
      <c r="F4503" s="13" t="s">
        <v>25</v>
      </c>
      <c r="G4503" s="15">
        <v>3.9E-2</v>
      </c>
      <c r="H4503" s="16">
        <v>25.12</v>
      </c>
      <c r="I4503" s="16">
        <f>TRUNC(TRUNC(G4503,8)*H4503,2)</f>
        <v>0.97</v>
      </c>
    </row>
    <row r="4504" spans="1:9" ht="15" customHeight="1" x14ac:dyDescent="0.25">
      <c r="A4504" s="13" t="s">
        <v>4742</v>
      </c>
      <c r="B4504" s="14" t="s">
        <v>4743</v>
      </c>
      <c r="C4504" s="66" t="s">
        <v>17</v>
      </c>
      <c r="D4504" s="66"/>
      <c r="E4504" s="66"/>
      <c r="F4504" s="13" t="s">
        <v>25</v>
      </c>
      <c r="G4504" s="15">
        <v>0.10199999999999999</v>
      </c>
      <c r="H4504" s="16">
        <v>33.29</v>
      </c>
      <c r="I4504" s="16">
        <f>TRUNC(TRUNC(G4504,8)*H4504,2)</f>
        <v>3.39</v>
      </c>
    </row>
    <row r="4505" spans="1:9" ht="18" customHeight="1" x14ac:dyDescent="0.25">
      <c r="A4505" s="8"/>
      <c r="B4505" s="8"/>
      <c r="C4505" s="8"/>
      <c r="D4505" s="8"/>
      <c r="E4505" s="8"/>
      <c r="F4505" s="8"/>
      <c r="G4505" s="67" t="s">
        <v>3875</v>
      </c>
      <c r="H4505" s="67"/>
      <c r="I4505" s="17">
        <f>SUM(I4503:I4504)</f>
        <v>4.3600000000000003</v>
      </c>
    </row>
    <row r="4506" spans="1:9" ht="15" customHeight="1" x14ac:dyDescent="0.25">
      <c r="A4506" s="64" t="s">
        <v>3741</v>
      </c>
      <c r="B4506" s="64"/>
      <c r="C4506" s="65" t="s">
        <v>3</v>
      </c>
      <c r="D4506" s="65"/>
      <c r="E4506" s="65"/>
      <c r="F4506" s="12" t="s">
        <v>4</v>
      </c>
      <c r="G4506" s="12" t="s">
        <v>3725</v>
      </c>
      <c r="H4506" s="12" t="s">
        <v>3726</v>
      </c>
      <c r="I4506" s="12" t="s">
        <v>3727</v>
      </c>
    </row>
    <row r="4507" spans="1:9" ht="21" customHeight="1" x14ac:dyDescent="0.25">
      <c r="A4507" s="13" t="s">
        <v>4814</v>
      </c>
      <c r="B4507" s="14" t="s">
        <v>4815</v>
      </c>
      <c r="C4507" s="66" t="s">
        <v>17</v>
      </c>
      <c r="D4507" s="66"/>
      <c r="E4507" s="66"/>
      <c r="F4507" s="13" t="s">
        <v>740</v>
      </c>
      <c r="G4507" s="15">
        <v>1</v>
      </c>
      <c r="H4507" s="16">
        <v>8.6999999999999993</v>
      </c>
      <c r="I4507" s="16">
        <f>TRUNC(TRUNC(G4507,8)*H4507,2)</f>
        <v>8.6999999999999993</v>
      </c>
    </row>
    <row r="4508" spans="1:9" ht="15" customHeight="1" x14ac:dyDescent="0.25">
      <c r="A4508" s="8"/>
      <c r="B4508" s="8"/>
      <c r="C4508" s="8"/>
      <c r="D4508" s="8"/>
      <c r="E4508" s="8"/>
      <c r="F4508" s="8"/>
      <c r="G4508" s="67" t="s">
        <v>3744</v>
      </c>
      <c r="H4508" s="67"/>
      <c r="I4508" s="17">
        <f>SUM(I4507:I4507)</f>
        <v>8.6999999999999993</v>
      </c>
    </row>
    <row r="4509" spans="1:9" ht="15" customHeight="1" x14ac:dyDescent="0.25">
      <c r="A4509" s="8"/>
      <c r="B4509" s="8"/>
      <c r="C4509" s="8"/>
      <c r="D4509" s="8"/>
      <c r="E4509" s="8"/>
      <c r="F4509" s="8"/>
      <c r="G4509" s="68" t="s">
        <v>3745</v>
      </c>
      <c r="H4509" s="68"/>
      <c r="I4509" s="4">
        <f>ROUND(SUM(I4501,I4505,I4508),2)</f>
        <v>13.79</v>
      </c>
    </row>
    <row r="4510" spans="1:9" ht="9.9499999999999993" customHeight="1" x14ac:dyDescent="0.25">
      <c r="A4510" s="8"/>
      <c r="B4510" s="8"/>
      <c r="C4510" s="8"/>
      <c r="D4510" s="8"/>
      <c r="E4510" s="8"/>
      <c r="F4510" s="8"/>
      <c r="G4510" s="62"/>
      <c r="H4510" s="62"/>
      <c r="I4510" s="62"/>
    </row>
    <row r="4511" spans="1:9" ht="20.100000000000001" customHeight="1" x14ac:dyDescent="0.25">
      <c r="A4511" s="63" t="s">
        <v>5335</v>
      </c>
      <c r="B4511" s="63"/>
      <c r="C4511" s="63"/>
      <c r="D4511" s="63"/>
      <c r="E4511" s="63"/>
      <c r="F4511" s="63"/>
      <c r="G4511" s="63"/>
      <c r="H4511" s="63"/>
      <c r="I4511" s="63"/>
    </row>
    <row r="4512" spans="1:9" ht="15" customHeight="1" x14ac:dyDescent="0.25">
      <c r="A4512" s="64" t="s">
        <v>3887</v>
      </c>
      <c r="B4512" s="64"/>
      <c r="C4512" s="65" t="s">
        <v>3</v>
      </c>
      <c r="D4512" s="65"/>
      <c r="E4512" s="65"/>
      <c r="F4512" s="12" t="s">
        <v>4</v>
      </c>
      <c r="G4512" s="12" t="s">
        <v>3725</v>
      </c>
      <c r="H4512" s="12" t="s">
        <v>3726</v>
      </c>
      <c r="I4512" s="12" t="s">
        <v>3727</v>
      </c>
    </row>
    <row r="4513" spans="1:9" ht="21" customHeight="1" x14ac:dyDescent="0.25">
      <c r="A4513" s="13" t="s">
        <v>4263</v>
      </c>
      <c r="B4513" s="14" t="s">
        <v>4264</v>
      </c>
      <c r="C4513" s="66" t="s">
        <v>17</v>
      </c>
      <c r="D4513" s="66"/>
      <c r="E4513" s="66"/>
      <c r="F4513" s="13" t="s">
        <v>740</v>
      </c>
      <c r="G4513" s="15">
        <v>2.5000000000000001E-2</v>
      </c>
      <c r="H4513" s="16">
        <v>25</v>
      </c>
      <c r="I4513" s="16">
        <f>TRUNC(TRUNC(G4513,8)*H4513,2)</f>
        <v>0.62</v>
      </c>
    </row>
    <row r="4514" spans="1:9" ht="29.1" customHeight="1" x14ac:dyDescent="0.25">
      <c r="A4514" s="13" t="s">
        <v>4738</v>
      </c>
      <c r="B4514" s="14" t="s">
        <v>4739</v>
      </c>
      <c r="C4514" s="66" t="s">
        <v>17</v>
      </c>
      <c r="D4514" s="66"/>
      <c r="E4514" s="66"/>
      <c r="F4514" s="13" t="s">
        <v>61</v>
      </c>
      <c r="G4514" s="15">
        <v>0.245</v>
      </c>
      <c r="H4514" s="16">
        <v>0.22</v>
      </c>
      <c r="I4514" s="16">
        <f>TRUNC(TRUNC(G4514,8)*H4514,2)</f>
        <v>0.05</v>
      </c>
    </row>
    <row r="4515" spans="1:9" ht="15" customHeight="1" x14ac:dyDescent="0.25">
      <c r="A4515" s="8"/>
      <c r="B4515" s="8"/>
      <c r="C4515" s="8"/>
      <c r="D4515" s="8"/>
      <c r="E4515" s="8"/>
      <c r="F4515" s="8"/>
      <c r="G4515" s="67" t="s">
        <v>3896</v>
      </c>
      <c r="H4515" s="67"/>
      <c r="I4515" s="17">
        <f>SUM(I4513:I4514)</f>
        <v>0.67</v>
      </c>
    </row>
    <row r="4516" spans="1:9" ht="15" customHeight="1" x14ac:dyDescent="0.25">
      <c r="A4516" s="64" t="s">
        <v>3872</v>
      </c>
      <c r="B4516" s="64"/>
      <c r="C4516" s="65" t="s">
        <v>3</v>
      </c>
      <c r="D4516" s="65"/>
      <c r="E4516" s="65"/>
      <c r="F4516" s="12" t="s">
        <v>4</v>
      </c>
      <c r="G4516" s="12" t="s">
        <v>3725</v>
      </c>
      <c r="H4516" s="12" t="s">
        <v>3726</v>
      </c>
      <c r="I4516" s="12" t="s">
        <v>3727</v>
      </c>
    </row>
    <row r="4517" spans="1:9" ht="21" customHeight="1" x14ac:dyDescent="0.25">
      <c r="A4517" s="13" t="s">
        <v>4740</v>
      </c>
      <c r="B4517" s="14" t="s">
        <v>4741</v>
      </c>
      <c r="C4517" s="66" t="s">
        <v>17</v>
      </c>
      <c r="D4517" s="66"/>
      <c r="E4517" s="66"/>
      <c r="F4517" s="13" t="s">
        <v>25</v>
      </c>
      <c r="G4517" s="15">
        <v>1.9E-2</v>
      </c>
      <c r="H4517" s="16">
        <v>25.12</v>
      </c>
      <c r="I4517" s="16">
        <f>TRUNC(TRUNC(G4517,8)*H4517,2)</f>
        <v>0.47</v>
      </c>
    </row>
    <row r="4518" spans="1:9" ht="15" customHeight="1" x14ac:dyDescent="0.25">
      <c r="A4518" s="13" t="s">
        <v>4742</v>
      </c>
      <c r="B4518" s="14" t="s">
        <v>4743</v>
      </c>
      <c r="C4518" s="66" t="s">
        <v>17</v>
      </c>
      <c r="D4518" s="66"/>
      <c r="E4518" s="66"/>
      <c r="F4518" s="13" t="s">
        <v>25</v>
      </c>
      <c r="G4518" s="15">
        <v>4.9000000000000002E-2</v>
      </c>
      <c r="H4518" s="16">
        <v>33.29</v>
      </c>
      <c r="I4518" s="16">
        <f>TRUNC(TRUNC(G4518,8)*H4518,2)</f>
        <v>1.63</v>
      </c>
    </row>
    <row r="4519" spans="1:9" ht="18" customHeight="1" x14ac:dyDescent="0.25">
      <c r="A4519" s="8"/>
      <c r="B4519" s="8"/>
      <c r="C4519" s="8"/>
      <c r="D4519" s="8"/>
      <c r="E4519" s="8"/>
      <c r="F4519" s="8"/>
      <c r="G4519" s="67" t="s">
        <v>3875</v>
      </c>
      <c r="H4519" s="67"/>
      <c r="I4519" s="17">
        <f>SUM(I4517:I4518)</f>
        <v>2.0999999999999996</v>
      </c>
    </row>
    <row r="4520" spans="1:9" ht="15" customHeight="1" x14ac:dyDescent="0.25">
      <c r="A4520" s="64" t="s">
        <v>3741</v>
      </c>
      <c r="B4520" s="64"/>
      <c r="C4520" s="65" t="s">
        <v>3</v>
      </c>
      <c r="D4520" s="65"/>
      <c r="E4520" s="65"/>
      <c r="F4520" s="12" t="s">
        <v>4</v>
      </c>
      <c r="G4520" s="12" t="s">
        <v>3725</v>
      </c>
      <c r="H4520" s="12" t="s">
        <v>3726</v>
      </c>
      <c r="I4520" s="12" t="s">
        <v>3727</v>
      </c>
    </row>
    <row r="4521" spans="1:9" ht="21" customHeight="1" x14ac:dyDescent="0.25">
      <c r="A4521" s="13" t="s">
        <v>4779</v>
      </c>
      <c r="B4521" s="14" t="s">
        <v>4780</v>
      </c>
      <c r="C4521" s="66" t="s">
        <v>17</v>
      </c>
      <c r="D4521" s="66"/>
      <c r="E4521" s="66"/>
      <c r="F4521" s="13" t="s">
        <v>740</v>
      </c>
      <c r="G4521" s="15">
        <v>1</v>
      </c>
      <c r="H4521" s="16">
        <v>6.7</v>
      </c>
      <c r="I4521" s="16">
        <f>TRUNC(TRUNC(G4521,8)*H4521,2)</f>
        <v>6.7</v>
      </c>
    </row>
    <row r="4522" spans="1:9" ht="15" customHeight="1" x14ac:dyDescent="0.25">
      <c r="A4522" s="8"/>
      <c r="B4522" s="8"/>
      <c r="C4522" s="8"/>
      <c r="D4522" s="8"/>
      <c r="E4522" s="8"/>
      <c r="F4522" s="8"/>
      <c r="G4522" s="67" t="s">
        <v>3744</v>
      </c>
      <c r="H4522" s="67"/>
      <c r="I4522" s="17">
        <f>SUM(I4521:I4521)</f>
        <v>6.7</v>
      </c>
    </row>
    <row r="4523" spans="1:9" ht="15" customHeight="1" x14ac:dyDescent="0.25">
      <c r="A4523" s="8"/>
      <c r="B4523" s="8"/>
      <c r="C4523" s="8"/>
      <c r="D4523" s="8"/>
      <c r="E4523" s="8"/>
      <c r="F4523" s="8"/>
      <c r="G4523" s="68" t="s">
        <v>3745</v>
      </c>
      <c r="H4523" s="68"/>
      <c r="I4523" s="4">
        <f>ROUND(SUM(I4515,I4519,I4522),2)</f>
        <v>9.4700000000000006</v>
      </c>
    </row>
    <row r="4524" spans="1:9" ht="9.9499999999999993" customHeight="1" x14ac:dyDescent="0.25">
      <c r="A4524" s="8"/>
      <c r="B4524" s="8"/>
      <c r="C4524" s="8"/>
      <c r="D4524" s="8"/>
      <c r="E4524" s="8"/>
      <c r="F4524" s="8"/>
      <c r="G4524" s="62"/>
      <c r="H4524" s="62"/>
      <c r="I4524" s="62"/>
    </row>
    <row r="4525" spans="1:9" ht="20.100000000000001" customHeight="1" x14ac:dyDescent="0.25">
      <c r="A4525" s="63" t="s">
        <v>5336</v>
      </c>
      <c r="B4525" s="63"/>
      <c r="C4525" s="63"/>
      <c r="D4525" s="63"/>
      <c r="E4525" s="63"/>
      <c r="F4525" s="63"/>
      <c r="G4525" s="63"/>
      <c r="H4525" s="63"/>
      <c r="I4525" s="63"/>
    </row>
    <row r="4526" spans="1:9" ht="15" customHeight="1" x14ac:dyDescent="0.25">
      <c r="A4526" s="64" t="s">
        <v>3825</v>
      </c>
      <c r="B4526" s="64"/>
      <c r="C4526" s="65" t="s">
        <v>3</v>
      </c>
      <c r="D4526" s="65"/>
      <c r="E4526" s="65"/>
      <c r="F4526" s="12" t="s">
        <v>4</v>
      </c>
      <c r="G4526" s="12" t="s">
        <v>3725</v>
      </c>
      <c r="H4526" s="12" t="s">
        <v>3726</v>
      </c>
      <c r="I4526" s="12" t="s">
        <v>3727</v>
      </c>
    </row>
    <row r="4527" spans="1:9" ht="29.1" customHeight="1" x14ac:dyDescent="0.25">
      <c r="A4527" s="13" t="s">
        <v>4755</v>
      </c>
      <c r="B4527" s="14" t="s">
        <v>4756</v>
      </c>
      <c r="C4527" s="66" t="s">
        <v>17</v>
      </c>
      <c r="D4527" s="66"/>
      <c r="E4527" s="66"/>
      <c r="F4527" s="13" t="s">
        <v>4757</v>
      </c>
      <c r="G4527" s="15">
        <v>0.19600000000000001</v>
      </c>
      <c r="H4527" s="16">
        <v>16.53</v>
      </c>
      <c r="I4527" s="16">
        <f>TRUNC(TRUNC(G4527,8)*H4527,2)</f>
        <v>3.23</v>
      </c>
    </row>
    <row r="4528" spans="1:9" ht="29.1" customHeight="1" x14ac:dyDescent="0.25">
      <c r="A4528" s="13" t="s">
        <v>4758</v>
      </c>
      <c r="B4528" s="14" t="s">
        <v>4759</v>
      </c>
      <c r="C4528" s="66" t="s">
        <v>17</v>
      </c>
      <c r="D4528" s="66"/>
      <c r="E4528" s="66"/>
      <c r="F4528" s="13" t="s">
        <v>18</v>
      </c>
      <c r="G4528" s="15">
        <v>0.78500000000000003</v>
      </c>
      <c r="H4528" s="16">
        <v>6.36</v>
      </c>
      <c r="I4528" s="16">
        <f>TRUNC(TRUNC(G4528,8)*H4528,2)</f>
        <v>4.99</v>
      </c>
    </row>
    <row r="4529" spans="1:9" ht="29.1" customHeight="1" x14ac:dyDescent="0.25">
      <c r="A4529" s="13" t="s">
        <v>4760</v>
      </c>
      <c r="B4529" s="14" t="s">
        <v>4761</v>
      </c>
      <c r="C4529" s="66" t="s">
        <v>17</v>
      </c>
      <c r="D4529" s="66"/>
      <c r="E4529" s="66"/>
      <c r="F4529" s="13" t="s">
        <v>4757</v>
      </c>
      <c r="G4529" s="15">
        <v>0.39300000000000002</v>
      </c>
      <c r="H4529" s="16">
        <v>17.28</v>
      </c>
      <c r="I4529" s="16">
        <f>TRUNC(TRUNC(G4529,8)*H4529,2)</f>
        <v>6.79</v>
      </c>
    </row>
    <row r="4530" spans="1:9" ht="15" customHeight="1" x14ac:dyDescent="0.25">
      <c r="A4530" s="8"/>
      <c r="B4530" s="8"/>
      <c r="C4530" s="8"/>
      <c r="D4530" s="8"/>
      <c r="E4530" s="8"/>
      <c r="F4530" s="8"/>
      <c r="G4530" s="67" t="s">
        <v>3830</v>
      </c>
      <c r="H4530" s="67"/>
      <c r="I4530" s="17">
        <f>SUM(I4527:I4529)</f>
        <v>15.010000000000002</v>
      </c>
    </row>
    <row r="4531" spans="1:9" ht="15" customHeight="1" x14ac:dyDescent="0.25">
      <c r="A4531" s="64" t="s">
        <v>3887</v>
      </c>
      <c r="B4531" s="64"/>
      <c r="C4531" s="65" t="s">
        <v>3</v>
      </c>
      <c r="D4531" s="65"/>
      <c r="E4531" s="65"/>
      <c r="F4531" s="12" t="s">
        <v>4</v>
      </c>
      <c r="G4531" s="12" t="s">
        <v>3725</v>
      </c>
      <c r="H4531" s="12" t="s">
        <v>3726</v>
      </c>
      <c r="I4531" s="12" t="s">
        <v>3727</v>
      </c>
    </row>
    <row r="4532" spans="1:9" ht="21" customHeight="1" x14ac:dyDescent="0.25">
      <c r="A4532" s="13" t="s">
        <v>4147</v>
      </c>
      <c r="B4532" s="14" t="s">
        <v>4148</v>
      </c>
      <c r="C4532" s="66" t="s">
        <v>17</v>
      </c>
      <c r="D4532" s="66"/>
      <c r="E4532" s="66"/>
      <c r="F4532" s="13" t="s">
        <v>4149</v>
      </c>
      <c r="G4532" s="15">
        <v>0.01</v>
      </c>
      <c r="H4532" s="16">
        <v>6.71</v>
      </c>
      <c r="I4532" s="16">
        <f>TRUNC(TRUNC(G4532,8)*H4532,2)</f>
        <v>0.06</v>
      </c>
    </row>
    <row r="4533" spans="1:9" ht="21" customHeight="1" x14ac:dyDescent="0.25">
      <c r="A4533" s="13" t="s">
        <v>4725</v>
      </c>
      <c r="B4533" s="14" t="s">
        <v>4726</v>
      </c>
      <c r="C4533" s="66" t="s">
        <v>17</v>
      </c>
      <c r="D4533" s="66"/>
      <c r="E4533" s="66"/>
      <c r="F4533" s="13" t="s">
        <v>740</v>
      </c>
      <c r="G4533" s="15">
        <v>1.9E-2</v>
      </c>
      <c r="H4533" s="16">
        <v>20.14</v>
      </c>
      <c r="I4533" s="16">
        <f>TRUNC(TRUNC(G4533,8)*H4533,2)</f>
        <v>0.38</v>
      </c>
    </row>
    <row r="4534" spans="1:9" ht="15" customHeight="1" x14ac:dyDescent="0.25">
      <c r="A4534" s="8"/>
      <c r="B4534" s="8"/>
      <c r="C4534" s="8"/>
      <c r="D4534" s="8"/>
      <c r="E4534" s="8"/>
      <c r="F4534" s="8"/>
      <c r="G4534" s="67" t="s">
        <v>3896</v>
      </c>
      <c r="H4534" s="67"/>
      <c r="I4534" s="17">
        <f>SUM(I4532:I4533)</f>
        <v>0.44</v>
      </c>
    </row>
    <row r="4535" spans="1:9" ht="15" customHeight="1" x14ac:dyDescent="0.25">
      <c r="A4535" s="64" t="s">
        <v>3872</v>
      </c>
      <c r="B4535" s="64"/>
      <c r="C4535" s="65" t="s">
        <v>3</v>
      </c>
      <c r="D4535" s="65"/>
      <c r="E4535" s="65"/>
      <c r="F4535" s="12" t="s">
        <v>4</v>
      </c>
      <c r="G4535" s="12" t="s">
        <v>3725</v>
      </c>
      <c r="H4535" s="12" t="s">
        <v>3726</v>
      </c>
      <c r="I4535" s="12" t="s">
        <v>3727</v>
      </c>
    </row>
    <row r="4536" spans="1:9" ht="21" customHeight="1" x14ac:dyDescent="0.25">
      <c r="A4536" s="13" t="s">
        <v>3908</v>
      </c>
      <c r="B4536" s="14" t="s">
        <v>3909</v>
      </c>
      <c r="C4536" s="66" t="s">
        <v>17</v>
      </c>
      <c r="D4536" s="66"/>
      <c r="E4536" s="66"/>
      <c r="F4536" s="13" t="s">
        <v>25</v>
      </c>
      <c r="G4536" s="15">
        <v>0.159</v>
      </c>
      <c r="H4536" s="16">
        <v>24.95</v>
      </c>
      <c r="I4536" s="16">
        <f>TRUNC(TRUNC(G4536,8)*H4536,2)</f>
        <v>3.96</v>
      </c>
    </row>
    <row r="4537" spans="1:9" ht="21" customHeight="1" x14ac:dyDescent="0.25">
      <c r="A4537" s="13" t="s">
        <v>3897</v>
      </c>
      <c r="B4537" s="14" t="s">
        <v>3898</v>
      </c>
      <c r="C4537" s="66" t="s">
        <v>17</v>
      </c>
      <c r="D4537" s="66"/>
      <c r="E4537" s="66"/>
      <c r="F4537" s="13" t="s">
        <v>25</v>
      </c>
      <c r="G4537" s="15">
        <v>0.86599999999999999</v>
      </c>
      <c r="H4537" s="16">
        <v>33.07</v>
      </c>
      <c r="I4537" s="16">
        <f>TRUNC(TRUNC(G4537,8)*H4537,2)</f>
        <v>28.63</v>
      </c>
    </row>
    <row r="4538" spans="1:9" ht="18" customHeight="1" x14ac:dyDescent="0.25">
      <c r="A4538" s="8"/>
      <c r="B4538" s="8"/>
      <c r="C4538" s="8"/>
      <c r="D4538" s="8"/>
      <c r="E4538" s="8"/>
      <c r="F4538" s="8"/>
      <c r="G4538" s="67" t="s">
        <v>3875</v>
      </c>
      <c r="H4538" s="67"/>
      <c r="I4538" s="17">
        <f>SUM(I4536:I4537)</f>
        <v>32.589999999999996</v>
      </c>
    </row>
    <row r="4539" spans="1:9" ht="15" customHeight="1" x14ac:dyDescent="0.25">
      <c r="A4539" s="64" t="s">
        <v>3741</v>
      </c>
      <c r="B4539" s="64"/>
      <c r="C4539" s="65" t="s">
        <v>3</v>
      </c>
      <c r="D4539" s="65"/>
      <c r="E4539" s="65"/>
      <c r="F4539" s="12" t="s">
        <v>4</v>
      </c>
      <c r="G4539" s="12" t="s">
        <v>3725</v>
      </c>
      <c r="H4539" s="12" t="s">
        <v>3726</v>
      </c>
      <c r="I4539" s="12" t="s">
        <v>3727</v>
      </c>
    </row>
    <row r="4540" spans="1:9" ht="29.1" customHeight="1" x14ac:dyDescent="0.25">
      <c r="A4540" s="13" t="s">
        <v>4762</v>
      </c>
      <c r="B4540" s="14" t="s">
        <v>4763</v>
      </c>
      <c r="C4540" s="66" t="s">
        <v>17</v>
      </c>
      <c r="D4540" s="66"/>
      <c r="E4540" s="66"/>
      <c r="F4540" s="13" t="s">
        <v>72</v>
      </c>
      <c r="G4540" s="15">
        <v>0.26300000000000001</v>
      </c>
      <c r="H4540" s="16">
        <v>174.41</v>
      </c>
      <c r="I4540" s="16">
        <f>TRUNC(TRUNC(G4540,8)*H4540,2)</f>
        <v>45.86</v>
      </c>
    </row>
    <row r="4541" spans="1:9" ht="15" customHeight="1" x14ac:dyDescent="0.25">
      <c r="A4541" s="8"/>
      <c r="B4541" s="8"/>
      <c r="C4541" s="8"/>
      <c r="D4541" s="8"/>
      <c r="E4541" s="8"/>
      <c r="F4541" s="8"/>
      <c r="G4541" s="67" t="s">
        <v>3744</v>
      </c>
      <c r="H4541" s="67"/>
      <c r="I4541" s="17">
        <f>SUM(I4540:I4540)</f>
        <v>45.86</v>
      </c>
    </row>
    <row r="4542" spans="1:9" ht="15" customHeight="1" x14ac:dyDescent="0.25">
      <c r="A4542" s="8"/>
      <c r="B4542" s="8"/>
      <c r="C4542" s="8"/>
      <c r="D4542" s="8"/>
      <c r="E4542" s="8"/>
      <c r="F4542" s="8"/>
      <c r="G4542" s="68" t="s">
        <v>3745</v>
      </c>
      <c r="H4542" s="68"/>
      <c r="I4542" s="4">
        <f>ROUND(SUM(I4530,I4534,I4538,I4541),2)</f>
        <v>93.9</v>
      </c>
    </row>
    <row r="4543" spans="1:9" ht="9.9499999999999993" customHeight="1" x14ac:dyDescent="0.25">
      <c r="A4543" s="8"/>
      <c r="B4543" s="8"/>
      <c r="C4543" s="8"/>
      <c r="D4543" s="8"/>
      <c r="E4543" s="8"/>
      <c r="F4543" s="8"/>
      <c r="G4543" s="62"/>
      <c r="H4543" s="62"/>
      <c r="I4543" s="62"/>
    </row>
    <row r="4544" spans="1:9" ht="20.100000000000001" customHeight="1" x14ac:dyDescent="0.25">
      <c r="A4544" s="63" t="s">
        <v>5337</v>
      </c>
      <c r="B4544" s="63"/>
      <c r="C4544" s="63"/>
      <c r="D4544" s="63"/>
      <c r="E4544" s="63"/>
      <c r="F4544" s="63"/>
      <c r="G4544" s="63"/>
      <c r="H4544" s="63"/>
      <c r="I4544" s="63"/>
    </row>
    <row r="4545" spans="1:9" ht="15" customHeight="1" x14ac:dyDescent="0.25">
      <c r="A4545" s="64" t="s">
        <v>3887</v>
      </c>
      <c r="B4545" s="64"/>
      <c r="C4545" s="65" t="s">
        <v>3</v>
      </c>
      <c r="D4545" s="65"/>
      <c r="E4545" s="65"/>
      <c r="F4545" s="12" t="s">
        <v>4</v>
      </c>
      <c r="G4545" s="12" t="s">
        <v>3725</v>
      </c>
      <c r="H4545" s="12" t="s">
        <v>3726</v>
      </c>
      <c r="I4545" s="12" t="s">
        <v>3727</v>
      </c>
    </row>
    <row r="4546" spans="1:9" ht="21" customHeight="1" x14ac:dyDescent="0.25">
      <c r="A4546" s="13" t="s">
        <v>4263</v>
      </c>
      <c r="B4546" s="14" t="s">
        <v>4264</v>
      </c>
      <c r="C4546" s="66" t="s">
        <v>17</v>
      </c>
      <c r="D4546" s="66"/>
      <c r="E4546" s="66"/>
      <c r="F4546" s="13" t="s">
        <v>740</v>
      </c>
      <c r="G4546" s="15">
        <v>2.5000000000000001E-2</v>
      </c>
      <c r="H4546" s="16">
        <v>25</v>
      </c>
      <c r="I4546" s="16">
        <f>TRUNC(TRUNC(G4546,8)*H4546,2)</f>
        <v>0.62</v>
      </c>
    </row>
    <row r="4547" spans="1:9" ht="29.1" customHeight="1" x14ac:dyDescent="0.25">
      <c r="A4547" s="13" t="s">
        <v>4738</v>
      </c>
      <c r="B4547" s="14" t="s">
        <v>4739</v>
      </c>
      <c r="C4547" s="66" t="s">
        <v>17</v>
      </c>
      <c r="D4547" s="66"/>
      <c r="E4547" s="66"/>
      <c r="F4547" s="13" t="s">
        <v>61</v>
      </c>
      <c r="G4547" s="15">
        <v>0.54300000000000004</v>
      </c>
      <c r="H4547" s="16">
        <v>0.22</v>
      </c>
      <c r="I4547" s="16">
        <f>TRUNC(TRUNC(G4547,8)*H4547,2)</f>
        <v>0.11</v>
      </c>
    </row>
    <row r="4548" spans="1:9" ht="15" customHeight="1" x14ac:dyDescent="0.25">
      <c r="A4548" s="8"/>
      <c r="B4548" s="8"/>
      <c r="C4548" s="8"/>
      <c r="D4548" s="8"/>
      <c r="E4548" s="8"/>
      <c r="F4548" s="8"/>
      <c r="G4548" s="67" t="s">
        <v>3896</v>
      </c>
      <c r="H4548" s="67"/>
      <c r="I4548" s="17">
        <f>SUM(I4546:I4547)</f>
        <v>0.73</v>
      </c>
    </row>
    <row r="4549" spans="1:9" ht="15" customHeight="1" x14ac:dyDescent="0.25">
      <c r="A4549" s="64" t="s">
        <v>3872</v>
      </c>
      <c r="B4549" s="64"/>
      <c r="C4549" s="65" t="s">
        <v>3</v>
      </c>
      <c r="D4549" s="65"/>
      <c r="E4549" s="65"/>
      <c r="F4549" s="12" t="s">
        <v>4</v>
      </c>
      <c r="G4549" s="12" t="s">
        <v>3725</v>
      </c>
      <c r="H4549" s="12" t="s">
        <v>3726</v>
      </c>
      <c r="I4549" s="12" t="s">
        <v>3727</v>
      </c>
    </row>
    <row r="4550" spans="1:9" ht="21" customHeight="1" x14ac:dyDescent="0.25">
      <c r="A4550" s="13" t="s">
        <v>4740</v>
      </c>
      <c r="B4550" s="14" t="s">
        <v>4741</v>
      </c>
      <c r="C4550" s="66" t="s">
        <v>17</v>
      </c>
      <c r="D4550" s="66"/>
      <c r="E4550" s="66"/>
      <c r="F4550" s="13" t="s">
        <v>25</v>
      </c>
      <c r="G4550" s="15">
        <v>6.4000000000000003E-3</v>
      </c>
      <c r="H4550" s="16">
        <v>25.12</v>
      </c>
      <c r="I4550" s="16">
        <f>TRUNC(TRUNC(G4550,8)*H4550,2)</f>
        <v>0.16</v>
      </c>
    </row>
    <row r="4551" spans="1:9" ht="15" customHeight="1" x14ac:dyDescent="0.25">
      <c r="A4551" s="13" t="s">
        <v>4742</v>
      </c>
      <c r="B4551" s="14" t="s">
        <v>4743</v>
      </c>
      <c r="C4551" s="66" t="s">
        <v>17</v>
      </c>
      <c r="D4551" s="66"/>
      <c r="E4551" s="66"/>
      <c r="F4551" s="13" t="s">
        <v>25</v>
      </c>
      <c r="G4551" s="15">
        <v>3.9199999999999999E-2</v>
      </c>
      <c r="H4551" s="16">
        <v>33.29</v>
      </c>
      <c r="I4551" s="16">
        <f>TRUNC(TRUNC(G4551,8)*H4551,2)</f>
        <v>1.3</v>
      </c>
    </row>
    <row r="4552" spans="1:9" ht="18" customHeight="1" x14ac:dyDescent="0.25">
      <c r="A4552" s="8"/>
      <c r="B4552" s="8"/>
      <c r="C4552" s="8"/>
      <c r="D4552" s="8"/>
      <c r="E4552" s="8"/>
      <c r="F4552" s="8"/>
      <c r="G4552" s="67" t="s">
        <v>3875</v>
      </c>
      <c r="H4552" s="67"/>
      <c r="I4552" s="17">
        <f>SUM(I4550:I4551)</f>
        <v>1.46</v>
      </c>
    </row>
    <row r="4553" spans="1:9" ht="15" customHeight="1" x14ac:dyDescent="0.25">
      <c r="A4553" s="64" t="s">
        <v>3741</v>
      </c>
      <c r="B4553" s="64"/>
      <c r="C4553" s="65" t="s">
        <v>3</v>
      </c>
      <c r="D4553" s="65"/>
      <c r="E4553" s="65"/>
      <c r="F4553" s="12" t="s">
        <v>4</v>
      </c>
      <c r="G4553" s="12" t="s">
        <v>3725</v>
      </c>
      <c r="H4553" s="12" t="s">
        <v>3726</v>
      </c>
      <c r="I4553" s="12" t="s">
        <v>3727</v>
      </c>
    </row>
    <row r="4554" spans="1:9" ht="21" customHeight="1" x14ac:dyDescent="0.25">
      <c r="A4554" s="13" t="s">
        <v>4744</v>
      </c>
      <c r="B4554" s="14" t="s">
        <v>4745</v>
      </c>
      <c r="C4554" s="66" t="s">
        <v>17</v>
      </c>
      <c r="D4554" s="66"/>
      <c r="E4554" s="66"/>
      <c r="F4554" s="13" t="s">
        <v>740</v>
      </c>
      <c r="G4554" s="15">
        <v>1</v>
      </c>
      <c r="H4554" s="16">
        <v>7.96</v>
      </c>
      <c r="I4554" s="16">
        <f>TRUNC(TRUNC(G4554,8)*H4554,2)</f>
        <v>7.96</v>
      </c>
    </row>
    <row r="4555" spans="1:9" ht="15" customHeight="1" x14ac:dyDescent="0.25">
      <c r="A4555" s="8"/>
      <c r="B4555" s="8"/>
      <c r="C4555" s="8"/>
      <c r="D4555" s="8"/>
      <c r="E4555" s="8"/>
      <c r="F4555" s="8"/>
      <c r="G4555" s="67" t="s">
        <v>3744</v>
      </c>
      <c r="H4555" s="67"/>
      <c r="I4555" s="17">
        <f>SUM(I4554:I4554)</f>
        <v>7.96</v>
      </c>
    </row>
    <row r="4556" spans="1:9" ht="15" customHeight="1" x14ac:dyDescent="0.25">
      <c r="A4556" s="8"/>
      <c r="B4556" s="8"/>
      <c r="C4556" s="8"/>
      <c r="D4556" s="8"/>
      <c r="E4556" s="8"/>
      <c r="F4556" s="8"/>
      <c r="G4556" s="68" t="s">
        <v>3745</v>
      </c>
      <c r="H4556" s="68"/>
      <c r="I4556" s="4">
        <f>ROUND(SUM(I4548,I4552,I4555),2)</f>
        <v>10.15</v>
      </c>
    </row>
    <row r="4557" spans="1:9" ht="9.9499999999999993" customHeight="1" x14ac:dyDescent="0.25">
      <c r="A4557" s="8"/>
      <c r="B4557" s="8"/>
      <c r="C4557" s="8"/>
      <c r="D4557" s="8"/>
      <c r="E4557" s="8"/>
      <c r="F4557" s="8"/>
      <c r="G4557" s="62"/>
      <c r="H4557" s="62"/>
      <c r="I4557" s="62"/>
    </row>
    <row r="4558" spans="1:9" ht="20.100000000000001" customHeight="1" x14ac:dyDescent="0.25">
      <c r="A4558" s="63" t="s">
        <v>5338</v>
      </c>
      <c r="B4558" s="63"/>
      <c r="C4558" s="63"/>
      <c r="D4558" s="63"/>
      <c r="E4558" s="63"/>
      <c r="F4558" s="63"/>
      <c r="G4558" s="63"/>
      <c r="H4558" s="63"/>
      <c r="I4558" s="63"/>
    </row>
    <row r="4559" spans="1:9" ht="15" customHeight="1" x14ac:dyDescent="0.25">
      <c r="A4559" s="64" t="s">
        <v>3865</v>
      </c>
      <c r="B4559" s="64"/>
      <c r="C4559" s="65" t="s">
        <v>3</v>
      </c>
      <c r="D4559" s="65"/>
      <c r="E4559" s="65"/>
      <c r="F4559" s="12" t="s">
        <v>4</v>
      </c>
      <c r="G4559" s="12" t="s">
        <v>3725</v>
      </c>
      <c r="H4559" s="12" t="s">
        <v>3726</v>
      </c>
      <c r="I4559" s="12" t="s">
        <v>3727</v>
      </c>
    </row>
    <row r="4560" spans="1:9" ht="29.1" customHeight="1" x14ac:dyDescent="0.25">
      <c r="A4560" s="13" t="s">
        <v>3915</v>
      </c>
      <c r="B4560" s="14" t="s">
        <v>3916</v>
      </c>
      <c r="C4560" s="66" t="s">
        <v>17</v>
      </c>
      <c r="D4560" s="66"/>
      <c r="E4560" s="66"/>
      <c r="F4560" s="13" t="s">
        <v>3868</v>
      </c>
      <c r="G4560" s="15">
        <v>0.30099999999999999</v>
      </c>
      <c r="H4560" s="16">
        <v>40.880000000000003</v>
      </c>
      <c r="I4560" s="16">
        <f>TRUNC(TRUNC(G4560,8)*H4560,2)</f>
        <v>12.3</v>
      </c>
    </row>
    <row r="4561" spans="1:9" ht="29.1" customHeight="1" x14ac:dyDescent="0.25">
      <c r="A4561" s="13" t="s">
        <v>3917</v>
      </c>
      <c r="B4561" s="14" t="s">
        <v>3918</v>
      </c>
      <c r="C4561" s="66" t="s">
        <v>17</v>
      </c>
      <c r="D4561" s="66"/>
      <c r="E4561" s="66"/>
      <c r="F4561" s="13" t="s">
        <v>3829</v>
      </c>
      <c r="G4561" s="15">
        <v>7.4999999999999997E-2</v>
      </c>
      <c r="H4561" s="16">
        <v>42.43</v>
      </c>
      <c r="I4561" s="16">
        <f>TRUNC(TRUNC(G4561,8)*H4561,2)</f>
        <v>3.18</v>
      </c>
    </row>
    <row r="4562" spans="1:9" ht="18" customHeight="1" x14ac:dyDescent="0.25">
      <c r="A4562" s="8"/>
      <c r="B4562" s="8"/>
      <c r="C4562" s="8"/>
      <c r="D4562" s="8"/>
      <c r="E4562" s="8"/>
      <c r="F4562" s="8"/>
      <c r="G4562" s="67" t="s">
        <v>3871</v>
      </c>
      <c r="H4562" s="67"/>
      <c r="I4562" s="17">
        <f>SUM(I4560:I4561)</f>
        <v>15.48</v>
      </c>
    </row>
    <row r="4563" spans="1:9" ht="15" customHeight="1" x14ac:dyDescent="0.25">
      <c r="A4563" s="64" t="s">
        <v>3887</v>
      </c>
      <c r="B4563" s="64"/>
      <c r="C4563" s="65" t="s">
        <v>3</v>
      </c>
      <c r="D4563" s="65"/>
      <c r="E4563" s="65"/>
      <c r="F4563" s="12" t="s">
        <v>4</v>
      </c>
      <c r="G4563" s="12" t="s">
        <v>3725</v>
      </c>
      <c r="H4563" s="12" t="s">
        <v>3726</v>
      </c>
      <c r="I4563" s="12" t="s">
        <v>3727</v>
      </c>
    </row>
    <row r="4564" spans="1:9" ht="29.1" customHeight="1" x14ac:dyDescent="0.25">
      <c r="A4564" s="13" t="s">
        <v>4765</v>
      </c>
      <c r="B4564" s="14" t="s">
        <v>4766</v>
      </c>
      <c r="C4564" s="66" t="s">
        <v>17</v>
      </c>
      <c r="D4564" s="66"/>
      <c r="E4564" s="66"/>
      <c r="F4564" s="13" t="s">
        <v>72</v>
      </c>
      <c r="G4564" s="15">
        <v>0.83</v>
      </c>
      <c r="H4564" s="16">
        <v>44.5</v>
      </c>
      <c r="I4564" s="16">
        <f t="shared" ref="I4564:I4569" si="39">TRUNC(TRUNC(G4564,8)*H4564,2)</f>
        <v>36.93</v>
      </c>
    </row>
    <row r="4565" spans="1:9" ht="29.1" customHeight="1" x14ac:dyDescent="0.25">
      <c r="A4565" s="13" t="s">
        <v>4767</v>
      </c>
      <c r="B4565" s="14" t="s">
        <v>4768</v>
      </c>
      <c r="C4565" s="66" t="s">
        <v>17</v>
      </c>
      <c r="D4565" s="66"/>
      <c r="E4565" s="66"/>
      <c r="F4565" s="13" t="s">
        <v>72</v>
      </c>
      <c r="G4565" s="15">
        <v>1.05</v>
      </c>
      <c r="H4565" s="16">
        <v>16.920000000000002</v>
      </c>
      <c r="I4565" s="16">
        <f t="shared" si="39"/>
        <v>17.760000000000002</v>
      </c>
    </row>
    <row r="4566" spans="1:9" ht="15" customHeight="1" x14ac:dyDescent="0.25">
      <c r="A4566" s="13" t="s">
        <v>4769</v>
      </c>
      <c r="B4566" s="14" t="s">
        <v>4770</v>
      </c>
      <c r="C4566" s="66" t="s">
        <v>17</v>
      </c>
      <c r="D4566" s="66"/>
      <c r="E4566" s="66"/>
      <c r="F4566" s="13" t="s">
        <v>740</v>
      </c>
      <c r="G4566" s="15">
        <v>0.01</v>
      </c>
      <c r="H4566" s="16">
        <v>18.059999999999999</v>
      </c>
      <c r="I4566" s="16">
        <f t="shared" si="39"/>
        <v>0.18</v>
      </c>
    </row>
    <row r="4567" spans="1:9" ht="15" customHeight="1" x14ac:dyDescent="0.25">
      <c r="A4567" s="13" t="s">
        <v>4771</v>
      </c>
      <c r="B4567" s="14" t="s">
        <v>4772</v>
      </c>
      <c r="C4567" s="66" t="s">
        <v>17</v>
      </c>
      <c r="D4567" s="66"/>
      <c r="E4567" s="66"/>
      <c r="F4567" s="13" t="s">
        <v>740</v>
      </c>
      <c r="G4567" s="15">
        <v>0.35599999999999998</v>
      </c>
      <c r="H4567" s="16">
        <v>16.32</v>
      </c>
      <c r="I4567" s="16">
        <f t="shared" si="39"/>
        <v>5.8</v>
      </c>
    </row>
    <row r="4568" spans="1:9" ht="21" customHeight="1" x14ac:dyDescent="0.25">
      <c r="A4568" s="13" t="s">
        <v>4773</v>
      </c>
      <c r="B4568" s="14" t="s">
        <v>4774</v>
      </c>
      <c r="C4568" s="66" t="s">
        <v>17</v>
      </c>
      <c r="D4568" s="66"/>
      <c r="E4568" s="66"/>
      <c r="F4568" s="13" t="s">
        <v>178</v>
      </c>
      <c r="G4568" s="15">
        <v>22.175999999999998</v>
      </c>
      <c r="H4568" s="16">
        <v>2.33</v>
      </c>
      <c r="I4568" s="16">
        <f t="shared" si="39"/>
        <v>51.67</v>
      </c>
    </row>
    <row r="4569" spans="1:9" ht="21" customHeight="1" x14ac:dyDescent="0.25">
      <c r="A4569" s="13" t="s">
        <v>3929</v>
      </c>
      <c r="B4569" s="14" t="s">
        <v>3930</v>
      </c>
      <c r="C4569" s="66" t="s">
        <v>17</v>
      </c>
      <c r="D4569" s="66"/>
      <c r="E4569" s="66"/>
      <c r="F4569" s="13" t="s">
        <v>178</v>
      </c>
      <c r="G4569" s="15">
        <v>2.6139999999999999</v>
      </c>
      <c r="H4569" s="16">
        <v>6.86</v>
      </c>
      <c r="I4569" s="16">
        <f t="shared" si="39"/>
        <v>17.93</v>
      </c>
    </row>
    <row r="4570" spans="1:9" ht="15" customHeight="1" x14ac:dyDescent="0.25">
      <c r="A4570" s="8"/>
      <c r="B4570" s="8"/>
      <c r="C4570" s="8"/>
      <c r="D4570" s="8"/>
      <c r="E4570" s="8"/>
      <c r="F4570" s="8"/>
      <c r="G4570" s="67" t="s">
        <v>3896</v>
      </c>
      <c r="H4570" s="67"/>
      <c r="I4570" s="17">
        <f>SUM(I4564:I4569)</f>
        <v>130.27000000000001</v>
      </c>
    </row>
    <row r="4571" spans="1:9" ht="15" customHeight="1" x14ac:dyDescent="0.25">
      <c r="A4571" s="64" t="s">
        <v>3872</v>
      </c>
      <c r="B4571" s="64"/>
      <c r="C4571" s="65" t="s">
        <v>3</v>
      </c>
      <c r="D4571" s="65"/>
      <c r="E4571" s="65"/>
      <c r="F4571" s="12" t="s">
        <v>4</v>
      </c>
      <c r="G4571" s="12" t="s">
        <v>3725</v>
      </c>
      <c r="H4571" s="12" t="s">
        <v>3726</v>
      </c>
      <c r="I4571" s="12" t="s">
        <v>3727</v>
      </c>
    </row>
    <row r="4572" spans="1:9" ht="21" customHeight="1" x14ac:dyDescent="0.25">
      <c r="A4572" s="13" t="s">
        <v>3908</v>
      </c>
      <c r="B4572" s="14" t="s">
        <v>3909</v>
      </c>
      <c r="C4572" s="66" t="s">
        <v>17</v>
      </c>
      <c r="D4572" s="66"/>
      <c r="E4572" s="66"/>
      <c r="F4572" s="13" t="s">
        <v>25</v>
      </c>
      <c r="G4572" s="15">
        <v>0.13100000000000001</v>
      </c>
      <c r="H4572" s="16">
        <v>24.95</v>
      </c>
      <c r="I4572" s="16">
        <f>TRUNC(TRUNC(G4572,8)*H4572,2)</f>
        <v>3.26</v>
      </c>
    </row>
    <row r="4573" spans="1:9" ht="21" customHeight="1" x14ac:dyDescent="0.25">
      <c r="A4573" s="13" t="s">
        <v>3897</v>
      </c>
      <c r="B4573" s="14" t="s">
        <v>3898</v>
      </c>
      <c r="C4573" s="66" t="s">
        <v>17</v>
      </c>
      <c r="D4573" s="66"/>
      <c r="E4573" s="66"/>
      <c r="F4573" s="13" t="s">
        <v>25</v>
      </c>
      <c r="G4573" s="15">
        <v>0.40799999999999997</v>
      </c>
      <c r="H4573" s="16">
        <v>33.07</v>
      </c>
      <c r="I4573" s="16">
        <f>TRUNC(TRUNC(G4573,8)*H4573,2)</f>
        <v>13.49</v>
      </c>
    </row>
    <row r="4574" spans="1:9" ht="18" customHeight="1" x14ac:dyDescent="0.25">
      <c r="A4574" s="8"/>
      <c r="B4574" s="8"/>
      <c r="C4574" s="8"/>
      <c r="D4574" s="8"/>
      <c r="E4574" s="8"/>
      <c r="F4574" s="8"/>
      <c r="G4574" s="67" t="s">
        <v>3875</v>
      </c>
      <c r="H4574" s="67"/>
      <c r="I4574" s="17">
        <f>SUM(I4572:I4573)</f>
        <v>16.75</v>
      </c>
    </row>
    <row r="4575" spans="1:9" ht="15" customHeight="1" x14ac:dyDescent="0.25">
      <c r="A4575" s="8"/>
      <c r="B4575" s="8"/>
      <c r="C4575" s="8"/>
      <c r="D4575" s="8"/>
      <c r="E4575" s="8"/>
      <c r="F4575" s="8"/>
      <c r="G4575" s="68" t="s">
        <v>3745</v>
      </c>
      <c r="H4575" s="68"/>
      <c r="I4575" s="4">
        <f>ROUND(SUM(I4562,I4570,I4574),2)</f>
        <v>162.5</v>
      </c>
    </row>
    <row r="4576" spans="1:9" ht="9.9499999999999993" customHeight="1" x14ac:dyDescent="0.25">
      <c r="A4576" s="8"/>
      <c r="B4576" s="8"/>
      <c r="C4576" s="8"/>
      <c r="D4576" s="8"/>
      <c r="E4576" s="8"/>
      <c r="F4576" s="8"/>
      <c r="G4576" s="62"/>
      <c r="H4576" s="62"/>
      <c r="I4576" s="62"/>
    </row>
    <row r="4577" spans="1:9" ht="20.100000000000001" customHeight="1" x14ac:dyDescent="0.25">
      <c r="A4577" s="63" t="s">
        <v>5339</v>
      </c>
      <c r="B4577" s="63"/>
      <c r="C4577" s="63"/>
      <c r="D4577" s="63"/>
      <c r="E4577" s="63"/>
      <c r="F4577" s="63"/>
      <c r="G4577" s="63"/>
      <c r="H4577" s="63"/>
      <c r="I4577" s="63"/>
    </row>
    <row r="4578" spans="1:9" ht="15" customHeight="1" x14ac:dyDescent="0.25">
      <c r="A4578" s="64" t="s">
        <v>3825</v>
      </c>
      <c r="B4578" s="64"/>
      <c r="C4578" s="65" t="s">
        <v>3</v>
      </c>
      <c r="D4578" s="65"/>
      <c r="E4578" s="65"/>
      <c r="F4578" s="12" t="s">
        <v>4</v>
      </c>
      <c r="G4578" s="12" t="s">
        <v>3725</v>
      </c>
      <c r="H4578" s="12" t="s">
        <v>3726</v>
      </c>
      <c r="I4578" s="12" t="s">
        <v>3727</v>
      </c>
    </row>
    <row r="4579" spans="1:9" ht="29.1" customHeight="1" x14ac:dyDescent="0.25">
      <c r="A4579" s="13" t="s">
        <v>4758</v>
      </c>
      <c r="B4579" s="14" t="s">
        <v>4759</v>
      </c>
      <c r="C4579" s="66" t="s">
        <v>17</v>
      </c>
      <c r="D4579" s="66"/>
      <c r="E4579" s="66"/>
      <c r="F4579" s="13" t="s">
        <v>18</v>
      </c>
      <c r="G4579" s="15">
        <v>0.47399999999999998</v>
      </c>
      <c r="H4579" s="16">
        <v>6.36</v>
      </c>
      <c r="I4579" s="16">
        <f>TRUNC(TRUNC(G4579,8)*H4579,2)</f>
        <v>3.01</v>
      </c>
    </row>
    <row r="4580" spans="1:9" ht="29.1" customHeight="1" x14ac:dyDescent="0.25">
      <c r="A4580" s="13" t="s">
        <v>5340</v>
      </c>
      <c r="B4580" s="14" t="s">
        <v>5341</v>
      </c>
      <c r="C4580" s="66" t="s">
        <v>17</v>
      </c>
      <c r="D4580" s="66"/>
      <c r="E4580" s="66"/>
      <c r="F4580" s="13" t="s">
        <v>4757</v>
      </c>
      <c r="G4580" s="15">
        <v>0.19800000000000001</v>
      </c>
      <c r="H4580" s="16">
        <v>540</v>
      </c>
      <c r="I4580" s="16">
        <f>TRUNC(TRUNC(G4580,8)*H4580,2)</f>
        <v>106.92</v>
      </c>
    </row>
    <row r="4581" spans="1:9" ht="29.1" customHeight="1" x14ac:dyDescent="0.25">
      <c r="A4581" s="13" t="s">
        <v>4760</v>
      </c>
      <c r="B4581" s="14" t="s">
        <v>4761</v>
      </c>
      <c r="C4581" s="66" t="s">
        <v>17</v>
      </c>
      <c r="D4581" s="66"/>
      <c r="E4581" s="66"/>
      <c r="F4581" s="13" t="s">
        <v>4757</v>
      </c>
      <c r="G4581" s="15">
        <v>1.7390000000000001</v>
      </c>
      <c r="H4581" s="16">
        <v>17.28</v>
      </c>
      <c r="I4581" s="16">
        <f>TRUNC(TRUNC(G4581,8)*H4581,2)</f>
        <v>30.04</v>
      </c>
    </row>
    <row r="4582" spans="1:9" ht="15" customHeight="1" x14ac:dyDescent="0.25">
      <c r="A4582" s="8"/>
      <c r="B4582" s="8"/>
      <c r="C4582" s="8"/>
      <c r="D4582" s="8"/>
      <c r="E4582" s="8"/>
      <c r="F4582" s="8"/>
      <c r="G4582" s="67" t="s">
        <v>3830</v>
      </c>
      <c r="H4582" s="67"/>
      <c r="I4582" s="17">
        <f>SUM(I4579:I4581)</f>
        <v>139.97</v>
      </c>
    </row>
    <row r="4583" spans="1:9" ht="15" customHeight="1" x14ac:dyDescent="0.25">
      <c r="A4583" s="64" t="s">
        <v>3887</v>
      </c>
      <c r="B4583" s="64"/>
      <c r="C4583" s="65" t="s">
        <v>3</v>
      </c>
      <c r="D4583" s="65"/>
      <c r="E4583" s="65"/>
      <c r="F4583" s="12" t="s">
        <v>4</v>
      </c>
      <c r="G4583" s="12" t="s">
        <v>3725</v>
      </c>
      <c r="H4583" s="12" t="s">
        <v>3726</v>
      </c>
      <c r="I4583" s="12" t="s">
        <v>3727</v>
      </c>
    </row>
    <row r="4584" spans="1:9" ht="21" customHeight="1" x14ac:dyDescent="0.25">
      <c r="A4584" s="13" t="s">
        <v>4147</v>
      </c>
      <c r="B4584" s="14" t="s">
        <v>4148</v>
      </c>
      <c r="C4584" s="66" t="s">
        <v>17</v>
      </c>
      <c r="D4584" s="66"/>
      <c r="E4584" s="66"/>
      <c r="F4584" s="13" t="s">
        <v>4149</v>
      </c>
      <c r="G4584" s="15">
        <v>0.01</v>
      </c>
      <c r="H4584" s="16">
        <v>6.71</v>
      </c>
      <c r="I4584" s="16">
        <f>TRUNC(TRUNC(G4584,8)*H4584,2)</f>
        <v>0.06</v>
      </c>
    </row>
    <row r="4585" spans="1:9" ht="21" customHeight="1" x14ac:dyDescent="0.25">
      <c r="A4585" s="13" t="s">
        <v>4725</v>
      </c>
      <c r="B4585" s="14" t="s">
        <v>4726</v>
      </c>
      <c r="C4585" s="66" t="s">
        <v>17</v>
      </c>
      <c r="D4585" s="66"/>
      <c r="E4585" s="66"/>
      <c r="F4585" s="13" t="s">
        <v>740</v>
      </c>
      <c r="G4585" s="15">
        <v>3.3000000000000002E-2</v>
      </c>
      <c r="H4585" s="16">
        <v>20.14</v>
      </c>
      <c r="I4585" s="16">
        <f>TRUNC(TRUNC(G4585,8)*H4585,2)</f>
        <v>0.66</v>
      </c>
    </row>
    <row r="4586" spans="1:9" ht="15" customHeight="1" x14ac:dyDescent="0.25">
      <c r="A4586" s="8"/>
      <c r="B4586" s="8"/>
      <c r="C4586" s="8"/>
      <c r="D4586" s="8"/>
      <c r="E4586" s="8"/>
      <c r="F4586" s="8"/>
      <c r="G4586" s="67" t="s">
        <v>3896</v>
      </c>
      <c r="H4586" s="67"/>
      <c r="I4586" s="17">
        <f>SUM(I4584:I4585)</f>
        <v>0.72</v>
      </c>
    </row>
    <row r="4587" spans="1:9" ht="15" customHeight="1" x14ac:dyDescent="0.25">
      <c r="A4587" s="64" t="s">
        <v>3872</v>
      </c>
      <c r="B4587" s="64"/>
      <c r="C4587" s="65" t="s">
        <v>3</v>
      </c>
      <c r="D4587" s="65"/>
      <c r="E4587" s="65"/>
      <c r="F4587" s="12" t="s">
        <v>4</v>
      </c>
      <c r="G4587" s="12" t="s">
        <v>3725</v>
      </c>
      <c r="H4587" s="12" t="s">
        <v>3726</v>
      </c>
      <c r="I4587" s="12" t="s">
        <v>3727</v>
      </c>
    </row>
    <row r="4588" spans="1:9" ht="21" customHeight="1" x14ac:dyDescent="0.25">
      <c r="A4588" s="13" t="s">
        <v>3908</v>
      </c>
      <c r="B4588" s="14" t="s">
        <v>3909</v>
      </c>
      <c r="C4588" s="66" t="s">
        <v>17</v>
      </c>
      <c r="D4588" s="66"/>
      <c r="E4588" s="66"/>
      <c r="F4588" s="13" t="s">
        <v>25</v>
      </c>
      <c r="G4588" s="15">
        <v>0.4</v>
      </c>
      <c r="H4588" s="16">
        <v>24.95</v>
      </c>
      <c r="I4588" s="16">
        <f>TRUNC(TRUNC(G4588,8)*H4588,2)</f>
        <v>9.98</v>
      </c>
    </row>
    <row r="4589" spans="1:9" ht="21" customHeight="1" x14ac:dyDescent="0.25">
      <c r="A4589" s="13" t="s">
        <v>3897</v>
      </c>
      <c r="B4589" s="14" t="s">
        <v>3898</v>
      </c>
      <c r="C4589" s="66" t="s">
        <v>17</v>
      </c>
      <c r="D4589" s="66"/>
      <c r="E4589" s="66"/>
      <c r="F4589" s="13" t="s">
        <v>25</v>
      </c>
      <c r="G4589" s="15">
        <v>2.1789999999999998</v>
      </c>
      <c r="H4589" s="16">
        <v>33.07</v>
      </c>
      <c r="I4589" s="16">
        <f>TRUNC(TRUNC(G4589,8)*H4589,2)</f>
        <v>72.05</v>
      </c>
    </row>
    <row r="4590" spans="1:9" ht="18" customHeight="1" x14ac:dyDescent="0.25">
      <c r="A4590" s="8"/>
      <c r="B4590" s="8"/>
      <c r="C4590" s="8"/>
      <c r="D4590" s="8"/>
      <c r="E4590" s="8"/>
      <c r="F4590" s="8"/>
      <c r="G4590" s="67" t="s">
        <v>3875</v>
      </c>
      <c r="H4590" s="67"/>
      <c r="I4590" s="17">
        <f>SUM(I4588:I4589)</f>
        <v>82.03</v>
      </c>
    </row>
    <row r="4591" spans="1:9" ht="15" customHeight="1" x14ac:dyDescent="0.25">
      <c r="A4591" s="64" t="s">
        <v>3741</v>
      </c>
      <c r="B4591" s="64"/>
      <c r="C4591" s="65" t="s">
        <v>3</v>
      </c>
      <c r="D4591" s="65"/>
      <c r="E4591" s="65"/>
      <c r="F4591" s="12" t="s">
        <v>4</v>
      </c>
      <c r="G4591" s="12" t="s">
        <v>3725</v>
      </c>
      <c r="H4591" s="12" t="s">
        <v>3726</v>
      </c>
      <c r="I4591" s="12" t="s">
        <v>3727</v>
      </c>
    </row>
    <row r="4592" spans="1:9" ht="29.1" customHeight="1" x14ac:dyDescent="0.25">
      <c r="A4592" s="13" t="s">
        <v>4789</v>
      </c>
      <c r="B4592" s="14" t="s">
        <v>4790</v>
      </c>
      <c r="C4592" s="66" t="s">
        <v>17</v>
      </c>
      <c r="D4592" s="66"/>
      <c r="E4592" s="66"/>
      <c r="F4592" s="13" t="s">
        <v>72</v>
      </c>
      <c r="G4592" s="15">
        <v>0.41399999999999998</v>
      </c>
      <c r="H4592" s="16">
        <v>125.47</v>
      </c>
      <c r="I4592" s="16">
        <f>TRUNC(TRUNC(G4592,8)*H4592,2)</f>
        <v>51.94</v>
      </c>
    </row>
    <row r="4593" spans="1:9" ht="15" customHeight="1" x14ac:dyDescent="0.25">
      <c r="A4593" s="8"/>
      <c r="B4593" s="8"/>
      <c r="C4593" s="8"/>
      <c r="D4593" s="8"/>
      <c r="E4593" s="8"/>
      <c r="F4593" s="8"/>
      <c r="G4593" s="67" t="s">
        <v>3744</v>
      </c>
      <c r="H4593" s="67"/>
      <c r="I4593" s="17">
        <f>SUM(I4592:I4592)</f>
        <v>51.94</v>
      </c>
    </row>
    <row r="4594" spans="1:9" ht="15" customHeight="1" x14ac:dyDescent="0.25">
      <c r="A4594" s="8"/>
      <c r="B4594" s="8"/>
      <c r="C4594" s="8"/>
      <c r="D4594" s="8"/>
      <c r="E4594" s="8"/>
      <c r="F4594" s="8"/>
      <c r="G4594" s="68" t="s">
        <v>3745</v>
      </c>
      <c r="H4594" s="68"/>
      <c r="I4594" s="4">
        <f>ROUND(SUM(I4582,I4586,I4590,I4593),2)</f>
        <v>274.66000000000003</v>
      </c>
    </row>
    <row r="4595" spans="1:9" ht="9.9499999999999993" customHeight="1" x14ac:dyDescent="0.25">
      <c r="A4595" s="8"/>
      <c r="B4595" s="8"/>
      <c r="C4595" s="8"/>
      <c r="D4595" s="8"/>
      <c r="E4595" s="8"/>
      <c r="F4595" s="8"/>
      <c r="G4595" s="62"/>
      <c r="H4595" s="62"/>
      <c r="I4595" s="62"/>
    </row>
    <row r="4596" spans="1:9" ht="20.100000000000001" customHeight="1" x14ac:dyDescent="0.25">
      <c r="A4596" s="63" t="s">
        <v>5342</v>
      </c>
      <c r="B4596" s="63"/>
      <c r="C4596" s="63"/>
      <c r="D4596" s="63"/>
      <c r="E4596" s="63"/>
      <c r="F4596" s="63"/>
      <c r="G4596" s="63"/>
      <c r="H4596" s="63"/>
      <c r="I4596" s="63"/>
    </row>
    <row r="4597" spans="1:9" ht="15" customHeight="1" x14ac:dyDescent="0.25">
      <c r="A4597" s="64" t="s">
        <v>3887</v>
      </c>
      <c r="B4597" s="64"/>
      <c r="C4597" s="65" t="s">
        <v>3</v>
      </c>
      <c r="D4597" s="65"/>
      <c r="E4597" s="65"/>
      <c r="F4597" s="12" t="s">
        <v>4</v>
      </c>
      <c r="G4597" s="12" t="s">
        <v>3725</v>
      </c>
      <c r="H4597" s="12" t="s">
        <v>3726</v>
      </c>
      <c r="I4597" s="12" t="s">
        <v>3727</v>
      </c>
    </row>
    <row r="4598" spans="1:9" ht="21" customHeight="1" x14ac:dyDescent="0.25">
      <c r="A4598" s="13" t="s">
        <v>4263</v>
      </c>
      <c r="B4598" s="14" t="s">
        <v>4264</v>
      </c>
      <c r="C4598" s="66" t="s">
        <v>17</v>
      </c>
      <c r="D4598" s="66"/>
      <c r="E4598" s="66"/>
      <c r="F4598" s="13" t="s">
        <v>740</v>
      </c>
      <c r="G4598" s="15">
        <v>2.5000000000000001E-2</v>
      </c>
      <c r="H4598" s="16">
        <v>25</v>
      </c>
      <c r="I4598" s="16">
        <f>TRUNC(TRUNC(G4598,8)*H4598,2)</f>
        <v>0.62</v>
      </c>
    </row>
    <row r="4599" spans="1:9" ht="29.1" customHeight="1" x14ac:dyDescent="0.25">
      <c r="A4599" s="13" t="s">
        <v>4738</v>
      </c>
      <c r="B4599" s="14" t="s">
        <v>4739</v>
      </c>
      <c r="C4599" s="66" t="s">
        <v>17</v>
      </c>
      <c r="D4599" s="66"/>
      <c r="E4599" s="66"/>
      <c r="F4599" s="13" t="s">
        <v>61</v>
      </c>
      <c r="G4599" s="15">
        <v>0.97</v>
      </c>
      <c r="H4599" s="16">
        <v>0.22</v>
      </c>
      <c r="I4599" s="16">
        <f>TRUNC(TRUNC(G4599,8)*H4599,2)</f>
        <v>0.21</v>
      </c>
    </row>
    <row r="4600" spans="1:9" ht="15" customHeight="1" x14ac:dyDescent="0.25">
      <c r="A4600" s="8"/>
      <c r="B4600" s="8"/>
      <c r="C4600" s="8"/>
      <c r="D4600" s="8"/>
      <c r="E4600" s="8"/>
      <c r="F4600" s="8"/>
      <c r="G4600" s="67" t="s">
        <v>3896</v>
      </c>
      <c r="H4600" s="67"/>
      <c r="I4600" s="17">
        <f>SUM(I4598:I4599)</f>
        <v>0.83</v>
      </c>
    </row>
    <row r="4601" spans="1:9" ht="15" customHeight="1" x14ac:dyDescent="0.25">
      <c r="A4601" s="64" t="s">
        <v>3872</v>
      </c>
      <c r="B4601" s="64"/>
      <c r="C4601" s="65" t="s">
        <v>3</v>
      </c>
      <c r="D4601" s="65"/>
      <c r="E4601" s="65"/>
      <c r="F4601" s="12" t="s">
        <v>4</v>
      </c>
      <c r="G4601" s="12" t="s">
        <v>3725</v>
      </c>
      <c r="H4601" s="12" t="s">
        <v>3726</v>
      </c>
      <c r="I4601" s="12" t="s">
        <v>3727</v>
      </c>
    </row>
    <row r="4602" spans="1:9" ht="21" customHeight="1" x14ac:dyDescent="0.25">
      <c r="A4602" s="13" t="s">
        <v>4740</v>
      </c>
      <c r="B4602" s="14" t="s">
        <v>4741</v>
      </c>
      <c r="C4602" s="66" t="s">
        <v>17</v>
      </c>
      <c r="D4602" s="66"/>
      <c r="E4602" s="66"/>
      <c r="F4602" s="13" t="s">
        <v>25</v>
      </c>
      <c r="G4602" s="15">
        <v>1.29E-2</v>
      </c>
      <c r="H4602" s="16">
        <v>25.12</v>
      </c>
      <c r="I4602" s="16">
        <f>TRUNC(TRUNC(G4602,8)*H4602,2)</f>
        <v>0.32</v>
      </c>
    </row>
    <row r="4603" spans="1:9" ht="15" customHeight="1" x14ac:dyDescent="0.25">
      <c r="A4603" s="13" t="s">
        <v>4742</v>
      </c>
      <c r="B4603" s="14" t="s">
        <v>4743</v>
      </c>
      <c r="C4603" s="66" t="s">
        <v>17</v>
      </c>
      <c r="D4603" s="66"/>
      <c r="E4603" s="66"/>
      <c r="F4603" s="13" t="s">
        <v>25</v>
      </c>
      <c r="G4603" s="15">
        <v>7.9000000000000001E-2</v>
      </c>
      <c r="H4603" s="16">
        <v>33.29</v>
      </c>
      <c r="I4603" s="16">
        <f>TRUNC(TRUNC(G4603,8)*H4603,2)</f>
        <v>2.62</v>
      </c>
    </row>
    <row r="4604" spans="1:9" ht="18" customHeight="1" x14ac:dyDescent="0.25">
      <c r="A4604" s="8"/>
      <c r="B4604" s="8"/>
      <c r="C4604" s="8"/>
      <c r="D4604" s="8"/>
      <c r="E4604" s="8"/>
      <c r="F4604" s="8"/>
      <c r="G4604" s="67" t="s">
        <v>3875</v>
      </c>
      <c r="H4604" s="67"/>
      <c r="I4604" s="17">
        <f>SUM(I4602:I4603)</f>
        <v>2.94</v>
      </c>
    </row>
    <row r="4605" spans="1:9" ht="15" customHeight="1" x14ac:dyDescent="0.25">
      <c r="A4605" s="64" t="s">
        <v>3741</v>
      </c>
      <c r="B4605" s="64"/>
      <c r="C4605" s="65" t="s">
        <v>3</v>
      </c>
      <c r="D4605" s="65"/>
      <c r="E4605" s="65"/>
      <c r="F4605" s="12" t="s">
        <v>4</v>
      </c>
      <c r="G4605" s="12" t="s">
        <v>3725</v>
      </c>
      <c r="H4605" s="12" t="s">
        <v>3726</v>
      </c>
      <c r="I4605" s="12" t="s">
        <v>3727</v>
      </c>
    </row>
    <row r="4606" spans="1:9" ht="21" customHeight="1" x14ac:dyDescent="0.25">
      <c r="A4606" s="13" t="s">
        <v>4811</v>
      </c>
      <c r="B4606" s="14" t="s">
        <v>4812</v>
      </c>
      <c r="C4606" s="66" t="s">
        <v>17</v>
      </c>
      <c r="D4606" s="66"/>
      <c r="E4606" s="66"/>
      <c r="F4606" s="13" t="s">
        <v>740</v>
      </c>
      <c r="G4606" s="15">
        <v>1</v>
      </c>
      <c r="H4606" s="16">
        <v>8.92</v>
      </c>
      <c r="I4606" s="16">
        <f>TRUNC(TRUNC(G4606,8)*H4606,2)</f>
        <v>8.92</v>
      </c>
    </row>
    <row r="4607" spans="1:9" ht="15" customHeight="1" x14ac:dyDescent="0.25">
      <c r="A4607" s="8"/>
      <c r="B4607" s="8"/>
      <c r="C4607" s="8"/>
      <c r="D4607" s="8"/>
      <c r="E4607" s="8"/>
      <c r="F4607" s="8"/>
      <c r="G4607" s="67" t="s">
        <v>3744</v>
      </c>
      <c r="H4607" s="67"/>
      <c r="I4607" s="17">
        <f>SUM(I4606:I4606)</f>
        <v>8.92</v>
      </c>
    </row>
    <row r="4608" spans="1:9" ht="15" customHeight="1" x14ac:dyDescent="0.25">
      <c r="A4608" s="8"/>
      <c r="B4608" s="8"/>
      <c r="C4608" s="8"/>
      <c r="D4608" s="8"/>
      <c r="E4608" s="8"/>
      <c r="F4608" s="8"/>
      <c r="G4608" s="68" t="s">
        <v>3745</v>
      </c>
      <c r="H4608" s="68"/>
      <c r="I4608" s="4">
        <f>ROUND(SUM(I4600,I4604,I4607),2)</f>
        <v>12.69</v>
      </c>
    </row>
    <row r="4609" spans="1:9" ht="9.9499999999999993" customHeight="1" x14ac:dyDescent="0.25">
      <c r="A4609" s="8"/>
      <c r="B4609" s="8"/>
      <c r="C4609" s="8"/>
      <c r="D4609" s="8"/>
      <c r="E4609" s="8"/>
      <c r="F4609" s="8"/>
      <c r="G4609" s="62"/>
      <c r="H4609" s="62"/>
      <c r="I4609" s="62"/>
    </row>
    <row r="4610" spans="1:9" ht="20.100000000000001" customHeight="1" x14ac:dyDescent="0.25">
      <c r="A4610" s="63" t="s">
        <v>5343</v>
      </c>
      <c r="B4610" s="63"/>
      <c r="C4610" s="63"/>
      <c r="D4610" s="63"/>
      <c r="E4610" s="63"/>
      <c r="F4610" s="63"/>
      <c r="G4610" s="63"/>
      <c r="H4610" s="63"/>
      <c r="I4610" s="63"/>
    </row>
    <row r="4611" spans="1:9" ht="15" customHeight="1" x14ac:dyDescent="0.25">
      <c r="A4611" s="64" t="s">
        <v>3887</v>
      </c>
      <c r="B4611" s="64"/>
      <c r="C4611" s="65" t="s">
        <v>3</v>
      </c>
      <c r="D4611" s="65"/>
      <c r="E4611" s="65"/>
      <c r="F4611" s="12" t="s">
        <v>4</v>
      </c>
      <c r="G4611" s="12" t="s">
        <v>3725</v>
      </c>
      <c r="H4611" s="12" t="s">
        <v>3726</v>
      </c>
      <c r="I4611" s="12" t="s">
        <v>3727</v>
      </c>
    </row>
    <row r="4612" spans="1:9" ht="21" customHeight="1" x14ac:dyDescent="0.25">
      <c r="A4612" s="13" t="s">
        <v>4263</v>
      </c>
      <c r="B4612" s="14" t="s">
        <v>4264</v>
      </c>
      <c r="C4612" s="66" t="s">
        <v>17</v>
      </c>
      <c r="D4612" s="66"/>
      <c r="E4612" s="66"/>
      <c r="F4612" s="13" t="s">
        <v>740</v>
      </c>
      <c r="G4612" s="15">
        <v>2.5000000000000001E-2</v>
      </c>
      <c r="H4612" s="16">
        <v>25</v>
      </c>
      <c r="I4612" s="16">
        <f>TRUNC(TRUNC(G4612,8)*H4612,2)</f>
        <v>0.62</v>
      </c>
    </row>
    <row r="4613" spans="1:9" ht="29.1" customHeight="1" x14ac:dyDescent="0.25">
      <c r="A4613" s="13" t="s">
        <v>4738</v>
      </c>
      <c r="B4613" s="14" t="s">
        <v>4739</v>
      </c>
      <c r="C4613" s="66" t="s">
        <v>17</v>
      </c>
      <c r="D4613" s="66"/>
      <c r="E4613" s="66"/>
      <c r="F4613" s="13" t="s">
        <v>61</v>
      </c>
      <c r="G4613" s="15">
        <v>0.74299999999999999</v>
      </c>
      <c r="H4613" s="16">
        <v>0.22</v>
      </c>
      <c r="I4613" s="16">
        <f>TRUNC(TRUNC(G4613,8)*H4613,2)</f>
        <v>0.16</v>
      </c>
    </row>
    <row r="4614" spans="1:9" ht="15" customHeight="1" x14ac:dyDescent="0.25">
      <c r="A4614" s="8"/>
      <c r="B4614" s="8"/>
      <c r="C4614" s="8"/>
      <c r="D4614" s="8"/>
      <c r="E4614" s="8"/>
      <c r="F4614" s="8"/>
      <c r="G4614" s="67" t="s">
        <v>3896</v>
      </c>
      <c r="H4614" s="67"/>
      <c r="I4614" s="17">
        <f>SUM(I4612:I4613)</f>
        <v>0.78</v>
      </c>
    </row>
    <row r="4615" spans="1:9" ht="15" customHeight="1" x14ac:dyDescent="0.25">
      <c r="A4615" s="64" t="s">
        <v>3872</v>
      </c>
      <c r="B4615" s="64"/>
      <c r="C4615" s="65" t="s">
        <v>3</v>
      </c>
      <c r="D4615" s="65"/>
      <c r="E4615" s="65"/>
      <c r="F4615" s="12" t="s">
        <v>4</v>
      </c>
      <c r="G4615" s="12" t="s">
        <v>3725</v>
      </c>
      <c r="H4615" s="12" t="s">
        <v>3726</v>
      </c>
      <c r="I4615" s="12" t="s">
        <v>3727</v>
      </c>
    </row>
    <row r="4616" spans="1:9" ht="21" customHeight="1" x14ac:dyDescent="0.25">
      <c r="A4616" s="13" t="s">
        <v>4740</v>
      </c>
      <c r="B4616" s="14" t="s">
        <v>4741</v>
      </c>
      <c r="C4616" s="66" t="s">
        <v>17</v>
      </c>
      <c r="D4616" s="66"/>
      <c r="E4616" s="66"/>
      <c r="F4616" s="13" t="s">
        <v>25</v>
      </c>
      <c r="G4616" s="15">
        <v>9.1999999999999998E-3</v>
      </c>
      <c r="H4616" s="16">
        <v>25.12</v>
      </c>
      <c r="I4616" s="16">
        <f>TRUNC(TRUNC(G4616,8)*H4616,2)</f>
        <v>0.23</v>
      </c>
    </row>
    <row r="4617" spans="1:9" ht="15" customHeight="1" x14ac:dyDescent="0.25">
      <c r="A4617" s="13" t="s">
        <v>4742</v>
      </c>
      <c r="B4617" s="14" t="s">
        <v>4743</v>
      </c>
      <c r="C4617" s="66" t="s">
        <v>17</v>
      </c>
      <c r="D4617" s="66"/>
      <c r="E4617" s="66"/>
      <c r="F4617" s="13" t="s">
        <v>25</v>
      </c>
      <c r="G4617" s="15">
        <v>5.6099999999999997E-2</v>
      </c>
      <c r="H4617" s="16">
        <v>33.29</v>
      </c>
      <c r="I4617" s="16">
        <f>TRUNC(TRUNC(G4617,8)*H4617,2)</f>
        <v>1.86</v>
      </c>
    </row>
    <row r="4618" spans="1:9" ht="18" customHeight="1" x14ac:dyDescent="0.25">
      <c r="A4618" s="8"/>
      <c r="B4618" s="8"/>
      <c r="C4618" s="8"/>
      <c r="D4618" s="8"/>
      <c r="E4618" s="8"/>
      <c r="F4618" s="8"/>
      <c r="G4618" s="67" t="s">
        <v>3875</v>
      </c>
      <c r="H4618" s="67"/>
      <c r="I4618" s="17">
        <f>SUM(I4616:I4617)</f>
        <v>2.0900000000000003</v>
      </c>
    </row>
    <row r="4619" spans="1:9" ht="15" customHeight="1" x14ac:dyDescent="0.25">
      <c r="A4619" s="64" t="s">
        <v>3741</v>
      </c>
      <c r="B4619" s="64"/>
      <c r="C4619" s="65" t="s">
        <v>3</v>
      </c>
      <c r="D4619" s="65"/>
      <c r="E4619" s="65"/>
      <c r="F4619" s="12" t="s">
        <v>4</v>
      </c>
      <c r="G4619" s="12" t="s">
        <v>3725</v>
      </c>
      <c r="H4619" s="12" t="s">
        <v>3726</v>
      </c>
      <c r="I4619" s="12" t="s">
        <v>3727</v>
      </c>
    </row>
    <row r="4620" spans="1:9" ht="21" customHeight="1" x14ac:dyDescent="0.25">
      <c r="A4620" s="13" t="s">
        <v>4814</v>
      </c>
      <c r="B4620" s="14" t="s">
        <v>4815</v>
      </c>
      <c r="C4620" s="66" t="s">
        <v>17</v>
      </c>
      <c r="D4620" s="66"/>
      <c r="E4620" s="66"/>
      <c r="F4620" s="13" t="s">
        <v>740</v>
      </c>
      <c r="G4620" s="15">
        <v>1</v>
      </c>
      <c r="H4620" s="16">
        <v>8.6999999999999993</v>
      </c>
      <c r="I4620" s="16">
        <f>TRUNC(TRUNC(G4620,8)*H4620,2)</f>
        <v>8.6999999999999993</v>
      </c>
    </row>
    <row r="4621" spans="1:9" ht="15" customHeight="1" x14ac:dyDescent="0.25">
      <c r="A4621" s="8"/>
      <c r="B4621" s="8"/>
      <c r="C4621" s="8"/>
      <c r="D4621" s="8"/>
      <c r="E4621" s="8"/>
      <c r="F4621" s="8"/>
      <c r="G4621" s="67" t="s">
        <v>3744</v>
      </c>
      <c r="H4621" s="67"/>
      <c r="I4621" s="17">
        <f>SUM(I4620:I4620)</f>
        <v>8.6999999999999993</v>
      </c>
    </row>
    <row r="4622" spans="1:9" ht="15" customHeight="1" x14ac:dyDescent="0.25">
      <c r="A4622" s="8"/>
      <c r="B4622" s="8"/>
      <c r="C4622" s="8"/>
      <c r="D4622" s="8"/>
      <c r="E4622" s="8"/>
      <c r="F4622" s="8"/>
      <c r="G4622" s="68" t="s">
        <v>3745</v>
      </c>
      <c r="H4622" s="68"/>
      <c r="I4622" s="4">
        <f>ROUND(SUM(I4614,I4618,I4621),2)</f>
        <v>11.57</v>
      </c>
    </row>
    <row r="4623" spans="1:9" ht="9.9499999999999993" customHeight="1" x14ac:dyDescent="0.25">
      <c r="A4623" s="8"/>
      <c r="B4623" s="8"/>
      <c r="C4623" s="8"/>
      <c r="D4623" s="8"/>
      <c r="E4623" s="8"/>
      <c r="F4623" s="8"/>
      <c r="G4623" s="62"/>
      <c r="H4623" s="62"/>
      <c r="I4623" s="62"/>
    </row>
    <row r="4624" spans="1:9" ht="20.100000000000001" customHeight="1" x14ac:dyDescent="0.25">
      <c r="A4624" s="63" t="s">
        <v>5344</v>
      </c>
      <c r="B4624" s="63"/>
      <c r="C4624" s="63"/>
      <c r="D4624" s="63"/>
      <c r="E4624" s="63"/>
      <c r="F4624" s="63"/>
      <c r="G4624" s="63"/>
      <c r="H4624" s="63"/>
      <c r="I4624" s="63"/>
    </row>
    <row r="4625" spans="1:9" ht="15" customHeight="1" x14ac:dyDescent="0.25">
      <c r="A4625" s="64" t="s">
        <v>3825</v>
      </c>
      <c r="B4625" s="64"/>
      <c r="C4625" s="65" t="s">
        <v>3</v>
      </c>
      <c r="D4625" s="65"/>
      <c r="E4625" s="65"/>
      <c r="F4625" s="12" t="s">
        <v>4</v>
      </c>
      <c r="G4625" s="12" t="s">
        <v>3725</v>
      </c>
      <c r="H4625" s="12" t="s">
        <v>3726</v>
      </c>
      <c r="I4625" s="12" t="s">
        <v>3727</v>
      </c>
    </row>
    <row r="4626" spans="1:9" ht="29.1" customHeight="1" x14ac:dyDescent="0.25">
      <c r="A4626" s="13" t="s">
        <v>5340</v>
      </c>
      <c r="B4626" s="14" t="s">
        <v>5341</v>
      </c>
      <c r="C4626" s="66" t="s">
        <v>17</v>
      </c>
      <c r="D4626" s="66"/>
      <c r="E4626" s="66"/>
      <c r="F4626" s="13" t="s">
        <v>4757</v>
      </c>
      <c r="G4626" s="15">
        <v>0.05</v>
      </c>
      <c r="H4626" s="16">
        <v>540</v>
      </c>
      <c r="I4626" s="16">
        <f>TRUNC(TRUNC(G4626,8)*H4626,2)</f>
        <v>27</v>
      </c>
    </row>
    <row r="4627" spans="1:9" ht="15" customHeight="1" x14ac:dyDescent="0.25">
      <c r="A4627" s="8"/>
      <c r="B4627" s="8"/>
      <c r="C4627" s="8"/>
      <c r="D4627" s="8"/>
      <c r="E4627" s="8"/>
      <c r="F4627" s="8"/>
      <c r="G4627" s="67" t="s">
        <v>3830</v>
      </c>
      <c r="H4627" s="67"/>
      <c r="I4627" s="17">
        <f>SUM(I4626:I4626)</f>
        <v>27</v>
      </c>
    </row>
    <row r="4628" spans="1:9" ht="15" customHeight="1" x14ac:dyDescent="0.25">
      <c r="A4628" s="64" t="s">
        <v>3887</v>
      </c>
      <c r="B4628" s="64"/>
      <c r="C4628" s="65" t="s">
        <v>3</v>
      </c>
      <c r="D4628" s="65"/>
      <c r="E4628" s="65"/>
      <c r="F4628" s="12" t="s">
        <v>4</v>
      </c>
      <c r="G4628" s="12" t="s">
        <v>3725</v>
      </c>
      <c r="H4628" s="12" t="s">
        <v>3726</v>
      </c>
      <c r="I4628" s="12" t="s">
        <v>3727</v>
      </c>
    </row>
    <row r="4629" spans="1:9" ht="21" customHeight="1" x14ac:dyDescent="0.25">
      <c r="A4629" s="13" t="s">
        <v>4147</v>
      </c>
      <c r="B4629" s="14" t="s">
        <v>4148</v>
      </c>
      <c r="C4629" s="66" t="s">
        <v>17</v>
      </c>
      <c r="D4629" s="66"/>
      <c r="E4629" s="66"/>
      <c r="F4629" s="13" t="s">
        <v>4149</v>
      </c>
      <c r="G4629" s="15">
        <v>0.01</v>
      </c>
      <c r="H4629" s="16">
        <v>6.71</v>
      </c>
      <c r="I4629" s="16">
        <f>TRUNC(TRUNC(G4629,8)*H4629,2)</f>
        <v>0.06</v>
      </c>
    </row>
    <row r="4630" spans="1:9" ht="21" customHeight="1" x14ac:dyDescent="0.25">
      <c r="A4630" s="13" t="s">
        <v>5345</v>
      </c>
      <c r="B4630" s="14" t="s">
        <v>5346</v>
      </c>
      <c r="C4630" s="66" t="s">
        <v>17</v>
      </c>
      <c r="D4630" s="66"/>
      <c r="E4630" s="66"/>
      <c r="F4630" s="13" t="s">
        <v>178</v>
      </c>
      <c r="G4630" s="15">
        <v>3.7999999999999999E-2</v>
      </c>
      <c r="H4630" s="16">
        <v>133.03</v>
      </c>
      <c r="I4630" s="16">
        <f>TRUNC(TRUNC(G4630,8)*H4630,2)</f>
        <v>5.05</v>
      </c>
    </row>
    <row r="4631" spans="1:9" ht="15" customHeight="1" x14ac:dyDescent="0.25">
      <c r="A4631" s="8"/>
      <c r="B4631" s="8"/>
      <c r="C4631" s="8"/>
      <c r="D4631" s="8"/>
      <c r="E4631" s="8"/>
      <c r="F4631" s="8"/>
      <c r="G4631" s="67" t="s">
        <v>3896</v>
      </c>
      <c r="H4631" s="67"/>
      <c r="I4631" s="17">
        <f>SUM(I4629:I4630)</f>
        <v>5.1099999999999994</v>
      </c>
    </row>
    <row r="4632" spans="1:9" ht="15" customHeight="1" x14ac:dyDescent="0.25">
      <c r="A4632" s="64" t="s">
        <v>3872</v>
      </c>
      <c r="B4632" s="64"/>
      <c r="C4632" s="65" t="s">
        <v>3</v>
      </c>
      <c r="D4632" s="65"/>
      <c r="E4632" s="65"/>
      <c r="F4632" s="12" t="s">
        <v>4</v>
      </c>
      <c r="G4632" s="12" t="s">
        <v>3725</v>
      </c>
      <c r="H4632" s="12" t="s">
        <v>3726</v>
      </c>
      <c r="I4632" s="12" t="s">
        <v>3727</v>
      </c>
    </row>
    <row r="4633" spans="1:9" ht="21" customHeight="1" x14ac:dyDescent="0.25">
      <c r="A4633" s="13" t="s">
        <v>3908</v>
      </c>
      <c r="B4633" s="14" t="s">
        <v>3909</v>
      </c>
      <c r="C4633" s="66" t="s">
        <v>17</v>
      </c>
      <c r="D4633" s="66"/>
      <c r="E4633" s="66"/>
      <c r="F4633" s="13" t="s">
        <v>25</v>
      </c>
      <c r="G4633" s="15">
        <v>0.20100000000000001</v>
      </c>
      <c r="H4633" s="16">
        <v>24.95</v>
      </c>
      <c r="I4633" s="16">
        <f>TRUNC(TRUNC(G4633,8)*H4633,2)</f>
        <v>5.01</v>
      </c>
    </row>
    <row r="4634" spans="1:9" ht="21" customHeight="1" x14ac:dyDescent="0.25">
      <c r="A4634" s="13" t="s">
        <v>3897</v>
      </c>
      <c r="B4634" s="14" t="s">
        <v>3898</v>
      </c>
      <c r="C4634" s="66" t="s">
        <v>17</v>
      </c>
      <c r="D4634" s="66"/>
      <c r="E4634" s="66"/>
      <c r="F4634" s="13" t="s">
        <v>25</v>
      </c>
      <c r="G4634" s="15">
        <v>1.099</v>
      </c>
      <c r="H4634" s="16">
        <v>33.07</v>
      </c>
      <c r="I4634" s="16">
        <f>TRUNC(TRUNC(G4634,8)*H4634,2)</f>
        <v>36.340000000000003</v>
      </c>
    </row>
    <row r="4635" spans="1:9" ht="18" customHeight="1" x14ac:dyDescent="0.25">
      <c r="A4635" s="8"/>
      <c r="B4635" s="8"/>
      <c r="C4635" s="8"/>
      <c r="D4635" s="8"/>
      <c r="E4635" s="8"/>
      <c r="F4635" s="8"/>
      <c r="G4635" s="67" t="s">
        <v>3875</v>
      </c>
      <c r="H4635" s="67"/>
      <c r="I4635" s="17">
        <f>SUM(I4633:I4634)</f>
        <v>41.35</v>
      </c>
    </row>
    <row r="4636" spans="1:9" ht="15" customHeight="1" x14ac:dyDescent="0.25">
      <c r="A4636" s="64" t="s">
        <v>3741</v>
      </c>
      <c r="B4636" s="64"/>
      <c r="C4636" s="65" t="s">
        <v>3</v>
      </c>
      <c r="D4636" s="65"/>
      <c r="E4636" s="65"/>
      <c r="F4636" s="12" t="s">
        <v>4</v>
      </c>
      <c r="G4636" s="12" t="s">
        <v>3725</v>
      </c>
      <c r="H4636" s="12" t="s">
        <v>3726</v>
      </c>
      <c r="I4636" s="12" t="s">
        <v>3727</v>
      </c>
    </row>
    <row r="4637" spans="1:9" ht="29.1" customHeight="1" x14ac:dyDescent="0.25">
      <c r="A4637" s="13" t="s">
        <v>4799</v>
      </c>
      <c r="B4637" s="14" t="s">
        <v>4800</v>
      </c>
      <c r="C4637" s="66" t="s">
        <v>17</v>
      </c>
      <c r="D4637" s="66"/>
      <c r="E4637" s="66"/>
      <c r="F4637" s="13" t="s">
        <v>72</v>
      </c>
      <c r="G4637" s="15">
        <v>0.34100000000000003</v>
      </c>
      <c r="H4637" s="16">
        <v>48.1</v>
      </c>
      <c r="I4637" s="16">
        <f>TRUNC(TRUNC(G4637,8)*H4637,2)</f>
        <v>16.399999999999999</v>
      </c>
    </row>
    <row r="4638" spans="1:9" ht="15" customHeight="1" x14ac:dyDescent="0.25">
      <c r="A4638" s="8"/>
      <c r="B4638" s="8"/>
      <c r="C4638" s="8"/>
      <c r="D4638" s="8"/>
      <c r="E4638" s="8"/>
      <c r="F4638" s="8"/>
      <c r="G4638" s="67" t="s">
        <v>3744</v>
      </c>
      <c r="H4638" s="67"/>
      <c r="I4638" s="17">
        <f>SUM(I4637:I4637)</f>
        <v>16.399999999999999</v>
      </c>
    </row>
    <row r="4639" spans="1:9" ht="15" customHeight="1" x14ac:dyDescent="0.25">
      <c r="A4639" s="8"/>
      <c r="B4639" s="8"/>
      <c r="C4639" s="8"/>
      <c r="D4639" s="8"/>
      <c r="E4639" s="8"/>
      <c r="F4639" s="8"/>
      <c r="G4639" s="68" t="s">
        <v>3745</v>
      </c>
      <c r="H4639" s="68"/>
      <c r="I4639" s="4">
        <f>ROUND(SUM(I4627,I4631,I4635,I4638),2)</f>
        <v>89.86</v>
      </c>
    </row>
    <row r="4640" spans="1:9" ht="9.9499999999999993" customHeight="1" x14ac:dyDescent="0.25">
      <c r="A4640" s="8"/>
      <c r="B4640" s="8"/>
      <c r="C4640" s="8"/>
      <c r="D4640" s="8"/>
      <c r="E4640" s="8"/>
      <c r="F4640" s="8"/>
      <c r="G4640" s="62"/>
      <c r="H4640" s="62"/>
      <c r="I4640" s="62"/>
    </row>
    <row r="4641" spans="1:9" ht="20.100000000000001" customHeight="1" x14ac:dyDescent="0.25">
      <c r="A4641" s="63" t="s">
        <v>5347</v>
      </c>
      <c r="B4641" s="63"/>
      <c r="C4641" s="63"/>
      <c r="D4641" s="63"/>
      <c r="E4641" s="63"/>
      <c r="F4641" s="63"/>
      <c r="G4641" s="63"/>
      <c r="H4641" s="63"/>
      <c r="I4641" s="63"/>
    </row>
    <row r="4642" spans="1:9" ht="15" customHeight="1" x14ac:dyDescent="0.25">
      <c r="A4642" s="64" t="s">
        <v>3825</v>
      </c>
      <c r="B4642" s="64"/>
      <c r="C4642" s="65" t="s">
        <v>3</v>
      </c>
      <c r="D4642" s="65"/>
      <c r="E4642" s="65"/>
      <c r="F4642" s="12" t="s">
        <v>4</v>
      </c>
      <c r="G4642" s="12" t="s">
        <v>3725</v>
      </c>
      <c r="H4642" s="12" t="s">
        <v>3726</v>
      </c>
      <c r="I4642" s="12" t="s">
        <v>3727</v>
      </c>
    </row>
    <row r="4643" spans="1:9" ht="21" customHeight="1" x14ac:dyDescent="0.25">
      <c r="A4643" s="13" t="s">
        <v>5348</v>
      </c>
      <c r="B4643" s="14" t="s">
        <v>5349</v>
      </c>
      <c r="C4643" s="66" t="s">
        <v>17</v>
      </c>
      <c r="D4643" s="66"/>
      <c r="E4643" s="66"/>
      <c r="F4643" s="13" t="s">
        <v>4757</v>
      </c>
      <c r="G4643" s="15">
        <v>1.03</v>
      </c>
      <c r="H4643" s="16">
        <v>10.36</v>
      </c>
      <c r="I4643" s="16">
        <f>TRUNC(TRUNC(G4643,8)*H4643,2)</f>
        <v>10.67</v>
      </c>
    </row>
    <row r="4644" spans="1:9" ht="29.1" customHeight="1" x14ac:dyDescent="0.25">
      <c r="A4644" s="13" t="s">
        <v>5340</v>
      </c>
      <c r="B4644" s="14" t="s">
        <v>5341</v>
      </c>
      <c r="C4644" s="66" t="s">
        <v>17</v>
      </c>
      <c r="D4644" s="66"/>
      <c r="E4644" s="66"/>
      <c r="F4644" s="13" t="s">
        <v>4757</v>
      </c>
      <c r="G4644" s="15">
        <v>0.05</v>
      </c>
      <c r="H4644" s="16">
        <v>540</v>
      </c>
      <c r="I4644" s="16">
        <f>TRUNC(TRUNC(G4644,8)*H4644,2)</f>
        <v>27</v>
      </c>
    </row>
    <row r="4645" spans="1:9" ht="15" customHeight="1" x14ac:dyDescent="0.25">
      <c r="A4645" s="8"/>
      <c r="B4645" s="8"/>
      <c r="C4645" s="8"/>
      <c r="D4645" s="8"/>
      <c r="E4645" s="8"/>
      <c r="F4645" s="8"/>
      <c r="G4645" s="67" t="s">
        <v>3830</v>
      </c>
      <c r="H4645" s="67"/>
      <c r="I4645" s="17">
        <f>SUM(I4643:I4644)</f>
        <v>37.67</v>
      </c>
    </row>
    <row r="4646" spans="1:9" ht="15" customHeight="1" x14ac:dyDescent="0.25">
      <c r="A4646" s="64" t="s">
        <v>3887</v>
      </c>
      <c r="B4646" s="64"/>
      <c r="C4646" s="65" t="s">
        <v>3</v>
      </c>
      <c r="D4646" s="65"/>
      <c r="E4646" s="65"/>
      <c r="F4646" s="12" t="s">
        <v>4</v>
      </c>
      <c r="G4646" s="12" t="s">
        <v>3725</v>
      </c>
      <c r="H4646" s="12" t="s">
        <v>3726</v>
      </c>
      <c r="I4646" s="12" t="s">
        <v>3727</v>
      </c>
    </row>
    <row r="4647" spans="1:9" ht="21" customHeight="1" x14ac:dyDescent="0.25">
      <c r="A4647" s="13" t="s">
        <v>4147</v>
      </c>
      <c r="B4647" s="14" t="s">
        <v>4148</v>
      </c>
      <c r="C4647" s="66" t="s">
        <v>17</v>
      </c>
      <c r="D4647" s="66"/>
      <c r="E4647" s="66"/>
      <c r="F4647" s="13" t="s">
        <v>4149</v>
      </c>
      <c r="G4647" s="15">
        <v>8.0000000000000002E-3</v>
      </c>
      <c r="H4647" s="16">
        <v>6.71</v>
      </c>
      <c r="I4647" s="16">
        <f>TRUNC(TRUNC(G4647,8)*H4647,2)</f>
        <v>0.05</v>
      </c>
    </row>
    <row r="4648" spans="1:9" ht="21" customHeight="1" x14ac:dyDescent="0.25">
      <c r="A4648" s="13" t="s">
        <v>5345</v>
      </c>
      <c r="B4648" s="14" t="s">
        <v>5346</v>
      </c>
      <c r="C4648" s="66" t="s">
        <v>17</v>
      </c>
      <c r="D4648" s="66"/>
      <c r="E4648" s="66"/>
      <c r="F4648" s="13" t="s">
        <v>178</v>
      </c>
      <c r="G4648" s="15">
        <v>3.7999999999999999E-2</v>
      </c>
      <c r="H4648" s="16">
        <v>133.03</v>
      </c>
      <c r="I4648" s="16">
        <f>TRUNC(TRUNC(G4648,8)*H4648,2)</f>
        <v>5.05</v>
      </c>
    </row>
    <row r="4649" spans="1:9" ht="15" customHeight="1" x14ac:dyDescent="0.25">
      <c r="A4649" s="8"/>
      <c r="B4649" s="8"/>
      <c r="C4649" s="8"/>
      <c r="D4649" s="8"/>
      <c r="E4649" s="8"/>
      <c r="F4649" s="8"/>
      <c r="G4649" s="67" t="s">
        <v>3896</v>
      </c>
      <c r="H4649" s="67"/>
      <c r="I4649" s="17">
        <f>SUM(I4647:I4648)</f>
        <v>5.0999999999999996</v>
      </c>
    </row>
    <row r="4650" spans="1:9" ht="15" customHeight="1" x14ac:dyDescent="0.25">
      <c r="A4650" s="64" t="s">
        <v>3872</v>
      </c>
      <c r="B4650" s="64"/>
      <c r="C4650" s="65" t="s">
        <v>3</v>
      </c>
      <c r="D4650" s="65"/>
      <c r="E4650" s="65"/>
      <c r="F4650" s="12" t="s">
        <v>4</v>
      </c>
      <c r="G4650" s="12" t="s">
        <v>3725</v>
      </c>
      <c r="H4650" s="12" t="s">
        <v>3726</v>
      </c>
      <c r="I4650" s="12" t="s">
        <v>3727</v>
      </c>
    </row>
    <row r="4651" spans="1:9" ht="21" customHeight="1" x14ac:dyDescent="0.25">
      <c r="A4651" s="13" t="s">
        <v>3908</v>
      </c>
      <c r="B4651" s="14" t="s">
        <v>3909</v>
      </c>
      <c r="C4651" s="66" t="s">
        <v>17</v>
      </c>
      <c r="D4651" s="66"/>
      <c r="E4651" s="66"/>
      <c r="F4651" s="13" t="s">
        <v>25</v>
      </c>
      <c r="G4651" s="15">
        <v>0.26100000000000001</v>
      </c>
      <c r="H4651" s="16">
        <v>24.95</v>
      </c>
      <c r="I4651" s="16">
        <f>TRUNC(TRUNC(G4651,8)*H4651,2)</f>
        <v>6.51</v>
      </c>
    </row>
    <row r="4652" spans="1:9" ht="21" customHeight="1" x14ac:dyDescent="0.25">
      <c r="A4652" s="13" t="s">
        <v>3897</v>
      </c>
      <c r="B4652" s="14" t="s">
        <v>3898</v>
      </c>
      <c r="C4652" s="66" t="s">
        <v>17</v>
      </c>
      <c r="D4652" s="66"/>
      <c r="E4652" s="66"/>
      <c r="F4652" s="13" t="s">
        <v>25</v>
      </c>
      <c r="G4652" s="15">
        <v>1.425</v>
      </c>
      <c r="H4652" s="16">
        <v>33.07</v>
      </c>
      <c r="I4652" s="16">
        <f>TRUNC(TRUNC(G4652,8)*H4652,2)</f>
        <v>47.12</v>
      </c>
    </row>
    <row r="4653" spans="1:9" ht="18" customHeight="1" x14ac:dyDescent="0.25">
      <c r="A4653" s="8"/>
      <c r="B4653" s="8"/>
      <c r="C4653" s="8"/>
      <c r="D4653" s="8"/>
      <c r="E4653" s="8"/>
      <c r="F4653" s="8"/>
      <c r="G4653" s="67" t="s">
        <v>3875</v>
      </c>
      <c r="H4653" s="67"/>
      <c r="I4653" s="17">
        <f>SUM(I4651:I4652)</f>
        <v>53.629999999999995</v>
      </c>
    </row>
    <row r="4654" spans="1:9" ht="15" customHeight="1" x14ac:dyDescent="0.25">
      <c r="A4654" s="64" t="s">
        <v>3741</v>
      </c>
      <c r="B4654" s="64"/>
      <c r="C4654" s="65" t="s">
        <v>3</v>
      </c>
      <c r="D4654" s="65"/>
      <c r="E4654" s="65"/>
      <c r="F4654" s="12" t="s">
        <v>4</v>
      </c>
      <c r="G4654" s="12" t="s">
        <v>3725</v>
      </c>
      <c r="H4654" s="12" t="s">
        <v>3726</v>
      </c>
      <c r="I4654" s="12" t="s">
        <v>3727</v>
      </c>
    </row>
    <row r="4655" spans="1:9" ht="29.1" customHeight="1" x14ac:dyDescent="0.25">
      <c r="A4655" s="13" t="s">
        <v>4799</v>
      </c>
      <c r="B4655" s="14" t="s">
        <v>4800</v>
      </c>
      <c r="C4655" s="66" t="s">
        <v>17</v>
      </c>
      <c r="D4655" s="66"/>
      <c r="E4655" s="66"/>
      <c r="F4655" s="13" t="s">
        <v>72</v>
      </c>
      <c r="G4655" s="15">
        <v>0.14699999999999999</v>
      </c>
      <c r="H4655" s="16">
        <v>48.1</v>
      </c>
      <c r="I4655" s="16">
        <f>TRUNC(TRUNC(G4655,8)*H4655,2)</f>
        <v>7.07</v>
      </c>
    </row>
    <row r="4656" spans="1:9" ht="15" customHeight="1" x14ac:dyDescent="0.25">
      <c r="A4656" s="8"/>
      <c r="B4656" s="8"/>
      <c r="C4656" s="8"/>
      <c r="D4656" s="8"/>
      <c r="E4656" s="8"/>
      <c r="F4656" s="8"/>
      <c r="G4656" s="67" t="s">
        <v>3744</v>
      </c>
      <c r="H4656" s="67"/>
      <c r="I4656" s="17">
        <f>SUM(I4655:I4655)</f>
        <v>7.07</v>
      </c>
    </row>
    <row r="4657" spans="1:9" ht="15" customHeight="1" x14ac:dyDescent="0.25">
      <c r="A4657" s="8"/>
      <c r="B4657" s="8"/>
      <c r="C4657" s="8"/>
      <c r="D4657" s="8"/>
      <c r="E4657" s="8"/>
      <c r="F4657" s="8"/>
      <c r="G4657" s="68" t="s">
        <v>3745</v>
      </c>
      <c r="H4657" s="68"/>
      <c r="I4657" s="4">
        <f>ROUND(SUM(I4645,I4649,I4653,I4656),2)</f>
        <v>103.47</v>
      </c>
    </row>
    <row r="4658" spans="1:9" ht="9.9499999999999993" customHeight="1" x14ac:dyDescent="0.25">
      <c r="A4658" s="8"/>
      <c r="B4658" s="8"/>
      <c r="C4658" s="8"/>
      <c r="D4658" s="8"/>
      <c r="E4658" s="8"/>
      <c r="F4658" s="8"/>
      <c r="G4658" s="62"/>
      <c r="H4658" s="62"/>
      <c r="I4658" s="62"/>
    </row>
    <row r="4659" spans="1:9" ht="20.100000000000001" customHeight="1" x14ac:dyDescent="0.25">
      <c r="A4659" s="63" t="s">
        <v>5350</v>
      </c>
      <c r="B4659" s="63"/>
      <c r="C4659" s="63"/>
      <c r="D4659" s="63"/>
      <c r="E4659" s="63"/>
      <c r="F4659" s="63"/>
      <c r="G4659" s="63"/>
      <c r="H4659" s="63"/>
      <c r="I4659" s="63"/>
    </row>
    <row r="4660" spans="1:9" ht="15" customHeight="1" x14ac:dyDescent="0.25">
      <c r="A4660" s="64" t="s">
        <v>3887</v>
      </c>
      <c r="B4660" s="64"/>
      <c r="C4660" s="65" t="s">
        <v>3</v>
      </c>
      <c r="D4660" s="65"/>
      <c r="E4660" s="65"/>
      <c r="F4660" s="12" t="s">
        <v>4</v>
      </c>
      <c r="G4660" s="12" t="s">
        <v>3725</v>
      </c>
      <c r="H4660" s="12" t="s">
        <v>3726</v>
      </c>
      <c r="I4660" s="12" t="s">
        <v>3727</v>
      </c>
    </row>
    <row r="4661" spans="1:9" ht="21" customHeight="1" x14ac:dyDescent="0.25">
      <c r="A4661" s="13" t="s">
        <v>4263</v>
      </c>
      <c r="B4661" s="14" t="s">
        <v>4264</v>
      </c>
      <c r="C4661" s="66" t="s">
        <v>17</v>
      </c>
      <c r="D4661" s="66"/>
      <c r="E4661" s="66"/>
      <c r="F4661" s="13" t="s">
        <v>740</v>
      </c>
      <c r="G4661" s="15">
        <v>2.5000000000000001E-2</v>
      </c>
      <c r="H4661" s="16">
        <v>25</v>
      </c>
      <c r="I4661" s="16">
        <f>TRUNC(TRUNC(G4661,8)*H4661,2)</f>
        <v>0.62</v>
      </c>
    </row>
    <row r="4662" spans="1:9" ht="29.1" customHeight="1" x14ac:dyDescent="0.25">
      <c r="A4662" s="13" t="s">
        <v>4738</v>
      </c>
      <c r="B4662" s="14" t="s">
        <v>4739</v>
      </c>
      <c r="C4662" s="66" t="s">
        <v>17</v>
      </c>
      <c r="D4662" s="66"/>
      <c r="E4662" s="66"/>
      <c r="F4662" s="13" t="s">
        <v>61</v>
      </c>
      <c r="G4662" s="15">
        <v>0.14699999999999999</v>
      </c>
      <c r="H4662" s="16">
        <v>0.22</v>
      </c>
      <c r="I4662" s="16">
        <f>TRUNC(TRUNC(G4662,8)*H4662,2)</f>
        <v>0.03</v>
      </c>
    </row>
    <row r="4663" spans="1:9" ht="15" customHeight="1" x14ac:dyDescent="0.25">
      <c r="A4663" s="8"/>
      <c r="B4663" s="8"/>
      <c r="C4663" s="8"/>
      <c r="D4663" s="8"/>
      <c r="E4663" s="8"/>
      <c r="F4663" s="8"/>
      <c r="G4663" s="67" t="s">
        <v>3896</v>
      </c>
      <c r="H4663" s="67"/>
      <c r="I4663" s="17">
        <f>SUM(I4661:I4662)</f>
        <v>0.65</v>
      </c>
    </row>
    <row r="4664" spans="1:9" ht="15" customHeight="1" x14ac:dyDescent="0.25">
      <c r="A4664" s="64" t="s">
        <v>3872</v>
      </c>
      <c r="B4664" s="64"/>
      <c r="C4664" s="65" t="s">
        <v>3</v>
      </c>
      <c r="D4664" s="65"/>
      <c r="E4664" s="65"/>
      <c r="F4664" s="12" t="s">
        <v>4</v>
      </c>
      <c r="G4664" s="12" t="s">
        <v>3725</v>
      </c>
      <c r="H4664" s="12" t="s">
        <v>3726</v>
      </c>
      <c r="I4664" s="12" t="s">
        <v>3727</v>
      </c>
    </row>
    <row r="4665" spans="1:9" ht="21" customHeight="1" x14ac:dyDescent="0.25">
      <c r="A4665" s="13" t="s">
        <v>4740</v>
      </c>
      <c r="B4665" s="14" t="s">
        <v>4741</v>
      </c>
      <c r="C4665" s="66" t="s">
        <v>17</v>
      </c>
      <c r="D4665" s="66"/>
      <c r="E4665" s="66"/>
      <c r="F4665" s="13" t="s">
        <v>25</v>
      </c>
      <c r="G4665" s="15">
        <v>2.3E-3</v>
      </c>
      <c r="H4665" s="16">
        <v>25.12</v>
      </c>
      <c r="I4665" s="16">
        <f>TRUNC(TRUNC(G4665,8)*H4665,2)</f>
        <v>0.05</v>
      </c>
    </row>
    <row r="4666" spans="1:9" ht="15" customHeight="1" x14ac:dyDescent="0.25">
      <c r="A4666" s="13" t="s">
        <v>4742</v>
      </c>
      <c r="B4666" s="14" t="s">
        <v>4743</v>
      </c>
      <c r="C4666" s="66" t="s">
        <v>17</v>
      </c>
      <c r="D4666" s="66"/>
      <c r="E4666" s="66"/>
      <c r="F4666" s="13" t="s">
        <v>25</v>
      </c>
      <c r="G4666" s="15">
        <v>1.43E-2</v>
      </c>
      <c r="H4666" s="16">
        <v>33.29</v>
      </c>
      <c r="I4666" s="16">
        <f>TRUNC(TRUNC(G4666,8)*H4666,2)</f>
        <v>0.47</v>
      </c>
    </row>
    <row r="4667" spans="1:9" ht="18" customHeight="1" x14ac:dyDescent="0.25">
      <c r="A4667" s="8"/>
      <c r="B4667" s="8"/>
      <c r="C4667" s="8"/>
      <c r="D4667" s="8"/>
      <c r="E4667" s="8"/>
      <c r="F4667" s="8"/>
      <c r="G4667" s="67" t="s">
        <v>3875</v>
      </c>
      <c r="H4667" s="67"/>
      <c r="I4667" s="17">
        <f>SUM(I4665:I4666)</f>
        <v>0.52</v>
      </c>
    </row>
    <row r="4668" spans="1:9" ht="15" customHeight="1" x14ac:dyDescent="0.25">
      <c r="A4668" s="64" t="s">
        <v>3741</v>
      </c>
      <c r="B4668" s="64"/>
      <c r="C4668" s="65" t="s">
        <v>3</v>
      </c>
      <c r="D4668" s="65"/>
      <c r="E4668" s="65"/>
      <c r="F4668" s="12" t="s">
        <v>4</v>
      </c>
      <c r="G4668" s="12" t="s">
        <v>3725</v>
      </c>
      <c r="H4668" s="12" t="s">
        <v>3726</v>
      </c>
      <c r="I4668" s="12" t="s">
        <v>3727</v>
      </c>
    </row>
    <row r="4669" spans="1:9" ht="21" customHeight="1" x14ac:dyDescent="0.25">
      <c r="A4669" s="13" t="s">
        <v>4747</v>
      </c>
      <c r="B4669" s="14" t="s">
        <v>4748</v>
      </c>
      <c r="C4669" s="66" t="s">
        <v>17</v>
      </c>
      <c r="D4669" s="66"/>
      <c r="E4669" s="66"/>
      <c r="F4669" s="13" t="s">
        <v>740</v>
      </c>
      <c r="G4669" s="15">
        <v>1</v>
      </c>
      <c r="H4669" s="16">
        <v>6.79</v>
      </c>
      <c r="I4669" s="16">
        <f>TRUNC(TRUNC(G4669,8)*H4669,2)</f>
        <v>6.79</v>
      </c>
    </row>
    <row r="4670" spans="1:9" ht="15" customHeight="1" x14ac:dyDescent="0.25">
      <c r="A4670" s="8"/>
      <c r="B4670" s="8"/>
      <c r="C4670" s="8"/>
      <c r="D4670" s="8"/>
      <c r="E4670" s="8"/>
      <c r="F4670" s="8"/>
      <c r="G4670" s="67" t="s">
        <v>3744</v>
      </c>
      <c r="H4670" s="67"/>
      <c r="I4670" s="17">
        <f>SUM(I4669:I4669)</f>
        <v>6.79</v>
      </c>
    </row>
    <row r="4671" spans="1:9" ht="15" customHeight="1" x14ac:dyDescent="0.25">
      <c r="A4671" s="8"/>
      <c r="B4671" s="8"/>
      <c r="C4671" s="8"/>
      <c r="D4671" s="8"/>
      <c r="E4671" s="8"/>
      <c r="F4671" s="8"/>
      <c r="G4671" s="68" t="s">
        <v>3745</v>
      </c>
      <c r="H4671" s="68"/>
      <c r="I4671" s="4">
        <f>ROUND(SUM(I4663,I4667,I4670),2)</f>
        <v>7.96</v>
      </c>
    </row>
    <row r="4672" spans="1:9" ht="9.9499999999999993" customHeight="1" x14ac:dyDescent="0.25">
      <c r="A4672" s="8"/>
      <c r="B4672" s="8"/>
      <c r="C4672" s="8"/>
      <c r="D4672" s="8"/>
      <c r="E4672" s="8"/>
      <c r="F4672" s="8"/>
      <c r="G4672" s="62"/>
      <c r="H4672" s="62"/>
      <c r="I4672" s="62"/>
    </row>
    <row r="4673" spans="1:9" ht="20.100000000000001" customHeight="1" x14ac:dyDescent="0.25">
      <c r="A4673" s="63" t="s">
        <v>5351</v>
      </c>
      <c r="B4673" s="63"/>
      <c r="C4673" s="63"/>
      <c r="D4673" s="63"/>
      <c r="E4673" s="63"/>
      <c r="F4673" s="63"/>
      <c r="G4673" s="63"/>
      <c r="H4673" s="63"/>
      <c r="I4673" s="63"/>
    </row>
    <row r="4674" spans="1:9" ht="15" customHeight="1" x14ac:dyDescent="0.25">
      <c r="A4674" s="64" t="s">
        <v>3887</v>
      </c>
      <c r="B4674" s="64"/>
      <c r="C4674" s="65" t="s">
        <v>3</v>
      </c>
      <c r="D4674" s="65"/>
      <c r="E4674" s="65"/>
      <c r="F4674" s="12" t="s">
        <v>4</v>
      </c>
      <c r="G4674" s="12" t="s">
        <v>3725</v>
      </c>
      <c r="H4674" s="12" t="s">
        <v>3726</v>
      </c>
      <c r="I4674" s="12" t="s">
        <v>3727</v>
      </c>
    </row>
    <row r="4675" spans="1:9" ht="21" customHeight="1" x14ac:dyDescent="0.25">
      <c r="A4675" s="13" t="s">
        <v>4263</v>
      </c>
      <c r="B4675" s="14" t="s">
        <v>4264</v>
      </c>
      <c r="C4675" s="66" t="s">
        <v>17</v>
      </c>
      <c r="D4675" s="66"/>
      <c r="E4675" s="66"/>
      <c r="F4675" s="13" t="s">
        <v>740</v>
      </c>
      <c r="G4675" s="15">
        <v>2.5000000000000001E-2</v>
      </c>
      <c r="H4675" s="16">
        <v>25</v>
      </c>
      <c r="I4675" s="16">
        <f>TRUNC(TRUNC(G4675,8)*H4675,2)</f>
        <v>0.62</v>
      </c>
    </row>
    <row r="4676" spans="1:9" ht="15" customHeight="1" x14ac:dyDescent="0.25">
      <c r="A4676" s="8"/>
      <c r="B4676" s="8"/>
      <c r="C4676" s="8"/>
      <c r="D4676" s="8"/>
      <c r="E4676" s="8"/>
      <c r="F4676" s="8"/>
      <c r="G4676" s="67" t="s">
        <v>3896</v>
      </c>
      <c r="H4676" s="67"/>
      <c r="I4676" s="17">
        <f>SUM(I4675:I4675)</f>
        <v>0.62</v>
      </c>
    </row>
    <row r="4677" spans="1:9" ht="15" customHeight="1" x14ac:dyDescent="0.25">
      <c r="A4677" s="64" t="s">
        <v>3872</v>
      </c>
      <c r="B4677" s="64"/>
      <c r="C4677" s="65" t="s">
        <v>3</v>
      </c>
      <c r="D4677" s="65"/>
      <c r="E4677" s="65"/>
      <c r="F4677" s="12" t="s">
        <v>4</v>
      </c>
      <c r="G4677" s="12" t="s">
        <v>3725</v>
      </c>
      <c r="H4677" s="12" t="s">
        <v>3726</v>
      </c>
      <c r="I4677" s="12" t="s">
        <v>3727</v>
      </c>
    </row>
    <row r="4678" spans="1:9" ht="21" customHeight="1" x14ac:dyDescent="0.25">
      <c r="A4678" s="13" t="s">
        <v>4740</v>
      </c>
      <c r="B4678" s="14" t="s">
        <v>4741</v>
      </c>
      <c r="C4678" s="66" t="s">
        <v>17</v>
      </c>
      <c r="D4678" s="66"/>
      <c r="E4678" s="66"/>
      <c r="F4678" s="13" t="s">
        <v>25</v>
      </c>
      <c r="G4678" s="15">
        <v>2E-3</v>
      </c>
      <c r="H4678" s="16">
        <v>25.12</v>
      </c>
      <c r="I4678" s="16">
        <f>TRUNC(TRUNC(G4678,8)*H4678,2)</f>
        <v>0.05</v>
      </c>
    </row>
    <row r="4679" spans="1:9" ht="15" customHeight="1" x14ac:dyDescent="0.25">
      <c r="A4679" s="13" t="s">
        <v>4742</v>
      </c>
      <c r="B4679" s="14" t="s">
        <v>4743</v>
      </c>
      <c r="C4679" s="66" t="s">
        <v>17</v>
      </c>
      <c r="D4679" s="66"/>
      <c r="E4679" s="66"/>
      <c r="F4679" s="13" t="s">
        <v>25</v>
      </c>
      <c r="G4679" s="15">
        <v>1.21E-2</v>
      </c>
      <c r="H4679" s="16">
        <v>33.29</v>
      </c>
      <c r="I4679" s="16">
        <f>TRUNC(TRUNC(G4679,8)*H4679,2)</f>
        <v>0.4</v>
      </c>
    </row>
    <row r="4680" spans="1:9" ht="18" customHeight="1" x14ac:dyDescent="0.25">
      <c r="A4680" s="8"/>
      <c r="B4680" s="8"/>
      <c r="C4680" s="8"/>
      <c r="D4680" s="8"/>
      <c r="E4680" s="8"/>
      <c r="F4680" s="8"/>
      <c r="G4680" s="67" t="s">
        <v>3875</v>
      </c>
      <c r="H4680" s="67"/>
      <c r="I4680" s="17">
        <f>SUM(I4678:I4679)</f>
        <v>0.45</v>
      </c>
    </row>
    <row r="4681" spans="1:9" ht="15" customHeight="1" x14ac:dyDescent="0.25">
      <c r="A4681" s="64" t="s">
        <v>3741</v>
      </c>
      <c r="B4681" s="64"/>
      <c r="C4681" s="65" t="s">
        <v>3</v>
      </c>
      <c r="D4681" s="65"/>
      <c r="E4681" s="65"/>
      <c r="F4681" s="12" t="s">
        <v>4</v>
      </c>
      <c r="G4681" s="12" t="s">
        <v>3725</v>
      </c>
      <c r="H4681" s="12" t="s">
        <v>3726</v>
      </c>
      <c r="I4681" s="12" t="s">
        <v>3727</v>
      </c>
    </row>
    <row r="4682" spans="1:9" ht="21" customHeight="1" x14ac:dyDescent="0.25">
      <c r="A4682" s="13" t="s">
        <v>4779</v>
      </c>
      <c r="B4682" s="14" t="s">
        <v>4780</v>
      </c>
      <c r="C4682" s="66" t="s">
        <v>17</v>
      </c>
      <c r="D4682" s="66"/>
      <c r="E4682" s="66"/>
      <c r="F4682" s="13" t="s">
        <v>740</v>
      </c>
      <c r="G4682" s="15">
        <v>1</v>
      </c>
      <c r="H4682" s="16">
        <v>6.7</v>
      </c>
      <c r="I4682" s="16">
        <f>TRUNC(TRUNC(G4682,8)*H4682,2)</f>
        <v>6.7</v>
      </c>
    </row>
    <row r="4683" spans="1:9" ht="15" customHeight="1" x14ac:dyDescent="0.25">
      <c r="A4683" s="8"/>
      <c r="B4683" s="8"/>
      <c r="C4683" s="8"/>
      <c r="D4683" s="8"/>
      <c r="E4683" s="8"/>
      <c r="F4683" s="8"/>
      <c r="G4683" s="67" t="s">
        <v>3744</v>
      </c>
      <c r="H4683" s="67"/>
      <c r="I4683" s="17">
        <f>SUM(I4682:I4682)</f>
        <v>6.7</v>
      </c>
    </row>
    <row r="4684" spans="1:9" ht="15" customHeight="1" x14ac:dyDescent="0.25">
      <c r="A4684" s="8"/>
      <c r="B4684" s="8"/>
      <c r="C4684" s="8"/>
      <c r="D4684" s="8"/>
      <c r="E4684" s="8"/>
      <c r="F4684" s="8"/>
      <c r="G4684" s="68" t="s">
        <v>3745</v>
      </c>
      <c r="H4684" s="68"/>
      <c r="I4684" s="4">
        <f>ROUND(SUM(I4676,I4680,I4683),2)</f>
        <v>7.77</v>
      </c>
    </row>
    <row r="4685" spans="1:9" ht="9.9499999999999993" customHeight="1" x14ac:dyDescent="0.25">
      <c r="A4685" s="8"/>
      <c r="B4685" s="8"/>
      <c r="C4685" s="8"/>
      <c r="D4685" s="8"/>
      <c r="E4685" s="8"/>
      <c r="F4685" s="8"/>
      <c r="G4685" s="62"/>
      <c r="H4685" s="62"/>
      <c r="I4685" s="62"/>
    </row>
    <row r="4686" spans="1:9" ht="20.100000000000001" customHeight="1" x14ac:dyDescent="0.25">
      <c r="A4686" s="63" t="s">
        <v>5352</v>
      </c>
      <c r="B4686" s="63"/>
      <c r="C4686" s="63"/>
      <c r="D4686" s="63"/>
      <c r="E4686" s="63"/>
      <c r="F4686" s="63"/>
      <c r="G4686" s="63"/>
      <c r="H4686" s="63"/>
      <c r="I4686" s="63"/>
    </row>
    <row r="4687" spans="1:9" ht="15" customHeight="1" x14ac:dyDescent="0.25">
      <c r="A4687" s="64" t="s">
        <v>3887</v>
      </c>
      <c r="B4687" s="64"/>
      <c r="C4687" s="65" t="s">
        <v>3</v>
      </c>
      <c r="D4687" s="65"/>
      <c r="E4687" s="65"/>
      <c r="F4687" s="12" t="s">
        <v>4</v>
      </c>
      <c r="G4687" s="12" t="s">
        <v>3725</v>
      </c>
      <c r="H4687" s="12" t="s">
        <v>3726</v>
      </c>
      <c r="I4687" s="12" t="s">
        <v>3727</v>
      </c>
    </row>
    <row r="4688" spans="1:9" ht="15" customHeight="1" x14ac:dyDescent="0.25">
      <c r="A4688" s="13" t="s">
        <v>5353</v>
      </c>
      <c r="B4688" s="14" t="s">
        <v>5354</v>
      </c>
      <c r="C4688" s="66" t="s">
        <v>188</v>
      </c>
      <c r="D4688" s="66"/>
      <c r="E4688" s="66"/>
      <c r="F4688" s="13" t="s">
        <v>2039</v>
      </c>
      <c r="G4688" s="15">
        <v>1.2140599999999999</v>
      </c>
      <c r="H4688" s="16">
        <v>32.89</v>
      </c>
      <c r="I4688" s="16">
        <f>ROUND(ROUND(G4688,8)*H4688,2)</f>
        <v>39.93</v>
      </c>
    </row>
    <row r="4689" spans="1:9" ht="15" customHeight="1" x14ac:dyDescent="0.25">
      <c r="A4689" s="8"/>
      <c r="B4689" s="8"/>
      <c r="C4689" s="8"/>
      <c r="D4689" s="8"/>
      <c r="E4689" s="8"/>
      <c r="F4689" s="8"/>
      <c r="G4689" s="67" t="s">
        <v>3896</v>
      </c>
      <c r="H4689" s="67"/>
      <c r="I4689" s="17">
        <f>SUM(I4688:I4688)</f>
        <v>39.93</v>
      </c>
    </row>
    <row r="4690" spans="1:9" ht="15" customHeight="1" x14ac:dyDescent="0.25">
      <c r="A4690" s="64" t="s">
        <v>3872</v>
      </c>
      <c r="B4690" s="64"/>
      <c r="C4690" s="65" t="s">
        <v>3</v>
      </c>
      <c r="D4690" s="65"/>
      <c r="E4690" s="65"/>
      <c r="F4690" s="12" t="s">
        <v>4</v>
      </c>
      <c r="G4690" s="12" t="s">
        <v>3725</v>
      </c>
      <c r="H4690" s="12" t="s">
        <v>3726</v>
      </c>
      <c r="I4690" s="12" t="s">
        <v>3727</v>
      </c>
    </row>
    <row r="4691" spans="1:9" ht="21" customHeight="1" x14ac:dyDescent="0.25">
      <c r="A4691" s="13" t="s">
        <v>4740</v>
      </c>
      <c r="B4691" s="14" t="s">
        <v>4741</v>
      </c>
      <c r="C4691" s="66" t="s">
        <v>17</v>
      </c>
      <c r="D4691" s="66"/>
      <c r="E4691" s="66"/>
      <c r="F4691" s="13" t="s">
        <v>25</v>
      </c>
      <c r="G4691" s="15">
        <v>2.0899999999999998E-2</v>
      </c>
      <c r="H4691" s="16">
        <v>25.12</v>
      </c>
      <c r="I4691" s="16">
        <f>ROUND(ROUND(G4691,8)*H4691,2)</f>
        <v>0.53</v>
      </c>
    </row>
    <row r="4692" spans="1:9" ht="15" customHeight="1" x14ac:dyDescent="0.25">
      <c r="A4692" s="13" t="s">
        <v>4742</v>
      </c>
      <c r="B4692" s="14" t="s">
        <v>4743</v>
      </c>
      <c r="C4692" s="66" t="s">
        <v>17</v>
      </c>
      <c r="D4692" s="66"/>
      <c r="E4692" s="66"/>
      <c r="F4692" s="13" t="s">
        <v>25</v>
      </c>
      <c r="G4692" s="15">
        <v>6.5000000000000002E-2</v>
      </c>
      <c r="H4692" s="16">
        <v>33.29</v>
      </c>
      <c r="I4692" s="16">
        <f>ROUND(ROUND(G4692,8)*H4692,2)</f>
        <v>2.16</v>
      </c>
    </row>
    <row r="4693" spans="1:9" ht="18" customHeight="1" x14ac:dyDescent="0.25">
      <c r="A4693" s="8"/>
      <c r="B4693" s="8"/>
      <c r="C4693" s="8"/>
      <c r="D4693" s="8"/>
      <c r="E4693" s="8"/>
      <c r="F4693" s="8"/>
      <c r="G4693" s="67" t="s">
        <v>3875</v>
      </c>
      <c r="H4693" s="67"/>
      <c r="I4693" s="17">
        <f>SUM(I4691:I4692)</f>
        <v>2.6900000000000004</v>
      </c>
    </row>
    <row r="4694" spans="1:9" ht="15" customHeight="1" x14ac:dyDescent="0.25">
      <c r="A4694" s="69" t="s">
        <v>5355</v>
      </c>
      <c r="B4694" s="69"/>
      <c r="C4694" s="69"/>
      <c r="D4694" s="8"/>
      <c r="E4694" s="8"/>
      <c r="F4694" s="8"/>
      <c r="G4694" s="68" t="s">
        <v>3745</v>
      </c>
      <c r="H4694" s="68"/>
      <c r="I4694" s="4">
        <v>42.62</v>
      </c>
    </row>
    <row r="4695" spans="1:9" ht="9" customHeight="1" x14ac:dyDescent="0.25">
      <c r="A4695" s="69"/>
      <c r="B4695" s="69"/>
      <c r="C4695" s="69"/>
      <c r="D4695" s="8"/>
      <c r="E4695" s="8"/>
      <c r="F4695" s="8"/>
      <c r="G4695" s="8"/>
      <c r="H4695" s="8"/>
      <c r="I4695" s="8"/>
    </row>
    <row r="4696" spans="1:9" ht="9.9499999999999993" customHeight="1" x14ac:dyDescent="0.25">
      <c r="A4696" s="8"/>
      <c r="B4696" s="8"/>
      <c r="C4696" s="8"/>
      <c r="D4696" s="8"/>
      <c r="E4696" s="8"/>
      <c r="F4696" s="8"/>
      <c r="G4696" s="62"/>
      <c r="H4696" s="62"/>
      <c r="I4696" s="62"/>
    </row>
    <row r="4697" spans="1:9" ht="20.100000000000001" customHeight="1" x14ac:dyDescent="0.25">
      <c r="A4697" s="63" t="s">
        <v>5356</v>
      </c>
      <c r="B4697" s="63"/>
      <c r="C4697" s="63"/>
      <c r="D4697" s="63"/>
      <c r="E4697" s="63"/>
      <c r="F4697" s="63"/>
      <c r="G4697" s="63"/>
      <c r="H4697" s="63"/>
      <c r="I4697" s="63"/>
    </row>
    <row r="4698" spans="1:9" ht="15" customHeight="1" x14ac:dyDescent="0.25">
      <c r="A4698" s="64" t="s">
        <v>3887</v>
      </c>
      <c r="B4698" s="64"/>
      <c r="C4698" s="65" t="s">
        <v>3</v>
      </c>
      <c r="D4698" s="65"/>
      <c r="E4698" s="65"/>
      <c r="F4698" s="12" t="s">
        <v>4</v>
      </c>
      <c r="G4698" s="12" t="s">
        <v>3725</v>
      </c>
      <c r="H4698" s="12" t="s">
        <v>3726</v>
      </c>
      <c r="I4698" s="12" t="s">
        <v>3727</v>
      </c>
    </row>
    <row r="4699" spans="1:9" ht="21" customHeight="1" x14ac:dyDescent="0.25">
      <c r="A4699" s="13" t="s">
        <v>5357</v>
      </c>
      <c r="B4699" s="14" t="s">
        <v>1496</v>
      </c>
      <c r="C4699" s="66" t="s">
        <v>188</v>
      </c>
      <c r="D4699" s="66"/>
      <c r="E4699" s="66"/>
      <c r="F4699" s="13" t="s">
        <v>286</v>
      </c>
      <c r="G4699" s="15">
        <v>1</v>
      </c>
      <c r="H4699" s="16">
        <v>1279.55</v>
      </c>
      <c r="I4699" s="16">
        <f>TRUNC(TRUNC(G4699,8)*H4699,2)</f>
        <v>1279.55</v>
      </c>
    </row>
    <row r="4700" spans="1:9" ht="15" customHeight="1" x14ac:dyDescent="0.25">
      <c r="A4700" s="8"/>
      <c r="B4700" s="8"/>
      <c r="C4700" s="8"/>
      <c r="D4700" s="8"/>
      <c r="E4700" s="8"/>
      <c r="F4700" s="8"/>
      <c r="G4700" s="67" t="s">
        <v>3896</v>
      </c>
      <c r="H4700" s="67"/>
      <c r="I4700" s="17">
        <f>SUM(I4699:I4699)</f>
        <v>1279.55</v>
      </c>
    </row>
    <row r="4701" spans="1:9" ht="15" customHeight="1" x14ac:dyDescent="0.25">
      <c r="A4701" s="64" t="s">
        <v>3872</v>
      </c>
      <c r="B4701" s="64"/>
      <c r="C4701" s="65" t="s">
        <v>3</v>
      </c>
      <c r="D4701" s="65"/>
      <c r="E4701" s="65"/>
      <c r="F4701" s="12" t="s">
        <v>4</v>
      </c>
      <c r="G4701" s="12" t="s">
        <v>3725</v>
      </c>
      <c r="H4701" s="12" t="s">
        <v>3726</v>
      </c>
      <c r="I4701" s="12" t="s">
        <v>3727</v>
      </c>
    </row>
    <row r="4702" spans="1:9" ht="15" customHeight="1" x14ac:dyDescent="0.25">
      <c r="A4702" s="13" t="s">
        <v>3899</v>
      </c>
      <c r="B4702" s="14" t="s">
        <v>3900</v>
      </c>
      <c r="C4702" s="66" t="s">
        <v>17</v>
      </c>
      <c r="D4702" s="66"/>
      <c r="E4702" s="66"/>
      <c r="F4702" s="13" t="s">
        <v>25</v>
      </c>
      <c r="G4702" s="15">
        <v>8</v>
      </c>
      <c r="H4702" s="16">
        <v>24.37</v>
      </c>
      <c r="I4702" s="16">
        <f>TRUNC(TRUNC(G4702,8)*H4702,2)</f>
        <v>194.96</v>
      </c>
    </row>
    <row r="4703" spans="1:9" ht="18" customHeight="1" x14ac:dyDescent="0.25">
      <c r="A4703" s="8"/>
      <c r="B4703" s="8"/>
      <c r="C4703" s="8"/>
      <c r="D4703" s="8"/>
      <c r="E4703" s="8"/>
      <c r="F4703" s="8"/>
      <c r="G4703" s="67" t="s">
        <v>3875</v>
      </c>
      <c r="H4703" s="67"/>
      <c r="I4703" s="17">
        <f>SUM(I4702:I4702)</f>
        <v>194.96</v>
      </c>
    </row>
    <row r="4704" spans="1:9" ht="15" customHeight="1" x14ac:dyDescent="0.25">
      <c r="A4704" s="8"/>
      <c r="B4704" s="8"/>
      <c r="C4704" s="8"/>
      <c r="D4704" s="8"/>
      <c r="E4704" s="8"/>
      <c r="F4704" s="8"/>
      <c r="G4704" s="68" t="s">
        <v>3745</v>
      </c>
      <c r="H4704" s="68"/>
      <c r="I4704" s="4">
        <f>ROUND(SUM(I4700,I4703),2)</f>
        <v>1474.51</v>
      </c>
    </row>
    <row r="4705" spans="1:9" ht="9.9499999999999993" customHeight="1" x14ac:dyDescent="0.25">
      <c r="A4705" s="8"/>
      <c r="B4705" s="8"/>
      <c r="C4705" s="8"/>
      <c r="D4705" s="8"/>
      <c r="E4705" s="8"/>
      <c r="F4705" s="8"/>
      <c r="G4705" s="62"/>
      <c r="H4705" s="62"/>
      <c r="I4705" s="62"/>
    </row>
    <row r="4706" spans="1:9" ht="20.100000000000001" customHeight="1" x14ac:dyDescent="0.25">
      <c r="A4706" s="63" t="s">
        <v>5358</v>
      </c>
      <c r="B4706" s="63"/>
      <c r="C4706" s="63"/>
      <c r="D4706" s="63"/>
      <c r="E4706" s="63"/>
      <c r="F4706" s="63"/>
      <c r="G4706" s="63"/>
      <c r="H4706" s="63"/>
      <c r="I4706" s="63"/>
    </row>
    <row r="4707" spans="1:9" ht="15" customHeight="1" x14ac:dyDescent="0.25">
      <c r="A4707" s="64" t="s">
        <v>3887</v>
      </c>
      <c r="B4707" s="64"/>
      <c r="C4707" s="65" t="s">
        <v>3</v>
      </c>
      <c r="D4707" s="65"/>
      <c r="E4707" s="65"/>
      <c r="F4707" s="12" t="s">
        <v>4</v>
      </c>
      <c r="G4707" s="12" t="s">
        <v>3725</v>
      </c>
      <c r="H4707" s="12" t="s">
        <v>3726</v>
      </c>
      <c r="I4707" s="12" t="s">
        <v>3727</v>
      </c>
    </row>
    <row r="4708" spans="1:9" ht="21" customHeight="1" x14ac:dyDescent="0.25">
      <c r="A4708" s="13" t="s">
        <v>5359</v>
      </c>
      <c r="B4708" s="14" t="s">
        <v>5360</v>
      </c>
      <c r="C4708" s="66" t="s">
        <v>188</v>
      </c>
      <c r="D4708" s="66"/>
      <c r="E4708" s="66"/>
      <c r="F4708" s="13" t="s">
        <v>286</v>
      </c>
      <c r="G4708" s="15">
        <v>1</v>
      </c>
      <c r="H4708" s="16">
        <v>390.57</v>
      </c>
      <c r="I4708" s="16">
        <f>TRUNC(TRUNC(G4708,8)*H4708,2)</f>
        <v>390.57</v>
      </c>
    </row>
    <row r="4709" spans="1:9" ht="15" customHeight="1" x14ac:dyDescent="0.25">
      <c r="A4709" s="8"/>
      <c r="B4709" s="8"/>
      <c r="C4709" s="8"/>
      <c r="D4709" s="8"/>
      <c r="E4709" s="8"/>
      <c r="F4709" s="8"/>
      <c r="G4709" s="67" t="s">
        <v>3896</v>
      </c>
      <c r="H4709" s="67"/>
      <c r="I4709" s="17">
        <f>SUM(I4708:I4708)</f>
        <v>390.57</v>
      </c>
    </row>
    <row r="4710" spans="1:9" ht="15" customHeight="1" x14ac:dyDescent="0.25">
      <c r="A4710" s="64" t="s">
        <v>3872</v>
      </c>
      <c r="B4710" s="64"/>
      <c r="C4710" s="65" t="s">
        <v>3</v>
      </c>
      <c r="D4710" s="65"/>
      <c r="E4710" s="65"/>
      <c r="F4710" s="12" t="s">
        <v>4</v>
      </c>
      <c r="G4710" s="12" t="s">
        <v>3725</v>
      </c>
      <c r="H4710" s="12" t="s">
        <v>3726</v>
      </c>
      <c r="I4710" s="12" t="s">
        <v>3727</v>
      </c>
    </row>
    <row r="4711" spans="1:9" ht="15" customHeight="1" x14ac:dyDescent="0.25">
      <c r="A4711" s="13" t="s">
        <v>3899</v>
      </c>
      <c r="B4711" s="14" t="s">
        <v>3900</v>
      </c>
      <c r="C4711" s="66" t="s">
        <v>17</v>
      </c>
      <c r="D4711" s="66"/>
      <c r="E4711" s="66"/>
      <c r="F4711" s="13" t="s">
        <v>25</v>
      </c>
      <c r="G4711" s="15">
        <v>8</v>
      </c>
      <c r="H4711" s="16">
        <v>24.37</v>
      </c>
      <c r="I4711" s="16">
        <f>TRUNC(TRUNC(G4711,8)*H4711,2)</f>
        <v>194.96</v>
      </c>
    </row>
    <row r="4712" spans="1:9" ht="18" customHeight="1" x14ac:dyDescent="0.25">
      <c r="A4712" s="8"/>
      <c r="B4712" s="8"/>
      <c r="C4712" s="8"/>
      <c r="D4712" s="8"/>
      <c r="E4712" s="8"/>
      <c r="F4712" s="8"/>
      <c r="G4712" s="67" t="s">
        <v>3875</v>
      </c>
      <c r="H4712" s="67"/>
      <c r="I4712" s="17">
        <f>SUM(I4711:I4711)</f>
        <v>194.96</v>
      </c>
    </row>
    <row r="4713" spans="1:9" ht="15" customHeight="1" x14ac:dyDescent="0.25">
      <c r="A4713" s="8"/>
      <c r="B4713" s="8"/>
      <c r="C4713" s="8"/>
      <c r="D4713" s="8"/>
      <c r="E4713" s="8"/>
      <c r="F4713" s="8"/>
      <c r="G4713" s="68" t="s">
        <v>3745</v>
      </c>
      <c r="H4713" s="68"/>
      <c r="I4713" s="4">
        <f>ROUND(SUM(I4709,I4712),2)</f>
        <v>585.53</v>
      </c>
    </row>
    <row r="4714" spans="1:9" ht="9.9499999999999993" customHeight="1" x14ac:dyDescent="0.25">
      <c r="A4714" s="8"/>
      <c r="B4714" s="8"/>
      <c r="C4714" s="8"/>
      <c r="D4714" s="8"/>
      <c r="E4714" s="8"/>
      <c r="F4714" s="8"/>
      <c r="G4714" s="62"/>
      <c r="H4714" s="62"/>
      <c r="I4714" s="62"/>
    </row>
    <row r="4715" spans="1:9" ht="20.100000000000001" customHeight="1" x14ac:dyDescent="0.25">
      <c r="A4715" s="63" t="s">
        <v>5361</v>
      </c>
      <c r="B4715" s="63"/>
      <c r="C4715" s="63"/>
      <c r="D4715" s="63"/>
      <c r="E4715" s="63"/>
      <c r="F4715" s="63"/>
      <c r="G4715" s="63"/>
      <c r="H4715" s="63"/>
      <c r="I4715" s="63"/>
    </row>
    <row r="4716" spans="1:9" ht="15" customHeight="1" x14ac:dyDescent="0.25">
      <c r="A4716" s="64" t="s">
        <v>3741</v>
      </c>
      <c r="B4716" s="64"/>
      <c r="C4716" s="65" t="s">
        <v>3</v>
      </c>
      <c r="D4716" s="65"/>
      <c r="E4716" s="65"/>
      <c r="F4716" s="12" t="s">
        <v>4</v>
      </c>
      <c r="G4716" s="12" t="s">
        <v>3725</v>
      </c>
      <c r="H4716" s="12" t="s">
        <v>3726</v>
      </c>
      <c r="I4716" s="12" t="s">
        <v>3727</v>
      </c>
    </row>
    <row r="4717" spans="1:9" ht="29.1" customHeight="1" x14ac:dyDescent="0.25">
      <c r="A4717" s="13" t="s">
        <v>5362</v>
      </c>
      <c r="B4717" s="14" t="s">
        <v>5363</v>
      </c>
      <c r="C4717" s="66" t="s">
        <v>17</v>
      </c>
      <c r="D4717" s="66"/>
      <c r="E4717" s="66"/>
      <c r="F4717" s="13" t="s">
        <v>740</v>
      </c>
      <c r="G4717" s="15">
        <v>104.16</v>
      </c>
      <c r="H4717" s="16">
        <v>12.16</v>
      </c>
      <c r="I4717" s="16">
        <f>TRUNC(TRUNC(G4717,8)*H4717,2)</f>
        <v>1266.58</v>
      </c>
    </row>
    <row r="4718" spans="1:9" ht="29.1" customHeight="1" x14ac:dyDescent="0.25">
      <c r="A4718" s="13" t="s">
        <v>5364</v>
      </c>
      <c r="B4718" s="14" t="s">
        <v>5365</v>
      </c>
      <c r="C4718" s="66" t="s">
        <v>17</v>
      </c>
      <c r="D4718" s="66"/>
      <c r="E4718" s="66"/>
      <c r="F4718" s="13" t="s">
        <v>740</v>
      </c>
      <c r="G4718" s="15">
        <v>7.84</v>
      </c>
      <c r="H4718" s="16">
        <v>23.6</v>
      </c>
      <c r="I4718" s="16">
        <f>TRUNC(TRUNC(G4718,8)*H4718,2)</f>
        <v>185.02</v>
      </c>
    </row>
    <row r="4719" spans="1:9" ht="38.1" customHeight="1" x14ac:dyDescent="0.25">
      <c r="A4719" s="13" t="s">
        <v>5366</v>
      </c>
      <c r="B4719" s="14" t="s">
        <v>5367</v>
      </c>
      <c r="C4719" s="66" t="s">
        <v>17</v>
      </c>
      <c r="D4719" s="66"/>
      <c r="E4719" s="66"/>
      <c r="F4719" s="13" t="s">
        <v>76</v>
      </c>
      <c r="G4719" s="15">
        <v>1</v>
      </c>
      <c r="H4719" s="16">
        <v>756.14</v>
      </c>
      <c r="I4719" s="16">
        <f>TRUNC(TRUNC(G4719,8)*H4719,2)</f>
        <v>756.14</v>
      </c>
    </row>
    <row r="4720" spans="1:9" ht="38.1" customHeight="1" x14ac:dyDescent="0.25">
      <c r="A4720" s="13" t="s">
        <v>5368</v>
      </c>
      <c r="B4720" s="14" t="s">
        <v>5369</v>
      </c>
      <c r="C4720" s="66" t="s">
        <v>17</v>
      </c>
      <c r="D4720" s="66"/>
      <c r="E4720" s="66"/>
      <c r="F4720" s="13" t="s">
        <v>72</v>
      </c>
      <c r="G4720" s="15">
        <v>7.85</v>
      </c>
      <c r="H4720" s="16">
        <v>309.89999999999998</v>
      </c>
      <c r="I4720" s="16">
        <f>TRUNC(TRUNC(G4720,8)*H4720,2)</f>
        <v>2432.71</v>
      </c>
    </row>
    <row r="4721" spans="1:9" ht="15" customHeight="1" x14ac:dyDescent="0.25">
      <c r="A4721" s="8"/>
      <c r="B4721" s="8"/>
      <c r="C4721" s="8"/>
      <c r="D4721" s="8"/>
      <c r="E4721" s="8"/>
      <c r="F4721" s="8"/>
      <c r="G4721" s="67" t="s">
        <v>3744</v>
      </c>
      <c r="H4721" s="67"/>
      <c r="I4721" s="17">
        <f>SUM(I4717:I4720)</f>
        <v>4640.45</v>
      </c>
    </row>
    <row r="4722" spans="1:9" ht="15" customHeight="1" x14ac:dyDescent="0.25">
      <c r="A4722" s="8"/>
      <c r="B4722" s="8"/>
      <c r="C4722" s="8"/>
      <c r="D4722" s="8"/>
      <c r="E4722" s="8"/>
      <c r="F4722" s="8"/>
      <c r="G4722" s="68" t="s">
        <v>3745</v>
      </c>
      <c r="H4722" s="68"/>
      <c r="I4722" s="4">
        <f>ROUND(SUM(I4721),2)</f>
        <v>4640.45</v>
      </c>
    </row>
    <row r="4723" spans="1:9" ht="9.9499999999999993" customHeight="1" x14ac:dyDescent="0.25">
      <c r="A4723" s="8"/>
      <c r="B4723" s="8"/>
      <c r="C4723" s="8"/>
      <c r="D4723" s="8"/>
      <c r="E4723" s="8"/>
      <c r="F4723" s="8"/>
      <c r="G4723" s="62"/>
      <c r="H4723" s="62"/>
      <c r="I4723" s="62"/>
    </row>
    <row r="4724" spans="1:9" ht="20.100000000000001" customHeight="1" x14ac:dyDescent="0.25">
      <c r="A4724" s="63" t="s">
        <v>5370</v>
      </c>
      <c r="B4724" s="63"/>
      <c r="C4724" s="63"/>
      <c r="D4724" s="63"/>
      <c r="E4724" s="63"/>
      <c r="F4724" s="63"/>
      <c r="G4724" s="63"/>
      <c r="H4724" s="63"/>
      <c r="I4724" s="63"/>
    </row>
    <row r="4725" spans="1:9" ht="15" customHeight="1" x14ac:dyDescent="0.25">
      <c r="A4725" s="64" t="s">
        <v>3865</v>
      </c>
      <c r="B4725" s="64"/>
      <c r="C4725" s="65" t="s">
        <v>3</v>
      </c>
      <c r="D4725" s="65"/>
      <c r="E4725" s="65"/>
      <c r="F4725" s="12" t="s">
        <v>4</v>
      </c>
      <c r="G4725" s="12" t="s">
        <v>3725</v>
      </c>
      <c r="H4725" s="12" t="s">
        <v>3726</v>
      </c>
      <c r="I4725" s="12" t="s">
        <v>3727</v>
      </c>
    </row>
    <row r="4726" spans="1:9" ht="29.1" customHeight="1" x14ac:dyDescent="0.25">
      <c r="A4726" s="13" t="s">
        <v>4678</v>
      </c>
      <c r="B4726" s="14" t="s">
        <v>4679</v>
      </c>
      <c r="C4726" s="66" t="s">
        <v>17</v>
      </c>
      <c r="D4726" s="66"/>
      <c r="E4726" s="66"/>
      <c r="F4726" s="13" t="s">
        <v>3829</v>
      </c>
      <c r="G4726" s="15">
        <v>5.0000000000000001E-3</v>
      </c>
      <c r="H4726" s="16">
        <v>10.32</v>
      </c>
      <c r="I4726" s="16">
        <f>TRUNC(TRUNC(G4726,8)*H4726,2)</f>
        <v>0.05</v>
      </c>
    </row>
    <row r="4727" spans="1:9" ht="18" customHeight="1" x14ac:dyDescent="0.25">
      <c r="A4727" s="8"/>
      <c r="B4727" s="8"/>
      <c r="C4727" s="8"/>
      <c r="D4727" s="8"/>
      <c r="E4727" s="8"/>
      <c r="F4727" s="8"/>
      <c r="G4727" s="67" t="s">
        <v>3871</v>
      </c>
      <c r="H4727" s="67"/>
      <c r="I4727" s="17">
        <f>SUM(I4726:I4726)</f>
        <v>0.05</v>
      </c>
    </row>
    <row r="4728" spans="1:9" ht="15" customHeight="1" x14ac:dyDescent="0.25">
      <c r="A4728" s="64" t="s">
        <v>3872</v>
      </c>
      <c r="B4728" s="64"/>
      <c r="C4728" s="65" t="s">
        <v>3</v>
      </c>
      <c r="D4728" s="65"/>
      <c r="E4728" s="65"/>
      <c r="F4728" s="12" t="s">
        <v>4</v>
      </c>
      <c r="G4728" s="12" t="s">
        <v>3725</v>
      </c>
      <c r="H4728" s="12" t="s">
        <v>3726</v>
      </c>
      <c r="I4728" s="12" t="s">
        <v>3727</v>
      </c>
    </row>
    <row r="4729" spans="1:9" ht="15" customHeight="1" x14ac:dyDescent="0.25">
      <c r="A4729" s="13" t="s">
        <v>3948</v>
      </c>
      <c r="B4729" s="14" t="s">
        <v>3949</v>
      </c>
      <c r="C4729" s="66" t="s">
        <v>17</v>
      </c>
      <c r="D4729" s="66"/>
      <c r="E4729" s="66"/>
      <c r="F4729" s="13" t="s">
        <v>25</v>
      </c>
      <c r="G4729" s="15">
        <v>8.9999999999999993E-3</v>
      </c>
      <c r="H4729" s="16">
        <v>33.520000000000003</v>
      </c>
      <c r="I4729" s="16">
        <f>TRUNC(TRUNC(G4729,8)*H4729,2)</f>
        <v>0.3</v>
      </c>
    </row>
    <row r="4730" spans="1:9" ht="15" customHeight="1" x14ac:dyDescent="0.25">
      <c r="A4730" s="13" t="s">
        <v>3899</v>
      </c>
      <c r="B4730" s="14" t="s">
        <v>3900</v>
      </c>
      <c r="C4730" s="66" t="s">
        <v>17</v>
      </c>
      <c r="D4730" s="66"/>
      <c r="E4730" s="66"/>
      <c r="F4730" s="13" t="s">
        <v>25</v>
      </c>
      <c r="G4730" s="15">
        <v>1.9E-2</v>
      </c>
      <c r="H4730" s="16">
        <v>24.37</v>
      </c>
      <c r="I4730" s="16">
        <f>TRUNC(TRUNC(G4730,8)*H4730,2)</f>
        <v>0.46</v>
      </c>
    </row>
    <row r="4731" spans="1:9" ht="18" customHeight="1" x14ac:dyDescent="0.25">
      <c r="A4731" s="8"/>
      <c r="B4731" s="8"/>
      <c r="C4731" s="8"/>
      <c r="D4731" s="8"/>
      <c r="E4731" s="8"/>
      <c r="F4731" s="8"/>
      <c r="G4731" s="67" t="s">
        <v>3875</v>
      </c>
      <c r="H4731" s="67"/>
      <c r="I4731" s="17">
        <f>SUM(I4729:I4730)</f>
        <v>0.76</v>
      </c>
    </row>
    <row r="4732" spans="1:9" ht="15" customHeight="1" x14ac:dyDescent="0.25">
      <c r="A4732" s="8"/>
      <c r="B4732" s="8"/>
      <c r="C4732" s="8"/>
      <c r="D4732" s="8"/>
      <c r="E4732" s="8"/>
      <c r="F4732" s="8"/>
      <c r="G4732" s="68" t="s">
        <v>3745</v>
      </c>
      <c r="H4732" s="68"/>
      <c r="I4732" s="4">
        <f>ROUND(SUM(I4727,I4731),2)</f>
        <v>0.81</v>
      </c>
    </row>
    <row r="4733" spans="1:9" ht="9.9499999999999993" customHeight="1" x14ac:dyDescent="0.25">
      <c r="A4733" s="8"/>
      <c r="B4733" s="8"/>
      <c r="C4733" s="8"/>
      <c r="D4733" s="8"/>
      <c r="E4733" s="8"/>
      <c r="F4733" s="8"/>
      <c r="G4733" s="62"/>
      <c r="H4733" s="62"/>
      <c r="I4733" s="62"/>
    </row>
    <row r="4734" spans="1:9" ht="20.100000000000001" customHeight="1" x14ac:dyDescent="0.25">
      <c r="A4734" s="63" t="s">
        <v>5371</v>
      </c>
      <c r="B4734" s="63"/>
      <c r="C4734" s="63"/>
      <c r="D4734" s="63"/>
      <c r="E4734" s="63"/>
      <c r="F4734" s="63"/>
      <c r="G4734" s="63"/>
      <c r="H4734" s="63"/>
      <c r="I4734" s="63"/>
    </row>
    <row r="4735" spans="1:9" ht="15" customHeight="1" x14ac:dyDescent="0.25">
      <c r="A4735" s="64" t="s">
        <v>3887</v>
      </c>
      <c r="B4735" s="64"/>
      <c r="C4735" s="65" t="s">
        <v>3</v>
      </c>
      <c r="D4735" s="65"/>
      <c r="E4735" s="65"/>
      <c r="F4735" s="12" t="s">
        <v>4</v>
      </c>
      <c r="G4735" s="12" t="s">
        <v>3725</v>
      </c>
      <c r="H4735" s="12" t="s">
        <v>3726</v>
      </c>
      <c r="I4735" s="12" t="s">
        <v>3727</v>
      </c>
    </row>
    <row r="4736" spans="1:9" ht="15" customHeight="1" x14ac:dyDescent="0.25">
      <c r="A4736" s="13" t="s">
        <v>5372</v>
      </c>
      <c r="B4736" s="14" t="s">
        <v>5373</v>
      </c>
      <c r="C4736" s="66" t="s">
        <v>17</v>
      </c>
      <c r="D4736" s="66"/>
      <c r="E4736" s="66"/>
      <c r="F4736" s="13" t="s">
        <v>72</v>
      </c>
      <c r="G4736" s="15">
        <v>1.04</v>
      </c>
      <c r="H4736" s="16">
        <v>1.82</v>
      </c>
      <c r="I4736" s="16">
        <f>TRUNC(TRUNC(G4736,8)*H4736,2)</f>
        <v>1.89</v>
      </c>
    </row>
    <row r="4737" spans="1:9" ht="15" customHeight="1" x14ac:dyDescent="0.25">
      <c r="A4737" s="8"/>
      <c r="B4737" s="8"/>
      <c r="C4737" s="8"/>
      <c r="D4737" s="8"/>
      <c r="E4737" s="8"/>
      <c r="F4737" s="8"/>
      <c r="G4737" s="67" t="s">
        <v>3896</v>
      </c>
      <c r="H4737" s="67"/>
      <c r="I4737" s="17">
        <f>SUM(I4736:I4736)</f>
        <v>1.89</v>
      </c>
    </row>
    <row r="4738" spans="1:9" ht="15" customHeight="1" x14ac:dyDescent="0.25">
      <c r="A4738" s="64" t="s">
        <v>3872</v>
      </c>
      <c r="B4738" s="64"/>
      <c r="C4738" s="65" t="s">
        <v>3</v>
      </c>
      <c r="D4738" s="65"/>
      <c r="E4738" s="65"/>
      <c r="F4738" s="12" t="s">
        <v>4</v>
      </c>
      <c r="G4738" s="12" t="s">
        <v>3725</v>
      </c>
      <c r="H4738" s="12" t="s">
        <v>3726</v>
      </c>
      <c r="I4738" s="12" t="s">
        <v>3727</v>
      </c>
    </row>
    <row r="4739" spans="1:9" ht="15" customHeight="1" x14ac:dyDescent="0.25">
      <c r="A4739" s="13" t="s">
        <v>3948</v>
      </c>
      <c r="B4739" s="14" t="s">
        <v>3949</v>
      </c>
      <c r="C4739" s="66" t="s">
        <v>17</v>
      </c>
      <c r="D4739" s="66"/>
      <c r="E4739" s="66"/>
      <c r="F4739" s="13" t="s">
        <v>25</v>
      </c>
      <c r="G4739" s="15">
        <v>1.4E-2</v>
      </c>
      <c r="H4739" s="16">
        <v>33.520000000000003</v>
      </c>
      <c r="I4739" s="16">
        <f>TRUNC(TRUNC(G4739,8)*H4739,2)</f>
        <v>0.46</v>
      </c>
    </row>
    <row r="4740" spans="1:9" ht="15" customHeight="1" x14ac:dyDescent="0.25">
      <c r="A4740" s="13" t="s">
        <v>3899</v>
      </c>
      <c r="B4740" s="14" t="s">
        <v>3900</v>
      </c>
      <c r="C4740" s="66" t="s">
        <v>17</v>
      </c>
      <c r="D4740" s="66"/>
      <c r="E4740" s="66"/>
      <c r="F4740" s="13" t="s">
        <v>25</v>
      </c>
      <c r="G4740" s="15">
        <v>5.0000000000000001E-3</v>
      </c>
      <c r="H4740" s="16">
        <v>24.37</v>
      </c>
      <c r="I4740" s="16">
        <f>TRUNC(TRUNC(G4740,8)*H4740,2)</f>
        <v>0.12</v>
      </c>
    </row>
    <row r="4741" spans="1:9" ht="18" customHeight="1" x14ac:dyDescent="0.25">
      <c r="A4741" s="8"/>
      <c r="B4741" s="8"/>
      <c r="C4741" s="8"/>
      <c r="D4741" s="8"/>
      <c r="E4741" s="8"/>
      <c r="F4741" s="8"/>
      <c r="G4741" s="67" t="s">
        <v>3875</v>
      </c>
      <c r="H4741" s="67"/>
      <c r="I4741" s="17">
        <f>SUM(I4739:I4740)</f>
        <v>0.58000000000000007</v>
      </c>
    </row>
    <row r="4742" spans="1:9" ht="15" customHeight="1" x14ac:dyDescent="0.25">
      <c r="A4742" s="8"/>
      <c r="B4742" s="8"/>
      <c r="C4742" s="8"/>
      <c r="D4742" s="8"/>
      <c r="E4742" s="8"/>
      <c r="F4742" s="8"/>
      <c r="G4742" s="68" t="s">
        <v>3745</v>
      </c>
      <c r="H4742" s="68"/>
      <c r="I4742" s="4">
        <f>ROUND(SUM(I4737,I4741),2)</f>
        <v>2.4700000000000002</v>
      </c>
    </row>
    <row r="4743" spans="1:9" ht="9.9499999999999993" customHeight="1" x14ac:dyDescent="0.25">
      <c r="A4743" s="8"/>
      <c r="B4743" s="8"/>
      <c r="C4743" s="8"/>
      <c r="D4743" s="8"/>
      <c r="E4743" s="8"/>
      <c r="F4743" s="8"/>
      <c r="G4743" s="62"/>
      <c r="H4743" s="62"/>
      <c r="I4743" s="62"/>
    </row>
    <row r="4744" spans="1:9" ht="20.100000000000001" customHeight="1" x14ac:dyDescent="0.25">
      <c r="A4744" s="63" t="s">
        <v>5374</v>
      </c>
      <c r="B4744" s="63"/>
      <c r="C4744" s="63"/>
      <c r="D4744" s="63"/>
      <c r="E4744" s="63"/>
      <c r="F4744" s="63"/>
      <c r="G4744" s="63"/>
      <c r="H4744" s="63"/>
      <c r="I4744" s="63"/>
    </row>
    <row r="4745" spans="1:9" ht="15" customHeight="1" x14ac:dyDescent="0.25">
      <c r="A4745" s="64" t="s">
        <v>3872</v>
      </c>
      <c r="B4745" s="64"/>
      <c r="C4745" s="65" t="s">
        <v>3</v>
      </c>
      <c r="D4745" s="65"/>
      <c r="E4745" s="65"/>
      <c r="F4745" s="12" t="s">
        <v>4</v>
      </c>
      <c r="G4745" s="12" t="s">
        <v>3725</v>
      </c>
      <c r="H4745" s="12" t="s">
        <v>3726</v>
      </c>
      <c r="I4745" s="12" t="s">
        <v>3727</v>
      </c>
    </row>
    <row r="4746" spans="1:9" ht="15" customHeight="1" x14ac:dyDescent="0.25">
      <c r="A4746" s="13" t="s">
        <v>3948</v>
      </c>
      <c r="B4746" s="14" t="s">
        <v>3949</v>
      </c>
      <c r="C4746" s="66" t="s">
        <v>17</v>
      </c>
      <c r="D4746" s="66"/>
      <c r="E4746" s="66"/>
      <c r="F4746" s="13" t="s">
        <v>25</v>
      </c>
      <c r="G4746" s="15">
        <v>5.0830000000000002</v>
      </c>
      <c r="H4746" s="16">
        <v>33.520000000000003</v>
      </c>
      <c r="I4746" s="16">
        <f>TRUNC(TRUNC(G4746,8)*H4746,2)</f>
        <v>170.38</v>
      </c>
    </row>
    <row r="4747" spans="1:9" ht="15" customHeight="1" x14ac:dyDescent="0.25">
      <c r="A4747" s="13" t="s">
        <v>3899</v>
      </c>
      <c r="B4747" s="14" t="s">
        <v>3900</v>
      </c>
      <c r="C4747" s="66" t="s">
        <v>17</v>
      </c>
      <c r="D4747" s="66"/>
      <c r="E4747" s="66"/>
      <c r="F4747" s="13" t="s">
        <v>25</v>
      </c>
      <c r="G4747" s="15">
        <v>1.8380000000000001</v>
      </c>
      <c r="H4747" s="16">
        <v>24.37</v>
      </c>
      <c r="I4747" s="16">
        <f>TRUNC(TRUNC(G4747,8)*H4747,2)</f>
        <v>44.79</v>
      </c>
    </row>
    <row r="4748" spans="1:9" ht="18" customHeight="1" x14ac:dyDescent="0.25">
      <c r="A4748" s="8"/>
      <c r="B4748" s="8"/>
      <c r="C4748" s="8"/>
      <c r="D4748" s="8"/>
      <c r="E4748" s="8"/>
      <c r="F4748" s="8"/>
      <c r="G4748" s="67" t="s">
        <v>3875</v>
      </c>
      <c r="H4748" s="67"/>
      <c r="I4748" s="17">
        <f>SUM(I4746:I4747)</f>
        <v>215.17</v>
      </c>
    </row>
    <row r="4749" spans="1:9" ht="15" customHeight="1" x14ac:dyDescent="0.25">
      <c r="A4749" s="64" t="s">
        <v>3741</v>
      </c>
      <c r="B4749" s="64"/>
      <c r="C4749" s="65" t="s">
        <v>3</v>
      </c>
      <c r="D4749" s="65"/>
      <c r="E4749" s="65"/>
      <c r="F4749" s="12" t="s">
        <v>4</v>
      </c>
      <c r="G4749" s="12" t="s">
        <v>3725</v>
      </c>
      <c r="H4749" s="12" t="s">
        <v>3726</v>
      </c>
      <c r="I4749" s="12" t="s">
        <v>3727</v>
      </c>
    </row>
    <row r="4750" spans="1:9" ht="29.1" customHeight="1" x14ac:dyDescent="0.25">
      <c r="A4750" s="13" t="s">
        <v>4728</v>
      </c>
      <c r="B4750" s="14" t="s">
        <v>4729</v>
      </c>
      <c r="C4750" s="66" t="s">
        <v>17</v>
      </c>
      <c r="D4750" s="66"/>
      <c r="E4750" s="66"/>
      <c r="F4750" s="13" t="s">
        <v>76</v>
      </c>
      <c r="G4750" s="15">
        <v>1.38</v>
      </c>
      <c r="H4750" s="16">
        <v>474.44</v>
      </c>
      <c r="I4750" s="16">
        <f>TRUNC(TRUNC(G4750,8)*H4750,2)</f>
        <v>654.72</v>
      </c>
    </row>
    <row r="4751" spans="1:9" ht="15" customHeight="1" x14ac:dyDescent="0.25">
      <c r="A4751" s="8"/>
      <c r="B4751" s="8"/>
      <c r="C4751" s="8"/>
      <c r="D4751" s="8"/>
      <c r="E4751" s="8"/>
      <c r="F4751" s="8"/>
      <c r="G4751" s="67" t="s">
        <v>3744</v>
      </c>
      <c r="H4751" s="67"/>
      <c r="I4751" s="17">
        <f>SUM(I4750:I4750)</f>
        <v>654.72</v>
      </c>
    </row>
    <row r="4752" spans="1:9" ht="15" customHeight="1" x14ac:dyDescent="0.25">
      <c r="A4752" s="8"/>
      <c r="B4752" s="8"/>
      <c r="C4752" s="8"/>
      <c r="D4752" s="8"/>
      <c r="E4752" s="8"/>
      <c r="F4752" s="8"/>
      <c r="G4752" s="68" t="s">
        <v>3745</v>
      </c>
      <c r="H4752" s="68"/>
      <c r="I4752" s="4">
        <f>ROUND(SUM(I4748,I4751),2)</f>
        <v>869.89</v>
      </c>
    </row>
    <row r="4753" spans="1:9" ht="9.9499999999999993" customHeight="1" x14ac:dyDescent="0.25">
      <c r="A4753" s="8"/>
      <c r="B4753" s="8"/>
      <c r="C4753" s="8"/>
      <c r="D4753" s="8"/>
      <c r="E4753" s="8"/>
      <c r="F4753" s="8"/>
      <c r="G4753" s="62"/>
      <c r="H4753" s="62"/>
      <c r="I4753" s="62"/>
    </row>
    <row r="4754" spans="1:9" ht="20.100000000000001" customHeight="1" x14ac:dyDescent="0.25">
      <c r="A4754" s="63" t="s">
        <v>5375</v>
      </c>
      <c r="B4754" s="63"/>
      <c r="C4754" s="63"/>
      <c r="D4754" s="63"/>
      <c r="E4754" s="63"/>
      <c r="F4754" s="63"/>
      <c r="G4754" s="63"/>
      <c r="H4754" s="63"/>
      <c r="I4754" s="63"/>
    </row>
    <row r="4755" spans="1:9" ht="15" customHeight="1" x14ac:dyDescent="0.25">
      <c r="A4755" s="64" t="s">
        <v>3865</v>
      </c>
      <c r="B4755" s="64"/>
      <c r="C4755" s="65" t="s">
        <v>3</v>
      </c>
      <c r="D4755" s="65"/>
      <c r="E4755" s="65"/>
      <c r="F4755" s="12" t="s">
        <v>4</v>
      </c>
      <c r="G4755" s="12" t="s">
        <v>3725</v>
      </c>
      <c r="H4755" s="12" t="s">
        <v>3726</v>
      </c>
      <c r="I4755" s="12" t="s">
        <v>3727</v>
      </c>
    </row>
    <row r="4756" spans="1:9" ht="29.1" customHeight="1" x14ac:dyDescent="0.25">
      <c r="A4756" s="13" t="s">
        <v>4731</v>
      </c>
      <c r="B4756" s="14" t="s">
        <v>4732</v>
      </c>
      <c r="C4756" s="66" t="s">
        <v>17</v>
      </c>
      <c r="D4756" s="66"/>
      <c r="E4756" s="66"/>
      <c r="F4756" s="13" t="s">
        <v>3868</v>
      </c>
      <c r="G4756" s="15">
        <v>5.0999999999999997E-2</v>
      </c>
      <c r="H4756" s="16">
        <v>0.52</v>
      </c>
      <c r="I4756" s="16">
        <f>ROUND(ROUND(G4756,8)*H4756,2)</f>
        <v>0.03</v>
      </c>
    </row>
    <row r="4757" spans="1:9" ht="29.1" customHeight="1" x14ac:dyDescent="0.25">
      <c r="A4757" s="13" t="s">
        <v>4733</v>
      </c>
      <c r="B4757" s="14" t="s">
        <v>4734</v>
      </c>
      <c r="C4757" s="66" t="s">
        <v>17</v>
      </c>
      <c r="D4757" s="66"/>
      <c r="E4757" s="66"/>
      <c r="F4757" s="13" t="s">
        <v>3829</v>
      </c>
      <c r="G4757" s="15">
        <v>0.12</v>
      </c>
      <c r="H4757" s="16">
        <v>1.41</v>
      </c>
      <c r="I4757" s="16">
        <f>ROUND(ROUND(G4757,8)*H4757,2)</f>
        <v>0.17</v>
      </c>
    </row>
    <row r="4758" spans="1:9" ht="18" customHeight="1" x14ac:dyDescent="0.25">
      <c r="A4758" s="8"/>
      <c r="B4758" s="8"/>
      <c r="C4758" s="8"/>
      <c r="D4758" s="8"/>
      <c r="E4758" s="8"/>
      <c r="F4758" s="8"/>
      <c r="G4758" s="67" t="s">
        <v>3871</v>
      </c>
      <c r="H4758" s="67"/>
      <c r="I4758" s="17">
        <f>SUM(I4756:I4757)</f>
        <v>0.2</v>
      </c>
    </row>
    <row r="4759" spans="1:9" ht="15" customHeight="1" x14ac:dyDescent="0.25">
      <c r="A4759" s="64" t="s">
        <v>3887</v>
      </c>
      <c r="B4759" s="64"/>
      <c r="C4759" s="65" t="s">
        <v>3</v>
      </c>
      <c r="D4759" s="65"/>
      <c r="E4759" s="65"/>
      <c r="F4759" s="12" t="s">
        <v>4</v>
      </c>
      <c r="G4759" s="12" t="s">
        <v>3725</v>
      </c>
      <c r="H4759" s="12" t="s">
        <v>3726</v>
      </c>
      <c r="I4759" s="12" t="s">
        <v>3727</v>
      </c>
    </row>
    <row r="4760" spans="1:9" ht="38.1" customHeight="1" x14ac:dyDescent="0.25">
      <c r="A4760" s="13" t="s">
        <v>4735</v>
      </c>
      <c r="B4760" s="14" t="s">
        <v>4736</v>
      </c>
      <c r="C4760" s="66" t="s">
        <v>17</v>
      </c>
      <c r="D4760" s="66"/>
      <c r="E4760" s="66"/>
      <c r="F4760" s="13" t="s">
        <v>76</v>
      </c>
      <c r="G4760" s="15">
        <v>1.103</v>
      </c>
      <c r="H4760" s="16">
        <v>660.18</v>
      </c>
      <c r="I4760" s="16">
        <f>ROUND(ROUND(G4760,8)*H4760,2)</f>
        <v>728.18</v>
      </c>
    </row>
    <row r="4761" spans="1:9" ht="15" customHeight="1" x14ac:dyDescent="0.25">
      <c r="A4761" s="8"/>
      <c r="B4761" s="8"/>
      <c r="C4761" s="8"/>
      <c r="D4761" s="8"/>
      <c r="E4761" s="8"/>
      <c r="F4761" s="8"/>
      <c r="G4761" s="67" t="s">
        <v>3896</v>
      </c>
      <c r="H4761" s="67"/>
      <c r="I4761" s="17">
        <f>SUM(I4760:I4760)</f>
        <v>728.18</v>
      </c>
    </row>
    <row r="4762" spans="1:9" ht="15" customHeight="1" x14ac:dyDescent="0.25">
      <c r="A4762" s="64" t="s">
        <v>3872</v>
      </c>
      <c r="B4762" s="64"/>
      <c r="C4762" s="65" t="s">
        <v>3</v>
      </c>
      <c r="D4762" s="65"/>
      <c r="E4762" s="65"/>
      <c r="F4762" s="12" t="s">
        <v>4</v>
      </c>
      <c r="G4762" s="12" t="s">
        <v>3725</v>
      </c>
      <c r="H4762" s="12" t="s">
        <v>3726</v>
      </c>
      <c r="I4762" s="12" t="s">
        <v>3727</v>
      </c>
    </row>
    <row r="4763" spans="1:9" ht="21" customHeight="1" x14ac:dyDescent="0.25">
      <c r="A4763" s="13" t="s">
        <v>3897</v>
      </c>
      <c r="B4763" s="14" t="s">
        <v>3898</v>
      </c>
      <c r="C4763" s="66" t="s">
        <v>17</v>
      </c>
      <c r="D4763" s="66"/>
      <c r="E4763" s="66"/>
      <c r="F4763" s="13" t="s">
        <v>25</v>
      </c>
      <c r="G4763" s="15">
        <v>0.17100000000000001</v>
      </c>
      <c r="H4763" s="16">
        <v>33.07</v>
      </c>
      <c r="I4763" s="16">
        <f>ROUND(ROUND(G4763,8)*H4763,2)</f>
        <v>5.65</v>
      </c>
    </row>
    <row r="4764" spans="1:9" ht="15" customHeight="1" x14ac:dyDescent="0.25">
      <c r="A4764" s="13" t="s">
        <v>3948</v>
      </c>
      <c r="B4764" s="14" t="s">
        <v>3949</v>
      </c>
      <c r="C4764" s="66" t="s">
        <v>17</v>
      </c>
      <c r="D4764" s="66"/>
      <c r="E4764" s="66"/>
      <c r="F4764" s="13" t="s">
        <v>25</v>
      </c>
      <c r="G4764" s="15">
        <v>1.026</v>
      </c>
      <c r="H4764" s="16">
        <v>33.520000000000003</v>
      </c>
      <c r="I4764" s="16">
        <f>ROUND(ROUND(G4764,8)*H4764,2)</f>
        <v>34.39</v>
      </c>
    </row>
    <row r="4765" spans="1:9" ht="15" customHeight="1" x14ac:dyDescent="0.25">
      <c r="A4765" s="13" t="s">
        <v>3899</v>
      </c>
      <c r="B4765" s="14" t="s">
        <v>3900</v>
      </c>
      <c r="C4765" s="66" t="s">
        <v>17</v>
      </c>
      <c r="D4765" s="66"/>
      <c r="E4765" s="66"/>
      <c r="F4765" s="13" t="s">
        <v>25</v>
      </c>
      <c r="G4765" s="15">
        <v>1.2130000000000001</v>
      </c>
      <c r="H4765" s="16">
        <v>24.37</v>
      </c>
      <c r="I4765" s="16">
        <f>ROUND(ROUND(G4765,8)*H4765,2)</f>
        <v>29.56</v>
      </c>
    </row>
    <row r="4766" spans="1:9" ht="18" customHeight="1" x14ac:dyDescent="0.25">
      <c r="A4766" s="8"/>
      <c r="B4766" s="8"/>
      <c r="C4766" s="8"/>
      <c r="D4766" s="8"/>
      <c r="E4766" s="8"/>
      <c r="F4766" s="8"/>
      <c r="G4766" s="67" t="s">
        <v>3875</v>
      </c>
      <c r="H4766" s="67"/>
      <c r="I4766" s="17">
        <f>SUM(I4763:I4765)</f>
        <v>69.599999999999994</v>
      </c>
    </row>
    <row r="4767" spans="1:9" ht="15" customHeight="1" x14ac:dyDescent="0.25">
      <c r="A4767" s="69" t="s">
        <v>5376</v>
      </c>
      <c r="B4767" s="69"/>
      <c r="C4767" s="69"/>
      <c r="D4767" s="8"/>
      <c r="E4767" s="8"/>
      <c r="F4767" s="8"/>
      <c r="G4767" s="68" t="s">
        <v>3745</v>
      </c>
      <c r="H4767" s="68"/>
      <c r="I4767" s="4">
        <v>797.98</v>
      </c>
    </row>
    <row r="4768" spans="1:9" ht="2.1" customHeight="1" x14ac:dyDescent="0.25">
      <c r="A4768" s="69"/>
      <c r="B4768" s="69"/>
      <c r="C4768" s="69"/>
      <c r="D4768" s="8"/>
      <c r="E4768" s="8"/>
      <c r="F4768" s="8"/>
      <c r="G4768" s="8"/>
      <c r="H4768" s="8"/>
      <c r="I4768" s="8"/>
    </row>
    <row r="4769" spans="1:9" ht="9.9499999999999993" customHeight="1" x14ac:dyDescent="0.25">
      <c r="A4769" s="8"/>
      <c r="B4769" s="8"/>
      <c r="C4769" s="8"/>
      <c r="D4769" s="8"/>
      <c r="E4769" s="8"/>
      <c r="F4769" s="8"/>
      <c r="G4769" s="62"/>
      <c r="H4769" s="62"/>
      <c r="I4769" s="62"/>
    </row>
    <row r="4770" spans="1:9" ht="20.100000000000001" customHeight="1" x14ac:dyDescent="0.25">
      <c r="A4770" s="63" t="s">
        <v>5377</v>
      </c>
      <c r="B4770" s="63"/>
      <c r="C4770" s="63"/>
      <c r="D4770" s="63"/>
      <c r="E4770" s="63"/>
      <c r="F4770" s="63"/>
      <c r="G4770" s="63"/>
      <c r="H4770" s="63"/>
      <c r="I4770" s="63"/>
    </row>
    <row r="4771" spans="1:9" ht="15" customHeight="1" x14ac:dyDescent="0.25">
      <c r="A4771" s="64" t="s">
        <v>3887</v>
      </c>
      <c r="B4771" s="64"/>
      <c r="C4771" s="65" t="s">
        <v>3</v>
      </c>
      <c r="D4771" s="65"/>
      <c r="E4771" s="65"/>
      <c r="F4771" s="12" t="s">
        <v>4</v>
      </c>
      <c r="G4771" s="12" t="s">
        <v>3725</v>
      </c>
      <c r="H4771" s="12" t="s">
        <v>3726</v>
      </c>
      <c r="I4771" s="12" t="s">
        <v>3727</v>
      </c>
    </row>
    <row r="4772" spans="1:9" ht="21" customHeight="1" x14ac:dyDescent="0.25">
      <c r="A4772" s="13" t="s">
        <v>5378</v>
      </c>
      <c r="B4772" s="14" t="s">
        <v>5379</v>
      </c>
      <c r="C4772" s="66" t="s">
        <v>17</v>
      </c>
      <c r="D4772" s="66"/>
      <c r="E4772" s="66"/>
      <c r="F4772" s="13" t="s">
        <v>740</v>
      </c>
      <c r="G4772" s="15">
        <v>1.1100000000000001</v>
      </c>
      <c r="H4772" s="16">
        <v>6.52</v>
      </c>
      <c r="I4772" s="16">
        <f>TRUNC(TRUNC(G4772,8)*H4772,2)</f>
        <v>7.23</v>
      </c>
    </row>
    <row r="4773" spans="1:9" ht="21" customHeight="1" x14ac:dyDescent="0.25">
      <c r="A4773" s="13" t="s">
        <v>4263</v>
      </c>
      <c r="B4773" s="14" t="s">
        <v>4264</v>
      </c>
      <c r="C4773" s="66" t="s">
        <v>17</v>
      </c>
      <c r="D4773" s="66"/>
      <c r="E4773" s="66"/>
      <c r="F4773" s="13" t="s">
        <v>740</v>
      </c>
      <c r="G4773" s="15">
        <v>1.11E-2</v>
      </c>
      <c r="H4773" s="16">
        <v>25</v>
      </c>
      <c r="I4773" s="16">
        <f>TRUNC(TRUNC(G4773,8)*H4773,2)</f>
        <v>0.27</v>
      </c>
    </row>
    <row r="4774" spans="1:9" ht="15" customHeight="1" x14ac:dyDescent="0.25">
      <c r="A4774" s="8"/>
      <c r="B4774" s="8"/>
      <c r="C4774" s="8"/>
      <c r="D4774" s="8"/>
      <c r="E4774" s="8"/>
      <c r="F4774" s="8"/>
      <c r="G4774" s="67" t="s">
        <v>3896</v>
      </c>
      <c r="H4774" s="67"/>
      <c r="I4774" s="17">
        <f>SUM(I4772:I4773)</f>
        <v>7.5</v>
      </c>
    </row>
    <row r="4775" spans="1:9" ht="15" customHeight="1" x14ac:dyDescent="0.25">
      <c r="A4775" s="64" t="s">
        <v>3872</v>
      </c>
      <c r="B4775" s="64"/>
      <c r="C4775" s="65" t="s">
        <v>3</v>
      </c>
      <c r="D4775" s="65"/>
      <c r="E4775" s="65"/>
      <c r="F4775" s="12" t="s">
        <v>4</v>
      </c>
      <c r="G4775" s="12" t="s">
        <v>3725</v>
      </c>
      <c r="H4775" s="12" t="s">
        <v>3726</v>
      </c>
      <c r="I4775" s="12" t="s">
        <v>3727</v>
      </c>
    </row>
    <row r="4776" spans="1:9" ht="21" customHeight="1" x14ac:dyDescent="0.25">
      <c r="A4776" s="13" t="s">
        <v>4740</v>
      </c>
      <c r="B4776" s="14" t="s">
        <v>4741</v>
      </c>
      <c r="C4776" s="66" t="s">
        <v>17</v>
      </c>
      <c r="D4776" s="66"/>
      <c r="E4776" s="66"/>
      <c r="F4776" s="13" t="s">
        <v>25</v>
      </c>
      <c r="G4776" s="15">
        <v>1.40809E-2</v>
      </c>
      <c r="H4776" s="16">
        <v>25.12</v>
      </c>
      <c r="I4776" s="16">
        <f>TRUNC(TRUNC(G4776,8)*H4776,2)</f>
        <v>0.35</v>
      </c>
    </row>
    <row r="4777" spans="1:9" ht="15" customHeight="1" x14ac:dyDescent="0.25">
      <c r="A4777" s="13" t="s">
        <v>4742</v>
      </c>
      <c r="B4777" s="14" t="s">
        <v>4743</v>
      </c>
      <c r="C4777" s="66" t="s">
        <v>17</v>
      </c>
      <c r="D4777" s="66"/>
      <c r="E4777" s="66"/>
      <c r="F4777" s="13" t="s">
        <v>25</v>
      </c>
      <c r="G4777" s="15">
        <v>0.1042863</v>
      </c>
      <c r="H4777" s="16">
        <v>33.29</v>
      </c>
      <c r="I4777" s="16">
        <f>TRUNC(TRUNC(G4777,8)*H4777,2)</f>
        <v>3.47</v>
      </c>
    </row>
    <row r="4778" spans="1:9" ht="18" customHeight="1" x14ac:dyDescent="0.25">
      <c r="A4778" s="8"/>
      <c r="B4778" s="8"/>
      <c r="C4778" s="8"/>
      <c r="D4778" s="8"/>
      <c r="E4778" s="8"/>
      <c r="F4778" s="8"/>
      <c r="G4778" s="67" t="s">
        <v>3875</v>
      </c>
      <c r="H4778" s="67"/>
      <c r="I4778" s="17">
        <f>SUM(I4776:I4777)</f>
        <v>3.8200000000000003</v>
      </c>
    </row>
    <row r="4779" spans="1:9" ht="15" customHeight="1" x14ac:dyDescent="0.25">
      <c r="A4779" s="8"/>
      <c r="B4779" s="8"/>
      <c r="C4779" s="8"/>
      <c r="D4779" s="8"/>
      <c r="E4779" s="8"/>
      <c r="F4779" s="8"/>
      <c r="G4779" s="68" t="s">
        <v>3745</v>
      </c>
      <c r="H4779" s="68"/>
      <c r="I4779" s="4">
        <f>ROUND(SUM(I4774,I4778),2)</f>
        <v>11.32</v>
      </c>
    </row>
    <row r="4780" spans="1:9" ht="9.9499999999999993" customHeight="1" x14ac:dyDescent="0.25">
      <c r="A4780" s="8"/>
      <c r="B4780" s="8"/>
      <c r="C4780" s="8"/>
      <c r="D4780" s="8"/>
      <c r="E4780" s="8"/>
      <c r="F4780" s="8"/>
      <c r="G4780" s="62"/>
      <c r="H4780" s="62"/>
      <c r="I4780" s="62"/>
    </row>
    <row r="4781" spans="1:9" ht="20.100000000000001" customHeight="1" x14ac:dyDescent="0.25">
      <c r="A4781" s="63" t="s">
        <v>5380</v>
      </c>
      <c r="B4781" s="63"/>
      <c r="C4781" s="63"/>
      <c r="D4781" s="63"/>
      <c r="E4781" s="63"/>
      <c r="F4781" s="63"/>
      <c r="G4781" s="63"/>
      <c r="H4781" s="63"/>
      <c r="I4781" s="63"/>
    </row>
    <row r="4782" spans="1:9" ht="15" customHeight="1" x14ac:dyDescent="0.25">
      <c r="A4782" s="64" t="s">
        <v>3887</v>
      </c>
      <c r="B4782" s="64"/>
      <c r="C4782" s="65" t="s">
        <v>3</v>
      </c>
      <c r="D4782" s="65"/>
      <c r="E4782" s="65"/>
      <c r="F4782" s="12" t="s">
        <v>4</v>
      </c>
      <c r="G4782" s="12" t="s">
        <v>3725</v>
      </c>
      <c r="H4782" s="12" t="s">
        <v>3726</v>
      </c>
      <c r="I4782" s="12" t="s">
        <v>3727</v>
      </c>
    </row>
    <row r="4783" spans="1:9" ht="15" customHeight="1" x14ac:dyDescent="0.25">
      <c r="A4783" s="13" t="s">
        <v>5381</v>
      </c>
      <c r="B4783" s="14" t="s">
        <v>5382</v>
      </c>
      <c r="C4783" s="66" t="s">
        <v>17</v>
      </c>
      <c r="D4783" s="66"/>
      <c r="E4783" s="66"/>
      <c r="F4783" s="13" t="s">
        <v>740</v>
      </c>
      <c r="G4783" s="15">
        <v>1.1100000000000001</v>
      </c>
      <c r="H4783" s="16">
        <v>7.31</v>
      </c>
      <c r="I4783" s="16">
        <f>TRUNC(TRUNC(G4783,8)*H4783,2)</f>
        <v>8.11</v>
      </c>
    </row>
    <row r="4784" spans="1:9" ht="21" customHeight="1" x14ac:dyDescent="0.25">
      <c r="A4784" s="13" t="s">
        <v>4263</v>
      </c>
      <c r="B4784" s="14" t="s">
        <v>4264</v>
      </c>
      <c r="C4784" s="66" t="s">
        <v>17</v>
      </c>
      <c r="D4784" s="66"/>
      <c r="E4784" s="66"/>
      <c r="F4784" s="13" t="s">
        <v>740</v>
      </c>
      <c r="G4784" s="15">
        <v>1.11E-2</v>
      </c>
      <c r="H4784" s="16">
        <v>25</v>
      </c>
      <c r="I4784" s="16">
        <f>TRUNC(TRUNC(G4784,8)*H4784,2)</f>
        <v>0.27</v>
      </c>
    </row>
    <row r="4785" spans="1:9" ht="15" customHeight="1" x14ac:dyDescent="0.25">
      <c r="A4785" s="8"/>
      <c r="B4785" s="8"/>
      <c r="C4785" s="8"/>
      <c r="D4785" s="8"/>
      <c r="E4785" s="8"/>
      <c r="F4785" s="8"/>
      <c r="G4785" s="67" t="s">
        <v>3896</v>
      </c>
      <c r="H4785" s="67"/>
      <c r="I4785" s="17">
        <f>SUM(I4783:I4784)</f>
        <v>8.379999999999999</v>
      </c>
    </row>
    <row r="4786" spans="1:9" ht="15" customHeight="1" x14ac:dyDescent="0.25">
      <c r="A4786" s="64" t="s">
        <v>3872</v>
      </c>
      <c r="B4786" s="64"/>
      <c r="C4786" s="65" t="s">
        <v>3</v>
      </c>
      <c r="D4786" s="65"/>
      <c r="E4786" s="65"/>
      <c r="F4786" s="12" t="s">
        <v>4</v>
      </c>
      <c r="G4786" s="12" t="s">
        <v>3725</v>
      </c>
      <c r="H4786" s="12" t="s">
        <v>3726</v>
      </c>
      <c r="I4786" s="12" t="s">
        <v>3727</v>
      </c>
    </row>
    <row r="4787" spans="1:9" ht="21" customHeight="1" x14ac:dyDescent="0.25">
      <c r="A4787" s="13" t="s">
        <v>4740</v>
      </c>
      <c r="B4787" s="14" t="s">
        <v>4741</v>
      </c>
      <c r="C4787" s="66" t="s">
        <v>17</v>
      </c>
      <c r="D4787" s="66"/>
      <c r="E4787" s="66"/>
      <c r="F4787" s="13" t="s">
        <v>25</v>
      </c>
      <c r="G4787" s="15">
        <v>7.2556000000000001E-3</v>
      </c>
      <c r="H4787" s="16">
        <v>25.12</v>
      </c>
      <c r="I4787" s="16">
        <f>TRUNC(TRUNC(G4787,8)*H4787,2)</f>
        <v>0.18</v>
      </c>
    </row>
    <row r="4788" spans="1:9" ht="15" customHeight="1" x14ac:dyDescent="0.25">
      <c r="A4788" s="13" t="s">
        <v>4742</v>
      </c>
      <c r="B4788" s="14" t="s">
        <v>4743</v>
      </c>
      <c r="C4788" s="66" t="s">
        <v>17</v>
      </c>
      <c r="D4788" s="66"/>
      <c r="E4788" s="66"/>
      <c r="F4788" s="13" t="s">
        <v>25</v>
      </c>
      <c r="G4788" s="15">
        <v>5.3737E-2</v>
      </c>
      <c r="H4788" s="16">
        <v>33.29</v>
      </c>
      <c r="I4788" s="16">
        <f>TRUNC(TRUNC(G4788,8)*H4788,2)</f>
        <v>1.78</v>
      </c>
    </row>
    <row r="4789" spans="1:9" ht="18" customHeight="1" x14ac:dyDescent="0.25">
      <c r="A4789" s="8"/>
      <c r="B4789" s="8"/>
      <c r="C4789" s="8"/>
      <c r="D4789" s="8"/>
      <c r="E4789" s="8"/>
      <c r="F4789" s="8"/>
      <c r="G4789" s="67" t="s">
        <v>3875</v>
      </c>
      <c r="H4789" s="67"/>
      <c r="I4789" s="17">
        <f>SUM(I4787:I4788)</f>
        <v>1.96</v>
      </c>
    </row>
    <row r="4790" spans="1:9" ht="15" customHeight="1" x14ac:dyDescent="0.25">
      <c r="A4790" s="8"/>
      <c r="B4790" s="8"/>
      <c r="C4790" s="8"/>
      <c r="D4790" s="8"/>
      <c r="E4790" s="8"/>
      <c r="F4790" s="8"/>
      <c r="G4790" s="68" t="s">
        <v>3745</v>
      </c>
      <c r="H4790" s="68"/>
      <c r="I4790" s="4">
        <f>ROUND(SUM(I4785,I4789),2)</f>
        <v>10.34</v>
      </c>
    </row>
    <row r="4791" spans="1:9" ht="9.9499999999999993" customHeight="1" x14ac:dyDescent="0.25">
      <c r="A4791" s="8"/>
      <c r="B4791" s="8"/>
      <c r="C4791" s="8"/>
      <c r="D4791" s="8"/>
      <c r="E4791" s="8"/>
      <c r="F4791" s="8"/>
      <c r="G4791" s="62"/>
      <c r="H4791" s="62"/>
      <c r="I4791" s="62"/>
    </row>
    <row r="4792" spans="1:9" ht="20.100000000000001" customHeight="1" x14ac:dyDescent="0.25">
      <c r="A4792" s="63" t="s">
        <v>5383</v>
      </c>
      <c r="B4792" s="63"/>
      <c r="C4792" s="63"/>
      <c r="D4792" s="63"/>
      <c r="E4792" s="63"/>
      <c r="F4792" s="63"/>
      <c r="G4792" s="63"/>
      <c r="H4792" s="63"/>
      <c r="I4792" s="63"/>
    </row>
    <row r="4793" spans="1:9" ht="15" customHeight="1" x14ac:dyDescent="0.25">
      <c r="A4793" s="64" t="s">
        <v>3887</v>
      </c>
      <c r="B4793" s="64"/>
      <c r="C4793" s="65" t="s">
        <v>3</v>
      </c>
      <c r="D4793" s="65"/>
      <c r="E4793" s="65"/>
      <c r="F4793" s="12" t="s">
        <v>4</v>
      </c>
      <c r="G4793" s="12" t="s">
        <v>3725</v>
      </c>
      <c r="H4793" s="12" t="s">
        <v>3726</v>
      </c>
      <c r="I4793" s="12" t="s">
        <v>3727</v>
      </c>
    </row>
    <row r="4794" spans="1:9" ht="15" customHeight="1" x14ac:dyDescent="0.25">
      <c r="A4794" s="13" t="s">
        <v>5384</v>
      </c>
      <c r="B4794" s="14" t="s">
        <v>5385</v>
      </c>
      <c r="C4794" s="66" t="s">
        <v>17</v>
      </c>
      <c r="D4794" s="66"/>
      <c r="E4794" s="66"/>
      <c r="F4794" s="13" t="s">
        <v>740</v>
      </c>
      <c r="G4794" s="15">
        <v>1.1100000000000001</v>
      </c>
      <c r="H4794" s="16">
        <v>6.89</v>
      </c>
      <c r="I4794" s="16">
        <f>TRUNC(TRUNC(G4794,8)*H4794,2)</f>
        <v>7.64</v>
      </c>
    </row>
    <row r="4795" spans="1:9" ht="21" customHeight="1" x14ac:dyDescent="0.25">
      <c r="A4795" s="13" t="s">
        <v>4263</v>
      </c>
      <c r="B4795" s="14" t="s">
        <v>4264</v>
      </c>
      <c r="C4795" s="66" t="s">
        <v>17</v>
      </c>
      <c r="D4795" s="66"/>
      <c r="E4795" s="66"/>
      <c r="F4795" s="13" t="s">
        <v>740</v>
      </c>
      <c r="G4795" s="15">
        <v>1.11E-2</v>
      </c>
      <c r="H4795" s="16">
        <v>25</v>
      </c>
      <c r="I4795" s="16">
        <f>TRUNC(TRUNC(G4795,8)*H4795,2)</f>
        <v>0.27</v>
      </c>
    </row>
    <row r="4796" spans="1:9" ht="15" customHeight="1" x14ac:dyDescent="0.25">
      <c r="A4796" s="8"/>
      <c r="B4796" s="8"/>
      <c r="C4796" s="8"/>
      <c r="D4796" s="8"/>
      <c r="E4796" s="8"/>
      <c r="F4796" s="8"/>
      <c r="G4796" s="67" t="s">
        <v>3896</v>
      </c>
      <c r="H4796" s="67"/>
      <c r="I4796" s="17">
        <f>SUM(I4794:I4795)</f>
        <v>7.91</v>
      </c>
    </row>
    <row r="4797" spans="1:9" ht="15" customHeight="1" x14ac:dyDescent="0.25">
      <c r="A4797" s="64" t="s">
        <v>3872</v>
      </c>
      <c r="B4797" s="64"/>
      <c r="C4797" s="65" t="s">
        <v>3</v>
      </c>
      <c r="D4797" s="65"/>
      <c r="E4797" s="65"/>
      <c r="F4797" s="12" t="s">
        <v>4</v>
      </c>
      <c r="G4797" s="12" t="s">
        <v>3725</v>
      </c>
      <c r="H4797" s="12" t="s">
        <v>3726</v>
      </c>
      <c r="I4797" s="12" t="s">
        <v>3727</v>
      </c>
    </row>
    <row r="4798" spans="1:9" ht="21" customHeight="1" x14ac:dyDescent="0.25">
      <c r="A4798" s="13" t="s">
        <v>4740</v>
      </c>
      <c r="B4798" s="14" t="s">
        <v>4741</v>
      </c>
      <c r="C4798" s="66" t="s">
        <v>17</v>
      </c>
      <c r="D4798" s="66"/>
      <c r="E4798" s="66"/>
      <c r="F4798" s="13" t="s">
        <v>25</v>
      </c>
      <c r="G4798" s="15">
        <v>4.2490999999999996E-3</v>
      </c>
      <c r="H4798" s="16">
        <v>25.12</v>
      </c>
      <c r="I4798" s="16">
        <f>TRUNC(TRUNC(G4798,8)*H4798,2)</f>
        <v>0.1</v>
      </c>
    </row>
    <row r="4799" spans="1:9" ht="15" customHeight="1" x14ac:dyDescent="0.25">
      <c r="A4799" s="13" t="s">
        <v>4742</v>
      </c>
      <c r="B4799" s="14" t="s">
        <v>4743</v>
      </c>
      <c r="C4799" s="66" t="s">
        <v>17</v>
      </c>
      <c r="D4799" s="66"/>
      <c r="E4799" s="66"/>
      <c r="F4799" s="13" t="s">
        <v>25</v>
      </c>
      <c r="G4799" s="15">
        <v>3.1469499999999997E-2</v>
      </c>
      <c r="H4799" s="16">
        <v>33.29</v>
      </c>
      <c r="I4799" s="16">
        <f>TRUNC(TRUNC(G4799,8)*H4799,2)</f>
        <v>1.04</v>
      </c>
    </row>
    <row r="4800" spans="1:9" ht="18" customHeight="1" x14ac:dyDescent="0.25">
      <c r="A4800" s="8"/>
      <c r="B4800" s="8"/>
      <c r="C4800" s="8"/>
      <c r="D4800" s="8"/>
      <c r="E4800" s="8"/>
      <c r="F4800" s="8"/>
      <c r="G4800" s="67" t="s">
        <v>3875</v>
      </c>
      <c r="H4800" s="67"/>
      <c r="I4800" s="17">
        <f>SUM(I4798:I4799)</f>
        <v>1.1400000000000001</v>
      </c>
    </row>
    <row r="4801" spans="1:9" ht="15" customHeight="1" x14ac:dyDescent="0.25">
      <c r="A4801" s="8"/>
      <c r="B4801" s="8"/>
      <c r="C4801" s="8"/>
      <c r="D4801" s="8"/>
      <c r="E4801" s="8"/>
      <c r="F4801" s="8"/>
      <c r="G4801" s="68" t="s">
        <v>3745</v>
      </c>
      <c r="H4801" s="68"/>
      <c r="I4801" s="4">
        <f>ROUND(SUM(I4796,I4800),2)</f>
        <v>9.0500000000000007</v>
      </c>
    </row>
    <row r="4802" spans="1:9" ht="9.9499999999999993" customHeight="1" x14ac:dyDescent="0.25">
      <c r="A4802" s="8"/>
      <c r="B4802" s="8"/>
      <c r="C4802" s="8"/>
      <c r="D4802" s="8"/>
      <c r="E4802" s="8"/>
      <c r="F4802" s="8"/>
      <c r="G4802" s="62"/>
      <c r="H4802" s="62"/>
      <c r="I4802" s="62"/>
    </row>
    <row r="4803" spans="1:9" ht="20.100000000000001" customHeight="1" x14ac:dyDescent="0.25">
      <c r="A4803" s="63" t="s">
        <v>5386</v>
      </c>
      <c r="B4803" s="63"/>
      <c r="C4803" s="63"/>
      <c r="D4803" s="63"/>
      <c r="E4803" s="63"/>
      <c r="F4803" s="63"/>
      <c r="G4803" s="63"/>
      <c r="H4803" s="63"/>
      <c r="I4803" s="63"/>
    </row>
    <row r="4804" spans="1:9" ht="15" customHeight="1" x14ac:dyDescent="0.25">
      <c r="A4804" s="64" t="s">
        <v>3887</v>
      </c>
      <c r="B4804" s="64"/>
      <c r="C4804" s="65" t="s">
        <v>3</v>
      </c>
      <c r="D4804" s="65"/>
      <c r="E4804" s="65"/>
      <c r="F4804" s="12" t="s">
        <v>4</v>
      </c>
      <c r="G4804" s="12" t="s">
        <v>3725</v>
      </c>
      <c r="H4804" s="12" t="s">
        <v>3726</v>
      </c>
      <c r="I4804" s="12" t="s">
        <v>3727</v>
      </c>
    </row>
    <row r="4805" spans="1:9" ht="15" customHeight="1" x14ac:dyDescent="0.25">
      <c r="A4805" s="13" t="s">
        <v>5387</v>
      </c>
      <c r="B4805" s="14" t="s">
        <v>5388</v>
      </c>
      <c r="C4805" s="66" t="s">
        <v>17</v>
      </c>
      <c r="D4805" s="66"/>
      <c r="E4805" s="66"/>
      <c r="F4805" s="13" t="s">
        <v>740</v>
      </c>
      <c r="G4805" s="15">
        <v>1.1100000000000001</v>
      </c>
      <c r="H4805" s="16">
        <v>5.97</v>
      </c>
      <c r="I4805" s="16">
        <f>TRUNC(TRUNC(G4805,8)*H4805,2)</f>
        <v>6.62</v>
      </c>
    </row>
    <row r="4806" spans="1:9" ht="21" customHeight="1" x14ac:dyDescent="0.25">
      <c r="A4806" s="13" t="s">
        <v>4263</v>
      </c>
      <c r="B4806" s="14" t="s">
        <v>4264</v>
      </c>
      <c r="C4806" s="66" t="s">
        <v>17</v>
      </c>
      <c r="D4806" s="66"/>
      <c r="E4806" s="66"/>
      <c r="F4806" s="13" t="s">
        <v>740</v>
      </c>
      <c r="G4806" s="15">
        <v>1.11E-2</v>
      </c>
      <c r="H4806" s="16">
        <v>25</v>
      </c>
      <c r="I4806" s="16">
        <f>TRUNC(TRUNC(G4806,8)*H4806,2)</f>
        <v>0.27</v>
      </c>
    </row>
    <row r="4807" spans="1:9" ht="15" customHeight="1" x14ac:dyDescent="0.25">
      <c r="A4807" s="8"/>
      <c r="B4807" s="8"/>
      <c r="C4807" s="8"/>
      <c r="D4807" s="8"/>
      <c r="E4807" s="8"/>
      <c r="F4807" s="8"/>
      <c r="G4807" s="67" t="s">
        <v>3896</v>
      </c>
      <c r="H4807" s="67"/>
      <c r="I4807" s="17">
        <f>SUM(I4805:I4806)</f>
        <v>6.8900000000000006</v>
      </c>
    </row>
    <row r="4808" spans="1:9" ht="15" customHeight="1" x14ac:dyDescent="0.25">
      <c r="A4808" s="64" t="s">
        <v>3872</v>
      </c>
      <c r="B4808" s="64"/>
      <c r="C4808" s="65" t="s">
        <v>3</v>
      </c>
      <c r="D4808" s="65"/>
      <c r="E4808" s="65"/>
      <c r="F4808" s="12" t="s">
        <v>4</v>
      </c>
      <c r="G4808" s="12" t="s">
        <v>3725</v>
      </c>
      <c r="H4808" s="12" t="s">
        <v>3726</v>
      </c>
      <c r="I4808" s="12" t="s">
        <v>3727</v>
      </c>
    </row>
    <row r="4809" spans="1:9" ht="21" customHeight="1" x14ac:dyDescent="0.25">
      <c r="A4809" s="13" t="s">
        <v>4740</v>
      </c>
      <c r="B4809" s="14" t="s">
        <v>4741</v>
      </c>
      <c r="C4809" s="66" t="s">
        <v>17</v>
      </c>
      <c r="D4809" s="66"/>
      <c r="E4809" s="66"/>
      <c r="F4809" s="13" t="s">
        <v>25</v>
      </c>
      <c r="G4809" s="15">
        <v>3.2900999999999998E-3</v>
      </c>
      <c r="H4809" s="16">
        <v>25.12</v>
      </c>
      <c r="I4809" s="16">
        <f>TRUNC(TRUNC(G4809,8)*H4809,2)</f>
        <v>0.08</v>
      </c>
    </row>
    <row r="4810" spans="1:9" ht="15" customHeight="1" x14ac:dyDescent="0.25">
      <c r="A4810" s="13" t="s">
        <v>4742</v>
      </c>
      <c r="B4810" s="14" t="s">
        <v>4743</v>
      </c>
      <c r="C4810" s="66" t="s">
        <v>17</v>
      </c>
      <c r="D4810" s="66"/>
      <c r="E4810" s="66"/>
      <c r="F4810" s="13" t="s">
        <v>25</v>
      </c>
      <c r="G4810" s="15">
        <v>2.4367E-2</v>
      </c>
      <c r="H4810" s="16">
        <v>33.29</v>
      </c>
      <c r="I4810" s="16">
        <f>TRUNC(TRUNC(G4810,8)*H4810,2)</f>
        <v>0.81</v>
      </c>
    </row>
    <row r="4811" spans="1:9" ht="18" customHeight="1" x14ac:dyDescent="0.25">
      <c r="A4811" s="8"/>
      <c r="B4811" s="8"/>
      <c r="C4811" s="8"/>
      <c r="D4811" s="8"/>
      <c r="E4811" s="8"/>
      <c r="F4811" s="8"/>
      <c r="G4811" s="67" t="s">
        <v>3875</v>
      </c>
      <c r="H4811" s="67"/>
      <c r="I4811" s="17">
        <f>SUM(I4809:I4810)</f>
        <v>0.89</v>
      </c>
    </row>
    <row r="4812" spans="1:9" ht="15" customHeight="1" x14ac:dyDescent="0.25">
      <c r="A4812" s="8"/>
      <c r="B4812" s="8"/>
      <c r="C4812" s="8"/>
      <c r="D4812" s="8"/>
      <c r="E4812" s="8"/>
      <c r="F4812" s="8"/>
      <c r="G4812" s="68" t="s">
        <v>3745</v>
      </c>
      <c r="H4812" s="68"/>
      <c r="I4812" s="4">
        <f>ROUND(SUM(I4807,I4811),2)</f>
        <v>7.78</v>
      </c>
    </row>
    <row r="4813" spans="1:9" ht="9.9499999999999993" customHeight="1" x14ac:dyDescent="0.25">
      <c r="A4813" s="8"/>
      <c r="B4813" s="8"/>
      <c r="C4813" s="8"/>
      <c r="D4813" s="8"/>
      <c r="E4813" s="8"/>
      <c r="F4813" s="8"/>
      <c r="G4813" s="62"/>
      <c r="H4813" s="62"/>
      <c r="I4813" s="62"/>
    </row>
    <row r="4814" spans="1:9" ht="20.100000000000001" customHeight="1" x14ac:dyDescent="0.25">
      <c r="A4814" s="63" t="s">
        <v>5389</v>
      </c>
      <c r="B4814" s="63"/>
      <c r="C4814" s="63"/>
      <c r="D4814" s="63"/>
      <c r="E4814" s="63"/>
      <c r="F4814" s="63"/>
      <c r="G4814" s="63"/>
      <c r="H4814" s="63"/>
      <c r="I4814" s="63"/>
    </row>
    <row r="4815" spans="1:9" ht="15" customHeight="1" x14ac:dyDescent="0.25">
      <c r="A4815" s="64" t="s">
        <v>3887</v>
      </c>
      <c r="B4815" s="64"/>
      <c r="C4815" s="65" t="s">
        <v>3</v>
      </c>
      <c r="D4815" s="65"/>
      <c r="E4815" s="65"/>
      <c r="F4815" s="12" t="s">
        <v>4</v>
      </c>
      <c r="G4815" s="12" t="s">
        <v>3725</v>
      </c>
      <c r="H4815" s="12" t="s">
        <v>3726</v>
      </c>
      <c r="I4815" s="12" t="s">
        <v>3727</v>
      </c>
    </row>
    <row r="4816" spans="1:9" ht="21" customHeight="1" x14ac:dyDescent="0.25">
      <c r="A4816" s="13" t="s">
        <v>4147</v>
      </c>
      <c r="B4816" s="14" t="s">
        <v>4148</v>
      </c>
      <c r="C4816" s="66" t="s">
        <v>17</v>
      </c>
      <c r="D4816" s="66"/>
      <c r="E4816" s="66"/>
      <c r="F4816" s="13" t="s">
        <v>4149</v>
      </c>
      <c r="G4816" s="15">
        <v>1.7000000000000001E-2</v>
      </c>
      <c r="H4816" s="16">
        <v>6.71</v>
      </c>
      <c r="I4816" s="16">
        <f>TRUNC(TRUNC(G4816,8)*H4816,2)</f>
        <v>0.11</v>
      </c>
    </row>
    <row r="4817" spans="1:9" ht="21" customHeight="1" x14ac:dyDescent="0.25">
      <c r="A4817" s="13" t="s">
        <v>3925</v>
      </c>
      <c r="B4817" s="14" t="s">
        <v>3926</v>
      </c>
      <c r="C4817" s="66" t="s">
        <v>17</v>
      </c>
      <c r="D4817" s="66"/>
      <c r="E4817" s="66"/>
      <c r="F4817" s="13" t="s">
        <v>178</v>
      </c>
      <c r="G4817" s="15">
        <v>0.37</v>
      </c>
      <c r="H4817" s="16">
        <v>9.6199999999999992</v>
      </c>
      <c r="I4817" s="16">
        <f>TRUNC(TRUNC(G4817,8)*H4817,2)</f>
        <v>3.55</v>
      </c>
    </row>
    <row r="4818" spans="1:9" ht="15" customHeight="1" x14ac:dyDescent="0.25">
      <c r="A4818" s="13" t="s">
        <v>4771</v>
      </c>
      <c r="B4818" s="14" t="s">
        <v>4772</v>
      </c>
      <c r="C4818" s="66" t="s">
        <v>17</v>
      </c>
      <c r="D4818" s="66"/>
      <c r="E4818" s="66"/>
      <c r="F4818" s="13" t="s">
        <v>740</v>
      </c>
      <c r="G4818" s="15">
        <v>9.5000000000000001E-2</v>
      </c>
      <c r="H4818" s="16">
        <v>16.32</v>
      </c>
      <c r="I4818" s="16">
        <f>TRUNC(TRUNC(G4818,8)*H4818,2)</f>
        <v>1.55</v>
      </c>
    </row>
    <row r="4819" spans="1:9" ht="21" customHeight="1" x14ac:dyDescent="0.25">
      <c r="A4819" s="13" t="s">
        <v>4150</v>
      </c>
      <c r="B4819" s="14" t="s">
        <v>4151</v>
      </c>
      <c r="C4819" s="66" t="s">
        <v>17</v>
      </c>
      <c r="D4819" s="66"/>
      <c r="E4819" s="66"/>
      <c r="F4819" s="13" t="s">
        <v>178</v>
      </c>
      <c r="G4819" s="15">
        <v>0.44</v>
      </c>
      <c r="H4819" s="16">
        <v>3.36</v>
      </c>
      <c r="I4819" s="16">
        <f>TRUNC(TRUNC(G4819,8)*H4819,2)</f>
        <v>1.47</v>
      </c>
    </row>
    <row r="4820" spans="1:9" ht="29.1" customHeight="1" x14ac:dyDescent="0.25">
      <c r="A4820" s="13" t="s">
        <v>4095</v>
      </c>
      <c r="B4820" s="14" t="s">
        <v>4096</v>
      </c>
      <c r="C4820" s="66" t="s">
        <v>17</v>
      </c>
      <c r="D4820" s="66"/>
      <c r="E4820" s="66"/>
      <c r="F4820" s="13" t="s">
        <v>178</v>
      </c>
      <c r="G4820" s="15">
        <v>1.38</v>
      </c>
      <c r="H4820" s="16">
        <v>18.809999999999999</v>
      </c>
      <c r="I4820" s="16">
        <f>TRUNC(TRUNC(G4820,8)*H4820,2)</f>
        <v>25.95</v>
      </c>
    </row>
    <row r="4821" spans="1:9" ht="15" customHeight="1" x14ac:dyDescent="0.25">
      <c r="A4821" s="8"/>
      <c r="B4821" s="8"/>
      <c r="C4821" s="8"/>
      <c r="D4821" s="8"/>
      <c r="E4821" s="8"/>
      <c r="F4821" s="8"/>
      <c r="G4821" s="67" t="s">
        <v>3896</v>
      </c>
      <c r="H4821" s="67"/>
      <c r="I4821" s="17">
        <f>SUM(I4816:I4820)</f>
        <v>32.629999999999995</v>
      </c>
    </row>
    <row r="4822" spans="1:9" ht="15" customHeight="1" x14ac:dyDescent="0.25">
      <c r="A4822" s="64" t="s">
        <v>3872</v>
      </c>
      <c r="B4822" s="64"/>
      <c r="C4822" s="65" t="s">
        <v>3</v>
      </c>
      <c r="D4822" s="65"/>
      <c r="E4822" s="65"/>
      <c r="F4822" s="12" t="s">
        <v>4</v>
      </c>
      <c r="G4822" s="12" t="s">
        <v>3725</v>
      </c>
      <c r="H4822" s="12" t="s">
        <v>3726</v>
      </c>
      <c r="I4822" s="12" t="s">
        <v>3727</v>
      </c>
    </row>
    <row r="4823" spans="1:9" ht="21" customHeight="1" x14ac:dyDescent="0.25">
      <c r="A4823" s="13" t="s">
        <v>3908</v>
      </c>
      <c r="B4823" s="14" t="s">
        <v>3909</v>
      </c>
      <c r="C4823" s="66" t="s">
        <v>17</v>
      </c>
      <c r="D4823" s="66"/>
      <c r="E4823" s="66"/>
      <c r="F4823" s="13" t="s">
        <v>25</v>
      </c>
      <c r="G4823" s="15">
        <v>1.444</v>
      </c>
      <c r="H4823" s="16">
        <v>24.95</v>
      </c>
      <c r="I4823" s="16">
        <f>TRUNC(TRUNC(G4823,8)*H4823,2)</f>
        <v>36.020000000000003</v>
      </c>
    </row>
    <row r="4824" spans="1:9" ht="21" customHeight="1" x14ac:dyDescent="0.25">
      <c r="A4824" s="13" t="s">
        <v>3897</v>
      </c>
      <c r="B4824" s="14" t="s">
        <v>3898</v>
      </c>
      <c r="C4824" s="66" t="s">
        <v>17</v>
      </c>
      <c r="D4824" s="66"/>
      <c r="E4824" s="66"/>
      <c r="F4824" s="13" t="s">
        <v>25</v>
      </c>
      <c r="G4824" s="15">
        <v>2.3570000000000002</v>
      </c>
      <c r="H4824" s="16">
        <v>33.07</v>
      </c>
      <c r="I4824" s="16">
        <f>TRUNC(TRUNC(G4824,8)*H4824,2)</f>
        <v>77.94</v>
      </c>
    </row>
    <row r="4825" spans="1:9" ht="18" customHeight="1" x14ac:dyDescent="0.25">
      <c r="A4825" s="8"/>
      <c r="B4825" s="8"/>
      <c r="C4825" s="8"/>
      <c r="D4825" s="8"/>
      <c r="E4825" s="8"/>
      <c r="F4825" s="8"/>
      <c r="G4825" s="67" t="s">
        <v>3875</v>
      </c>
      <c r="H4825" s="67"/>
      <c r="I4825" s="17">
        <f>SUM(I4823:I4824)</f>
        <v>113.96000000000001</v>
      </c>
    </row>
    <row r="4826" spans="1:9" ht="15" customHeight="1" x14ac:dyDescent="0.25">
      <c r="A4826" s="8"/>
      <c r="B4826" s="8"/>
      <c r="C4826" s="8"/>
      <c r="D4826" s="8"/>
      <c r="E4826" s="8"/>
      <c r="F4826" s="8"/>
      <c r="G4826" s="68" t="s">
        <v>3745</v>
      </c>
      <c r="H4826" s="68"/>
      <c r="I4826" s="4">
        <f>ROUND(SUM(I4821,I4825),2)</f>
        <v>146.59</v>
      </c>
    </row>
    <row r="4827" spans="1:9" ht="9.9499999999999993" customHeight="1" x14ac:dyDescent="0.25">
      <c r="A4827" s="8"/>
      <c r="B4827" s="8"/>
      <c r="C4827" s="8"/>
      <c r="D4827" s="8"/>
      <c r="E4827" s="8"/>
      <c r="F4827" s="8"/>
      <c r="G4827" s="62"/>
      <c r="H4827" s="62"/>
      <c r="I4827" s="62"/>
    </row>
    <row r="4828" spans="1:9" ht="20.100000000000001" customHeight="1" x14ac:dyDescent="0.25">
      <c r="A4828" s="63" t="s">
        <v>5390</v>
      </c>
      <c r="B4828" s="63"/>
      <c r="C4828" s="63"/>
      <c r="D4828" s="63"/>
      <c r="E4828" s="63"/>
      <c r="F4828" s="63"/>
      <c r="G4828" s="63"/>
      <c r="H4828" s="63"/>
      <c r="I4828" s="63"/>
    </row>
    <row r="4829" spans="1:9" ht="15" customHeight="1" x14ac:dyDescent="0.25">
      <c r="A4829" s="64" t="s">
        <v>3865</v>
      </c>
      <c r="B4829" s="64"/>
      <c r="C4829" s="65" t="s">
        <v>3</v>
      </c>
      <c r="D4829" s="65"/>
      <c r="E4829" s="65"/>
      <c r="F4829" s="12" t="s">
        <v>4</v>
      </c>
      <c r="G4829" s="12" t="s">
        <v>3725</v>
      </c>
      <c r="H4829" s="12" t="s">
        <v>3726</v>
      </c>
      <c r="I4829" s="12" t="s">
        <v>3727</v>
      </c>
    </row>
    <row r="4830" spans="1:9" ht="29.1" customHeight="1" x14ac:dyDescent="0.25">
      <c r="A4830" s="13" t="s">
        <v>4731</v>
      </c>
      <c r="B4830" s="14" t="s">
        <v>4732</v>
      </c>
      <c r="C4830" s="66" t="s">
        <v>17</v>
      </c>
      <c r="D4830" s="66"/>
      <c r="E4830" s="66"/>
      <c r="F4830" s="13" t="s">
        <v>3868</v>
      </c>
      <c r="G4830" s="15">
        <v>4.9000000000000002E-2</v>
      </c>
      <c r="H4830" s="16">
        <v>0.52</v>
      </c>
      <c r="I4830" s="16">
        <f>TRUNC(TRUNC(G4830,8)*H4830,2)</f>
        <v>0.02</v>
      </c>
    </row>
    <row r="4831" spans="1:9" ht="29.1" customHeight="1" x14ac:dyDescent="0.25">
      <c r="A4831" s="13" t="s">
        <v>4733</v>
      </c>
      <c r="B4831" s="14" t="s">
        <v>4734</v>
      </c>
      <c r="C4831" s="66" t="s">
        <v>17</v>
      </c>
      <c r="D4831" s="66"/>
      <c r="E4831" s="66"/>
      <c r="F4831" s="13" t="s">
        <v>3829</v>
      </c>
      <c r="G4831" s="15">
        <v>5.2999999999999999E-2</v>
      </c>
      <c r="H4831" s="16">
        <v>1.41</v>
      </c>
      <c r="I4831" s="16">
        <f>TRUNC(TRUNC(G4831,8)*H4831,2)</f>
        <v>7.0000000000000007E-2</v>
      </c>
    </row>
    <row r="4832" spans="1:9" ht="18" customHeight="1" x14ac:dyDescent="0.25">
      <c r="A4832" s="8"/>
      <c r="B4832" s="8"/>
      <c r="C4832" s="8"/>
      <c r="D4832" s="8"/>
      <c r="E4832" s="8"/>
      <c r="F4832" s="8"/>
      <c r="G4832" s="67" t="s">
        <v>3871</v>
      </c>
      <c r="H4832" s="67"/>
      <c r="I4832" s="17">
        <f>SUM(I4830:I4831)</f>
        <v>9.0000000000000011E-2</v>
      </c>
    </row>
    <row r="4833" spans="1:9" ht="15" customHeight="1" x14ac:dyDescent="0.25">
      <c r="A4833" s="64" t="s">
        <v>3887</v>
      </c>
      <c r="B4833" s="64"/>
      <c r="C4833" s="65" t="s">
        <v>3</v>
      </c>
      <c r="D4833" s="65"/>
      <c r="E4833" s="65"/>
      <c r="F4833" s="12" t="s">
        <v>4</v>
      </c>
      <c r="G4833" s="12" t="s">
        <v>3725</v>
      </c>
      <c r="H4833" s="12" t="s">
        <v>3726</v>
      </c>
      <c r="I4833" s="12" t="s">
        <v>3727</v>
      </c>
    </row>
    <row r="4834" spans="1:9" ht="38.1" customHeight="1" x14ac:dyDescent="0.25">
      <c r="A4834" s="13" t="s">
        <v>4735</v>
      </c>
      <c r="B4834" s="14" t="s">
        <v>4736</v>
      </c>
      <c r="C4834" s="66" t="s">
        <v>17</v>
      </c>
      <c r="D4834" s="66"/>
      <c r="E4834" s="66"/>
      <c r="F4834" s="13" t="s">
        <v>76</v>
      </c>
      <c r="G4834" s="15">
        <v>1.06</v>
      </c>
      <c r="H4834" s="16">
        <v>660.18</v>
      </c>
      <c r="I4834" s="16">
        <f>TRUNC(TRUNC(G4834,8)*H4834,2)</f>
        <v>699.79</v>
      </c>
    </row>
    <row r="4835" spans="1:9" ht="15" customHeight="1" x14ac:dyDescent="0.25">
      <c r="A4835" s="8"/>
      <c r="B4835" s="8"/>
      <c r="C4835" s="8"/>
      <c r="D4835" s="8"/>
      <c r="E4835" s="8"/>
      <c r="F4835" s="8"/>
      <c r="G4835" s="67" t="s">
        <v>3896</v>
      </c>
      <c r="H4835" s="67"/>
      <c r="I4835" s="17">
        <f>SUM(I4834:I4834)</f>
        <v>699.79</v>
      </c>
    </row>
    <row r="4836" spans="1:9" ht="15" customHeight="1" x14ac:dyDescent="0.25">
      <c r="A4836" s="64" t="s">
        <v>3872</v>
      </c>
      <c r="B4836" s="64"/>
      <c r="C4836" s="65" t="s">
        <v>3</v>
      </c>
      <c r="D4836" s="65"/>
      <c r="E4836" s="65"/>
      <c r="F4836" s="12" t="s">
        <v>4</v>
      </c>
      <c r="G4836" s="12" t="s">
        <v>3725</v>
      </c>
      <c r="H4836" s="12" t="s">
        <v>3726</v>
      </c>
      <c r="I4836" s="12" t="s">
        <v>3727</v>
      </c>
    </row>
    <row r="4837" spans="1:9" ht="15" customHeight="1" x14ac:dyDescent="0.25">
      <c r="A4837" s="13" t="s">
        <v>3948</v>
      </c>
      <c r="B4837" s="14" t="s">
        <v>3949</v>
      </c>
      <c r="C4837" s="66" t="s">
        <v>17</v>
      </c>
      <c r="D4837" s="66"/>
      <c r="E4837" s="66"/>
      <c r="F4837" s="13" t="s">
        <v>25</v>
      </c>
      <c r="G4837" s="15">
        <v>0.41099999999999998</v>
      </c>
      <c r="H4837" s="16">
        <v>33.520000000000003</v>
      </c>
      <c r="I4837" s="16">
        <f>TRUNC(TRUNC(G4837,8)*H4837,2)</f>
        <v>13.77</v>
      </c>
    </row>
    <row r="4838" spans="1:9" ht="15" customHeight="1" x14ac:dyDescent="0.25">
      <c r="A4838" s="13" t="s">
        <v>3899</v>
      </c>
      <c r="B4838" s="14" t="s">
        <v>3900</v>
      </c>
      <c r="C4838" s="66" t="s">
        <v>17</v>
      </c>
      <c r="D4838" s="66"/>
      <c r="E4838" s="66"/>
      <c r="F4838" s="13" t="s">
        <v>25</v>
      </c>
      <c r="G4838" s="15">
        <v>0.41099999999999998</v>
      </c>
      <c r="H4838" s="16">
        <v>24.37</v>
      </c>
      <c r="I4838" s="16">
        <f>TRUNC(TRUNC(G4838,8)*H4838,2)</f>
        <v>10.01</v>
      </c>
    </row>
    <row r="4839" spans="1:9" ht="18" customHeight="1" x14ac:dyDescent="0.25">
      <c r="A4839" s="8"/>
      <c r="B4839" s="8"/>
      <c r="C4839" s="8"/>
      <c r="D4839" s="8"/>
      <c r="E4839" s="8"/>
      <c r="F4839" s="8"/>
      <c r="G4839" s="67" t="s">
        <v>3875</v>
      </c>
      <c r="H4839" s="67"/>
      <c r="I4839" s="17">
        <f>SUM(I4837:I4838)</f>
        <v>23.78</v>
      </c>
    </row>
    <row r="4840" spans="1:9" ht="15" customHeight="1" x14ac:dyDescent="0.25">
      <c r="A4840" s="8"/>
      <c r="B4840" s="8"/>
      <c r="C4840" s="8"/>
      <c r="D4840" s="8"/>
      <c r="E4840" s="8"/>
      <c r="F4840" s="8"/>
      <c r="G4840" s="68" t="s">
        <v>3745</v>
      </c>
      <c r="H4840" s="68"/>
      <c r="I4840" s="4">
        <f>ROUND(SUM(I4832,I4835,I4839),2)</f>
        <v>723.66</v>
      </c>
    </row>
    <row r="4841" spans="1:9" ht="9.9499999999999993" customHeight="1" x14ac:dyDescent="0.25">
      <c r="A4841" s="8"/>
      <c r="B4841" s="8"/>
      <c r="C4841" s="8"/>
      <c r="D4841" s="8"/>
      <c r="E4841" s="8"/>
      <c r="F4841" s="8"/>
      <c r="G4841" s="62"/>
      <c r="H4841" s="62"/>
      <c r="I4841" s="62"/>
    </row>
    <row r="4842" spans="1:9" ht="20.100000000000001" customHeight="1" x14ac:dyDescent="0.25">
      <c r="A4842" s="63" t="s">
        <v>5391</v>
      </c>
      <c r="B4842" s="63"/>
      <c r="C4842" s="63"/>
      <c r="D4842" s="63"/>
      <c r="E4842" s="63"/>
      <c r="F4842" s="63"/>
      <c r="G4842" s="63"/>
      <c r="H4842" s="63"/>
      <c r="I4842" s="63"/>
    </row>
    <row r="4843" spans="1:9" ht="15" customHeight="1" x14ac:dyDescent="0.25">
      <c r="A4843" s="64" t="s">
        <v>3887</v>
      </c>
      <c r="B4843" s="64"/>
      <c r="C4843" s="65" t="s">
        <v>3</v>
      </c>
      <c r="D4843" s="65"/>
      <c r="E4843" s="65"/>
      <c r="F4843" s="12" t="s">
        <v>4</v>
      </c>
      <c r="G4843" s="12" t="s">
        <v>3725</v>
      </c>
      <c r="H4843" s="12" t="s">
        <v>3726</v>
      </c>
      <c r="I4843" s="12" t="s">
        <v>3727</v>
      </c>
    </row>
    <row r="4844" spans="1:9" ht="29.1" customHeight="1" x14ac:dyDescent="0.25">
      <c r="A4844" s="13" t="s">
        <v>5392</v>
      </c>
      <c r="B4844" s="14" t="s">
        <v>5393</v>
      </c>
      <c r="C4844" s="66" t="s">
        <v>17</v>
      </c>
      <c r="D4844" s="66"/>
      <c r="E4844" s="66"/>
      <c r="F4844" s="13" t="s">
        <v>61</v>
      </c>
      <c r="G4844" s="15">
        <v>13.6</v>
      </c>
      <c r="H4844" s="16">
        <v>2.17</v>
      </c>
      <c r="I4844" s="16">
        <f>TRUNC(TRUNC(G4844,8)*H4844,2)</f>
        <v>29.51</v>
      </c>
    </row>
    <row r="4845" spans="1:9" ht="15" customHeight="1" x14ac:dyDescent="0.25">
      <c r="A4845" s="13" t="s">
        <v>4822</v>
      </c>
      <c r="B4845" s="14" t="s">
        <v>4823</v>
      </c>
      <c r="C4845" s="66" t="s">
        <v>17</v>
      </c>
      <c r="D4845" s="66"/>
      <c r="E4845" s="66"/>
      <c r="F4845" s="13" t="s">
        <v>4824</v>
      </c>
      <c r="G4845" s="15">
        <v>5.0000000000000001E-3</v>
      </c>
      <c r="H4845" s="16">
        <v>63.01</v>
      </c>
      <c r="I4845" s="16">
        <f>TRUNC(TRUNC(G4845,8)*H4845,2)</f>
        <v>0.31</v>
      </c>
    </row>
    <row r="4846" spans="1:9" ht="29.1" customHeight="1" x14ac:dyDescent="0.25">
      <c r="A4846" s="13" t="s">
        <v>5394</v>
      </c>
      <c r="B4846" s="14" t="s">
        <v>5395</v>
      </c>
      <c r="C4846" s="66" t="s">
        <v>17</v>
      </c>
      <c r="D4846" s="66"/>
      <c r="E4846" s="66"/>
      <c r="F4846" s="13" t="s">
        <v>178</v>
      </c>
      <c r="G4846" s="15">
        <v>0.42</v>
      </c>
      <c r="H4846" s="16">
        <v>1.93</v>
      </c>
      <c r="I4846" s="16">
        <f>TRUNC(TRUNC(G4846,8)*H4846,2)</f>
        <v>0.81</v>
      </c>
    </row>
    <row r="4847" spans="1:9" ht="15" customHeight="1" x14ac:dyDescent="0.25">
      <c r="A4847" s="8"/>
      <c r="B4847" s="8"/>
      <c r="C4847" s="8"/>
      <c r="D4847" s="8"/>
      <c r="E4847" s="8"/>
      <c r="F4847" s="8"/>
      <c r="G4847" s="67" t="s">
        <v>3896</v>
      </c>
      <c r="H4847" s="67"/>
      <c r="I4847" s="17">
        <f>SUM(I4844:I4846)</f>
        <v>30.63</v>
      </c>
    </row>
    <row r="4848" spans="1:9" ht="15" customHeight="1" x14ac:dyDescent="0.25">
      <c r="A4848" s="64" t="s">
        <v>3872</v>
      </c>
      <c r="B4848" s="64"/>
      <c r="C4848" s="65" t="s">
        <v>3</v>
      </c>
      <c r="D4848" s="65"/>
      <c r="E4848" s="65"/>
      <c r="F4848" s="12" t="s">
        <v>4</v>
      </c>
      <c r="G4848" s="12" t="s">
        <v>3725</v>
      </c>
      <c r="H4848" s="12" t="s">
        <v>3726</v>
      </c>
      <c r="I4848" s="12" t="s">
        <v>3727</v>
      </c>
    </row>
    <row r="4849" spans="1:9" ht="15" customHeight="1" x14ac:dyDescent="0.25">
      <c r="A4849" s="13" t="s">
        <v>3948</v>
      </c>
      <c r="B4849" s="14" t="s">
        <v>3949</v>
      </c>
      <c r="C4849" s="66" t="s">
        <v>17</v>
      </c>
      <c r="D4849" s="66"/>
      <c r="E4849" s="66"/>
      <c r="F4849" s="13" t="s">
        <v>25</v>
      </c>
      <c r="G4849" s="15">
        <v>0.59</v>
      </c>
      <c r="H4849" s="16">
        <v>33.520000000000003</v>
      </c>
      <c r="I4849" s="16">
        <f>TRUNC(TRUNC(G4849,8)*H4849,2)</f>
        <v>19.77</v>
      </c>
    </row>
    <row r="4850" spans="1:9" ht="15" customHeight="1" x14ac:dyDescent="0.25">
      <c r="A4850" s="13" t="s">
        <v>3899</v>
      </c>
      <c r="B4850" s="14" t="s">
        <v>3900</v>
      </c>
      <c r="C4850" s="66" t="s">
        <v>17</v>
      </c>
      <c r="D4850" s="66"/>
      <c r="E4850" s="66"/>
      <c r="F4850" s="13" t="s">
        <v>25</v>
      </c>
      <c r="G4850" s="15">
        <v>0.29499999999999998</v>
      </c>
      <c r="H4850" s="16">
        <v>24.37</v>
      </c>
      <c r="I4850" s="16">
        <f>TRUNC(TRUNC(G4850,8)*H4850,2)</f>
        <v>7.18</v>
      </c>
    </row>
    <row r="4851" spans="1:9" ht="18" customHeight="1" x14ac:dyDescent="0.25">
      <c r="A4851" s="8"/>
      <c r="B4851" s="8"/>
      <c r="C4851" s="8"/>
      <c r="D4851" s="8"/>
      <c r="E4851" s="8"/>
      <c r="F4851" s="8"/>
      <c r="G4851" s="67" t="s">
        <v>3875</v>
      </c>
      <c r="H4851" s="67"/>
      <c r="I4851" s="17">
        <f>SUM(I4849:I4850)</f>
        <v>26.95</v>
      </c>
    </row>
    <row r="4852" spans="1:9" ht="15" customHeight="1" x14ac:dyDescent="0.25">
      <c r="A4852" s="64" t="s">
        <v>3741</v>
      </c>
      <c r="B4852" s="64"/>
      <c r="C4852" s="65" t="s">
        <v>3</v>
      </c>
      <c r="D4852" s="65"/>
      <c r="E4852" s="65"/>
      <c r="F4852" s="12" t="s">
        <v>4</v>
      </c>
      <c r="G4852" s="12" t="s">
        <v>3725</v>
      </c>
      <c r="H4852" s="12" t="s">
        <v>3726</v>
      </c>
      <c r="I4852" s="12" t="s">
        <v>3727</v>
      </c>
    </row>
    <row r="4853" spans="1:9" ht="38.1" customHeight="1" x14ac:dyDescent="0.25">
      <c r="A4853" s="13" t="s">
        <v>5246</v>
      </c>
      <c r="B4853" s="14" t="s">
        <v>5247</v>
      </c>
      <c r="C4853" s="66" t="s">
        <v>17</v>
      </c>
      <c r="D4853" s="66"/>
      <c r="E4853" s="66"/>
      <c r="F4853" s="13" t="s">
        <v>76</v>
      </c>
      <c r="G4853" s="15">
        <v>1.04E-2</v>
      </c>
      <c r="H4853" s="16">
        <v>803.69</v>
      </c>
      <c r="I4853" s="16">
        <f>TRUNC(TRUNC(G4853,8)*H4853,2)</f>
        <v>8.35</v>
      </c>
    </row>
    <row r="4854" spans="1:9" ht="15" customHeight="1" x14ac:dyDescent="0.25">
      <c r="A4854" s="8"/>
      <c r="B4854" s="8"/>
      <c r="C4854" s="8"/>
      <c r="D4854" s="8"/>
      <c r="E4854" s="8"/>
      <c r="F4854" s="8"/>
      <c r="G4854" s="67" t="s">
        <v>3744</v>
      </c>
      <c r="H4854" s="67"/>
      <c r="I4854" s="17">
        <f>SUM(I4853:I4853)</f>
        <v>8.35</v>
      </c>
    </row>
    <row r="4855" spans="1:9" ht="15" customHeight="1" x14ac:dyDescent="0.25">
      <c r="A4855" s="8"/>
      <c r="B4855" s="8"/>
      <c r="C4855" s="8"/>
      <c r="D4855" s="8"/>
      <c r="E4855" s="8"/>
      <c r="F4855" s="8"/>
      <c r="G4855" s="68" t="s">
        <v>3745</v>
      </c>
      <c r="H4855" s="68"/>
      <c r="I4855" s="4">
        <f>ROUND(SUM(I4847,I4851,I4854),2)</f>
        <v>65.930000000000007</v>
      </c>
    </row>
    <row r="4856" spans="1:9" ht="9.9499999999999993" customHeight="1" x14ac:dyDescent="0.25">
      <c r="A4856" s="8"/>
      <c r="B4856" s="8"/>
      <c r="C4856" s="8"/>
      <c r="D4856" s="8"/>
      <c r="E4856" s="8"/>
      <c r="F4856" s="8"/>
      <c r="G4856" s="62"/>
      <c r="H4856" s="62"/>
      <c r="I4856" s="62"/>
    </row>
    <row r="4857" spans="1:9" ht="20.100000000000001" customHeight="1" x14ac:dyDescent="0.25">
      <c r="A4857" s="63" t="s">
        <v>5396</v>
      </c>
      <c r="B4857" s="63"/>
      <c r="C4857" s="63"/>
      <c r="D4857" s="63"/>
      <c r="E4857" s="63"/>
      <c r="F4857" s="63"/>
      <c r="G4857" s="63"/>
      <c r="H4857" s="63"/>
      <c r="I4857" s="63"/>
    </row>
    <row r="4858" spans="1:9" ht="15" customHeight="1" x14ac:dyDescent="0.25">
      <c r="A4858" s="64" t="s">
        <v>3887</v>
      </c>
      <c r="B4858" s="64"/>
      <c r="C4858" s="65" t="s">
        <v>3</v>
      </c>
      <c r="D4858" s="65"/>
      <c r="E4858" s="65"/>
      <c r="F4858" s="12" t="s">
        <v>4</v>
      </c>
      <c r="G4858" s="12" t="s">
        <v>3725</v>
      </c>
      <c r="H4858" s="12" t="s">
        <v>3726</v>
      </c>
      <c r="I4858" s="12" t="s">
        <v>3727</v>
      </c>
    </row>
    <row r="4859" spans="1:9" ht="21" customHeight="1" x14ac:dyDescent="0.25">
      <c r="A4859" s="13" t="s">
        <v>5397</v>
      </c>
      <c r="B4859" s="14" t="s">
        <v>5398</v>
      </c>
      <c r="C4859" s="66" t="s">
        <v>17</v>
      </c>
      <c r="D4859" s="66"/>
      <c r="E4859" s="66"/>
      <c r="F4859" s="13" t="s">
        <v>61</v>
      </c>
      <c r="G4859" s="15">
        <v>13.6</v>
      </c>
      <c r="H4859" s="16">
        <v>3.12</v>
      </c>
      <c r="I4859" s="16">
        <f>TRUNC(TRUNC(G4859,8)*H4859,2)</f>
        <v>42.43</v>
      </c>
    </row>
    <row r="4860" spans="1:9" ht="15" customHeight="1" x14ac:dyDescent="0.25">
      <c r="A4860" s="13" t="s">
        <v>4822</v>
      </c>
      <c r="B4860" s="14" t="s">
        <v>4823</v>
      </c>
      <c r="C4860" s="66" t="s">
        <v>17</v>
      </c>
      <c r="D4860" s="66"/>
      <c r="E4860" s="66"/>
      <c r="F4860" s="13" t="s">
        <v>4824</v>
      </c>
      <c r="G4860" s="15">
        <v>0.01</v>
      </c>
      <c r="H4860" s="16">
        <v>63.01</v>
      </c>
      <c r="I4860" s="16">
        <f>TRUNC(TRUNC(G4860,8)*H4860,2)</f>
        <v>0.63</v>
      </c>
    </row>
    <row r="4861" spans="1:9" ht="29.1" customHeight="1" x14ac:dyDescent="0.25">
      <c r="A4861" s="13" t="s">
        <v>5399</v>
      </c>
      <c r="B4861" s="14" t="s">
        <v>5400</v>
      </c>
      <c r="C4861" s="66" t="s">
        <v>17</v>
      </c>
      <c r="D4861" s="66"/>
      <c r="E4861" s="66"/>
      <c r="F4861" s="13" t="s">
        <v>178</v>
      </c>
      <c r="G4861" s="15">
        <v>0.42</v>
      </c>
      <c r="H4861" s="16">
        <v>3.05</v>
      </c>
      <c r="I4861" s="16">
        <f>TRUNC(TRUNC(G4861,8)*H4861,2)</f>
        <v>1.28</v>
      </c>
    </row>
    <row r="4862" spans="1:9" ht="15" customHeight="1" x14ac:dyDescent="0.25">
      <c r="A4862" s="8"/>
      <c r="B4862" s="8"/>
      <c r="C4862" s="8"/>
      <c r="D4862" s="8"/>
      <c r="E4862" s="8"/>
      <c r="F4862" s="8"/>
      <c r="G4862" s="67" t="s">
        <v>3896</v>
      </c>
      <c r="H4862" s="67"/>
      <c r="I4862" s="17">
        <f>SUM(I4859:I4861)</f>
        <v>44.34</v>
      </c>
    </row>
    <row r="4863" spans="1:9" ht="15" customHeight="1" x14ac:dyDescent="0.25">
      <c r="A4863" s="64" t="s">
        <v>3872</v>
      </c>
      <c r="B4863" s="64"/>
      <c r="C4863" s="65" t="s">
        <v>3</v>
      </c>
      <c r="D4863" s="65"/>
      <c r="E4863" s="65"/>
      <c r="F4863" s="12" t="s">
        <v>4</v>
      </c>
      <c r="G4863" s="12" t="s">
        <v>3725</v>
      </c>
      <c r="H4863" s="12" t="s">
        <v>3726</v>
      </c>
      <c r="I4863" s="12" t="s">
        <v>3727</v>
      </c>
    </row>
    <row r="4864" spans="1:9" ht="15" customHeight="1" x14ac:dyDescent="0.25">
      <c r="A4864" s="13" t="s">
        <v>3948</v>
      </c>
      <c r="B4864" s="14" t="s">
        <v>3949</v>
      </c>
      <c r="C4864" s="66" t="s">
        <v>17</v>
      </c>
      <c r="D4864" s="66"/>
      <c r="E4864" s="66"/>
      <c r="F4864" s="13" t="s">
        <v>25</v>
      </c>
      <c r="G4864" s="15">
        <v>1</v>
      </c>
      <c r="H4864" s="16">
        <v>33.520000000000003</v>
      </c>
      <c r="I4864" s="16">
        <f>TRUNC(TRUNC(G4864,8)*H4864,2)</f>
        <v>33.520000000000003</v>
      </c>
    </row>
    <row r="4865" spans="1:9" ht="15" customHeight="1" x14ac:dyDescent="0.25">
      <c r="A4865" s="13" t="s">
        <v>3899</v>
      </c>
      <c r="B4865" s="14" t="s">
        <v>3900</v>
      </c>
      <c r="C4865" s="66" t="s">
        <v>17</v>
      </c>
      <c r="D4865" s="66"/>
      <c r="E4865" s="66"/>
      <c r="F4865" s="13" t="s">
        <v>25</v>
      </c>
      <c r="G4865" s="15">
        <v>0.5</v>
      </c>
      <c r="H4865" s="16">
        <v>24.37</v>
      </c>
      <c r="I4865" s="16">
        <f>TRUNC(TRUNC(G4865,8)*H4865,2)</f>
        <v>12.18</v>
      </c>
    </row>
    <row r="4866" spans="1:9" ht="18" customHeight="1" x14ac:dyDescent="0.25">
      <c r="A4866" s="8"/>
      <c r="B4866" s="8"/>
      <c r="C4866" s="8"/>
      <c r="D4866" s="8"/>
      <c r="E4866" s="8"/>
      <c r="F4866" s="8"/>
      <c r="G4866" s="67" t="s">
        <v>3875</v>
      </c>
      <c r="H4866" s="67"/>
      <c r="I4866" s="17">
        <f>SUM(I4864:I4865)</f>
        <v>45.7</v>
      </c>
    </row>
    <row r="4867" spans="1:9" ht="15" customHeight="1" x14ac:dyDescent="0.25">
      <c r="A4867" s="64" t="s">
        <v>3741</v>
      </c>
      <c r="B4867" s="64"/>
      <c r="C4867" s="65" t="s">
        <v>3</v>
      </c>
      <c r="D4867" s="65"/>
      <c r="E4867" s="65"/>
      <c r="F4867" s="12" t="s">
        <v>4</v>
      </c>
      <c r="G4867" s="12" t="s">
        <v>3725</v>
      </c>
      <c r="H4867" s="12" t="s">
        <v>3726</v>
      </c>
      <c r="I4867" s="12" t="s">
        <v>3727</v>
      </c>
    </row>
    <row r="4868" spans="1:9" ht="38.1" customHeight="1" x14ac:dyDescent="0.25">
      <c r="A4868" s="13" t="s">
        <v>5246</v>
      </c>
      <c r="B4868" s="14" t="s">
        <v>5247</v>
      </c>
      <c r="C4868" s="66" t="s">
        <v>17</v>
      </c>
      <c r="D4868" s="66"/>
      <c r="E4868" s="66"/>
      <c r="F4868" s="13" t="s">
        <v>76</v>
      </c>
      <c r="G4868" s="15">
        <v>1.0200000000000001E-2</v>
      </c>
      <c r="H4868" s="16">
        <v>803.69</v>
      </c>
      <c r="I4868" s="16">
        <f>TRUNC(TRUNC(G4868,8)*H4868,2)</f>
        <v>8.19</v>
      </c>
    </row>
    <row r="4869" spans="1:9" ht="15" customHeight="1" x14ac:dyDescent="0.25">
      <c r="A4869" s="8"/>
      <c r="B4869" s="8"/>
      <c r="C4869" s="8"/>
      <c r="D4869" s="8"/>
      <c r="E4869" s="8"/>
      <c r="F4869" s="8"/>
      <c r="G4869" s="67" t="s">
        <v>3744</v>
      </c>
      <c r="H4869" s="67"/>
      <c r="I4869" s="17">
        <f>SUM(I4868:I4868)</f>
        <v>8.19</v>
      </c>
    </row>
    <row r="4870" spans="1:9" ht="15" customHeight="1" x14ac:dyDescent="0.25">
      <c r="A4870" s="8"/>
      <c r="B4870" s="8"/>
      <c r="C4870" s="8"/>
      <c r="D4870" s="8"/>
      <c r="E4870" s="8"/>
      <c r="F4870" s="8"/>
      <c r="G4870" s="68" t="s">
        <v>3745</v>
      </c>
      <c r="H4870" s="68"/>
      <c r="I4870" s="4">
        <f>ROUND(SUM(I4862,I4866,I4869),2)</f>
        <v>98.23</v>
      </c>
    </row>
    <row r="4871" spans="1:9" ht="9.9499999999999993" customHeight="1" x14ac:dyDescent="0.25">
      <c r="A4871" s="8"/>
      <c r="B4871" s="8"/>
      <c r="C4871" s="8"/>
      <c r="D4871" s="8"/>
      <c r="E4871" s="8"/>
      <c r="F4871" s="8"/>
      <c r="G4871" s="62"/>
      <c r="H4871" s="62"/>
      <c r="I4871" s="62"/>
    </row>
    <row r="4872" spans="1:9" ht="20.100000000000001" customHeight="1" x14ac:dyDescent="0.25">
      <c r="A4872" s="63" t="s">
        <v>5401</v>
      </c>
      <c r="B4872" s="63"/>
      <c r="C4872" s="63"/>
      <c r="D4872" s="63"/>
      <c r="E4872" s="63"/>
      <c r="F4872" s="63"/>
      <c r="G4872" s="63"/>
      <c r="H4872" s="63"/>
      <c r="I4872" s="63"/>
    </row>
    <row r="4873" spans="1:9" ht="15" customHeight="1" x14ac:dyDescent="0.25">
      <c r="A4873" s="64" t="s">
        <v>3887</v>
      </c>
      <c r="B4873" s="64"/>
      <c r="C4873" s="65" t="s">
        <v>3</v>
      </c>
      <c r="D4873" s="65"/>
      <c r="E4873" s="65"/>
      <c r="F4873" s="12" t="s">
        <v>4</v>
      </c>
      <c r="G4873" s="12" t="s">
        <v>3725</v>
      </c>
      <c r="H4873" s="12" t="s">
        <v>3726</v>
      </c>
      <c r="I4873" s="12" t="s">
        <v>3727</v>
      </c>
    </row>
    <row r="4874" spans="1:9" ht="21" customHeight="1" x14ac:dyDescent="0.25">
      <c r="A4874" s="13" t="s">
        <v>5402</v>
      </c>
      <c r="B4874" s="14" t="s">
        <v>5403</v>
      </c>
      <c r="C4874" s="66" t="s">
        <v>17</v>
      </c>
      <c r="D4874" s="66"/>
      <c r="E4874" s="66"/>
      <c r="F4874" s="13" t="s">
        <v>61</v>
      </c>
      <c r="G4874" s="15">
        <v>15.29</v>
      </c>
      <c r="H4874" s="16">
        <v>2.17</v>
      </c>
      <c r="I4874" s="16">
        <f>TRUNC(TRUNC(G4874,8)*H4874,2)</f>
        <v>33.17</v>
      </c>
    </row>
    <row r="4875" spans="1:9" ht="21" customHeight="1" x14ac:dyDescent="0.25">
      <c r="A4875" s="13" t="s">
        <v>5404</v>
      </c>
      <c r="B4875" s="14" t="s">
        <v>5405</v>
      </c>
      <c r="C4875" s="66" t="s">
        <v>17</v>
      </c>
      <c r="D4875" s="66"/>
      <c r="E4875" s="66"/>
      <c r="F4875" s="13" t="s">
        <v>61</v>
      </c>
      <c r="G4875" s="15">
        <v>1.27</v>
      </c>
      <c r="H4875" s="16">
        <v>2.89</v>
      </c>
      <c r="I4875" s="16">
        <f>TRUNC(TRUNC(G4875,8)*H4875,2)</f>
        <v>3.67</v>
      </c>
    </row>
    <row r="4876" spans="1:9" ht="21" customHeight="1" x14ac:dyDescent="0.25">
      <c r="A4876" s="13" t="s">
        <v>5406</v>
      </c>
      <c r="B4876" s="14" t="s">
        <v>5407</v>
      </c>
      <c r="C4876" s="66" t="s">
        <v>17</v>
      </c>
      <c r="D4876" s="66"/>
      <c r="E4876" s="66"/>
      <c r="F4876" s="13" t="s">
        <v>61</v>
      </c>
      <c r="G4876" s="15">
        <v>1.53</v>
      </c>
      <c r="H4876" s="16">
        <v>1.33</v>
      </c>
      <c r="I4876" s="16">
        <f>TRUNC(TRUNC(G4876,8)*H4876,2)</f>
        <v>2.0299999999999998</v>
      </c>
    </row>
    <row r="4877" spans="1:9" ht="15" customHeight="1" x14ac:dyDescent="0.25">
      <c r="A4877" s="8"/>
      <c r="B4877" s="8"/>
      <c r="C4877" s="8"/>
      <c r="D4877" s="8"/>
      <c r="E4877" s="8"/>
      <c r="F4877" s="8"/>
      <c r="G4877" s="67" t="s">
        <v>3896</v>
      </c>
      <c r="H4877" s="67"/>
      <c r="I4877" s="17">
        <f>SUM(I4874:I4876)</f>
        <v>38.870000000000005</v>
      </c>
    </row>
    <row r="4878" spans="1:9" ht="15" customHeight="1" x14ac:dyDescent="0.25">
      <c r="A4878" s="64" t="s">
        <v>3872</v>
      </c>
      <c r="B4878" s="64"/>
      <c r="C4878" s="65" t="s">
        <v>3</v>
      </c>
      <c r="D4878" s="65"/>
      <c r="E4878" s="65"/>
      <c r="F4878" s="12" t="s">
        <v>4</v>
      </c>
      <c r="G4878" s="12" t="s">
        <v>3725</v>
      </c>
      <c r="H4878" s="12" t="s">
        <v>3726</v>
      </c>
      <c r="I4878" s="12" t="s">
        <v>3727</v>
      </c>
    </row>
    <row r="4879" spans="1:9" ht="15" customHeight="1" x14ac:dyDescent="0.25">
      <c r="A4879" s="13" t="s">
        <v>3948</v>
      </c>
      <c r="B4879" s="14" t="s">
        <v>3949</v>
      </c>
      <c r="C4879" s="66" t="s">
        <v>17</v>
      </c>
      <c r="D4879" s="66"/>
      <c r="E4879" s="66"/>
      <c r="F4879" s="13" t="s">
        <v>25</v>
      </c>
      <c r="G4879" s="15">
        <v>1.2</v>
      </c>
      <c r="H4879" s="16">
        <v>33.520000000000003</v>
      </c>
      <c r="I4879" s="16">
        <f>TRUNC(TRUNC(G4879,8)*H4879,2)</f>
        <v>40.22</v>
      </c>
    </row>
    <row r="4880" spans="1:9" ht="15" customHeight="1" x14ac:dyDescent="0.25">
      <c r="A4880" s="13" t="s">
        <v>3899</v>
      </c>
      <c r="B4880" s="14" t="s">
        <v>3900</v>
      </c>
      <c r="C4880" s="66" t="s">
        <v>17</v>
      </c>
      <c r="D4880" s="66"/>
      <c r="E4880" s="66"/>
      <c r="F4880" s="13" t="s">
        <v>25</v>
      </c>
      <c r="G4880" s="15">
        <v>0.6</v>
      </c>
      <c r="H4880" s="16">
        <v>24.37</v>
      </c>
      <c r="I4880" s="16">
        <f>TRUNC(TRUNC(G4880,8)*H4880,2)</f>
        <v>14.62</v>
      </c>
    </row>
    <row r="4881" spans="1:9" ht="18" customHeight="1" x14ac:dyDescent="0.25">
      <c r="A4881" s="8"/>
      <c r="B4881" s="8"/>
      <c r="C4881" s="8"/>
      <c r="D4881" s="8"/>
      <c r="E4881" s="8"/>
      <c r="F4881" s="8"/>
      <c r="G4881" s="67" t="s">
        <v>3875</v>
      </c>
      <c r="H4881" s="67"/>
      <c r="I4881" s="17">
        <f>SUM(I4879:I4880)</f>
        <v>54.839999999999996</v>
      </c>
    </row>
    <row r="4882" spans="1:9" ht="15" customHeight="1" x14ac:dyDescent="0.25">
      <c r="A4882" s="64" t="s">
        <v>3741</v>
      </c>
      <c r="B4882" s="64"/>
      <c r="C4882" s="65" t="s">
        <v>3</v>
      </c>
      <c r="D4882" s="65"/>
      <c r="E4882" s="65"/>
      <c r="F4882" s="12" t="s">
        <v>4</v>
      </c>
      <c r="G4882" s="12" t="s">
        <v>3725</v>
      </c>
      <c r="H4882" s="12" t="s">
        <v>3726</v>
      </c>
      <c r="I4882" s="12" t="s">
        <v>3727</v>
      </c>
    </row>
    <row r="4883" spans="1:9" ht="38.1" customHeight="1" x14ac:dyDescent="0.25">
      <c r="A4883" s="13" t="s">
        <v>5408</v>
      </c>
      <c r="B4883" s="14" t="s">
        <v>5409</v>
      </c>
      <c r="C4883" s="66" t="s">
        <v>17</v>
      </c>
      <c r="D4883" s="66"/>
      <c r="E4883" s="66"/>
      <c r="F4883" s="13" t="s">
        <v>76</v>
      </c>
      <c r="G4883" s="15">
        <v>1.9199999999999998E-2</v>
      </c>
      <c r="H4883" s="16">
        <v>795.24</v>
      </c>
      <c r="I4883" s="16">
        <f>TRUNC(TRUNC(G4883,8)*H4883,2)</f>
        <v>15.26</v>
      </c>
    </row>
    <row r="4884" spans="1:9" ht="15" customHeight="1" x14ac:dyDescent="0.25">
      <c r="A4884" s="8"/>
      <c r="B4884" s="8"/>
      <c r="C4884" s="8"/>
      <c r="D4884" s="8"/>
      <c r="E4884" s="8"/>
      <c r="F4884" s="8"/>
      <c r="G4884" s="67" t="s">
        <v>3744</v>
      </c>
      <c r="H4884" s="67"/>
      <c r="I4884" s="17">
        <f>SUM(I4883:I4883)</f>
        <v>15.26</v>
      </c>
    </row>
    <row r="4885" spans="1:9" ht="15" customHeight="1" x14ac:dyDescent="0.25">
      <c r="A4885" s="8"/>
      <c r="B4885" s="8"/>
      <c r="C4885" s="8"/>
      <c r="D4885" s="8"/>
      <c r="E4885" s="8"/>
      <c r="F4885" s="8"/>
      <c r="G4885" s="68" t="s">
        <v>3745</v>
      </c>
      <c r="H4885" s="68"/>
      <c r="I4885" s="4">
        <f>ROUND(SUM(I4877,I4881,I4884),2)</f>
        <v>108.97</v>
      </c>
    </row>
    <row r="4886" spans="1:9" ht="9.9499999999999993" customHeight="1" x14ac:dyDescent="0.25">
      <c r="A4886" s="8"/>
      <c r="B4886" s="8"/>
      <c r="C4886" s="8"/>
      <c r="D4886" s="8"/>
      <c r="E4886" s="8"/>
      <c r="F4886" s="8"/>
      <c r="G4886" s="62"/>
      <c r="H4886" s="62"/>
      <c r="I4886" s="62"/>
    </row>
    <row r="4887" spans="1:9" ht="20.100000000000001" customHeight="1" x14ac:dyDescent="0.25">
      <c r="A4887" s="63" t="s">
        <v>5410</v>
      </c>
      <c r="B4887" s="63"/>
      <c r="C4887" s="63"/>
      <c r="D4887" s="63"/>
      <c r="E4887" s="63"/>
      <c r="F4887" s="63"/>
      <c r="G4887" s="63"/>
      <c r="H4887" s="63"/>
      <c r="I4887" s="63"/>
    </row>
    <row r="4888" spans="1:9" ht="15" customHeight="1" x14ac:dyDescent="0.25">
      <c r="A4888" s="64" t="s">
        <v>3887</v>
      </c>
      <c r="B4888" s="64"/>
      <c r="C4888" s="65" t="s">
        <v>3</v>
      </c>
      <c r="D4888" s="65"/>
      <c r="E4888" s="65"/>
      <c r="F4888" s="12" t="s">
        <v>4</v>
      </c>
      <c r="G4888" s="12" t="s">
        <v>3725</v>
      </c>
      <c r="H4888" s="12" t="s">
        <v>3726</v>
      </c>
      <c r="I4888" s="12" t="s">
        <v>3727</v>
      </c>
    </row>
    <row r="4889" spans="1:9" ht="29.1" customHeight="1" x14ac:dyDescent="0.25">
      <c r="A4889" s="13" t="s">
        <v>5411</v>
      </c>
      <c r="B4889" s="14" t="s">
        <v>5412</v>
      </c>
      <c r="C4889" s="66" t="s">
        <v>17</v>
      </c>
      <c r="D4889" s="66"/>
      <c r="E4889" s="66"/>
      <c r="F4889" s="13" t="s">
        <v>178</v>
      </c>
      <c r="G4889" s="15">
        <v>2.5026999999999999</v>
      </c>
      <c r="H4889" s="16">
        <v>0.31</v>
      </c>
      <c r="I4889" s="16">
        <f t="shared" ref="I4889:I4897" si="40">TRUNC(TRUNC(G4889,8)*H4889,2)</f>
        <v>0.77</v>
      </c>
    </row>
    <row r="4890" spans="1:9" ht="21" customHeight="1" x14ac:dyDescent="0.25">
      <c r="A4890" s="13" t="s">
        <v>5413</v>
      </c>
      <c r="B4890" s="14" t="s">
        <v>5414</v>
      </c>
      <c r="C4890" s="66" t="s">
        <v>17</v>
      </c>
      <c r="D4890" s="66"/>
      <c r="E4890" s="66"/>
      <c r="F4890" s="13" t="s">
        <v>178</v>
      </c>
      <c r="G4890" s="15">
        <v>0.74070000000000003</v>
      </c>
      <c r="H4890" s="16">
        <v>2.74</v>
      </c>
      <c r="I4890" s="16">
        <f t="shared" si="40"/>
        <v>2.02</v>
      </c>
    </row>
    <row r="4891" spans="1:9" ht="29.1" customHeight="1" x14ac:dyDescent="0.25">
      <c r="A4891" s="13" t="s">
        <v>5415</v>
      </c>
      <c r="B4891" s="14" t="s">
        <v>5416</v>
      </c>
      <c r="C4891" s="66" t="s">
        <v>17</v>
      </c>
      <c r="D4891" s="66"/>
      <c r="E4891" s="66"/>
      <c r="F4891" s="13" t="s">
        <v>740</v>
      </c>
      <c r="G4891" s="15">
        <v>1.0978000000000001</v>
      </c>
      <c r="H4891" s="16">
        <v>3.42</v>
      </c>
      <c r="I4891" s="16">
        <f t="shared" si="40"/>
        <v>3.75</v>
      </c>
    </row>
    <row r="4892" spans="1:9" ht="21" customHeight="1" x14ac:dyDescent="0.25">
      <c r="A4892" s="13" t="s">
        <v>5417</v>
      </c>
      <c r="B4892" s="14" t="s">
        <v>5418</v>
      </c>
      <c r="C4892" s="66" t="s">
        <v>17</v>
      </c>
      <c r="D4892" s="66"/>
      <c r="E4892" s="66"/>
      <c r="F4892" s="13" t="s">
        <v>61</v>
      </c>
      <c r="G4892" s="15">
        <v>20.186800000000002</v>
      </c>
      <c r="H4892" s="16">
        <v>0.12</v>
      </c>
      <c r="I4892" s="16">
        <f t="shared" si="40"/>
        <v>2.42</v>
      </c>
    </row>
    <row r="4893" spans="1:9" ht="29.1" customHeight="1" x14ac:dyDescent="0.25">
      <c r="A4893" s="13" t="s">
        <v>5419</v>
      </c>
      <c r="B4893" s="14" t="s">
        <v>5420</v>
      </c>
      <c r="C4893" s="66" t="s">
        <v>17</v>
      </c>
      <c r="D4893" s="66"/>
      <c r="E4893" s="66"/>
      <c r="F4893" s="13" t="s">
        <v>61</v>
      </c>
      <c r="G4893" s="15">
        <v>0.4803</v>
      </c>
      <c r="H4893" s="16">
        <v>0.28000000000000003</v>
      </c>
      <c r="I4893" s="16">
        <f t="shared" si="40"/>
        <v>0.13</v>
      </c>
    </row>
    <row r="4894" spans="1:9" ht="29.1" customHeight="1" x14ac:dyDescent="0.25">
      <c r="A4894" s="13" t="s">
        <v>5421</v>
      </c>
      <c r="B4894" s="14" t="s">
        <v>5422</v>
      </c>
      <c r="C4894" s="66" t="s">
        <v>17</v>
      </c>
      <c r="D4894" s="66"/>
      <c r="E4894" s="66"/>
      <c r="F4894" s="13" t="s">
        <v>178</v>
      </c>
      <c r="G4894" s="15">
        <v>0.76239999999999997</v>
      </c>
      <c r="H4894" s="16">
        <v>9.77</v>
      </c>
      <c r="I4894" s="16">
        <f t="shared" si="40"/>
        <v>7.44</v>
      </c>
    </row>
    <row r="4895" spans="1:9" ht="29.1" customHeight="1" x14ac:dyDescent="0.25">
      <c r="A4895" s="13" t="s">
        <v>5423</v>
      </c>
      <c r="B4895" s="14" t="s">
        <v>5424</v>
      </c>
      <c r="C4895" s="66" t="s">
        <v>17</v>
      </c>
      <c r="D4895" s="66"/>
      <c r="E4895" s="66"/>
      <c r="F4895" s="13" t="s">
        <v>178</v>
      </c>
      <c r="G4895" s="15">
        <v>2.0005999999999999</v>
      </c>
      <c r="H4895" s="16">
        <v>11.08</v>
      </c>
      <c r="I4895" s="16">
        <f t="shared" si="40"/>
        <v>22.16</v>
      </c>
    </row>
    <row r="4896" spans="1:9" ht="21" customHeight="1" x14ac:dyDescent="0.25">
      <c r="A4896" s="13" t="s">
        <v>5425</v>
      </c>
      <c r="B4896" s="14" t="s">
        <v>5426</v>
      </c>
      <c r="C4896" s="66" t="s">
        <v>17</v>
      </c>
      <c r="D4896" s="66"/>
      <c r="E4896" s="66"/>
      <c r="F4896" s="13" t="s">
        <v>4824</v>
      </c>
      <c r="G4896" s="15">
        <v>2.4799999999999999E-2</v>
      </c>
      <c r="H4896" s="16">
        <v>73.28</v>
      </c>
      <c r="I4896" s="16">
        <f t="shared" si="40"/>
        <v>1.81</v>
      </c>
    </row>
    <row r="4897" spans="1:9" ht="21" customHeight="1" x14ac:dyDescent="0.25">
      <c r="A4897" s="13" t="s">
        <v>5427</v>
      </c>
      <c r="B4897" s="14" t="s">
        <v>5428</v>
      </c>
      <c r="C4897" s="66" t="s">
        <v>17</v>
      </c>
      <c r="D4897" s="66"/>
      <c r="E4897" s="66"/>
      <c r="F4897" s="13" t="s">
        <v>72</v>
      </c>
      <c r="G4897" s="15">
        <v>2.1059999999999999</v>
      </c>
      <c r="H4897" s="16">
        <v>19.78</v>
      </c>
      <c r="I4897" s="16">
        <f t="shared" si="40"/>
        <v>41.65</v>
      </c>
    </row>
    <row r="4898" spans="1:9" ht="15" customHeight="1" x14ac:dyDescent="0.25">
      <c r="A4898" s="8"/>
      <c r="B4898" s="8"/>
      <c r="C4898" s="8"/>
      <c r="D4898" s="8"/>
      <c r="E4898" s="8"/>
      <c r="F4898" s="8"/>
      <c r="G4898" s="67" t="s">
        <v>3896</v>
      </c>
      <c r="H4898" s="67"/>
      <c r="I4898" s="17">
        <f>SUM(I4889:I4897)</f>
        <v>82.15</v>
      </c>
    </row>
    <row r="4899" spans="1:9" ht="15" customHeight="1" x14ac:dyDescent="0.25">
      <c r="A4899" s="64" t="s">
        <v>3872</v>
      </c>
      <c r="B4899" s="64"/>
      <c r="C4899" s="65" t="s">
        <v>3</v>
      </c>
      <c r="D4899" s="65"/>
      <c r="E4899" s="65"/>
      <c r="F4899" s="12" t="s">
        <v>4</v>
      </c>
      <c r="G4899" s="12" t="s">
        <v>3725</v>
      </c>
      <c r="H4899" s="12" t="s">
        <v>3726</v>
      </c>
      <c r="I4899" s="12" t="s">
        <v>3727</v>
      </c>
    </row>
    <row r="4900" spans="1:9" ht="21" customHeight="1" x14ac:dyDescent="0.25">
      <c r="A4900" s="13" t="s">
        <v>4905</v>
      </c>
      <c r="B4900" s="14" t="s">
        <v>4906</v>
      </c>
      <c r="C4900" s="66" t="s">
        <v>17</v>
      </c>
      <c r="D4900" s="66"/>
      <c r="E4900" s="66"/>
      <c r="F4900" s="13" t="s">
        <v>25</v>
      </c>
      <c r="G4900" s="15">
        <v>0.52200000000000002</v>
      </c>
      <c r="H4900" s="16">
        <v>35.53</v>
      </c>
      <c r="I4900" s="16">
        <f>TRUNC(TRUNC(G4900,8)*H4900,2)</f>
        <v>18.54</v>
      </c>
    </row>
    <row r="4901" spans="1:9" ht="15" customHeight="1" x14ac:dyDescent="0.25">
      <c r="A4901" s="13" t="s">
        <v>3899</v>
      </c>
      <c r="B4901" s="14" t="s">
        <v>3900</v>
      </c>
      <c r="C4901" s="66" t="s">
        <v>17</v>
      </c>
      <c r="D4901" s="66"/>
      <c r="E4901" s="66"/>
      <c r="F4901" s="13" t="s">
        <v>25</v>
      </c>
      <c r="G4901" s="15">
        <v>0.17100000000000001</v>
      </c>
      <c r="H4901" s="16">
        <v>24.37</v>
      </c>
      <c r="I4901" s="16">
        <f>TRUNC(TRUNC(G4901,8)*H4901,2)</f>
        <v>4.16</v>
      </c>
    </row>
    <row r="4902" spans="1:9" ht="18" customHeight="1" x14ac:dyDescent="0.25">
      <c r="A4902" s="8"/>
      <c r="B4902" s="8"/>
      <c r="C4902" s="8"/>
      <c r="D4902" s="8"/>
      <c r="E4902" s="8"/>
      <c r="F4902" s="8"/>
      <c r="G4902" s="67" t="s">
        <v>3875</v>
      </c>
      <c r="H4902" s="67"/>
      <c r="I4902" s="17">
        <f>SUM(I4900:I4901)</f>
        <v>22.7</v>
      </c>
    </row>
    <row r="4903" spans="1:9" ht="15" customHeight="1" x14ac:dyDescent="0.25">
      <c r="A4903" s="8"/>
      <c r="B4903" s="8"/>
      <c r="C4903" s="8"/>
      <c r="D4903" s="8"/>
      <c r="E4903" s="8"/>
      <c r="F4903" s="8"/>
      <c r="G4903" s="68" t="s">
        <v>3745</v>
      </c>
      <c r="H4903" s="68"/>
      <c r="I4903" s="4">
        <f>ROUND(SUM(I4898,I4902),2)</f>
        <v>104.85</v>
      </c>
    </row>
    <row r="4904" spans="1:9" ht="9.9499999999999993" customHeight="1" x14ac:dyDescent="0.25">
      <c r="A4904" s="8"/>
      <c r="B4904" s="8"/>
      <c r="C4904" s="8"/>
      <c r="D4904" s="8"/>
      <c r="E4904" s="8"/>
      <c r="F4904" s="8"/>
      <c r="G4904" s="62"/>
      <c r="H4904" s="62"/>
      <c r="I4904" s="62"/>
    </row>
    <row r="4905" spans="1:9" ht="20.100000000000001" customHeight="1" x14ac:dyDescent="0.25">
      <c r="A4905" s="63" t="s">
        <v>5429</v>
      </c>
      <c r="B4905" s="63"/>
      <c r="C4905" s="63"/>
      <c r="D4905" s="63"/>
      <c r="E4905" s="63"/>
      <c r="F4905" s="63"/>
      <c r="G4905" s="63"/>
      <c r="H4905" s="63"/>
      <c r="I4905" s="63"/>
    </row>
    <row r="4906" spans="1:9" ht="15" customHeight="1" x14ac:dyDescent="0.25">
      <c r="A4906" s="64" t="s">
        <v>3887</v>
      </c>
      <c r="B4906" s="64"/>
      <c r="C4906" s="65" t="s">
        <v>3</v>
      </c>
      <c r="D4906" s="65"/>
      <c r="E4906" s="65"/>
      <c r="F4906" s="12" t="s">
        <v>4</v>
      </c>
      <c r="G4906" s="12" t="s">
        <v>3725</v>
      </c>
      <c r="H4906" s="12" t="s">
        <v>3726</v>
      </c>
      <c r="I4906" s="12" t="s">
        <v>3727</v>
      </c>
    </row>
    <row r="4907" spans="1:9" ht="29.1" customHeight="1" x14ac:dyDescent="0.25">
      <c r="A4907" s="13" t="s">
        <v>5411</v>
      </c>
      <c r="B4907" s="14" t="s">
        <v>5412</v>
      </c>
      <c r="C4907" s="66" t="s">
        <v>17</v>
      </c>
      <c r="D4907" s="66"/>
      <c r="E4907" s="66"/>
      <c r="F4907" s="13" t="s">
        <v>178</v>
      </c>
      <c r="G4907" s="15">
        <v>2.5026999999999999</v>
      </c>
      <c r="H4907" s="16">
        <v>0.31</v>
      </c>
      <c r="I4907" s="16">
        <f t="shared" ref="I4907:I4915" si="41">TRUNC(TRUNC(G4907,8)*H4907,2)</f>
        <v>0.77</v>
      </c>
    </row>
    <row r="4908" spans="1:9" ht="21" customHeight="1" x14ac:dyDescent="0.25">
      <c r="A4908" s="13" t="s">
        <v>5413</v>
      </c>
      <c r="B4908" s="14" t="s">
        <v>5414</v>
      </c>
      <c r="C4908" s="66" t="s">
        <v>17</v>
      </c>
      <c r="D4908" s="66"/>
      <c r="E4908" s="66"/>
      <c r="F4908" s="13" t="s">
        <v>178</v>
      </c>
      <c r="G4908" s="15">
        <v>0.79249999999999998</v>
      </c>
      <c r="H4908" s="16">
        <v>2.74</v>
      </c>
      <c r="I4908" s="16">
        <f t="shared" si="41"/>
        <v>2.17</v>
      </c>
    </row>
    <row r="4909" spans="1:9" ht="29.1" customHeight="1" x14ac:dyDescent="0.25">
      <c r="A4909" s="13" t="s">
        <v>5415</v>
      </c>
      <c r="B4909" s="14" t="s">
        <v>5416</v>
      </c>
      <c r="C4909" s="66" t="s">
        <v>17</v>
      </c>
      <c r="D4909" s="66"/>
      <c r="E4909" s="66"/>
      <c r="F4909" s="13" t="s">
        <v>740</v>
      </c>
      <c r="G4909" s="15">
        <v>1.0978000000000001</v>
      </c>
      <c r="H4909" s="16">
        <v>3.42</v>
      </c>
      <c r="I4909" s="16">
        <f t="shared" si="41"/>
        <v>3.75</v>
      </c>
    </row>
    <row r="4910" spans="1:9" ht="21" customHeight="1" x14ac:dyDescent="0.25">
      <c r="A4910" s="13" t="s">
        <v>5417</v>
      </c>
      <c r="B4910" s="14" t="s">
        <v>5418</v>
      </c>
      <c r="C4910" s="66" t="s">
        <v>17</v>
      </c>
      <c r="D4910" s="66"/>
      <c r="E4910" s="66"/>
      <c r="F4910" s="13" t="s">
        <v>61</v>
      </c>
      <c r="G4910" s="15">
        <v>20.186800000000002</v>
      </c>
      <c r="H4910" s="16">
        <v>0.12</v>
      </c>
      <c r="I4910" s="16">
        <f t="shared" si="41"/>
        <v>2.42</v>
      </c>
    </row>
    <row r="4911" spans="1:9" ht="29.1" customHeight="1" x14ac:dyDescent="0.25">
      <c r="A4911" s="13" t="s">
        <v>5419</v>
      </c>
      <c r="B4911" s="14" t="s">
        <v>5420</v>
      </c>
      <c r="C4911" s="66" t="s">
        <v>17</v>
      </c>
      <c r="D4911" s="66"/>
      <c r="E4911" s="66"/>
      <c r="F4911" s="13" t="s">
        <v>61</v>
      </c>
      <c r="G4911" s="15">
        <v>0.54410000000000003</v>
      </c>
      <c r="H4911" s="16">
        <v>0.28000000000000003</v>
      </c>
      <c r="I4911" s="16">
        <f t="shared" si="41"/>
        <v>0.15</v>
      </c>
    </row>
    <row r="4912" spans="1:9" ht="29.1" customHeight="1" x14ac:dyDescent="0.25">
      <c r="A4912" s="13" t="s">
        <v>5421</v>
      </c>
      <c r="B4912" s="14" t="s">
        <v>5422</v>
      </c>
      <c r="C4912" s="66" t="s">
        <v>17</v>
      </c>
      <c r="D4912" s="66"/>
      <c r="E4912" s="66"/>
      <c r="F4912" s="13" t="s">
        <v>178</v>
      </c>
      <c r="G4912" s="15">
        <v>0.91169999999999995</v>
      </c>
      <c r="H4912" s="16">
        <v>9.77</v>
      </c>
      <c r="I4912" s="16">
        <f t="shared" si="41"/>
        <v>8.9</v>
      </c>
    </row>
    <row r="4913" spans="1:9" ht="29.1" customHeight="1" x14ac:dyDescent="0.25">
      <c r="A4913" s="13" t="s">
        <v>5423</v>
      </c>
      <c r="B4913" s="14" t="s">
        <v>5424</v>
      </c>
      <c r="C4913" s="66" t="s">
        <v>17</v>
      </c>
      <c r="D4913" s="66"/>
      <c r="E4913" s="66"/>
      <c r="F4913" s="13" t="s">
        <v>178</v>
      </c>
      <c r="G4913" s="15">
        <v>2.9138999999999999</v>
      </c>
      <c r="H4913" s="16">
        <v>11.08</v>
      </c>
      <c r="I4913" s="16">
        <f t="shared" si="41"/>
        <v>32.28</v>
      </c>
    </row>
    <row r="4914" spans="1:9" ht="21" customHeight="1" x14ac:dyDescent="0.25">
      <c r="A4914" s="13" t="s">
        <v>5425</v>
      </c>
      <c r="B4914" s="14" t="s">
        <v>5426</v>
      </c>
      <c r="C4914" s="66" t="s">
        <v>17</v>
      </c>
      <c r="D4914" s="66"/>
      <c r="E4914" s="66"/>
      <c r="F4914" s="13" t="s">
        <v>4824</v>
      </c>
      <c r="G4914" s="15">
        <v>2.9600000000000001E-2</v>
      </c>
      <c r="H4914" s="16">
        <v>73.28</v>
      </c>
      <c r="I4914" s="16">
        <f t="shared" si="41"/>
        <v>2.16</v>
      </c>
    </row>
    <row r="4915" spans="1:9" ht="21" customHeight="1" x14ac:dyDescent="0.25">
      <c r="A4915" s="13" t="s">
        <v>5427</v>
      </c>
      <c r="B4915" s="14" t="s">
        <v>5428</v>
      </c>
      <c r="C4915" s="66" t="s">
        <v>17</v>
      </c>
      <c r="D4915" s="66"/>
      <c r="E4915" s="66"/>
      <c r="F4915" s="13" t="s">
        <v>72</v>
      </c>
      <c r="G4915" s="15">
        <v>2.1059999999999999</v>
      </c>
      <c r="H4915" s="16">
        <v>19.78</v>
      </c>
      <c r="I4915" s="16">
        <f t="shared" si="41"/>
        <v>41.65</v>
      </c>
    </row>
    <row r="4916" spans="1:9" ht="15" customHeight="1" x14ac:dyDescent="0.25">
      <c r="A4916" s="8"/>
      <c r="B4916" s="8"/>
      <c r="C4916" s="8"/>
      <c r="D4916" s="8"/>
      <c r="E4916" s="8"/>
      <c r="F4916" s="8"/>
      <c r="G4916" s="67" t="s">
        <v>3896</v>
      </c>
      <c r="H4916" s="67"/>
      <c r="I4916" s="17">
        <f>SUM(I4907:I4915)</f>
        <v>94.25</v>
      </c>
    </row>
    <row r="4917" spans="1:9" ht="15" customHeight="1" x14ac:dyDescent="0.25">
      <c r="A4917" s="64" t="s">
        <v>3872</v>
      </c>
      <c r="B4917" s="64"/>
      <c r="C4917" s="65" t="s">
        <v>3</v>
      </c>
      <c r="D4917" s="65"/>
      <c r="E4917" s="65"/>
      <c r="F4917" s="12" t="s">
        <v>4</v>
      </c>
      <c r="G4917" s="12" t="s">
        <v>3725</v>
      </c>
      <c r="H4917" s="12" t="s">
        <v>3726</v>
      </c>
      <c r="I4917" s="12" t="s">
        <v>3727</v>
      </c>
    </row>
    <row r="4918" spans="1:9" ht="21" customHeight="1" x14ac:dyDescent="0.25">
      <c r="A4918" s="13" t="s">
        <v>4905</v>
      </c>
      <c r="B4918" s="14" t="s">
        <v>4906</v>
      </c>
      <c r="C4918" s="66" t="s">
        <v>17</v>
      </c>
      <c r="D4918" s="66"/>
      <c r="E4918" s="66"/>
      <c r="F4918" s="13" t="s">
        <v>25</v>
      </c>
      <c r="G4918" s="15">
        <v>0.59499999999999997</v>
      </c>
      <c r="H4918" s="16">
        <v>35.53</v>
      </c>
      <c r="I4918" s="16">
        <f>TRUNC(TRUNC(G4918,8)*H4918,2)</f>
        <v>21.14</v>
      </c>
    </row>
    <row r="4919" spans="1:9" ht="15" customHeight="1" x14ac:dyDescent="0.25">
      <c r="A4919" s="13" t="s">
        <v>3899</v>
      </c>
      <c r="B4919" s="14" t="s">
        <v>3900</v>
      </c>
      <c r="C4919" s="66" t="s">
        <v>17</v>
      </c>
      <c r="D4919" s="66"/>
      <c r="E4919" s="66"/>
      <c r="F4919" s="13" t="s">
        <v>25</v>
      </c>
      <c r="G4919" s="15">
        <v>0.19500000000000001</v>
      </c>
      <c r="H4919" s="16">
        <v>24.37</v>
      </c>
      <c r="I4919" s="16">
        <f>TRUNC(TRUNC(G4919,8)*H4919,2)</f>
        <v>4.75</v>
      </c>
    </row>
    <row r="4920" spans="1:9" ht="18" customHeight="1" x14ac:dyDescent="0.25">
      <c r="A4920" s="8"/>
      <c r="B4920" s="8"/>
      <c r="C4920" s="8"/>
      <c r="D4920" s="8"/>
      <c r="E4920" s="8"/>
      <c r="F4920" s="8"/>
      <c r="G4920" s="67" t="s">
        <v>3875</v>
      </c>
      <c r="H4920" s="67"/>
      <c r="I4920" s="17">
        <f>SUM(I4918:I4919)</f>
        <v>25.89</v>
      </c>
    </row>
    <row r="4921" spans="1:9" ht="15" customHeight="1" x14ac:dyDescent="0.25">
      <c r="A4921" s="8"/>
      <c r="B4921" s="8"/>
      <c r="C4921" s="8"/>
      <c r="D4921" s="8"/>
      <c r="E4921" s="8"/>
      <c r="F4921" s="8"/>
      <c r="G4921" s="68" t="s">
        <v>3745</v>
      </c>
      <c r="H4921" s="68"/>
      <c r="I4921" s="4">
        <f>ROUND(SUM(I4916,I4920),2)</f>
        <v>120.14</v>
      </c>
    </row>
    <row r="4922" spans="1:9" ht="9.9499999999999993" customHeight="1" x14ac:dyDescent="0.25">
      <c r="A4922" s="8"/>
      <c r="B4922" s="8"/>
      <c r="C4922" s="8"/>
      <c r="D4922" s="8"/>
      <c r="E4922" s="8"/>
      <c r="F4922" s="8"/>
      <c r="G4922" s="62"/>
      <c r="H4922" s="62"/>
      <c r="I4922" s="62"/>
    </row>
    <row r="4923" spans="1:9" ht="20.100000000000001" customHeight="1" x14ac:dyDescent="0.25">
      <c r="A4923" s="63" t="s">
        <v>5430</v>
      </c>
      <c r="B4923" s="63"/>
      <c r="C4923" s="63"/>
      <c r="D4923" s="63"/>
      <c r="E4923" s="63"/>
      <c r="F4923" s="63"/>
      <c r="G4923" s="63"/>
      <c r="H4923" s="63"/>
      <c r="I4923" s="63"/>
    </row>
    <row r="4924" spans="1:9" ht="15" customHeight="1" x14ac:dyDescent="0.25">
      <c r="A4924" s="64" t="s">
        <v>3887</v>
      </c>
      <c r="B4924" s="64"/>
      <c r="C4924" s="65" t="s">
        <v>3</v>
      </c>
      <c r="D4924" s="65"/>
      <c r="E4924" s="65"/>
      <c r="F4924" s="12" t="s">
        <v>4</v>
      </c>
      <c r="G4924" s="12" t="s">
        <v>3725</v>
      </c>
      <c r="H4924" s="12" t="s">
        <v>3726</v>
      </c>
      <c r="I4924" s="12" t="s">
        <v>3727</v>
      </c>
    </row>
    <row r="4925" spans="1:9" ht="29.1" customHeight="1" x14ac:dyDescent="0.25">
      <c r="A4925" s="13" t="s">
        <v>5411</v>
      </c>
      <c r="B4925" s="14" t="s">
        <v>5412</v>
      </c>
      <c r="C4925" s="66" t="s">
        <v>17</v>
      </c>
      <c r="D4925" s="66"/>
      <c r="E4925" s="66"/>
      <c r="F4925" s="13" t="s">
        <v>178</v>
      </c>
      <c r="G4925" s="15">
        <v>2.5026999999999999</v>
      </c>
      <c r="H4925" s="16">
        <v>0.31</v>
      </c>
      <c r="I4925" s="16">
        <f t="shared" ref="I4925:I4933" si="42">TRUNC(TRUNC(G4925,8)*H4925,2)</f>
        <v>0.77</v>
      </c>
    </row>
    <row r="4926" spans="1:9" ht="21" customHeight="1" x14ac:dyDescent="0.25">
      <c r="A4926" s="13" t="s">
        <v>5413</v>
      </c>
      <c r="B4926" s="14" t="s">
        <v>5414</v>
      </c>
      <c r="C4926" s="66" t="s">
        <v>17</v>
      </c>
      <c r="D4926" s="66"/>
      <c r="E4926" s="66"/>
      <c r="F4926" s="13" t="s">
        <v>178</v>
      </c>
      <c r="G4926" s="15">
        <v>0.84699999999999998</v>
      </c>
      <c r="H4926" s="16">
        <v>2.74</v>
      </c>
      <c r="I4926" s="16">
        <f t="shared" si="42"/>
        <v>2.3199999999999998</v>
      </c>
    </row>
    <row r="4927" spans="1:9" ht="29.1" customHeight="1" x14ac:dyDescent="0.25">
      <c r="A4927" s="13" t="s">
        <v>5415</v>
      </c>
      <c r="B4927" s="14" t="s">
        <v>5416</v>
      </c>
      <c r="C4927" s="66" t="s">
        <v>17</v>
      </c>
      <c r="D4927" s="66"/>
      <c r="E4927" s="66"/>
      <c r="F4927" s="13" t="s">
        <v>740</v>
      </c>
      <c r="G4927" s="15">
        <v>1.0978000000000001</v>
      </c>
      <c r="H4927" s="16">
        <v>3.42</v>
      </c>
      <c r="I4927" s="16">
        <f t="shared" si="42"/>
        <v>3.75</v>
      </c>
    </row>
    <row r="4928" spans="1:9" ht="21" customHeight="1" x14ac:dyDescent="0.25">
      <c r="A4928" s="13" t="s">
        <v>5417</v>
      </c>
      <c r="B4928" s="14" t="s">
        <v>5418</v>
      </c>
      <c r="C4928" s="66" t="s">
        <v>17</v>
      </c>
      <c r="D4928" s="66"/>
      <c r="E4928" s="66"/>
      <c r="F4928" s="13" t="s">
        <v>61</v>
      </c>
      <c r="G4928" s="15">
        <v>20.186800000000002</v>
      </c>
      <c r="H4928" s="16">
        <v>0.12</v>
      </c>
      <c r="I4928" s="16">
        <f t="shared" si="42"/>
        <v>2.42</v>
      </c>
    </row>
    <row r="4929" spans="1:9" ht="29.1" customHeight="1" x14ac:dyDescent="0.25">
      <c r="A4929" s="13" t="s">
        <v>5419</v>
      </c>
      <c r="B4929" s="14" t="s">
        <v>5420</v>
      </c>
      <c r="C4929" s="66" t="s">
        <v>17</v>
      </c>
      <c r="D4929" s="66"/>
      <c r="E4929" s="66"/>
      <c r="F4929" s="13" t="s">
        <v>61</v>
      </c>
      <c r="G4929" s="15">
        <v>1.2755000000000001</v>
      </c>
      <c r="H4929" s="16">
        <v>0.28000000000000003</v>
      </c>
      <c r="I4929" s="16">
        <f t="shared" si="42"/>
        <v>0.35</v>
      </c>
    </row>
    <row r="4930" spans="1:9" ht="29.1" customHeight="1" x14ac:dyDescent="0.25">
      <c r="A4930" s="13" t="s">
        <v>5421</v>
      </c>
      <c r="B4930" s="14" t="s">
        <v>5422</v>
      </c>
      <c r="C4930" s="66" t="s">
        <v>17</v>
      </c>
      <c r="D4930" s="66"/>
      <c r="E4930" s="66"/>
      <c r="F4930" s="13" t="s">
        <v>178</v>
      </c>
      <c r="G4930" s="15">
        <v>1.0686</v>
      </c>
      <c r="H4930" s="16">
        <v>9.77</v>
      </c>
      <c r="I4930" s="16">
        <f t="shared" si="42"/>
        <v>10.44</v>
      </c>
    </row>
    <row r="4931" spans="1:9" ht="29.1" customHeight="1" x14ac:dyDescent="0.25">
      <c r="A4931" s="13" t="s">
        <v>5423</v>
      </c>
      <c r="B4931" s="14" t="s">
        <v>5424</v>
      </c>
      <c r="C4931" s="66" t="s">
        <v>17</v>
      </c>
      <c r="D4931" s="66"/>
      <c r="E4931" s="66"/>
      <c r="F4931" s="13" t="s">
        <v>178</v>
      </c>
      <c r="G4931" s="15">
        <v>4.5540000000000003</v>
      </c>
      <c r="H4931" s="16">
        <v>11.08</v>
      </c>
      <c r="I4931" s="16">
        <f t="shared" si="42"/>
        <v>50.45</v>
      </c>
    </row>
    <row r="4932" spans="1:9" ht="21" customHeight="1" x14ac:dyDescent="0.25">
      <c r="A4932" s="13" t="s">
        <v>5425</v>
      </c>
      <c r="B4932" s="14" t="s">
        <v>5426</v>
      </c>
      <c r="C4932" s="66" t="s">
        <v>17</v>
      </c>
      <c r="D4932" s="66"/>
      <c r="E4932" s="66"/>
      <c r="F4932" s="13" t="s">
        <v>4824</v>
      </c>
      <c r="G4932" s="15">
        <v>3.4700000000000002E-2</v>
      </c>
      <c r="H4932" s="16">
        <v>73.28</v>
      </c>
      <c r="I4932" s="16">
        <f t="shared" si="42"/>
        <v>2.54</v>
      </c>
    </row>
    <row r="4933" spans="1:9" ht="21" customHeight="1" x14ac:dyDescent="0.25">
      <c r="A4933" s="13" t="s">
        <v>5427</v>
      </c>
      <c r="B4933" s="14" t="s">
        <v>5428</v>
      </c>
      <c r="C4933" s="66" t="s">
        <v>17</v>
      </c>
      <c r="D4933" s="66"/>
      <c r="E4933" s="66"/>
      <c r="F4933" s="13" t="s">
        <v>72</v>
      </c>
      <c r="G4933" s="15">
        <v>2.1059999999999999</v>
      </c>
      <c r="H4933" s="16">
        <v>19.78</v>
      </c>
      <c r="I4933" s="16">
        <f t="shared" si="42"/>
        <v>41.65</v>
      </c>
    </row>
    <row r="4934" spans="1:9" ht="15" customHeight="1" x14ac:dyDescent="0.25">
      <c r="A4934" s="8"/>
      <c r="B4934" s="8"/>
      <c r="C4934" s="8"/>
      <c r="D4934" s="8"/>
      <c r="E4934" s="8"/>
      <c r="F4934" s="8"/>
      <c r="G4934" s="67" t="s">
        <v>3896</v>
      </c>
      <c r="H4934" s="67"/>
      <c r="I4934" s="17">
        <f>SUM(I4925:I4933)</f>
        <v>114.69</v>
      </c>
    </row>
    <row r="4935" spans="1:9" ht="15" customHeight="1" x14ac:dyDescent="0.25">
      <c r="A4935" s="64" t="s">
        <v>3872</v>
      </c>
      <c r="B4935" s="64"/>
      <c r="C4935" s="65" t="s">
        <v>3</v>
      </c>
      <c r="D4935" s="65"/>
      <c r="E4935" s="65"/>
      <c r="F4935" s="12" t="s">
        <v>4</v>
      </c>
      <c r="G4935" s="12" t="s">
        <v>3725</v>
      </c>
      <c r="H4935" s="12" t="s">
        <v>3726</v>
      </c>
      <c r="I4935" s="12" t="s">
        <v>3727</v>
      </c>
    </row>
    <row r="4936" spans="1:9" ht="21" customHeight="1" x14ac:dyDescent="0.25">
      <c r="A4936" s="13" t="s">
        <v>4905</v>
      </c>
      <c r="B4936" s="14" t="s">
        <v>4906</v>
      </c>
      <c r="C4936" s="66" t="s">
        <v>17</v>
      </c>
      <c r="D4936" s="66"/>
      <c r="E4936" s="66"/>
      <c r="F4936" s="13" t="s">
        <v>25</v>
      </c>
      <c r="G4936" s="15">
        <v>0.754</v>
      </c>
      <c r="H4936" s="16">
        <v>35.53</v>
      </c>
      <c r="I4936" s="16">
        <f>TRUNC(TRUNC(G4936,8)*H4936,2)</f>
        <v>26.78</v>
      </c>
    </row>
    <row r="4937" spans="1:9" ht="15" customHeight="1" x14ac:dyDescent="0.25">
      <c r="A4937" s="13" t="s">
        <v>3899</v>
      </c>
      <c r="B4937" s="14" t="s">
        <v>3900</v>
      </c>
      <c r="C4937" s="66" t="s">
        <v>17</v>
      </c>
      <c r="D4937" s="66"/>
      <c r="E4937" s="66"/>
      <c r="F4937" s="13" t="s">
        <v>25</v>
      </c>
      <c r="G4937" s="15">
        <v>0.247</v>
      </c>
      <c r="H4937" s="16">
        <v>24.37</v>
      </c>
      <c r="I4937" s="16">
        <f>TRUNC(TRUNC(G4937,8)*H4937,2)</f>
        <v>6.01</v>
      </c>
    </row>
    <row r="4938" spans="1:9" ht="18" customHeight="1" x14ac:dyDescent="0.25">
      <c r="A4938" s="8"/>
      <c r="B4938" s="8"/>
      <c r="C4938" s="8"/>
      <c r="D4938" s="8"/>
      <c r="E4938" s="8"/>
      <c r="F4938" s="8"/>
      <c r="G4938" s="67" t="s">
        <v>3875</v>
      </c>
      <c r="H4938" s="67"/>
      <c r="I4938" s="17">
        <f>SUM(I4936:I4937)</f>
        <v>32.79</v>
      </c>
    </row>
    <row r="4939" spans="1:9" ht="15" customHeight="1" x14ac:dyDescent="0.25">
      <c r="A4939" s="8"/>
      <c r="B4939" s="8"/>
      <c r="C4939" s="8"/>
      <c r="D4939" s="8"/>
      <c r="E4939" s="8"/>
      <c r="F4939" s="8"/>
      <c r="G4939" s="68" t="s">
        <v>3745</v>
      </c>
      <c r="H4939" s="68"/>
      <c r="I4939" s="4">
        <f>ROUND(SUM(I4934,I4938),2)</f>
        <v>147.47999999999999</v>
      </c>
    </row>
    <row r="4940" spans="1:9" ht="9.9499999999999993" customHeight="1" x14ac:dyDescent="0.25">
      <c r="A4940" s="8"/>
      <c r="B4940" s="8"/>
      <c r="C4940" s="8"/>
      <c r="D4940" s="8"/>
      <c r="E4940" s="8"/>
      <c r="F4940" s="8"/>
      <c r="G4940" s="62"/>
      <c r="H4940" s="62"/>
      <c r="I4940" s="62"/>
    </row>
    <row r="4941" spans="1:9" ht="20.100000000000001" customHeight="1" x14ac:dyDescent="0.25">
      <c r="A4941" s="63" t="s">
        <v>5431</v>
      </c>
      <c r="B4941" s="63"/>
      <c r="C4941" s="63"/>
      <c r="D4941" s="63"/>
      <c r="E4941" s="63"/>
      <c r="F4941" s="63"/>
      <c r="G4941" s="63"/>
      <c r="H4941" s="63"/>
      <c r="I4941" s="63"/>
    </row>
    <row r="4942" spans="1:9" ht="15" customHeight="1" x14ac:dyDescent="0.25">
      <c r="A4942" s="64" t="s">
        <v>3887</v>
      </c>
      <c r="B4942" s="64"/>
      <c r="C4942" s="65" t="s">
        <v>3</v>
      </c>
      <c r="D4942" s="65"/>
      <c r="E4942" s="65"/>
      <c r="F4942" s="12" t="s">
        <v>4</v>
      </c>
      <c r="G4942" s="12" t="s">
        <v>3725</v>
      </c>
      <c r="H4942" s="12" t="s">
        <v>3726</v>
      </c>
      <c r="I4942" s="12" t="s">
        <v>3727</v>
      </c>
    </row>
    <row r="4943" spans="1:9" ht="29.1" customHeight="1" x14ac:dyDescent="0.25">
      <c r="A4943" s="13" t="s">
        <v>5411</v>
      </c>
      <c r="B4943" s="14" t="s">
        <v>5412</v>
      </c>
      <c r="C4943" s="66" t="s">
        <v>17</v>
      </c>
      <c r="D4943" s="66"/>
      <c r="E4943" s="66"/>
      <c r="F4943" s="13" t="s">
        <v>178</v>
      </c>
      <c r="G4943" s="15">
        <v>2.5026999999999999</v>
      </c>
      <c r="H4943" s="16">
        <v>0.31</v>
      </c>
      <c r="I4943" s="16">
        <f t="shared" ref="I4943:I4951" si="43">TRUNC(TRUNC(G4943,8)*H4943,2)</f>
        <v>0.77</v>
      </c>
    </row>
    <row r="4944" spans="1:9" ht="21" customHeight="1" x14ac:dyDescent="0.25">
      <c r="A4944" s="13" t="s">
        <v>5413</v>
      </c>
      <c r="B4944" s="14" t="s">
        <v>5414</v>
      </c>
      <c r="C4944" s="66" t="s">
        <v>17</v>
      </c>
      <c r="D4944" s="66"/>
      <c r="E4944" s="66"/>
      <c r="F4944" s="13" t="s">
        <v>178</v>
      </c>
      <c r="G4944" s="15">
        <v>1.4815</v>
      </c>
      <c r="H4944" s="16">
        <v>2.74</v>
      </c>
      <c r="I4944" s="16">
        <f t="shared" si="43"/>
        <v>4.05</v>
      </c>
    </row>
    <row r="4945" spans="1:9" ht="29.1" customHeight="1" x14ac:dyDescent="0.25">
      <c r="A4945" s="13" t="s">
        <v>5415</v>
      </c>
      <c r="B4945" s="14" t="s">
        <v>5416</v>
      </c>
      <c r="C4945" s="66" t="s">
        <v>17</v>
      </c>
      <c r="D4945" s="66"/>
      <c r="E4945" s="66"/>
      <c r="F4945" s="13" t="s">
        <v>740</v>
      </c>
      <c r="G4945" s="15">
        <v>1.0978000000000001</v>
      </c>
      <c r="H4945" s="16">
        <v>3.42</v>
      </c>
      <c r="I4945" s="16">
        <f t="shared" si="43"/>
        <v>3.75</v>
      </c>
    </row>
    <row r="4946" spans="1:9" ht="21" customHeight="1" x14ac:dyDescent="0.25">
      <c r="A4946" s="13" t="s">
        <v>5417</v>
      </c>
      <c r="B4946" s="14" t="s">
        <v>5418</v>
      </c>
      <c r="C4946" s="66" t="s">
        <v>17</v>
      </c>
      <c r="D4946" s="66"/>
      <c r="E4946" s="66"/>
      <c r="F4946" s="13" t="s">
        <v>61</v>
      </c>
      <c r="G4946" s="15">
        <v>20.186800000000002</v>
      </c>
      <c r="H4946" s="16">
        <v>0.12</v>
      </c>
      <c r="I4946" s="16">
        <f t="shared" si="43"/>
        <v>2.42</v>
      </c>
    </row>
    <row r="4947" spans="1:9" ht="29.1" customHeight="1" x14ac:dyDescent="0.25">
      <c r="A4947" s="13" t="s">
        <v>5419</v>
      </c>
      <c r="B4947" s="14" t="s">
        <v>5420</v>
      </c>
      <c r="C4947" s="66" t="s">
        <v>17</v>
      </c>
      <c r="D4947" s="66"/>
      <c r="E4947" s="66"/>
      <c r="F4947" s="13" t="s">
        <v>61</v>
      </c>
      <c r="G4947" s="15">
        <v>0.4803</v>
      </c>
      <c r="H4947" s="16">
        <v>0.28000000000000003</v>
      </c>
      <c r="I4947" s="16">
        <f t="shared" si="43"/>
        <v>0.13</v>
      </c>
    </row>
    <row r="4948" spans="1:9" ht="29.1" customHeight="1" x14ac:dyDescent="0.25">
      <c r="A4948" s="13" t="s">
        <v>5421</v>
      </c>
      <c r="B4948" s="14" t="s">
        <v>5422</v>
      </c>
      <c r="C4948" s="66" t="s">
        <v>17</v>
      </c>
      <c r="D4948" s="66"/>
      <c r="E4948" s="66"/>
      <c r="F4948" s="13" t="s">
        <v>178</v>
      </c>
      <c r="G4948" s="15">
        <v>1.5247999999999999</v>
      </c>
      <c r="H4948" s="16">
        <v>9.77</v>
      </c>
      <c r="I4948" s="16">
        <f t="shared" si="43"/>
        <v>14.89</v>
      </c>
    </row>
    <row r="4949" spans="1:9" ht="29.1" customHeight="1" x14ac:dyDescent="0.25">
      <c r="A4949" s="13" t="s">
        <v>5423</v>
      </c>
      <c r="B4949" s="14" t="s">
        <v>5424</v>
      </c>
      <c r="C4949" s="66" t="s">
        <v>17</v>
      </c>
      <c r="D4949" s="66"/>
      <c r="E4949" s="66"/>
      <c r="F4949" s="13" t="s">
        <v>178</v>
      </c>
      <c r="G4949" s="15">
        <v>4.0011000000000001</v>
      </c>
      <c r="H4949" s="16">
        <v>11.08</v>
      </c>
      <c r="I4949" s="16">
        <f t="shared" si="43"/>
        <v>44.33</v>
      </c>
    </row>
    <row r="4950" spans="1:9" ht="21" customHeight="1" x14ac:dyDescent="0.25">
      <c r="A4950" s="13" t="s">
        <v>5425</v>
      </c>
      <c r="B4950" s="14" t="s">
        <v>5426</v>
      </c>
      <c r="C4950" s="66" t="s">
        <v>17</v>
      </c>
      <c r="D4950" s="66"/>
      <c r="E4950" s="66"/>
      <c r="F4950" s="13" t="s">
        <v>4824</v>
      </c>
      <c r="G4950" s="15">
        <v>4.9500000000000002E-2</v>
      </c>
      <c r="H4950" s="16">
        <v>73.28</v>
      </c>
      <c r="I4950" s="16">
        <f t="shared" si="43"/>
        <v>3.62</v>
      </c>
    </row>
    <row r="4951" spans="1:9" ht="21" customHeight="1" x14ac:dyDescent="0.25">
      <c r="A4951" s="13" t="s">
        <v>5427</v>
      </c>
      <c r="B4951" s="14" t="s">
        <v>5428</v>
      </c>
      <c r="C4951" s="66" t="s">
        <v>17</v>
      </c>
      <c r="D4951" s="66"/>
      <c r="E4951" s="66"/>
      <c r="F4951" s="13" t="s">
        <v>72</v>
      </c>
      <c r="G4951" s="15">
        <v>2.1059999999999999</v>
      </c>
      <c r="H4951" s="16">
        <v>19.78</v>
      </c>
      <c r="I4951" s="16">
        <f t="shared" si="43"/>
        <v>41.65</v>
      </c>
    </row>
    <row r="4952" spans="1:9" ht="15" customHeight="1" x14ac:dyDescent="0.25">
      <c r="A4952" s="8"/>
      <c r="B4952" s="8"/>
      <c r="C4952" s="8"/>
      <c r="D4952" s="8"/>
      <c r="E4952" s="8"/>
      <c r="F4952" s="8"/>
      <c r="G4952" s="67" t="s">
        <v>3896</v>
      </c>
      <c r="H4952" s="67"/>
      <c r="I4952" s="17">
        <f>SUM(I4943:I4951)</f>
        <v>115.61000000000001</v>
      </c>
    </row>
    <row r="4953" spans="1:9" ht="15" customHeight="1" x14ac:dyDescent="0.25">
      <c r="A4953" s="64" t="s">
        <v>3872</v>
      </c>
      <c r="B4953" s="64"/>
      <c r="C4953" s="65" t="s">
        <v>3</v>
      </c>
      <c r="D4953" s="65"/>
      <c r="E4953" s="65"/>
      <c r="F4953" s="12" t="s">
        <v>4</v>
      </c>
      <c r="G4953" s="12" t="s">
        <v>3725</v>
      </c>
      <c r="H4953" s="12" t="s">
        <v>3726</v>
      </c>
      <c r="I4953" s="12" t="s">
        <v>3727</v>
      </c>
    </row>
    <row r="4954" spans="1:9" ht="21" customHeight="1" x14ac:dyDescent="0.25">
      <c r="A4954" s="13" t="s">
        <v>4905</v>
      </c>
      <c r="B4954" s="14" t="s">
        <v>4906</v>
      </c>
      <c r="C4954" s="66" t="s">
        <v>17</v>
      </c>
      <c r="D4954" s="66"/>
      <c r="E4954" s="66"/>
      <c r="F4954" s="13" t="s">
        <v>25</v>
      </c>
      <c r="G4954" s="15">
        <v>0.61499999999999999</v>
      </c>
      <c r="H4954" s="16">
        <v>35.53</v>
      </c>
      <c r="I4954" s="16">
        <f>TRUNC(TRUNC(G4954,8)*H4954,2)</f>
        <v>21.85</v>
      </c>
    </row>
    <row r="4955" spans="1:9" ht="15" customHeight="1" x14ac:dyDescent="0.25">
      <c r="A4955" s="13" t="s">
        <v>3899</v>
      </c>
      <c r="B4955" s="14" t="s">
        <v>3900</v>
      </c>
      <c r="C4955" s="66" t="s">
        <v>17</v>
      </c>
      <c r="D4955" s="66"/>
      <c r="E4955" s="66"/>
      <c r="F4955" s="13" t="s">
        <v>25</v>
      </c>
      <c r="G4955" s="15">
        <v>0.20100000000000001</v>
      </c>
      <c r="H4955" s="16">
        <v>24.37</v>
      </c>
      <c r="I4955" s="16">
        <f>TRUNC(TRUNC(G4955,8)*H4955,2)</f>
        <v>4.8899999999999997</v>
      </c>
    </row>
    <row r="4956" spans="1:9" ht="18" customHeight="1" x14ac:dyDescent="0.25">
      <c r="A4956" s="8"/>
      <c r="B4956" s="8"/>
      <c r="C4956" s="8"/>
      <c r="D4956" s="8"/>
      <c r="E4956" s="8"/>
      <c r="F4956" s="8"/>
      <c r="G4956" s="67" t="s">
        <v>3875</v>
      </c>
      <c r="H4956" s="67"/>
      <c r="I4956" s="17">
        <f>SUM(I4954:I4955)</f>
        <v>26.740000000000002</v>
      </c>
    </row>
    <row r="4957" spans="1:9" ht="15" customHeight="1" x14ac:dyDescent="0.25">
      <c r="A4957" s="8"/>
      <c r="B4957" s="8"/>
      <c r="C4957" s="8"/>
      <c r="D4957" s="8"/>
      <c r="E4957" s="8"/>
      <c r="F4957" s="8"/>
      <c r="G4957" s="68" t="s">
        <v>3745</v>
      </c>
      <c r="H4957" s="68"/>
      <c r="I4957" s="4">
        <f>ROUND(SUM(I4952,I4956),2)</f>
        <v>142.35</v>
      </c>
    </row>
    <row r="4958" spans="1:9" ht="9.9499999999999993" customHeight="1" x14ac:dyDescent="0.25">
      <c r="A4958" s="8"/>
      <c r="B4958" s="8"/>
      <c r="C4958" s="8"/>
      <c r="D4958" s="8"/>
      <c r="E4958" s="8"/>
      <c r="F4958" s="8"/>
      <c r="G4958" s="62"/>
      <c r="H4958" s="62"/>
      <c r="I4958" s="62"/>
    </row>
    <row r="4959" spans="1:9" ht="20.100000000000001" customHeight="1" x14ac:dyDescent="0.25">
      <c r="A4959" s="63" t="s">
        <v>5432</v>
      </c>
      <c r="B4959" s="63"/>
      <c r="C4959" s="63"/>
      <c r="D4959" s="63"/>
      <c r="E4959" s="63"/>
      <c r="F4959" s="63"/>
      <c r="G4959" s="63"/>
      <c r="H4959" s="63"/>
      <c r="I4959" s="63"/>
    </row>
    <row r="4960" spans="1:9" ht="15" customHeight="1" x14ac:dyDescent="0.25">
      <c r="A4960" s="64" t="s">
        <v>3887</v>
      </c>
      <c r="B4960" s="64"/>
      <c r="C4960" s="65" t="s">
        <v>3</v>
      </c>
      <c r="D4960" s="65"/>
      <c r="E4960" s="65"/>
      <c r="F4960" s="12" t="s">
        <v>4</v>
      </c>
      <c r="G4960" s="12" t="s">
        <v>3725</v>
      </c>
      <c r="H4960" s="12" t="s">
        <v>3726</v>
      </c>
      <c r="I4960" s="12" t="s">
        <v>3727</v>
      </c>
    </row>
    <row r="4961" spans="1:9" ht="29.1" customHeight="1" x14ac:dyDescent="0.25">
      <c r="A4961" s="13" t="s">
        <v>5411</v>
      </c>
      <c r="B4961" s="14" t="s">
        <v>5412</v>
      </c>
      <c r="C4961" s="66" t="s">
        <v>17</v>
      </c>
      <c r="D4961" s="66"/>
      <c r="E4961" s="66"/>
      <c r="F4961" s="13" t="s">
        <v>178</v>
      </c>
      <c r="G4961" s="15">
        <v>2.5026999999999999</v>
      </c>
      <c r="H4961" s="16">
        <v>0.31</v>
      </c>
      <c r="I4961" s="16">
        <f t="shared" ref="I4961:I4969" si="44">TRUNC(TRUNC(G4961,8)*H4961,2)</f>
        <v>0.77</v>
      </c>
    </row>
    <row r="4962" spans="1:9" ht="21" customHeight="1" x14ac:dyDescent="0.25">
      <c r="A4962" s="13" t="s">
        <v>5413</v>
      </c>
      <c r="B4962" s="14" t="s">
        <v>5414</v>
      </c>
      <c r="C4962" s="66" t="s">
        <v>17</v>
      </c>
      <c r="D4962" s="66"/>
      <c r="E4962" s="66"/>
      <c r="F4962" s="13" t="s">
        <v>178</v>
      </c>
      <c r="G4962" s="15">
        <v>1.5851</v>
      </c>
      <c r="H4962" s="16">
        <v>2.74</v>
      </c>
      <c r="I4962" s="16">
        <f t="shared" si="44"/>
        <v>4.34</v>
      </c>
    </row>
    <row r="4963" spans="1:9" ht="29.1" customHeight="1" x14ac:dyDescent="0.25">
      <c r="A4963" s="13" t="s">
        <v>5415</v>
      </c>
      <c r="B4963" s="14" t="s">
        <v>5416</v>
      </c>
      <c r="C4963" s="66" t="s">
        <v>17</v>
      </c>
      <c r="D4963" s="66"/>
      <c r="E4963" s="66"/>
      <c r="F4963" s="13" t="s">
        <v>740</v>
      </c>
      <c r="G4963" s="15">
        <v>1.0978000000000001</v>
      </c>
      <c r="H4963" s="16">
        <v>3.42</v>
      </c>
      <c r="I4963" s="16">
        <f t="shared" si="44"/>
        <v>3.75</v>
      </c>
    </row>
    <row r="4964" spans="1:9" ht="21" customHeight="1" x14ac:dyDescent="0.25">
      <c r="A4964" s="13" t="s">
        <v>5417</v>
      </c>
      <c r="B4964" s="14" t="s">
        <v>5418</v>
      </c>
      <c r="C4964" s="66" t="s">
        <v>17</v>
      </c>
      <c r="D4964" s="66"/>
      <c r="E4964" s="66"/>
      <c r="F4964" s="13" t="s">
        <v>61</v>
      </c>
      <c r="G4964" s="15">
        <v>20.186800000000002</v>
      </c>
      <c r="H4964" s="16">
        <v>0.12</v>
      </c>
      <c r="I4964" s="16">
        <f t="shared" si="44"/>
        <v>2.42</v>
      </c>
    </row>
    <row r="4965" spans="1:9" ht="29.1" customHeight="1" x14ac:dyDescent="0.25">
      <c r="A4965" s="13" t="s">
        <v>5419</v>
      </c>
      <c r="B4965" s="14" t="s">
        <v>5420</v>
      </c>
      <c r="C4965" s="66" t="s">
        <v>17</v>
      </c>
      <c r="D4965" s="66"/>
      <c r="E4965" s="66"/>
      <c r="F4965" s="13" t="s">
        <v>61</v>
      </c>
      <c r="G4965" s="15">
        <v>0.54410000000000003</v>
      </c>
      <c r="H4965" s="16">
        <v>0.28000000000000003</v>
      </c>
      <c r="I4965" s="16">
        <f t="shared" si="44"/>
        <v>0.15</v>
      </c>
    </row>
    <row r="4966" spans="1:9" ht="29.1" customHeight="1" x14ac:dyDescent="0.25">
      <c r="A4966" s="13" t="s">
        <v>5421</v>
      </c>
      <c r="B4966" s="14" t="s">
        <v>5422</v>
      </c>
      <c r="C4966" s="66" t="s">
        <v>17</v>
      </c>
      <c r="D4966" s="66"/>
      <c r="E4966" s="66"/>
      <c r="F4966" s="13" t="s">
        <v>178</v>
      </c>
      <c r="G4966" s="15">
        <v>1.8233999999999999</v>
      </c>
      <c r="H4966" s="16">
        <v>9.77</v>
      </c>
      <c r="I4966" s="16">
        <f t="shared" si="44"/>
        <v>17.809999999999999</v>
      </c>
    </row>
    <row r="4967" spans="1:9" ht="29.1" customHeight="1" x14ac:dyDescent="0.25">
      <c r="A4967" s="13" t="s">
        <v>5423</v>
      </c>
      <c r="B4967" s="14" t="s">
        <v>5424</v>
      </c>
      <c r="C4967" s="66" t="s">
        <v>17</v>
      </c>
      <c r="D4967" s="66"/>
      <c r="E4967" s="66"/>
      <c r="F4967" s="13" t="s">
        <v>178</v>
      </c>
      <c r="G4967" s="15">
        <v>5.8277999999999999</v>
      </c>
      <c r="H4967" s="16">
        <v>11.08</v>
      </c>
      <c r="I4967" s="16">
        <f t="shared" si="44"/>
        <v>64.569999999999993</v>
      </c>
    </row>
    <row r="4968" spans="1:9" ht="21" customHeight="1" x14ac:dyDescent="0.25">
      <c r="A4968" s="13" t="s">
        <v>5425</v>
      </c>
      <c r="B4968" s="14" t="s">
        <v>5426</v>
      </c>
      <c r="C4968" s="66" t="s">
        <v>17</v>
      </c>
      <c r="D4968" s="66"/>
      <c r="E4968" s="66"/>
      <c r="F4968" s="13" t="s">
        <v>4824</v>
      </c>
      <c r="G4968" s="15">
        <v>5.9200000000000003E-2</v>
      </c>
      <c r="H4968" s="16">
        <v>73.28</v>
      </c>
      <c r="I4968" s="16">
        <f t="shared" si="44"/>
        <v>4.33</v>
      </c>
    </row>
    <row r="4969" spans="1:9" ht="21" customHeight="1" x14ac:dyDescent="0.25">
      <c r="A4969" s="13" t="s">
        <v>5427</v>
      </c>
      <c r="B4969" s="14" t="s">
        <v>5428</v>
      </c>
      <c r="C4969" s="66" t="s">
        <v>17</v>
      </c>
      <c r="D4969" s="66"/>
      <c r="E4969" s="66"/>
      <c r="F4969" s="13" t="s">
        <v>72</v>
      </c>
      <c r="G4969" s="15">
        <v>2.1059999999999999</v>
      </c>
      <c r="H4969" s="16">
        <v>19.78</v>
      </c>
      <c r="I4969" s="16">
        <f t="shared" si="44"/>
        <v>41.65</v>
      </c>
    </row>
    <row r="4970" spans="1:9" ht="15" customHeight="1" x14ac:dyDescent="0.25">
      <c r="A4970" s="8"/>
      <c r="B4970" s="8"/>
      <c r="C4970" s="8"/>
      <c r="D4970" s="8"/>
      <c r="E4970" s="8"/>
      <c r="F4970" s="8"/>
      <c r="G4970" s="67" t="s">
        <v>3896</v>
      </c>
      <c r="H4970" s="67"/>
      <c r="I4970" s="17">
        <f>SUM(I4961:I4969)</f>
        <v>139.79</v>
      </c>
    </row>
    <row r="4971" spans="1:9" ht="15" customHeight="1" x14ac:dyDescent="0.25">
      <c r="A4971" s="64" t="s">
        <v>3872</v>
      </c>
      <c r="B4971" s="64"/>
      <c r="C4971" s="65" t="s">
        <v>3</v>
      </c>
      <c r="D4971" s="65"/>
      <c r="E4971" s="65"/>
      <c r="F4971" s="12" t="s">
        <v>4</v>
      </c>
      <c r="G4971" s="12" t="s">
        <v>3725</v>
      </c>
      <c r="H4971" s="12" t="s">
        <v>3726</v>
      </c>
      <c r="I4971" s="12" t="s">
        <v>3727</v>
      </c>
    </row>
    <row r="4972" spans="1:9" ht="21" customHeight="1" x14ac:dyDescent="0.25">
      <c r="A4972" s="13" t="s">
        <v>4905</v>
      </c>
      <c r="B4972" s="14" t="s">
        <v>4906</v>
      </c>
      <c r="C4972" s="66" t="s">
        <v>17</v>
      </c>
      <c r="D4972" s="66"/>
      <c r="E4972" s="66"/>
      <c r="F4972" s="13" t="s">
        <v>25</v>
      </c>
      <c r="G4972" s="15">
        <v>0.72599999999999998</v>
      </c>
      <c r="H4972" s="16">
        <v>35.53</v>
      </c>
      <c r="I4972" s="16">
        <f>TRUNC(TRUNC(G4972,8)*H4972,2)</f>
        <v>25.79</v>
      </c>
    </row>
    <row r="4973" spans="1:9" ht="15" customHeight="1" x14ac:dyDescent="0.25">
      <c r="A4973" s="13" t="s">
        <v>3899</v>
      </c>
      <c r="B4973" s="14" t="s">
        <v>3900</v>
      </c>
      <c r="C4973" s="66" t="s">
        <v>17</v>
      </c>
      <c r="D4973" s="66"/>
      <c r="E4973" s="66"/>
      <c r="F4973" s="13" t="s">
        <v>25</v>
      </c>
      <c r="G4973" s="15">
        <v>0.23699999999999999</v>
      </c>
      <c r="H4973" s="16">
        <v>24.37</v>
      </c>
      <c r="I4973" s="16">
        <f>TRUNC(TRUNC(G4973,8)*H4973,2)</f>
        <v>5.77</v>
      </c>
    </row>
    <row r="4974" spans="1:9" ht="18" customHeight="1" x14ac:dyDescent="0.25">
      <c r="A4974" s="8"/>
      <c r="B4974" s="8"/>
      <c r="C4974" s="8"/>
      <c r="D4974" s="8"/>
      <c r="E4974" s="8"/>
      <c r="F4974" s="8"/>
      <c r="G4974" s="67" t="s">
        <v>3875</v>
      </c>
      <c r="H4974" s="67"/>
      <c r="I4974" s="17">
        <f>SUM(I4972:I4973)</f>
        <v>31.56</v>
      </c>
    </row>
    <row r="4975" spans="1:9" ht="15" customHeight="1" x14ac:dyDescent="0.25">
      <c r="A4975" s="8"/>
      <c r="B4975" s="8"/>
      <c r="C4975" s="8"/>
      <c r="D4975" s="8"/>
      <c r="E4975" s="8"/>
      <c r="F4975" s="8"/>
      <c r="G4975" s="68" t="s">
        <v>3745</v>
      </c>
      <c r="H4975" s="68"/>
      <c r="I4975" s="4">
        <f>ROUND(SUM(I4970,I4974),2)</f>
        <v>171.35</v>
      </c>
    </row>
    <row r="4976" spans="1:9" ht="9.9499999999999993" customHeight="1" x14ac:dyDescent="0.25">
      <c r="A4976" s="8"/>
      <c r="B4976" s="8"/>
      <c r="C4976" s="8"/>
      <c r="D4976" s="8"/>
      <c r="E4976" s="8"/>
      <c r="F4976" s="8"/>
      <c r="G4976" s="62"/>
      <c r="H4976" s="62"/>
      <c r="I4976" s="62"/>
    </row>
    <row r="4977" spans="1:9" ht="20.100000000000001" customHeight="1" x14ac:dyDescent="0.25">
      <c r="A4977" s="63" t="s">
        <v>5433</v>
      </c>
      <c r="B4977" s="63"/>
      <c r="C4977" s="63"/>
      <c r="D4977" s="63"/>
      <c r="E4977" s="63"/>
      <c r="F4977" s="63"/>
      <c r="G4977" s="63"/>
      <c r="H4977" s="63"/>
      <c r="I4977" s="63"/>
    </row>
    <row r="4978" spans="1:9" ht="15" customHeight="1" x14ac:dyDescent="0.25">
      <c r="A4978" s="64" t="s">
        <v>3887</v>
      </c>
      <c r="B4978" s="64"/>
      <c r="C4978" s="65" t="s">
        <v>3</v>
      </c>
      <c r="D4978" s="65"/>
      <c r="E4978" s="65"/>
      <c r="F4978" s="12" t="s">
        <v>4</v>
      </c>
      <c r="G4978" s="12" t="s">
        <v>3725</v>
      </c>
      <c r="H4978" s="12" t="s">
        <v>3726</v>
      </c>
      <c r="I4978" s="12" t="s">
        <v>3727</v>
      </c>
    </row>
    <row r="4979" spans="1:9" ht="29.1" customHeight="1" x14ac:dyDescent="0.25">
      <c r="A4979" s="13" t="s">
        <v>5411</v>
      </c>
      <c r="B4979" s="14" t="s">
        <v>5412</v>
      </c>
      <c r="C4979" s="66" t="s">
        <v>17</v>
      </c>
      <c r="D4979" s="66"/>
      <c r="E4979" s="66"/>
      <c r="F4979" s="13" t="s">
        <v>178</v>
      </c>
      <c r="G4979" s="15">
        <v>2.5026999999999999</v>
      </c>
      <c r="H4979" s="16">
        <v>0.31</v>
      </c>
      <c r="I4979" s="16">
        <f t="shared" ref="I4979:I4987" si="45">TRUNC(TRUNC(G4979,8)*H4979,2)</f>
        <v>0.77</v>
      </c>
    </row>
    <row r="4980" spans="1:9" ht="21" customHeight="1" x14ac:dyDescent="0.25">
      <c r="A4980" s="13" t="s">
        <v>5413</v>
      </c>
      <c r="B4980" s="14" t="s">
        <v>5414</v>
      </c>
      <c r="C4980" s="66" t="s">
        <v>17</v>
      </c>
      <c r="D4980" s="66"/>
      <c r="E4980" s="66"/>
      <c r="F4980" s="13" t="s">
        <v>178</v>
      </c>
      <c r="G4980" s="15">
        <v>1.694</v>
      </c>
      <c r="H4980" s="16">
        <v>2.74</v>
      </c>
      <c r="I4980" s="16">
        <f t="shared" si="45"/>
        <v>4.6399999999999997</v>
      </c>
    </row>
    <row r="4981" spans="1:9" ht="29.1" customHeight="1" x14ac:dyDescent="0.25">
      <c r="A4981" s="13" t="s">
        <v>5415</v>
      </c>
      <c r="B4981" s="14" t="s">
        <v>5416</v>
      </c>
      <c r="C4981" s="66" t="s">
        <v>17</v>
      </c>
      <c r="D4981" s="66"/>
      <c r="E4981" s="66"/>
      <c r="F4981" s="13" t="s">
        <v>740</v>
      </c>
      <c r="G4981" s="15">
        <v>1.0978000000000001</v>
      </c>
      <c r="H4981" s="16">
        <v>3.42</v>
      </c>
      <c r="I4981" s="16">
        <f t="shared" si="45"/>
        <v>3.75</v>
      </c>
    </row>
    <row r="4982" spans="1:9" ht="21" customHeight="1" x14ac:dyDescent="0.25">
      <c r="A4982" s="13" t="s">
        <v>5417</v>
      </c>
      <c r="B4982" s="14" t="s">
        <v>5418</v>
      </c>
      <c r="C4982" s="66" t="s">
        <v>17</v>
      </c>
      <c r="D4982" s="66"/>
      <c r="E4982" s="66"/>
      <c r="F4982" s="13" t="s">
        <v>61</v>
      </c>
      <c r="G4982" s="15">
        <v>20.186800000000002</v>
      </c>
      <c r="H4982" s="16">
        <v>0.12</v>
      </c>
      <c r="I4982" s="16">
        <f t="shared" si="45"/>
        <v>2.42</v>
      </c>
    </row>
    <row r="4983" spans="1:9" ht="29.1" customHeight="1" x14ac:dyDescent="0.25">
      <c r="A4983" s="13" t="s">
        <v>5419</v>
      </c>
      <c r="B4983" s="14" t="s">
        <v>5420</v>
      </c>
      <c r="C4983" s="66" t="s">
        <v>17</v>
      </c>
      <c r="D4983" s="66"/>
      <c r="E4983" s="66"/>
      <c r="F4983" s="13" t="s">
        <v>61</v>
      </c>
      <c r="G4983" s="15">
        <v>1.2755000000000001</v>
      </c>
      <c r="H4983" s="16">
        <v>0.28000000000000003</v>
      </c>
      <c r="I4983" s="16">
        <f t="shared" si="45"/>
        <v>0.35</v>
      </c>
    </row>
    <row r="4984" spans="1:9" ht="29.1" customHeight="1" x14ac:dyDescent="0.25">
      <c r="A4984" s="13" t="s">
        <v>5421</v>
      </c>
      <c r="B4984" s="14" t="s">
        <v>5422</v>
      </c>
      <c r="C4984" s="66" t="s">
        <v>17</v>
      </c>
      <c r="D4984" s="66"/>
      <c r="E4984" s="66"/>
      <c r="F4984" s="13" t="s">
        <v>178</v>
      </c>
      <c r="G4984" s="15">
        <v>2.1373000000000002</v>
      </c>
      <c r="H4984" s="16">
        <v>9.77</v>
      </c>
      <c r="I4984" s="16">
        <f t="shared" si="45"/>
        <v>20.88</v>
      </c>
    </row>
    <row r="4985" spans="1:9" ht="29.1" customHeight="1" x14ac:dyDescent="0.25">
      <c r="A4985" s="13" t="s">
        <v>5423</v>
      </c>
      <c r="B4985" s="14" t="s">
        <v>5424</v>
      </c>
      <c r="C4985" s="66" t="s">
        <v>17</v>
      </c>
      <c r="D4985" s="66"/>
      <c r="E4985" s="66"/>
      <c r="F4985" s="13" t="s">
        <v>178</v>
      </c>
      <c r="G4985" s="15">
        <v>9.1079000000000008</v>
      </c>
      <c r="H4985" s="16">
        <v>11.08</v>
      </c>
      <c r="I4985" s="16">
        <f t="shared" si="45"/>
        <v>100.91</v>
      </c>
    </row>
    <row r="4986" spans="1:9" ht="21" customHeight="1" x14ac:dyDescent="0.25">
      <c r="A4986" s="13" t="s">
        <v>5425</v>
      </c>
      <c r="B4986" s="14" t="s">
        <v>5426</v>
      </c>
      <c r="C4986" s="66" t="s">
        <v>17</v>
      </c>
      <c r="D4986" s="66"/>
      <c r="E4986" s="66"/>
      <c r="F4986" s="13" t="s">
        <v>4824</v>
      </c>
      <c r="G4986" s="15">
        <v>6.9400000000000003E-2</v>
      </c>
      <c r="H4986" s="16">
        <v>73.28</v>
      </c>
      <c r="I4986" s="16">
        <f t="shared" si="45"/>
        <v>5.08</v>
      </c>
    </row>
    <row r="4987" spans="1:9" ht="21" customHeight="1" x14ac:dyDescent="0.25">
      <c r="A4987" s="13" t="s">
        <v>5427</v>
      </c>
      <c r="B4987" s="14" t="s">
        <v>5428</v>
      </c>
      <c r="C4987" s="66" t="s">
        <v>17</v>
      </c>
      <c r="D4987" s="66"/>
      <c r="E4987" s="66"/>
      <c r="F4987" s="13" t="s">
        <v>72</v>
      </c>
      <c r="G4987" s="15">
        <v>2.1059999999999999</v>
      </c>
      <c r="H4987" s="16">
        <v>19.78</v>
      </c>
      <c r="I4987" s="16">
        <f t="shared" si="45"/>
        <v>41.65</v>
      </c>
    </row>
    <row r="4988" spans="1:9" ht="15" customHeight="1" x14ac:dyDescent="0.25">
      <c r="A4988" s="8"/>
      <c r="B4988" s="8"/>
      <c r="C4988" s="8"/>
      <c r="D4988" s="8"/>
      <c r="E4988" s="8"/>
      <c r="F4988" s="8"/>
      <c r="G4988" s="67" t="s">
        <v>3896</v>
      </c>
      <c r="H4988" s="67"/>
      <c r="I4988" s="17">
        <f>SUM(I4979:I4987)</f>
        <v>180.45000000000002</v>
      </c>
    </row>
    <row r="4989" spans="1:9" ht="15" customHeight="1" x14ac:dyDescent="0.25">
      <c r="A4989" s="64" t="s">
        <v>3872</v>
      </c>
      <c r="B4989" s="64"/>
      <c r="C4989" s="65" t="s">
        <v>3</v>
      </c>
      <c r="D4989" s="65"/>
      <c r="E4989" s="65"/>
      <c r="F4989" s="12" t="s">
        <v>4</v>
      </c>
      <c r="G4989" s="12" t="s">
        <v>3725</v>
      </c>
      <c r="H4989" s="12" t="s">
        <v>3726</v>
      </c>
      <c r="I4989" s="12" t="s">
        <v>3727</v>
      </c>
    </row>
    <row r="4990" spans="1:9" ht="21" customHeight="1" x14ac:dyDescent="0.25">
      <c r="A4990" s="13" t="s">
        <v>4905</v>
      </c>
      <c r="B4990" s="14" t="s">
        <v>4906</v>
      </c>
      <c r="C4990" s="66" t="s">
        <v>17</v>
      </c>
      <c r="D4990" s="66"/>
      <c r="E4990" s="66"/>
      <c r="F4990" s="13" t="s">
        <v>25</v>
      </c>
      <c r="G4990" s="15">
        <v>0.95799999999999996</v>
      </c>
      <c r="H4990" s="16">
        <v>35.53</v>
      </c>
      <c r="I4990" s="16">
        <f>TRUNC(TRUNC(G4990,8)*H4990,2)</f>
        <v>34.03</v>
      </c>
    </row>
    <row r="4991" spans="1:9" ht="15" customHeight="1" x14ac:dyDescent="0.25">
      <c r="A4991" s="13" t="s">
        <v>3899</v>
      </c>
      <c r="B4991" s="14" t="s">
        <v>3900</v>
      </c>
      <c r="C4991" s="66" t="s">
        <v>17</v>
      </c>
      <c r="D4991" s="66"/>
      <c r="E4991" s="66"/>
      <c r="F4991" s="13" t="s">
        <v>25</v>
      </c>
      <c r="G4991" s="15">
        <v>0.313</v>
      </c>
      <c r="H4991" s="16">
        <v>24.37</v>
      </c>
      <c r="I4991" s="16">
        <f>TRUNC(TRUNC(G4991,8)*H4991,2)</f>
        <v>7.62</v>
      </c>
    </row>
    <row r="4992" spans="1:9" ht="18" customHeight="1" x14ac:dyDescent="0.25">
      <c r="A4992" s="8"/>
      <c r="B4992" s="8"/>
      <c r="C4992" s="8"/>
      <c r="D4992" s="8"/>
      <c r="E4992" s="8"/>
      <c r="F4992" s="8"/>
      <c r="G4992" s="67" t="s">
        <v>3875</v>
      </c>
      <c r="H4992" s="67"/>
      <c r="I4992" s="17">
        <f>SUM(I4990:I4991)</f>
        <v>41.65</v>
      </c>
    </row>
    <row r="4993" spans="1:9" ht="15" customHeight="1" x14ac:dyDescent="0.25">
      <c r="A4993" s="8"/>
      <c r="B4993" s="8"/>
      <c r="C4993" s="8"/>
      <c r="D4993" s="8"/>
      <c r="E4993" s="8"/>
      <c r="F4993" s="8"/>
      <c r="G4993" s="68" t="s">
        <v>3745</v>
      </c>
      <c r="H4993" s="68"/>
      <c r="I4993" s="4">
        <f>ROUND(SUM(I4988,I4992),2)</f>
        <v>222.1</v>
      </c>
    </row>
    <row r="4994" spans="1:9" ht="9.9499999999999993" customHeight="1" x14ac:dyDescent="0.25">
      <c r="A4994" s="8"/>
      <c r="B4994" s="8"/>
      <c r="C4994" s="8"/>
      <c r="D4994" s="8"/>
      <c r="E4994" s="8"/>
      <c r="F4994" s="8"/>
      <c r="G4994" s="62"/>
      <c r="H4994" s="62"/>
      <c r="I4994" s="62"/>
    </row>
    <row r="4995" spans="1:9" ht="20.100000000000001" customHeight="1" x14ac:dyDescent="0.25">
      <c r="A4995" s="63" t="s">
        <v>5434</v>
      </c>
      <c r="B4995" s="63"/>
      <c r="C4995" s="63"/>
      <c r="D4995" s="63"/>
      <c r="E4995" s="63"/>
      <c r="F4995" s="63"/>
      <c r="G4995" s="63"/>
      <c r="H4995" s="63"/>
      <c r="I4995" s="63"/>
    </row>
    <row r="4996" spans="1:9" ht="15" customHeight="1" x14ac:dyDescent="0.25">
      <c r="A4996" s="64" t="s">
        <v>3887</v>
      </c>
      <c r="B4996" s="64"/>
      <c r="C4996" s="65" t="s">
        <v>3</v>
      </c>
      <c r="D4996" s="65"/>
      <c r="E4996" s="65"/>
      <c r="F4996" s="12" t="s">
        <v>4</v>
      </c>
      <c r="G4996" s="12" t="s">
        <v>3725</v>
      </c>
      <c r="H4996" s="12" t="s">
        <v>3726</v>
      </c>
      <c r="I4996" s="12" t="s">
        <v>3727</v>
      </c>
    </row>
    <row r="4997" spans="1:9" ht="29.1" customHeight="1" x14ac:dyDescent="0.25">
      <c r="A4997" s="13" t="s">
        <v>5411</v>
      </c>
      <c r="B4997" s="14" t="s">
        <v>5412</v>
      </c>
      <c r="C4997" s="66" t="s">
        <v>17</v>
      </c>
      <c r="D4997" s="66"/>
      <c r="E4997" s="66"/>
      <c r="F4997" s="13" t="s">
        <v>178</v>
      </c>
      <c r="G4997" s="15">
        <v>2.5026999999999999</v>
      </c>
      <c r="H4997" s="16">
        <v>0.31</v>
      </c>
      <c r="I4997" s="16">
        <f t="shared" ref="I4997:I5005" si="46">ROUND(ROUND(G4997,8)*H4997,2)</f>
        <v>0.78</v>
      </c>
    </row>
    <row r="4998" spans="1:9" ht="21" customHeight="1" x14ac:dyDescent="0.25">
      <c r="A4998" s="13" t="s">
        <v>5413</v>
      </c>
      <c r="B4998" s="14" t="s">
        <v>5414</v>
      </c>
      <c r="C4998" s="66" t="s">
        <v>17</v>
      </c>
      <c r="D4998" s="66"/>
      <c r="E4998" s="66"/>
      <c r="F4998" s="13" t="s">
        <v>178</v>
      </c>
      <c r="G4998" s="15">
        <v>0.74070000000000003</v>
      </c>
      <c r="H4998" s="16">
        <v>2.74</v>
      </c>
      <c r="I4998" s="16">
        <f t="shared" si="46"/>
        <v>2.0299999999999998</v>
      </c>
    </row>
    <row r="4999" spans="1:9" ht="29.1" customHeight="1" x14ac:dyDescent="0.25">
      <c r="A4999" s="13" t="s">
        <v>5415</v>
      </c>
      <c r="B4999" s="14" t="s">
        <v>5416</v>
      </c>
      <c r="C4999" s="66" t="s">
        <v>17</v>
      </c>
      <c r="D4999" s="66"/>
      <c r="E4999" s="66"/>
      <c r="F4999" s="13" t="s">
        <v>740</v>
      </c>
      <c r="G4999" s="15">
        <v>1.0978000000000001</v>
      </c>
      <c r="H4999" s="16">
        <v>3.42</v>
      </c>
      <c r="I4999" s="16">
        <f t="shared" si="46"/>
        <v>3.75</v>
      </c>
    </row>
    <row r="5000" spans="1:9" ht="21" customHeight="1" x14ac:dyDescent="0.25">
      <c r="A5000" s="13" t="s">
        <v>5417</v>
      </c>
      <c r="B5000" s="14" t="s">
        <v>5418</v>
      </c>
      <c r="C5000" s="66" t="s">
        <v>17</v>
      </c>
      <c r="D5000" s="66"/>
      <c r="E5000" s="66"/>
      <c r="F5000" s="13" t="s">
        <v>61</v>
      </c>
      <c r="G5000" s="15">
        <v>20.186800000000002</v>
      </c>
      <c r="H5000" s="16">
        <v>0.12</v>
      </c>
      <c r="I5000" s="16">
        <f t="shared" si="46"/>
        <v>2.42</v>
      </c>
    </row>
    <row r="5001" spans="1:9" ht="29.1" customHeight="1" x14ac:dyDescent="0.25">
      <c r="A5001" s="13" t="s">
        <v>5419</v>
      </c>
      <c r="B5001" s="14" t="s">
        <v>5420</v>
      </c>
      <c r="C5001" s="66" t="s">
        <v>17</v>
      </c>
      <c r="D5001" s="66"/>
      <c r="E5001" s="66"/>
      <c r="F5001" s="13" t="s">
        <v>61</v>
      </c>
      <c r="G5001" s="15">
        <v>0.4803</v>
      </c>
      <c r="H5001" s="16">
        <v>0.28000000000000003</v>
      </c>
      <c r="I5001" s="16">
        <f t="shared" si="46"/>
        <v>0.13</v>
      </c>
    </row>
    <row r="5002" spans="1:9" ht="29.1" customHeight="1" x14ac:dyDescent="0.25">
      <c r="A5002" s="13" t="s">
        <v>5421</v>
      </c>
      <c r="B5002" s="14" t="s">
        <v>5422</v>
      </c>
      <c r="C5002" s="66" t="s">
        <v>17</v>
      </c>
      <c r="D5002" s="66"/>
      <c r="E5002" s="66"/>
      <c r="F5002" s="13" t="s">
        <v>178</v>
      </c>
      <c r="G5002" s="15">
        <v>0.76239999999999997</v>
      </c>
      <c r="H5002" s="16">
        <v>9.77</v>
      </c>
      <c r="I5002" s="16">
        <f t="shared" si="46"/>
        <v>7.45</v>
      </c>
    </row>
    <row r="5003" spans="1:9" ht="29.1" customHeight="1" x14ac:dyDescent="0.25">
      <c r="A5003" s="13" t="s">
        <v>5423</v>
      </c>
      <c r="B5003" s="14" t="s">
        <v>5424</v>
      </c>
      <c r="C5003" s="66" t="s">
        <v>17</v>
      </c>
      <c r="D5003" s="66"/>
      <c r="E5003" s="66"/>
      <c r="F5003" s="13" t="s">
        <v>178</v>
      </c>
      <c r="G5003" s="15">
        <v>2.0005999999999999</v>
      </c>
      <c r="H5003" s="16">
        <v>11.08</v>
      </c>
      <c r="I5003" s="16">
        <f t="shared" si="46"/>
        <v>22.17</v>
      </c>
    </row>
    <row r="5004" spans="1:9" ht="21" customHeight="1" x14ac:dyDescent="0.25">
      <c r="A5004" s="13" t="s">
        <v>5425</v>
      </c>
      <c r="B5004" s="14" t="s">
        <v>5426</v>
      </c>
      <c r="C5004" s="66" t="s">
        <v>17</v>
      </c>
      <c r="D5004" s="66"/>
      <c r="E5004" s="66"/>
      <c r="F5004" s="13" t="s">
        <v>4824</v>
      </c>
      <c r="G5004" s="15">
        <v>2.4799999999999999E-2</v>
      </c>
      <c r="H5004" s="16">
        <v>73.28</v>
      </c>
      <c r="I5004" s="16">
        <f t="shared" si="46"/>
        <v>1.82</v>
      </c>
    </row>
    <row r="5005" spans="1:9" ht="21" customHeight="1" x14ac:dyDescent="0.25">
      <c r="A5005" s="13" t="s">
        <v>5427</v>
      </c>
      <c r="B5005" s="14" t="s">
        <v>5428</v>
      </c>
      <c r="C5005" s="66" t="s">
        <v>17</v>
      </c>
      <c r="D5005" s="66"/>
      <c r="E5005" s="66"/>
      <c r="F5005" s="13" t="s">
        <v>72</v>
      </c>
      <c r="G5005" s="15">
        <v>1.0503</v>
      </c>
      <c r="H5005" s="16">
        <v>19.78</v>
      </c>
      <c r="I5005" s="16">
        <f t="shared" si="46"/>
        <v>20.77</v>
      </c>
    </row>
    <row r="5006" spans="1:9" ht="15" customHeight="1" x14ac:dyDescent="0.25">
      <c r="A5006" s="8"/>
      <c r="B5006" s="8"/>
      <c r="C5006" s="8"/>
      <c r="D5006" s="8"/>
      <c r="E5006" s="8"/>
      <c r="F5006" s="8"/>
      <c r="G5006" s="67" t="s">
        <v>3896</v>
      </c>
      <c r="H5006" s="67"/>
      <c r="I5006" s="17">
        <f>SUM(I4997:I5005)</f>
        <v>61.320000000000007</v>
      </c>
    </row>
    <row r="5007" spans="1:9" ht="15" customHeight="1" x14ac:dyDescent="0.25">
      <c r="A5007" s="64" t="s">
        <v>3872</v>
      </c>
      <c r="B5007" s="64"/>
      <c r="C5007" s="65" t="s">
        <v>3</v>
      </c>
      <c r="D5007" s="65"/>
      <c r="E5007" s="65"/>
      <c r="F5007" s="12" t="s">
        <v>4</v>
      </c>
      <c r="G5007" s="12" t="s">
        <v>3725</v>
      </c>
      <c r="H5007" s="12" t="s">
        <v>3726</v>
      </c>
      <c r="I5007" s="12" t="s">
        <v>3727</v>
      </c>
    </row>
    <row r="5008" spans="1:9" ht="21" customHeight="1" x14ac:dyDescent="0.25">
      <c r="A5008" s="13" t="s">
        <v>4905</v>
      </c>
      <c r="B5008" s="14" t="s">
        <v>4906</v>
      </c>
      <c r="C5008" s="66" t="s">
        <v>17</v>
      </c>
      <c r="D5008" s="66"/>
      <c r="E5008" s="66"/>
      <c r="F5008" s="13" t="s">
        <v>25</v>
      </c>
      <c r="G5008" s="15">
        <v>0.52200000000000002</v>
      </c>
      <c r="H5008" s="16">
        <v>35.53</v>
      </c>
      <c r="I5008" s="16">
        <f>ROUND(ROUND(G5008,8)*H5008,2)</f>
        <v>18.55</v>
      </c>
    </row>
    <row r="5009" spans="1:9" ht="15" customHeight="1" x14ac:dyDescent="0.25">
      <c r="A5009" s="13" t="s">
        <v>3899</v>
      </c>
      <c r="B5009" s="14" t="s">
        <v>3900</v>
      </c>
      <c r="C5009" s="66" t="s">
        <v>17</v>
      </c>
      <c r="D5009" s="66"/>
      <c r="E5009" s="66"/>
      <c r="F5009" s="13" t="s">
        <v>25</v>
      </c>
      <c r="G5009" s="15">
        <v>0.17100000000000001</v>
      </c>
      <c r="H5009" s="16">
        <v>24.37</v>
      </c>
      <c r="I5009" s="16">
        <f>ROUND(ROUND(G5009,8)*H5009,2)</f>
        <v>4.17</v>
      </c>
    </row>
    <row r="5010" spans="1:9" ht="18" customHeight="1" x14ac:dyDescent="0.25">
      <c r="A5010" s="8"/>
      <c r="B5010" s="8"/>
      <c r="C5010" s="8"/>
      <c r="D5010" s="8"/>
      <c r="E5010" s="8"/>
      <c r="F5010" s="8"/>
      <c r="G5010" s="67" t="s">
        <v>3875</v>
      </c>
      <c r="H5010" s="67"/>
      <c r="I5010" s="17">
        <f>SUM(I5008:I5009)</f>
        <v>22.72</v>
      </c>
    </row>
    <row r="5011" spans="1:9" ht="15" customHeight="1" x14ac:dyDescent="0.25">
      <c r="A5011" s="69" t="s">
        <v>5435</v>
      </c>
      <c r="B5011" s="69"/>
      <c r="C5011" s="69"/>
      <c r="D5011" s="8"/>
      <c r="E5011" s="8"/>
      <c r="F5011" s="8"/>
      <c r="G5011" s="68" t="s">
        <v>3745</v>
      </c>
      <c r="H5011" s="68"/>
      <c r="I5011" s="4">
        <v>84.04</v>
      </c>
    </row>
    <row r="5012" spans="1:9" ht="2.1" customHeight="1" x14ac:dyDescent="0.25">
      <c r="A5012" s="69"/>
      <c r="B5012" s="69"/>
      <c r="C5012" s="69"/>
      <c r="D5012" s="8"/>
      <c r="E5012" s="8"/>
      <c r="F5012" s="8"/>
      <c r="G5012" s="8"/>
      <c r="H5012" s="8"/>
      <c r="I5012" s="8"/>
    </row>
    <row r="5013" spans="1:9" ht="9.9499999999999993" customHeight="1" x14ac:dyDescent="0.25">
      <c r="A5013" s="8"/>
      <c r="B5013" s="8"/>
      <c r="C5013" s="8"/>
      <c r="D5013" s="8"/>
      <c r="E5013" s="8"/>
      <c r="F5013" s="8"/>
      <c r="G5013" s="62"/>
      <c r="H5013" s="62"/>
      <c r="I5013" s="62"/>
    </row>
    <row r="5014" spans="1:9" ht="20.100000000000001" customHeight="1" x14ac:dyDescent="0.25">
      <c r="A5014" s="63" t="s">
        <v>5436</v>
      </c>
      <c r="B5014" s="63"/>
      <c r="C5014" s="63"/>
      <c r="D5014" s="63"/>
      <c r="E5014" s="63"/>
      <c r="F5014" s="63"/>
      <c r="G5014" s="63"/>
      <c r="H5014" s="63"/>
      <c r="I5014" s="63"/>
    </row>
    <row r="5015" spans="1:9" ht="15" customHeight="1" x14ac:dyDescent="0.25">
      <c r="A5015" s="64" t="s">
        <v>3887</v>
      </c>
      <c r="B5015" s="64"/>
      <c r="C5015" s="65" t="s">
        <v>3</v>
      </c>
      <c r="D5015" s="65"/>
      <c r="E5015" s="65"/>
      <c r="F5015" s="12" t="s">
        <v>4</v>
      </c>
      <c r="G5015" s="12" t="s">
        <v>3725</v>
      </c>
      <c r="H5015" s="12" t="s">
        <v>3726</v>
      </c>
      <c r="I5015" s="12" t="s">
        <v>3727</v>
      </c>
    </row>
    <row r="5016" spans="1:9" ht="29.1" customHeight="1" x14ac:dyDescent="0.25">
      <c r="A5016" s="13" t="s">
        <v>5437</v>
      </c>
      <c r="B5016" s="14" t="s">
        <v>5438</v>
      </c>
      <c r="C5016" s="66" t="s">
        <v>4496</v>
      </c>
      <c r="D5016" s="66"/>
      <c r="E5016" s="66"/>
      <c r="F5016" s="13" t="s">
        <v>72</v>
      </c>
      <c r="G5016" s="15">
        <v>1</v>
      </c>
      <c r="H5016" s="16">
        <v>23.66</v>
      </c>
      <c r="I5016" s="16">
        <f>ROUND(ROUND(G5016,8)*H5016,2)</f>
        <v>23.66</v>
      </c>
    </row>
    <row r="5017" spans="1:9" ht="15" customHeight="1" x14ac:dyDescent="0.25">
      <c r="A5017" s="8"/>
      <c r="B5017" s="8"/>
      <c r="C5017" s="8"/>
      <c r="D5017" s="8"/>
      <c r="E5017" s="8"/>
      <c r="F5017" s="8"/>
      <c r="G5017" s="67" t="s">
        <v>3896</v>
      </c>
      <c r="H5017" s="67"/>
      <c r="I5017" s="17">
        <f>SUM(I5016:I5016)</f>
        <v>23.66</v>
      </c>
    </row>
    <row r="5018" spans="1:9" ht="15" customHeight="1" x14ac:dyDescent="0.25">
      <c r="A5018" s="64" t="s">
        <v>3872</v>
      </c>
      <c r="B5018" s="64"/>
      <c r="C5018" s="65" t="s">
        <v>3</v>
      </c>
      <c r="D5018" s="65"/>
      <c r="E5018" s="65"/>
      <c r="F5018" s="12" t="s">
        <v>4</v>
      </c>
      <c r="G5018" s="12" t="s">
        <v>3725</v>
      </c>
      <c r="H5018" s="12" t="s">
        <v>3726</v>
      </c>
      <c r="I5018" s="12" t="s">
        <v>3727</v>
      </c>
    </row>
    <row r="5019" spans="1:9" ht="21" customHeight="1" x14ac:dyDescent="0.25">
      <c r="A5019" s="13" t="s">
        <v>4905</v>
      </c>
      <c r="B5019" s="14" t="s">
        <v>4906</v>
      </c>
      <c r="C5019" s="66" t="s">
        <v>17</v>
      </c>
      <c r="D5019" s="66"/>
      <c r="E5019" s="66"/>
      <c r="F5019" s="13" t="s">
        <v>25</v>
      </c>
      <c r="G5019" s="15">
        <v>7.4999999999999997E-2</v>
      </c>
      <c r="H5019" s="16">
        <v>35.53</v>
      </c>
      <c r="I5019" s="16">
        <f>ROUND(ROUND(G5019,8)*H5019,2)</f>
        <v>2.66</v>
      </c>
    </row>
    <row r="5020" spans="1:9" ht="15" customHeight="1" x14ac:dyDescent="0.25">
      <c r="A5020" s="13" t="s">
        <v>3899</v>
      </c>
      <c r="B5020" s="14" t="s">
        <v>3900</v>
      </c>
      <c r="C5020" s="66" t="s">
        <v>17</v>
      </c>
      <c r="D5020" s="66"/>
      <c r="E5020" s="66"/>
      <c r="F5020" s="13" t="s">
        <v>25</v>
      </c>
      <c r="G5020" s="15">
        <v>2.5000000000000001E-2</v>
      </c>
      <c r="H5020" s="16">
        <v>24.37</v>
      </c>
      <c r="I5020" s="16">
        <f>ROUND(ROUND(G5020,8)*H5020,2)</f>
        <v>0.61</v>
      </c>
    </row>
    <row r="5021" spans="1:9" ht="18" customHeight="1" x14ac:dyDescent="0.25">
      <c r="A5021" s="8"/>
      <c r="B5021" s="8"/>
      <c r="C5021" s="8"/>
      <c r="D5021" s="8"/>
      <c r="E5021" s="8"/>
      <c r="F5021" s="8"/>
      <c r="G5021" s="67" t="s">
        <v>3875</v>
      </c>
      <c r="H5021" s="67"/>
      <c r="I5021" s="17">
        <f>SUM(I5019:I5020)</f>
        <v>3.27</v>
      </c>
    </row>
    <row r="5022" spans="1:9" ht="15" customHeight="1" x14ac:dyDescent="0.25">
      <c r="A5022" s="69" t="s">
        <v>5439</v>
      </c>
      <c r="B5022" s="69"/>
      <c r="C5022" s="69"/>
      <c r="D5022" s="8"/>
      <c r="E5022" s="8"/>
      <c r="F5022" s="8"/>
      <c r="G5022" s="68" t="s">
        <v>3745</v>
      </c>
      <c r="H5022" s="68"/>
      <c r="I5022" s="4">
        <v>26.93</v>
      </c>
    </row>
    <row r="5023" spans="1:9" ht="2.1" customHeight="1" x14ac:dyDescent="0.25">
      <c r="A5023" s="69"/>
      <c r="B5023" s="69"/>
      <c r="C5023" s="69"/>
      <c r="D5023" s="8"/>
      <c r="E5023" s="8"/>
      <c r="F5023" s="8"/>
      <c r="G5023" s="8"/>
      <c r="H5023" s="8"/>
      <c r="I5023" s="8"/>
    </row>
    <row r="5024" spans="1:9" ht="9.9499999999999993" customHeight="1" x14ac:dyDescent="0.25">
      <c r="A5024" s="8"/>
      <c r="B5024" s="8"/>
      <c r="C5024" s="8"/>
      <c r="D5024" s="8"/>
      <c r="E5024" s="8"/>
      <c r="F5024" s="8"/>
      <c r="G5024" s="62"/>
      <c r="H5024" s="62"/>
      <c r="I5024" s="62"/>
    </row>
    <row r="5025" spans="1:9" ht="20.100000000000001" customHeight="1" x14ac:dyDescent="0.25">
      <c r="A5025" s="63" t="s">
        <v>5440</v>
      </c>
      <c r="B5025" s="63"/>
      <c r="C5025" s="63"/>
      <c r="D5025" s="63"/>
      <c r="E5025" s="63"/>
      <c r="F5025" s="63"/>
      <c r="G5025" s="63"/>
      <c r="H5025" s="63"/>
      <c r="I5025" s="63"/>
    </row>
    <row r="5026" spans="1:9" ht="15" customHeight="1" x14ac:dyDescent="0.25">
      <c r="A5026" s="64" t="s">
        <v>3865</v>
      </c>
      <c r="B5026" s="64"/>
      <c r="C5026" s="65" t="s">
        <v>3</v>
      </c>
      <c r="D5026" s="65"/>
      <c r="E5026" s="65"/>
      <c r="F5026" s="12" t="s">
        <v>4</v>
      </c>
      <c r="G5026" s="12" t="s">
        <v>3725</v>
      </c>
      <c r="H5026" s="12" t="s">
        <v>3726</v>
      </c>
      <c r="I5026" s="12" t="s">
        <v>3727</v>
      </c>
    </row>
    <row r="5027" spans="1:9" ht="29.1" customHeight="1" x14ac:dyDescent="0.25">
      <c r="A5027" s="13" t="s">
        <v>3915</v>
      </c>
      <c r="B5027" s="14" t="s">
        <v>3916</v>
      </c>
      <c r="C5027" s="66" t="s">
        <v>17</v>
      </c>
      <c r="D5027" s="66"/>
      <c r="E5027" s="66"/>
      <c r="F5027" s="13" t="s">
        <v>3868</v>
      </c>
      <c r="G5027" s="15">
        <v>1.3160000000000001</v>
      </c>
      <c r="H5027" s="16">
        <v>40.880000000000003</v>
      </c>
      <c r="I5027" s="16">
        <f>TRUNC(TRUNC(G5027,8)*H5027,2)</f>
        <v>53.79</v>
      </c>
    </row>
    <row r="5028" spans="1:9" ht="29.1" customHeight="1" x14ac:dyDescent="0.25">
      <c r="A5028" s="13" t="s">
        <v>3917</v>
      </c>
      <c r="B5028" s="14" t="s">
        <v>3918</v>
      </c>
      <c r="C5028" s="66" t="s">
        <v>17</v>
      </c>
      <c r="D5028" s="66"/>
      <c r="E5028" s="66"/>
      <c r="F5028" s="13" t="s">
        <v>3829</v>
      </c>
      <c r="G5028" s="15">
        <v>8.8999999999999996E-2</v>
      </c>
      <c r="H5028" s="16">
        <v>42.43</v>
      </c>
      <c r="I5028" s="16">
        <f>TRUNC(TRUNC(G5028,8)*H5028,2)</f>
        <v>3.77</v>
      </c>
    </row>
    <row r="5029" spans="1:9" ht="18" customHeight="1" x14ac:dyDescent="0.25">
      <c r="A5029" s="8"/>
      <c r="B5029" s="8"/>
      <c r="C5029" s="8"/>
      <c r="D5029" s="8"/>
      <c r="E5029" s="8"/>
      <c r="F5029" s="8"/>
      <c r="G5029" s="67" t="s">
        <v>3871</v>
      </c>
      <c r="H5029" s="67"/>
      <c r="I5029" s="17">
        <f>SUM(I5027:I5028)</f>
        <v>57.56</v>
      </c>
    </row>
    <row r="5030" spans="1:9" ht="15" customHeight="1" x14ac:dyDescent="0.25">
      <c r="A5030" s="64" t="s">
        <v>3887</v>
      </c>
      <c r="B5030" s="64"/>
      <c r="C5030" s="65" t="s">
        <v>3</v>
      </c>
      <c r="D5030" s="65"/>
      <c r="E5030" s="65"/>
      <c r="F5030" s="12" t="s">
        <v>4</v>
      </c>
      <c r="G5030" s="12" t="s">
        <v>3725</v>
      </c>
      <c r="H5030" s="12" t="s">
        <v>3726</v>
      </c>
      <c r="I5030" s="12" t="s">
        <v>3727</v>
      </c>
    </row>
    <row r="5031" spans="1:9" ht="21" customHeight="1" x14ac:dyDescent="0.25">
      <c r="A5031" s="13" t="s">
        <v>5441</v>
      </c>
      <c r="B5031" s="14" t="s">
        <v>5442</v>
      </c>
      <c r="C5031" s="66" t="s">
        <v>17</v>
      </c>
      <c r="D5031" s="66"/>
      <c r="E5031" s="66"/>
      <c r="F5031" s="13" t="s">
        <v>740</v>
      </c>
      <c r="G5031" s="15">
        <v>0.53</v>
      </c>
      <c r="H5031" s="16">
        <v>44.24</v>
      </c>
      <c r="I5031" s="16">
        <f>TRUNC(TRUNC(G5031,8)*H5031,2)</f>
        <v>23.44</v>
      </c>
    </row>
    <row r="5032" spans="1:9" ht="15" customHeight="1" x14ac:dyDescent="0.25">
      <c r="A5032" s="13" t="s">
        <v>5443</v>
      </c>
      <c r="B5032" s="14" t="s">
        <v>5444</v>
      </c>
      <c r="C5032" s="66" t="s">
        <v>17</v>
      </c>
      <c r="D5032" s="66"/>
      <c r="E5032" s="66"/>
      <c r="F5032" s="13" t="s">
        <v>740</v>
      </c>
      <c r="G5032" s="15">
        <v>0.97</v>
      </c>
      <c r="H5032" s="16">
        <v>3.14</v>
      </c>
      <c r="I5032" s="16">
        <f>TRUNC(TRUNC(G5032,8)*H5032,2)</f>
        <v>3.04</v>
      </c>
    </row>
    <row r="5033" spans="1:9" ht="29.1" customHeight="1" x14ac:dyDescent="0.25">
      <c r="A5033" s="13" t="s">
        <v>5445</v>
      </c>
      <c r="B5033" s="14" t="s">
        <v>5446</v>
      </c>
      <c r="C5033" s="66" t="s">
        <v>17</v>
      </c>
      <c r="D5033" s="66"/>
      <c r="E5033" s="66"/>
      <c r="F5033" s="13" t="s">
        <v>72</v>
      </c>
      <c r="G5033" s="15">
        <v>1.05</v>
      </c>
      <c r="H5033" s="16">
        <v>524.47</v>
      </c>
      <c r="I5033" s="16">
        <f>TRUNC(TRUNC(G5033,8)*H5033,2)</f>
        <v>550.69000000000005</v>
      </c>
    </row>
    <row r="5034" spans="1:9" ht="15" customHeight="1" x14ac:dyDescent="0.25">
      <c r="A5034" s="8"/>
      <c r="B5034" s="8"/>
      <c r="C5034" s="8"/>
      <c r="D5034" s="8"/>
      <c r="E5034" s="8"/>
      <c r="F5034" s="8"/>
      <c r="G5034" s="67" t="s">
        <v>3896</v>
      </c>
      <c r="H5034" s="67"/>
      <c r="I5034" s="17">
        <f>SUM(I5031:I5033)</f>
        <v>577.17000000000007</v>
      </c>
    </row>
    <row r="5035" spans="1:9" ht="15" customHeight="1" x14ac:dyDescent="0.25">
      <c r="A5035" s="64" t="s">
        <v>3872</v>
      </c>
      <c r="B5035" s="64"/>
      <c r="C5035" s="65" t="s">
        <v>3</v>
      </c>
      <c r="D5035" s="65"/>
      <c r="E5035" s="65"/>
      <c r="F5035" s="12" t="s">
        <v>4</v>
      </c>
      <c r="G5035" s="12" t="s">
        <v>3725</v>
      </c>
      <c r="H5035" s="12" t="s">
        <v>3726</v>
      </c>
      <c r="I5035" s="12" t="s">
        <v>3727</v>
      </c>
    </row>
    <row r="5036" spans="1:9" ht="21" customHeight="1" x14ac:dyDescent="0.25">
      <c r="A5036" s="13" t="s">
        <v>4885</v>
      </c>
      <c r="B5036" s="14" t="s">
        <v>4886</v>
      </c>
      <c r="C5036" s="66" t="s">
        <v>17</v>
      </c>
      <c r="D5036" s="66"/>
      <c r="E5036" s="66"/>
      <c r="F5036" s="13" t="s">
        <v>25</v>
      </c>
      <c r="G5036" s="15">
        <v>1.405</v>
      </c>
      <c r="H5036" s="16">
        <v>33.369999999999997</v>
      </c>
      <c r="I5036" s="16">
        <f>TRUNC(TRUNC(G5036,8)*H5036,2)</f>
        <v>46.88</v>
      </c>
    </row>
    <row r="5037" spans="1:9" ht="15" customHeight="1" x14ac:dyDescent="0.25">
      <c r="A5037" s="13" t="s">
        <v>3899</v>
      </c>
      <c r="B5037" s="14" t="s">
        <v>3900</v>
      </c>
      <c r="C5037" s="66" t="s">
        <v>17</v>
      </c>
      <c r="D5037" s="66"/>
      <c r="E5037" s="66"/>
      <c r="F5037" s="13" t="s">
        <v>25</v>
      </c>
      <c r="G5037" s="15">
        <v>0.70199999999999996</v>
      </c>
      <c r="H5037" s="16">
        <v>24.37</v>
      </c>
      <c r="I5037" s="16">
        <f>TRUNC(TRUNC(G5037,8)*H5037,2)</f>
        <v>17.100000000000001</v>
      </c>
    </row>
    <row r="5038" spans="1:9" ht="18" customHeight="1" x14ac:dyDescent="0.25">
      <c r="A5038" s="8"/>
      <c r="B5038" s="8"/>
      <c r="C5038" s="8"/>
      <c r="D5038" s="8"/>
      <c r="E5038" s="8"/>
      <c r="F5038" s="8"/>
      <c r="G5038" s="67" t="s">
        <v>3875</v>
      </c>
      <c r="H5038" s="67"/>
      <c r="I5038" s="17">
        <f>SUM(I5036:I5037)</f>
        <v>63.980000000000004</v>
      </c>
    </row>
    <row r="5039" spans="1:9" ht="15" customHeight="1" x14ac:dyDescent="0.25">
      <c r="A5039" s="8"/>
      <c r="B5039" s="8"/>
      <c r="C5039" s="8"/>
      <c r="D5039" s="8"/>
      <c r="E5039" s="8"/>
      <c r="F5039" s="8"/>
      <c r="G5039" s="68" t="s">
        <v>3745</v>
      </c>
      <c r="H5039" s="68"/>
      <c r="I5039" s="4">
        <f>ROUND(SUM(I5029,I5034,I5038),2)</f>
        <v>698.71</v>
      </c>
    </row>
    <row r="5040" spans="1:9" ht="9.9499999999999993" customHeight="1" x14ac:dyDescent="0.25">
      <c r="A5040" s="8"/>
      <c r="B5040" s="8"/>
      <c r="C5040" s="8"/>
      <c r="D5040" s="8"/>
      <c r="E5040" s="8"/>
      <c r="F5040" s="8"/>
      <c r="G5040" s="62"/>
      <c r="H5040" s="62"/>
      <c r="I5040" s="62"/>
    </row>
    <row r="5041" spans="1:9" ht="20.100000000000001" customHeight="1" x14ac:dyDescent="0.25">
      <c r="A5041" s="63" t="s">
        <v>5447</v>
      </c>
      <c r="B5041" s="63"/>
      <c r="C5041" s="63"/>
      <c r="D5041" s="63"/>
      <c r="E5041" s="63"/>
      <c r="F5041" s="63"/>
      <c r="G5041" s="63"/>
      <c r="H5041" s="63"/>
      <c r="I5041" s="63"/>
    </row>
    <row r="5042" spans="1:9" ht="15" customHeight="1" x14ac:dyDescent="0.25">
      <c r="A5042" s="64" t="s">
        <v>3887</v>
      </c>
      <c r="B5042" s="64"/>
      <c r="C5042" s="65" t="s">
        <v>3</v>
      </c>
      <c r="D5042" s="65"/>
      <c r="E5042" s="65"/>
      <c r="F5042" s="12" t="s">
        <v>4</v>
      </c>
      <c r="G5042" s="12" t="s">
        <v>3725</v>
      </c>
      <c r="H5042" s="12" t="s">
        <v>3726</v>
      </c>
      <c r="I5042" s="12" t="s">
        <v>3727</v>
      </c>
    </row>
    <row r="5043" spans="1:9" ht="21" customHeight="1" x14ac:dyDescent="0.25">
      <c r="A5043" s="13" t="s">
        <v>4664</v>
      </c>
      <c r="B5043" s="14" t="s">
        <v>4665</v>
      </c>
      <c r="C5043" s="66" t="s">
        <v>17</v>
      </c>
      <c r="D5043" s="66"/>
      <c r="E5043" s="66"/>
      <c r="F5043" s="13" t="s">
        <v>76</v>
      </c>
      <c r="G5043" s="15">
        <v>3.0000000000000001E-3</v>
      </c>
      <c r="H5043" s="16">
        <v>139.88999999999999</v>
      </c>
      <c r="I5043" s="16">
        <f>TRUNC(TRUNC(G5043,8)*H5043,2)</f>
        <v>0.41</v>
      </c>
    </row>
    <row r="5044" spans="1:9" ht="15" customHeight="1" x14ac:dyDescent="0.25">
      <c r="A5044" s="13" t="s">
        <v>5448</v>
      </c>
      <c r="B5044" s="14" t="s">
        <v>5449</v>
      </c>
      <c r="C5044" s="66" t="s">
        <v>188</v>
      </c>
      <c r="D5044" s="66"/>
      <c r="E5044" s="66"/>
      <c r="F5044" s="13" t="s">
        <v>2039</v>
      </c>
      <c r="G5044" s="15">
        <v>25</v>
      </c>
      <c r="H5044" s="16">
        <v>24.39</v>
      </c>
      <c r="I5044" s="16">
        <f>TRUNC(TRUNC(G5044,8)*H5044,2)</f>
        <v>609.75</v>
      </c>
    </row>
    <row r="5045" spans="1:9" ht="15" customHeight="1" x14ac:dyDescent="0.25">
      <c r="A5045" s="13" t="s">
        <v>5450</v>
      </c>
      <c r="B5045" s="14" t="s">
        <v>5451</v>
      </c>
      <c r="C5045" s="66" t="s">
        <v>17</v>
      </c>
      <c r="D5045" s="66"/>
      <c r="E5045" s="66"/>
      <c r="F5045" s="13" t="s">
        <v>740</v>
      </c>
      <c r="G5045" s="15">
        <v>1.17</v>
      </c>
      <c r="H5045" s="16">
        <v>0.84</v>
      </c>
      <c r="I5045" s="16">
        <f>TRUNC(TRUNC(G5045,8)*H5045,2)</f>
        <v>0.98</v>
      </c>
    </row>
    <row r="5046" spans="1:9" ht="15" customHeight="1" x14ac:dyDescent="0.25">
      <c r="A5046" s="8"/>
      <c r="B5046" s="8"/>
      <c r="C5046" s="8"/>
      <c r="D5046" s="8"/>
      <c r="E5046" s="8"/>
      <c r="F5046" s="8"/>
      <c r="G5046" s="67" t="s">
        <v>3896</v>
      </c>
      <c r="H5046" s="67"/>
      <c r="I5046" s="17">
        <f>SUM(I5043:I5045)</f>
        <v>611.14</v>
      </c>
    </row>
    <row r="5047" spans="1:9" ht="15" customHeight="1" x14ac:dyDescent="0.25">
      <c r="A5047" s="64" t="s">
        <v>3872</v>
      </c>
      <c r="B5047" s="64"/>
      <c r="C5047" s="65" t="s">
        <v>3</v>
      </c>
      <c r="D5047" s="65"/>
      <c r="E5047" s="65"/>
      <c r="F5047" s="12" t="s">
        <v>4</v>
      </c>
      <c r="G5047" s="12" t="s">
        <v>3725</v>
      </c>
      <c r="H5047" s="12" t="s">
        <v>3726</v>
      </c>
      <c r="I5047" s="12" t="s">
        <v>3727</v>
      </c>
    </row>
    <row r="5048" spans="1:9" ht="15" customHeight="1" x14ac:dyDescent="0.25">
      <c r="A5048" s="13" t="s">
        <v>3948</v>
      </c>
      <c r="B5048" s="14" t="s">
        <v>3949</v>
      </c>
      <c r="C5048" s="66" t="s">
        <v>17</v>
      </c>
      <c r="D5048" s="66"/>
      <c r="E5048" s="66"/>
      <c r="F5048" s="13" t="s">
        <v>25</v>
      </c>
      <c r="G5048" s="15">
        <v>1</v>
      </c>
      <c r="H5048" s="16">
        <v>33.520000000000003</v>
      </c>
      <c r="I5048" s="16">
        <f>TRUNC(TRUNC(G5048,8)*H5048,2)</f>
        <v>33.520000000000003</v>
      </c>
    </row>
    <row r="5049" spans="1:9" ht="15" customHeight="1" x14ac:dyDescent="0.25">
      <c r="A5049" s="13" t="s">
        <v>3899</v>
      </c>
      <c r="B5049" s="14" t="s">
        <v>3900</v>
      </c>
      <c r="C5049" s="66" t="s">
        <v>17</v>
      </c>
      <c r="D5049" s="66"/>
      <c r="E5049" s="66"/>
      <c r="F5049" s="13" t="s">
        <v>25</v>
      </c>
      <c r="G5049" s="15">
        <v>0.64</v>
      </c>
      <c r="H5049" s="16">
        <v>24.37</v>
      </c>
      <c r="I5049" s="16">
        <f>TRUNC(TRUNC(G5049,8)*H5049,2)</f>
        <v>15.59</v>
      </c>
    </row>
    <row r="5050" spans="1:9" ht="18" customHeight="1" x14ac:dyDescent="0.25">
      <c r="A5050" s="8"/>
      <c r="B5050" s="8"/>
      <c r="C5050" s="8"/>
      <c r="D5050" s="8"/>
      <c r="E5050" s="8"/>
      <c r="F5050" s="8"/>
      <c r="G5050" s="67" t="s">
        <v>3875</v>
      </c>
      <c r="H5050" s="67"/>
      <c r="I5050" s="17">
        <f>SUM(I5048:I5049)</f>
        <v>49.11</v>
      </c>
    </row>
    <row r="5051" spans="1:9" ht="15" customHeight="1" x14ac:dyDescent="0.25">
      <c r="A5051" s="8"/>
      <c r="B5051" s="8"/>
      <c r="C5051" s="8"/>
      <c r="D5051" s="8"/>
      <c r="E5051" s="8"/>
      <c r="F5051" s="8"/>
      <c r="G5051" s="68" t="s">
        <v>3745</v>
      </c>
      <c r="H5051" s="68"/>
      <c r="I5051" s="4">
        <f>ROUND(SUM(I5046,I5050),2)</f>
        <v>660.25</v>
      </c>
    </row>
    <row r="5052" spans="1:9" ht="9.9499999999999993" customHeight="1" x14ac:dyDescent="0.25">
      <c r="A5052" s="8"/>
      <c r="B5052" s="8"/>
      <c r="C5052" s="8"/>
      <c r="D5052" s="8"/>
      <c r="E5052" s="8"/>
      <c r="F5052" s="8"/>
      <c r="G5052" s="62"/>
      <c r="H5052" s="62"/>
      <c r="I5052" s="62"/>
    </row>
    <row r="5053" spans="1:9" ht="20.100000000000001" customHeight="1" x14ac:dyDescent="0.25">
      <c r="A5053" s="63" t="s">
        <v>5452</v>
      </c>
      <c r="B5053" s="63"/>
      <c r="C5053" s="63"/>
      <c r="D5053" s="63"/>
      <c r="E5053" s="63"/>
      <c r="F5053" s="63"/>
      <c r="G5053" s="63"/>
      <c r="H5053" s="63"/>
      <c r="I5053" s="63"/>
    </row>
    <row r="5054" spans="1:9" ht="15" customHeight="1" x14ac:dyDescent="0.25">
      <c r="A5054" s="64" t="s">
        <v>3887</v>
      </c>
      <c r="B5054" s="64"/>
      <c r="C5054" s="65" t="s">
        <v>3</v>
      </c>
      <c r="D5054" s="65"/>
      <c r="E5054" s="65"/>
      <c r="F5054" s="12" t="s">
        <v>4</v>
      </c>
      <c r="G5054" s="12" t="s">
        <v>3725</v>
      </c>
      <c r="H5054" s="12" t="s">
        <v>3726</v>
      </c>
      <c r="I5054" s="12" t="s">
        <v>3727</v>
      </c>
    </row>
    <row r="5055" spans="1:9" ht="29.1" customHeight="1" x14ac:dyDescent="0.25">
      <c r="A5055" s="13" t="s">
        <v>4833</v>
      </c>
      <c r="B5055" s="14" t="s">
        <v>4834</v>
      </c>
      <c r="C5055" s="66" t="s">
        <v>17</v>
      </c>
      <c r="D5055" s="66"/>
      <c r="E5055" s="66"/>
      <c r="F5055" s="13" t="s">
        <v>61</v>
      </c>
      <c r="G5055" s="15">
        <v>3</v>
      </c>
      <c r="H5055" s="16">
        <v>34</v>
      </c>
      <c r="I5055" s="16">
        <f>ROUND(ROUND(G5055,8)*H5055,2)</f>
        <v>102</v>
      </c>
    </row>
    <row r="5056" spans="1:9" ht="45.95" customHeight="1" x14ac:dyDescent="0.25">
      <c r="A5056" s="13" t="s">
        <v>4835</v>
      </c>
      <c r="B5056" s="14" t="s">
        <v>4836</v>
      </c>
      <c r="C5056" s="66" t="s">
        <v>17</v>
      </c>
      <c r="D5056" s="66"/>
      <c r="E5056" s="66"/>
      <c r="F5056" s="13" t="s">
        <v>3412</v>
      </c>
      <c r="G5056" s="15">
        <v>1</v>
      </c>
      <c r="H5056" s="16">
        <v>154.72</v>
      </c>
      <c r="I5056" s="16">
        <f>ROUND(ROUND(G5056,8)*H5056,2)</f>
        <v>154.72</v>
      </c>
    </row>
    <row r="5057" spans="1:9" ht="54.95" customHeight="1" x14ac:dyDescent="0.25">
      <c r="A5057" s="13" t="s">
        <v>4837</v>
      </c>
      <c r="B5057" s="14" t="s">
        <v>4838</v>
      </c>
      <c r="C5057" s="66" t="s">
        <v>17</v>
      </c>
      <c r="D5057" s="66"/>
      <c r="E5057" s="66"/>
      <c r="F5057" s="13" t="s">
        <v>61</v>
      </c>
      <c r="G5057" s="15">
        <v>1</v>
      </c>
      <c r="H5057" s="16">
        <v>714.35</v>
      </c>
      <c r="I5057" s="16">
        <f>ROUND(ROUND(G5057,8)*H5057,2)</f>
        <v>714.35</v>
      </c>
    </row>
    <row r="5058" spans="1:9" ht="21" customHeight="1" x14ac:dyDescent="0.25">
      <c r="A5058" s="13" t="s">
        <v>4839</v>
      </c>
      <c r="B5058" s="14" t="s">
        <v>4840</v>
      </c>
      <c r="C5058" s="66" t="s">
        <v>17</v>
      </c>
      <c r="D5058" s="66"/>
      <c r="E5058" s="66"/>
      <c r="F5058" s="13" t="s">
        <v>61</v>
      </c>
      <c r="G5058" s="15">
        <v>19.8</v>
      </c>
      <c r="H5058" s="16">
        <v>7.0000000000000007E-2</v>
      </c>
      <c r="I5058" s="16">
        <f>ROUND(ROUND(G5058,8)*H5058,2)</f>
        <v>1.39</v>
      </c>
    </row>
    <row r="5059" spans="1:9" ht="15" customHeight="1" x14ac:dyDescent="0.25">
      <c r="A5059" s="8"/>
      <c r="B5059" s="8"/>
      <c r="C5059" s="8"/>
      <c r="D5059" s="8"/>
      <c r="E5059" s="8"/>
      <c r="F5059" s="8"/>
      <c r="G5059" s="67" t="s">
        <v>3896</v>
      </c>
      <c r="H5059" s="67"/>
      <c r="I5059" s="17">
        <f>SUM(I5055:I5058)</f>
        <v>972.46</v>
      </c>
    </row>
    <row r="5060" spans="1:9" ht="15" customHeight="1" x14ac:dyDescent="0.25">
      <c r="A5060" s="64" t="s">
        <v>3872</v>
      </c>
      <c r="B5060" s="64"/>
      <c r="C5060" s="65" t="s">
        <v>3</v>
      </c>
      <c r="D5060" s="65"/>
      <c r="E5060" s="65"/>
      <c r="F5060" s="12" t="s">
        <v>4</v>
      </c>
      <c r="G5060" s="12" t="s">
        <v>3725</v>
      </c>
      <c r="H5060" s="12" t="s">
        <v>3726</v>
      </c>
      <c r="I5060" s="12" t="s">
        <v>3727</v>
      </c>
    </row>
    <row r="5061" spans="1:9" ht="21" customHeight="1" x14ac:dyDescent="0.25">
      <c r="A5061" s="13" t="s">
        <v>4841</v>
      </c>
      <c r="B5061" s="14" t="s">
        <v>4842</v>
      </c>
      <c r="C5061" s="66" t="s">
        <v>17</v>
      </c>
      <c r="D5061" s="66"/>
      <c r="E5061" s="66"/>
      <c r="F5061" s="13" t="s">
        <v>25</v>
      </c>
      <c r="G5061" s="15">
        <v>1.6779999999999999</v>
      </c>
      <c r="H5061" s="16">
        <v>31.99</v>
      </c>
      <c r="I5061" s="16">
        <f>ROUND(ROUND(G5061,8)*H5061,2)</f>
        <v>53.68</v>
      </c>
    </row>
    <row r="5062" spans="1:9" ht="15" customHeight="1" x14ac:dyDescent="0.25">
      <c r="A5062" s="13" t="s">
        <v>3899</v>
      </c>
      <c r="B5062" s="14" t="s">
        <v>3900</v>
      </c>
      <c r="C5062" s="66" t="s">
        <v>17</v>
      </c>
      <c r="D5062" s="66"/>
      <c r="E5062" s="66"/>
      <c r="F5062" s="13" t="s">
        <v>25</v>
      </c>
      <c r="G5062" s="15">
        <v>0.83899999999999997</v>
      </c>
      <c r="H5062" s="16">
        <v>24.37</v>
      </c>
      <c r="I5062" s="16">
        <f>ROUND(ROUND(G5062,8)*H5062,2)</f>
        <v>20.45</v>
      </c>
    </row>
    <row r="5063" spans="1:9" ht="18" customHeight="1" x14ac:dyDescent="0.25">
      <c r="A5063" s="8"/>
      <c r="B5063" s="8"/>
      <c r="C5063" s="8"/>
      <c r="D5063" s="8"/>
      <c r="E5063" s="8"/>
      <c r="F5063" s="8"/>
      <c r="G5063" s="67" t="s">
        <v>3875</v>
      </c>
      <c r="H5063" s="67"/>
      <c r="I5063" s="17">
        <f>SUM(I5061:I5062)</f>
        <v>74.13</v>
      </c>
    </row>
    <row r="5064" spans="1:9" ht="15" customHeight="1" x14ac:dyDescent="0.25">
      <c r="A5064" s="64" t="s">
        <v>3741</v>
      </c>
      <c r="B5064" s="64"/>
      <c r="C5064" s="65" t="s">
        <v>3</v>
      </c>
      <c r="D5064" s="65"/>
      <c r="E5064" s="65"/>
      <c r="F5064" s="12" t="s">
        <v>4</v>
      </c>
      <c r="G5064" s="12" t="s">
        <v>3725</v>
      </c>
      <c r="H5064" s="12" t="s">
        <v>3726</v>
      </c>
      <c r="I5064" s="12" t="s">
        <v>3727</v>
      </c>
    </row>
    <row r="5065" spans="1:9" ht="29.1" customHeight="1" x14ac:dyDescent="0.25">
      <c r="A5065" s="13" t="s">
        <v>4843</v>
      </c>
      <c r="B5065" s="14" t="s">
        <v>4844</v>
      </c>
      <c r="C5065" s="66" t="s">
        <v>17</v>
      </c>
      <c r="D5065" s="66"/>
      <c r="E5065" s="66"/>
      <c r="F5065" s="13" t="s">
        <v>72</v>
      </c>
      <c r="G5065" s="15">
        <v>3.36</v>
      </c>
      <c r="H5065" s="16">
        <v>20.72</v>
      </c>
      <c r="I5065" s="16">
        <f>ROUND(ROUND(G5065,8)*H5065,2)</f>
        <v>69.62</v>
      </c>
    </row>
    <row r="5066" spans="1:9" ht="45.95" customHeight="1" x14ac:dyDescent="0.25">
      <c r="A5066" s="13" t="s">
        <v>5453</v>
      </c>
      <c r="B5066" s="14" t="s">
        <v>5454</v>
      </c>
      <c r="C5066" s="66" t="s">
        <v>17</v>
      </c>
      <c r="D5066" s="66"/>
      <c r="E5066" s="66"/>
      <c r="F5066" s="13" t="s">
        <v>72</v>
      </c>
      <c r="G5066" s="15">
        <v>0.3</v>
      </c>
      <c r="H5066" s="16">
        <v>464.65</v>
      </c>
      <c r="I5066" s="16">
        <f>ROUND(ROUND(G5066,8)*H5066,2)</f>
        <v>139.4</v>
      </c>
    </row>
    <row r="5067" spans="1:9" ht="29.1" customHeight="1" x14ac:dyDescent="0.25">
      <c r="A5067" s="13" t="s">
        <v>4845</v>
      </c>
      <c r="B5067" s="14" t="s">
        <v>4846</v>
      </c>
      <c r="C5067" s="66" t="s">
        <v>17</v>
      </c>
      <c r="D5067" s="66"/>
      <c r="E5067" s="66"/>
      <c r="F5067" s="13" t="s">
        <v>72</v>
      </c>
      <c r="G5067" s="15">
        <v>3.36</v>
      </c>
      <c r="H5067" s="16">
        <v>19.600000000000001</v>
      </c>
      <c r="I5067" s="16">
        <f>ROUND(ROUND(G5067,8)*H5067,2)</f>
        <v>65.86</v>
      </c>
    </row>
    <row r="5068" spans="1:9" ht="15" customHeight="1" x14ac:dyDescent="0.25">
      <c r="A5068" s="8"/>
      <c r="B5068" s="8"/>
      <c r="C5068" s="8"/>
      <c r="D5068" s="8"/>
      <c r="E5068" s="8"/>
      <c r="F5068" s="8"/>
      <c r="G5068" s="67" t="s">
        <v>3744</v>
      </c>
      <c r="H5068" s="67"/>
      <c r="I5068" s="17">
        <f>SUM(I5065:I5067)</f>
        <v>274.88</v>
      </c>
    </row>
    <row r="5069" spans="1:9" ht="15" customHeight="1" x14ac:dyDescent="0.25">
      <c r="A5069" s="69" t="s">
        <v>4847</v>
      </c>
      <c r="B5069" s="69"/>
      <c r="C5069" s="69"/>
      <c r="D5069" s="8"/>
      <c r="E5069" s="8"/>
      <c r="F5069" s="8"/>
      <c r="G5069" s="68" t="s">
        <v>3745</v>
      </c>
      <c r="H5069" s="68"/>
      <c r="I5069" s="4">
        <v>1321.47</v>
      </c>
    </row>
    <row r="5070" spans="1:9" ht="9.9499999999999993" customHeight="1" x14ac:dyDescent="0.25">
      <c r="A5070" s="8"/>
      <c r="B5070" s="8"/>
      <c r="C5070" s="8"/>
      <c r="D5070" s="8"/>
      <c r="E5070" s="8"/>
      <c r="F5070" s="8"/>
      <c r="G5070" s="62"/>
      <c r="H5070" s="62"/>
      <c r="I5070" s="62"/>
    </row>
    <row r="5071" spans="1:9" ht="20.100000000000001" customHeight="1" x14ac:dyDescent="0.25">
      <c r="A5071" s="63" t="s">
        <v>5455</v>
      </c>
      <c r="B5071" s="63"/>
      <c r="C5071" s="63"/>
      <c r="D5071" s="63"/>
      <c r="E5071" s="63"/>
      <c r="F5071" s="63"/>
      <c r="G5071" s="63"/>
      <c r="H5071" s="63"/>
      <c r="I5071" s="63"/>
    </row>
    <row r="5072" spans="1:9" ht="15" customHeight="1" x14ac:dyDescent="0.25">
      <c r="A5072" s="64" t="s">
        <v>3887</v>
      </c>
      <c r="B5072" s="64"/>
      <c r="C5072" s="65" t="s">
        <v>3</v>
      </c>
      <c r="D5072" s="65"/>
      <c r="E5072" s="65"/>
      <c r="F5072" s="12" t="s">
        <v>4</v>
      </c>
      <c r="G5072" s="12" t="s">
        <v>3725</v>
      </c>
      <c r="H5072" s="12" t="s">
        <v>3726</v>
      </c>
      <c r="I5072" s="12" t="s">
        <v>3727</v>
      </c>
    </row>
    <row r="5073" spans="1:9" ht="21" customHeight="1" x14ac:dyDescent="0.25">
      <c r="A5073" s="13" t="s">
        <v>4664</v>
      </c>
      <c r="B5073" s="14" t="s">
        <v>4665</v>
      </c>
      <c r="C5073" s="66" t="s">
        <v>17</v>
      </c>
      <c r="D5073" s="66"/>
      <c r="E5073" s="66"/>
      <c r="F5073" s="13" t="s">
        <v>76</v>
      </c>
      <c r="G5073" s="15">
        <v>0.01</v>
      </c>
      <c r="H5073" s="16">
        <v>139.88999999999999</v>
      </c>
      <c r="I5073" s="16">
        <f>TRUNC(TRUNC(G5073,8)*H5073,2)</f>
        <v>1.39</v>
      </c>
    </row>
    <row r="5074" spans="1:9" ht="15" customHeight="1" x14ac:dyDescent="0.25">
      <c r="A5074" s="13" t="s">
        <v>5450</v>
      </c>
      <c r="B5074" s="14" t="s">
        <v>5451</v>
      </c>
      <c r="C5074" s="66" t="s">
        <v>17</v>
      </c>
      <c r="D5074" s="66"/>
      <c r="E5074" s="66"/>
      <c r="F5074" s="13" t="s">
        <v>740</v>
      </c>
      <c r="G5074" s="15">
        <v>4.5999999999999996</v>
      </c>
      <c r="H5074" s="16">
        <v>0.84</v>
      </c>
      <c r="I5074" s="16">
        <f>TRUNC(TRUNC(G5074,8)*H5074,2)</f>
        <v>3.86</v>
      </c>
    </row>
    <row r="5075" spans="1:9" ht="21" customHeight="1" x14ac:dyDescent="0.25">
      <c r="A5075" s="13" t="s">
        <v>5456</v>
      </c>
      <c r="B5075" s="14" t="s">
        <v>5457</v>
      </c>
      <c r="C5075" s="66" t="s">
        <v>17</v>
      </c>
      <c r="D5075" s="66"/>
      <c r="E5075" s="66"/>
      <c r="F5075" s="13" t="s">
        <v>76</v>
      </c>
      <c r="G5075" s="15">
        <v>0.01</v>
      </c>
      <c r="H5075" s="16">
        <v>116.09</v>
      </c>
      <c r="I5075" s="16">
        <f>TRUNC(TRUNC(G5075,8)*H5075,2)</f>
        <v>1.1599999999999999</v>
      </c>
    </row>
    <row r="5076" spans="1:9" ht="21" customHeight="1" x14ac:dyDescent="0.25">
      <c r="A5076" s="13" t="s">
        <v>5458</v>
      </c>
      <c r="B5076" s="14" t="s">
        <v>5459</v>
      </c>
      <c r="C5076" s="66" t="s">
        <v>188</v>
      </c>
      <c r="D5076" s="66"/>
      <c r="E5076" s="66"/>
      <c r="F5076" s="13" t="s">
        <v>193</v>
      </c>
      <c r="G5076" s="15">
        <v>1</v>
      </c>
      <c r="H5076" s="16">
        <v>556.38</v>
      </c>
      <c r="I5076" s="16">
        <f>TRUNC(TRUNC(G5076,8)*H5076,2)</f>
        <v>556.38</v>
      </c>
    </row>
    <row r="5077" spans="1:9" ht="15" customHeight="1" x14ac:dyDescent="0.25">
      <c r="A5077" s="8"/>
      <c r="B5077" s="8"/>
      <c r="C5077" s="8"/>
      <c r="D5077" s="8"/>
      <c r="E5077" s="8"/>
      <c r="F5077" s="8"/>
      <c r="G5077" s="67" t="s">
        <v>3896</v>
      </c>
      <c r="H5077" s="67"/>
      <c r="I5077" s="17">
        <f>SUM(I5073:I5076)</f>
        <v>562.79</v>
      </c>
    </row>
    <row r="5078" spans="1:9" ht="15" customHeight="1" x14ac:dyDescent="0.25">
      <c r="A5078" s="64" t="s">
        <v>3872</v>
      </c>
      <c r="B5078" s="64"/>
      <c r="C5078" s="65" t="s">
        <v>3</v>
      </c>
      <c r="D5078" s="65"/>
      <c r="E5078" s="65"/>
      <c r="F5078" s="12" t="s">
        <v>4</v>
      </c>
      <c r="G5078" s="12" t="s">
        <v>3725</v>
      </c>
      <c r="H5078" s="12" t="s">
        <v>3726</v>
      </c>
      <c r="I5078" s="12" t="s">
        <v>3727</v>
      </c>
    </row>
    <row r="5079" spans="1:9" ht="15" customHeight="1" x14ac:dyDescent="0.25">
      <c r="A5079" s="13" t="s">
        <v>3948</v>
      </c>
      <c r="B5079" s="14" t="s">
        <v>3949</v>
      </c>
      <c r="C5079" s="66" t="s">
        <v>17</v>
      </c>
      <c r="D5079" s="66"/>
      <c r="E5079" s="66"/>
      <c r="F5079" s="13" t="s">
        <v>25</v>
      </c>
      <c r="G5079" s="15">
        <v>2.38</v>
      </c>
      <c r="H5079" s="16">
        <v>33.520000000000003</v>
      </c>
      <c r="I5079" s="16">
        <f>TRUNC(TRUNC(G5079,8)*H5079,2)</f>
        <v>79.77</v>
      </c>
    </row>
    <row r="5080" spans="1:9" ht="15" customHeight="1" x14ac:dyDescent="0.25">
      <c r="A5080" s="13" t="s">
        <v>3899</v>
      </c>
      <c r="B5080" s="14" t="s">
        <v>3900</v>
      </c>
      <c r="C5080" s="66" t="s">
        <v>17</v>
      </c>
      <c r="D5080" s="66"/>
      <c r="E5080" s="66"/>
      <c r="F5080" s="13" t="s">
        <v>25</v>
      </c>
      <c r="G5080" s="15">
        <v>1.9</v>
      </c>
      <c r="H5080" s="16">
        <v>24.37</v>
      </c>
      <c r="I5080" s="16">
        <f>TRUNC(TRUNC(G5080,8)*H5080,2)</f>
        <v>46.3</v>
      </c>
    </row>
    <row r="5081" spans="1:9" ht="18" customHeight="1" x14ac:dyDescent="0.25">
      <c r="A5081" s="8"/>
      <c r="B5081" s="8"/>
      <c r="C5081" s="8"/>
      <c r="D5081" s="8"/>
      <c r="E5081" s="8"/>
      <c r="F5081" s="8"/>
      <c r="G5081" s="67" t="s">
        <v>3875</v>
      </c>
      <c r="H5081" s="67"/>
      <c r="I5081" s="17">
        <f>SUM(I5079:I5080)</f>
        <v>126.07</v>
      </c>
    </row>
    <row r="5082" spans="1:9" ht="15" customHeight="1" x14ac:dyDescent="0.25">
      <c r="A5082" s="8"/>
      <c r="B5082" s="8"/>
      <c r="C5082" s="8"/>
      <c r="D5082" s="8"/>
      <c r="E5082" s="8"/>
      <c r="F5082" s="8"/>
      <c r="G5082" s="68" t="s">
        <v>3745</v>
      </c>
      <c r="H5082" s="68"/>
      <c r="I5082" s="4">
        <f>ROUND(SUM(I5077,I5081),2)</f>
        <v>688.86</v>
      </c>
    </row>
    <row r="5083" spans="1:9" ht="9.9499999999999993" customHeight="1" x14ac:dyDescent="0.25">
      <c r="A5083" s="8"/>
      <c r="B5083" s="8"/>
      <c r="C5083" s="8"/>
      <c r="D5083" s="8"/>
      <c r="E5083" s="8"/>
      <c r="F5083" s="8"/>
      <c r="G5083" s="62"/>
      <c r="H5083" s="62"/>
      <c r="I5083" s="62"/>
    </row>
    <row r="5084" spans="1:9" ht="20.100000000000001" customHeight="1" x14ac:dyDescent="0.25">
      <c r="A5084" s="63" t="s">
        <v>5460</v>
      </c>
      <c r="B5084" s="63"/>
      <c r="C5084" s="63"/>
      <c r="D5084" s="63"/>
      <c r="E5084" s="63"/>
      <c r="F5084" s="63"/>
      <c r="G5084" s="63"/>
      <c r="H5084" s="63"/>
      <c r="I5084" s="63"/>
    </row>
    <row r="5085" spans="1:9" ht="15" customHeight="1" x14ac:dyDescent="0.25">
      <c r="A5085" s="64" t="s">
        <v>3887</v>
      </c>
      <c r="B5085" s="64"/>
      <c r="C5085" s="65" t="s">
        <v>3</v>
      </c>
      <c r="D5085" s="65"/>
      <c r="E5085" s="65"/>
      <c r="F5085" s="12" t="s">
        <v>4</v>
      </c>
      <c r="G5085" s="12" t="s">
        <v>3725</v>
      </c>
      <c r="H5085" s="12" t="s">
        <v>3726</v>
      </c>
      <c r="I5085" s="12" t="s">
        <v>3727</v>
      </c>
    </row>
    <row r="5086" spans="1:9" ht="29.1" customHeight="1" x14ac:dyDescent="0.25">
      <c r="A5086" s="13" t="s">
        <v>4833</v>
      </c>
      <c r="B5086" s="14" t="s">
        <v>4834</v>
      </c>
      <c r="C5086" s="66" t="s">
        <v>17</v>
      </c>
      <c r="D5086" s="66"/>
      <c r="E5086" s="66"/>
      <c r="F5086" s="13" t="s">
        <v>61</v>
      </c>
      <c r="G5086" s="15">
        <v>6</v>
      </c>
      <c r="H5086" s="16">
        <v>34</v>
      </c>
      <c r="I5086" s="16">
        <f>ROUND(ROUND(G5086,8)*H5086,2)</f>
        <v>204</v>
      </c>
    </row>
    <row r="5087" spans="1:9" ht="45.95" customHeight="1" x14ac:dyDescent="0.25">
      <c r="A5087" s="13" t="s">
        <v>4835</v>
      </c>
      <c r="B5087" s="14" t="s">
        <v>4836</v>
      </c>
      <c r="C5087" s="66" t="s">
        <v>17</v>
      </c>
      <c r="D5087" s="66"/>
      <c r="E5087" s="66"/>
      <c r="F5087" s="13" t="s">
        <v>3412</v>
      </c>
      <c r="G5087" s="15">
        <v>1</v>
      </c>
      <c r="H5087" s="16">
        <v>154.72</v>
      </c>
      <c r="I5087" s="16">
        <f>ROUND(ROUND(G5087,8)*H5087,2)</f>
        <v>154.72</v>
      </c>
    </row>
    <row r="5088" spans="1:9" ht="54.95" customHeight="1" x14ac:dyDescent="0.25">
      <c r="A5088" s="13" t="s">
        <v>5461</v>
      </c>
      <c r="B5088" s="14" t="s">
        <v>5462</v>
      </c>
      <c r="C5088" s="66" t="s">
        <v>17</v>
      </c>
      <c r="D5088" s="66"/>
      <c r="E5088" s="66"/>
      <c r="F5088" s="13" t="s">
        <v>61</v>
      </c>
      <c r="G5088" s="15">
        <v>0.83299999999999996</v>
      </c>
      <c r="H5088" s="16">
        <v>576.29999999999995</v>
      </c>
      <c r="I5088" s="16">
        <f>ROUND(ROUND(G5088,8)*H5088,2)</f>
        <v>480.06</v>
      </c>
    </row>
    <row r="5089" spans="1:9" ht="54.95" customHeight="1" x14ac:dyDescent="0.25">
      <c r="A5089" s="13" t="s">
        <v>4853</v>
      </c>
      <c r="B5089" s="14" t="s">
        <v>4854</v>
      </c>
      <c r="C5089" s="66" t="s">
        <v>17</v>
      </c>
      <c r="D5089" s="66"/>
      <c r="E5089" s="66"/>
      <c r="F5089" s="13" t="s">
        <v>61</v>
      </c>
      <c r="G5089" s="15">
        <v>1</v>
      </c>
      <c r="H5089" s="16">
        <v>747.02</v>
      </c>
      <c r="I5089" s="16">
        <f>ROUND(ROUND(G5089,8)*H5089,2)</f>
        <v>747.02</v>
      </c>
    </row>
    <row r="5090" spans="1:9" ht="21" customHeight="1" x14ac:dyDescent="0.25">
      <c r="A5090" s="13" t="s">
        <v>4839</v>
      </c>
      <c r="B5090" s="14" t="s">
        <v>4840</v>
      </c>
      <c r="C5090" s="66" t="s">
        <v>17</v>
      </c>
      <c r="D5090" s="66"/>
      <c r="E5090" s="66"/>
      <c r="F5090" s="13" t="s">
        <v>61</v>
      </c>
      <c r="G5090" s="15">
        <v>19.8</v>
      </c>
      <c r="H5090" s="16">
        <v>7.0000000000000007E-2</v>
      </c>
      <c r="I5090" s="16">
        <f>ROUND(ROUND(G5090,8)*H5090,2)</f>
        <v>1.39</v>
      </c>
    </row>
    <row r="5091" spans="1:9" ht="15" customHeight="1" x14ac:dyDescent="0.25">
      <c r="A5091" s="8"/>
      <c r="B5091" s="8"/>
      <c r="C5091" s="8"/>
      <c r="D5091" s="8"/>
      <c r="E5091" s="8"/>
      <c r="F5091" s="8"/>
      <c r="G5091" s="67" t="s">
        <v>3896</v>
      </c>
      <c r="H5091" s="67"/>
      <c r="I5091" s="17">
        <f>SUM(I5086:I5090)</f>
        <v>1587.19</v>
      </c>
    </row>
    <row r="5092" spans="1:9" ht="15" customHeight="1" x14ac:dyDescent="0.25">
      <c r="A5092" s="64" t="s">
        <v>3872</v>
      </c>
      <c r="B5092" s="64"/>
      <c r="C5092" s="65" t="s">
        <v>3</v>
      </c>
      <c r="D5092" s="65"/>
      <c r="E5092" s="65"/>
      <c r="F5092" s="12" t="s">
        <v>4</v>
      </c>
      <c r="G5092" s="12" t="s">
        <v>3725</v>
      </c>
      <c r="H5092" s="12" t="s">
        <v>3726</v>
      </c>
      <c r="I5092" s="12" t="s">
        <v>3727</v>
      </c>
    </row>
    <row r="5093" spans="1:9" ht="21" customHeight="1" x14ac:dyDescent="0.25">
      <c r="A5093" s="13" t="s">
        <v>4841</v>
      </c>
      <c r="B5093" s="14" t="s">
        <v>4842</v>
      </c>
      <c r="C5093" s="66" t="s">
        <v>17</v>
      </c>
      <c r="D5093" s="66"/>
      <c r="E5093" s="66"/>
      <c r="F5093" s="13" t="s">
        <v>25</v>
      </c>
      <c r="G5093" s="15">
        <v>2.5169999999999999</v>
      </c>
      <c r="H5093" s="16">
        <v>31.99</v>
      </c>
      <c r="I5093" s="16">
        <f>ROUND(ROUND(G5093,8)*H5093,2)</f>
        <v>80.52</v>
      </c>
    </row>
    <row r="5094" spans="1:9" ht="15" customHeight="1" x14ac:dyDescent="0.25">
      <c r="A5094" s="13" t="s">
        <v>3899</v>
      </c>
      <c r="B5094" s="14" t="s">
        <v>3900</v>
      </c>
      <c r="C5094" s="66" t="s">
        <v>17</v>
      </c>
      <c r="D5094" s="66"/>
      <c r="E5094" s="66"/>
      <c r="F5094" s="13" t="s">
        <v>25</v>
      </c>
      <c r="G5094" s="15">
        <v>1.2585</v>
      </c>
      <c r="H5094" s="16">
        <v>24.37</v>
      </c>
      <c r="I5094" s="16">
        <f>ROUND(ROUND(G5094,8)*H5094,2)</f>
        <v>30.67</v>
      </c>
    </row>
    <row r="5095" spans="1:9" ht="18" customHeight="1" x14ac:dyDescent="0.25">
      <c r="A5095" s="8"/>
      <c r="B5095" s="8"/>
      <c r="C5095" s="8"/>
      <c r="D5095" s="8"/>
      <c r="E5095" s="8"/>
      <c r="F5095" s="8"/>
      <c r="G5095" s="67" t="s">
        <v>3875</v>
      </c>
      <c r="H5095" s="67"/>
      <c r="I5095" s="17">
        <f>SUM(I5093:I5094)</f>
        <v>111.19</v>
      </c>
    </row>
    <row r="5096" spans="1:9" ht="15" customHeight="1" x14ac:dyDescent="0.25">
      <c r="A5096" s="64" t="s">
        <v>3741</v>
      </c>
      <c r="B5096" s="64"/>
      <c r="C5096" s="65" t="s">
        <v>3</v>
      </c>
      <c r="D5096" s="65"/>
      <c r="E5096" s="65"/>
      <c r="F5096" s="12" t="s">
        <v>4</v>
      </c>
      <c r="G5096" s="12" t="s">
        <v>3725</v>
      </c>
      <c r="H5096" s="12" t="s">
        <v>3726</v>
      </c>
      <c r="I5096" s="12" t="s">
        <v>3727</v>
      </c>
    </row>
    <row r="5097" spans="1:9" ht="29.1" customHeight="1" x14ac:dyDescent="0.25">
      <c r="A5097" s="13" t="s">
        <v>4843</v>
      </c>
      <c r="B5097" s="14" t="s">
        <v>4844</v>
      </c>
      <c r="C5097" s="66" t="s">
        <v>17</v>
      </c>
      <c r="D5097" s="66"/>
      <c r="E5097" s="66"/>
      <c r="F5097" s="13" t="s">
        <v>72</v>
      </c>
      <c r="G5097" s="15">
        <v>5.88</v>
      </c>
      <c r="H5097" s="16">
        <v>20.72</v>
      </c>
      <c r="I5097" s="16">
        <f>ROUND(ROUND(G5097,8)*H5097,2)</f>
        <v>121.83</v>
      </c>
    </row>
    <row r="5098" spans="1:9" ht="45.95" customHeight="1" x14ac:dyDescent="0.25">
      <c r="A5098" s="13" t="s">
        <v>5453</v>
      </c>
      <c r="B5098" s="14" t="s">
        <v>5454</v>
      </c>
      <c r="C5098" s="66" t="s">
        <v>17</v>
      </c>
      <c r="D5098" s="66"/>
      <c r="E5098" s="66"/>
      <c r="F5098" s="13" t="s">
        <v>72</v>
      </c>
      <c r="G5098" s="15">
        <v>0.24</v>
      </c>
      <c r="H5098" s="16">
        <v>464.65</v>
      </c>
      <c r="I5098" s="16">
        <f>ROUND(ROUND(G5098,8)*H5098,2)</f>
        <v>111.52</v>
      </c>
    </row>
    <row r="5099" spans="1:9" ht="29.1" customHeight="1" x14ac:dyDescent="0.25">
      <c r="A5099" s="13" t="s">
        <v>4845</v>
      </c>
      <c r="B5099" s="14" t="s">
        <v>4846</v>
      </c>
      <c r="C5099" s="66" t="s">
        <v>17</v>
      </c>
      <c r="D5099" s="66"/>
      <c r="E5099" s="66"/>
      <c r="F5099" s="13" t="s">
        <v>72</v>
      </c>
      <c r="G5099" s="15">
        <v>5.88</v>
      </c>
      <c r="H5099" s="16">
        <v>19.600000000000001</v>
      </c>
      <c r="I5099" s="16">
        <f>ROUND(ROUND(G5099,8)*H5099,2)</f>
        <v>115.25</v>
      </c>
    </row>
    <row r="5100" spans="1:9" ht="15" customHeight="1" x14ac:dyDescent="0.25">
      <c r="A5100" s="8"/>
      <c r="B5100" s="8"/>
      <c r="C5100" s="8"/>
      <c r="D5100" s="8"/>
      <c r="E5100" s="8"/>
      <c r="F5100" s="8"/>
      <c r="G5100" s="67" t="s">
        <v>3744</v>
      </c>
      <c r="H5100" s="67"/>
      <c r="I5100" s="17">
        <f>SUM(I5097:I5099)</f>
        <v>348.6</v>
      </c>
    </row>
    <row r="5101" spans="1:9" ht="15" customHeight="1" x14ac:dyDescent="0.25">
      <c r="A5101" s="69" t="s">
        <v>4847</v>
      </c>
      <c r="B5101" s="69"/>
      <c r="C5101" s="69"/>
      <c r="D5101" s="8"/>
      <c r="E5101" s="8"/>
      <c r="F5101" s="8"/>
      <c r="G5101" s="68" t="s">
        <v>3745</v>
      </c>
      <c r="H5101" s="68"/>
      <c r="I5101" s="4">
        <v>2046.98</v>
      </c>
    </row>
    <row r="5102" spans="1:9" ht="9.9499999999999993" customHeight="1" x14ac:dyDescent="0.25">
      <c r="A5102" s="8"/>
      <c r="B5102" s="8"/>
      <c r="C5102" s="8"/>
      <c r="D5102" s="8"/>
      <c r="E5102" s="8"/>
      <c r="F5102" s="8"/>
      <c r="G5102" s="62"/>
      <c r="H5102" s="62"/>
      <c r="I5102" s="62"/>
    </row>
    <row r="5103" spans="1:9" ht="20.100000000000001" customHeight="1" x14ac:dyDescent="0.25">
      <c r="A5103" s="63" t="s">
        <v>5463</v>
      </c>
      <c r="B5103" s="63"/>
      <c r="C5103" s="63"/>
      <c r="D5103" s="63"/>
      <c r="E5103" s="63"/>
      <c r="F5103" s="63"/>
      <c r="G5103" s="63"/>
      <c r="H5103" s="63"/>
      <c r="I5103" s="63"/>
    </row>
    <row r="5104" spans="1:9" ht="15" customHeight="1" x14ac:dyDescent="0.25">
      <c r="A5104" s="64" t="s">
        <v>3887</v>
      </c>
      <c r="B5104" s="64"/>
      <c r="C5104" s="65" t="s">
        <v>3</v>
      </c>
      <c r="D5104" s="65"/>
      <c r="E5104" s="65"/>
      <c r="F5104" s="12" t="s">
        <v>4</v>
      </c>
      <c r="G5104" s="12" t="s">
        <v>3725</v>
      </c>
      <c r="H5104" s="12" t="s">
        <v>3726</v>
      </c>
      <c r="I5104" s="12" t="s">
        <v>3727</v>
      </c>
    </row>
    <row r="5105" spans="1:9" ht="21" customHeight="1" x14ac:dyDescent="0.25">
      <c r="A5105" s="13" t="s">
        <v>5464</v>
      </c>
      <c r="B5105" s="14" t="s">
        <v>5465</v>
      </c>
      <c r="C5105" s="66" t="s">
        <v>188</v>
      </c>
      <c r="D5105" s="66"/>
      <c r="E5105" s="66"/>
      <c r="F5105" s="13" t="s">
        <v>193</v>
      </c>
      <c r="G5105" s="15">
        <v>1.05</v>
      </c>
      <c r="H5105" s="16">
        <v>267</v>
      </c>
      <c r="I5105" s="16">
        <f>ROUND(ROUND(G5105,8)*H5105,2)</f>
        <v>280.35000000000002</v>
      </c>
    </row>
    <row r="5106" spans="1:9" ht="15" customHeight="1" x14ac:dyDescent="0.25">
      <c r="A5106" s="13" t="s">
        <v>5466</v>
      </c>
      <c r="B5106" s="14" t="s">
        <v>5467</v>
      </c>
      <c r="C5106" s="66" t="s">
        <v>17</v>
      </c>
      <c r="D5106" s="66"/>
      <c r="E5106" s="66"/>
      <c r="F5106" s="13" t="s">
        <v>72</v>
      </c>
      <c r="G5106" s="15">
        <v>1.05</v>
      </c>
      <c r="H5106" s="16">
        <v>458.85</v>
      </c>
      <c r="I5106" s="16">
        <f>ROUND(ROUND(G5106,8)*H5106,2)</f>
        <v>481.79</v>
      </c>
    </row>
    <row r="5107" spans="1:9" ht="15" customHeight="1" x14ac:dyDescent="0.25">
      <c r="A5107" s="8"/>
      <c r="B5107" s="8"/>
      <c r="C5107" s="8"/>
      <c r="D5107" s="8"/>
      <c r="E5107" s="8"/>
      <c r="F5107" s="8"/>
      <c r="G5107" s="67" t="s">
        <v>3896</v>
      </c>
      <c r="H5107" s="67"/>
      <c r="I5107" s="17">
        <f>SUM(I5105:I5106)</f>
        <v>762.1400000000001</v>
      </c>
    </row>
    <row r="5108" spans="1:9" ht="15" customHeight="1" x14ac:dyDescent="0.25">
      <c r="A5108" s="64" t="s">
        <v>3872</v>
      </c>
      <c r="B5108" s="64"/>
      <c r="C5108" s="65" t="s">
        <v>3</v>
      </c>
      <c r="D5108" s="65"/>
      <c r="E5108" s="65"/>
      <c r="F5108" s="12" t="s">
        <v>4</v>
      </c>
      <c r="G5108" s="12" t="s">
        <v>3725</v>
      </c>
      <c r="H5108" s="12" t="s">
        <v>3726</v>
      </c>
      <c r="I5108" s="12" t="s">
        <v>3727</v>
      </c>
    </row>
    <row r="5109" spans="1:9" ht="15" customHeight="1" x14ac:dyDescent="0.25">
      <c r="A5109" s="13" t="s">
        <v>3948</v>
      </c>
      <c r="B5109" s="14" t="s">
        <v>3949</v>
      </c>
      <c r="C5109" s="66" t="s">
        <v>17</v>
      </c>
      <c r="D5109" s="66"/>
      <c r="E5109" s="66"/>
      <c r="F5109" s="13" t="s">
        <v>25</v>
      </c>
      <c r="G5109" s="15">
        <v>1</v>
      </c>
      <c r="H5109" s="16">
        <v>33.520000000000003</v>
      </c>
      <c r="I5109" s="16">
        <f>ROUND(ROUND(G5109,8)*H5109,2)</f>
        <v>33.520000000000003</v>
      </c>
    </row>
    <row r="5110" spans="1:9" ht="15" customHeight="1" x14ac:dyDescent="0.25">
      <c r="A5110" s="13" t="s">
        <v>3899</v>
      </c>
      <c r="B5110" s="14" t="s">
        <v>3900</v>
      </c>
      <c r="C5110" s="66" t="s">
        <v>17</v>
      </c>
      <c r="D5110" s="66"/>
      <c r="E5110" s="66"/>
      <c r="F5110" s="13" t="s">
        <v>25</v>
      </c>
      <c r="G5110" s="15">
        <v>1</v>
      </c>
      <c r="H5110" s="16">
        <v>24.37</v>
      </c>
      <c r="I5110" s="16">
        <f>ROUND(ROUND(G5110,8)*H5110,2)</f>
        <v>24.37</v>
      </c>
    </row>
    <row r="5111" spans="1:9" ht="18" customHeight="1" x14ac:dyDescent="0.25">
      <c r="A5111" s="8"/>
      <c r="B5111" s="8"/>
      <c r="C5111" s="8"/>
      <c r="D5111" s="8"/>
      <c r="E5111" s="8"/>
      <c r="F5111" s="8"/>
      <c r="G5111" s="67" t="s">
        <v>3875</v>
      </c>
      <c r="H5111" s="67"/>
      <c r="I5111" s="17">
        <f>SUM(I5109:I5110)</f>
        <v>57.89</v>
      </c>
    </row>
    <row r="5112" spans="1:9" ht="15" customHeight="1" x14ac:dyDescent="0.25">
      <c r="A5112" s="64" t="s">
        <v>3741</v>
      </c>
      <c r="B5112" s="64"/>
      <c r="C5112" s="65" t="s">
        <v>3</v>
      </c>
      <c r="D5112" s="65"/>
      <c r="E5112" s="65"/>
      <c r="F5112" s="12" t="s">
        <v>4</v>
      </c>
      <c r="G5112" s="12" t="s">
        <v>3725</v>
      </c>
      <c r="H5112" s="12" t="s">
        <v>3726</v>
      </c>
      <c r="I5112" s="12" t="s">
        <v>3727</v>
      </c>
    </row>
    <row r="5113" spans="1:9" ht="21" customHeight="1" x14ac:dyDescent="0.25">
      <c r="A5113" s="13" t="s">
        <v>5468</v>
      </c>
      <c r="B5113" s="14" t="s">
        <v>5469</v>
      </c>
      <c r="C5113" s="66" t="s">
        <v>17</v>
      </c>
      <c r="D5113" s="66"/>
      <c r="E5113" s="66"/>
      <c r="F5113" s="13" t="s">
        <v>76</v>
      </c>
      <c r="G5113" s="15">
        <v>3.0000000000000001E-3</v>
      </c>
      <c r="H5113" s="16">
        <v>690.1</v>
      </c>
      <c r="I5113" s="16">
        <f>ROUND(ROUND(G5113,8)*H5113,2)</f>
        <v>2.0699999999999998</v>
      </c>
    </row>
    <row r="5114" spans="1:9" ht="15" customHeight="1" x14ac:dyDescent="0.25">
      <c r="A5114" s="8"/>
      <c r="B5114" s="8"/>
      <c r="C5114" s="8"/>
      <c r="D5114" s="8"/>
      <c r="E5114" s="8"/>
      <c r="F5114" s="8"/>
      <c r="G5114" s="67" t="s">
        <v>3744</v>
      </c>
      <c r="H5114" s="67"/>
      <c r="I5114" s="17">
        <f>SUM(I5113:I5113)</f>
        <v>2.0699999999999998</v>
      </c>
    </row>
    <row r="5115" spans="1:9" ht="15" customHeight="1" x14ac:dyDescent="0.25">
      <c r="A5115" s="69" t="s">
        <v>5470</v>
      </c>
      <c r="B5115" s="69"/>
      <c r="C5115" s="69"/>
      <c r="D5115" s="8"/>
      <c r="E5115" s="8"/>
      <c r="F5115" s="8"/>
      <c r="G5115" s="68" t="s">
        <v>3745</v>
      </c>
      <c r="H5115" s="68"/>
      <c r="I5115" s="4">
        <v>822.1</v>
      </c>
    </row>
    <row r="5116" spans="1:9" ht="9.9499999999999993" customHeight="1" x14ac:dyDescent="0.25">
      <c r="A5116" s="8"/>
      <c r="B5116" s="8"/>
      <c r="C5116" s="8"/>
      <c r="D5116" s="8"/>
      <c r="E5116" s="8"/>
      <c r="F5116" s="8"/>
      <c r="G5116" s="62"/>
      <c r="H5116" s="62"/>
      <c r="I5116" s="62"/>
    </row>
    <row r="5117" spans="1:9" ht="20.100000000000001" customHeight="1" x14ac:dyDescent="0.25">
      <c r="A5117" s="63" t="s">
        <v>5471</v>
      </c>
      <c r="B5117" s="63"/>
      <c r="C5117" s="63"/>
      <c r="D5117" s="63"/>
      <c r="E5117" s="63"/>
      <c r="F5117" s="63"/>
      <c r="G5117" s="63"/>
      <c r="H5117" s="63"/>
      <c r="I5117" s="63"/>
    </row>
    <row r="5118" spans="1:9" ht="15" customHeight="1" x14ac:dyDescent="0.25">
      <c r="A5118" s="64" t="s">
        <v>3887</v>
      </c>
      <c r="B5118" s="64"/>
      <c r="C5118" s="65" t="s">
        <v>3</v>
      </c>
      <c r="D5118" s="65"/>
      <c r="E5118" s="65"/>
      <c r="F5118" s="12" t="s">
        <v>4</v>
      </c>
      <c r="G5118" s="12" t="s">
        <v>3725</v>
      </c>
      <c r="H5118" s="12" t="s">
        <v>3726</v>
      </c>
      <c r="I5118" s="12" t="s">
        <v>3727</v>
      </c>
    </row>
    <row r="5119" spans="1:9" ht="29.1" customHeight="1" x14ac:dyDescent="0.25">
      <c r="A5119" s="13" t="s">
        <v>4833</v>
      </c>
      <c r="B5119" s="14" t="s">
        <v>4834</v>
      </c>
      <c r="C5119" s="66" t="s">
        <v>17</v>
      </c>
      <c r="D5119" s="66"/>
      <c r="E5119" s="66"/>
      <c r="F5119" s="13" t="s">
        <v>61</v>
      </c>
      <c r="G5119" s="15">
        <v>6</v>
      </c>
      <c r="H5119" s="16">
        <v>34</v>
      </c>
      <c r="I5119" s="16">
        <f>ROUND(ROUND(G5119,8)*H5119,2)</f>
        <v>204</v>
      </c>
    </row>
    <row r="5120" spans="1:9" ht="45.95" customHeight="1" x14ac:dyDescent="0.25">
      <c r="A5120" s="13" t="s">
        <v>4835</v>
      </c>
      <c r="B5120" s="14" t="s">
        <v>4836</v>
      </c>
      <c r="C5120" s="66" t="s">
        <v>17</v>
      </c>
      <c r="D5120" s="66"/>
      <c r="E5120" s="66"/>
      <c r="F5120" s="13" t="s">
        <v>3412</v>
      </c>
      <c r="G5120" s="15">
        <v>1</v>
      </c>
      <c r="H5120" s="16">
        <v>154.72</v>
      </c>
      <c r="I5120" s="16">
        <f>ROUND(ROUND(G5120,8)*H5120,2)</f>
        <v>154.72</v>
      </c>
    </row>
    <row r="5121" spans="1:9" ht="54.95" customHeight="1" x14ac:dyDescent="0.25">
      <c r="A5121" s="13" t="s">
        <v>4837</v>
      </c>
      <c r="B5121" s="14" t="s">
        <v>4838</v>
      </c>
      <c r="C5121" s="66" t="s">
        <v>17</v>
      </c>
      <c r="D5121" s="66"/>
      <c r="E5121" s="66"/>
      <c r="F5121" s="13" t="s">
        <v>61</v>
      </c>
      <c r="G5121" s="15">
        <v>2</v>
      </c>
      <c r="H5121" s="16">
        <v>714.35</v>
      </c>
      <c r="I5121" s="16">
        <f>ROUND(ROUND(G5121,8)*H5121,2)</f>
        <v>1428.7</v>
      </c>
    </row>
    <row r="5122" spans="1:9" ht="21" customHeight="1" x14ac:dyDescent="0.25">
      <c r="A5122" s="13" t="s">
        <v>4839</v>
      </c>
      <c r="B5122" s="14" t="s">
        <v>4840</v>
      </c>
      <c r="C5122" s="66" t="s">
        <v>17</v>
      </c>
      <c r="D5122" s="66"/>
      <c r="E5122" s="66"/>
      <c r="F5122" s="13" t="s">
        <v>61</v>
      </c>
      <c r="G5122" s="15">
        <v>19.8</v>
      </c>
      <c r="H5122" s="16">
        <v>7.0000000000000007E-2</v>
      </c>
      <c r="I5122" s="16">
        <f>ROUND(ROUND(G5122,8)*H5122,2)</f>
        <v>1.39</v>
      </c>
    </row>
    <row r="5123" spans="1:9" ht="15" customHeight="1" x14ac:dyDescent="0.25">
      <c r="A5123" s="8"/>
      <c r="B5123" s="8"/>
      <c r="C5123" s="8"/>
      <c r="D5123" s="8"/>
      <c r="E5123" s="8"/>
      <c r="F5123" s="8"/>
      <c r="G5123" s="67" t="s">
        <v>3896</v>
      </c>
      <c r="H5123" s="67"/>
      <c r="I5123" s="17">
        <f>SUM(I5119:I5122)</f>
        <v>1788.8100000000002</v>
      </c>
    </row>
    <row r="5124" spans="1:9" ht="15" customHeight="1" x14ac:dyDescent="0.25">
      <c r="A5124" s="64" t="s">
        <v>3872</v>
      </c>
      <c r="B5124" s="64"/>
      <c r="C5124" s="65" t="s">
        <v>3</v>
      </c>
      <c r="D5124" s="65"/>
      <c r="E5124" s="65"/>
      <c r="F5124" s="12" t="s">
        <v>4</v>
      </c>
      <c r="G5124" s="12" t="s">
        <v>3725</v>
      </c>
      <c r="H5124" s="12" t="s">
        <v>3726</v>
      </c>
      <c r="I5124" s="12" t="s">
        <v>3727</v>
      </c>
    </row>
    <row r="5125" spans="1:9" ht="21" customHeight="1" x14ac:dyDescent="0.25">
      <c r="A5125" s="13" t="s">
        <v>4841</v>
      </c>
      <c r="B5125" s="14" t="s">
        <v>4842</v>
      </c>
      <c r="C5125" s="66" t="s">
        <v>17</v>
      </c>
      <c r="D5125" s="66"/>
      <c r="E5125" s="66"/>
      <c r="F5125" s="13" t="s">
        <v>25</v>
      </c>
      <c r="G5125" s="15">
        <v>2.97</v>
      </c>
      <c r="H5125" s="16">
        <v>31.99</v>
      </c>
      <c r="I5125" s="16">
        <f>ROUND(ROUND(G5125,8)*H5125,2)</f>
        <v>95.01</v>
      </c>
    </row>
    <row r="5126" spans="1:9" ht="15" customHeight="1" x14ac:dyDescent="0.25">
      <c r="A5126" s="13" t="s">
        <v>3899</v>
      </c>
      <c r="B5126" s="14" t="s">
        <v>3900</v>
      </c>
      <c r="C5126" s="66" t="s">
        <v>17</v>
      </c>
      <c r="D5126" s="66"/>
      <c r="E5126" s="66"/>
      <c r="F5126" s="13" t="s">
        <v>25</v>
      </c>
      <c r="G5126" s="15">
        <v>1.4850000000000001</v>
      </c>
      <c r="H5126" s="16">
        <v>24.37</v>
      </c>
      <c r="I5126" s="16">
        <f>ROUND(ROUND(G5126,8)*H5126,2)</f>
        <v>36.19</v>
      </c>
    </row>
    <row r="5127" spans="1:9" ht="18" customHeight="1" x14ac:dyDescent="0.25">
      <c r="A5127" s="8"/>
      <c r="B5127" s="8"/>
      <c r="C5127" s="8"/>
      <c r="D5127" s="8"/>
      <c r="E5127" s="8"/>
      <c r="F5127" s="8"/>
      <c r="G5127" s="67" t="s">
        <v>3875</v>
      </c>
      <c r="H5127" s="67"/>
      <c r="I5127" s="17">
        <f>SUM(I5125:I5126)</f>
        <v>131.19999999999999</v>
      </c>
    </row>
    <row r="5128" spans="1:9" ht="15" customHeight="1" x14ac:dyDescent="0.25">
      <c r="A5128" s="64" t="s">
        <v>3741</v>
      </c>
      <c r="B5128" s="64"/>
      <c r="C5128" s="65" t="s">
        <v>3</v>
      </c>
      <c r="D5128" s="65"/>
      <c r="E5128" s="65"/>
      <c r="F5128" s="12" t="s">
        <v>4</v>
      </c>
      <c r="G5128" s="12" t="s">
        <v>3725</v>
      </c>
      <c r="H5128" s="12" t="s">
        <v>3726</v>
      </c>
      <c r="I5128" s="12" t="s">
        <v>3727</v>
      </c>
    </row>
    <row r="5129" spans="1:9" ht="29.1" customHeight="1" x14ac:dyDescent="0.25">
      <c r="A5129" s="13" t="s">
        <v>4843</v>
      </c>
      <c r="B5129" s="14" t="s">
        <v>4844</v>
      </c>
      <c r="C5129" s="66" t="s">
        <v>17</v>
      </c>
      <c r="D5129" s="66"/>
      <c r="E5129" s="66"/>
      <c r="F5129" s="13" t="s">
        <v>72</v>
      </c>
      <c r="G5129" s="15">
        <v>6.72</v>
      </c>
      <c r="H5129" s="16">
        <v>20.72</v>
      </c>
      <c r="I5129" s="16">
        <f>ROUND(ROUND(G5129,8)*H5129,2)</f>
        <v>139.24</v>
      </c>
    </row>
    <row r="5130" spans="1:9" ht="29.1" customHeight="1" x14ac:dyDescent="0.25">
      <c r="A5130" s="13" t="s">
        <v>4845</v>
      </c>
      <c r="B5130" s="14" t="s">
        <v>4846</v>
      </c>
      <c r="C5130" s="66" t="s">
        <v>17</v>
      </c>
      <c r="D5130" s="66"/>
      <c r="E5130" s="66"/>
      <c r="F5130" s="13" t="s">
        <v>72</v>
      </c>
      <c r="G5130" s="15">
        <v>6.72</v>
      </c>
      <c r="H5130" s="16">
        <v>19.600000000000001</v>
      </c>
      <c r="I5130" s="16">
        <f>ROUND(ROUND(G5130,8)*H5130,2)</f>
        <v>131.71</v>
      </c>
    </row>
    <row r="5131" spans="1:9" ht="15" customHeight="1" x14ac:dyDescent="0.25">
      <c r="A5131" s="8"/>
      <c r="B5131" s="8"/>
      <c r="C5131" s="8"/>
      <c r="D5131" s="8"/>
      <c r="E5131" s="8"/>
      <c r="F5131" s="8"/>
      <c r="G5131" s="67" t="s">
        <v>3744</v>
      </c>
      <c r="H5131" s="67"/>
      <c r="I5131" s="17">
        <f>SUM(I5129:I5130)</f>
        <v>270.95000000000005</v>
      </c>
    </row>
    <row r="5132" spans="1:9" ht="15" customHeight="1" x14ac:dyDescent="0.25">
      <c r="A5132" s="69" t="s">
        <v>4847</v>
      </c>
      <c r="B5132" s="69"/>
      <c r="C5132" s="69"/>
      <c r="D5132" s="8"/>
      <c r="E5132" s="8"/>
      <c r="F5132" s="8"/>
      <c r="G5132" s="68" t="s">
        <v>3745</v>
      </c>
      <c r="H5132" s="68"/>
      <c r="I5132" s="4">
        <v>2190.96</v>
      </c>
    </row>
    <row r="5133" spans="1:9" ht="9.9499999999999993" customHeight="1" x14ac:dyDescent="0.25">
      <c r="A5133" s="8"/>
      <c r="B5133" s="8"/>
      <c r="C5133" s="8"/>
      <c r="D5133" s="8"/>
      <c r="E5133" s="8"/>
      <c r="F5133" s="8"/>
      <c r="G5133" s="62"/>
      <c r="H5133" s="62"/>
      <c r="I5133" s="62"/>
    </row>
    <row r="5134" spans="1:9" ht="20.100000000000001" customHeight="1" x14ac:dyDescent="0.25">
      <c r="A5134" s="63" t="s">
        <v>5472</v>
      </c>
      <c r="B5134" s="63"/>
      <c r="C5134" s="63"/>
      <c r="D5134" s="63"/>
      <c r="E5134" s="63"/>
      <c r="F5134" s="63"/>
      <c r="G5134" s="63"/>
      <c r="H5134" s="63"/>
      <c r="I5134" s="63"/>
    </row>
    <row r="5135" spans="1:9" ht="15" customHeight="1" x14ac:dyDescent="0.25">
      <c r="A5135" s="64" t="s">
        <v>3887</v>
      </c>
      <c r="B5135" s="64"/>
      <c r="C5135" s="65" t="s">
        <v>3</v>
      </c>
      <c r="D5135" s="65"/>
      <c r="E5135" s="65"/>
      <c r="F5135" s="12" t="s">
        <v>4</v>
      </c>
      <c r="G5135" s="12" t="s">
        <v>3725</v>
      </c>
      <c r="H5135" s="12" t="s">
        <v>3726</v>
      </c>
      <c r="I5135" s="12" t="s">
        <v>3727</v>
      </c>
    </row>
    <row r="5136" spans="1:9" ht="45.95" customHeight="1" x14ac:dyDescent="0.25">
      <c r="A5136" s="13" t="s">
        <v>5473</v>
      </c>
      <c r="B5136" s="14" t="s">
        <v>5474</v>
      </c>
      <c r="C5136" s="66" t="s">
        <v>17</v>
      </c>
      <c r="D5136" s="66"/>
      <c r="E5136" s="66"/>
      <c r="F5136" s="13" t="s">
        <v>61</v>
      </c>
      <c r="G5136" s="15">
        <v>1</v>
      </c>
      <c r="H5136" s="16">
        <v>1008.53</v>
      </c>
      <c r="I5136" s="16">
        <f>TRUNC(TRUNC(G5136,8)*H5136,2)</f>
        <v>1008.53</v>
      </c>
    </row>
    <row r="5137" spans="1:9" ht="15" customHeight="1" x14ac:dyDescent="0.25">
      <c r="A5137" s="8"/>
      <c r="B5137" s="8"/>
      <c r="C5137" s="8"/>
      <c r="D5137" s="8"/>
      <c r="E5137" s="8"/>
      <c r="F5137" s="8"/>
      <c r="G5137" s="67" t="s">
        <v>3896</v>
      </c>
      <c r="H5137" s="67"/>
      <c r="I5137" s="17">
        <f>SUM(I5136:I5136)</f>
        <v>1008.53</v>
      </c>
    </row>
    <row r="5138" spans="1:9" ht="15" customHeight="1" x14ac:dyDescent="0.25">
      <c r="A5138" s="64" t="s">
        <v>3872</v>
      </c>
      <c r="B5138" s="64"/>
      <c r="C5138" s="65" t="s">
        <v>3</v>
      </c>
      <c r="D5138" s="65"/>
      <c r="E5138" s="65"/>
      <c r="F5138" s="12" t="s">
        <v>4</v>
      </c>
      <c r="G5138" s="12" t="s">
        <v>3725</v>
      </c>
      <c r="H5138" s="12" t="s">
        <v>3726</v>
      </c>
      <c r="I5138" s="12" t="s">
        <v>3727</v>
      </c>
    </row>
    <row r="5139" spans="1:9" ht="15" customHeight="1" x14ac:dyDescent="0.25">
      <c r="A5139" s="13" t="s">
        <v>3948</v>
      </c>
      <c r="B5139" s="14" t="s">
        <v>3949</v>
      </c>
      <c r="C5139" s="66" t="s">
        <v>17</v>
      </c>
      <c r="D5139" s="66"/>
      <c r="E5139" s="66"/>
      <c r="F5139" s="13" t="s">
        <v>25</v>
      </c>
      <c r="G5139" s="15">
        <v>3.464</v>
      </c>
      <c r="H5139" s="16">
        <v>33.520000000000003</v>
      </c>
      <c r="I5139" s="16">
        <f>TRUNC(TRUNC(G5139,8)*H5139,2)</f>
        <v>116.11</v>
      </c>
    </row>
    <row r="5140" spans="1:9" ht="15" customHeight="1" x14ac:dyDescent="0.25">
      <c r="A5140" s="13" t="s">
        <v>3899</v>
      </c>
      <c r="B5140" s="14" t="s">
        <v>3900</v>
      </c>
      <c r="C5140" s="66" t="s">
        <v>17</v>
      </c>
      <c r="D5140" s="66"/>
      <c r="E5140" s="66"/>
      <c r="F5140" s="13" t="s">
        <v>25</v>
      </c>
      <c r="G5140" s="15">
        <v>1.732</v>
      </c>
      <c r="H5140" s="16">
        <v>24.37</v>
      </c>
      <c r="I5140" s="16">
        <f>TRUNC(TRUNC(G5140,8)*H5140,2)</f>
        <v>42.2</v>
      </c>
    </row>
    <row r="5141" spans="1:9" ht="18" customHeight="1" x14ac:dyDescent="0.25">
      <c r="A5141" s="8"/>
      <c r="B5141" s="8"/>
      <c r="C5141" s="8"/>
      <c r="D5141" s="8"/>
      <c r="E5141" s="8"/>
      <c r="F5141" s="8"/>
      <c r="G5141" s="67" t="s">
        <v>3875</v>
      </c>
      <c r="H5141" s="67"/>
      <c r="I5141" s="17">
        <f>SUM(I5139:I5140)</f>
        <v>158.31</v>
      </c>
    </row>
    <row r="5142" spans="1:9" ht="15" customHeight="1" x14ac:dyDescent="0.25">
      <c r="A5142" s="64" t="s">
        <v>3741</v>
      </c>
      <c r="B5142" s="64"/>
      <c r="C5142" s="65" t="s">
        <v>3</v>
      </c>
      <c r="D5142" s="65"/>
      <c r="E5142" s="65"/>
      <c r="F5142" s="12" t="s">
        <v>4</v>
      </c>
      <c r="G5142" s="12" t="s">
        <v>3725</v>
      </c>
      <c r="H5142" s="12" t="s">
        <v>3726</v>
      </c>
      <c r="I5142" s="12" t="s">
        <v>3727</v>
      </c>
    </row>
    <row r="5143" spans="1:9" ht="21" customHeight="1" x14ac:dyDescent="0.25">
      <c r="A5143" s="13" t="s">
        <v>4549</v>
      </c>
      <c r="B5143" s="14" t="s">
        <v>4550</v>
      </c>
      <c r="C5143" s="66" t="s">
        <v>17</v>
      </c>
      <c r="D5143" s="66"/>
      <c r="E5143" s="66"/>
      <c r="F5143" s="13" t="s">
        <v>76</v>
      </c>
      <c r="G5143" s="15">
        <v>4.2200000000000001E-2</v>
      </c>
      <c r="H5143" s="16">
        <v>764.21</v>
      </c>
      <c r="I5143" s="16">
        <f>TRUNC(TRUNC(G5143,8)*H5143,2)</f>
        <v>32.24</v>
      </c>
    </row>
    <row r="5144" spans="1:9" ht="15" customHeight="1" x14ac:dyDescent="0.25">
      <c r="A5144" s="8"/>
      <c r="B5144" s="8"/>
      <c r="C5144" s="8"/>
      <c r="D5144" s="8"/>
      <c r="E5144" s="8"/>
      <c r="F5144" s="8"/>
      <c r="G5144" s="67" t="s">
        <v>3744</v>
      </c>
      <c r="H5144" s="67"/>
      <c r="I5144" s="17">
        <f>SUM(I5143:I5143)</f>
        <v>32.24</v>
      </c>
    </row>
    <row r="5145" spans="1:9" ht="15" customHeight="1" x14ac:dyDescent="0.25">
      <c r="A5145" s="8"/>
      <c r="B5145" s="8"/>
      <c r="C5145" s="8"/>
      <c r="D5145" s="8"/>
      <c r="E5145" s="8"/>
      <c r="F5145" s="8"/>
      <c r="G5145" s="68" t="s">
        <v>3745</v>
      </c>
      <c r="H5145" s="68"/>
      <c r="I5145" s="4">
        <f>ROUND(SUM(I5137,I5141,I5144),2)</f>
        <v>1199.08</v>
      </c>
    </row>
    <row r="5146" spans="1:9" ht="9.9499999999999993" customHeight="1" x14ac:dyDescent="0.25">
      <c r="A5146" s="8"/>
      <c r="B5146" s="8"/>
      <c r="C5146" s="8"/>
      <c r="D5146" s="8"/>
      <c r="E5146" s="8"/>
      <c r="F5146" s="8"/>
      <c r="G5146" s="62"/>
      <c r="H5146" s="62"/>
      <c r="I5146" s="62"/>
    </row>
    <row r="5147" spans="1:9" ht="20.100000000000001" customHeight="1" x14ac:dyDescent="0.25">
      <c r="A5147" s="63" t="s">
        <v>5475</v>
      </c>
      <c r="B5147" s="63"/>
      <c r="C5147" s="63"/>
      <c r="D5147" s="63"/>
      <c r="E5147" s="63"/>
      <c r="F5147" s="63"/>
      <c r="G5147" s="63"/>
      <c r="H5147" s="63"/>
      <c r="I5147" s="63"/>
    </row>
    <row r="5148" spans="1:9" ht="15" customHeight="1" x14ac:dyDescent="0.25">
      <c r="A5148" s="64" t="s">
        <v>3887</v>
      </c>
      <c r="B5148" s="64"/>
      <c r="C5148" s="65" t="s">
        <v>3</v>
      </c>
      <c r="D5148" s="65"/>
      <c r="E5148" s="65"/>
      <c r="F5148" s="12" t="s">
        <v>4</v>
      </c>
      <c r="G5148" s="12" t="s">
        <v>3725</v>
      </c>
      <c r="H5148" s="12" t="s">
        <v>3726</v>
      </c>
      <c r="I5148" s="12" t="s">
        <v>3727</v>
      </c>
    </row>
    <row r="5149" spans="1:9" ht="21" customHeight="1" x14ac:dyDescent="0.25">
      <c r="A5149" s="13" t="s">
        <v>5476</v>
      </c>
      <c r="B5149" s="14" t="s">
        <v>5477</v>
      </c>
      <c r="C5149" s="66" t="s">
        <v>188</v>
      </c>
      <c r="D5149" s="66"/>
      <c r="E5149" s="66"/>
      <c r="F5149" s="13" t="s">
        <v>193</v>
      </c>
      <c r="G5149" s="15">
        <v>3.36</v>
      </c>
      <c r="H5149" s="16">
        <v>420</v>
      </c>
      <c r="I5149" s="16">
        <f>ROUND(ROUND(G5149,8)*H5149,2)</f>
        <v>1411.2</v>
      </c>
    </row>
    <row r="5150" spans="1:9" ht="45.95" customHeight="1" x14ac:dyDescent="0.25">
      <c r="A5150" s="13" t="s">
        <v>5478</v>
      </c>
      <c r="B5150" s="14" t="s">
        <v>5479</v>
      </c>
      <c r="C5150" s="66" t="s">
        <v>17</v>
      </c>
      <c r="D5150" s="66"/>
      <c r="E5150" s="66"/>
      <c r="F5150" s="13" t="s">
        <v>3412</v>
      </c>
      <c r="G5150" s="15">
        <v>1</v>
      </c>
      <c r="H5150" s="16">
        <v>180.24</v>
      </c>
      <c r="I5150" s="16">
        <f>ROUND(ROUND(G5150,8)*H5150,2)</f>
        <v>180.24</v>
      </c>
    </row>
    <row r="5151" spans="1:9" ht="21" customHeight="1" x14ac:dyDescent="0.25">
      <c r="A5151" s="13" t="s">
        <v>5480</v>
      </c>
      <c r="B5151" s="14" t="s">
        <v>5481</v>
      </c>
      <c r="C5151" s="66" t="s">
        <v>17</v>
      </c>
      <c r="D5151" s="66"/>
      <c r="E5151" s="66"/>
      <c r="F5151" s="13" t="s">
        <v>72</v>
      </c>
      <c r="G5151" s="15">
        <v>3.36</v>
      </c>
      <c r="H5151" s="16">
        <v>496.3</v>
      </c>
      <c r="I5151" s="16">
        <f>ROUND(ROUND(G5151,8)*H5151,2)</f>
        <v>1667.57</v>
      </c>
    </row>
    <row r="5152" spans="1:9" ht="15" customHeight="1" x14ac:dyDescent="0.25">
      <c r="A5152" s="8"/>
      <c r="B5152" s="8"/>
      <c r="C5152" s="8"/>
      <c r="D5152" s="8"/>
      <c r="E5152" s="8"/>
      <c r="F5152" s="8"/>
      <c r="G5152" s="67" t="s">
        <v>3896</v>
      </c>
      <c r="H5152" s="67"/>
      <c r="I5152" s="17">
        <f>SUM(I5149:I5151)</f>
        <v>3259.01</v>
      </c>
    </row>
    <row r="5153" spans="1:9" ht="15" customHeight="1" x14ac:dyDescent="0.25">
      <c r="A5153" s="64" t="s">
        <v>3872</v>
      </c>
      <c r="B5153" s="64"/>
      <c r="C5153" s="65" t="s">
        <v>3</v>
      </c>
      <c r="D5153" s="65"/>
      <c r="E5153" s="65"/>
      <c r="F5153" s="12" t="s">
        <v>4</v>
      </c>
      <c r="G5153" s="12" t="s">
        <v>3725</v>
      </c>
      <c r="H5153" s="12" t="s">
        <v>3726</v>
      </c>
      <c r="I5153" s="12" t="s">
        <v>3727</v>
      </c>
    </row>
    <row r="5154" spans="1:9" ht="15" customHeight="1" x14ac:dyDescent="0.25">
      <c r="A5154" s="13" t="s">
        <v>3899</v>
      </c>
      <c r="B5154" s="14" t="s">
        <v>3900</v>
      </c>
      <c r="C5154" s="66" t="s">
        <v>17</v>
      </c>
      <c r="D5154" s="66"/>
      <c r="E5154" s="66"/>
      <c r="F5154" s="13" t="s">
        <v>25</v>
      </c>
      <c r="G5154" s="15">
        <v>3.988</v>
      </c>
      <c r="H5154" s="16">
        <v>24.37</v>
      </c>
      <c r="I5154" s="16">
        <f>ROUND(ROUND(G5154,8)*H5154,2)</f>
        <v>97.19</v>
      </c>
    </row>
    <row r="5155" spans="1:9" ht="15" customHeight="1" x14ac:dyDescent="0.25">
      <c r="A5155" s="13" t="s">
        <v>5166</v>
      </c>
      <c r="B5155" s="14" t="s">
        <v>5167</v>
      </c>
      <c r="C5155" s="66" t="s">
        <v>17</v>
      </c>
      <c r="D5155" s="66"/>
      <c r="E5155" s="66"/>
      <c r="F5155" s="13" t="s">
        <v>25</v>
      </c>
      <c r="G5155" s="15">
        <v>4.0999999999999996</v>
      </c>
      <c r="H5155" s="16">
        <v>25.17</v>
      </c>
      <c r="I5155" s="16">
        <f>ROUND(ROUND(G5155,8)*H5155,2)</f>
        <v>103.2</v>
      </c>
    </row>
    <row r="5156" spans="1:9" ht="18" customHeight="1" x14ac:dyDescent="0.25">
      <c r="A5156" s="8"/>
      <c r="B5156" s="8"/>
      <c r="C5156" s="8"/>
      <c r="D5156" s="8"/>
      <c r="E5156" s="8"/>
      <c r="F5156" s="8"/>
      <c r="G5156" s="67" t="s">
        <v>3875</v>
      </c>
      <c r="H5156" s="67"/>
      <c r="I5156" s="17">
        <f>SUM(I5154:I5155)</f>
        <v>200.39</v>
      </c>
    </row>
    <row r="5157" spans="1:9" ht="15" customHeight="1" x14ac:dyDescent="0.25">
      <c r="A5157" s="69" t="s">
        <v>5482</v>
      </c>
      <c r="B5157" s="69"/>
      <c r="C5157" s="69"/>
      <c r="D5157" s="8"/>
      <c r="E5157" s="8"/>
      <c r="F5157" s="8"/>
      <c r="G5157" s="68" t="s">
        <v>3745</v>
      </c>
      <c r="H5157" s="68"/>
      <c r="I5157" s="4">
        <v>3459.4</v>
      </c>
    </row>
    <row r="5158" spans="1:9" ht="9.9499999999999993" customHeight="1" x14ac:dyDescent="0.25">
      <c r="A5158" s="8"/>
      <c r="B5158" s="8"/>
      <c r="C5158" s="8"/>
      <c r="D5158" s="8"/>
      <c r="E5158" s="8"/>
      <c r="F5158" s="8"/>
      <c r="G5158" s="62"/>
      <c r="H5158" s="62"/>
      <c r="I5158" s="62"/>
    </row>
    <row r="5159" spans="1:9" ht="20.100000000000001" customHeight="1" x14ac:dyDescent="0.25">
      <c r="A5159" s="63" t="s">
        <v>5483</v>
      </c>
      <c r="B5159" s="63"/>
      <c r="C5159" s="63"/>
      <c r="D5159" s="63"/>
      <c r="E5159" s="63"/>
      <c r="F5159" s="63"/>
      <c r="G5159" s="63"/>
      <c r="H5159" s="63"/>
      <c r="I5159" s="63"/>
    </row>
    <row r="5160" spans="1:9" ht="15" customHeight="1" x14ac:dyDescent="0.25">
      <c r="A5160" s="64" t="s">
        <v>3887</v>
      </c>
      <c r="B5160" s="64"/>
      <c r="C5160" s="65" t="s">
        <v>3</v>
      </c>
      <c r="D5160" s="65"/>
      <c r="E5160" s="65"/>
      <c r="F5160" s="12" t="s">
        <v>4</v>
      </c>
      <c r="G5160" s="12" t="s">
        <v>3725</v>
      </c>
      <c r="H5160" s="12" t="s">
        <v>3726</v>
      </c>
      <c r="I5160" s="12" t="s">
        <v>3727</v>
      </c>
    </row>
    <row r="5161" spans="1:9" ht="21" customHeight="1" x14ac:dyDescent="0.25">
      <c r="A5161" s="13" t="s">
        <v>5484</v>
      </c>
      <c r="B5161" s="14" t="s">
        <v>1623</v>
      </c>
      <c r="C5161" s="66" t="s">
        <v>188</v>
      </c>
      <c r="D5161" s="66"/>
      <c r="E5161" s="66"/>
      <c r="F5161" s="13" t="s">
        <v>193</v>
      </c>
      <c r="G5161" s="15">
        <v>1</v>
      </c>
      <c r="H5161" s="16">
        <v>250</v>
      </c>
      <c r="I5161" s="16">
        <f>TRUNC(TRUNC(G5161,8)*H5161,2)</f>
        <v>250</v>
      </c>
    </row>
    <row r="5162" spans="1:9" ht="15" customHeight="1" x14ac:dyDescent="0.25">
      <c r="A5162" s="8"/>
      <c r="B5162" s="8"/>
      <c r="C5162" s="8"/>
      <c r="D5162" s="8"/>
      <c r="E5162" s="8"/>
      <c r="F5162" s="8"/>
      <c r="G5162" s="67" t="s">
        <v>3896</v>
      </c>
      <c r="H5162" s="67"/>
      <c r="I5162" s="17">
        <f>SUM(I5161:I5161)</f>
        <v>250</v>
      </c>
    </row>
    <row r="5163" spans="1:9" ht="15" customHeight="1" x14ac:dyDescent="0.25">
      <c r="A5163" s="64" t="s">
        <v>3872</v>
      </c>
      <c r="B5163" s="64"/>
      <c r="C5163" s="65" t="s">
        <v>3</v>
      </c>
      <c r="D5163" s="65"/>
      <c r="E5163" s="65"/>
      <c r="F5163" s="12" t="s">
        <v>4</v>
      </c>
      <c r="G5163" s="12" t="s">
        <v>3725</v>
      </c>
      <c r="H5163" s="12" t="s">
        <v>3726</v>
      </c>
      <c r="I5163" s="12" t="s">
        <v>3727</v>
      </c>
    </row>
    <row r="5164" spans="1:9" ht="15" customHeight="1" x14ac:dyDescent="0.25">
      <c r="A5164" s="13" t="s">
        <v>3948</v>
      </c>
      <c r="B5164" s="14" t="s">
        <v>3949</v>
      </c>
      <c r="C5164" s="66" t="s">
        <v>17</v>
      </c>
      <c r="D5164" s="66"/>
      <c r="E5164" s="66"/>
      <c r="F5164" s="13" t="s">
        <v>25</v>
      </c>
      <c r="G5164" s="15">
        <v>1</v>
      </c>
      <c r="H5164" s="16">
        <v>33.520000000000003</v>
      </c>
      <c r="I5164" s="16">
        <f>TRUNC(TRUNC(G5164,8)*H5164,2)</f>
        <v>33.520000000000003</v>
      </c>
    </row>
    <row r="5165" spans="1:9" ht="15" customHeight="1" x14ac:dyDescent="0.25">
      <c r="A5165" s="13" t="s">
        <v>3899</v>
      </c>
      <c r="B5165" s="14" t="s">
        <v>3900</v>
      </c>
      <c r="C5165" s="66" t="s">
        <v>17</v>
      </c>
      <c r="D5165" s="66"/>
      <c r="E5165" s="66"/>
      <c r="F5165" s="13" t="s">
        <v>25</v>
      </c>
      <c r="G5165" s="15">
        <v>1</v>
      </c>
      <c r="H5165" s="16">
        <v>24.37</v>
      </c>
      <c r="I5165" s="16">
        <f>TRUNC(TRUNC(G5165,8)*H5165,2)</f>
        <v>24.37</v>
      </c>
    </row>
    <row r="5166" spans="1:9" ht="18" customHeight="1" x14ac:dyDescent="0.25">
      <c r="A5166" s="8"/>
      <c r="B5166" s="8"/>
      <c r="C5166" s="8"/>
      <c r="D5166" s="8"/>
      <c r="E5166" s="8"/>
      <c r="F5166" s="8"/>
      <c r="G5166" s="67" t="s">
        <v>3875</v>
      </c>
      <c r="H5166" s="67"/>
      <c r="I5166" s="17">
        <f>SUM(I5164:I5165)</f>
        <v>57.89</v>
      </c>
    </row>
    <row r="5167" spans="1:9" ht="15" customHeight="1" x14ac:dyDescent="0.25">
      <c r="A5167" s="64" t="s">
        <v>3741</v>
      </c>
      <c r="B5167" s="64"/>
      <c r="C5167" s="65" t="s">
        <v>3</v>
      </c>
      <c r="D5167" s="65"/>
      <c r="E5167" s="65"/>
      <c r="F5167" s="12" t="s">
        <v>4</v>
      </c>
      <c r="G5167" s="12" t="s">
        <v>3725</v>
      </c>
      <c r="H5167" s="12" t="s">
        <v>3726</v>
      </c>
      <c r="I5167" s="12" t="s">
        <v>3727</v>
      </c>
    </row>
    <row r="5168" spans="1:9" ht="29.1" customHeight="1" x14ac:dyDescent="0.25">
      <c r="A5168" s="13" t="s">
        <v>4252</v>
      </c>
      <c r="B5168" s="14" t="s">
        <v>4253</v>
      </c>
      <c r="C5168" s="66" t="s">
        <v>188</v>
      </c>
      <c r="D5168" s="66"/>
      <c r="E5168" s="66"/>
      <c r="F5168" s="13" t="s">
        <v>189</v>
      </c>
      <c r="G5168" s="15">
        <v>3.0000000000000001E-3</v>
      </c>
      <c r="H5168" s="16">
        <v>628.4</v>
      </c>
      <c r="I5168" s="16">
        <f>TRUNC(TRUNC(G5168,8)*H5168,2)</f>
        <v>1.88</v>
      </c>
    </row>
    <row r="5169" spans="1:9" ht="15" customHeight="1" x14ac:dyDescent="0.25">
      <c r="A5169" s="8"/>
      <c r="B5169" s="8"/>
      <c r="C5169" s="8"/>
      <c r="D5169" s="8"/>
      <c r="E5169" s="8"/>
      <c r="F5169" s="8"/>
      <c r="G5169" s="67" t="s">
        <v>3744</v>
      </c>
      <c r="H5169" s="67"/>
      <c r="I5169" s="17">
        <f>SUM(I5168:I5168)</f>
        <v>1.88</v>
      </c>
    </row>
    <row r="5170" spans="1:9" ht="15" customHeight="1" x14ac:dyDescent="0.25">
      <c r="A5170" s="8"/>
      <c r="B5170" s="8"/>
      <c r="C5170" s="8"/>
      <c r="D5170" s="8"/>
      <c r="E5170" s="8"/>
      <c r="F5170" s="8"/>
      <c r="G5170" s="68" t="s">
        <v>3745</v>
      </c>
      <c r="H5170" s="68"/>
      <c r="I5170" s="4">
        <f>ROUND(SUM(I5162,I5166,I5169),2)</f>
        <v>309.77</v>
      </c>
    </row>
    <row r="5171" spans="1:9" ht="9.9499999999999993" customHeight="1" x14ac:dyDescent="0.25">
      <c r="A5171" s="8"/>
      <c r="B5171" s="8"/>
      <c r="C5171" s="8"/>
      <c r="D5171" s="8"/>
      <c r="E5171" s="8"/>
      <c r="F5171" s="8"/>
      <c r="G5171" s="62"/>
      <c r="H5171" s="62"/>
      <c r="I5171" s="62"/>
    </row>
    <row r="5172" spans="1:9" ht="20.100000000000001" customHeight="1" x14ac:dyDescent="0.25">
      <c r="A5172" s="63" t="s">
        <v>5485</v>
      </c>
      <c r="B5172" s="63"/>
      <c r="C5172" s="63"/>
      <c r="D5172" s="63"/>
      <c r="E5172" s="63"/>
      <c r="F5172" s="63"/>
      <c r="G5172" s="63"/>
      <c r="H5172" s="63"/>
      <c r="I5172" s="63"/>
    </row>
    <row r="5173" spans="1:9" ht="15" customHeight="1" x14ac:dyDescent="0.25">
      <c r="A5173" s="64" t="s">
        <v>3887</v>
      </c>
      <c r="B5173" s="64"/>
      <c r="C5173" s="65" t="s">
        <v>3</v>
      </c>
      <c r="D5173" s="65"/>
      <c r="E5173" s="65"/>
      <c r="F5173" s="12" t="s">
        <v>4</v>
      </c>
      <c r="G5173" s="12" t="s">
        <v>3725</v>
      </c>
      <c r="H5173" s="12" t="s">
        <v>3726</v>
      </c>
      <c r="I5173" s="12" t="s">
        <v>3727</v>
      </c>
    </row>
    <row r="5174" spans="1:9" ht="21" customHeight="1" x14ac:dyDescent="0.25">
      <c r="A5174" s="13" t="s">
        <v>5486</v>
      </c>
      <c r="B5174" s="14" t="s">
        <v>5487</v>
      </c>
      <c r="C5174" s="66" t="s">
        <v>188</v>
      </c>
      <c r="D5174" s="66"/>
      <c r="E5174" s="66"/>
      <c r="F5174" s="13" t="s">
        <v>193</v>
      </c>
      <c r="G5174" s="15">
        <v>1</v>
      </c>
      <c r="H5174" s="16">
        <v>465</v>
      </c>
      <c r="I5174" s="16">
        <f>TRUNC(TRUNC(G5174,8)*H5174,2)</f>
        <v>465</v>
      </c>
    </row>
    <row r="5175" spans="1:9" ht="15" customHeight="1" x14ac:dyDescent="0.25">
      <c r="A5175" s="8"/>
      <c r="B5175" s="8"/>
      <c r="C5175" s="8"/>
      <c r="D5175" s="8"/>
      <c r="E5175" s="8"/>
      <c r="F5175" s="8"/>
      <c r="G5175" s="67" t="s">
        <v>3896</v>
      </c>
      <c r="H5175" s="67"/>
      <c r="I5175" s="17">
        <f>SUM(I5174:I5174)</f>
        <v>465</v>
      </c>
    </row>
    <row r="5176" spans="1:9" ht="15" customHeight="1" x14ac:dyDescent="0.25">
      <c r="A5176" s="64" t="s">
        <v>3872</v>
      </c>
      <c r="B5176" s="64"/>
      <c r="C5176" s="65" t="s">
        <v>3</v>
      </c>
      <c r="D5176" s="65"/>
      <c r="E5176" s="65"/>
      <c r="F5176" s="12" t="s">
        <v>4</v>
      </c>
      <c r="G5176" s="12" t="s">
        <v>3725</v>
      </c>
      <c r="H5176" s="12" t="s">
        <v>3726</v>
      </c>
      <c r="I5176" s="12" t="s">
        <v>3727</v>
      </c>
    </row>
    <row r="5177" spans="1:9" ht="15" customHeight="1" x14ac:dyDescent="0.25">
      <c r="A5177" s="13" t="s">
        <v>3948</v>
      </c>
      <c r="B5177" s="14" t="s">
        <v>3949</v>
      </c>
      <c r="C5177" s="66" t="s">
        <v>17</v>
      </c>
      <c r="D5177" s="66"/>
      <c r="E5177" s="66"/>
      <c r="F5177" s="13" t="s">
        <v>25</v>
      </c>
      <c r="G5177" s="15">
        <v>1</v>
      </c>
      <c r="H5177" s="16">
        <v>33.520000000000003</v>
      </c>
      <c r="I5177" s="16">
        <f>TRUNC(TRUNC(G5177,8)*H5177,2)</f>
        <v>33.520000000000003</v>
      </c>
    </row>
    <row r="5178" spans="1:9" ht="15" customHeight="1" x14ac:dyDescent="0.25">
      <c r="A5178" s="13" t="s">
        <v>3899</v>
      </c>
      <c r="B5178" s="14" t="s">
        <v>3900</v>
      </c>
      <c r="C5178" s="66" t="s">
        <v>17</v>
      </c>
      <c r="D5178" s="66"/>
      <c r="E5178" s="66"/>
      <c r="F5178" s="13" t="s">
        <v>25</v>
      </c>
      <c r="G5178" s="15">
        <v>1</v>
      </c>
      <c r="H5178" s="16">
        <v>24.37</v>
      </c>
      <c r="I5178" s="16">
        <f>TRUNC(TRUNC(G5178,8)*H5178,2)</f>
        <v>24.37</v>
      </c>
    </row>
    <row r="5179" spans="1:9" ht="18" customHeight="1" x14ac:dyDescent="0.25">
      <c r="A5179" s="8"/>
      <c r="B5179" s="8"/>
      <c r="C5179" s="8"/>
      <c r="D5179" s="8"/>
      <c r="E5179" s="8"/>
      <c r="F5179" s="8"/>
      <c r="G5179" s="67" t="s">
        <v>3875</v>
      </c>
      <c r="H5179" s="67"/>
      <c r="I5179" s="17">
        <f>SUM(I5177:I5178)</f>
        <v>57.89</v>
      </c>
    </row>
    <row r="5180" spans="1:9" ht="15" customHeight="1" x14ac:dyDescent="0.25">
      <c r="A5180" s="64" t="s">
        <v>3741</v>
      </c>
      <c r="B5180" s="64"/>
      <c r="C5180" s="65" t="s">
        <v>3</v>
      </c>
      <c r="D5180" s="65"/>
      <c r="E5180" s="65"/>
      <c r="F5180" s="12" t="s">
        <v>4</v>
      </c>
      <c r="G5180" s="12" t="s">
        <v>3725</v>
      </c>
      <c r="H5180" s="12" t="s">
        <v>3726</v>
      </c>
      <c r="I5180" s="12" t="s">
        <v>3727</v>
      </c>
    </row>
    <row r="5181" spans="1:9" ht="29.1" customHeight="1" x14ac:dyDescent="0.25">
      <c r="A5181" s="13" t="s">
        <v>4252</v>
      </c>
      <c r="B5181" s="14" t="s">
        <v>4253</v>
      </c>
      <c r="C5181" s="66" t="s">
        <v>188</v>
      </c>
      <c r="D5181" s="66"/>
      <c r="E5181" s="66"/>
      <c r="F5181" s="13" t="s">
        <v>189</v>
      </c>
      <c r="G5181" s="15">
        <v>3.0000000000000001E-3</v>
      </c>
      <c r="H5181" s="16">
        <v>628.4</v>
      </c>
      <c r="I5181" s="16">
        <f>TRUNC(TRUNC(G5181,8)*H5181,2)</f>
        <v>1.88</v>
      </c>
    </row>
    <row r="5182" spans="1:9" ht="15" customHeight="1" x14ac:dyDescent="0.25">
      <c r="A5182" s="8"/>
      <c r="B5182" s="8"/>
      <c r="C5182" s="8"/>
      <c r="D5182" s="8"/>
      <c r="E5182" s="8"/>
      <c r="F5182" s="8"/>
      <c r="G5182" s="67" t="s">
        <v>3744</v>
      </c>
      <c r="H5182" s="67"/>
      <c r="I5182" s="17">
        <f>SUM(I5181:I5181)</f>
        <v>1.88</v>
      </c>
    </row>
    <row r="5183" spans="1:9" ht="15" customHeight="1" x14ac:dyDescent="0.25">
      <c r="A5183" s="8"/>
      <c r="B5183" s="8"/>
      <c r="C5183" s="8"/>
      <c r="D5183" s="8"/>
      <c r="E5183" s="8"/>
      <c r="F5183" s="8"/>
      <c r="G5183" s="68" t="s">
        <v>3745</v>
      </c>
      <c r="H5183" s="68"/>
      <c r="I5183" s="4">
        <f>ROUND(SUM(I5175,I5179,I5182),2)</f>
        <v>524.77</v>
      </c>
    </row>
    <row r="5184" spans="1:9" ht="9.9499999999999993" customHeight="1" x14ac:dyDescent="0.25">
      <c r="A5184" s="8"/>
      <c r="B5184" s="8"/>
      <c r="C5184" s="8"/>
      <c r="D5184" s="8"/>
      <c r="E5184" s="8"/>
      <c r="F5184" s="8"/>
      <c r="G5184" s="62"/>
      <c r="H5184" s="62"/>
      <c r="I5184" s="62"/>
    </row>
    <row r="5185" spans="1:9" ht="20.100000000000001" customHeight="1" x14ac:dyDescent="0.25">
      <c r="A5185" s="63" t="s">
        <v>5488</v>
      </c>
      <c r="B5185" s="63"/>
      <c r="C5185" s="63"/>
      <c r="D5185" s="63"/>
      <c r="E5185" s="63"/>
      <c r="F5185" s="63"/>
      <c r="G5185" s="63"/>
      <c r="H5185" s="63"/>
      <c r="I5185" s="63"/>
    </row>
    <row r="5186" spans="1:9" ht="15" customHeight="1" x14ac:dyDescent="0.25">
      <c r="A5186" s="64" t="s">
        <v>3887</v>
      </c>
      <c r="B5186" s="64"/>
      <c r="C5186" s="65" t="s">
        <v>3</v>
      </c>
      <c r="D5186" s="65"/>
      <c r="E5186" s="65"/>
      <c r="F5186" s="12" t="s">
        <v>4</v>
      </c>
      <c r="G5186" s="12" t="s">
        <v>3725</v>
      </c>
      <c r="H5186" s="12" t="s">
        <v>3726</v>
      </c>
      <c r="I5186" s="12" t="s">
        <v>3727</v>
      </c>
    </row>
    <row r="5187" spans="1:9" ht="21" customHeight="1" x14ac:dyDescent="0.25">
      <c r="A5187" s="13" t="s">
        <v>5489</v>
      </c>
      <c r="B5187" s="14" t="s">
        <v>5490</v>
      </c>
      <c r="C5187" s="66" t="s">
        <v>17</v>
      </c>
      <c r="D5187" s="66"/>
      <c r="E5187" s="66"/>
      <c r="F5187" s="13" t="s">
        <v>61</v>
      </c>
      <c r="G5187" s="15">
        <v>23.29</v>
      </c>
      <c r="H5187" s="16">
        <v>2.44</v>
      </c>
      <c r="I5187" s="16">
        <f>TRUNC(TRUNC(G5187,8)*H5187,2)</f>
        <v>56.82</v>
      </c>
    </row>
    <row r="5188" spans="1:9" ht="15" customHeight="1" x14ac:dyDescent="0.25">
      <c r="A5188" s="8"/>
      <c r="B5188" s="8"/>
      <c r="C5188" s="8"/>
      <c r="D5188" s="8"/>
      <c r="E5188" s="8"/>
      <c r="F5188" s="8"/>
      <c r="G5188" s="67" t="s">
        <v>3896</v>
      </c>
      <c r="H5188" s="67"/>
      <c r="I5188" s="17">
        <f>SUM(I5187:I5187)</f>
        <v>56.82</v>
      </c>
    </row>
    <row r="5189" spans="1:9" ht="15" customHeight="1" x14ac:dyDescent="0.25">
      <c r="A5189" s="64" t="s">
        <v>3872</v>
      </c>
      <c r="B5189" s="64"/>
      <c r="C5189" s="65" t="s">
        <v>3</v>
      </c>
      <c r="D5189" s="65"/>
      <c r="E5189" s="65"/>
      <c r="F5189" s="12" t="s">
        <v>4</v>
      </c>
      <c r="G5189" s="12" t="s">
        <v>3725</v>
      </c>
      <c r="H5189" s="12" t="s">
        <v>3726</v>
      </c>
      <c r="I5189" s="12" t="s">
        <v>3727</v>
      </c>
    </row>
    <row r="5190" spans="1:9" ht="15" customHeight="1" x14ac:dyDescent="0.25">
      <c r="A5190" s="13" t="s">
        <v>3948</v>
      </c>
      <c r="B5190" s="14" t="s">
        <v>3949</v>
      </c>
      <c r="C5190" s="66" t="s">
        <v>17</v>
      </c>
      <c r="D5190" s="66"/>
      <c r="E5190" s="66"/>
      <c r="F5190" s="13" t="s">
        <v>25</v>
      </c>
      <c r="G5190" s="15">
        <v>2.2200000000000002</v>
      </c>
      <c r="H5190" s="16">
        <v>33.520000000000003</v>
      </c>
      <c r="I5190" s="16">
        <f>TRUNC(TRUNC(G5190,8)*H5190,2)</f>
        <v>74.41</v>
      </c>
    </row>
    <row r="5191" spans="1:9" ht="15" customHeight="1" x14ac:dyDescent="0.25">
      <c r="A5191" s="13" t="s">
        <v>3899</v>
      </c>
      <c r="B5191" s="14" t="s">
        <v>3900</v>
      </c>
      <c r="C5191" s="66" t="s">
        <v>17</v>
      </c>
      <c r="D5191" s="66"/>
      <c r="E5191" s="66"/>
      <c r="F5191" s="13" t="s">
        <v>25</v>
      </c>
      <c r="G5191" s="15">
        <v>1.1100000000000001</v>
      </c>
      <c r="H5191" s="16">
        <v>24.37</v>
      </c>
      <c r="I5191" s="16">
        <f>TRUNC(TRUNC(G5191,8)*H5191,2)</f>
        <v>27.05</v>
      </c>
    </row>
    <row r="5192" spans="1:9" ht="18" customHeight="1" x14ac:dyDescent="0.25">
      <c r="A5192" s="8"/>
      <c r="B5192" s="8"/>
      <c r="C5192" s="8"/>
      <c r="D5192" s="8"/>
      <c r="E5192" s="8"/>
      <c r="F5192" s="8"/>
      <c r="G5192" s="67" t="s">
        <v>3875</v>
      </c>
      <c r="H5192" s="67"/>
      <c r="I5192" s="17">
        <f>SUM(I5190:I5191)</f>
        <v>101.46</v>
      </c>
    </row>
    <row r="5193" spans="1:9" ht="15" customHeight="1" x14ac:dyDescent="0.25">
      <c r="A5193" s="64" t="s">
        <v>3741</v>
      </c>
      <c r="B5193" s="64"/>
      <c r="C5193" s="65" t="s">
        <v>3</v>
      </c>
      <c r="D5193" s="65"/>
      <c r="E5193" s="65"/>
      <c r="F5193" s="12" t="s">
        <v>4</v>
      </c>
      <c r="G5193" s="12" t="s">
        <v>3725</v>
      </c>
      <c r="H5193" s="12" t="s">
        <v>3726</v>
      </c>
      <c r="I5193" s="12" t="s">
        <v>3727</v>
      </c>
    </row>
    <row r="5194" spans="1:9" ht="29.1" customHeight="1" x14ac:dyDescent="0.25">
      <c r="A5194" s="13" t="s">
        <v>5491</v>
      </c>
      <c r="B5194" s="14" t="s">
        <v>5492</v>
      </c>
      <c r="C5194" s="66" t="s">
        <v>17</v>
      </c>
      <c r="D5194" s="66"/>
      <c r="E5194" s="66"/>
      <c r="F5194" s="13" t="s">
        <v>76</v>
      </c>
      <c r="G5194" s="15">
        <v>2.3E-2</v>
      </c>
      <c r="H5194" s="16">
        <v>680.92</v>
      </c>
      <c r="I5194" s="16">
        <f>TRUNC(TRUNC(G5194,8)*H5194,2)</f>
        <v>15.66</v>
      </c>
    </row>
    <row r="5195" spans="1:9" ht="15" customHeight="1" x14ac:dyDescent="0.25">
      <c r="A5195" s="8"/>
      <c r="B5195" s="8"/>
      <c r="C5195" s="8"/>
      <c r="D5195" s="8"/>
      <c r="E5195" s="8"/>
      <c r="F5195" s="8"/>
      <c r="G5195" s="67" t="s">
        <v>3744</v>
      </c>
      <c r="H5195" s="67"/>
      <c r="I5195" s="17">
        <f>SUM(I5194:I5194)</f>
        <v>15.66</v>
      </c>
    </row>
    <row r="5196" spans="1:9" ht="15" customHeight="1" x14ac:dyDescent="0.25">
      <c r="A5196" s="8"/>
      <c r="B5196" s="8"/>
      <c r="C5196" s="8"/>
      <c r="D5196" s="8"/>
      <c r="E5196" s="8"/>
      <c r="F5196" s="8"/>
      <c r="G5196" s="68" t="s">
        <v>3745</v>
      </c>
      <c r="H5196" s="68"/>
      <c r="I5196" s="4">
        <f>ROUND(SUM(I5188,I5192,I5195),2)</f>
        <v>173.94</v>
      </c>
    </row>
    <row r="5197" spans="1:9" ht="9.9499999999999993" customHeight="1" x14ac:dyDescent="0.25">
      <c r="A5197" s="8"/>
      <c r="B5197" s="8"/>
      <c r="C5197" s="8"/>
      <c r="D5197" s="8"/>
      <c r="E5197" s="8"/>
      <c r="F5197" s="8"/>
      <c r="G5197" s="62"/>
      <c r="H5197" s="62"/>
      <c r="I5197" s="62"/>
    </row>
    <row r="5198" spans="1:9" ht="20.100000000000001" customHeight="1" x14ac:dyDescent="0.25">
      <c r="A5198" s="63" t="s">
        <v>5493</v>
      </c>
      <c r="B5198" s="63"/>
      <c r="C5198" s="63"/>
      <c r="D5198" s="63"/>
      <c r="E5198" s="63"/>
      <c r="F5198" s="63"/>
      <c r="G5198" s="63"/>
      <c r="H5198" s="63"/>
      <c r="I5198" s="63"/>
    </row>
    <row r="5199" spans="1:9" ht="15" customHeight="1" x14ac:dyDescent="0.25">
      <c r="A5199" s="64" t="s">
        <v>3865</v>
      </c>
      <c r="B5199" s="64"/>
      <c r="C5199" s="65" t="s">
        <v>3</v>
      </c>
      <c r="D5199" s="65"/>
      <c r="E5199" s="65"/>
      <c r="F5199" s="12" t="s">
        <v>4</v>
      </c>
      <c r="G5199" s="12" t="s">
        <v>3725</v>
      </c>
      <c r="H5199" s="12" t="s">
        <v>3726</v>
      </c>
      <c r="I5199" s="12" t="s">
        <v>3727</v>
      </c>
    </row>
    <row r="5200" spans="1:9" ht="29.1" customHeight="1" x14ac:dyDescent="0.25">
      <c r="A5200" s="13" t="s">
        <v>4913</v>
      </c>
      <c r="B5200" s="14" t="s">
        <v>4914</v>
      </c>
      <c r="C5200" s="66" t="s">
        <v>17</v>
      </c>
      <c r="D5200" s="66"/>
      <c r="E5200" s="66"/>
      <c r="F5200" s="13" t="s">
        <v>3868</v>
      </c>
      <c r="G5200" s="15">
        <v>9.4000000000000004E-3</v>
      </c>
      <c r="H5200" s="16">
        <v>37.86</v>
      </c>
      <c r="I5200" s="16">
        <f>ROUND(ROUND(G5200,8)*H5200,2)</f>
        <v>0.36</v>
      </c>
    </row>
    <row r="5201" spans="1:9" ht="29.1" customHeight="1" x14ac:dyDescent="0.25">
      <c r="A5201" s="13" t="s">
        <v>4915</v>
      </c>
      <c r="B5201" s="14" t="s">
        <v>4916</v>
      </c>
      <c r="C5201" s="66" t="s">
        <v>17</v>
      </c>
      <c r="D5201" s="66"/>
      <c r="E5201" s="66"/>
      <c r="F5201" s="13" t="s">
        <v>3829</v>
      </c>
      <c r="G5201" s="15">
        <v>6.7999999999999996E-3</v>
      </c>
      <c r="H5201" s="16">
        <v>39.049999999999997</v>
      </c>
      <c r="I5201" s="16">
        <f>ROUND(ROUND(G5201,8)*H5201,2)</f>
        <v>0.27</v>
      </c>
    </row>
    <row r="5202" spans="1:9" ht="18" customHeight="1" x14ac:dyDescent="0.25">
      <c r="A5202" s="8"/>
      <c r="B5202" s="8"/>
      <c r="C5202" s="8"/>
      <c r="D5202" s="8"/>
      <c r="E5202" s="8"/>
      <c r="F5202" s="8"/>
      <c r="G5202" s="67" t="s">
        <v>3871</v>
      </c>
      <c r="H5202" s="67"/>
      <c r="I5202" s="17">
        <f>SUM(I5200:I5201)</f>
        <v>0.63</v>
      </c>
    </row>
    <row r="5203" spans="1:9" ht="15" customHeight="1" x14ac:dyDescent="0.25">
      <c r="A5203" s="64" t="s">
        <v>3887</v>
      </c>
      <c r="B5203" s="64"/>
      <c r="C5203" s="65" t="s">
        <v>3</v>
      </c>
      <c r="D5203" s="65"/>
      <c r="E5203" s="65"/>
      <c r="F5203" s="12" t="s">
        <v>4</v>
      </c>
      <c r="G5203" s="12" t="s">
        <v>3725</v>
      </c>
      <c r="H5203" s="12" t="s">
        <v>3726</v>
      </c>
      <c r="I5203" s="12" t="s">
        <v>3727</v>
      </c>
    </row>
    <row r="5204" spans="1:9" ht="21" customHeight="1" x14ac:dyDescent="0.25">
      <c r="A5204" s="13" t="s">
        <v>4917</v>
      </c>
      <c r="B5204" s="14" t="s">
        <v>4918</v>
      </c>
      <c r="C5204" s="66" t="s">
        <v>17</v>
      </c>
      <c r="D5204" s="66"/>
      <c r="E5204" s="66"/>
      <c r="F5204" s="13" t="s">
        <v>4824</v>
      </c>
      <c r="G5204" s="15">
        <v>7.0000000000000001E-3</v>
      </c>
      <c r="H5204" s="16">
        <v>214.19</v>
      </c>
      <c r="I5204" s="16">
        <f>ROUND(ROUND(G5204,8)*H5204,2)</f>
        <v>1.5</v>
      </c>
    </row>
    <row r="5205" spans="1:9" ht="29.1" customHeight="1" x14ac:dyDescent="0.25">
      <c r="A5205" s="13" t="s">
        <v>4919</v>
      </c>
      <c r="B5205" s="14" t="s">
        <v>4920</v>
      </c>
      <c r="C5205" s="66" t="s">
        <v>17</v>
      </c>
      <c r="D5205" s="66"/>
      <c r="E5205" s="66"/>
      <c r="F5205" s="13" t="s">
        <v>740</v>
      </c>
      <c r="G5205" s="15">
        <v>4.3330000000000002</v>
      </c>
      <c r="H5205" s="16">
        <v>8.16</v>
      </c>
      <c r="I5205" s="16">
        <f>ROUND(ROUND(G5205,8)*H5205,2)</f>
        <v>35.36</v>
      </c>
    </row>
    <row r="5206" spans="1:9" ht="21" customHeight="1" x14ac:dyDescent="0.25">
      <c r="A5206" s="13" t="s">
        <v>5494</v>
      </c>
      <c r="B5206" s="14" t="s">
        <v>5495</v>
      </c>
      <c r="C5206" s="66" t="s">
        <v>17</v>
      </c>
      <c r="D5206" s="66"/>
      <c r="E5206" s="66"/>
      <c r="F5206" s="13" t="s">
        <v>740</v>
      </c>
      <c r="G5206" s="15">
        <v>2.2084999999999999</v>
      </c>
      <c r="H5206" s="16">
        <v>7.96</v>
      </c>
      <c r="I5206" s="16">
        <f>ROUND(ROUND(G5206,8)*H5206,2)</f>
        <v>17.579999999999998</v>
      </c>
    </row>
    <row r="5207" spans="1:9" ht="15" customHeight="1" x14ac:dyDescent="0.25">
      <c r="A5207" s="8"/>
      <c r="B5207" s="8"/>
      <c r="C5207" s="8"/>
      <c r="D5207" s="8"/>
      <c r="E5207" s="8"/>
      <c r="F5207" s="8"/>
      <c r="G5207" s="67" t="s">
        <v>3896</v>
      </c>
      <c r="H5207" s="67"/>
      <c r="I5207" s="17">
        <f>SUM(I5204:I5206)</f>
        <v>54.44</v>
      </c>
    </row>
    <row r="5208" spans="1:9" ht="15" customHeight="1" x14ac:dyDescent="0.25">
      <c r="A5208" s="64" t="s">
        <v>3872</v>
      </c>
      <c r="B5208" s="64"/>
      <c r="C5208" s="65" t="s">
        <v>3</v>
      </c>
      <c r="D5208" s="65"/>
      <c r="E5208" s="65"/>
      <c r="F5208" s="12" t="s">
        <v>4</v>
      </c>
      <c r="G5208" s="12" t="s">
        <v>3725</v>
      </c>
      <c r="H5208" s="12" t="s">
        <v>3726</v>
      </c>
      <c r="I5208" s="12" t="s">
        <v>3727</v>
      </c>
    </row>
    <row r="5209" spans="1:9" ht="21" customHeight="1" x14ac:dyDescent="0.25">
      <c r="A5209" s="13" t="s">
        <v>4905</v>
      </c>
      <c r="B5209" s="14" t="s">
        <v>4906</v>
      </c>
      <c r="C5209" s="66" t="s">
        <v>17</v>
      </c>
      <c r="D5209" s="66"/>
      <c r="E5209" s="66"/>
      <c r="F5209" s="13" t="s">
        <v>25</v>
      </c>
      <c r="G5209" s="15">
        <v>0.21299999999999999</v>
      </c>
      <c r="H5209" s="16">
        <v>35.53</v>
      </c>
      <c r="I5209" s="16">
        <f>ROUND(ROUND(G5209,8)*H5209,2)</f>
        <v>7.57</v>
      </c>
    </row>
    <row r="5210" spans="1:9" ht="15" customHeight="1" x14ac:dyDescent="0.25">
      <c r="A5210" s="13" t="s">
        <v>3899</v>
      </c>
      <c r="B5210" s="14" t="s">
        <v>3900</v>
      </c>
      <c r="C5210" s="66" t="s">
        <v>17</v>
      </c>
      <c r="D5210" s="66"/>
      <c r="E5210" s="66"/>
      <c r="F5210" s="13" t="s">
        <v>25</v>
      </c>
      <c r="G5210" s="15">
        <v>0.106</v>
      </c>
      <c r="H5210" s="16">
        <v>24.37</v>
      </c>
      <c r="I5210" s="16">
        <f>ROUND(ROUND(G5210,8)*H5210,2)</f>
        <v>2.58</v>
      </c>
    </row>
    <row r="5211" spans="1:9" ht="18" customHeight="1" x14ac:dyDescent="0.25">
      <c r="A5211" s="8"/>
      <c r="B5211" s="8"/>
      <c r="C5211" s="8"/>
      <c r="D5211" s="8"/>
      <c r="E5211" s="8"/>
      <c r="F5211" s="8"/>
      <c r="G5211" s="67" t="s">
        <v>3875</v>
      </c>
      <c r="H5211" s="67"/>
      <c r="I5211" s="17">
        <f>SUM(I5209:I5210)</f>
        <v>10.15</v>
      </c>
    </row>
    <row r="5212" spans="1:9" ht="15" customHeight="1" x14ac:dyDescent="0.25">
      <c r="A5212" s="64" t="s">
        <v>3741</v>
      </c>
      <c r="B5212" s="64"/>
      <c r="C5212" s="65" t="s">
        <v>3</v>
      </c>
      <c r="D5212" s="65"/>
      <c r="E5212" s="65"/>
      <c r="F5212" s="12" t="s">
        <v>4</v>
      </c>
      <c r="G5212" s="12" t="s">
        <v>3725</v>
      </c>
      <c r="H5212" s="12" t="s">
        <v>3726</v>
      </c>
      <c r="I5212" s="12" t="s">
        <v>3727</v>
      </c>
    </row>
    <row r="5213" spans="1:9" ht="38.1" customHeight="1" x14ac:dyDescent="0.25">
      <c r="A5213" s="13" t="s">
        <v>5496</v>
      </c>
      <c r="B5213" s="14" t="s">
        <v>5497</v>
      </c>
      <c r="C5213" s="66" t="s">
        <v>17</v>
      </c>
      <c r="D5213" s="66"/>
      <c r="E5213" s="66"/>
      <c r="F5213" s="13" t="s">
        <v>740</v>
      </c>
      <c r="G5213" s="15">
        <v>1.92</v>
      </c>
      <c r="H5213" s="16">
        <v>13.26</v>
      </c>
      <c r="I5213" s="16">
        <f>ROUND(ROUND(G5213,8)*H5213,2)</f>
        <v>25.46</v>
      </c>
    </row>
    <row r="5214" spans="1:9" ht="38.1" customHeight="1" x14ac:dyDescent="0.25">
      <c r="A5214" s="13" t="s">
        <v>5498</v>
      </c>
      <c r="B5214" s="14" t="s">
        <v>5499</v>
      </c>
      <c r="C5214" s="66" t="s">
        <v>17</v>
      </c>
      <c r="D5214" s="66"/>
      <c r="E5214" s="66"/>
      <c r="F5214" s="13" t="s">
        <v>740</v>
      </c>
      <c r="G5214" s="15">
        <v>1.92</v>
      </c>
      <c r="H5214" s="16">
        <v>17.23</v>
      </c>
      <c r="I5214" s="16">
        <f>ROUND(ROUND(G5214,8)*H5214,2)</f>
        <v>33.08</v>
      </c>
    </row>
    <row r="5215" spans="1:9" ht="29.1" customHeight="1" x14ac:dyDescent="0.25">
      <c r="A5215" s="13" t="s">
        <v>5500</v>
      </c>
      <c r="B5215" s="14" t="s">
        <v>5501</v>
      </c>
      <c r="C5215" s="66" t="s">
        <v>17</v>
      </c>
      <c r="D5215" s="66"/>
      <c r="E5215" s="66"/>
      <c r="F5215" s="13" t="s">
        <v>76</v>
      </c>
      <c r="G5215" s="15">
        <v>6.0000000000000001E-3</v>
      </c>
      <c r="H5215" s="16">
        <v>754.29</v>
      </c>
      <c r="I5215" s="16">
        <f>ROUND(ROUND(G5215,8)*H5215,2)</f>
        <v>4.53</v>
      </c>
    </row>
    <row r="5216" spans="1:9" ht="29.1" customHeight="1" x14ac:dyDescent="0.25">
      <c r="A5216" s="13" t="s">
        <v>3943</v>
      </c>
      <c r="B5216" s="14" t="s">
        <v>3944</v>
      </c>
      <c r="C5216" s="66" t="s">
        <v>17</v>
      </c>
      <c r="D5216" s="66"/>
      <c r="E5216" s="66"/>
      <c r="F5216" s="13" t="s">
        <v>76</v>
      </c>
      <c r="G5216" s="15">
        <v>4.8000000000000001E-2</v>
      </c>
      <c r="H5216" s="16">
        <v>525.82000000000005</v>
      </c>
      <c r="I5216" s="16">
        <f>ROUND(ROUND(G5216,8)*H5216,2)</f>
        <v>25.24</v>
      </c>
    </row>
    <row r="5217" spans="1:9" ht="29.1" customHeight="1" x14ac:dyDescent="0.25">
      <c r="A5217" s="13" t="s">
        <v>5502</v>
      </c>
      <c r="B5217" s="14" t="s">
        <v>5503</v>
      </c>
      <c r="C5217" s="66" t="s">
        <v>17</v>
      </c>
      <c r="D5217" s="66"/>
      <c r="E5217" s="66"/>
      <c r="F5217" s="13" t="s">
        <v>72</v>
      </c>
      <c r="G5217" s="15">
        <v>0.12</v>
      </c>
      <c r="H5217" s="16">
        <v>215.65</v>
      </c>
      <c r="I5217" s="16">
        <f>ROUND(ROUND(G5217,8)*H5217,2)</f>
        <v>25.88</v>
      </c>
    </row>
    <row r="5218" spans="1:9" ht="15" customHeight="1" x14ac:dyDescent="0.25">
      <c r="A5218" s="8"/>
      <c r="B5218" s="8"/>
      <c r="C5218" s="8"/>
      <c r="D5218" s="8"/>
      <c r="E5218" s="8"/>
      <c r="F5218" s="8"/>
      <c r="G5218" s="67" t="s">
        <v>3744</v>
      </c>
      <c r="H5218" s="67"/>
      <c r="I5218" s="17">
        <f>SUM(I5213:I5217)</f>
        <v>114.19</v>
      </c>
    </row>
    <row r="5219" spans="1:9" ht="15" customHeight="1" x14ac:dyDescent="0.25">
      <c r="A5219" s="69" t="s">
        <v>5504</v>
      </c>
      <c r="B5219" s="69"/>
      <c r="C5219" s="69"/>
      <c r="D5219" s="8"/>
      <c r="E5219" s="8"/>
      <c r="F5219" s="8"/>
      <c r="G5219" s="68" t="s">
        <v>3745</v>
      </c>
      <c r="H5219" s="68"/>
      <c r="I5219" s="4">
        <v>179.41</v>
      </c>
    </row>
    <row r="5220" spans="1:9" ht="9.9499999999999993" customHeight="1" x14ac:dyDescent="0.25">
      <c r="A5220" s="8"/>
      <c r="B5220" s="8"/>
      <c r="C5220" s="8"/>
      <c r="D5220" s="8"/>
      <c r="E5220" s="8"/>
      <c r="F5220" s="8"/>
      <c r="G5220" s="62"/>
      <c r="H5220" s="62"/>
      <c r="I5220" s="62"/>
    </row>
    <row r="5221" spans="1:9" ht="20.100000000000001" customHeight="1" x14ac:dyDescent="0.25">
      <c r="A5221" s="63" t="s">
        <v>5505</v>
      </c>
      <c r="B5221" s="63"/>
      <c r="C5221" s="63"/>
      <c r="D5221" s="63"/>
      <c r="E5221" s="63"/>
      <c r="F5221" s="63"/>
      <c r="G5221" s="63"/>
      <c r="H5221" s="63"/>
      <c r="I5221" s="63"/>
    </row>
    <row r="5222" spans="1:9" ht="15" customHeight="1" x14ac:dyDescent="0.25">
      <c r="A5222" s="64" t="s">
        <v>3887</v>
      </c>
      <c r="B5222" s="64"/>
      <c r="C5222" s="65" t="s">
        <v>3</v>
      </c>
      <c r="D5222" s="65"/>
      <c r="E5222" s="65"/>
      <c r="F5222" s="12" t="s">
        <v>4</v>
      </c>
      <c r="G5222" s="12" t="s">
        <v>3725</v>
      </c>
      <c r="H5222" s="12" t="s">
        <v>3726</v>
      </c>
      <c r="I5222" s="12" t="s">
        <v>3727</v>
      </c>
    </row>
    <row r="5223" spans="1:9" ht="15" customHeight="1" x14ac:dyDescent="0.25">
      <c r="A5223" s="13" t="s">
        <v>5506</v>
      </c>
      <c r="B5223" s="14" t="s">
        <v>5507</v>
      </c>
      <c r="C5223" s="66" t="s">
        <v>188</v>
      </c>
      <c r="D5223" s="66"/>
      <c r="E5223" s="66"/>
      <c r="F5223" s="13" t="s">
        <v>2039</v>
      </c>
      <c r="G5223" s="15">
        <v>0.8</v>
      </c>
      <c r="H5223" s="16">
        <v>8.5399999999999991</v>
      </c>
      <c r="I5223" s="16">
        <f>TRUNC(TRUNC(G5223,8)*H5223,2)</f>
        <v>6.83</v>
      </c>
    </row>
    <row r="5224" spans="1:9" ht="15" customHeight="1" x14ac:dyDescent="0.25">
      <c r="A5224" s="8"/>
      <c r="B5224" s="8"/>
      <c r="C5224" s="8"/>
      <c r="D5224" s="8"/>
      <c r="E5224" s="8"/>
      <c r="F5224" s="8"/>
      <c r="G5224" s="67" t="s">
        <v>3896</v>
      </c>
      <c r="H5224" s="67"/>
      <c r="I5224" s="17">
        <f>SUM(I5223:I5223)</f>
        <v>6.83</v>
      </c>
    </row>
    <row r="5225" spans="1:9" ht="15" customHeight="1" x14ac:dyDescent="0.25">
      <c r="A5225" s="64" t="s">
        <v>3741</v>
      </c>
      <c r="B5225" s="64"/>
      <c r="C5225" s="65" t="s">
        <v>3</v>
      </c>
      <c r="D5225" s="65"/>
      <c r="E5225" s="65"/>
      <c r="F5225" s="12" t="s">
        <v>4</v>
      </c>
      <c r="G5225" s="12" t="s">
        <v>3725</v>
      </c>
      <c r="H5225" s="12" t="s">
        <v>3726</v>
      </c>
      <c r="I5225" s="12" t="s">
        <v>3727</v>
      </c>
    </row>
    <row r="5226" spans="1:9" ht="21" customHeight="1" x14ac:dyDescent="0.25">
      <c r="A5226" s="13" t="s">
        <v>5508</v>
      </c>
      <c r="B5226" s="14" t="s">
        <v>5509</v>
      </c>
      <c r="C5226" s="66" t="s">
        <v>188</v>
      </c>
      <c r="D5226" s="66"/>
      <c r="E5226" s="66"/>
      <c r="F5226" s="13" t="s">
        <v>189</v>
      </c>
      <c r="G5226" s="15">
        <v>0.01</v>
      </c>
      <c r="H5226" s="16">
        <v>703.54</v>
      </c>
      <c r="I5226" s="16">
        <f>TRUNC(TRUNC(G5226,8)*H5226,2)</f>
        <v>7.03</v>
      </c>
    </row>
    <row r="5227" spans="1:9" ht="29.1" customHeight="1" x14ac:dyDescent="0.25">
      <c r="A5227" s="13" t="s">
        <v>5510</v>
      </c>
      <c r="B5227" s="14" t="s">
        <v>5511</v>
      </c>
      <c r="C5227" s="66" t="s">
        <v>188</v>
      </c>
      <c r="D5227" s="66"/>
      <c r="E5227" s="66"/>
      <c r="F5227" s="13" t="s">
        <v>193</v>
      </c>
      <c r="G5227" s="15">
        <v>0.35</v>
      </c>
      <c r="H5227" s="16">
        <v>123.27</v>
      </c>
      <c r="I5227" s="16">
        <f>TRUNC(TRUNC(G5227,8)*H5227,2)</f>
        <v>43.14</v>
      </c>
    </row>
    <row r="5228" spans="1:9" ht="15" customHeight="1" x14ac:dyDescent="0.25">
      <c r="A5228" s="8"/>
      <c r="B5228" s="8"/>
      <c r="C5228" s="8"/>
      <c r="D5228" s="8"/>
      <c r="E5228" s="8"/>
      <c r="F5228" s="8"/>
      <c r="G5228" s="67" t="s">
        <v>3744</v>
      </c>
      <c r="H5228" s="67"/>
      <c r="I5228" s="17">
        <f>SUM(I5226:I5227)</f>
        <v>50.17</v>
      </c>
    </row>
    <row r="5229" spans="1:9" ht="15" customHeight="1" x14ac:dyDescent="0.25">
      <c r="A5229" s="8"/>
      <c r="B5229" s="8"/>
      <c r="C5229" s="8"/>
      <c r="D5229" s="8"/>
      <c r="E5229" s="8"/>
      <c r="F5229" s="8"/>
      <c r="G5229" s="68" t="s">
        <v>3745</v>
      </c>
      <c r="H5229" s="68"/>
      <c r="I5229" s="4">
        <f>ROUND(SUM(I5224,I5228),2)</f>
        <v>57</v>
      </c>
    </row>
    <row r="5230" spans="1:9" ht="9.9499999999999993" customHeight="1" x14ac:dyDescent="0.25">
      <c r="A5230" s="8"/>
      <c r="B5230" s="8"/>
      <c r="C5230" s="8"/>
      <c r="D5230" s="8"/>
      <c r="E5230" s="8"/>
      <c r="F5230" s="8"/>
      <c r="G5230" s="62"/>
      <c r="H5230" s="62"/>
      <c r="I5230" s="62"/>
    </row>
    <row r="5231" spans="1:9" ht="20.100000000000001" customHeight="1" x14ac:dyDescent="0.25">
      <c r="A5231" s="63" t="s">
        <v>5512</v>
      </c>
      <c r="B5231" s="63"/>
      <c r="C5231" s="63"/>
      <c r="D5231" s="63"/>
      <c r="E5231" s="63"/>
      <c r="F5231" s="63"/>
      <c r="G5231" s="63"/>
      <c r="H5231" s="63"/>
      <c r="I5231" s="63"/>
    </row>
    <row r="5232" spans="1:9" ht="15" customHeight="1" x14ac:dyDescent="0.25">
      <c r="A5232" s="64" t="s">
        <v>3887</v>
      </c>
      <c r="B5232" s="64"/>
      <c r="C5232" s="65" t="s">
        <v>3</v>
      </c>
      <c r="D5232" s="65"/>
      <c r="E5232" s="65"/>
      <c r="F5232" s="12" t="s">
        <v>4</v>
      </c>
      <c r="G5232" s="12" t="s">
        <v>3725</v>
      </c>
      <c r="H5232" s="12" t="s">
        <v>3726</v>
      </c>
      <c r="I5232" s="12" t="s">
        <v>3727</v>
      </c>
    </row>
    <row r="5233" spans="1:9" ht="21" customHeight="1" x14ac:dyDescent="0.25">
      <c r="A5233" s="13" t="s">
        <v>5513</v>
      </c>
      <c r="B5233" s="14" t="s">
        <v>5514</v>
      </c>
      <c r="C5233" s="66" t="s">
        <v>17</v>
      </c>
      <c r="D5233" s="66"/>
      <c r="E5233" s="66"/>
      <c r="F5233" s="13" t="s">
        <v>178</v>
      </c>
      <c r="G5233" s="15">
        <v>1.1000000000000001</v>
      </c>
      <c r="H5233" s="16">
        <v>23.62</v>
      </c>
      <c r="I5233" s="16">
        <f>TRUNC(TRUNC(G5233,8)*H5233,2)</f>
        <v>25.98</v>
      </c>
    </row>
    <row r="5234" spans="1:9" ht="15" customHeight="1" x14ac:dyDescent="0.25">
      <c r="A5234" s="8"/>
      <c r="B5234" s="8"/>
      <c r="C5234" s="8"/>
      <c r="D5234" s="8"/>
      <c r="E5234" s="8"/>
      <c r="F5234" s="8"/>
      <c r="G5234" s="67" t="s">
        <v>3896</v>
      </c>
      <c r="H5234" s="67"/>
      <c r="I5234" s="17">
        <f>SUM(I5233:I5233)</f>
        <v>25.98</v>
      </c>
    </row>
    <row r="5235" spans="1:9" ht="15" customHeight="1" x14ac:dyDescent="0.25">
      <c r="A5235" s="64" t="s">
        <v>3872</v>
      </c>
      <c r="B5235" s="64"/>
      <c r="C5235" s="65" t="s">
        <v>3</v>
      </c>
      <c r="D5235" s="65"/>
      <c r="E5235" s="65"/>
      <c r="F5235" s="12" t="s">
        <v>4</v>
      </c>
      <c r="G5235" s="12" t="s">
        <v>3725</v>
      </c>
      <c r="H5235" s="12" t="s">
        <v>3726</v>
      </c>
      <c r="I5235" s="12" t="s">
        <v>3727</v>
      </c>
    </row>
    <row r="5236" spans="1:9" ht="21" customHeight="1" x14ac:dyDescent="0.25">
      <c r="A5236" s="13" t="s">
        <v>4267</v>
      </c>
      <c r="B5236" s="14" t="s">
        <v>4268</v>
      </c>
      <c r="C5236" s="66" t="s">
        <v>17</v>
      </c>
      <c r="D5236" s="66"/>
      <c r="E5236" s="66"/>
      <c r="F5236" s="13" t="s">
        <v>25</v>
      </c>
      <c r="G5236" s="15">
        <v>0.1542</v>
      </c>
      <c r="H5236" s="16">
        <v>25.56</v>
      </c>
      <c r="I5236" s="16">
        <f>TRUNC(TRUNC(G5236,8)*H5236,2)</f>
        <v>3.94</v>
      </c>
    </row>
    <row r="5237" spans="1:9" ht="15" customHeight="1" x14ac:dyDescent="0.25">
      <c r="A5237" s="13" t="s">
        <v>4269</v>
      </c>
      <c r="B5237" s="14" t="s">
        <v>4270</v>
      </c>
      <c r="C5237" s="66" t="s">
        <v>17</v>
      </c>
      <c r="D5237" s="66"/>
      <c r="E5237" s="66"/>
      <c r="F5237" s="13" t="s">
        <v>25</v>
      </c>
      <c r="G5237" s="15">
        <v>0.1542</v>
      </c>
      <c r="H5237" s="16">
        <v>33.94</v>
      </c>
      <c r="I5237" s="16">
        <f>TRUNC(TRUNC(G5237,8)*H5237,2)</f>
        <v>5.23</v>
      </c>
    </row>
    <row r="5238" spans="1:9" ht="18" customHeight="1" x14ac:dyDescent="0.25">
      <c r="A5238" s="8"/>
      <c r="B5238" s="8"/>
      <c r="C5238" s="8"/>
      <c r="D5238" s="8"/>
      <c r="E5238" s="8"/>
      <c r="F5238" s="8"/>
      <c r="G5238" s="67" t="s">
        <v>3875</v>
      </c>
      <c r="H5238" s="67"/>
      <c r="I5238" s="17">
        <f>SUM(I5236:I5237)</f>
        <v>9.17</v>
      </c>
    </row>
    <row r="5239" spans="1:9" ht="15" customHeight="1" x14ac:dyDescent="0.25">
      <c r="A5239" s="8"/>
      <c r="B5239" s="8"/>
      <c r="C5239" s="8"/>
      <c r="D5239" s="8"/>
      <c r="E5239" s="8"/>
      <c r="F5239" s="8"/>
      <c r="G5239" s="68" t="s">
        <v>3745</v>
      </c>
      <c r="H5239" s="68"/>
      <c r="I5239" s="4">
        <f>ROUND(SUM(I5234,I5238),2)</f>
        <v>35.15</v>
      </c>
    </row>
    <row r="5240" spans="1:9" ht="9.9499999999999993" customHeight="1" x14ac:dyDescent="0.25">
      <c r="A5240" s="8"/>
      <c r="B5240" s="8"/>
      <c r="C5240" s="8"/>
      <c r="D5240" s="8"/>
      <c r="E5240" s="8"/>
      <c r="F5240" s="8"/>
      <c r="G5240" s="62"/>
      <c r="H5240" s="62"/>
      <c r="I5240" s="62"/>
    </row>
    <row r="5241" spans="1:9" ht="20.100000000000001" customHeight="1" x14ac:dyDescent="0.25">
      <c r="A5241" s="63" t="s">
        <v>5515</v>
      </c>
      <c r="B5241" s="63"/>
      <c r="C5241" s="63"/>
      <c r="D5241" s="63"/>
      <c r="E5241" s="63"/>
      <c r="F5241" s="63"/>
      <c r="G5241" s="63"/>
      <c r="H5241" s="63"/>
      <c r="I5241" s="63"/>
    </row>
    <row r="5242" spans="1:9" ht="15" customHeight="1" x14ac:dyDescent="0.25">
      <c r="A5242" s="64" t="s">
        <v>3887</v>
      </c>
      <c r="B5242" s="64"/>
      <c r="C5242" s="65" t="s">
        <v>3</v>
      </c>
      <c r="D5242" s="65"/>
      <c r="E5242" s="65"/>
      <c r="F5242" s="12" t="s">
        <v>4</v>
      </c>
      <c r="G5242" s="12" t="s">
        <v>3725</v>
      </c>
      <c r="H5242" s="12" t="s">
        <v>3726</v>
      </c>
      <c r="I5242" s="12" t="s">
        <v>3727</v>
      </c>
    </row>
    <row r="5243" spans="1:9" ht="21" customHeight="1" x14ac:dyDescent="0.25">
      <c r="A5243" s="13" t="s">
        <v>4947</v>
      </c>
      <c r="B5243" s="14" t="s">
        <v>4948</v>
      </c>
      <c r="C5243" s="66" t="s">
        <v>17</v>
      </c>
      <c r="D5243" s="66"/>
      <c r="E5243" s="66"/>
      <c r="F5243" s="13" t="s">
        <v>61</v>
      </c>
      <c r="G5243" s="15">
        <v>1</v>
      </c>
      <c r="H5243" s="16">
        <v>4.12</v>
      </c>
      <c r="I5243" s="16">
        <f>TRUNC(TRUNC(G5243,8)*H5243,2)</f>
        <v>4.12</v>
      </c>
    </row>
    <row r="5244" spans="1:9" ht="15" customHeight="1" x14ac:dyDescent="0.25">
      <c r="A5244" s="8"/>
      <c r="B5244" s="8"/>
      <c r="C5244" s="8"/>
      <c r="D5244" s="8"/>
      <c r="E5244" s="8"/>
      <c r="F5244" s="8"/>
      <c r="G5244" s="67" t="s">
        <v>3896</v>
      </c>
      <c r="H5244" s="67"/>
      <c r="I5244" s="17">
        <f>SUM(I5243:I5243)</f>
        <v>4.12</v>
      </c>
    </row>
    <row r="5245" spans="1:9" ht="15" customHeight="1" x14ac:dyDescent="0.25">
      <c r="A5245" s="64" t="s">
        <v>3872</v>
      </c>
      <c r="B5245" s="64"/>
      <c r="C5245" s="65" t="s">
        <v>3</v>
      </c>
      <c r="D5245" s="65"/>
      <c r="E5245" s="65"/>
      <c r="F5245" s="12" t="s">
        <v>4</v>
      </c>
      <c r="G5245" s="12" t="s">
        <v>3725</v>
      </c>
      <c r="H5245" s="12" t="s">
        <v>3726</v>
      </c>
      <c r="I5245" s="12" t="s">
        <v>3727</v>
      </c>
    </row>
    <row r="5246" spans="1:9" ht="21" customHeight="1" x14ac:dyDescent="0.25">
      <c r="A5246" s="13" t="s">
        <v>4267</v>
      </c>
      <c r="B5246" s="14" t="s">
        <v>4268</v>
      </c>
      <c r="C5246" s="66" t="s">
        <v>17</v>
      </c>
      <c r="D5246" s="66"/>
      <c r="E5246" s="66"/>
      <c r="F5246" s="13" t="s">
        <v>25</v>
      </c>
      <c r="G5246" s="15">
        <v>0.36499999999999999</v>
      </c>
      <c r="H5246" s="16">
        <v>25.56</v>
      </c>
      <c r="I5246" s="16">
        <f>TRUNC(TRUNC(G5246,8)*H5246,2)</f>
        <v>9.32</v>
      </c>
    </row>
    <row r="5247" spans="1:9" ht="15" customHeight="1" x14ac:dyDescent="0.25">
      <c r="A5247" s="13" t="s">
        <v>4269</v>
      </c>
      <c r="B5247" s="14" t="s">
        <v>4270</v>
      </c>
      <c r="C5247" s="66" t="s">
        <v>17</v>
      </c>
      <c r="D5247" s="66"/>
      <c r="E5247" s="66"/>
      <c r="F5247" s="13" t="s">
        <v>25</v>
      </c>
      <c r="G5247" s="15">
        <v>0.36499999999999999</v>
      </c>
      <c r="H5247" s="16">
        <v>33.94</v>
      </c>
      <c r="I5247" s="16">
        <f>TRUNC(TRUNC(G5247,8)*H5247,2)</f>
        <v>12.38</v>
      </c>
    </row>
    <row r="5248" spans="1:9" ht="18" customHeight="1" x14ac:dyDescent="0.25">
      <c r="A5248" s="8"/>
      <c r="B5248" s="8"/>
      <c r="C5248" s="8"/>
      <c r="D5248" s="8"/>
      <c r="E5248" s="8"/>
      <c r="F5248" s="8"/>
      <c r="G5248" s="67" t="s">
        <v>3875</v>
      </c>
      <c r="H5248" s="67"/>
      <c r="I5248" s="17">
        <f>SUM(I5246:I5247)</f>
        <v>21.700000000000003</v>
      </c>
    </row>
    <row r="5249" spans="1:9" ht="15" customHeight="1" x14ac:dyDescent="0.25">
      <c r="A5249" s="8"/>
      <c r="B5249" s="8"/>
      <c r="C5249" s="8"/>
      <c r="D5249" s="8"/>
      <c r="E5249" s="8"/>
      <c r="F5249" s="8"/>
      <c r="G5249" s="68" t="s">
        <v>3745</v>
      </c>
      <c r="H5249" s="68"/>
      <c r="I5249" s="4">
        <f>ROUND(SUM(I5244,I5248),2)</f>
        <v>25.82</v>
      </c>
    </row>
    <row r="5250" spans="1:9" ht="9.9499999999999993" customHeight="1" x14ac:dyDescent="0.25">
      <c r="A5250" s="8"/>
      <c r="B5250" s="8"/>
      <c r="C5250" s="8"/>
      <c r="D5250" s="8"/>
      <c r="E5250" s="8"/>
      <c r="F5250" s="8"/>
      <c r="G5250" s="62"/>
      <c r="H5250" s="62"/>
      <c r="I5250" s="62"/>
    </row>
    <row r="5251" spans="1:9" ht="20.100000000000001" customHeight="1" x14ac:dyDescent="0.25">
      <c r="A5251" s="63" t="s">
        <v>5516</v>
      </c>
      <c r="B5251" s="63"/>
      <c r="C5251" s="63"/>
      <c r="D5251" s="63"/>
      <c r="E5251" s="63"/>
      <c r="F5251" s="63"/>
      <c r="G5251" s="63"/>
      <c r="H5251" s="63"/>
      <c r="I5251" s="63"/>
    </row>
    <row r="5252" spans="1:9" ht="15" customHeight="1" x14ac:dyDescent="0.25">
      <c r="A5252" s="64" t="s">
        <v>3887</v>
      </c>
      <c r="B5252" s="64"/>
      <c r="C5252" s="65" t="s">
        <v>3</v>
      </c>
      <c r="D5252" s="65"/>
      <c r="E5252" s="65"/>
      <c r="F5252" s="12" t="s">
        <v>4</v>
      </c>
      <c r="G5252" s="12" t="s">
        <v>3725</v>
      </c>
      <c r="H5252" s="12" t="s">
        <v>3726</v>
      </c>
      <c r="I5252" s="12" t="s">
        <v>3727</v>
      </c>
    </row>
    <row r="5253" spans="1:9" ht="21" customHeight="1" x14ac:dyDescent="0.25">
      <c r="A5253" s="13" t="s">
        <v>5517</v>
      </c>
      <c r="B5253" s="14" t="s">
        <v>5518</v>
      </c>
      <c r="C5253" s="66" t="s">
        <v>17</v>
      </c>
      <c r="D5253" s="66"/>
      <c r="E5253" s="66"/>
      <c r="F5253" s="13" t="s">
        <v>61</v>
      </c>
      <c r="G5253" s="15">
        <v>1</v>
      </c>
      <c r="H5253" s="16">
        <v>4.99</v>
      </c>
      <c r="I5253" s="16">
        <f>TRUNC(TRUNC(G5253,8)*H5253,2)</f>
        <v>4.99</v>
      </c>
    </row>
    <row r="5254" spans="1:9" ht="15" customHeight="1" x14ac:dyDescent="0.25">
      <c r="A5254" s="8"/>
      <c r="B5254" s="8"/>
      <c r="C5254" s="8"/>
      <c r="D5254" s="8"/>
      <c r="E5254" s="8"/>
      <c r="F5254" s="8"/>
      <c r="G5254" s="67" t="s">
        <v>3896</v>
      </c>
      <c r="H5254" s="67"/>
      <c r="I5254" s="17">
        <f>SUM(I5253:I5253)</f>
        <v>4.99</v>
      </c>
    </row>
    <row r="5255" spans="1:9" ht="15" customHeight="1" x14ac:dyDescent="0.25">
      <c r="A5255" s="64" t="s">
        <v>3872</v>
      </c>
      <c r="B5255" s="64"/>
      <c r="C5255" s="65" t="s">
        <v>3</v>
      </c>
      <c r="D5255" s="65"/>
      <c r="E5255" s="65"/>
      <c r="F5255" s="12" t="s">
        <v>4</v>
      </c>
      <c r="G5255" s="12" t="s">
        <v>3725</v>
      </c>
      <c r="H5255" s="12" t="s">
        <v>3726</v>
      </c>
      <c r="I5255" s="12" t="s">
        <v>3727</v>
      </c>
    </row>
    <row r="5256" spans="1:9" ht="21" customHeight="1" x14ac:dyDescent="0.25">
      <c r="A5256" s="13" t="s">
        <v>4267</v>
      </c>
      <c r="B5256" s="14" t="s">
        <v>4268</v>
      </c>
      <c r="C5256" s="66" t="s">
        <v>17</v>
      </c>
      <c r="D5256" s="66"/>
      <c r="E5256" s="66"/>
      <c r="F5256" s="13" t="s">
        <v>25</v>
      </c>
      <c r="G5256" s="15">
        <v>0.33650000000000002</v>
      </c>
      <c r="H5256" s="16">
        <v>25.56</v>
      </c>
      <c r="I5256" s="16">
        <f>TRUNC(TRUNC(G5256,8)*H5256,2)</f>
        <v>8.6</v>
      </c>
    </row>
    <row r="5257" spans="1:9" ht="15" customHeight="1" x14ac:dyDescent="0.25">
      <c r="A5257" s="13" t="s">
        <v>4269</v>
      </c>
      <c r="B5257" s="14" t="s">
        <v>4270</v>
      </c>
      <c r="C5257" s="66" t="s">
        <v>17</v>
      </c>
      <c r="D5257" s="66"/>
      <c r="E5257" s="66"/>
      <c r="F5257" s="13" t="s">
        <v>25</v>
      </c>
      <c r="G5257" s="15">
        <v>0.33650000000000002</v>
      </c>
      <c r="H5257" s="16">
        <v>33.94</v>
      </c>
      <c r="I5257" s="16">
        <f>TRUNC(TRUNC(G5257,8)*H5257,2)</f>
        <v>11.42</v>
      </c>
    </row>
    <row r="5258" spans="1:9" ht="18" customHeight="1" x14ac:dyDescent="0.25">
      <c r="A5258" s="8"/>
      <c r="B5258" s="8"/>
      <c r="C5258" s="8"/>
      <c r="D5258" s="8"/>
      <c r="E5258" s="8"/>
      <c r="F5258" s="8"/>
      <c r="G5258" s="67" t="s">
        <v>3875</v>
      </c>
      <c r="H5258" s="67"/>
      <c r="I5258" s="17">
        <f>SUM(I5256:I5257)</f>
        <v>20.02</v>
      </c>
    </row>
    <row r="5259" spans="1:9" ht="15" customHeight="1" x14ac:dyDescent="0.25">
      <c r="A5259" s="8"/>
      <c r="B5259" s="8"/>
      <c r="C5259" s="8"/>
      <c r="D5259" s="8"/>
      <c r="E5259" s="8"/>
      <c r="F5259" s="8"/>
      <c r="G5259" s="68" t="s">
        <v>3745</v>
      </c>
      <c r="H5259" s="68"/>
      <c r="I5259" s="4">
        <f>ROUND(SUM(I5254,I5258),2)</f>
        <v>25.01</v>
      </c>
    </row>
    <row r="5260" spans="1:9" ht="9.9499999999999993" customHeight="1" x14ac:dyDescent="0.25">
      <c r="A5260" s="8"/>
      <c r="B5260" s="8"/>
      <c r="C5260" s="8"/>
      <c r="D5260" s="8"/>
      <c r="E5260" s="8"/>
      <c r="F5260" s="8"/>
      <c r="G5260" s="62"/>
      <c r="H5260" s="62"/>
      <c r="I5260" s="62"/>
    </row>
    <row r="5261" spans="1:9" ht="20.100000000000001" customHeight="1" x14ac:dyDescent="0.25">
      <c r="A5261" s="63" t="s">
        <v>5519</v>
      </c>
      <c r="B5261" s="63"/>
      <c r="C5261" s="63"/>
      <c r="D5261" s="63"/>
      <c r="E5261" s="63"/>
      <c r="F5261" s="63"/>
      <c r="G5261" s="63"/>
      <c r="H5261" s="63"/>
      <c r="I5261" s="63"/>
    </row>
    <row r="5262" spans="1:9" ht="15" customHeight="1" x14ac:dyDescent="0.25">
      <c r="A5262" s="64" t="s">
        <v>3887</v>
      </c>
      <c r="B5262" s="64"/>
      <c r="C5262" s="65" t="s">
        <v>3</v>
      </c>
      <c r="D5262" s="65"/>
      <c r="E5262" s="65"/>
      <c r="F5262" s="12" t="s">
        <v>4</v>
      </c>
      <c r="G5262" s="12" t="s">
        <v>3725</v>
      </c>
      <c r="H5262" s="12" t="s">
        <v>3726</v>
      </c>
      <c r="I5262" s="12" t="s">
        <v>3727</v>
      </c>
    </row>
    <row r="5263" spans="1:9" ht="21" customHeight="1" x14ac:dyDescent="0.25">
      <c r="A5263" s="13" t="s">
        <v>5520</v>
      </c>
      <c r="B5263" s="14" t="s">
        <v>5521</v>
      </c>
      <c r="C5263" s="66" t="s">
        <v>17</v>
      </c>
      <c r="D5263" s="66"/>
      <c r="E5263" s="66"/>
      <c r="F5263" s="13" t="s">
        <v>61</v>
      </c>
      <c r="G5263" s="15">
        <v>1</v>
      </c>
      <c r="H5263" s="16">
        <v>20.69</v>
      </c>
      <c r="I5263" s="16">
        <f>TRUNC(TRUNC(G5263,8)*H5263,2)</f>
        <v>20.69</v>
      </c>
    </row>
    <row r="5264" spans="1:9" ht="15" customHeight="1" x14ac:dyDescent="0.25">
      <c r="A5264" s="8"/>
      <c r="B5264" s="8"/>
      <c r="C5264" s="8"/>
      <c r="D5264" s="8"/>
      <c r="E5264" s="8"/>
      <c r="F5264" s="8"/>
      <c r="G5264" s="67" t="s">
        <v>3896</v>
      </c>
      <c r="H5264" s="67"/>
      <c r="I5264" s="17">
        <f>SUM(I5263:I5263)</f>
        <v>20.69</v>
      </c>
    </row>
    <row r="5265" spans="1:9" ht="15" customHeight="1" x14ac:dyDescent="0.25">
      <c r="A5265" s="64" t="s">
        <v>3872</v>
      </c>
      <c r="B5265" s="64"/>
      <c r="C5265" s="65" t="s">
        <v>3</v>
      </c>
      <c r="D5265" s="65"/>
      <c r="E5265" s="65"/>
      <c r="F5265" s="12" t="s">
        <v>4</v>
      </c>
      <c r="G5265" s="12" t="s">
        <v>3725</v>
      </c>
      <c r="H5265" s="12" t="s">
        <v>3726</v>
      </c>
      <c r="I5265" s="12" t="s">
        <v>3727</v>
      </c>
    </row>
    <row r="5266" spans="1:9" ht="21" customHeight="1" x14ac:dyDescent="0.25">
      <c r="A5266" s="13" t="s">
        <v>4267</v>
      </c>
      <c r="B5266" s="14" t="s">
        <v>4268</v>
      </c>
      <c r="C5266" s="66" t="s">
        <v>17</v>
      </c>
      <c r="D5266" s="66"/>
      <c r="E5266" s="66"/>
      <c r="F5266" s="13" t="s">
        <v>25</v>
      </c>
      <c r="G5266" s="15">
        <v>0.46250000000000002</v>
      </c>
      <c r="H5266" s="16">
        <v>25.56</v>
      </c>
      <c r="I5266" s="16">
        <f>TRUNC(TRUNC(G5266,8)*H5266,2)</f>
        <v>11.82</v>
      </c>
    </row>
    <row r="5267" spans="1:9" ht="15" customHeight="1" x14ac:dyDescent="0.25">
      <c r="A5267" s="13" t="s">
        <v>4269</v>
      </c>
      <c r="B5267" s="14" t="s">
        <v>4270</v>
      </c>
      <c r="C5267" s="66" t="s">
        <v>17</v>
      </c>
      <c r="D5267" s="66"/>
      <c r="E5267" s="66"/>
      <c r="F5267" s="13" t="s">
        <v>25</v>
      </c>
      <c r="G5267" s="15">
        <v>0.46250000000000002</v>
      </c>
      <c r="H5267" s="16">
        <v>33.94</v>
      </c>
      <c r="I5267" s="16">
        <f>TRUNC(TRUNC(G5267,8)*H5267,2)</f>
        <v>15.69</v>
      </c>
    </row>
    <row r="5268" spans="1:9" ht="18" customHeight="1" x14ac:dyDescent="0.25">
      <c r="A5268" s="8"/>
      <c r="B5268" s="8"/>
      <c r="C5268" s="8"/>
      <c r="D5268" s="8"/>
      <c r="E5268" s="8"/>
      <c r="F5268" s="8"/>
      <c r="G5268" s="67" t="s">
        <v>3875</v>
      </c>
      <c r="H5268" s="67"/>
      <c r="I5268" s="17">
        <f>SUM(I5266:I5267)</f>
        <v>27.509999999999998</v>
      </c>
    </row>
    <row r="5269" spans="1:9" ht="15" customHeight="1" x14ac:dyDescent="0.25">
      <c r="A5269" s="8"/>
      <c r="B5269" s="8"/>
      <c r="C5269" s="8"/>
      <c r="D5269" s="8"/>
      <c r="E5269" s="8"/>
      <c r="F5269" s="8"/>
      <c r="G5269" s="68" t="s">
        <v>3745</v>
      </c>
      <c r="H5269" s="68"/>
      <c r="I5269" s="4">
        <f>ROUND(SUM(I5264,I5268),2)</f>
        <v>48.2</v>
      </c>
    </row>
    <row r="5270" spans="1:9" ht="9.9499999999999993" customHeight="1" x14ac:dyDescent="0.25">
      <c r="A5270" s="8"/>
      <c r="B5270" s="8"/>
      <c r="C5270" s="8"/>
      <c r="D5270" s="8"/>
      <c r="E5270" s="8"/>
      <c r="F5270" s="8"/>
      <c r="G5270" s="62"/>
      <c r="H5270" s="62"/>
      <c r="I5270" s="62"/>
    </row>
    <row r="5271" spans="1:9" ht="20.100000000000001" customHeight="1" x14ac:dyDescent="0.25">
      <c r="A5271" s="63" t="s">
        <v>5522</v>
      </c>
      <c r="B5271" s="63"/>
      <c r="C5271" s="63"/>
      <c r="D5271" s="63"/>
      <c r="E5271" s="63"/>
      <c r="F5271" s="63"/>
      <c r="G5271" s="63"/>
      <c r="H5271" s="63"/>
      <c r="I5271" s="63"/>
    </row>
    <row r="5272" spans="1:9" ht="15" customHeight="1" x14ac:dyDescent="0.25">
      <c r="A5272" s="64" t="s">
        <v>3887</v>
      </c>
      <c r="B5272" s="64"/>
      <c r="C5272" s="65" t="s">
        <v>3</v>
      </c>
      <c r="D5272" s="65"/>
      <c r="E5272" s="65"/>
      <c r="F5272" s="12" t="s">
        <v>4</v>
      </c>
      <c r="G5272" s="12" t="s">
        <v>3725</v>
      </c>
      <c r="H5272" s="12" t="s">
        <v>3726</v>
      </c>
      <c r="I5272" s="12" t="s">
        <v>3727</v>
      </c>
    </row>
    <row r="5273" spans="1:9" ht="21" customHeight="1" x14ac:dyDescent="0.25">
      <c r="A5273" s="13" t="s">
        <v>5523</v>
      </c>
      <c r="B5273" s="14" t="s">
        <v>5524</v>
      </c>
      <c r="C5273" s="66" t="s">
        <v>17</v>
      </c>
      <c r="D5273" s="66"/>
      <c r="E5273" s="66"/>
      <c r="F5273" s="13" t="s">
        <v>61</v>
      </c>
      <c r="G5273" s="15">
        <v>1</v>
      </c>
      <c r="H5273" s="16">
        <v>41.63</v>
      </c>
      <c r="I5273" s="16">
        <f>TRUNC(TRUNC(G5273,8)*H5273,2)</f>
        <v>41.63</v>
      </c>
    </row>
    <row r="5274" spans="1:9" ht="15" customHeight="1" x14ac:dyDescent="0.25">
      <c r="A5274" s="8"/>
      <c r="B5274" s="8"/>
      <c r="C5274" s="8"/>
      <c r="D5274" s="8"/>
      <c r="E5274" s="8"/>
      <c r="F5274" s="8"/>
      <c r="G5274" s="67" t="s">
        <v>3896</v>
      </c>
      <c r="H5274" s="67"/>
      <c r="I5274" s="17">
        <f>SUM(I5273:I5273)</f>
        <v>41.63</v>
      </c>
    </row>
    <row r="5275" spans="1:9" ht="15" customHeight="1" x14ac:dyDescent="0.25">
      <c r="A5275" s="64" t="s">
        <v>3872</v>
      </c>
      <c r="B5275" s="64"/>
      <c r="C5275" s="65" t="s">
        <v>3</v>
      </c>
      <c r="D5275" s="65"/>
      <c r="E5275" s="65"/>
      <c r="F5275" s="12" t="s">
        <v>4</v>
      </c>
      <c r="G5275" s="12" t="s">
        <v>3725</v>
      </c>
      <c r="H5275" s="12" t="s">
        <v>3726</v>
      </c>
      <c r="I5275" s="12" t="s">
        <v>3727</v>
      </c>
    </row>
    <row r="5276" spans="1:9" ht="21" customHeight="1" x14ac:dyDescent="0.25">
      <c r="A5276" s="13" t="s">
        <v>4267</v>
      </c>
      <c r="B5276" s="14" t="s">
        <v>4268</v>
      </c>
      <c r="C5276" s="66" t="s">
        <v>17</v>
      </c>
      <c r="D5276" s="66"/>
      <c r="E5276" s="66"/>
      <c r="F5276" s="13" t="s">
        <v>25</v>
      </c>
      <c r="G5276" s="15">
        <v>0.63900000000000001</v>
      </c>
      <c r="H5276" s="16">
        <v>25.56</v>
      </c>
      <c r="I5276" s="16">
        <f>TRUNC(TRUNC(G5276,8)*H5276,2)</f>
        <v>16.329999999999998</v>
      </c>
    </row>
    <row r="5277" spans="1:9" ht="15" customHeight="1" x14ac:dyDescent="0.25">
      <c r="A5277" s="13" t="s">
        <v>4269</v>
      </c>
      <c r="B5277" s="14" t="s">
        <v>4270</v>
      </c>
      <c r="C5277" s="66" t="s">
        <v>17</v>
      </c>
      <c r="D5277" s="66"/>
      <c r="E5277" s="66"/>
      <c r="F5277" s="13" t="s">
        <v>25</v>
      </c>
      <c r="G5277" s="15">
        <v>0.63900000000000001</v>
      </c>
      <c r="H5277" s="16">
        <v>33.94</v>
      </c>
      <c r="I5277" s="16">
        <f>TRUNC(TRUNC(G5277,8)*H5277,2)</f>
        <v>21.68</v>
      </c>
    </row>
    <row r="5278" spans="1:9" ht="18" customHeight="1" x14ac:dyDescent="0.25">
      <c r="A5278" s="8"/>
      <c r="B5278" s="8"/>
      <c r="C5278" s="8"/>
      <c r="D5278" s="8"/>
      <c r="E5278" s="8"/>
      <c r="F5278" s="8"/>
      <c r="G5278" s="67" t="s">
        <v>3875</v>
      </c>
      <c r="H5278" s="67"/>
      <c r="I5278" s="17">
        <f>SUM(I5276:I5277)</f>
        <v>38.01</v>
      </c>
    </row>
    <row r="5279" spans="1:9" ht="15" customHeight="1" x14ac:dyDescent="0.25">
      <c r="A5279" s="8"/>
      <c r="B5279" s="8"/>
      <c r="C5279" s="8"/>
      <c r="D5279" s="8"/>
      <c r="E5279" s="8"/>
      <c r="F5279" s="8"/>
      <c r="G5279" s="68" t="s">
        <v>3745</v>
      </c>
      <c r="H5279" s="68"/>
      <c r="I5279" s="4">
        <f>ROUND(SUM(I5274,I5278),2)</f>
        <v>79.64</v>
      </c>
    </row>
    <row r="5280" spans="1:9" ht="9.9499999999999993" customHeight="1" x14ac:dyDescent="0.25">
      <c r="A5280" s="8"/>
      <c r="B5280" s="8"/>
      <c r="C5280" s="8"/>
      <c r="D5280" s="8"/>
      <c r="E5280" s="8"/>
      <c r="F5280" s="8"/>
      <c r="G5280" s="62"/>
      <c r="H5280" s="62"/>
      <c r="I5280" s="62"/>
    </row>
    <row r="5281" spans="1:9" ht="20.100000000000001" customHeight="1" x14ac:dyDescent="0.25">
      <c r="A5281" s="63" t="s">
        <v>5525</v>
      </c>
      <c r="B5281" s="63"/>
      <c r="C5281" s="63"/>
      <c r="D5281" s="63"/>
      <c r="E5281" s="63"/>
      <c r="F5281" s="63"/>
      <c r="G5281" s="63"/>
      <c r="H5281" s="63"/>
      <c r="I5281" s="63"/>
    </row>
    <row r="5282" spans="1:9" ht="15" customHeight="1" x14ac:dyDescent="0.25">
      <c r="A5282" s="64" t="s">
        <v>3887</v>
      </c>
      <c r="B5282" s="64"/>
      <c r="C5282" s="65" t="s">
        <v>3</v>
      </c>
      <c r="D5282" s="65"/>
      <c r="E5282" s="65"/>
      <c r="F5282" s="12" t="s">
        <v>4</v>
      </c>
      <c r="G5282" s="12" t="s">
        <v>3725</v>
      </c>
      <c r="H5282" s="12" t="s">
        <v>3726</v>
      </c>
      <c r="I5282" s="12" t="s">
        <v>3727</v>
      </c>
    </row>
    <row r="5283" spans="1:9" ht="21" customHeight="1" x14ac:dyDescent="0.25">
      <c r="A5283" s="13" t="s">
        <v>5526</v>
      </c>
      <c r="B5283" s="14" t="s">
        <v>5527</v>
      </c>
      <c r="C5283" s="66" t="s">
        <v>17</v>
      </c>
      <c r="D5283" s="66"/>
      <c r="E5283" s="66"/>
      <c r="F5283" s="13" t="s">
        <v>61</v>
      </c>
      <c r="G5283" s="15">
        <v>1</v>
      </c>
      <c r="H5283" s="16">
        <v>10.029999999999999</v>
      </c>
      <c r="I5283" s="16">
        <f>TRUNC(TRUNC(G5283,8)*H5283,2)</f>
        <v>10.029999999999999</v>
      </c>
    </row>
    <row r="5284" spans="1:9" ht="15" customHeight="1" x14ac:dyDescent="0.25">
      <c r="A5284" s="8"/>
      <c r="B5284" s="8"/>
      <c r="C5284" s="8"/>
      <c r="D5284" s="8"/>
      <c r="E5284" s="8"/>
      <c r="F5284" s="8"/>
      <c r="G5284" s="67" t="s">
        <v>3896</v>
      </c>
      <c r="H5284" s="67"/>
      <c r="I5284" s="17">
        <f>SUM(I5283:I5283)</f>
        <v>10.029999999999999</v>
      </c>
    </row>
    <row r="5285" spans="1:9" ht="15" customHeight="1" x14ac:dyDescent="0.25">
      <c r="A5285" s="64" t="s">
        <v>3872</v>
      </c>
      <c r="B5285" s="64"/>
      <c r="C5285" s="65" t="s">
        <v>3</v>
      </c>
      <c r="D5285" s="65"/>
      <c r="E5285" s="65"/>
      <c r="F5285" s="12" t="s">
        <v>4</v>
      </c>
      <c r="G5285" s="12" t="s">
        <v>3725</v>
      </c>
      <c r="H5285" s="12" t="s">
        <v>3726</v>
      </c>
      <c r="I5285" s="12" t="s">
        <v>3727</v>
      </c>
    </row>
    <row r="5286" spans="1:9" ht="21" customHeight="1" x14ac:dyDescent="0.25">
      <c r="A5286" s="13" t="s">
        <v>4267</v>
      </c>
      <c r="B5286" s="14" t="s">
        <v>4268</v>
      </c>
      <c r="C5286" s="66" t="s">
        <v>17</v>
      </c>
      <c r="D5286" s="66"/>
      <c r="E5286" s="66"/>
      <c r="F5286" s="13" t="s">
        <v>25</v>
      </c>
      <c r="G5286" s="15">
        <v>0.30840000000000001</v>
      </c>
      <c r="H5286" s="16">
        <v>25.56</v>
      </c>
      <c r="I5286" s="16">
        <f>TRUNC(TRUNC(G5286,8)*H5286,2)</f>
        <v>7.88</v>
      </c>
    </row>
    <row r="5287" spans="1:9" ht="15" customHeight="1" x14ac:dyDescent="0.25">
      <c r="A5287" s="13" t="s">
        <v>4269</v>
      </c>
      <c r="B5287" s="14" t="s">
        <v>4270</v>
      </c>
      <c r="C5287" s="66" t="s">
        <v>17</v>
      </c>
      <c r="D5287" s="66"/>
      <c r="E5287" s="66"/>
      <c r="F5287" s="13" t="s">
        <v>25</v>
      </c>
      <c r="G5287" s="15">
        <v>0.30840000000000001</v>
      </c>
      <c r="H5287" s="16">
        <v>33.94</v>
      </c>
      <c r="I5287" s="16">
        <f>TRUNC(TRUNC(G5287,8)*H5287,2)</f>
        <v>10.46</v>
      </c>
    </row>
    <row r="5288" spans="1:9" ht="18" customHeight="1" x14ac:dyDescent="0.25">
      <c r="A5288" s="8"/>
      <c r="B5288" s="8"/>
      <c r="C5288" s="8"/>
      <c r="D5288" s="8"/>
      <c r="E5288" s="8"/>
      <c r="F5288" s="8"/>
      <c r="G5288" s="67" t="s">
        <v>3875</v>
      </c>
      <c r="H5288" s="67"/>
      <c r="I5288" s="17">
        <f>SUM(I5286:I5287)</f>
        <v>18.34</v>
      </c>
    </row>
    <row r="5289" spans="1:9" ht="15" customHeight="1" x14ac:dyDescent="0.25">
      <c r="A5289" s="8"/>
      <c r="B5289" s="8"/>
      <c r="C5289" s="8"/>
      <c r="D5289" s="8"/>
      <c r="E5289" s="8"/>
      <c r="F5289" s="8"/>
      <c r="G5289" s="68" t="s">
        <v>3745</v>
      </c>
      <c r="H5289" s="68"/>
      <c r="I5289" s="4">
        <f>ROUND(SUM(I5284,I5288),2)</f>
        <v>28.37</v>
      </c>
    </row>
    <row r="5290" spans="1:9" ht="9.9499999999999993" customHeight="1" x14ac:dyDescent="0.25">
      <c r="A5290" s="8"/>
      <c r="B5290" s="8"/>
      <c r="C5290" s="8"/>
      <c r="D5290" s="8"/>
      <c r="E5290" s="8"/>
      <c r="F5290" s="8"/>
      <c r="G5290" s="62"/>
      <c r="H5290" s="62"/>
      <c r="I5290" s="62"/>
    </row>
    <row r="5291" spans="1:9" ht="20.100000000000001" customHeight="1" x14ac:dyDescent="0.25">
      <c r="A5291" s="63" t="s">
        <v>5528</v>
      </c>
      <c r="B5291" s="63"/>
      <c r="C5291" s="63"/>
      <c r="D5291" s="63"/>
      <c r="E5291" s="63"/>
      <c r="F5291" s="63"/>
      <c r="G5291" s="63"/>
      <c r="H5291" s="63"/>
      <c r="I5291" s="63"/>
    </row>
    <row r="5292" spans="1:9" ht="15" customHeight="1" x14ac:dyDescent="0.25">
      <c r="A5292" s="64" t="s">
        <v>3887</v>
      </c>
      <c r="B5292" s="64"/>
      <c r="C5292" s="65" t="s">
        <v>3</v>
      </c>
      <c r="D5292" s="65"/>
      <c r="E5292" s="65"/>
      <c r="F5292" s="12" t="s">
        <v>4</v>
      </c>
      <c r="G5292" s="12" t="s">
        <v>3725</v>
      </c>
      <c r="H5292" s="12" t="s">
        <v>3726</v>
      </c>
      <c r="I5292" s="12" t="s">
        <v>3727</v>
      </c>
    </row>
    <row r="5293" spans="1:9" ht="29.1" customHeight="1" x14ac:dyDescent="0.25">
      <c r="A5293" s="13" t="s">
        <v>4952</v>
      </c>
      <c r="B5293" s="14" t="s">
        <v>4953</v>
      </c>
      <c r="C5293" s="66" t="s">
        <v>17</v>
      </c>
      <c r="D5293" s="66"/>
      <c r="E5293" s="66"/>
      <c r="F5293" s="13" t="s">
        <v>61</v>
      </c>
      <c r="G5293" s="15">
        <v>2</v>
      </c>
      <c r="H5293" s="16">
        <v>0.2</v>
      </c>
      <c r="I5293" s="16">
        <f>TRUNC(TRUNC(G5293,8)*H5293,2)</f>
        <v>0.4</v>
      </c>
    </row>
    <row r="5294" spans="1:9" ht="15" customHeight="1" x14ac:dyDescent="0.25">
      <c r="A5294" s="13" t="s">
        <v>5529</v>
      </c>
      <c r="B5294" s="14" t="s">
        <v>5530</v>
      </c>
      <c r="C5294" s="66" t="s">
        <v>17</v>
      </c>
      <c r="D5294" s="66"/>
      <c r="E5294" s="66"/>
      <c r="F5294" s="13" t="s">
        <v>61</v>
      </c>
      <c r="G5294" s="15">
        <v>1</v>
      </c>
      <c r="H5294" s="16">
        <v>9.65</v>
      </c>
      <c r="I5294" s="16">
        <f>TRUNC(TRUNC(G5294,8)*H5294,2)</f>
        <v>9.65</v>
      </c>
    </row>
    <row r="5295" spans="1:9" ht="15" customHeight="1" x14ac:dyDescent="0.25">
      <c r="A5295" s="8"/>
      <c r="B5295" s="8"/>
      <c r="C5295" s="8"/>
      <c r="D5295" s="8"/>
      <c r="E5295" s="8"/>
      <c r="F5295" s="8"/>
      <c r="G5295" s="67" t="s">
        <v>3896</v>
      </c>
      <c r="H5295" s="67"/>
      <c r="I5295" s="17">
        <f>SUM(I5293:I5294)</f>
        <v>10.050000000000001</v>
      </c>
    </row>
    <row r="5296" spans="1:9" ht="15" customHeight="1" x14ac:dyDescent="0.25">
      <c r="A5296" s="64" t="s">
        <v>3872</v>
      </c>
      <c r="B5296" s="64"/>
      <c r="C5296" s="65" t="s">
        <v>3</v>
      </c>
      <c r="D5296" s="65"/>
      <c r="E5296" s="65"/>
      <c r="F5296" s="12" t="s">
        <v>4</v>
      </c>
      <c r="G5296" s="12" t="s">
        <v>3725</v>
      </c>
      <c r="H5296" s="12" t="s">
        <v>3726</v>
      </c>
      <c r="I5296" s="12" t="s">
        <v>3727</v>
      </c>
    </row>
    <row r="5297" spans="1:9" ht="21" customHeight="1" x14ac:dyDescent="0.25">
      <c r="A5297" s="13" t="s">
        <v>4267</v>
      </c>
      <c r="B5297" s="14" t="s">
        <v>4268</v>
      </c>
      <c r="C5297" s="66" t="s">
        <v>17</v>
      </c>
      <c r="D5297" s="66"/>
      <c r="E5297" s="66"/>
      <c r="F5297" s="13" t="s">
        <v>25</v>
      </c>
      <c r="G5297" s="15">
        <v>0.27460000000000001</v>
      </c>
      <c r="H5297" s="16">
        <v>25.56</v>
      </c>
      <c r="I5297" s="16">
        <f>TRUNC(TRUNC(G5297,8)*H5297,2)</f>
        <v>7.01</v>
      </c>
    </row>
    <row r="5298" spans="1:9" ht="15" customHeight="1" x14ac:dyDescent="0.25">
      <c r="A5298" s="13" t="s">
        <v>4269</v>
      </c>
      <c r="B5298" s="14" t="s">
        <v>4270</v>
      </c>
      <c r="C5298" s="66" t="s">
        <v>17</v>
      </c>
      <c r="D5298" s="66"/>
      <c r="E5298" s="66"/>
      <c r="F5298" s="13" t="s">
        <v>25</v>
      </c>
      <c r="G5298" s="15">
        <v>0.27460000000000001</v>
      </c>
      <c r="H5298" s="16">
        <v>33.94</v>
      </c>
      <c r="I5298" s="16">
        <f>TRUNC(TRUNC(G5298,8)*H5298,2)</f>
        <v>9.31</v>
      </c>
    </row>
    <row r="5299" spans="1:9" ht="18" customHeight="1" x14ac:dyDescent="0.25">
      <c r="A5299" s="8"/>
      <c r="B5299" s="8"/>
      <c r="C5299" s="8"/>
      <c r="D5299" s="8"/>
      <c r="E5299" s="8"/>
      <c r="F5299" s="8"/>
      <c r="G5299" s="67" t="s">
        <v>3875</v>
      </c>
      <c r="H5299" s="67"/>
      <c r="I5299" s="17">
        <f>SUM(I5297:I5298)</f>
        <v>16.32</v>
      </c>
    </row>
    <row r="5300" spans="1:9" ht="15" customHeight="1" x14ac:dyDescent="0.25">
      <c r="A5300" s="8"/>
      <c r="B5300" s="8"/>
      <c r="C5300" s="8"/>
      <c r="D5300" s="8"/>
      <c r="E5300" s="8"/>
      <c r="F5300" s="8"/>
      <c r="G5300" s="68" t="s">
        <v>3745</v>
      </c>
      <c r="H5300" s="68"/>
      <c r="I5300" s="4">
        <f>ROUND(SUM(I5295,I5299),2)</f>
        <v>26.37</v>
      </c>
    </row>
    <row r="5301" spans="1:9" ht="9.9499999999999993" customHeight="1" x14ac:dyDescent="0.25">
      <c r="A5301" s="8"/>
      <c r="B5301" s="8"/>
      <c r="C5301" s="8"/>
      <c r="D5301" s="8"/>
      <c r="E5301" s="8"/>
      <c r="F5301" s="8"/>
      <c r="G5301" s="62"/>
      <c r="H5301" s="62"/>
      <c r="I5301" s="62"/>
    </row>
    <row r="5302" spans="1:9" ht="20.100000000000001" customHeight="1" x14ac:dyDescent="0.25">
      <c r="A5302" s="63" t="s">
        <v>5531</v>
      </c>
      <c r="B5302" s="63"/>
      <c r="C5302" s="63"/>
      <c r="D5302" s="63"/>
      <c r="E5302" s="63"/>
      <c r="F5302" s="63"/>
      <c r="G5302" s="63"/>
      <c r="H5302" s="63"/>
      <c r="I5302" s="63"/>
    </row>
    <row r="5303" spans="1:9" ht="15" customHeight="1" x14ac:dyDescent="0.25">
      <c r="A5303" s="64" t="s">
        <v>3887</v>
      </c>
      <c r="B5303" s="64"/>
      <c r="C5303" s="65" t="s">
        <v>3</v>
      </c>
      <c r="D5303" s="65"/>
      <c r="E5303" s="65"/>
      <c r="F5303" s="12" t="s">
        <v>4</v>
      </c>
      <c r="G5303" s="12" t="s">
        <v>3725</v>
      </c>
      <c r="H5303" s="12" t="s">
        <v>3726</v>
      </c>
      <c r="I5303" s="12" t="s">
        <v>3727</v>
      </c>
    </row>
    <row r="5304" spans="1:9" ht="29.1" customHeight="1" x14ac:dyDescent="0.25">
      <c r="A5304" s="13" t="s">
        <v>4952</v>
      </c>
      <c r="B5304" s="14" t="s">
        <v>4953</v>
      </c>
      <c r="C5304" s="66" t="s">
        <v>17</v>
      </c>
      <c r="D5304" s="66"/>
      <c r="E5304" s="66"/>
      <c r="F5304" s="13" t="s">
        <v>61</v>
      </c>
      <c r="G5304" s="15">
        <v>2</v>
      </c>
      <c r="H5304" s="16">
        <v>0.2</v>
      </c>
      <c r="I5304" s="16">
        <f>TRUNC(TRUNC(G5304,8)*H5304,2)</f>
        <v>0.4</v>
      </c>
    </row>
    <row r="5305" spans="1:9" ht="15" customHeight="1" x14ac:dyDescent="0.25">
      <c r="A5305" s="13" t="s">
        <v>5532</v>
      </c>
      <c r="B5305" s="14" t="s">
        <v>5533</v>
      </c>
      <c r="C5305" s="66" t="s">
        <v>17</v>
      </c>
      <c r="D5305" s="66"/>
      <c r="E5305" s="66"/>
      <c r="F5305" s="13" t="s">
        <v>61</v>
      </c>
      <c r="G5305" s="15">
        <v>1</v>
      </c>
      <c r="H5305" s="16">
        <v>14.01</v>
      </c>
      <c r="I5305" s="16">
        <f>TRUNC(TRUNC(G5305,8)*H5305,2)</f>
        <v>14.01</v>
      </c>
    </row>
    <row r="5306" spans="1:9" ht="15" customHeight="1" x14ac:dyDescent="0.25">
      <c r="A5306" s="8"/>
      <c r="B5306" s="8"/>
      <c r="C5306" s="8"/>
      <c r="D5306" s="8"/>
      <c r="E5306" s="8"/>
      <c r="F5306" s="8"/>
      <c r="G5306" s="67" t="s">
        <v>3896</v>
      </c>
      <c r="H5306" s="67"/>
      <c r="I5306" s="17">
        <f>SUM(I5304:I5305)</f>
        <v>14.41</v>
      </c>
    </row>
    <row r="5307" spans="1:9" ht="15" customHeight="1" x14ac:dyDescent="0.25">
      <c r="A5307" s="64" t="s">
        <v>3872</v>
      </c>
      <c r="B5307" s="64"/>
      <c r="C5307" s="65" t="s">
        <v>3</v>
      </c>
      <c r="D5307" s="65"/>
      <c r="E5307" s="65"/>
      <c r="F5307" s="12" t="s">
        <v>4</v>
      </c>
      <c r="G5307" s="12" t="s">
        <v>3725</v>
      </c>
      <c r="H5307" s="12" t="s">
        <v>3726</v>
      </c>
      <c r="I5307" s="12" t="s">
        <v>3727</v>
      </c>
    </row>
    <row r="5308" spans="1:9" ht="21" customHeight="1" x14ac:dyDescent="0.25">
      <c r="A5308" s="13" t="s">
        <v>4267</v>
      </c>
      <c r="B5308" s="14" t="s">
        <v>4268</v>
      </c>
      <c r="C5308" s="66" t="s">
        <v>17</v>
      </c>
      <c r="D5308" s="66"/>
      <c r="E5308" s="66"/>
      <c r="F5308" s="13" t="s">
        <v>25</v>
      </c>
      <c r="G5308" s="15">
        <v>0.53620000000000001</v>
      </c>
      <c r="H5308" s="16">
        <v>25.56</v>
      </c>
      <c r="I5308" s="16">
        <f>TRUNC(TRUNC(G5308,8)*H5308,2)</f>
        <v>13.7</v>
      </c>
    </row>
    <row r="5309" spans="1:9" ht="15" customHeight="1" x14ac:dyDescent="0.25">
      <c r="A5309" s="13" t="s">
        <v>4269</v>
      </c>
      <c r="B5309" s="14" t="s">
        <v>4270</v>
      </c>
      <c r="C5309" s="66" t="s">
        <v>17</v>
      </c>
      <c r="D5309" s="66"/>
      <c r="E5309" s="66"/>
      <c r="F5309" s="13" t="s">
        <v>25</v>
      </c>
      <c r="G5309" s="15">
        <v>0.53620000000000001</v>
      </c>
      <c r="H5309" s="16">
        <v>33.94</v>
      </c>
      <c r="I5309" s="16">
        <f>TRUNC(TRUNC(G5309,8)*H5309,2)</f>
        <v>18.190000000000001</v>
      </c>
    </row>
    <row r="5310" spans="1:9" ht="18" customHeight="1" x14ac:dyDescent="0.25">
      <c r="A5310" s="8"/>
      <c r="B5310" s="8"/>
      <c r="C5310" s="8"/>
      <c r="D5310" s="8"/>
      <c r="E5310" s="8"/>
      <c r="F5310" s="8"/>
      <c r="G5310" s="67" t="s">
        <v>3875</v>
      </c>
      <c r="H5310" s="67"/>
      <c r="I5310" s="17">
        <f>SUM(I5308:I5309)</f>
        <v>31.89</v>
      </c>
    </row>
    <row r="5311" spans="1:9" ht="15" customHeight="1" x14ac:dyDescent="0.25">
      <c r="A5311" s="8"/>
      <c r="B5311" s="8"/>
      <c r="C5311" s="8"/>
      <c r="D5311" s="8"/>
      <c r="E5311" s="8"/>
      <c r="F5311" s="8"/>
      <c r="G5311" s="68" t="s">
        <v>3745</v>
      </c>
      <c r="H5311" s="68"/>
      <c r="I5311" s="4">
        <f>ROUND(SUM(I5306,I5310),2)</f>
        <v>46.3</v>
      </c>
    </row>
    <row r="5312" spans="1:9" ht="9.9499999999999993" customHeight="1" x14ac:dyDescent="0.25">
      <c r="A5312" s="8"/>
      <c r="B5312" s="8"/>
      <c r="C5312" s="8"/>
      <c r="D5312" s="8"/>
      <c r="E5312" s="8"/>
      <c r="F5312" s="8"/>
      <c r="G5312" s="62"/>
      <c r="H5312" s="62"/>
      <c r="I5312" s="62"/>
    </row>
    <row r="5313" spans="1:9" ht="20.100000000000001" customHeight="1" x14ac:dyDescent="0.25">
      <c r="A5313" s="63" t="s">
        <v>5534</v>
      </c>
      <c r="B5313" s="63"/>
      <c r="C5313" s="63"/>
      <c r="D5313" s="63"/>
      <c r="E5313" s="63"/>
      <c r="F5313" s="63"/>
      <c r="G5313" s="63"/>
      <c r="H5313" s="63"/>
      <c r="I5313" s="63"/>
    </row>
    <row r="5314" spans="1:9" ht="15" customHeight="1" x14ac:dyDescent="0.25">
      <c r="A5314" s="64" t="s">
        <v>3887</v>
      </c>
      <c r="B5314" s="64"/>
      <c r="C5314" s="65" t="s">
        <v>3</v>
      </c>
      <c r="D5314" s="65"/>
      <c r="E5314" s="65"/>
      <c r="F5314" s="12" t="s">
        <v>4</v>
      </c>
      <c r="G5314" s="12" t="s">
        <v>3725</v>
      </c>
      <c r="H5314" s="12" t="s">
        <v>3726</v>
      </c>
      <c r="I5314" s="12" t="s">
        <v>3727</v>
      </c>
    </row>
    <row r="5315" spans="1:9" ht="29.1" customHeight="1" x14ac:dyDescent="0.25">
      <c r="A5315" s="13" t="s">
        <v>4952</v>
      </c>
      <c r="B5315" s="14" t="s">
        <v>4953</v>
      </c>
      <c r="C5315" s="66" t="s">
        <v>17</v>
      </c>
      <c r="D5315" s="66"/>
      <c r="E5315" s="66"/>
      <c r="F5315" s="13" t="s">
        <v>61</v>
      </c>
      <c r="G5315" s="15">
        <v>2</v>
      </c>
      <c r="H5315" s="16">
        <v>0.2</v>
      </c>
      <c r="I5315" s="16">
        <f>TRUNC(TRUNC(G5315,8)*H5315,2)</f>
        <v>0.4</v>
      </c>
    </row>
    <row r="5316" spans="1:9" ht="15" customHeight="1" x14ac:dyDescent="0.25">
      <c r="A5316" s="13" t="s">
        <v>5535</v>
      </c>
      <c r="B5316" s="14" t="s">
        <v>5536</v>
      </c>
      <c r="C5316" s="66" t="s">
        <v>17</v>
      </c>
      <c r="D5316" s="66"/>
      <c r="E5316" s="66"/>
      <c r="F5316" s="13" t="s">
        <v>61</v>
      </c>
      <c r="G5316" s="15">
        <v>1</v>
      </c>
      <c r="H5316" s="16">
        <v>16.010000000000002</v>
      </c>
      <c r="I5316" s="16">
        <f>TRUNC(TRUNC(G5316,8)*H5316,2)</f>
        <v>16.010000000000002</v>
      </c>
    </row>
    <row r="5317" spans="1:9" ht="15" customHeight="1" x14ac:dyDescent="0.25">
      <c r="A5317" s="8"/>
      <c r="B5317" s="8"/>
      <c r="C5317" s="8"/>
      <c r="D5317" s="8"/>
      <c r="E5317" s="8"/>
      <c r="F5317" s="8"/>
      <c r="G5317" s="67" t="s">
        <v>3896</v>
      </c>
      <c r="H5317" s="67"/>
      <c r="I5317" s="17">
        <f>SUM(I5315:I5316)</f>
        <v>16.41</v>
      </c>
    </row>
    <row r="5318" spans="1:9" ht="15" customHeight="1" x14ac:dyDescent="0.25">
      <c r="A5318" s="64" t="s">
        <v>3872</v>
      </c>
      <c r="B5318" s="64"/>
      <c r="C5318" s="65" t="s">
        <v>3</v>
      </c>
      <c r="D5318" s="65"/>
      <c r="E5318" s="65"/>
      <c r="F5318" s="12" t="s">
        <v>4</v>
      </c>
      <c r="G5318" s="12" t="s">
        <v>3725</v>
      </c>
      <c r="H5318" s="12" t="s">
        <v>3726</v>
      </c>
      <c r="I5318" s="12" t="s">
        <v>3727</v>
      </c>
    </row>
    <row r="5319" spans="1:9" ht="21" customHeight="1" x14ac:dyDescent="0.25">
      <c r="A5319" s="13" t="s">
        <v>4267</v>
      </c>
      <c r="B5319" s="14" t="s">
        <v>4268</v>
      </c>
      <c r="C5319" s="66" t="s">
        <v>17</v>
      </c>
      <c r="D5319" s="66"/>
      <c r="E5319" s="66"/>
      <c r="F5319" s="13" t="s">
        <v>25</v>
      </c>
      <c r="G5319" s="15">
        <v>0.62339999999999995</v>
      </c>
      <c r="H5319" s="16">
        <v>25.56</v>
      </c>
      <c r="I5319" s="16">
        <f>TRUNC(TRUNC(G5319,8)*H5319,2)</f>
        <v>15.93</v>
      </c>
    </row>
    <row r="5320" spans="1:9" ht="15" customHeight="1" x14ac:dyDescent="0.25">
      <c r="A5320" s="13" t="s">
        <v>4269</v>
      </c>
      <c r="B5320" s="14" t="s">
        <v>4270</v>
      </c>
      <c r="C5320" s="66" t="s">
        <v>17</v>
      </c>
      <c r="D5320" s="66"/>
      <c r="E5320" s="66"/>
      <c r="F5320" s="13" t="s">
        <v>25</v>
      </c>
      <c r="G5320" s="15">
        <v>0.62339999999999995</v>
      </c>
      <c r="H5320" s="16">
        <v>33.94</v>
      </c>
      <c r="I5320" s="16">
        <f>TRUNC(TRUNC(G5320,8)*H5320,2)</f>
        <v>21.15</v>
      </c>
    </row>
    <row r="5321" spans="1:9" ht="18" customHeight="1" x14ac:dyDescent="0.25">
      <c r="A5321" s="8"/>
      <c r="B5321" s="8"/>
      <c r="C5321" s="8"/>
      <c r="D5321" s="8"/>
      <c r="E5321" s="8"/>
      <c r="F5321" s="8"/>
      <c r="G5321" s="67" t="s">
        <v>3875</v>
      </c>
      <c r="H5321" s="67"/>
      <c r="I5321" s="17">
        <f>SUM(I5319:I5320)</f>
        <v>37.08</v>
      </c>
    </row>
    <row r="5322" spans="1:9" ht="15" customHeight="1" x14ac:dyDescent="0.25">
      <c r="A5322" s="8"/>
      <c r="B5322" s="8"/>
      <c r="C5322" s="8"/>
      <c r="D5322" s="8"/>
      <c r="E5322" s="8"/>
      <c r="F5322" s="8"/>
      <c r="G5322" s="68" t="s">
        <v>3745</v>
      </c>
      <c r="H5322" s="68"/>
      <c r="I5322" s="4">
        <f>ROUND(SUM(I5317,I5321),2)</f>
        <v>53.49</v>
      </c>
    </row>
    <row r="5323" spans="1:9" ht="9.9499999999999993" customHeight="1" x14ac:dyDescent="0.25">
      <c r="A5323" s="8"/>
      <c r="B5323" s="8"/>
      <c r="C5323" s="8"/>
      <c r="D5323" s="8"/>
      <c r="E5323" s="8"/>
      <c r="F5323" s="8"/>
      <c r="G5323" s="62"/>
      <c r="H5323" s="62"/>
      <c r="I5323" s="62"/>
    </row>
    <row r="5324" spans="1:9" ht="20.100000000000001" customHeight="1" x14ac:dyDescent="0.25">
      <c r="A5324" s="63" t="s">
        <v>5537</v>
      </c>
      <c r="B5324" s="63"/>
      <c r="C5324" s="63"/>
      <c r="D5324" s="63"/>
      <c r="E5324" s="63"/>
      <c r="F5324" s="63"/>
      <c r="G5324" s="63"/>
      <c r="H5324" s="63"/>
      <c r="I5324" s="63"/>
    </row>
    <row r="5325" spans="1:9" ht="15" customHeight="1" x14ac:dyDescent="0.25">
      <c r="A5325" s="64" t="s">
        <v>3887</v>
      </c>
      <c r="B5325" s="64"/>
      <c r="C5325" s="65" t="s">
        <v>3</v>
      </c>
      <c r="D5325" s="65"/>
      <c r="E5325" s="65"/>
      <c r="F5325" s="12" t="s">
        <v>4</v>
      </c>
      <c r="G5325" s="12" t="s">
        <v>3725</v>
      </c>
      <c r="H5325" s="12" t="s">
        <v>3726</v>
      </c>
      <c r="I5325" s="12" t="s">
        <v>3727</v>
      </c>
    </row>
    <row r="5326" spans="1:9" ht="21" customHeight="1" x14ac:dyDescent="0.25">
      <c r="A5326" s="13" t="s">
        <v>5538</v>
      </c>
      <c r="B5326" s="14" t="s">
        <v>5539</v>
      </c>
      <c r="C5326" s="66" t="s">
        <v>188</v>
      </c>
      <c r="D5326" s="66"/>
      <c r="E5326" s="66"/>
      <c r="F5326" s="13" t="s">
        <v>286</v>
      </c>
      <c r="G5326" s="15">
        <v>1</v>
      </c>
      <c r="H5326" s="16">
        <v>32.75</v>
      </c>
      <c r="I5326" s="16">
        <f>TRUNC(TRUNC(G5326,8)*H5326,2)</f>
        <v>32.75</v>
      </c>
    </row>
    <row r="5327" spans="1:9" ht="15" customHeight="1" x14ac:dyDescent="0.25">
      <c r="A5327" s="8"/>
      <c r="B5327" s="8"/>
      <c r="C5327" s="8"/>
      <c r="D5327" s="8"/>
      <c r="E5327" s="8"/>
      <c r="F5327" s="8"/>
      <c r="G5327" s="67" t="s">
        <v>3896</v>
      </c>
      <c r="H5327" s="67"/>
      <c r="I5327" s="17">
        <f>SUM(I5326:I5326)</f>
        <v>32.75</v>
      </c>
    </row>
    <row r="5328" spans="1:9" ht="15" customHeight="1" x14ac:dyDescent="0.25">
      <c r="A5328" s="64" t="s">
        <v>3872</v>
      </c>
      <c r="B5328" s="64"/>
      <c r="C5328" s="65" t="s">
        <v>3</v>
      </c>
      <c r="D5328" s="65"/>
      <c r="E5328" s="65"/>
      <c r="F5328" s="12" t="s">
        <v>4</v>
      </c>
      <c r="G5328" s="12" t="s">
        <v>3725</v>
      </c>
      <c r="H5328" s="12" t="s">
        <v>3726</v>
      </c>
      <c r="I5328" s="12" t="s">
        <v>3727</v>
      </c>
    </row>
    <row r="5329" spans="1:9" ht="15" customHeight="1" x14ac:dyDescent="0.25">
      <c r="A5329" s="13" t="s">
        <v>4269</v>
      </c>
      <c r="B5329" s="14" t="s">
        <v>4270</v>
      </c>
      <c r="C5329" s="66" t="s">
        <v>17</v>
      </c>
      <c r="D5329" s="66"/>
      <c r="E5329" s="66"/>
      <c r="F5329" s="13" t="s">
        <v>25</v>
      </c>
      <c r="G5329" s="15">
        <v>0.2</v>
      </c>
      <c r="H5329" s="16">
        <v>33.94</v>
      </c>
      <c r="I5329" s="16">
        <f>TRUNC(TRUNC(G5329,8)*H5329,2)</f>
        <v>6.78</v>
      </c>
    </row>
    <row r="5330" spans="1:9" ht="15" customHeight="1" x14ac:dyDescent="0.25">
      <c r="A5330" s="13" t="s">
        <v>3899</v>
      </c>
      <c r="B5330" s="14" t="s">
        <v>3900</v>
      </c>
      <c r="C5330" s="66" t="s">
        <v>17</v>
      </c>
      <c r="D5330" s="66"/>
      <c r="E5330" s="66"/>
      <c r="F5330" s="13" t="s">
        <v>25</v>
      </c>
      <c r="G5330" s="15">
        <v>0.2</v>
      </c>
      <c r="H5330" s="16">
        <v>24.37</v>
      </c>
      <c r="I5330" s="16">
        <f>TRUNC(TRUNC(G5330,8)*H5330,2)</f>
        <v>4.87</v>
      </c>
    </row>
    <row r="5331" spans="1:9" ht="18" customHeight="1" x14ac:dyDescent="0.25">
      <c r="A5331" s="8"/>
      <c r="B5331" s="8"/>
      <c r="C5331" s="8"/>
      <c r="D5331" s="8"/>
      <c r="E5331" s="8"/>
      <c r="F5331" s="8"/>
      <c r="G5331" s="67" t="s">
        <v>3875</v>
      </c>
      <c r="H5331" s="67"/>
      <c r="I5331" s="17">
        <f>SUM(I5329:I5330)</f>
        <v>11.65</v>
      </c>
    </row>
    <row r="5332" spans="1:9" ht="15" customHeight="1" x14ac:dyDescent="0.25">
      <c r="A5332" s="8"/>
      <c r="B5332" s="8"/>
      <c r="C5332" s="8"/>
      <c r="D5332" s="8"/>
      <c r="E5332" s="8"/>
      <c r="F5332" s="8"/>
      <c r="G5332" s="68" t="s">
        <v>3745</v>
      </c>
      <c r="H5332" s="68"/>
      <c r="I5332" s="4">
        <f>ROUND(SUM(I5327,I5331),2)</f>
        <v>44.4</v>
      </c>
    </row>
    <row r="5333" spans="1:9" ht="9.9499999999999993" customHeight="1" x14ac:dyDescent="0.25">
      <c r="A5333" s="8"/>
      <c r="B5333" s="8"/>
      <c r="C5333" s="8"/>
      <c r="D5333" s="8"/>
      <c r="E5333" s="8"/>
      <c r="F5333" s="8"/>
      <c r="G5333" s="62"/>
      <c r="H5333" s="62"/>
      <c r="I5333" s="62"/>
    </row>
    <row r="5334" spans="1:9" ht="20.100000000000001" customHeight="1" x14ac:dyDescent="0.25">
      <c r="A5334" s="63" t="s">
        <v>5540</v>
      </c>
      <c r="B5334" s="63"/>
      <c r="C5334" s="63"/>
      <c r="D5334" s="63"/>
      <c r="E5334" s="63"/>
      <c r="F5334" s="63"/>
      <c r="G5334" s="63"/>
      <c r="H5334" s="63"/>
      <c r="I5334" s="63"/>
    </row>
    <row r="5335" spans="1:9" ht="15" customHeight="1" x14ac:dyDescent="0.25">
      <c r="A5335" s="64" t="s">
        <v>3887</v>
      </c>
      <c r="B5335" s="64"/>
      <c r="C5335" s="65" t="s">
        <v>3</v>
      </c>
      <c r="D5335" s="65"/>
      <c r="E5335" s="65"/>
      <c r="F5335" s="12" t="s">
        <v>4</v>
      </c>
      <c r="G5335" s="12" t="s">
        <v>3725</v>
      </c>
      <c r="H5335" s="12" t="s">
        <v>3726</v>
      </c>
      <c r="I5335" s="12" t="s">
        <v>3727</v>
      </c>
    </row>
    <row r="5336" spans="1:9" ht="21" customHeight="1" x14ac:dyDescent="0.25">
      <c r="A5336" s="13" t="s">
        <v>5541</v>
      </c>
      <c r="B5336" s="14" t="s">
        <v>1708</v>
      </c>
      <c r="C5336" s="66" t="s">
        <v>188</v>
      </c>
      <c r="D5336" s="66"/>
      <c r="E5336" s="66"/>
      <c r="F5336" s="13" t="s">
        <v>286</v>
      </c>
      <c r="G5336" s="15">
        <v>1</v>
      </c>
      <c r="H5336" s="16">
        <v>3.75</v>
      </c>
      <c r="I5336" s="16">
        <f>TRUNC(TRUNC(G5336,8)*H5336,2)</f>
        <v>3.75</v>
      </c>
    </row>
    <row r="5337" spans="1:9" ht="15" customHeight="1" x14ac:dyDescent="0.25">
      <c r="A5337" s="8"/>
      <c r="B5337" s="8"/>
      <c r="C5337" s="8"/>
      <c r="D5337" s="8"/>
      <c r="E5337" s="8"/>
      <c r="F5337" s="8"/>
      <c r="G5337" s="67" t="s">
        <v>3896</v>
      </c>
      <c r="H5337" s="67"/>
      <c r="I5337" s="17">
        <f>SUM(I5336:I5336)</f>
        <v>3.75</v>
      </c>
    </row>
    <row r="5338" spans="1:9" ht="15" customHeight="1" x14ac:dyDescent="0.25">
      <c r="A5338" s="64" t="s">
        <v>3872</v>
      </c>
      <c r="B5338" s="64"/>
      <c r="C5338" s="65" t="s">
        <v>3</v>
      </c>
      <c r="D5338" s="65"/>
      <c r="E5338" s="65"/>
      <c r="F5338" s="12" t="s">
        <v>4</v>
      </c>
      <c r="G5338" s="12" t="s">
        <v>3725</v>
      </c>
      <c r="H5338" s="12" t="s">
        <v>3726</v>
      </c>
      <c r="I5338" s="12" t="s">
        <v>3727</v>
      </c>
    </row>
    <row r="5339" spans="1:9" ht="15" customHeight="1" x14ac:dyDescent="0.25">
      <c r="A5339" s="13" t="s">
        <v>4269</v>
      </c>
      <c r="B5339" s="14" t="s">
        <v>4270</v>
      </c>
      <c r="C5339" s="66" t="s">
        <v>17</v>
      </c>
      <c r="D5339" s="66"/>
      <c r="E5339" s="66"/>
      <c r="F5339" s="13" t="s">
        <v>25</v>
      </c>
      <c r="G5339" s="15">
        <v>0.2</v>
      </c>
      <c r="H5339" s="16">
        <v>33.94</v>
      </c>
      <c r="I5339" s="16">
        <f>TRUNC(TRUNC(G5339,8)*H5339,2)</f>
        <v>6.78</v>
      </c>
    </row>
    <row r="5340" spans="1:9" ht="15" customHeight="1" x14ac:dyDescent="0.25">
      <c r="A5340" s="13" t="s">
        <v>3899</v>
      </c>
      <c r="B5340" s="14" t="s">
        <v>3900</v>
      </c>
      <c r="C5340" s="66" t="s">
        <v>17</v>
      </c>
      <c r="D5340" s="66"/>
      <c r="E5340" s="66"/>
      <c r="F5340" s="13" t="s">
        <v>25</v>
      </c>
      <c r="G5340" s="15">
        <v>0.2</v>
      </c>
      <c r="H5340" s="16">
        <v>24.37</v>
      </c>
      <c r="I5340" s="16">
        <f>TRUNC(TRUNC(G5340,8)*H5340,2)</f>
        <v>4.87</v>
      </c>
    </row>
    <row r="5341" spans="1:9" ht="18" customHeight="1" x14ac:dyDescent="0.25">
      <c r="A5341" s="8"/>
      <c r="B5341" s="8"/>
      <c r="C5341" s="8"/>
      <c r="D5341" s="8"/>
      <c r="E5341" s="8"/>
      <c r="F5341" s="8"/>
      <c r="G5341" s="67" t="s">
        <v>3875</v>
      </c>
      <c r="H5341" s="67"/>
      <c r="I5341" s="17">
        <f>SUM(I5339:I5340)</f>
        <v>11.65</v>
      </c>
    </row>
    <row r="5342" spans="1:9" ht="15" customHeight="1" x14ac:dyDescent="0.25">
      <c r="A5342" s="8"/>
      <c r="B5342" s="8"/>
      <c r="C5342" s="8"/>
      <c r="D5342" s="8"/>
      <c r="E5342" s="8"/>
      <c r="F5342" s="8"/>
      <c r="G5342" s="68" t="s">
        <v>3745</v>
      </c>
      <c r="H5342" s="68"/>
      <c r="I5342" s="4">
        <f>ROUND(SUM(I5337,I5341),2)</f>
        <v>15.4</v>
      </c>
    </row>
    <row r="5343" spans="1:9" ht="9.9499999999999993" customHeight="1" x14ac:dyDescent="0.25">
      <c r="A5343" s="8"/>
      <c r="B5343" s="8"/>
      <c r="C5343" s="8"/>
      <c r="D5343" s="8"/>
      <c r="E5343" s="8"/>
      <c r="F5343" s="8"/>
      <c r="G5343" s="62"/>
      <c r="H5343" s="62"/>
      <c r="I5343" s="62"/>
    </row>
    <row r="5344" spans="1:9" ht="20.100000000000001" customHeight="1" x14ac:dyDescent="0.25">
      <c r="A5344" s="63" t="s">
        <v>5542</v>
      </c>
      <c r="B5344" s="63"/>
      <c r="C5344" s="63"/>
      <c r="D5344" s="63"/>
      <c r="E5344" s="63"/>
      <c r="F5344" s="63"/>
      <c r="G5344" s="63"/>
      <c r="H5344" s="63"/>
      <c r="I5344" s="63"/>
    </row>
    <row r="5345" spans="1:9" ht="15" customHeight="1" x14ac:dyDescent="0.25">
      <c r="A5345" s="64" t="s">
        <v>3887</v>
      </c>
      <c r="B5345" s="64"/>
      <c r="C5345" s="65" t="s">
        <v>3</v>
      </c>
      <c r="D5345" s="65"/>
      <c r="E5345" s="65"/>
      <c r="F5345" s="12" t="s">
        <v>4</v>
      </c>
      <c r="G5345" s="12" t="s">
        <v>3725</v>
      </c>
      <c r="H5345" s="12" t="s">
        <v>3726</v>
      </c>
      <c r="I5345" s="12" t="s">
        <v>3727</v>
      </c>
    </row>
    <row r="5346" spans="1:9" ht="21" customHeight="1" x14ac:dyDescent="0.25">
      <c r="A5346" s="13" t="s">
        <v>5543</v>
      </c>
      <c r="B5346" s="14" t="s">
        <v>5544</v>
      </c>
      <c r="C5346" s="66" t="s">
        <v>188</v>
      </c>
      <c r="D5346" s="66"/>
      <c r="E5346" s="66"/>
      <c r="F5346" s="13" t="s">
        <v>286</v>
      </c>
      <c r="G5346" s="15">
        <v>1</v>
      </c>
      <c r="H5346" s="16">
        <v>3.5</v>
      </c>
      <c r="I5346" s="16">
        <f>ROUND(ROUND(G5346,8)*H5346,2)</f>
        <v>3.5</v>
      </c>
    </row>
    <row r="5347" spans="1:9" ht="15" customHeight="1" x14ac:dyDescent="0.25">
      <c r="A5347" s="8"/>
      <c r="B5347" s="8"/>
      <c r="C5347" s="8"/>
      <c r="D5347" s="8"/>
      <c r="E5347" s="8"/>
      <c r="F5347" s="8"/>
      <c r="G5347" s="67" t="s">
        <v>3896</v>
      </c>
      <c r="H5347" s="67"/>
      <c r="I5347" s="17">
        <f>SUM(I5346:I5346)</f>
        <v>3.5</v>
      </c>
    </row>
    <row r="5348" spans="1:9" ht="15" customHeight="1" x14ac:dyDescent="0.25">
      <c r="A5348" s="64" t="s">
        <v>3872</v>
      </c>
      <c r="B5348" s="64"/>
      <c r="C5348" s="65" t="s">
        <v>3</v>
      </c>
      <c r="D5348" s="65"/>
      <c r="E5348" s="65"/>
      <c r="F5348" s="12" t="s">
        <v>4</v>
      </c>
      <c r="G5348" s="12" t="s">
        <v>3725</v>
      </c>
      <c r="H5348" s="12" t="s">
        <v>3726</v>
      </c>
      <c r="I5348" s="12" t="s">
        <v>3727</v>
      </c>
    </row>
    <row r="5349" spans="1:9" ht="21" customHeight="1" x14ac:dyDescent="0.25">
      <c r="A5349" s="13" t="s">
        <v>4267</v>
      </c>
      <c r="B5349" s="14" t="s">
        <v>4268</v>
      </c>
      <c r="C5349" s="66" t="s">
        <v>17</v>
      </c>
      <c r="D5349" s="66"/>
      <c r="E5349" s="66"/>
      <c r="F5349" s="13" t="s">
        <v>25</v>
      </c>
      <c r="G5349" s="15">
        <v>0.2</v>
      </c>
      <c r="H5349" s="16">
        <v>25.56</v>
      </c>
      <c r="I5349" s="16">
        <f>ROUND(ROUND(G5349,8)*H5349,2)</f>
        <v>5.1100000000000003</v>
      </c>
    </row>
    <row r="5350" spans="1:9" ht="15" customHeight="1" x14ac:dyDescent="0.25">
      <c r="A5350" s="13" t="s">
        <v>4269</v>
      </c>
      <c r="B5350" s="14" t="s">
        <v>4270</v>
      </c>
      <c r="C5350" s="66" t="s">
        <v>17</v>
      </c>
      <c r="D5350" s="66"/>
      <c r="E5350" s="66"/>
      <c r="F5350" s="13" t="s">
        <v>25</v>
      </c>
      <c r="G5350" s="15">
        <v>0.2</v>
      </c>
      <c r="H5350" s="16">
        <v>33.94</v>
      </c>
      <c r="I5350" s="16">
        <f>ROUND(ROUND(G5350,8)*H5350,2)</f>
        <v>6.79</v>
      </c>
    </row>
    <row r="5351" spans="1:9" ht="18" customHeight="1" x14ac:dyDescent="0.25">
      <c r="A5351" s="8"/>
      <c r="B5351" s="8"/>
      <c r="C5351" s="8"/>
      <c r="D5351" s="8"/>
      <c r="E5351" s="8"/>
      <c r="F5351" s="8"/>
      <c r="G5351" s="67" t="s">
        <v>3875</v>
      </c>
      <c r="H5351" s="67"/>
      <c r="I5351" s="17">
        <f>SUM(I5349:I5350)</f>
        <v>11.9</v>
      </c>
    </row>
    <row r="5352" spans="1:9" ht="15" customHeight="1" x14ac:dyDescent="0.25">
      <c r="A5352" s="69" t="s">
        <v>5545</v>
      </c>
      <c r="B5352" s="69"/>
      <c r="C5352" s="69"/>
      <c r="D5352" s="8"/>
      <c r="E5352" s="8"/>
      <c r="F5352" s="8"/>
      <c r="G5352" s="68" t="s">
        <v>3745</v>
      </c>
      <c r="H5352" s="68"/>
      <c r="I5352" s="4">
        <v>15.4</v>
      </c>
    </row>
    <row r="5353" spans="1:9" ht="9" customHeight="1" x14ac:dyDescent="0.25">
      <c r="A5353" s="69"/>
      <c r="B5353" s="69"/>
      <c r="C5353" s="69"/>
      <c r="D5353" s="8"/>
      <c r="E5353" s="8"/>
      <c r="F5353" s="8"/>
      <c r="G5353" s="8"/>
      <c r="H5353" s="8"/>
      <c r="I5353" s="8"/>
    </row>
    <row r="5354" spans="1:9" ht="9.9499999999999993" customHeight="1" x14ac:dyDescent="0.25">
      <c r="A5354" s="8"/>
      <c r="B5354" s="8"/>
      <c r="C5354" s="8"/>
      <c r="D5354" s="8"/>
      <c r="E5354" s="8"/>
      <c r="F5354" s="8"/>
      <c r="G5354" s="62"/>
      <c r="H5354" s="62"/>
      <c r="I5354" s="62"/>
    </row>
    <row r="5355" spans="1:9" ht="20.100000000000001" customHeight="1" x14ac:dyDescent="0.25">
      <c r="A5355" s="63" t="s">
        <v>5546</v>
      </c>
      <c r="B5355" s="63"/>
      <c r="C5355" s="63"/>
      <c r="D5355" s="63"/>
      <c r="E5355" s="63"/>
      <c r="F5355" s="63"/>
      <c r="G5355" s="63"/>
      <c r="H5355" s="63"/>
      <c r="I5355" s="63"/>
    </row>
    <row r="5356" spans="1:9" ht="15" customHeight="1" x14ac:dyDescent="0.25">
      <c r="A5356" s="64" t="s">
        <v>3887</v>
      </c>
      <c r="B5356" s="64"/>
      <c r="C5356" s="65" t="s">
        <v>3</v>
      </c>
      <c r="D5356" s="65"/>
      <c r="E5356" s="65"/>
      <c r="F5356" s="12" t="s">
        <v>4</v>
      </c>
      <c r="G5356" s="12" t="s">
        <v>3725</v>
      </c>
      <c r="H5356" s="12" t="s">
        <v>3726</v>
      </c>
      <c r="I5356" s="12" t="s">
        <v>3727</v>
      </c>
    </row>
    <row r="5357" spans="1:9" ht="21" customHeight="1" x14ac:dyDescent="0.25">
      <c r="A5357" s="13" t="s">
        <v>5547</v>
      </c>
      <c r="B5357" s="14" t="s">
        <v>1714</v>
      </c>
      <c r="C5357" s="66" t="s">
        <v>188</v>
      </c>
      <c r="D5357" s="66"/>
      <c r="E5357" s="66"/>
      <c r="F5357" s="13" t="s">
        <v>286</v>
      </c>
      <c r="G5357" s="15">
        <v>1</v>
      </c>
      <c r="H5357" s="16">
        <v>14.9</v>
      </c>
      <c r="I5357" s="16">
        <f>ROUND(ROUND(G5357,8)*H5357,2)</f>
        <v>14.9</v>
      </c>
    </row>
    <row r="5358" spans="1:9" ht="15" customHeight="1" x14ac:dyDescent="0.25">
      <c r="A5358" s="8"/>
      <c r="B5358" s="8"/>
      <c r="C5358" s="8"/>
      <c r="D5358" s="8"/>
      <c r="E5358" s="8"/>
      <c r="F5358" s="8"/>
      <c r="G5358" s="67" t="s">
        <v>3896</v>
      </c>
      <c r="H5358" s="67"/>
      <c r="I5358" s="17">
        <f>SUM(I5357:I5357)</f>
        <v>14.9</v>
      </c>
    </row>
    <row r="5359" spans="1:9" ht="15" customHeight="1" x14ac:dyDescent="0.25">
      <c r="A5359" s="64" t="s">
        <v>3872</v>
      </c>
      <c r="B5359" s="64"/>
      <c r="C5359" s="65" t="s">
        <v>3</v>
      </c>
      <c r="D5359" s="65"/>
      <c r="E5359" s="65"/>
      <c r="F5359" s="12" t="s">
        <v>4</v>
      </c>
      <c r="G5359" s="12" t="s">
        <v>3725</v>
      </c>
      <c r="H5359" s="12" t="s">
        <v>3726</v>
      </c>
      <c r="I5359" s="12" t="s">
        <v>3727</v>
      </c>
    </row>
    <row r="5360" spans="1:9" ht="21" customHeight="1" x14ac:dyDescent="0.25">
      <c r="A5360" s="13" t="s">
        <v>4267</v>
      </c>
      <c r="B5360" s="14" t="s">
        <v>4268</v>
      </c>
      <c r="C5360" s="66" t="s">
        <v>17</v>
      </c>
      <c r="D5360" s="66"/>
      <c r="E5360" s="66"/>
      <c r="F5360" s="13" t="s">
        <v>25</v>
      </c>
      <c r="G5360" s="15">
        <v>0.2</v>
      </c>
      <c r="H5360" s="16">
        <v>25.56</v>
      </c>
      <c r="I5360" s="16">
        <f>ROUND(ROUND(G5360,8)*H5360,2)</f>
        <v>5.1100000000000003</v>
      </c>
    </row>
    <row r="5361" spans="1:9" ht="15" customHeight="1" x14ac:dyDescent="0.25">
      <c r="A5361" s="13" t="s">
        <v>4269</v>
      </c>
      <c r="B5361" s="14" t="s">
        <v>4270</v>
      </c>
      <c r="C5361" s="66" t="s">
        <v>17</v>
      </c>
      <c r="D5361" s="66"/>
      <c r="E5361" s="66"/>
      <c r="F5361" s="13" t="s">
        <v>25</v>
      </c>
      <c r="G5361" s="15">
        <v>0.2</v>
      </c>
      <c r="H5361" s="16">
        <v>33.94</v>
      </c>
      <c r="I5361" s="16">
        <f>ROUND(ROUND(G5361,8)*H5361,2)</f>
        <v>6.79</v>
      </c>
    </row>
    <row r="5362" spans="1:9" ht="18" customHeight="1" x14ac:dyDescent="0.25">
      <c r="A5362" s="8"/>
      <c r="B5362" s="8"/>
      <c r="C5362" s="8"/>
      <c r="D5362" s="8"/>
      <c r="E5362" s="8"/>
      <c r="F5362" s="8"/>
      <c r="G5362" s="67" t="s">
        <v>3875</v>
      </c>
      <c r="H5362" s="67"/>
      <c r="I5362" s="17">
        <f>SUM(I5360:I5361)</f>
        <v>11.9</v>
      </c>
    </row>
    <row r="5363" spans="1:9" ht="15" customHeight="1" x14ac:dyDescent="0.25">
      <c r="A5363" s="69" t="s">
        <v>5545</v>
      </c>
      <c r="B5363" s="69"/>
      <c r="C5363" s="69"/>
      <c r="D5363" s="8"/>
      <c r="E5363" s="8"/>
      <c r="F5363" s="8"/>
      <c r="G5363" s="68" t="s">
        <v>3745</v>
      </c>
      <c r="H5363" s="68"/>
      <c r="I5363" s="4">
        <v>26.8</v>
      </c>
    </row>
    <row r="5364" spans="1:9" ht="9" customHeight="1" x14ac:dyDescent="0.25">
      <c r="A5364" s="69"/>
      <c r="B5364" s="69"/>
      <c r="C5364" s="69"/>
      <c r="D5364" s="8"/>
      <c r="E5364" s="8"/>
      <c r="F5364" s="8"/>
      <c r="G5364" s="8"/>
      <c r="H5364" s="8"/>
      <c r="I5364" s="8"/>
    </row>
    <row r="5365" spans="1:9" ht="9.9499999999999993" customHeight="1" x14ac:dyDescent="0.25">
      <c r="A5365" s="8"/>
      <c r="B5365" s="8"/>
      <c r="C5365" s="8"/>
      <c r="D5365" s="8"/>
      <c r="E5365" s="8"/>
      <c r="F5365" s="8"/>
      <c r="G5365" s="62"/>
      <c r="H5365" s="62"/>
      <c r="I5365" s="62"/>
    </row>
    <row r="5366" spans="1:9" ht="20.100000000000001" customHeight="1" x14ac:dyDescent="0.25">
      <c r="A5366" s="63" t="s">
        <v>5548</v>
      </c>
      <c r="B5366" s="63"/>
      <c r="C5366" s="63"/>
      <c r="D5366" s="63"/>
      <c r="E5366" s="63"/>
      <c r="F5366" s="63"/>
      <c r="G5366" s="63"/>
      <c r="H5366" s="63"/>
      <c r="I5366" s="63"/>
    </row>
    <row r="5367" spans="1:9" ht="15" customHeight="1" x14ac:dyDescent="0.25">
      <c r="A5367" s="64" t="s">
        <v>3887</v>
      </c>
      <c r="B5367" s="64"/>
      <c r="C5367" s="65" t="s">
        <v>3</v>
      </c>
      <c r="D5367" s="65"/>
      <c r="E5367" s="65"/>
      <c r="F5367" s="12" t="s">
        <v>4</v>
      </c>
      <c r="G5367" s="12" t="s">
        <v>3725</v>
      </c>
      <c r="H5367" s="12" t="s">
        <v>3726</v>
      </c>
      <c r="I5367" s="12" t="s">
        <v>3727</v>
      </c>
    </row>
    <row r="5368" spans="1:9" ht="15" customHeight="1" x14ac:dyDescent="0.25">
      <c r="A5368" s="13" t="s">
        <v>5549</v>
      </c>
      <c r="B5368" s="14" t="s">
        <v>1717</v>
      </c>
      <c r="C5368" s="66" t="s">
        <v>188</v>
      </c>
      <c r="D5368" s="66"/>
      <c r="E5368" s="66"/>
      <c r="F5368" s="13" t="s">
        <v>286</v>
      </c>
      <c r="G5368" s="15">
        <v>1</v>
      </c>
      <c r="H5368" s="16">
        <v>54.9</v>
      </c>
      <c r="I5368" s="16">
        <f>TRUNC(TRUNC(G5368,8)*H5368,2)</f>
        <v>54.9</v>
      </c>
    </row>
    <row r="5369" spans="1:9" ht="15" customHeight="1" x14ac:dyDescent="0.25">
      <c r="A5369" s="8"/>
      <c r="B5369" s="8"/>
      <c r="C5369" s="8"/>
      <c r="D5369" s="8"/>
      <c r="E5369" s="8"/>
      <c r="F5369" s="8"/>
      <c r="G5369" s="67" t="s">
        <v>3896</v>
      </c>
      <c r="H5369" s="67"/>
      <c r="I5369" s="17">
        <f>SUM(I5368:I5368)</f>
        <v>54.9</v>
      </c>
    </row>
    <row r="5370" spans="1:9" ht="15" customHeight="1" x14ac:dyDescent="0.25">
      <c r="A5370" s="64" t="s">
        <v>3872</v>
      </c>
      <c r="B5370" s="64"/>
      <c r="C5370" s="65" t="s">
        <v>3</v>
      </c>
      <c r="D5370" s="65"/>
      <c r="E5370" s="65"/>
      <c r="F5370" s="12" t="s">
        <v>4</v>
      </c>
      <c r="G5370" s="12" t="s">
        <v>3725</v>
      </c>
      <c r="H5370" s="12" t="s">
        <v>3726</v>
      </c>
      <c r="I5370" s="12" t="s">
        <v>3727</v>
      </c>
    </row>
    <row r="5371" spans="1:9" ht="15" customHeight="1" x14ac:dyDescent="0.25">
      <c r="A5371" s="13" t="s">
        <v>4269</v>
      </c>
      <c r="B5371" s="14" t="s">
        <v>4270</v>
      </c>
      <c r="C5371" s="66" t="s">
        <v>17</v>
      </c>
      <c r="D5371" s="66"/>
      <c r="E5371" s="66"/>
      <c r="F5371" s="13" t="s">
        <v>25</v>
      </c>
      <c r="G5371" s="15">
        <v>0.5</v>
      </c>
      <c r="H5371" s="16">
        <v>33.94</v>
      </c>
      <c r="I5371" s="16">
        <f>TRUNC(TRUNC(G5371,8)*H5371,2)</f>
        <v>16.97</v>
      </c>
    </row>
    <row r="5372" spans="1:9" ht="15" customHeight="1" x14ac:dyDescent="0.25">
      <c r="A5372" s="13" t="s">
        <v>3899</v>
      </c>
      <c r="B5372" s="14" t="s">
        <v>3900</v>
      </c>
      <c r="C5372" s="66" t="s">
        <v>17</v>
      </c>
      <c r="D5372" s="66"/>
      <c r="E5372" s="66"/>
      <c r="F5372" s="13" t="s">
        <v>25</v>
      </c>
      <c r="G5372" s="15">
        <v>0.5</v>
      </c>
      <c r="H5372" s="16">
        <v>24.37</v>
      </c>
      <c r="I5372" s="16">
        <f>TRUNC(TRUNC(G5372,8)*H5372,2)</f>
        <v>12.18</v>
      </c>
    </row>
    <row r="5373" spans="1:9" ht="18" customHeight="1" x14ac:dyDescent="0.25">
      <c r="A5373" s="8"/>
      <c r="B5373" s="8"/>
      <c r="C5373" s="8"/>
      <c r="D5373" s="8"/>
      <c r="E5373" s="8"/>
      <c r="F5373" s="8"/>
      <c r="G5373" s="67" t="s">
        <v>3875</v>
      </c>
      <c r="H5373" s="67"/>
      <c r="I5373" s="17">
        <f>SUM(I5371:I5372)</f>
        <v>29.15</v>
      </c>
    </row>
    <row r="5374" spans="1:9" ht="15" customHeight="1" x14ac:dyDescent="0.25">
      <c r="A5374" s="8"/>
      <c r="B5374" s="8"/>
      <c r="C5374" s="8"/>
      <c r="D5374" s="8"/>
      <c r="E5374" s="8"/>
      <c r="F5374" s="8"/>
      <c r="G5374" s="68" t="s">
        <v>3745</v>
      </c>
      <c r="H5374" s="68"/>
      <c r="I5374" s="4">
        <f>ROUND(SUM(I5369,I5373),2)</f>
        <v>84.05</v>
      </c>
    </row>
    <row r="5375" spans="1:9" ht="9.9499999999999993" customHeight="1" x14ac:dyDescent="0.25">
      <c r="A5375" s="8"/>
      <c r="B5375" s="8"/>
      <c r="C5375" s="8"/>
      <c r="D5375" s="8"/>
      <c r="E5375" s="8"/>
      <c r="F5375" s="8"/>
      <c r="G5375" s="62"/>
      <c r="H5375" s="62"/>
      <c r="I5375" s="62"/>
    </row>
    <row r="5376" spans="1:9" ht="20.100000000000001" customHeight="1" x14ac:dyDescent="0.25">
      <c r="A5376" s="63" t="s">
        <v>5550</v>
      </c>
      <c r="B5376" s="63"/>
      <c r="C5376" s="63"/>
      <c r="D5376" s="63"/>
      <c r="E5376" s="63"/>
      <c r="F5376" s="63"/>
      <c r="G5376" s="63"/>
      <c r="H5376" s="63"/>
      <c r="I5376" s="63"/>
    </row>
    <row r="5377" spans="1:9" ht="15" customHeight="1" x14ac:dyDescent="0.25">
      <c r="A5377" s="64" t="s">
        <v>3887</v>
      </c>
      <c r="B5377" s="64"/>
      <c r="C5377" s="65" t="s">
        <v>3</v>
      </c>
      <c r="D5377" s="65"/>
      <c r="E5377" s="65"/>
      <c r="F5377" s="12" t="s">
        <v>4</v>
      </c>
      <c r="G5377" s="12" t="s">
        <v>3725</v>
      </c>
      <c r="H5377" s="12" t="s">
        <v>3726</v>
      </c>
      <c r="I5377" s="12" t="s">
        <v>3727</v>
      </c>
    </row>
    <row r="5378" spans="1:9" ht="21" customHeight="1" x14ac:dyDescent="0.25">
      <c r="A5378" s="13" t="s">
        <v>5551</v>
      </c>
      <c r="B5378" s="14" t="s">
        <v>5552</v>
      </c>
      <c r="C5378" s="66" t="s">
        <v>188</v>
      </c>
      <c r="D5378" s="66"/>
      <c r="E5378" s="66"/>
      <c r="F5378" s="13" t="s">
        <v>286</v>
      </c>
      <c r="G5378" s="15">
        <v>1</v>
      </c>
      <c r="H5378" s="16">
        <v>3.2</v>
      </c>
      <c r="I5378" s="16">
        <f>ROUND(ROUND(G5378,8)*H5378,2)</f>
        <v>3.2</v>
      </c>
    </row>
    <row r="5379" spans="1:9" ht="15" customHeight="1" x14ac:dyDescent="0.25">
      <c r="A5379" s="8"/>
      <c r="B5379" s="8"/>
      <c r="C5379" s="8"/>
      <c r="D5379" s="8"/>
      <c r="E5379" s="8"/>
      <c r="F5379" s="8"/>
      <c r="G5379" s="67" t="s">
        <v>3896</v>
      </c>
      <c r="H5379" s="67"/>
      <c r="I5379" s="17">
        <f>SUM(I5378:I5378)</f>
        <v>3.2</v>
      </c>
    </row>
    <row r="5380" spans="1:9" ht="15" customHeight="1" x14ac:dyDescent="0.25">
      <c r="A5380" s="64" t="s">
        <v>3872</v>
      </c>
      <c r="B5380" s="64"/>
      <c r="C5380" s="65" t="s">
        <v>3</v>
      </c>
      <c r="D5380" s="65"/>
      <c r="E5380" s="65"/>
      <c r="F5380" s="12" t="s">
        <v>4</v>
      </c>
      <c r="G5380" s="12" t="s">
        <v>3725</v>
      </c>
      <c r="H5380" s="12" t="s">
        <v>3726</v>
      </c>
      <c r="I5380" s="12" t="s">
        <v>3727</v>
      </c>
    </row>
    <row r="5381" spans="1:9" ht="21" customHeight="1" x14ac:dyDescent="0.25">
      <c r="A5381" s="13" t="s">
        <v>4267</v>
      </c>
      <c r="B5381" s="14" t="s">
        <v>4268</v>
      </c>
      <c r="C5381" s="66" t="s">
        <v>17</v>
      </c>
      <c r="D5381" s="66"/>
      <c r="E5381" s="66"/>
      <c r="F5381" s="13" t="s">
        <v>25</v>
      </c>
      <c r="G5381" s="15">
        <v>0.2</v>
      </c>
      <c r="H5381" s="16">
        <v>25.56</v>
      </c>
      <c r="I5381" s="16">
        <f>ROUND(ROUND(G5381,8)*H5381,2)</f>
        <v>5.1100000000000003</v>
      </c>
    </row>
    <row r="5382" spans="1:9" ht="15" customHeight="1" x14ac:dyDescent="0.25">
      <c r="A5382" s="13" t="s">
        <v>4269</v>
      </c>
      <c r="B5382" s="14" t="s">
        <v>4270</v>
      </c>
      <c r="C5382" s="66" t="s">
        <v>17</v>
      </c>
      <c r="D5382" s="66"/>
      <c r="E5382" s="66"/>
      <c r="F5382" s="13" t="s">
        <v>25</v>
      </c>
      <c r="G5382" s="15">
        <v>0.2</v>
      </c>
      <c r="H5382" s="16">
        <v>33.94</v>
      </c>
      <c r="I5382" s="16">
        <f>ROUND(ROUND(G5382,8)*H5382,2)</f>
        <v>6.79</v>
      </c>
    </row>
    <row r="5383" spans="1:9" ht="18" customHeight="1" x14ac:dyDescent="0.25">
      <c r="A5383" s="8"/>
      <c r="B5383" s="8"/>
      <c r="C5383" s="8"/>
      <c r="D5383" s="8"/>
      <c r="E5383" s="8"/>
      <c r="F5383" s="8"/>
      <c r="G5383" s="67" t="s">
        <v>3875</v>
      </c>
      <c r="H5383" s="67"/>
      <c r="I5383" s="17">
        <f>SUM(I5381:I5382)</f>
        <v>11.9</v>
      </c>
    </row>
    <row r="5384" spans="1:9" ht="15" customHeight="1" x14ac:dyDescent="0.25">
      <c r="A5384" s="69" t="s">
        <v>5545</v>
      </c>
      <c r="B5384" s="69"/>
      <c r="C5384" s="69"/>
      <c r="D5384" s="8"/>
      <c r="E5384" s="8"/>
      <c r="F5384" s="8"/>
      <c r="G5384" s="68" t="s">
        <v>3745</v>
      </c>
      <c r="H5384" s="68"/>
      <c r="I5384" s="4">
        <v>15.1</v>
      </c>
    </row>
    <row r="5385" spans="1:9" ht="9" customHeight="1" x14ac:dyDescent="0.25">
      <c r="A5385" s="69"/>
      <c r="B5385" s="69"/>
      <c r="C5385" s="69"/>
      <c r="D5385" s="8"/>
      <c r="E5385" s="8"/>
      <c r="F5385" s="8"/>
      <c r="G5385" s="8"/>
      <c r="H5385" s="8"/>
      <c r="I5385" s="8"/>
    </row>
    <row r="5386" spans="1:9" ht="9.9499999999999993" customHeight="1" x14ac:dyDescent="0.25">
      <c r="A5386" s="8"/>
      <c r="B5386" s="8"/>
      <c r="C5386" s="8"/>
      <c r="D5386" s="8"/>
      <c r="E5386" s="8"/>
      <c r="F5386" s="8"/>
      <c r="G5386" s="62"/>
      <c r="H5386" s="62"/>
      <c r="I5386" s="62"/>
    </row>
    <row r="5387" spans="1:9" ht="20.100000000000001" customHeight="1" x14ac:dyDescent="0.25">
      <c r="A5387" s="63" t="s">
        <v>5553</v>
      </c>
      <c r="B5387" s="63"/>
      <c r="C5387" s="63"/>
      <c r="D5387" s="63"/>
      <c r="E5387" s="63"/>
      <c r="F5387" s="63"/>
      <c r="G5387" s="63"/>
      <c r="H5387" s="63"/>
      <c r="I5387" s="63"/>
    </row>
    <row r="5388" spans="1:9" ht="15" customHeight="1" x14ac:dyDescent="0.25">
      <c r="A5388" s="64" t="s">
        <v>3887</v>
      </c>
      <c r="B5388" s="64"/>
      <c r="C5388" s="65" t="s">
        <v>3</v>
      </c>
      <c r="D5388" s="65"/>
      <c r="E5388" s="65"/>
      <c r="F5388" s="12" t="s">
        <v>4</v>
      </c>
      <c r="G5388" s="12" t="s">
        <v>3725</v>
      </c>
      <c r="H5388" s="12" t="s">
        <v>3726</v>
      </c>
      <c r="I5388" s="12" t="s">
        <v>3727</v>
      </c>
    </row>
    <row r="5389" spans="1:9" ht="21" customHeight="1" x14ac:dyDescent="0.25">
      <c r="A5389" s="13" t="s">
        <v>5554</v>
      </c>
      <c r="B5389" s="14" t="s">
        <v>1723</v>
      </c>
      <c r="C5389" s="66" t="s">
        <v>188</v>
      </c>
      <c r="D5389" s="66"/>
      <c r="E5389" s="66"/>
      <c r="F5389" s="13" t="s">
        <v>286</v>
      </c>
      <c r="G5389" s="15">
        <v>1</v>
      </c>
      <c r="H5389" s="16">
        <v>22.4</v>
      </c>
      <c r="I5389" s="16">
        <f>TRUNC(TRUNC(G5389,8)*H5389,2)</f>
        <v>22.4</v>
      </c>
    </row>
    <row r="5390" spans="1:9" ht="15" customHeight="1" x14ac:dyDescent="0.25">
      <c r="A5390" s="8"/>
      <c r="B5390" s="8"/>
      <c r="C5390" s="8"/>
      <c r="D5390" s="8"/>
      <c r="E5390" s="8"/>
      <c r="F5390" s="8"/>
      <c r="G5390" s="67" t="s">
        <v>3896</v>
      </c>
      <c r="H5390" s="67"/>
      <c r="I5390" s="17">
        <f>SUM(I5389:I5389)</f>
        <v>22.4</v>
      </c>
    </row>
    <row r="5391" spans="1:9" ht="15" customHeight="1" x14ac:dyDescent="0.25">
      <c r="A5391" s="64" t="s">
        <v>3872</v>
      </c>
      <c r="B5391" s="64"/>
      <c r="C5391" s="65" t="s">
        <v>3</v>
      </c>
      <c r="D5391" s="65"/>
      <c r="E5391" s="65"/>
      <c r="F5391" s="12" t="s">
        <v>4</v>
      </c>
      <c r="G5391" s="12" t="s">
        <v>3725</v>
      </c>
      <c r="H5391" s="12" t="s">
        <v>3726</v>
      </c>
      <c r="I5391" s="12" t="s">
        <v>3727</v>
      </c>
    </row>
    <row r="5392" spans="1:9" ht="15" customHeight="1" x14ac:dyDescent="0.25">
      <c r="A5392" s="13" t="s">
        <v>4269</v>
      </c>
      <c r="B5392" s="14" t="s">
        <v>4270</v>
      </c>
      <c r="C5392" s="66" t="s">
        <v>17</v>
      </c>
      <c r="D5392" s="66"/>
      <c r="E5392" s="66"/>
      <c r="F5392" s="13" t="s">
        <v>25</v>
      </c>
      <c r="G5392" s="15">
        <v>0.2</v>
      </c>
      <c r="H5392" s="16">
        <v>33.94</v>
      </c>
      <c r="I5392" s="16">
        <f>TRUNC(TRUNC(G5392,8)*H5392,2)</f>
        <v>6.78</v>
      </c>
    </row>
    <row r="5393" spans="1:9" ht="15" customHeight="1" x14ac:dyDescent="0.25">
      <c r="A5393" s="13" t="s">
        <v>3899</v>
      </c>
      <c r="B5393" s="14" t="s">
        <v>3900</v>
      </c>
      <c r="C5393" s="66" t="s">
        <v>17</v>
      </c>
      <c r="D5393" s="66"/>
      <c r="E5393" s="66"/>
      <c r="F5393" s="13" t="s">
        <v>25</v>
      </c>
      <c r="G5393" s="15">
        <v>0.2</v>
      </c>
      <c r="H5393" s="16">
        <v>24.37</v>
      </c>
      <c r="I5393" s="16">
        <f>TRUNC(TRUNC(G5393,8)*H5393,2)</f>
        <v>4.87</v>
      </c>
    </row>
    <row r="5394" spans="1:9" ht="18" customHeight="1" x14ac:dyDescent="0.25">
      <c r="A5394" s="8"/>
      <c r="B5394" s="8"/>
      <c r="C5394" s="8"/>
      <c r="D5394" s="8"/>
      <c r="E5394" s="8"/>
      <c r="F5394" s="8"/>
      <c r="G5394" s="67" t="s">
        <v>3875</v>
      </c>
      <c r="H5394" s="67"/>
      <c r="I5394" s="17">
        <f>SUM(I5392:I5393)</f>
        <v>11.65</v>
      </c>
    </row>
    <row r="5395" spans="1:9" ht="15" customHeight="1" x14ac:dyDescent="0.25">
      <c r="A5395" s="8"/>
      <c r="B5395" s="8"/>
      <c r="C5395" s="8"/>
      <c r="D5395" s="8"/>
      <c r="E5395" s="8"/>
      <c r="F5395" s="8"/>
      <c r="G5395" s="68" t="s">
        <v>3745</v>
      </c>
      <c r="H5395" s="68"/>
      <c r="I5395" s="4">
        <f>ROUND(SUM(I5390,I5394),2)</f>
        <v>34.049999999999997</v>
      </c>
    </row>
    <row r="5396" spans="1:9" ht="9.9499999999999993" customHeight="1" x14ac:dyDescent="0.25">
      <c r="A5396" s="8"/>
      <c r="B5396" s="8"/>
      <c r="C5396" s="8"/>
      <c r="D5396" s="8"/>
      <c r="E5396" s="8"/>
      <c r="F5396" s="8"/>
      <c r="G5396" s="62"/>
      <c r="H5396" s="62"/>
      <c r="I5396" s="62"/>
    </row>
    <row r="5397" spans="1:9" ht="20.100000000000001" customHeight="1" x14ac:dyDescent="0.25">
      <c r="A5397" s="63" t="s">
        <v>5555</v>
      </c>
      <c r="B5397" s="63"/>
      <c r="C5397" s="63"/>
      <c r="D5397" s="63"/>
      <c r="E5397" s="63"/>
      <c r="F5397" s="63"/>
      <c r="G5397" s="63"/>
      <c r="H5397" s="63"/>
      <c r="I5397" s="63"/>
    </row>
    <row r="5398" spans="1:9" ht="15" customHeight="1" x14ac:dyDescent="0.25">
      <c r="A5398" s="64" t="s">
        <v>3887</v>
      </c>
      <c r="B5398" s="64"/>
      <c r="C5398" s="65" t="s">
        <v>3</v>
      </c>
      <c r="D5398" s="65"/>
      <c r="E5398" s="65"/>
      <c r="F5398" s="12" t="s">
        <v>4</v>
      </c>
      <c r="G5398" s="12" t="s">
        <v>3725</v>
      </c>
      <c r="H5398" s="12" t="s">
        <v>3726</v>
      </c>
      <c r="I5398" s="12" t="s">
        <v>3727</v>
      </c>
    </row>
    <row r="5399" spans="1:9" ht="21" customHeight="1" x14ac:dyDescent="0.25">
      <c r="A5399" s="13" t="s">
        <v>5556</v>
      </c>
      <c r="B5399" s="14" t="s">
        <v>5557</v>
      </c>
      <c r="C5399" s="66" t="s">
        <v>188</v>
      </c>
      <c r="D5399" s="66"/>
      <c r="E5399" s="66"/>
      <c r="F5399" s="13" t="s">
        <v>286</v>
      </c>
      <c r="G5399" s="15">
        <v>1</v>
      </c>
      <c r="H5399" s="16">
        <v>15.5</v>
      </c>
      <c r="I5399" s="16">
        <f>TRUNC(TRUNC(G5399,8)*H5399,2)</f>
        <v>15.5</v>
      </c>
    </row>
    <row r="5400" spans="1:9" ht="15" customHeight="1" x14ac:dyDescent="0.25">
      <c r="A5400" s="8"/>
      <c r="B5400" s="8"/>
      <c r="C5400" s="8"/>
      <c r="D5400" s="8"/>
      <c r="E5400" s="8"/>
      <c r="F5400" s="8"/>
      <c r="G5400" s="67" t="s">
        <v>3896</v>
      </c>
      <c r="H5400" s="67"/>
      <c r="I5400" s="17">
        <f>SUM(I5399:I5399)</f>
        <v>15.5</v>
      </c>
    </row>
    <row r="5401" spans="1:9" ht="15" customHeight="1" x14ac:dyDescent="0.25">
      <c r="A5401" s="64" t="s">
        <v>3872</v>
      </c>
      <c r="B5401" s="64"/>
      <c r="C5401" s="65" t="s">
        <v>3</v>
      </c>
      <c r="D5401" s="65"/>
      <c r="E5401" s="65"/>
      <c r="F5401" s="12" t="s">
        <v>4</v>
      </c>
      <c r="G5401" s="12" t="s">
        <v>3725</v>
      </c>
      <c r="H5401" s="12" t="s">
        <v>3726</v>
      </c>
      <c r="I5401" s="12" t="s">
        <v>3727</v>
      </c>
    </row>
    <row r="5402" spans="1:9" ht="15" customHeight="1" x14ac:dyDescent="0.25">
      <c r="A5402" s="13" t="s">
        <v>4269</v>
      </c>
      <c r="B5402" s="14" t="s">
        <v>4270</v>
      </c>
      <c r="C5402" s="66" t="s">
        <v>17</v>
      </c>
      <c r="D5402" s="66"/>
      <c r="E5402" s="66"/>
      <c r="F5402" s="13" t="s">
        <v>25</v>
      </c>
      <c r="G5402" s="15">
        <v>0.2</v>
      </c>
      <c r="H5402" s="16">
        <v>33.94</v>
      </c>
      <c r="I5402" s="16">
        <f>TRUNC(TRUNC(G5402,8)*H5402,2)</f>
        <v>6.78</v>
      </c>
    </row>
    <row r="5403" spans="1:9" ht="15" customHeight="1" x14ac:dyDescent="0.25">
      <c r="A5403" s="13" t="s">
        <v>3899</v>
      </c>
      <c r="B5403" s="14" t="s">
        <v>3900</v>
      </c>
      <c r="C5403" s="66" t="s">
        <v>17</v>
      </c>
      <c r="D5403" s="66"/>
      <c r="E5403" s="66"/>
      <c r="F5403" s="13" t="s">
        <v>25</v>
      </c>
      <c r="G5403" s="15">
        <v>0.2</v>
      </c>
      <c r="H5403" s="16">
        <v>24.37</v>
      </c>
      <c r="I5403" s="16">
        <f>TRUNC(TRUNC(G5403,8)*H5403,2)</f>
        <v>4.87</v>
      </c>
    </row>
    <row r="5404" spans="1:9" ht="18" customHeight="1" x14ac:dyDescent="0.25">
      <c r="A5404" s="8"/>
      <c r="B5404" s="8"/>
      <c r="C5404" s="8"/>
      <c r="D5404" s="8"/>
      <c r="E5404" s="8"/>
      <c r="F5404" s="8"/>
      <c r="G5404" s="67" t="s">
        <v>3875</v>
      </c>
      <c r="H5404" s="67"/>
      <c r="I5404" s="17">
        <f>SUM(I5402:I5403)</f>
        <v>11.65</v>
      </c>
    </row>
    <row r="5405" spans="1:9" ht="15" customHeight="1" x14ac:dyDescent="0.25">
      <c r="A5405" s="8"/>
      <c r="B5405" s="8"/>
      <c r="C5405" s="8"/>
      <c r="D5405" s="8"/>
      <c r="E5405" s="8"/>
      <c r="F5405" s="8"/>
      <c r="G5405" s="68" t="s">
        <v>3745</v>
      </c>
      <c r="H5405" s="68"/>
      <c r="I5405" s="4">
        <f>ROUND(SUM(I5400,I5404),2)</f>
        <v>27.15</v>
      </c>
    </row>
    <row r="5406" spans="1:9" ht="9.9499999999999993" customHeight="1" x14ac:dyDescent="0.25">
      <c r="A5406" s="8"/>
      <c r="B5406" s="8"/>
      <c r="C5406" s="8"/>
      <c r="D5406" s="8"/>
      <c r="E5406" s="8"/>
      <c r="F5406" s="8"/>
      <c r="G5406" s="62"/>
      <c r="H5406" s="62"/>
      <c r="I5406" s="62"/>
    </row>
    <row r="5407" spans="1:9" ht="20.100000000000001" customHeight="1" x14ac:dyDescent="0.25">
      <c r="A5407" s="63" t="s">
        <v>5558</v>
      </c>
      <c r="B5407" s="63"/>
      <c r="C5407" s="63"/>
      <c r="D5407" s="63"/>
      <c r="E5407" s="63"/>
      <c r="F5407" s="63"/>
      <c r="G5407" s="63"/>
      <c r="H5407" s="63"/>
      <c r="I5407" s="63"/>
    </row>
    <row r="5408" spans="1:9" ht="15" customHeight="1" x14ac:dyDescent="0.25">
      <c r="A5408" s="64" t="s">
        <v>3887</v>
      </c>
      <c r="B5408" s="64"/>
      <c r="C5408" s="65" t="s">
        <v>3</v>
      </c>
      <c r="D5408" s="65"/>
      <c r="E5408" s="65"/>
      <c r="F5408" s="12" t="s">
        <v>4</v>
      </c>
      <c r="G5408" s="12" t="s">
        <v>3725</v>
      </c>
      <c r="H5408" s="12" t="s">
        <v>3726</v>
      </c>
      <c r="I5408" s="12" t="s">
        <v>3727</v>
      </c>
    </row>
    <row r="5409" spans="1:9" ht="21" customHeight="1" x14ac:dyDescent="0.25">
      <c r="A5409" s="13" t="s">
        <v>5559</v>
      </c>
      <c r="B5409" s="14" t="s">
        <v>5560</v>
      </c>
      <c r="C5409" s="66" t="s">
        <v>188</v>
      </c>
      <c r="D5409" s="66"/>
      <c r="E5409" s="66"/>
      <c r="F5409" s="13" t="s">
        <v>286</v>
      </c>
      <c r="G5409" s="15">
        <v>1</v>
      </c>
      <c r="H5409" s="16">
        <v>14.35</v>
      </c>
      <c r="I5409" s="16">
        <f>TRUNC(TRUNC(G5409,8)*H5409,2)</f>
        <v>14.35</v>
      </c>
    </row>
    <row r="5410" spans="1:9" ht="15" customHeight="1" x14ac:dyDescent="0.25">
      <c r="A5410" s="8"/>
      <c r="B5410" s="8"/>
      <c r="C5410" s="8"/>
      <c r="D5410" s="8"/>
      <c r="E5410" s="8"/>
      <c r="F5410" s="8"/>
      <c r="G5410" s="67" t="s">
        <v>3896</v>
      </c>
      <c r="H5410" s="67"/>
      <c r="I5410" s="17">
        <f>SUM(I5409:I5409)</f>
        <v>14.35</v>
      </c>
    </row>
    <row r="5411" spans="1:9" ht="15" customHeight="1" x14ac:dyDescent="0.25">
      <c r="A5411" s="64" t="s">
        <v>3872</v>
      </c>
      <c r="B5411" s="64"/>
      <c r="C5411" s="65" t="s">
        <v>3</v>
      </c>
      <c r="D5411" s="65"/>
      <c r="E5411" s="65"/>
      <c r="F5411" s="12" t="s">
        <v>4</v>
      </c>
      <c r="G5411" s="12" t="s">
        <v>3725</v>
      </c>
      <c r="H5411" s="12" t="s">
        <v>3726</v>
      </c>
      <c r="I5411" s="12" t="s">
        <v>3727</v>
      </c>
    </row>
    <row r="5412" spans="1:9" ht="15" customHeight="1" x14ac:dyDescent="0.25">
      <c r="A5412" s="13" t="s">
        <v>4269</v>
      </c>
      <c r="B5412" s="14" t="s">
        <v>4270</v>
      </c>
      <c r="C5412" s="66" t="s">
        <v>17</v>
      </c>
      <c r="D5412" s="66"/>
      <c r="E5412" s="66"/>
      <c r="F5412" s="13" t="s">
        <v>25</v>
      </c>
      <c r="G5412" s="15">
        <v>0.2</v>
      </c>
      <c r="H5412" s="16">
        <v>33.94</v>
      </c>
      <c r="I5412" s="16">
        <f>TRUNC(TRUNC(G5412,8)*H5412,2)</f>
        <v>6.78</v>
      </c>
    </row>
    <row r="5413" spans="1:9" ht="15" customHeight="1" x14ac:dyDescent="0.25">
      <c r="A5413" s="13" t="s">
        <v>3899</v>
      </c>
      <c r="B5413" s="14" t="s">
        <v>3900</v>
      </c>
      <c r="C5413" s="66" t="s">
        <v>17</v>
      </c>
      <c r="D5413" s="66"/>
      <c r="E5413" s="66"/>
      <c r="F5413" s="13" t="s">
        <v>25</v>
      </c>
      <c r="G5413" s="15">
        <v>0.2</v>
      </c>
      <c r="H5413" s="16">
        <v>24.37</v>
      </c>
      <c r="I5413" s="16">
        <f>TRUNC(TRUNC(G5413,8)*H5413,2)</f>
        <v>4.87</v>
      </c>
    </row>
    <row r="5414" spans="1:9" ht="18" customHeight="1" x14ac:dyDescent="0.25">
      <c r="A5414" s="8"/>
      <c r="B5414" s="8"/>
      <c r="C5414" s="8"/>
      <c r="D5414" s="8"/>
      <c r="E5414" s="8"/>
      <c r="F5414" s="8"/>
      <c r="G5414" s="67" t="s">
        <v>3875</v>
      </c>
      <c r="H5414" s="67"/>
      <c r="I5414" s="17">
        <f>SUM(I5412:I5413)</f>
        <v>11.65</v>
      </c>
    </row>
    <row r="5415" spans="1:9" ht="15" customHeight="1" x14ac:dyDescent="0.25">
      <c r="A5415" s="8"/>
      <c r="B5415" s="8"/>
      <c r="C5415" s="8"/>
      <c r="D5415" s="8"/>
      <c r="E5415" s="8"/>
      <c r="F5415" s="8"/>
      <c r="G5415" s="68" t="s">
        <v>3745</v>
      </c>
      <c r="H5415" s="68"/>
      <c r="I5415" s="4">
        <f>ROUND(SUM(I5410,I5414),2)</f>
        <v>26</v>
      </c>
    </row>
    <row r="5416" spans="1:9" ht="9.9499999999999993" customHeight="1" x14ac:dyDescent="0.25">
      <c r="A5416" s="8"/>
      <c r="B5416" s="8"/>
      <c r="C5416" s="8"/>
      <c r="D5416" s="8"/>
      <c r="E5416" s="8"/>
      <c r="F5416" s="8"/>
      <c r="G5416" s="62"/>
      <c r="H5416" s="62"/>
      <c r="I5416" s="62"/>
    </row>
    <row r="5417" spans="1:9" ht="20.100000000000001" customHeight="1" x14ac:dyDescent="0.25">
      <c r="A5417" s="63" t="s">
        <v>5561</v>
      </c>
      <c r="B5417" s="63"/>
      <c r="C5417" s="63"/>
      <c r="D5417" s="63"/>
      <c r="E5417" s="63"/>
      <c r="F5417" s="63"/>
      <c r="G5417" s="63"/>
      <c r="H5417" s="63"/>
      <c r="I5417" s="63"/>
    </row>
    <row r="5418" spans="1:9" ht="15" customHeight="1" x14ac:dyDescent="0.25">
      <c r="A5418" s="64" t="s">
        <v>3887</v>
      </c>
      <c r="B5418" s="64"/>
      <c r="C5418" s="65" t="s">
        <v>3</v>
      </c>
      <c r="D5418" s="65"/>
      <c r="E5418" s="65"/>
      <c r="F5418" s="12" t="s">
        <v>4</v>
      </c>
      <c r="G5418" s="12" t="s">
        <v>3725</v>
      </c>
      <c r="H5418" s="12" t="s">
        <v>3726</v>
      </c>
      <c r="I5418" s="12" t="s">
        <v>3727</v>
      </c>
    </row>
    <row r="5419" spans="1:9" ht="15" customHeight="1" x14ac:dyDescent="0.25">
      <c r="A5419" s="13" t="s">
        <v>5562</v>
      </c>
      <c r="B5419" s="14" t="s">
        <v>1732</v>
      </c>
      <c r="C5419" s="66" t="s">
        <v>188</v>
      </c>
      <c r="D5419" s="66"/>
      <c r="E5419" s="66"/>
      <c r="F5419" s="13" t="s">
        <v>286</v>
      </c>
      <c r="G5419" s="15">
        <v>1</v>
      </c>
      <c r="H5419" s="16">
        <v>3.25</v>
      </c>
      <c r="I5419" s="16">
        <f>TRUNC(TRUNC(G5419,8)*H5419,2)</f>
        <v>3.25</v>
      </c>
    </row>
    <row r="5420" spans="1:9" ht="15" customHeight="1" x14ac:dyDescent="0.25">
      <c r="A5420" s="8"/>
      <c r="B5420" s="8"/>
      <c r="C5420" s="8"/>
      <c r="D5420" s="8"/>
      <c r="E5420" s="8"/>
      <c r="F5420" s="8"/>
      <c r="G5420" s="67" t="s">
        <v>3896</v>
      </c>
      <c r="H5420" s="67"/>
      <c r="I5420" s="17">
        <f>SUM(I5419:I5419)</f>
        <v>3.25</v>
      </c>
    </row>
    <row r="5421" spans="1:9" ht="15" customHeight="1" x14ac:dyDescent="0.25">
      <c r="A5421" s="64" t="s">
        <v>3872</v>
      </c>
      <c r="B5421" s="64"/>
      <c r="C5421" s="65" t="s">
        <v>3</v>
      </c>
      <c r="D5421" s="65"/>
      <c r="E5421" s="65"/>
      <c r="F5421" s="12" t="s">
        <v>4</v>
      </c>
      <c r="G5421" s="12" t="s">
        <v>3725</v>
      </c>
      <c r="H5421" s="12" t="s">
        <v>3726</v>
      </c>
      <c r="I5421" s="12" t="s">
        <v>3727</v>
      </c>
    </row>
    <row r="5422" spans="1:9" ht="15" customHeight="1" x14ac:dyDescent="0.25">
      <c r="A5422" s="13" t="s">
        <v>4269</v>
      </c>
      <c r="B5422" s="14" t="s">
        <v>4270</v>
      </c>
      <c r="C5422" s="66" t="s">
        <v>17</v>
      </c>
      <c r="D5422" s="66"/>
      <c r="E5422" s="66"/>
      <c r="F5422" s="13" t="s">
        <v>25</v>
      </c>
      <c r="G5422" s="15">
        <v>0.2</v>
      </c>
      <c r="H5422" s="16">
        <v>33.94</v>
      </c>
      <c r="I5422" s="16">
        <f>TRUNC(TRUNC(G5422,8)*H5422,2)</f>
        <v>6.78</v>
      </c>
    </row>
    <row r="5423" spans="1:9" ht="15" customHeight="1" x14ac:dyDescent="0.25">
      <c r="A5423" s="13" t="s">
        <v>3899</v>
      </c>
      <c r="B5423" s="14" t="s">
        <v>3900</v>
      </c>
      <c r="C5423" s="66" t="s">
        <v>17</v>
      </c>
      <c r="D5423" s="66"/>
      <c r="E5423" s="66"/>
      <c r="F5423" s="13" t="s">
        <v>25</v>
      </c>
      <c r="G5423" s="15">
        <v>0.2</v>
      </c>
      <c r="H5423" s="16">
        <v>24.37</v>
      </c>
      <c r="I5423" s="16">
        <f>TRUNC(TRUNC(G5423,8)*H5423,2)</f>
        <v>4.87</v>
      </c>
    </row>
    <row r="5424" spans="1:9" ht="18" customHeight="1" x14ac:dyDescent="0.25">
      <c r="A5424" s="8"/>
      <c r="B5424" s="8"/>
      <c r="C5424" s="8"/>
      <c r="D5424" s="8"/>
      <c r="E5424" s="8"/>
      <c r="F5424" s="8"/>
      <c r="G5424" s="67" t="s">
        <v>3875</v>
      </c>
      <c r="H5424" s="67"/>
      <c r="I5424" s="17">
        <f>SUM(I5422:I5423)</f>
        <v>11.65</v>
      </c>
    </row>
    <row r="5425" spans="1:9" ht="15" customHeight="1" x14ac:dyDescent="0.25">
      <c r="A5425" s="8"/>
      <c r="B5425" s="8"/>
      <c r="C5425" s="8"/>
      <c r="D5425" s="8"/>
      <c r="E5425" s="8"/>
      <c r="F5425" s="8"/>
      <c r="G5425" s="68" t="s">
        <v>3745</v>
      </c>
      <c r="H5425" s="68"/>
      <c r="I5425" s="4">
        <f>ROUND(SUM(I5420,I5424),2)</f>
        <v>14.9</v>
      </c>
    </row>
    <row r="5426" spans="1:9" ht="9.9499999999999993" customHeight="1" x14ac:dyDescent="0.25">
      <c r="A5426" s="8"/>
      <c r="B5426" s="8"/>
      <c r="C5426" s="8"/>
      <c r="D5426" s="8"/>
      <c r="E5426" s="8"/>
      <c r="F5426" s="8"/>
      <c r="G5426" s="62"/>
      <c r="H5426" s="62"/>
      <c r="I5426" s="62"/>
    </row>
    <row r="5427" spans="1:9" ht="20.100000000000001" customHeight="1" x14ac:dyDescent="0.25">
      <c r="A5427" s="63" t="s">
        <v>5563</v>
      </c>
      <c r="B5427" s="63"/>
      <c r="C5427" s="63"/>
      <c r="D5427" s="63"/>
      <c r="E5427" s="63"/>
      <c r="F5427" s="63"/>
      <c r="G5427" s="63"/>
      <c r="H5427" s="63"/>
      <c r="I5427" s="63"/>
    </row>
    <row r="5428" spans="1:9" ht="15" customHeight="1" x14ac:dyDescent="0.25">
      <c r="A5428" s="64" t="s">
        <v>3887</v>
      </c>
      <c r="B5428" s="64"/>
      <c r="C5428" s="65" t="s">
        <v>3</v>
      </c>
      <c r="D5428" s="65"/>
      <c r="E5428" s="65"/>
      <c r="F5428" s="12" t="s">
        <v>4</v>
      </c>
      <c r="G5428" s="12" t="s">
        <v>3725</v>
      </c>
      <c r="H5428" s="12" t="s">
        <v>3726</v>
      </c>
      <c r="I5428" s="12" t="s">
        <v>3727</v>
      </c>
    </row>
    <row r="5429" spans="1:9" ht="15" customHeight="1" x14ac:dyDescent="0.25">
      <c r="A5429" s="13" t="s">
        <v>5564</v>
      </c>
      <c r="B5429" s="14" t="s">
        <v>5565</v>
      </c>
      <c r="C5429" s="66" t="s">
        <v>188</v>
      </c>
      <c r="D5429" s="66"/>
      <c r="E5429" s="66"/>
      <c r="F5429" s="13" t="s">
        <v>286</v>
      </c>
      <c r="G5429" s="15">
        <v>1</v>
      </c>
      <c r="H5429" s="16">
        <v>5.57</v>
      </c>
      <c r="I5429" s="16">
        <f>TRUNC(TRUNC(G5429,8)*H5429,2)</f>
        <v>5.57</v>
      </c>
    </row>
    <row r="5430" spans="1:9" ht="15" customHeight="1" x14ac:dyDescent="0.25">
      <c r="A5430" s="8"/>
      <c r="B5430" s="8"/>
      <c r="C5430" s="8"/>
      <c r="D5430" s="8"/>
      <c r="E5430" s="8"/>
      <c r="F5430" s="8"/>
      <c r="G5430" s="67" t="s">
        <v>3896</v>
      </c>
      <c r="H5430" s="67"/>
      <c r="I5430" s="17">
        <f>SUM(I5429:I5429)</f>
        <v>5.57</v>
      </c>
    </row>
    <row r="5431" spans="1:9" ht="15" customHeight="1" x14ac:dyDescent="0.25">
      <c r="A5431" s="64" t="s">
        <v>3872</v>
      </c>
      <c r="B5431" s="64"/>
      <c r="C5431" s="65" t="s">
        <v>3</v>
      </c>
      <c r="D5431" s="65"/>
      <c r="E5431" s="65"/>
      <c r="F5431" s="12" t="s">
        <v>4</v>
      </c>
      <c r="G5431" s="12" t="s">
        <v>3725</v>
      </c>
      <c r="H5431" s="12" t="s">
        <v>3726</v>
      </c>
      <c r="I5431" s="12" t="s">
        <v>3727</v>
      </c>
    </row>
    <row r="5432" spans="1:9" ht="15" customHeight="1" x14ac:dyDescent="0.25">
      <c r="A5432" s="13" t="s">
        <v>4269</v>
      </c>
      <c r="B5432" s="14" t="s">
        <v>4270</v>
      </c>
      <c r="C5432" s="66" t="s">
        <v>17</v>
      </c>
      <c r="D5432" s="66"/>
      <c r="E5432" s="66"/>
      <c r="F5432" s="13" t="s">
        <v>25</v>
      </c>
      <c r="G5432" s="15">
        <v>0.2</v>
      </c>
      <c r="H5432" s="16">
        <v>33.94</v>
      </c>
      <c r="I5432" s="16">
        <f>TRUNC(TRUNC(G5432,8)*H5432,2)</f>
        <v>6.78</v>
      </c>
    </row>
    <row r="5433" spans="1:9" ht="15" customHeight="1" x14ac:dyDescent="0.25">
      <c r="A5433" s="13" t="s">
        <v>3899</v>
      </c>
      <c r="B5433" s="14" t="s">
        <v>3900</v>
      </c>
      <c r="C5433" s="66" t="s">
        <v>17</v>
      </c>
      <c r="D5433" s="66"/>
      <c r="E5433" s="66"/>
      <c r="F5433" s="13" t="s">
        <v>25</v>
      </c>
      <c r="G5433" s="15">
        <v>0.2</v>
      </c>
      <c r="H5433" s="16">
        <v>24.37</v>
      </c>
      <c r="I5433" s="16">
        <f>TRUNC(TRUNC(G5433,8)*H5433,2)</f>
        <v>4.87</v>
      </c>
    </row>
    <row r="5434" spans="1:9" ht="18" customHeight="1" x14ac:dyDescent="0.25">
      <c r="A5434" s="8"/>
      <c r="B5434" s="8"/>
      <c r="C5434" s="8"/>
      <c r="D5434" s="8"/>
      <c r="E5434" s="8"/>
      <c r="F5434" s="8"/>
      <c r="G5434" s="67" t="s">
        <v>3875</v>
      </c>
      <c r="H5434" s="67"/>
      <c r="I5434" s="17">
        <f>SUM(I5432:I5433)</f>
        <v>11.65</v>
      </c>
    </row>
    <row r="5435" spans="1:9" ht="15" customHeight="1" x14ac:dyDescent="0.25">
      <c r="A5435" s="8"/>
      <c r="B5435" s="8"/>
      <c r="C5435" s="8"/>
      <c r="D5435" s="8"/>
      <c r="E5435" s="8"/>
      <c r="F5435" s="8"/>
      <c r="G5435" s="68" t="s">
        <v>3745</v>
      </c>
      <c r="H5435" s="68"/>
      <c r="I5435" s="4">
        <f>ROUND(SUM(I5430,I5434),2)</f>
        <v>17.22</v>
      </c>
    </row>
    <row r="5436" spans="1:9" ht="9.9499999999999993" customHeight="1" x14ac:dyDescent="0.25">
      <c r="A5436" s="8"/>
      <c r="B5436" s="8"/>
      <c r="C5436" s="8"/>
      <c r="D5436" s="8"/>
      <c r="E5436" s="8"/>
      <c r="F5436" s="8"/>
      <c r="G5436" s="62"/>
      <c r="H5436" s="62"/>
      <c r="I5436" s="62"/>
    </row>
    <row r="5437" spans="1:9" ht="20.100000000000001" customHeight="1" x14ac:dyDescent="0.25">
      <c r="A5437" s="63" t="s">
        <v>5566</v>
      </c>
      <c r="B5437" s="63"/>
      <c r="C5437" s="63"/>
      <c r="D5437" s="63"/>
      <c r="E5437" s="63"/>
      <c r="F5437" s="63"/>
      <c r="G5437" s="63"/>
      <c r="H5437" s="63"/>
      <c r="I5437" s="63"/>
    </row>
    <row r="5438" spans="1:9" ht="15" customHeight="1" x14ac:dyDescent="0.25">
      <c r="A5438" s="64" t="s">
        <v>3887</v>
      </c>
      <c r="B5438" s="64"/>
      <c r="C5438" s="65" t="s">
        <v>3</v>
      </c>
      <c r="D5438" s="65"/>
      <c r="E5438" s="65"/>
      <c r="F5438" s="12" t="s">
        <v>4</v>
      </c>
      <c r="G5438" s="12" t="s">
        <v>3725</v>
      </c>
      <c r="H5438" s="12" t="s">
        <v>3726</v>
      </c>
      <c r="I5438" s="12" t="s">
        <v>3727</v>
      </c>
    </row>
    <row r="5439" spans="1:9" ht="15" customHeight="1" x14ac:dyDescent="0.25">
      <c r="A5439" s="13" t="s">
        <v>5567</v>
      </c>
      <c r="B5439" s="14" t="s">
        <v>5568</v>
      </c>
      <c r="C5439" s="66" t="s">
        <v>188</v>
      </c>
      <c r="D5439" s="66"/>
      <c r="E5439" s="66"/>
      <c r="F5439" s="13" t="s">
        <v>286</v>
      </c>
      <c r="G5439" s="15">
        <v>1</v>
      </c>
      <c r="H5439" s="16">
        <v>7.2</v>
      </c>
      <c r="I5439" s="16">
        <f>TRUNC(TRUNC(G5439,8)*H5439,2)</f>
        <v>7.2</v>
      </c>
    </row>
    <row r="5440" spans="1:9" ht="15" customHeight="1" x14ac:dyDescent="0.25">
      <c r="A5440" s="8"/>
      <c r="B5440" s="8"/>
      <c r="C5440" s="8"/>
      <c r="D5440" s="8"/>
      <c r="E5440" s="8"/>
      <c r="F5440" s="8"/>
      <c r="G5440" s="67" t="s">
        <v>3896</v>
      </c>
      <c r="H5440" s="67"/>
      <c r="I5440" s="17">
        <f>SUM(I5439:I5439)</f>
        <v>7.2</v>
      </c>
    </row>
    <row r="5441" spans="1:9" ht="15" customHeight="1" x14ac:dyDescent="0.25">
      <c r="A5441" s="64" t="s">
        <v>3872</v>
      </c>
      <c r="B5441" s="64"/>
      <c r="C5441" s="65" t="s">
        <v>3</v>
      </c>
      <c r="D5441" s="65"/>
      <c r="E5441" s="65"/>
      <c r="F5441" s="12" t="s">
        <v>4</v>
      </c>
      <c r="G5441" s="12" t="s">
        <v>3725</v>
      </c>
      <c r="H5441" s="12" t="s">
        <v>3726</v>
      </c>
      <c r="I5441" s="12" t="s">
        <v>3727</v>
      </c>
    </row>
    <row r="5442" spans="1:9" ht="15" customHeight="1" x14ac:dyDescent="0.25">
      <c r="A5442" s="13" t="s">
        <v>4269</v>
      </c>
      <c r="B5442" s="14" t="s">
        <v>4270</v>
      </c>
      <c r="C5442" s="66" t="s">
        <v>17</v>
      </c>
      <c r="D5442" s="66"/>
      <c r="E5442" s="66"/>
      <c r="F5442" s="13" t="s">
        <v>25</v>
      </c>
      <c r="G5442" s="15">
        <v>0.2</v>
      </c>
      <c r="H5442" s="16">
        <v>33.94</v>
      </c>
      <c r="I5442" s="16">
        <f>TRUNC(TRUNC(G5442,8)*H5442,2)</f>
        <v>6.78</v>
      </c>
    </row>
    <row r="5443" spans="1:9" ht="15" customHeight="1" x14ac:dyDescent="0.25">
      <c r="A5443" s="13" t="s">
        <v>3899</v>
      </c>
      <c r="B5443" s="14" t="s">
        <v>3900</v>
      </c>
      <c r="C5443" s="66" t="s">
        <v>17</v>
      </c>
      <c r="D5443" s="66"/>
      <c r="E5443" s="66"/>
      <c r="F5443" s="13" t="s">
        <v>25</v>
      </c>
      <c r="G5443" s="15">
        <v>0.2</v>
      </c>
      <c r="H5443" s="16">
        <v>24.37</v>
      </c>
      <c r="I5443" s="16">
        <f>TRUNC(TRUNC(G5443,8)*H5443,2)</f>
        <v>4.87</v>
      </c>
    </row>
    <row r="5444" spans="1:9" ht="18" customHeight="1" x14ac:dyDescent="0.25">
      <c r="A5444" s="8"/>
      <c r="B5444" s="8"/>
      <c r="C5444" s="8"/>
      <c r="D5444" s="8"/>
      <c r="E5444" s="8"/>
      <c r="F5444" s="8"/>
      <c r="G5444" s="67" t="s">
        <v>3875</v>
      </c>
      <c r="H5444" s="67"/>
      <c r="I5444" s="17">
        <f>SUM(I5442:I5443)</f>
        <v>11.65</v>
      </c>
    </row>
    <row r="5445" spans="1:9" ht="15" customHeight="1" x14ac:dyDescent="0.25">
      <c r="A5445" s="8"/>
      <c r="B5445" s="8"/>
      <c r="C5445" s="8"/>
      <c r="D5445" s="8"/>
      <c r="E5445" s="8"/>
      <c r="F5445" s="8"/>
      <c r="G5445" s="68" t="s">
        <v>3745</v>
      </c>
      <c r="H5445" s="68"/>
      <c r="I5445" s="4">
        <f>ROUND(SUM(I5440,I5444),2)</f>
        <v>18.850000000000001</v>
      </c>
    </row>
    <row r="5446" spans="1:9" ht="9.9499999999999993" customHeight="1" x14ac:dyDescent="0.25">
      <c r="A5446" s="8"/>
      <c r="B5446" s="8"/>
      <c r="C5446" s="8"/>
      <c r="D5446" s="8"/>
      <c r="E5446" s="8"/>
      <c r="F5446" s="8"/>
      <c r="G5446" s="62"/>
      <c r="H5446" s="62"/>
      <c r="I5446" s="62"/>
    </row>
    <row r="5447" spans="1:9" ht="20.100000000000001" customHeight="1" x14ac:dyDescent="0.25">
      <c r="A5447" s="63" t="s">
        <v>5569</v>
      </c>
      <c r="B5447" s="63"/>
      <c r="C5447" s="63"/>
      <c r="D5447" s="63"/>
      <c r="E5447" s="63"/>
      <c r="F5447" s="63"/>
      <c r="G5447" s="63"/>
      <c r="H5447" s="63"/>
      <c r="I5447" s="63"/>
    </row>
    <row r="5448" spans="1:9" ht="15" customHeight="1" x14ac:dyDescent="0.25">
      <c r="A5448" s="64" t="s">
        <v>3887</v>
      </c>
      <c r="B5448" s="64"/>
      <c r="C5448" s="65" t="s">
        <v>3</v>
      </c>
      <c r="D5448" s="65"/>
      <c r="E5448" s="65"/>
      <c r="F5448" s="12" t="s">
        <v>4</v>
      </c>
      <c r="G5448" s="12" t="s">
        <v>3725</v>
      </c>
      <c r="H5448" s="12" t="s">
        <v>3726</v>
      </c>
      <c r="I5448" s="12" t="s">
        <v>3727</v>
      </c>
    </row>
    <row r="5449" spans="1:9" ht="15" customHeight="1" x14ac:dyDescent="0.25">
      <c r="A5449" s="13" t="s">
        <v>5570</v>
      </c>
      <c r="B5449" s="14" t="s">
        <v>5571</v>
      </c>
      <c r="C5449" s="66" t="s">
        <v>188</v>
      </c>
      <c r="D5449" s="66"/>
      <c r="E5449" s="66"/>
      <c r="F5449" s="13" t="s">
        <v>286</v>
      </c>
      <c r="G5449" s="15">
        <v>1</v>
      </c>
      <c r="H5449" s="16">
        <v>6.9</v>
      </c>
      <c r="I5449" s="16">
        <f>TRUNC(TRUNC(G5449,8)*H5449,2)</f>
        <v>6.9</v>
      </c>
    </row>
    <row r="5450" spans="1:9" ht="15" customHeight="1" x14ac:dyDescent="0.25">
      <c r="A5450" s="8"/>
      <c r="B5450" s="8"/>
      <c r="C5450" s="8"/>
      <c r="D5450" s="8"/>
      <c r="E5450" s="8"/>
      <c r="F5450" s="8"/>
      <c r="G5450" s="67" t="s">
        <v>3896</v>
      </c>
      <c r="H5450" s="67"/>
      <c r="I5450" s="17">
        <f>SUM(I5449:I5449)</f>
        <v>6.9</v>
      </c>
    </row>
    <row r="5451" spans="1:9" ht="15" customHeight="1" x14ac:dyDescent="0.25">
      <c r="A5451" s="64" t="s">
        <v>3872</v>
      </c>
      <c r="B5451" s="64"/>
      <c r="C5451" s="65" t="s">
        <v>3</v>
      </c>
      <c r="D5451" s="65"/>
      <c r="E5451" s="65"/>
      <c r="F5451" s="12" t="s">
        <v>4</v>
      </c>
      <c r="G5451" s="12" t="s">
        <v>3725</v>
      </c>
      <c r="H5451" s="12" t="s">
        <v>3726</v>
      </c>
      <c r="I5451" s="12" t="s">
        <v>3727</v>
      </c>
    </row>
    <row r="5452" spans="1:9" ht="15" customHeight="1" x14ac:dyDescent="0.25">
      <c r="A5452" s="13" t="s">
        <v>4269</v>
      </c>
      <c r="B5452" s="14" t="s">
        <v>4270</v>
      </c>
      <c r="C5452" s="66" t="s">
        <v>17</v>
      </c>
      <c r="D5452" s="66"/>
      <c r="E5452" s="66"/>
      <c r="F5452" s="13" t="s">
        <v>25</v>
      </c>
      <c r="G5452" s="15">
        <v>0.2</v>
      </c>
      <c r="H5452" s="16">
        <v>33.94</v>
      </c>
      <c r="I5452" s="16">
        <f>TRUNC(TRUNC(G5452,8)*H5452,2)</f>
        <v>6.78</v>
      </c>
    </row>
    <row r="5453" spans="1:9" ht="15" customHeight="1" x14ac:dyDescent="0.25">
      <c r="A5453" s="13" t="s">
        <v>3899</v>
      </c>
      <c r="B5453" s="14" t="s">
        <v>3900</v>
      </c>
      <c r="C5453" s="66" t="s">
        <v>17</v>
      </c>
      <c r="D5453" s="66"/>
      <c r="E5453" s="66"/>
      <c r="F5453" s="13" t="s">
        <v>25</v>
      </c>
      <c r="G5453" s="15">
        <v>0.2</v>
      </c>
      <c r="H5453" s="16">
        <v>24.37</v>
      </c>
      <c r="I5453" s="16">
        <f>TRUNC(TRUNC(G5453,8)*H5453,2)</f>
        <v>4.87</v>
      </c>
    </row>
    <row r="5454" spans="1:9" ht="18" customHeight="1" x14ac:dyDescent="0.25">
      <c r="A5454" s="8"/>
      <c r="B5454" s="8"/>
      <c r="C5454" s="8"/>
      <c r="D5454" s="8"/>
      <c r="E5454" s="8"/>
      <c r="F5454" s="8"/>
      <c r="G5454" s="67" t="s">
        <v>3875</v>
      </c>
      <c r="H5454" s="67"/>
      <c r="I5454" s="17">
        <f>SUM(I5452:I5453)</f>
        <v>11.65</v>
      </c>
    </row>
    <row r="5455" spans="1:9" ht="15" customHeight="1" x14ac:dyDescent="0.25">
      <c r="A5455" s="8"/>
      <c r="B5455" s="8"/>
      <c r="C5455" s="8"/>
      <c r="D5455" s="8"/>
      <c r="E5455" s="8"/>
      <c r="F5455" s="8"/>
      <c r="G5455" s="68" t="s">
        <v>3745</v>
      </c>
      <c r="H5455" s="68"/>
      <c r="I5455" s="4">
        <f>ROUND(SUM(I5450,I5454),2)</f>
        <v>18.55</v>
      </c>
    </row>
    <row r="5456" spans="1:9" ht="9.9499999999999993" customHeight="1" x14ac:dyDescent="0.25">
      <c r="A5456" s="8"/>
      <c r="B5456" s="8"/>
      <c r="C5456" s="8"/>
      <c r="D5456" s="8"/>
      <c r="E5456" s="8"/>
      <c r="F5456" s="8"/>
      <c r="G5456" s="62"/>
      <c r="H5456" s="62"/>
      <c r="I5456" s="62"/>
    </row>
    <row r="5457" spans="1:9" ht="20.100000000000001" customHeight="1" x14ac:dyDescent="0.25">
      <c r="A5457" s="63" t="s">
        <v>5572</v>
      </c>
      <c r="B5457" s="63"/>
      <c r="C5457" s="63"/>
      <c r="D5457" s="63"/>
      <c r="E5457" s="63"/>
      <c r="F5457" s="63"/>
      <c r="G5457" s="63"/>
      <c r="H5457" s="63"/>
      <c r="I5457" s="63"/>
    </row>
    <row r="5458" spans="1:9" ht="15" customHeight="1" x14ac:dyDescent="0.25">
      <c r="A5458" s="64" t="s">
        <v>3741</v>
      </c>
      <c r="B5458" s="64"/>
      <c r="C5458" s="65" t="s">
        <v>3</v>
      </c>
      <c r="D5458" s="65"/>
      <c r="E5458" s="65"/>
      <c r="F5458" s="12" t="s">
        <v>4</v>
      </c>
      <c r="G5458" s="12" t="s">
        <v>3725</v>
      </c>
      <c r="H5458" s="12" t="s">
        <v>3726</v>
      </c>
      <c r="I5458" s="12" t="s">
        <v>3727</v>
      </c>
    </row>
    <row r="5459" spans="1:9" ht="29.1" customHeight="1" x14ac:dyDescent="0.25">
      <c r="A5459" s="13" t="s">
        <v>4974</v>
      </c>
      <c r="B5459" s="14" t="s">
        <v>4975</v>
      </c>
      <c r="C5459" s="66" t="s">
        <v>17</v>
      </c>
      <c r="D5459" s="66"/>
      <c r="E5459" s="66"/>
      <c r="F5459" s="13" t="s">
        <v>61</v>
      </c>
      <c r="G5459" s="15">
        <v>1</v>
      </c>
      <c r="H5459" s="16">
        <v>44.81</v>
      </c>
      <c r="I5459" s="16">
        <f>ROUND(ROUND(G5459,8)*H5459,2)</f>
        <v>44.81</v>
      </c>
    </row>
    <row r="5460" spans="1:9" ht="29.1" customHeight="1" x14ac:dyDescent="0.25">
      <c r="A5460" s="13" t="s">
        <v>4984</v>
      </c>
      <c r="B5460" s="14" t="s">
        <v>4985</v>
      </c>
      <c r="C5460" s="66" t="s">
        <v>17</v>
      </c>
      <c r="D5460" s="66"/>
      <c r="E5460" s="66"/>
      <c r="F5460" s="13" t="s">
        <v>61</v>
      </c>
      <c r="G5460" s="15">
        <v>1</v>
      </c>
      <c r="H5460" s="16">
        <v>10.75</v>
      </c>
      <c r="I5460" s="16">
        <f>ROUND(ROUND(G5460,8)*H5460,2)</f>
        <v>10.75</v>
      </c>
    </row>
    <row r="5461" spans="1:9" ht="29.1" customHeight="1" x14ac:dyDescent="0.25">
      <c r="A5461" s="13" t="s">
        <v>4980</v>
      </c>
      <c r="B5461" s="14" t="s">
        <v>4981</v>
      </c>
      <c r="C5461" s="66" t="s">
        <v>17</v>
      </c>
      <c r="D5461" s="66"/>
      <c r="E5461" s="66"/>
      <c r="F5461" s="13" t="s">
        <v>61</v>
      </c>
      <c r="G5461" s="15">
        <v>1</v>
      </c>
      <c r="H5461" s="16">
        <v>19.940000000000001</v>
      </c>
      <c r="I5461" s="16">
        <f>ROUND(ROUND(G5461,8)*H5461,2)</f>
        <v>19.940000000000001</v>
      </c>
    </row>
    <row r="5462" spans="1:9" ht="15" customHeight="1" x14ac:dyDescent="0.25">
      <c r="A5462" s="8"/>
      <c r="B5462" s="8"/>
      <c r="C5462" s="8"/>
      <c r="D5462" s="8"/>
      <c r="E5462" s="8"/>
      <c r="F5462" s="8"/>
      <c r="G5462" s="67" t="s">
        <v>3744</v>
      </c>
      <c r="H5462" s="67"/>
      <c r="I5462" s="17">
        <f>SUM(I5459:I5461)</f>
        <v>75.5</v>
      </c>
    </row>
    <row r="5463" spans="1:9" ht="15" customHeight="1" x14ac:dyDescent="0.25">
      <c r="A5463" s="69" t="s">
        <v>4982</v>
      </c>
      <c r="B5463" s="69"/>
      <c r="C5463" s="69"/>
      <c r="D5463" s="8"/>
      <c r="E5463" s="8"/>
      <c r="F5463" s="8"/>
      <c r="G5463" s="68" t="s">
        <v>3745</v>
      </c>
      <c r="H5463" s="68"/>
      <c r="I5463" s="4">
        <v>75.5</v>
      </c>
    </row>
    <row r="5464" spans="1:9" ht="2.1" customHeight="1" x14ac:dyDescent="0.25">
      <c r="A5464" s="69"/>
      <c r="B5464" s="69"/>
      <c r="C5464" s="69"/>
      <c r="D5464" s="8"/>
      <c r="E5464" s="8"/>
      <c r="F5464" s="8"/>
      <c r="G5464" s="8"/>
      <c r="H5464" s="8"/>
      <c r="I5464" s="8"/>
    </row>
    <row r="5465" spans="1:9" ht="9.9499999999999993" customHeight="1" x14ac:dyDescent="0.25">
      <c r="A5465" s="8"/>
      <c r="B5465" s="8"/>
      <c r="C5465" s="8"/>
      <c r="D5465" s="8"/>
      <c r="E5465" s="8"/>
      <c r="F5465" s="8"/>
      <c r="G5465" s="62"/>
      <c r="H5465" s="62"/>
      <c r="I5465" s="62"/>
    </row>
    <row r="5466" spans="1:9" ht="20.100000000000001" customHeight="1" x14ac:dyDescent="0.25">
      <c r="A5466" s="63" t="s">
        <v>5573</v>
      </c>
      <c r="B5466" s="63"/>
      <c r="C5466" s="63"/>
      <c r="D5466" s="63"/>
      <c r="E5466" s="63"/>
      <c r="F5466" s="63"/>
      <c r="G5466" s="63"/>
      <c r="H5466" s="63"/>
      <c r="I5466" s="63"/>
    </row>
    <row r="5467" spans="1:9" ht="15" customHeight="1" x14ac:dyDescent="0.25">
      <c r="A5467" s="64" t="s">
        <v>3887</v>
      </c>
      <c r="B5467" s="64"/>
      <c r="C5467" s="65" t="s">
        <v>3</v>
      </c>
      <c r="D5467" s="65"/>
      <c r="E5467" s="65"/>
      <c r="F5467" s="12" t="s">
        <v>4</v>
      </c>
      <c r="G5467" s="12" t="s">
        <v>3725</v>
      </c>
      <c r="H5467" s="12" t="s">
        <v>3726</v>
      </c>
      <c r="I5467" s="12" t="s">
        <v>3727</v>
      </c>
    </row>
    <row r="5468" spans="1:9" ht="21" customHeight="1" x14ac:dyDescent="0.25">
      <c r="A5468" s="13" t="s">
        <v>5574</v>
      </c>
      <c r="B5468" s="14" t="s">
        <v>5575</v>
      </c>
      <c r="C5468" s="66" t="s">
        <v>188</v>
      </c>
      <c r="D5468" s="66"/>
      <c r="E5468" s="66"/>
      <c r="F5468" s="13" t="s">
        <v>286</v>
      </c>
      <c r="G5468" s="15">
        <v>1</v>
      </c>
      <c r="H5468" s="16">
        <v>12.35</v>
      </c>
      <c r="I5468" s="16">
        <f>TRUNC(TRUNC(G5468,8)*H5468,2)</f>
        <v>12.35</v>
      </c>
    </row>
    <row r="5469" spans="1:9" ht="15" customHeight="1" x14ac:dyDescent="0.25">
      <c r="A5469" s="8"/>
      <c r="B5469" s="8"/>
      <c r="C5469" s="8"/>
      <c r="D5469" s="8"/>
      <c r="E5469" s="8"/>
      <c r="F5469" s="8"/>
      <c r="G5469" s="67" t="s">
        <v>3896</v>
      </c>
      <c r="H5469" s="67"/>
      <c r="I5469" s="17">
        <f>SUM(I5468:I5468)</f>
        <v>12.35</v>
      </c>
    </row>
    <row r="5470" spans="1:9" ht="15" customHeight="1" x14ac:dyDescent="0.25">
      <c r="A5470" s="64" t="s">
        <v>3872</v>
      </c>
      <c r="B5470" s="64"/>
      <c r="C5470" s="65" t="s">
        <v>3</v>
      </c>
      <c r="D5470" s="65"/>
      <c r="E5470" s="65"/>
      <c r="F5470" s="12" t="s">
        <v>4</v>
      </c>
      <c r="G5470" s="12" t="s">
        <v>3725</v>
      </c>
      <c r="H5470" s="12" t="s">
        <v>3726</v>
      </c>
      <c r="I5470" s="12" t="s">
        <v>3727</v>
      </c>
    </row>
    <row r="5471" spans="1:9" ht="15" customHeight="1" x14ac:dyDescent="0.25">
      <c r="A5471" s="13" t="s">
        <v>4269</v>
      </c>
      <c r="B5471" s="14" t="s">
        <v>4270</v>
      </c>
      <c r="C5471" s="66" t="s">
        <v>17</v>
      </c>
      <c r="D5471" s="66"/>
      <c r="E5471" s="66"/>
      <c r="F5471" s="13" t="s">
        <v>25</v>
      </c>
      <c r="G5471" s="15">
        <v>0.3</v>
      </c>
      <c r="H5471" s="16">
        <v>33.94</v>
      </c>
      <c r="I5471" s="16">
        <f>TRUNC(TRUNC(G5471,8)*H5471,2)</f>
        <v>10.18</v>
      </c>
    </row>
    <row r="5472" spans="1:9" ht="15" customHeight="1" x14ac:dyDescent="0.25">
      <c r="A5472" s="13" t="s">
        <v>3899</v>
      </c>
      <c r="B5472" s="14" t="s">
        <v>3900</v>
      </c>
      <c r="C5472" s="66" t="s">
        <v>17</v>
      </c>
      <c r="D5472" s="66"/>
      <c r="E5472" s="66"/>
      <c r="F5472" s="13" t="s">
        <v>25</v>
      </c>
      <c r="G5472" s="15">
        <v>0.3</v>
      </c>
      <c r="H5472" s="16">
        <v>24.37</v>
      </c>
      <c r="I5472" s="16">
        <f>TRUNC(TRUNC(G5472,8)*H5472,2)</f>
        <v>7.31</v>
      </c>
    </row>
    <row r="5473" spans="1:9" ht="18" customHeight="1" x14ac:dyDescent="0.25">
      <c r="A5473" s="8"/>
      <c r="B5473" s="8"/>
      <c r="C5473" s="8"/>
      <c r="D5473" s="8"/>
      <c r="E5473" s="8"/>
      <c r="F5473" s="8"/>
      <c r="G5473" s="67" t="s">
        <v>3875</v>
      </c>
      <c r="H5473" s="67"/>
      <c r="I5473" s="17">
        <f>SUM(I5471:I5472)</f>
        <v>17.489999999999998</v>
      </c>
    </row>
    <row r="5474" spans="1:9" ht="15" customHeight="1" x14ac:dyDescent="0.25">
      <c r="A5474" s="8"/>
      <c r="B5474" s="8"/>
      <c r="C5474" s="8"/>
      <c r="D5474" s="8"/>
      <c r="E5474" s="8"/>
      <c r="F5474" s="8"/>
      <c r="G5474" s="68" t="s">
        <v>3745</v>
      </c>
      <c r="H5474" s="68"/>
      <c r="I5474" s="4">
        <f>ROUND(SUM(I5469,I5473),2)</f>
        <v>29.84</v>
      </c>
    </row>
    <row r="5475" spans="1:9" ht="9.9499999999999993" customHeight="1" x14ac:dyDescent="0.25">
      <c r="A5475" s="8"/>
      <c r="B5475" s="8"/>
      <c r="C5475" s="8"/>
      <c r="D5475" s="8"/>
      <c r="E5475" s="8"/>
      <c r="F5475" s="8"/>
      <c r="G5475" s="62"/>
      <c r="H5475" s="62"/>
      <c r="I5475" s="62"/>
    </row>
    <row r="5476" spans="1:9" ht="20.100000000000001" customHeight="1" x14ac:dyDescent="0.25">
      <c r="A5476" s="63" t="s">
        <v>5576</v>
      </c>
      <c r="B5476" s="63"/>
      <c r="C5476" s="63"/>
      <c r="D5476" s="63"/>
      <c r="E5476" s="63"/>
      <c r="F5476" s="63"/>
      <c r="G5476" s="63"/>
      <c r="H5476" s="63"/>
      <c r="I5476" s="63"/>
    </row>
    <row r="5477" spans="1:9" ht="15" customHeight="1" x14ac:dyDescent="0.25">
      <c r="A5477" s="64" t="s">
        <v>3872</v>
      </c>
      <c r="B5477" s="64"/>
      <c r="C5477" s="65" t="s">
        <v>3</v>
      </c>
      <c r="D5477" s="65"/>
      <c r="E5477" s="65"/>
      <c r="F5477" s="12" t="s">
        <v>4</v>
      </c>
      <c r="G5477" s="12" t="s">
        <v>3725</v>
      </c>
      <c r="H5477" s="12" t="s">
        <v>3726</v>
      </c>
      <c r="I5477" s="12" t="s">
        <v>3727</v>
      </c>
    </row>
    <row r="5478" spans="1:9" ht="21" customHeight="1" x14ac:dyDescent="0.25">
      <c r="A5478" s="13" t="s">
        <v>4267</v>
      </c>
      <c r="B5478" s="14" t="s">
        <v>4268</v>
      </c>
      <c r="C5478" s="66" t="s">
        <v>17</v>
      </c>
      <c r="D5478" s="66"/>
      <c r="E5478" s="66"/>
      <c r="F5478" s="13" t="s">
        <v>25</v>
      </c>
      <c r="G5478" s="15">
        <v>0.28999999999999998</v>
      </c>
      <c r="H5478" s="16">
        <v>25.56</v>
      </c>
      <c r="I5478" s="16">
        <f>ROUND(ROUND(G5478,8)*H5478,2)</f>
        <v>7.41</v>
      </c>
    </row>
    <row r="5479" spans="1:9" ht="15" customHeight="1" x14ac:dyDescent="0.25">
      <c r="A5479" s="13" t="s">
        <v>4269</v>
      </c>
      <c r="B5479" s="14" t="s">
        <v>4270</v>
      </c>
      <c r="C5479" s="66" t="s">
        <v>17</v>
      </c>
      <c r="D5479" s="66"/>
      <c r="E5479" s="66"/>
      <c r="F5479" s="13" t="s">
        <v>25</v>
      </c>
      <c r="G5479" s="15">
        <v>0.28999999999999998</v>
      </c>
      <c r="H5479" s="16">
        <v>33.94</v>
      </c>
      <c r="I5479" s="16">
        <f>ROUND(ROUND(G5479,8)*H5479,2)</f>
        <v>9.84</v>
      </c>
    </row>
    <row r="5480" spans="1:9" ht="18" customHeight="1" x14ac:dyDescent="0.25">
      <c r="A5480" s="8"/>
      <c r="B5480" s="8"/>
      <c r="C5480" s="8"/>
      <c r="D5480" s="8"/>
      <c r="E5480" s="8"/>
      <c r="F5480" s="8"/>
      <c r="G5480" s="67" t="s">
        <v>3875</v>
      </c>
      <c r="H5480" s="67"/>
      <c r="I5480" s="17">
        <f>SUM(I5478:I5479)</f>
        <v>17.25</v>
      </c>
    </row>
    <row r="5481" spans="1:9" ht="15" customHeight="1" x14ac:dyDescent="0.25">
      <c r="A5481" s="64" t="s">
        <v>3741</v>
      </c>
      <c r="B5481" s="64"/>
      <c r="C5481" s="65" t="s">
        <v>3</v>
      </c>
      <c r="D5481" s="65"/>
      <c r="E5481" s="65"/>
      <c r="F5481" s="12" t="s">
        <v>4</v>
      </c>
      <c r="G5481" s="12" t="s">
        <v>3725</v>
      </c>
      <c r="H5481" s="12" t="s">
        <v>3726</v>
      </c>
      <c r="I5481" s="12" t="s">
        <v>3727</v>
      </c>
    </row>
    <row r="5482" spans="1:9" ht="29.1" customHeight="1" x14ac:dyDescent="0.25">
      <c r="A5482" s="13" t="s">
        <v>4974</v>
      </c>
      <c r="B5482" s="14" t="s">
        <v>4975</v>
      </c>
      <c r="C5482" s="66" t="s">
        <v>17</v>
      </c>
      <c r="D5482" s="66"/>
      <c r="E5482" s="66"/>
      <c r="F5482" s="13" t="s">
        <v>61</v>
      </c>
      <c r="G5482" s="15">
        <v>1</v>
      </c>
      <c r="H5482" s="16">
        <v>44.81</v>
      </c>
      <c r="I5482" s="16">
        <f>ROUND(ROUND(G5482,8)*H5482,2)</f>
        <v>44.81</v>
      </c>
    </row>
    <row r="5483" spans="1:9" ht="29.1" customHeight="1" x14ac:dyDescent="0.25">
      <c r="A5483" s="13" t="s">
        <v>5577</v>
      </c>
      <c r="B5483" s="14" t="s">
        <v>5578</v>
      </c>
      <c r="C5483" s="66" t="s">
        <v>17</v>
      </c>
      <c r="D5483" s="66"/>
      <c r="E5483" s="66"/>
      <c r="F5483" s="13" t="s">
        <v>61</v>
      </c>
      <c r="G5483" s="15">
        <v>1</v>
      </c>
      <c r="H5483" s="16">
        <v>35.96</v>
      </c>
      <c r="I5483" s="16">
        <f>ROUND(ROUND(G5483,8)*H5483,2)</f>
        <v>35.96</v>
      </c>
    </row>
    <row r="5484" spans="1:9" ht="29.1" customHeight="1" x14ac:dyDescent="0.25">
      <c r="A5484" s="13" t="s">
        <v>4984</v>
      </c>
      <c r="B5484" s="14" t="s">
        <v>4985</v>
      </c>
      <c r="C5484" s="66" t="s">
        <v>17</v>
      </c>
      <c r="D5484" s="66"/>
      <c r="E5484" s="66"/>
      <c r="F5484" s="13" t="s">
        <v>61</v>
      </c>
      <c r="G5484" s="15">
        <v>1</v>
      </c>
      <c r="H5484" s="16">
        <v>10.75</v>
      </c>
      <c r="I5484" s="16">
        <f>ROUND(ROUND(G5484,8)*H5484,2)</f>
        <v>10.75</v>
      </c>
    </row>
    <row r="5485" spans="1:9" ht="15" customHeight="1" x14ac:dyDescent="0.25">
      <c r="A5485" s="8"/>
      <c r="B5485" s="8"/>
      <c r="C5485" s="8"/>
      <c r="D5485" s="8"/>
      <c r="E5485" s="8"/>
      <c r="F5485" s="8"/>
      <c r="G5485" s="67" t="s">
        <v>3744</v>
      </c>
      <c r="H5485" s="67"/>
      <c r="I5485" s="17">
        <f>SUM(I5482:I5484)</f>
        <v>91.52000000000001</v>
      </c>
    </row>
    <row r="5486" spans="1:9" ht="15" customHeight="1" x14ac:dyDescent="0.25">
      <c r="A5486" s="69" t="s">
        <v>4990</v>
      </c>
      <c r="B5486" s="69"/>
      <c r="C5486" s="69"/>
      <c r="D5486" s="8"/>
      <c r="E5486" s="8"/>
      <c r="F5486" s="8"/>
      <c r="G5486" s="68" t="s">
        <v>3745</v>
      </c>
      <c r="H5486" s="68"/>
      <c r="I5486" s="4">
        <v>108.77</v>
      </c>
    </row>
    <row r="5487" spans="1:9" ht="2.1" customHeight="1" x14ac:dyDescent="0.25">
      <c r="A5487" s="69"/>
      <c r="B5487" s="69"/>
      <c r="C5487" s="69"/>
      <c r="D5487" s="8"/>
      <c r="E5487" s="8"/>
      <c r="F5487" s="8"/>
      <c r="G5487" s="8"/>
      <c r="H5487" s="8"/>
      <c r="I5487" s="8"/>
    </row>
    <row r="5488" spans="1:9" ht="9.9499999999999993" customHeight="1" x14ac:dyDescent="0.25">
      <c r="A5488" s="8"/>
      <c r="B5488" s="8"/>
      <c r="C5488" s="8"/>
      <c r="D5488" s="8"/>
      <c r="E5488" s="8"/>
      <c r="F5488" s="8"/>
      <c r="G5488" s="62"/>
      <c r="H5488" s="62"/>
      <c r="I5488" s="62"/>
    </row>
    <row r="5489" spans="1:9" ht="20.100000000000001" customHeight="1" x14ac:dyDescent="0.25">
      <c r="A5489" s="63" t="s">
        <v>5579</v>
      </c>
      <c r="B5489" s="63"/>
      <c r="C5489" s="63"/>
      <c r="D5489" s="63"/>
      <c r="E5489" s="63"/>
      <c r="F5489" s="63"/>
      <c r="G5489" s="63"/>
      <c r="H5489" s="63"/>
      <c r="I5489" s="63"/>
    </row>
    <row r="5490" spans="1:9" ht="15" customHeight="1" x14ac:dyDescent="0.25">
      <c r="A5490" s="64" t="s">
        <v>3872</v>
      </c>
      <c r="B5490" s="64"/>
      <c r="C5490" s="65" t="s">
        <v>3</v>
      </c>
      <c r="D5490" s="65"/>
      <c r="E5490" s="65"/>
      <c r="F5490" s="12" t="s">
        <v>4</v>
      </c>
      <c r="G5490" s="12" t="s">
        <v>3725</v>
      </c>
      <c r="H5490" s="12" t="s">
        <v>3726</v>
      </c>
      <c r="I5490" s="12" t="s">
        <v>3727</v>
      </c>
    </row>
    <row r="5491" spans="1:9" ht="21" customHeight="1" x14ac:dyDescent="0.25">
      <c r="A5491" s="13" t="s">
        <v>4267</v>
      </c>
      <c r="B5491" s="14" t="s">
        <v>4268</v>
      </c>
      <c r="C5491" s="66" t="s">
        <v>17</v>
      </c>
      <c r="D5491" s="66"/>
      <c r="E5491" s="66"/>
      <c r="F5491" s="13" t="s">
        <v>25</v>
      </c>
      <c r="G5491" s="15">
        <v>0.28999999999999998</v>
      </c>
      <c r="H5491" s="16">
        <v>25.56</v>
      </c>
      <c r="I5491" s="16">
        <f>ROUND(ROUND(G5491,8)*H5491,2)</f>
        <v>7.41</v>
      </c>
    </row>
    <row r="5492" spans="1:9" ht="15" customHeight="1" x14ac:dyDescent="0.25">
      <c r="A5492" s="13" t="s">
        <v>4269</v>
      </c>
      <c r="B5492" s="14" t="s">
        <v>4270</v>
      </c>
      <c r="C5492" s="66" t="s">
        <v>17</v>
      </c>
      <c r="D5492" s="66"/>
      <c r="E5492" s="66"/>
      <c r="F5492" s="13" t="s">
        <v>25</v>
      </c>
      <c r="G5492" s="15">
        <v>0.28999999999999998</v>
      </c>
      <c r="H5492" s="16">
        <v>33.94</v>
      </c>
      <c r="I5492" s="16">
        <f>ROUND(ROUND(G5492,8)*H5492,2)</f>
        <v>9.84</v>
      </c>
    </row>
    <row r="5493" spans="1:9" ht="18" customHeight="1" x14ac:dyDescent="0.25">
      <c r="A5493" s="8"/>
      <c r="B5493" s="8"/>
      <c r="C5493" s="8"/>
      <c r="D5493" s="8"/>
      <c r="E5493" s="8"/>
      <c r="F5493" s="8"/>
      <c r="G5493" s="67" t="s">
        <v>3875</v>
      </c>
      <c r="H5493" s="67"/>
      <c r="I5493" s="17">
        <f>SUM(I5491:I5492)</f>
        <v>17.25</v>
      </c>
    </row>
    <row r="5494" spans="1:9" ht="15" customHeight="1" x14ac:dyDescent="0.25">
      <c r="A5494" s="64" t="s">
        <v>3741</v>
      </c>
      <c r="B5494" s="64"/>
      <c r="C5494" s="65" t="s">
        <v>3</v>
      </c>
      <c r="D5494" s="65"/>
      <c r="E5494" s="65"/>
      <c r="F5494" s="12" t="s">
        <v>4</v>
      </c>
      <c r="G5494" s="12" t="s">
        <v>3725</v>
      </c>
      <c r="H5494" s="12" t="s">
        <v>3726</v>
      </c>
      <c r="I5494" s="12" t="s">
        <v>3727</v>
      </c>
    </row>
    <row r="5495" spans="1:9" ht="29.1" customHeight="1" x14ac:dyDescent="0.25">
      <c r="A5495" s="13" t="s">
        <v>4974</v>
      </c>
      <c r="B5495" s="14" t="s">
        <v>4975</v>
      </c>
      <c r="C5495" s="66" t="s">
        <v>17</v>
      </c>
      <c r="D5495" s="66"/>
      <c r="E5495" s="66"/>
      <c r="F5495" s="13" t="s">
        <v>61</v>
      </c>
      <c r="G5495" s="15">
        <v>1</v>
      </c>
      <c r="H5495" s="16">
        <v>44.81</v>
      </c>
      <c r="I5495" s="16">
        <f>ROUND(ROUND(G5495,8)*H5495,2)</f>
        <v>44.81</v>
      </c>
    </row>
    <row r="5496" spans="1:9" ht="29.1" customHeight="1" x14ac:dyDescent="0.25">
      <c r="A5496" s="13" t="s">
        <v>4081</v>
      </c>
      <c r="B5496" s="14" t="s">
        <v>4082</v>
      </c>
      <c r="C5496" s="66" t="s">
        <v>17</v>
      </c>
      <c r="D5496" s="66"/>
      <c r="E5496" s="66"/>
      <c r="F5496" s="13" t="s">
        <v>61</v>
      </c>
      <c r="G5496" s="15">
        <v>1</v>
      </c>
      <c r="H5496" s="16">
        <v>44.42</v>
      </c>
      <c r="I5496" s="16">
        <f>ROUND(ROUND(G5496,8)*H5496,2)</f>
        <v>44.42</v>
      </c>
    </row>
    <row r="5497" spans="1:9" ht="29.1" customHeight="1" x14ac:dyDescent="0.25">
      <c r="A5497" s="13" t="s">
        <v>4984</v>
      </c>
      <c r="B5497" s="14" t="s">
        <v>4985</v>
      </c>
      <c r="C5497" s="66" t="s">
        <v>17</v>
      </c>
      <c r="D5497" s="66"/>
      <c r="E5497" s="66"/>
      <c r="F5497" s="13" t="s">
        <v>61</v>
      </c>
      <c r="G5497" s="15">
        <v>1</v>
      </c>
      <c r="H5497" s="16">
        <v>10.75</v>
      </c>
      <c r="I5497" s="16">
        <f>ROUND(ROUND(G5497,8)*H5497,2)</f>
        <v>10.75</v>
      </c>
    </row>
    <row r="5498" spans="1:9" ht="15" customHeight="1" x14ac:dyDescent="0.25">
      <c r="A5498" s="8"/>
      <c r="B5498" s="8"/>
      <c r="C5498" s="8"/>
      <c r="D5498" s="8"/>
      <c r="E5498" s="8"/>
      <c r="F5498" s="8"/>
      <c r="G5498" s="67" t="s">
        <v>3744</v>
      </c>
      <c r="H5498" s="67"/>
      <c r="I5498" s="17">
        <f>SUM(I5495:I5497)</f>
        <v>99.98</v>
      </c>
    </row>
    <row r="5499" spans="1:9" ht="15" customHeight="1" x14ac:dyDescent="0.25">
      <c r="A5499" s="69" t="s">
        <v>4990</v>
      </c>
      <c r="B5499" s="69"/>
      <c r="C5499" s="69"/>
      <c r="D5499" s="8"/>
      <c r="E5499" s="8"/>
      <c r="F5499" s="8"/>
      <c r="G5499" s="68" t="s">
        <v>3745</v>
      </c>
      <c r="H5499" s="68"/>
      <c r="I5499" s="4">
        <v>117.23</v>
      </c>
    </row>
    <row r="5500" spans="1:9" ht="2.1" customHeight="1" x14ac:dyDescent="0.25">
      <c r="A5500" s="69"/>
      <c r="B5500" s="69"/>
      <c r="C5500" s="69"/>
      <c r="D5500" s="8"/>
      <c r="E5500" s="8"/>
      <c r="F5500" s="8"/>
      <c r="G5500" s="8"/>
      <c r="H5500" s="8"/>
      <c r="I5500" s="8"/>
    </row>
    <row r="5501" spans="1:9" ht="9.9499999999999993" customHeight="1" x14ac:dyDescent="0.25">
      <c r="A5501" s="8"/>
      <c r="B5501" s="8"/>
      <c r="C5501" s="8"/>
      <c r="D5501" s="8"/>
      <c r="E5501" s="8"/>
      <c r="F5501" s="8"/>
      <c r="G5501" s="62"/>
      <c r="H5501" s="62"/>
      <c r="I5501" s="62"/>
    </row>
    <row r="5502" spans="1:9" ht="20.100000000000001" customHeight="1" x14ac:dyDescent="0.25">
      <c r="A5502" s="63" t="s">
        <v>5580</v>
      </c>
      <c r="B5502" s="63"/>
      <c r="C5502" s="63"/>
      <c r="D5502" s="63"/>
      <c r="E5502" s="63"/>
      <c r="F5502" s="63"/>
      <c r="G5502" s="63"/>
      <c r="H5502" s="63"/>
      <c r="I5502" s="63"/>
    </row>
    <row r="5503" spans="1:9" ht="15" customHeight="1" x14ac:dyDescent="0.25">
      <c r="A5503" s="64" t="s">
        <v>3741</v>
      </c>
      <c r="B5503" s="64"/>
      <c r="C5503" s="65" t="s">
        <v>3</v>
      </c>
      <c r="D5503" s="65"/>
      <c r="E5503" s="65"/>
      <c r="F5503" s="12" t="s">
        <v>4</v>
      </c>
      <c r="G5503" s="12" t="s">
        <v>3725</v>
      </c>
      <c r="H5503" s="12" t="s">
        <v>3726</v>
      </c>
      <c r="I5503" s="12" t="s">
        <v>3727</v>
      </c>
    </row>
    <row r="5504" spans="1:9" ht="29.1" customHeight="1" x14ac:dyDescent="0.25">
      <c r="A5504" s="13" t="s">
        <v>4974</v>
      </c>
      <c r="B5504" s="14" t="s">
        <v>4975</v>
      </c>
      <c r="C5504" s="66" t="s">
        <v>17</v>
      </c>
      <c r="D5504" s="66"/>
      <c r="E5504" s="66"/>
      <c r="F5504" s="13" t="s">
        <v>61</v>
      </c>
      <c r="G5504" s="15">
        <v>1</v>
      </c>
      <c r="H5504" s="16">
        <v>44.81</v>
      </c>
      <c r="I5504" s="16">
        <f>ROUND(ROUND(G5504,8)*H5504,2)</f>
        <v>44.81</v>
      </c>
    </row>
    <row r="5505" spans="1:9" ht="29.1" customHeight="1" x14ac:dyDescent="0.25">
      <c r="A5505" s="13" t="s">
        <v>4031</v>
      </c>
      <c r="B5505" s="14" t="s">
        <v>4032</v>
      </c>
      <c r="C5505" s="66" t="s">
        <v>17</v>
      </c>
      <c r="D5505" s="66"/>
      <c r="E5505" s="66"/>
      <c r="F5505" s="13" t="s">
        <v>61</v>
      </c>
      <c r="G5505" s="15">
        <v>1</v>
      </c>
      <c r="H5505" s="16">
        <v>14.25</v>
      </c>
      <c r="I5505" s="16">
        <f>ROUND(ROUND(G5505,8)*H5505,2)</f>
        <v>14.25</v>
      </c>
    </row>
    <row r="5506" spans="1:9" ht="29.1" customHeight="1" x14ac:dyDescent="0.25">
      <c r="A5506" s="13" t="s">
        <v>5581</v>
      </c>
      <c r="B5506" s="14" t="s">
        <v>5582</v>
      </c>
      <c r="C5506" s="66" t="s">
        <v>17</v>
      </c>
      <c r="D5506" s="66"/>
      <c r="E5506" s="66"/>
      <c r="F5506" s="13" t="s">
        <v>61</v>
      </c>
      <c r="G5506" s="15">
        <v>1</v>
      </c>
      <c r="H5506" s="16">
        <v>35.950000000000003</v>
      </c>
      <c r="I5506" s="16">
        <f>ROUND(ROUND(G5506,8)*H5506,2)</f>
        <v>35.950000000000003</v>
      </c>
    </row>
    <row r="5507" spans="1:9" ht="15" customHeight="1" x14ac:dyDescent="0.25">
      <c r="A5507" s="8"/>
      <c r="B5507" s="8"/>
      <c r="C5507" s="8"/>
      <c r="D5507" s="8"/>
      <c r="E5507" s="8"/>
      <c r="F5507" s="8"/>
      <c r="G5507" s="67" t="s">
        <v>3744</v>
      </c>
      <c r="H5507" s="67"/>
      <c r="I5507" s="17">
        <f>SUM(I5504:I5506)</f>
        <v>95.01</v>
      </c>
    </row>
    <row r="5508" spans="1:9" ht="15" customHeight="1" x14ac:dyDescent="0.25">
      <c r="A5508" s="69" t="s">
        <v>5583</v>
      </c>
      <c r="B5508" s="69"/>
      <c r="C5508" s="69"/>
      <c r="D5508" s="8"/>
      <c r="E5508" s="8"/>
      <c r="F5508" s="8"/>
      <c r="G5508" s="68" t="s">
        <v>3745</v>
      </c>
      <c r="H5508" s="68"/>
      <c r="I5508" s="4">
        <v>95.01</v>
      </c>
    </row>
    <row r="5509" spans="1:9" ht="2.1" customHeight="1" x14ac:dyDescent="0.25">
      <c r="A5509" s="69"/>
      <c r="B5509" s="69"/>
      <c r="C5509" s="69"/>
      <c r="D5509" s="8"/>
      <c r="E5509" s="8"/>
      <c r="F5509" s="8"/>
      <c r="G5509" s="8"/>
      <c r="H5509" s="8"/>
      <c r="I5509" s="8"/>
    </row>
    <row r="5510" spans="1:9" ht="9.9499999999999993" customHeight="1" x14ac:dyDescent="0.25">
      <c r="A5510" s="8"/>
      <c r="B5510" s="8"/>
      <c r="C5510" s="8"/>
      <c r="D5510" s="8"/>
      <c r="E5510" s="8"/>
      <c r="F5510" s="8"/>
      <c r="G5510" s="62"/>
      <c r="H5510" s="62"/>
      <c r="I5510" s="62"/>
    </row>
    <row r="5511" spans="1:9" ht="20.100000000000001" customHeight="1" x14ac:dyDescent="0.25">
      <c r="A5511" s="63" t="s">
        <v>5584</v>
      </c>
      <c r="B5511" s="63"/>
      <c r="C5511" s="63"/>
      <c r="D5511" s="63"/>
      <c r="E5511" s="63"/>
      <c r="F5511" s="63"/>
      <c r="G5511" s="63"/>
      <c r="H5511" s="63"/>
      <c r="I5511" s="63"/>
    </row>
    <row r="5512" spans="1:9" ht="15" customHeight="1" x14ac:dyDescent="0.25">
      <c r="A5512" s="64" t="s">
        <v>3741</v>
      </c>
      <c r="B5512" s="64"/>
      <c r="C5512" s="65" t="s">
        <v>3</v>
      </c>
      <c r="D5512" s="65"/>
      <c r="E5512" s="65"/>
      <c r="F5512" s="12" t="s">
        <v>4</v>
      </c>
      <c r="G5512" s="12" t="s">
        <v>3725</v>
      </c>
      <c r="H5512" s="12" t="s">
        <v>3726</v>
      </c>
      <c r="I5512" s="12" t="s">
        <v>3727</v>
      </c>
    </row>
    <row r="5513" spans="1:9" ht="29.1" customHeight="1" x14ac:dyDescent="0.25">
      <c r="A5513" s="13" t="s">
        <v>4974</v>
      </c>
      <c r="B5513" s="14" t="s">
        <v>4975</v>
      </c>
      <c r="C5513" s="66" t="s">
        <v>17</v>
      </c>
      <c r="D5513" s="66"/>
      <c r="E5513" s="66"/>
      <c r="F5513" s="13" t="s">
        <v>61</v>
      </c>
      <c r="G5513" s="15">
        <v>1</v>
      </c>
      <c r="H5513" s="16">
        <v>44.81</v>
      </c>
      <c r="I5513" s="16">
        <f>ROUND(ROUND(G5513,8)*H5513,2)</f>
        <v>44.81</v>
      </c>
    </row>
    <row r="5514" spans="1:9" ht="29.1" customHeight="1" x14ac:dyDescent="0.25">
      <c r="A5514" s="13" t="s">
        <v>4984</v>
      </c>
      <c r="B5514" s="14" t="s">
        <v>4985</v>
      </c>
      <c r="C5514" s="66" t="s">
        <v>17</v>
      </c>
      <c r="D5514" s="66"/>
      <c r="E5514" s="66"/>
      <c r="F5514" s="13" t="s">
        <v>61</v>
      </c>
      <c r="G5514" s="15">
        <v>1</v>
      </c>
      <c r="H5514" s="16">
        <v>10.75</v>
      </c>
      <c r="I5514" s="16">
        <f>ROUND(ROUND(G5514,8)*H5514,2)</f>
        <v>10.75</v>
      </c>
    </row>
    <row r="5515" spans="1:9" ht="29.1" customHeight="1" x14ac:dyDescent="0.25">
      <c r="A5515" s="13" t="s">
        <v>4986</v>
      </c>
      <c r="B5515" s="14" t="s">
        <v>4987</v>
      </c>
      <c r="C5515" s="66" t="s">
        <v>17</v>
      </c>
      <c r="D5515" s="66"/>
      <c r="E5515" s="66"/>
      <c r="F5515" s="13" t="s">
        <v>61</v>
      </c>
      <c r="G5515" s="15">
        <v>1</v>
      </c>
      <c r="H5515" s="16">
        <v>24.4</v>
      </c>
      <c r="I5515" s="16">
        <f>ROUND(ROUND(G5515,8)*H5515,2)</f>
        <v>24.4</v>
      </c>
    </row>
    <row r="5516" spans="1:9" ht="15" customHeight="1" x14ac:dyDescent="0.25">
      <c r="A5516" s="8"/>
      <c r="B5516" s="8"/>
      <c r="C5516" s="8"/>
      <c r="D5516" s="8"/>
      <c r="E5516" s="8"/>
      <c r="F5516" s="8"/>
      <c r="G5516" s="67" t="s">
        <v>3744</v>
      </c>
      <c r="H5516" s="67"/>
      <c r="I5516" s="17">
        <f>SUM(I5513:I5515)</f>
        <v>79.960000000000008</v>
      </c>
    </row>
    <row r="5517" spans="1:9" ht="15" customHeight="1" x14ac:dyDescent="0.25">
      <c r="A5517" s="69" t="s">
        <v>4982</v>
      </c>
      <c r="B5517" s="69"/>
      <c r="C5517" s="69"/>
      <c r="D5517" s="8"/>
      <c r="E5517" s="8"/>
      <c r="F5517" s="8"/>
      <c r="G5517" s="68" t="s">
        <v>3745</v>
      </c>
      <c r="H5517" s="68"/>
      <c r="I5517" s="4">
        <v>79.959999999999994</v>
      </c>
    </row>
    <row r="5518" spans="1:9" ht="2.1" customHeight="1" x14ac:dyDescent="0.25">
      <c r="A5518" s="69"/>
      <c r="B5518" s="69"/>
      <c r="C5518" s="69"/>
      <c r="D5518" s="8"/>
      <c r="E5518" s="8"/>
      <c r="F5518" s="8"/>
      <c r="G5518" s="8"/>
      <c r="H5518" s="8"/>
      <c r="I5518" s="8"/>
    </row>
    <row r="5519" spans="1:9" ht="9.9499999999999993" customHeight="1" x14ac:dyDescent="0.25">
      <c r="A5519" s="8"/>
      <c r="B5519" s="8"/>
      <c r="C5519" s="8"/>
      <c r="D5519" s="8"/>
      <c r="E5519" s="8"/>
      <c r="F5519" s="8"/>
      <c r="G5519" s="62"/>
      <c r="H5519" s="62"/>
      <c r="I5519" s="62"/>
    </row>
    <row r="5520" spans="1:9" ht="20.100000000000001" customHeight="1" x14ac:dyDescent="0.25">
      <c r="A5520" s="63" t="s">
        <v>5585</v>
      </c>
      <c r="B5520" s="63"/>
      <c r="C5520" s="63"/>
      <c r="D5520" s="63"/>
      <c r="E5520" s="63"/>
      <c r="F5520" s="63"/>
      <c r="G5520" s="63"/>
      <c r="H5520" s="63"/>
      <c r="I5520" s="63"/>
    </row>
    <row r="5521" spans="1:9" ht="15" customHeight="1" x14ac:dyDescent="0.25">
      <c r="A5521" s="64" t="s">
        <v>3887</v>
      </c>
      <c r="B5521" s="64"/>
      <c r="C5521" s="65" t="s">
        <v>3</v>
      </c>
      <c r="D5521" s="65"/>
      <c r="E5521" s="65"/>
      <c r="F5521" s="12" t="s">
        <v>4</v>
      </c>
      <c r="G5521" s="12" t="s">
        <v>3725</v>
      </c>
      <c r="H5521" s="12" t="s">
        <v>3726</v>
      </c>
      <c r="I5521" s="12" t="s">
        <v>3727</v>
      </c>
    </row>
    <row r="5522" spans="1:9" ht="29.1" customHeight="1" x14ac:dyDescent="0.25">
      <c r="A5522" s="13" t="s">
        <v>5586</v>
      </c>
      <c r="B5522" s="14" t="s">
        <v>5587</v>
      </c>
      <c r="C5522" s="66" t="s">
        <v>17</v>
      </c>
      <c r="D5522" s="66"/>
      <c r="E5522" s="66"/>
      <c r="F5522" s="13" t="s">
        <v>178</v>
      </c>
      <c r="G5522" s="15">
        <v>1.2434000000000001</v>
      </c>
      <c r="H5522" s="16">
        <v>3.96</v>
      </c>
      <c r="I5522" s="16">
        <f>TRUNC(TRUNC(G5522,8)*H5522,2)</f>
        <v>4.92</v>
      </c>
    </row>
    <row r="5523" spans="1:9" ht="21" customHeight="1" x14ac:dyDescent="0.25">
      <c r="A5523" s="13" t="s">
        <v>4319</v>
      </c>
      <c r="B5523" s="14" t="s">
        <v>4320</v>
      </c>
      <c r="C5523" s="66" t="s">
        <v>17</v>
      </c>
      <c r="D5523" s="66"/>
      <c r="E5523" s="66"/>
      <c r="F5523" s="13" t="s">
        <v>61</v>
      </c>
      <c r="G5523" s="15">
        <v>9.4000000000000004E-3</v>
      </c>
      <c r="H5523" s="16">
        <v>4.1399999999999997</v>
      </c>
      <c r="I5523" s="16">
        <f>TRUNC(TRUNC(G5523,8)*H5523,2)</f>
        <v>0.03</v>
      </c>
    </row>
    <row r="5524" spans="1:9" ht="15" customHeight="1" x14ac:dyDescent="0.25">
      <c r="A5524" s="8"/>
      <c r="B5524" s="8"/>
      <c r="C5524" s="8"/>
      <c r="D5524" s="8"/>
      <c r="E5524" s="8"/>
      <c r="F5524" s="8"/>
      <c r="G5524" s="67" t="s">
        <v>3896</v>
      </c>
      <c r="H5524" s="67"/>
      <c r="I5524" s="17">
        <f>SUM(I5522:I5523)</f>
        <v>4.95</v>
      </c>
    </row>
    <row r="5525" spans="1:9" ht="15" customHeight="1" x14ac:dyDescent="0.25">
      <c r="A5525" s="64" t="s">
        <v>3872</v>
      </c>
      <c r="B5525" s="64"/>
      <c r="C5525" s="65" t="s">
        <v>3</v>
      </c>
      <c r="D5525" s="65"/>
      <c r="E5525" s="65"/>
      <c r="F5525" s="12" t="s">
        <v>4</v>
      </c>
      <c r="G5525" s="12" t="s">
        <v>3725</v>
      </c>
      <c r="H5525" s="12" t="s">
        <v>3726</v>
      </c>
      <c r="I5525" s="12" t="s">
        <v>3727</v>
      </c>
    </row>
    <row r="5526" spans="1:9" ht="21" customHeight="1" x14ac:dyDescent="0.25">
      <c r="A5526" s="13" t="s">
        <v>4267</v>
      </c>
      <c r="B5526" s="14" t="s">
        <v>4268</v>
      </c>
      <c r="C5526" s="66" t="s">
        <v>17</v>
      </c>
      <c r="D5526" s="66"/>
      <c r="E5526" s="66"/>
      <c r="F5526" s="13" t="s">
        <v>25</v>
      </c>
      <c r="G5526" s="15">
        <v>3.9E-2</v>
      </c>
      <c r="H5526" s="16">
        <v>25.56</v>
      </c>
      <c r="I5526" s="16">
        <f>TRUNC(TRUNC(G5526,8)*H5526,2)</f>
        <v>0.99</v>
      </c>
    </row>
    <row r="5527" spans="1:9" ht="15" customHeight="1" x14ac:dyDescent="0.25">
      <c r="A5527" s="13" t="s">
        <v>4269</v>
      </c>
      <c r="B5527" s="14" t="s">
        <v>4270</v>
      </c>
      <c r="C5527" s="66" t="s">
        <v>17</v>
      </c>
      <c r="D5527" s="66"/>
      <c r="E5527" s="66"/>
      <c r="F5527" s="13" t="s">
        <v>25</v>
      </c>
      <c r="G5527" s="15">
        <v>3.9E-2</v>
      </c>
      <c r="H5527" s="16">
        <v>33.94</v>
      </c>
      <c r="I5527" s="16">
        <f>TRUNC(TRUNC(G5527,8)*H5527,2)</f>
        <v>1.32</v>
      </c>
    </row>
    <row r="5528" spans="1:9" ht="18" customHeight="1" x14ac:dyDescent="0.25">
      <c r="A5528" s="8"/>
      <c r="B5528" s="8"/>
      <c r="C5528" s="8"/>
      <c r="D5528" s="8"/>
      <c r="E5528" s="8"/>
      <c r="F5528" s="8"/>
      <c r="G5528" s="67" t="s">
        <v>3875</v>
      </c>
      <c r="H5528" s="67"/>
      <c r="I5528" s="17">
        <f>SUM(I5526:I5527)</f>
        <v>2.31</v>
      </c>
    </row>
    <row r="5529" spans="1:9" ht="15" customHeight="1" x14ac:dyDescent="0.25">
      <c r="A5529" s="8"/>
      <c r="B5529" s="8"/>
      <c r="C5529" s="8"/>
      <c r="D5529" s="8"/>
      <c r="E5529" s="8"/>
      <c r="F5529" s="8"/>
      <c r="G5529" s="68" t="s">
        <v>3745</v>
      </c>
      <c r="H5529" s="68"/>
      <c r="I5529" s="4">
        <f>ROUND(SUM(I5524,I5528),2)</f>
        <v>7.26</v>
      </c>
    </row>
    <row r="5530" spans="1:9" ht="9.9499999999999993" customHeight="1" x14ac:dyDescent="0.25">
      <c r="A5530" s="8"/>
      <c r="B5530" s="8"/>
      <c r="C5530" s="8"/>
      <c r="D5530" s="8"/>
      <c r="E5530" s="8"/>
      <c r="F5530" s="8"/>
      <c r="G5530" s="62"/>
      <c r="H5530" s="62"/>
      <c r="I5530" s="62"/>
    </row>
    <row r="5531" spans="1:9" ht="20.100000000000001" customHeight="1" x14ac:dyDescent="0.25">
      <c r="A5531" s="63" t="s">
        <v>5588</v>
      </c>
      <c r="B5531" s="63"/>
      <c r="C5531" s="63"/>
      <c r="D5531" s="63"/>
      <c r="E5531" s="63"/>
      <c r="F5531" s="63"/>
      <c r="G5531" s="63"/>
      <c r="H5531" s="63"/>
      <c r="I5531" s="63"/>
    </row>
    <row r="5532" spans="1:9" ht="15" customHeight="1" x14ac:dyDescent="0.25">
      <c r="A5532" s="64" t="s">
        <v>3887</v>
      </c>
      <c r="B5532" s="64"/>
      <c r="C5532" s="65" t="s">
        <v>3</v>
      </c>
      <c r="D5532" s="65"/>
      <c r="E5532" s="65"/>
      <c r="F5532" s="12" t="s">
        <v>4</v>
      </c>
      <c r="G5532" s="12" t="s">
        <v>3725</v>
      </c>
      <c r="H5532" s="12" t="s">
        <v>3726</v>
      </c>
      <c r="I5532" s="12" t="s">
        <v>3727</v>
      </c>
    </row>
    <row r="5533" spans="1:9" ht="29.1" customHeight="1" x14ac:dyDescent="0.25">
      <c r="A5533" s="13" t="s">
        <v>5589</v>
      </c>
      <c r="B5533" s="14" t="s">
        <v>5590</v>
      </c>
      <c r="C5533" s="66" t="s">
        <v>17</v>
      </c>
      <c r="D5533" s="66"/>
      <c r="E5533" s="66"/>
      <c r="F5533" s="13" t="s">
        <v>178</v>
      </c>
      <c r="G5533" s="15">
        <v>1.2434000000000001</v>
      </c>
      <c r="H5533" s="16">
        <v>10.88</v>
      </c>
      <c r="I5533" s="16">
        <f>TRUNC(TRUNC(G5533,8)*H5533,2)</f>
        <v>13.52</v>
      </c>
    </row>
    <row r="5534" spans="1:9" ht="21" customHeight="1" x14ac:dyDescent="0.25">
      <c r="A5534" s="13" t="s">
        <v>4319</v>
      </c>
      <c r="B5534" s="14" t="s">
        <v>4320</v>
      </c>
      <c r="C5534" s="66" t="s">
        <v>17</v>
      </c>
      <c r="D5534" s="66"/>
      <c r="E5534" s="66"/>
      <c r="F5534" s="13" t="s">
        <v>61</v>
      </c>
      <c r="G5534" s="15">
        <v>9.4000000000000004E-3</v>
      </c>
      <c r="H5534" s="16">
        <v>4.1399999999999997</v>
      </c>
      <c r="I5534" s="16">
        <f>TRUNC(TRUNC(G5534,8)*H5534,2)</f>
        <v>0.03</v>
      </c>
    </row>
    <row r="5535" spans="1:9" ht="15" customHeight="1" x14ac:dyDescent="0.25">
      <c r="A5535" s="8"/>
      <c r="B5535" s="8"/>
      <c r="C5535" s="8"/>
      <c r="D5535" s="8"/>
      <c r="E5535" s="8"/>
      <c r="F5535" s="8"/>
      <c r="G5535" s="67" t="s">
        <v>3896</v>
      </c>
      <c r="H5535" s="67"/>
      <c r="I5535" s="17">
        <f>SUM(I5533:I5534)</f>
        <v>13.549999999999999</v>
      </c>
    </row>
    <row r="5536" spans="1:9" ht="15" customHeight="1" x14ac:dyDescent="0.25">
      <c r="A5536" s="64" t="s">
        <v>3872</v>
      </c>
      <c r="B5536" s="64"/>
      <c r="C5536" s="65" t="s">
        <v>3</v>
      </c>
      <c r="D5536" s="65"/>
      <c r="E5536" s="65"/>
      <c r="F5536" s="12" t="s">
        <v>4</v>
      </c>
      <c r="G5536" s="12" t="s">
        <v>3725</v>
      </c>
      <c r="H5536" s="12" t="s">
        <v>3726</v>
      </c>
      <c r="I5536" s="12" t="s">
        <v>3727</v>
      </c>
    </row>
    <row r="5537" spans="1:9" ht="21" customHeight="1" x14ac:dyDescent="0.25">
      <c r="A5537" s="13" t="s">
        <v>4267</v>
      </c>
      <c r="B5537" s="14" t="s">
        <v>4268</v>
      </c>
      <c r="C5537" s="66" t="s">
        <v>17</v>
      </c>
      <c r="D5537" s="66"/>
      <c r="E5537" s="66"/>
      <c r="F5537" s="13" t="s">
        <v>25</v>
      </c>
      <c r="G5537" s="15">
        <v>7.5999999999999998E-2</v>
      </c>
      <c r="H5537" s="16">
        <v>25.56</v>
      </c>
      <c r="I5537" s="16">
        <f>TRUNC(TRUNC(G5537,8)*H5537,2)</f>
        <v>1.94</v>
      </c>
    </row>
    <row r="5538" spans="1:9" ht="15" customHeight="1" x14ac:dyDescent="0.25">
      <c r="A5538" s="13" t="s">
        <v>4269</v>
      </c>
      <c r="B5538" s="14" t="s">
        <v>4270</v>
      </c>
      <c r="C5538" s="66" t="s">
        <v>17</v>
      </c>
      <c r="D5538" s="66"/>
      <c r="E5538" s="66"/>
      <c r="F5538" s="13" t="s">
        <v>25</v>
      </c>
      <c r="G5538" s="15">
        <v>7.5999999999999998E-2</v>
      </c>
      <c r="H5538" s="16">
        <v>33.94</v>
      </c>
      <c r="I5538" s="16">
        <f>TRUNC(TRUNC(G5538,8)*H5538,2)</f>
        <v>2.57</v>
      </c>
    </row>
    <row r="5539" spans="1:9" ht="18" customHeight="1" x14ac:dyDescent="0.25">
      <c r="A5539" s="8"/>
      <c r="B5539" s="8"/>
      <c r="C5539" s="8"/>
      <c r="D5539" s="8"/>
      <c r="E5539" s="8"/>
      <c r="F5539" s="8"/>
      <c r="G5539" s="67" t="s">
        <v>3875</v>
      </c>
      <c r="H5539" s="67"/>
      <c r="I5539" s="17">
        <f>SUM(I5537:I5538)</f>
        <v>4.51</v>
      </c>
    </row>
    <row r="5540" spans="1:9" ht="15" customHeight="1" x14ac:dyDescent="0.25">
      <c r="A5540" s="8"/>
      <c r="B5540" s="8"/>
      <c r="C5540" s="8"/>
      <c r="D5540" s="8"/>
      <c r="E5540" s="8"/>
      <c r="F5540" s="8"/>
      <c r="G5540" s="68" t="s">
        <v>3745</v>
      </c>
      <c r="H5540" s="68"/>
      <c r="I5540" s="4">
        <f>ROUND(SUM(I5535,I5539),2)</f>
        <v>18.059999999999999</v>
      </c>
    </row>
    <row r="5541" spans="1:9" ht="9.9499999999999993" customHeight="1" x14ac:dyDescent="0.25">
      <c r="A5541" s="8"/>
      <c r="B5541" s="8"/>
      <c r="C5541" s="8"/>
      <c r="D5541" s="8"/>
      <c r="E5541" s="8"/>
      <c r="F5541" s="8"/>
      <c r="G5541" s="62"/>
      <c r="H5541" s="62"/>
      <c r="I5541" s="62"/>
    </row>
    <row r="5542" spans="1:9" ht="20.100000000000001" customHeight="1" x14ac:dyDescent="0.25">
      <c r="A5542" s="63" t="s">
        <v>5591</v>
      </c>
      <c r="B5542" s="63"/>
      <c r="C5542" s="63"/>
      <c r="D5542" s="63"/>
      <c r="E5542" s="63"/>
      <c r="F5542" s="63"/>
      <c r="G5542" s="63"/>
      <c r="H5542" s="63"/>
      <c r="I5542" s="63"/>
    </row>
    <row r="5543" spans="1:9" ht="15" customHeight="1" x14ac:dyDescent="0.25">
      <c r="A5543" s="64" t="s">
        <v>3887</v>
      </c>
      <c r="B5543" s="64"/>
      <c r="C5543" s="65" t="s">
        <v>3</v>
      </c>
      <c r="D5543" s="65"/>
      <c r="E5543" s="65"/>
      <c r="F5543" s="12" t="s">
        <v>4</v>
      </c>
      <c r="G5543" s="12" t="s">
        <v>3725</v>
      </c>
      <c r="H5543" s="12" t="s">
        <v>3726</v>
      </c>
      <c r="I5543" s="12" t="s">
        <v>3727</v>
      </c>
    </row>
    <row r="5544" spans="1:9" ht="38.1" customHeight="1" x14ac:dyDescent="0.25">
      <c r="A5544" s="13" t="s">
        <v>5592</v>
      </c>
      <c r="B5544" s="14" t="s">
        <v>5593</v>
      </c>
      <c r="C5544" s="66" t="s">
        <v>17</v>
      </c>
      <c r="D5544" s="66"/>
      <c r="E5544" s="66"/>
      <c r="F5544" s="13" t="s">
        <v>178</v>
      </c>
      <c r="G5544" s="15">
        <v>1.2434000000000001</v>
      </c>
      <c r="H5544" s="16">
        <v>2.83</v>
      </c>
      <c r="I5544" s="16">
        <f>TRUNC(TRUNC(G5544,8)*H5544,2)</f>
        <v>3.51</v>
      </c>
    </row>
    <row r="5545" spans="1:9" ht="21" customHeight="1" x14ac:dyDescent="0.25">
      <c r="A5545" s="13" t="s">
        <v>4319</v>
      </c>
      <c r="B5545" s="14" t="s">
        <v>4320</v>
      </c>
      <c r="C5545" s="66" t="s">
        <v>17</v>
      </c>
      <c r="D5545" s="66"/>
      <c r="E5545" s="66"/>
      <c r="F5545" s="13" t="s">
        <v>61</v>
      </c>
      <c r="G5545" s="15">
        <v>9.4000000000000004E-3</v>
      </c>
      <c r="H5545" s="16">
        <v>4.1399999999999997</v>
      </c>
      <c r="I5545" s="16">
        <f>TRUNC(TRUNC(G5545,8)*H5545,2)</f>
        <v>0.03</v>
      </c>
    </row>
    <row r="5546" spans="1:9" ht="15" customHeight="1" x14ac:dyDescent="0.25">
      <c r="A5546" s="8"/>
      <c r="B5546" s="8"/>
      <c r="C5546" s="8"/>
      <c r="D5546" s="8"/>
      <c r="E5546" s="8"/>
      <c r="F5546" s="8"/>
      <c r="G5546" s="67" t="s">
        <v>3896</v>
      </c>
      <c r="H5546" s="67"/>
      <c r="I5546" s="17">
        <f>SUM(I5544:I5545)</f>
        <v>3.5399999999999996</v>
      </c>
    </row>
    <row r="5547" spans="1:9" ht="15" customHeight="1" x14ac:dyDescent="0.25">
      <c r="A5547" s="64" t="s">
        <v>3872</v>
      </c>
      <c r="B5547" s="64"/>
      <c r="C5547" s="65" t="s">
        <v>3</v>
      </c>
      <c r="D5547" s="65"/>
      <c r="E5547" s="65"/>
      <c r="F5547" s="12" t="s">
        <v>4</v>
      </c>
      <c r="G5547" s="12" t="s">
        <v>3725</v>
      </c>
      <c r="H5547" s="12" t="s">
        <v>3726</v>
      </c>
      <c r="I5547" s="12" t="s">
        <v>3727</v>
      </c>
    </row>
    <row r="5548" spans="1:9" ht="21" customHeight="1" x14ac:dyDescent="0.25">
      <c r="A5548" s="13" t="s">
        <v>4267</v>
      </c>
      <c r="B5548" s="14" t="s">
        <v>4268</v>
      </c>
      <c r="C5548" s="66" t="s">
        <v>17</v>
      </c>
      <c r="D5548" s="66"/>
      <c r="E5548" s="66"/>
      <c r="F5548" s="13" t="s">
        <v>25</v>
      </c>
      <c r="G5548" s="15">
        <v>2.9000000000000001E-2</v>
      </c>
      <c r="H5548" s="16">
        <v>25.56</v>
      </c>
      <c r="I5548" s="16">
        <f>TRUNC(TRUNC(G5548,8)*H5548,2)</f>
        <v>0.74</v>
      </c>
    </row>
    <row r="5549" spans="1:9" ht="15" customHeight="1" x14ac:dyDescent="0.25">
      <c r="A5549" s="13" t="s">
        <v>4269</v>
      </c>
      <c r="B5549" s="14" t="s">
        <v>4270</v>
      </c>
      <c r="C5549" s="66" t="s">
        <v>17</v>
      </c>
      <c r="D5549" s="66"/>
      <c r="E5549" s="66"/>
      <c r="F5549" s="13" t="s">
        <v>25</v>
      </c>
      <c r="G5549" s="15">
        <v>2.9000000000000001E-2</v>
      </c>
      <c r="H5549" s="16">
        <v>33.94</v>
      </c>
      <c r="I5549" s="16">
        <f>TRUNC(TRUNC(G5549,8)*H5549,2)</f>
        <v>0.98</v>
      </c>
    </row>
    <row r="5550" spans="1:9" ht="18" customHeight="1" x14ac:dyDescent="0.25">
      <c r="A5550" s="8"/>
      <c r="B5550" s="8"/>
      <c r="C5550" s="8"/>
      <c r="D5550" s="8"/>
      <c r="E5550" s="8"/>
      <c r="F5550" s="8"/>
      <c r="G5550" s="67" t="s">
        <v>3875</v>
      </c>
      <c r="H5550" s="67"/>
      <c r="I5550" s="17">
        <f>SUM(I5548:I5549)</f>
        <v>1.72</v>
      </c>
    </row>
    <row r="5551" spans="1:9" ht="15" customHeight="1" x14ac:dyDescent="0.25">
      <c r="A5551" s="8"/>
      <c r="B5551" s="8"/>
      <c r="C5551" s="8"/>
      <c r="D5551" s="8"/>
      <c r="E5551" s="8"/>
      <c r="F5551" s="8"/>
      <c r="G5551" s="68" t="s">
        <v>3745</v>
      </c>
      <c r="H5551" s="68"/>
      <c r="I5551" s="4">
        <f>ROUND(SUM(I5546,I5550),2)</f>
        <v>5.26</v>
      </c>
    </row>
    <row r="5552" spans="1:9" ht="9.9499999999999993" customHeight="1" x14ac:dyDescent="0.25">
      <c r="A5552" s="8"/>
      <c r="B5552" s="8"/>
      <c r="C5552" s="8"/>
      <c r="D5552" s="8"/>
      <c r="E5552" s="8"/>
      <c r="F5552" s="8"/>
      <c r="G5552" s="62"/>
      <c r="H5552" s="62"/>
      <c r="I5552" s="62"/>
    </row>
    <row r="5553" spans="1:9" ht="20.100000000000001" customHeight="1" x14ac:dyDescent="0.25">
      <c r="A5553" s="63" t="s">
        <v>5594</v>
      </c>
      <c r="B5553" s="63"/>
      <c r="C5553" s="63"/>
      <c r="D5553" s="63"/>
      <c r="E5553" s="63"/>
      <c r="F5553" s="63"/>
      <c r="G5553" s="63"/>
      <c r="H5553" s="63"/>
      <c r="I5553" s="63"/>
    </row>
    <row r="5554" spans="1:9" ht="15" customHeight="1" x14ac:dyDescent="0.25">
      <c r="A5554" s="64" t="s">
        <v>3887</v>
      </c>
      <c r="B5554" s="64"/>
      <c r="C5554" s="65" t="s">
        <v>3</v>
      </c>
      <c r="D5554" s="65"/>
      <c r="E5554" s="65"/>
      <c r="F5554" s="12" t="s">
        <v>4</v>
      </c>
      <c r="G5554" s="12" t="s">
        <v>3725</v>
      </c>
      <c r="H5554" s="12" t="s">
        <v>3726</v>
      </c>
      <c r="I5554" s="12" t="s">
        <v>3727</v>
      </c>
    </row>
    <row r="5555" spans="1:9" ht="38.1" customHeight="1" x14ac:dyDescent="0.25">
      <c r="A5555" s="13" t="s">
        <v>5595</v>
      </c>
      <c r="B5555" s="14" t="s">
        <v>5596</v>
      </c>
      <c r="C5555" s="66" t="s">
        <v>17</v>
      </c>
      <c r="D5555" s="66"/>
      <c r="E5555" s="66"/>
      <c r="F5555" s="13" t="s">
        <v>178</v>
      </c>
      <c r="G5555" s="15">
        <v>1.0149999999999999</v>
      </c>
      <c r="H5555" s="16">
        <v>36.19</v>
      </c>
      <c r="I5555" s="16">
        <f>TRUNC(TRUNC(G5555,8)*H5555,2)</f>
        <v>36.729999999999997</v>
      </c>
    </row>
    <row r="5556" spans="1:9" ht="21" customHeight="1" x14ac:dyDescent="0.25">
      <c r="A5556" s="13" t="s">
        <v>4319</v>
      </c>
      <c r="B5556" s="14" t="s">
        <v>4320</v>
      </c>
      <c r="C5556" s="66" t="s">
        <v>17</v>
      </c>
      <c r="D5556" s="66"/>
      <c r="E5556" s="66"/>
      <c r="F5556" s="13" t="s">
        <v>61</v>
      </c>
      <c r="G5556" s="15">
        <v>8.9999999999999993E-3</v>
      </c>
      <c r="H5556" s="16">
        <v>4.1399999999999997</v>
      </c>
      <c r="I5556" s="16">
        <f>TRUNC(TRUNC(G5556,8)*H5556,2)</f>
        <v>0.03</v>
      </c>
    </row>
    <row r="5557" spans="1:9" ht="15" customHeight="1" x14ac:dyDescent="0.25">
      <c r="A5557" s="8"/>
      <c r="B5557" s="8"/>
      <c r="C5557" s="8"/>
      <c r="D5557" s="8"/>
      <c r="E5557" s="8"/>
      <c r="F5557" s="8"/>
      <c r="G5557" s="67" t="s">
        <v>3896</v>
      </c>
      <c r="H5557" s="67"/>
      <c r="I5557" s="17">
        <f>SUM(I5555:I5556)</f>
        <v>36.76</v>
      </c>
    </row>
    <row r="5558" spans="1:9" ht="15" customHeight="1" x14ac:dyDescent="0.25">
      <c r="A5558" s="64" t="s">
        <v>3872</v>
      </c>
      <c r="B5558" s="64"/>
      <c r="C5558" s="65" t="s">
        <v>3</v>
      </c>
      <c r="D5558" s="65"/>
      <c r="E5558" s="65"/>
      <c r="F5558" s="12" t="s">
        <v>4</v>
      </c>
      <c r="G5558" s="12" t="s">
        <v>3725</v>
      </c>
      <c r="H5558" s="12" t="s">
        <v>3726</v>
      </c>
      <c r="I5558" s="12" t="s">
        <v>3727</v>
      </c>
    </row>
    <row r="5559" spans="1:9" ht="21" customHeight="1" x14ac:dyDescent="0.25">
      <c r="A5559" s="13" t="s">
        <v>4267</v>
      </c>
      <c r="B5559" s="14" t="s">
        <v>4268</v>
      </c>
      <c r="C5559" s="66" t="s">
        <v>17</v>
      </c>
      <c r="D5559" s="66"/>
      <c r="E5559" s="66"/>
      <c r="F5559" s="13" t="s">
        <v>25</v>
      </c>
      <c r="G5559" s="15">
        <v>6.9699999999999998E-2</v>
      </c>
      <c r="H5559" s="16">
        <v>25.56</v>
      </c>
      <c r="I5559" s="16">
        <f>TRUNC(TRUNC(G5559,8)*H5559,2)</f>
        <v>1.78</v>
      </c>
    </row>
    <row r="5560" spans="1:9" ht="15" customHeight="1" x14ac:dyDescent="0.25">
      <c r="A5560" s="13" t="s">
        <v>4269</v>
      </c>
      <c r="B5560" s="14" t="s">
        <v>4270</v>
      </c>
      <c r="C5560" s="66" t="s">
        <v>17</v>
      </c>
      <c r="D5560" s="66"/>
      <c r="E5560" s="66"/>
      <c r="F5560" s="13" t="s">
        <v>25</v>
      </c>
      <c r="G5560" s="15">
        <v>6.9699999999999998E-2</v>
      </c>
      <c r="H5560" s="16">
        <v>33.94</v>
      </c>
      <c r="I5560" s="16">
        <f>TRUNC(TRUNC(G5560,8)*H5560,2)</f>
        <v>2.36</v>
      </c>
    </row>
    <row r="5561" spans="1:9" ht="18" customHeight="1" x14ac:dyDescent="0.25">
      <c r="A5561" s="8"/>
      <c r="B5561" s="8"/>
      <c r="C5561" s="8"/>
      <c r="D5561" s="8"/>
      <c r="E5561" s="8"/>
      <c r="F5561" s="8"/>
      <c r="G5561" s="67" t="s">
        <v>3875</v>
      </c>
      <c r="H5561" s="67"/>
      <c r="I5561" s="17">
        <f>SUM(I5559:I5560)</f>
        <v>4.1399999999999997</v>
      </c>
    </row>
    <row r="5562" spans="1:9" ht="15" customHeight="1" x14ac:dyDescent="0.25">
      <c r="A5562" s="8"/>
      <c r="B5562" s="8"/>
      <c r="C5562" s="8"/>
      <c r="D5562" s="8"/>
      <c r="E5562" s="8"/>
      <c r="F5562" s="8"/>
      <c r="G5562" s="68" t="s">
        <v>3745</v>
      </c>
      <c r="H5562" s="68"/>
      <c r="I5562" s="4">
        <f>ROUND(SUM(I5557,I5561),2)</f>
        <v>40.9</v>
      </c>
    </row>
    <row r="5563" spans="1:9" ht="9.9499999999999993" customHeight="1" x14ac:dyDescent="0.25">
      <c r="A5563" s="8"/>
      <c r="B5563" s="8"/>
      <c r="C5563" s="8"/>
      <c r="D5563" s="8"/>
      <c r="E5563" s="8"/>
      <c r="F5563" s="8"/>
      <c r="G5563" s="62"/>
      <c r="H5563" s="62"/>
      <c r="I5563" s="62"/>
    </row>
    <row r="5564" spans="1:9" ht="20.100000000000001" customHeight="1" x14ac:dyDescent="0.25">
      <c r="A5564" s="63" t="s">
        <v>5597</v>
      </c>
      <c r="B5564" s="63"/>
      <c r="C5564" s="63"/>
      <c r="D5564" s="63"/>
      <c r="E5564" s="63"/>
      <c r="F5564" s="63"/>
      <c r="G5564" s="63"/>
      <c r="H5564" s="63"/>
      <c r="I5564" s="63"/>
    </row>
    <row r="5565" spans="1:9" ht="15" customHeight="1" x14ac:dyDescent="0.25">
      <c r="A5565" s="64" t="s">
        <v>3887</v>
      </c>
      <c r="B5565" s="64"/>
      <c r="C5565" s="65" t="s">
        <v>3</v>
      </c>
      <c r="D5565" s="65"/>
      <c r="E5565" s="65"/>
      <c r="F5565" s="12" t="s">
        <v>4</v>
      </c>
      <c r="G5565" s="12" t="s">
        <v>3725</v>
      </c>
      <c r="H5565" s="12" t="s">
        <v>3726</v>
      </c>
      <c r="I5565" s="12" t="s">
        <v>3727</v>
      </c>
    </row>
    <row r="5566" spans="1:9" ht="38.1" customHeight="1" x14ac:dyDescent="0.25">
      <c r="A5566" s="13" t="s">
        <v>5598</v>
      </c>
      <c r="B5566" s="14" t="s">
        <v>5599</v>
      </c>
      <c r="C5566" s="66" t="s">
        <v>17</v>
      </c>
      <c r="D5566" s="66"/>
      <c r="E5566" s="66"/>
      <c r="F5566" s="13" t="s">
        <v>178</v>
      </c>
      <c r="G5566" s="15">
        <v>1.2434000000000001</v>
      </c>
      <c r="H5566" s="16">
        <v>6.33</v>
      </c>
      <c r="I5566" s="16">
        <f>TRUNC(TRUNC(G5566,8)*H5566,2)</f>
        <v>7.87</v>
      </c>
    </row>
    <row r="5567" spans="1:9" ht="21" customHeight="1" x14ac:dyDescent="0.25">
      <c r="A5567" s="13" t="s">
        <v>4319</v>
      </c>
      <c r="B5567" s="14" t="s">
        <v>4320</v>
      </c>
      <c r="C5567" s="66" t="s">
        <v>17</v>
      </c>
      <c r="D5567" s="66"/>
      <c r="E5567" s="66"/>
      <c r="F5567" s="13" t="s">
        <v>61</v>
      </c>
      <c r="G5567" s="15">
        <v>9.4000000000000004E-3</v>
      </c>
      <c r="H5567" s="16">
        <v>4.1399999999999997</v>
      </c>
      <c r="I5567" s="16">
        <f>TRUNC(TRUNC(G5567,8)*H5567,2)</f>
        <v>0.03</v>
      </c>
    </row>
    <row r="5568" spans="1:9" ht="15" customHeight="1" x14ac:dyDescent="0.25">
      <c r="A5568" s="8"/>
      <c r="B5568" s="8"/>
      <c r="C5568" s="8"/>
      <c r="D5568" s="8"/>
      <c r="E5568" s="8"/>
      <c r="F5568" s="8"/>
      <c r="G5568" s="67" t="s">
        <v>3896</v>
      </c>
      <c r="H5568" s="67"/>
      <c r="I5568" s="17">
        <f>SUM(I5566:I5567)</f>
        <v>7.9</v>
      </c>
    </row>
    <row r="5569" spans="1:9" ht="15" customHeight="1" x14ac:dyDescent="0.25">
      <c r="A5569" s="64" t="s">
        <v>3872</v>
      </c>
      <c r="B5569" s="64"/>
      <c r="C5569" s="65" t="s">
        <v>3</v>
      </c>
      <c r="D5569" s="65"/>
      <c r="E5569" s="65"/>
      <c r="F5569" s="12" t="s">
        <v>4</v>
      </c>
      <c r="G5569" s="12" t="s">
        <v>3725</v>
      </c>
      <c r="H5569" s="12" t="s">
        <v>3726</v>
      </c>
      <c r="I5569" s="12" t="s">
        <v>3727</v>
      </c>
    </row>
    <row r="5570" spans="1:9" ht="21" customHeight="1" x14ac:dyDescent="0.25">
      <c r="A5570" s="13" t="s">
        <v>4267</v>
      </c>
      <c r="B5570" s="14" t="s">
        <v>4268</v>
      </c>
      <c r="C5570" s="66" t="s">
        <v>17</v>
      </c>
      <c r="D5570" s="66"/>
      <c r="E5570" s="66"/>
      <c r="F5570" s="13" t="s">
        <v>25</v>
      </c>
      <c r="G5570" s="15">
        <v>5.0999999999999997E-2</v>
      </c>
      <c r="H5570" s="16">
        <v>25.56</v>
      </c>
      <c r="I5570" s="16">
        <f>TRUNC(TRUNC(G5570,8)*H5570,2)</f>
        <v>1.3</v>
      </c>
    </row>
    <row r="5571" spans="1:9" ht="15" customHeight="1" x14ac:dyDescent="0.25">
      <c r="A5571" s="13" t="s">
        <v>4269</v>
      </c>
      <c r="B5571" s="14" t="s">
        <v>4270</v>
      </c>
      <c r="C5571" s="66" t="s">
        <v>17</v>
      </c>
      <c r="D5571" s="66"/>
      <c r="E5571" s="66"/>
      <c r="F5571" s="13" t="s">
        <v>25</v>
      </c>
      <c r="G5571" s="15">
        <v>5.0999999999999997E-2</v>
      </c>
      <c r="H5571" s="16">
        <v>33.94</v>
      </c>
      <c r="I5571" s="16">
        <f>TRUNC(TRUNC(G5571,8)*H5571,2)</f>
        <v>1.73</v>
      </c>
    </row>
    <row r="5572" spans="1:9" ht="18" customHeight="1" x14ac:dyDescent="0.25">
      <c r="A5572" s="8"/>
      <c r="B5572" s="8"/>
      <c r="C5572" s="8"/>
      <c r="D5572" s="8"/>
      <c r="E5572" s="8"/>
      <c r="F5572" s="8"/>
      <c r="G5572" s="67" t="s">
        <v>3875</v>
      </c>
      <c r="H5572" s="67"/>
      <c r="I5572" s="17">
        <f>SUM(I5570:I5571)</f>
        <v>3.0300000000000002</v>
      </c>
    </row>
    <row r="5573" spans="1:9" ht="15" customHeight="1" x14ac:dyDescent="0.25">
      <c r="A5573" s="8"/>
      <c r="B5573" s="8"/>
      <c r="C5573" s="8"/>
      <c r="D5573" s="8"/>
      <c r="E5573" s="8"/>
      <c r="F5573" s="8"/>
      <c r="G5573" s="68" t="s">
        <v>3745</v>
      </c>
      <c r="H5573" s="68"/>
      <c r="I5573" s="4">
        <f>ROUND(SUM(I5568,I5572),2)</f>
        <v>10.93</v>
      </c>
    </row>
    <row r="5574" spans="1:9" ht="9.9499999999999993" customHeight="1" x14ac:dyDescent="0.25">
      <c r="A5574" s="8"/>
      <c r="B5574" s="8"/>
      <c r="C5574" s="8"/>
      <c r="D5574" s="8"/>
      <c r="E5574" s="8"/>
      <c r="F5574" s="8"/>
      <c r="G5574" s="62"/>
      <c r="H5574" s="62"/>
      <c r="I5574" s="62"/>
    </row>
    <row r="5575" spans="1:9" ht="20.100000000000001" customHeight="1" x14ac:dyDescent="0.25">
      <c r="A5575" s="63" t="s">
        <v>5600</v>
      </c>
      <c r="B5575" s="63"/>
      <c r="C5575" s="63"/>
      <c r="D5575" s="63"/>
      <c r="E5575" s="63"/>
      <c r="F5575" s="63"/>
      <c r="G5575" s="63"/>
      <c r="H5575" s="63"/>
      <c r="I5575" s="63"/>
    </row>
    <row r="5576" spans="1:9" ht="15" customHeight="1" x14ac:dyDescent="0.25">
      <c r="A5576" s="64" t="s">
        <v>3887</v>
      </c>
      <c r="B5576" s="64"/>
      <c r="C5576" s="65" t="s">
        <v>3</v>
      </c>
      <c r="D5576" s="65"/>
      <c r="E5576" s="65"/>
      <c r="F5576" s="12" t="s">
        <v>4</v>
      </c>
      <c r="G5576" s="12" t="s">
        <v>3725</v>
      </c>
      <c r="H5576" s="12" t="s">
        <v>3726</v>
      </c>
      <c r="I5576" s="12" t="s">
        <v>3727</v>
      </c>
    </row>
    <row r="5577" spans="1:9" ht="21" customHeight="1" x14ac:dyDescent="0.25">
      <c r="A5577" s="13" t="s">
        <v>5601</v>
      </c>
      <c r="B5577" s="14" t="s">
        <v>1786</v>
      </c>
      <c r="C5577" s="66" t="s">
        <v>17</v>
      </c>
      <c r="D5577" s="66"/>
      <c r="E5577" s="66"/>
      <c r="F5577" s="13" t="s">
        <v>61</v>
      </c>
      <c r="G5577" s="15">
        <v>1</v>
      </c>
      <c r="H5577" s="16">
        <v>20.93</v>
      </c>
      <c r="I5577" s="16">
        <f>ROUND(ROUND(G5577,8)*H5577,2)</f>
        <v>20.93</v>
      </c>
    </row>
    <row r="5578" spans="1:9" ht="15" customHeight="1" x14ac:dyDescent="0.25">
      <c r="A5578" s="8"/>
      <c r="B5578" s="8"/>
      <c r="C5578" s="8"/>
      <c r="D5578" s="8"/>
      <c r="E5578" s="8"/>
      <c r="F5578" s="8"/>
      <c r="G5578" s="67" t="s">
        <v>3896</v>
      </c>
      <c r="H5578" s="67"/>
      <c r="I5578" s="17">
        <f>SUM(I5577:I5577)</f>
        <v>20.93</v>
      </c>
    </row>
    <row r="5579" spans="1:9" ht="15" customHeight="1" x14ac:dyDescent="0.25">
      <c r="A5579" s="64" t="s">
        <v>3872</v>
      </c>
      <c r="B5579" s="64"/>
      <c r="C5579" s="65" t="s">
        <v>3</v>
      </c>
      <c r="D5579" s="65"/>
      <c r="E5579" s="65"/>
      <c r="F5579" s="12" t="s">
        <v>4</v>
      </c>
      <c r="G5579" s="12" t="s">
        <v>3725</v>
      </c>
      <c r="H5579" s="12" t="s">
        <v>3726</v>
      </c>
      <c r="I5579" s="12" t="s">
        <v>3727</v>
      </c>
    </row>
    <row r="5580" spans="1:9" ht="21" customHeight="1" x14ac:dyDescent="0.25">
      <c r="A5580" s="13" t="s">
        <v>4267</v>
      </c>
      <c r="B5580" s="14" t="s">
        <v>4268</v>
      </c>
      <c r="C5580" s="66" t="s">
        <v>17</v>
      </c>
      <c r="D5580" s="66"/>
      <c r="E5580" s="66"/>
      <c r="F5580" s="13" t="s">
        <v>25</v>
      </c>
      <c r="G5580" s="15">
        <v>0.34599999999999997</v>
      </c>
      <c r="H5580" s="16">
        <v>25.56</v>
      </c>
      <c r="I5580" s="16">
        <f>ROUND(ROUND(G5580,8)*H5580,2)</f>
        <v>8.84</v>
      </c>
    </row>
    <row r="5581" spans="1:9" ht="15" customHeight="1" x14ac:dyDescent="0.25">
      <c r="A5581" s="13" t="s">
        <v>4269</v>
      </c>
      <c r="B5581" s="14" t="s">
        <v>4270</v>
      </c>
      <c r="C5581" s="66" t="s">
        <v>17</v>
      </c>
      <c r="D5581" s="66"/>
      <c r="E5581" s="66"/>
      <c r="F5581" s="13" t="s">
        <v>25</v>
      </c>
      <c r="G5581" s="15">
        <v>0.34599999999999997</v>
      </c>
      <c r="H5581" s="16">
        <v>33.94</v>
      </c>
      <c r="I5581" s="16">
        <f>ROUND(ROUND(G5581,8)*H5581,2)</f>
        <v>11.74</v>
      </c>
    </row>
    <row r="5582" spans="1:9" ht="18" customHeight="1" x14ac:dyDescent="0.25">
      <c r="A5582" s="8"/>
      <c r="B5582" s="8"/>
      <c r="C5582" s="8"/>
      <c r="D5582" s="8"/>
      <c r="E5582" s="8"/>
      <c r="F5582" s="8"/>
      <c r="G5582" s="67" t="s">
        <v>3875</v>
      </c>
      <c r="H5582" s="67"/>
      <c r="I5582" s="17">
        <f>SUM(I5580:I5581)</f>
        <v>20.58</v>
      </c>
    </row>
    <row r="5583" spans="1:9" ht="15" customHeight="1" x14ac:dyDescent="0.25">
      <c r="A5583" s="69" t="s">
        <v>5022</v>
      </c>
      <c r="B5583" s="69"/>
      <c r="C5583" s="69"/>
      <c r="D5583" s="8"/>
      <c r="E5583" s="8"/>
      <c r="F5583" s="8"/>
      <c r="G5583" s="68" t="s">
        <v>3745</v>
      </c>
      <c r="H5583" s="68"/>
      <c r="I5583" s="4">
        <v>41.51</v>
      </c>
    </row>
    <row r="5584" spans="1:9" ht="9.9499999999999993" customHeight="1" x14ac:dyDescent="0.25">
      <c r="A5584" s="8"/>
      <c r="B5584" s="8"/>
      <c r="C5584" s="8"/>
      <c r="D5584" s="8"/>
      <c r="E5584" s="8"/>
      <c r="F5584" s="8"/>
      <c r="G5584" s="62"/>
      <c r="H5584" s="62"/>
      <c r="I5584" s="62"/>
    </row>
    <row r="5585" spans="1:9" ht="20.100000000000001" customHeight="1" x14ac:dyDescent="0.25">
      <c r="A5585" s="63" t="s">
        <v>5602</v>
      </c>
      <c r="B5585" s="63"/>
      <c r="C5585" s="63"/>
      <c r="D5585" s="63"/>
      <c r="E5585" s="63"/>
      <c r="F5585" s="63"/>
      <c r="G5585" s="63"/>
      <c r="H5585" s="63"/>
      <c r="I5585" s="63"/>
    </row>
    <row r="5586" spans="1:9" ht="15" customHeight="1" x14ac:dyDescent="0.25">
      <c r="A5586" s="64" t="s">
        <v>3887</v>
      </c>
      <c r="B5586" s="64"/>
      <c r="C5586" s="65" t="s">
        <v>3</v>
      </c>
      <c r="D5586" s="65"/>
      <c r="E5586" s="65"/>
      <c r="F5586" s="12" t="s">
        <v>4</v>
      </c>
      <c r="G5586" s="12" t="s">
        <v>3725</v>
      </c>
      <c r="H5586" s="12" t="s">
        <v>3726</v>
      </c>
      <c r="I5586" s="12" t="s">
        <v>3727</v>
      </c>
    </row>
    <row r="5587" spans="1:9" ht="21" customHeight="1" x14ac:dyDescent="0.25">
      <c r="A5587" s="13" t="s">
        <v>5603</v>
      </c>
      <c r="B5587" s="14" t="s">
        <v>5604</v>
      </c>
      <c r="C5587" s="66" t="s">
        <v>17</v>
      </c>
      <c r="D5587" s="66"/>
      <c r="E5587" s="66"/>
      <c r="F5587" s="13" t="s">
        <v>61</v>
      </c>
      <c r="G5587" s="15">
        <v>1</v>
      </c>
      <c r="H5587" s="16">
        <v>29.86</v>
      </c>
      <c r="I5587" s="16">
        <f>ROUND(ROUND(G5587,8)*H5587,2)</f>
        <v>29.86</v>
      </c>
    </row>
    <row r="5588" spans="1:9" ht="15" customHeight="1" x14ac:dyDescent="0.25">
      <c r="A5588" s="8"/>
      <c r="B5588" s="8"/>
      <c r="C5588" s="8"/>
      <c r="D5588" s="8"/>
      <c r="E5588" s="8"/>
      <c r="F5588" s="8"/>
      <c r="G5588" s="67" t="s">
        <v>3896</v>
      </c>
      <c r="H5588" s="67"/>
      <c r="I5588" s="17">
        <f>SUM(I5587:I5587)</f>
        <v>29.86</v>
      </c>
    </row>
    <row r="5589" spans="1:9" ht="15" customHeight="1" x14ac:dyDescent="0.25">
      <c r="A5589" s="64" t="s">
        <v>3872</v>
      </c>
      <c r="B5589" s="64"/>
      <c r="C5589" s="65" t="s">
        <v>3</v>
      </c>
      <c r="D5589" s="65"/>
      <c r="E5589" s="65"/>
      <c r="F5589" s="12" t="s">
        <v>4</v>
      </c>
      <c r="G5589" s="12" t="s">
        <v>3725</v>
      </c>
      <c r="H5589" s="12" t="s">
        <v>3726</v>
      </c>
      <c r="I5589" s="12" t="s">
        <v>3727</v>
      </c>
    </row>
    <row r="5590" spans="1:9" ht="21" customHeight="1" x14ac:dyDescent="0.25">
      <c r="A5590" s="13" t="s">
        <v>4267</v>
      </c>
      <c r="B5590" s="14" t="s">
        <v>4268</v>
      </c>
      <c r="C5590" s="66" t="s">
        <v>17</v>
      </c>
      <c r="D5590" s="66"/>
      <c r="E5590" s="66"/>
      <c r="F5590" s="13" t="s">
        <v>25</v>
      </c>
      <c r="G5590" s="15">
        <v>0.34599999999999997</v>
      </c>
      <c r="H5590" s="16">
        <v>25.56</v>
      </c>
      <c r="I5590" s="16">
        <f>ROUND(ROUND(G5590,8)*H5590,2)</f>
        <v>8.84</v>
      </c>
    </row>
    <row r="5591" spans="1:9" ht="15" customHeight="1" x14ac:dyDescent="0.25">
      <c r="A5591" s="13" t="s">
        <v>4269</v>
      </c>
      <c r="B5591" s="14" t="s">
        <v>4270</v>
      </c>
      <c r="C5591" s="66" t="s">
        <v>17</v>
      </c>
      <c r="D5591" s="66"/>
      <c r="E5591" s="66"/>
      <c r="F5591" s="13" t="s">
        <v>25</v>
      </c>
      <c r="G5591" s="15">
        <v>0.34599999999999997</v>
      </c>
      <c r="H5591" s="16">
        <v>33.94</v>
      </c>
      <c r="I5591" s="16">
        <f>ROUND(ROUND(G5591,8)*H5591,2)</f>
        <v>11.74</v>
      </c>
    </row>
    <row r="5592" spans="1:9" ht="18" customHeight="1" x14ac:dyDescent="0.25">
      <c r="A5592" s="8"/>
      <c r="B5592" s="8"/>
      <c r="C5592" s="8"/>
      <c r="D5592" s="8"/>
      <c r="E5592" s="8"/>
      <c r="F5592" s="8"/>
      <c r="G5592" s="67" t="s">
        <v>3875</v>
      </c>
      <c r="H5592" s="67"/>
      <c r="I5592" s="17">
        <f>SUM(I5590:I5591)</f>
        <v>20.58</v>
      </c>
    </row>
    <row r="5593" spans="1:9" ht="15" customHeight="1" x14ac:dyDescent="0.25">
      <c r="A5593" s="69" t="s">
        <v>5605</v>
      </c>
      <c r="B5593" s="69"/>
      <c r="C5593" s="69"/>
      <c r="D5593" s="8"/>
      <c r="E5593" s="8"/>
      <c r="F5593" s="8"/>
      <c r="G5593" s="68" t="s">
        <v>3745</v>
      </c>
      <c r="H5593" s="68"/>
      <c r="I5593" s="4">
        <v>50.44</v>
      </c>
    </row>
    <row r="5594" spans="1:9" ht="2.1" customHeight="1" x14ac:dyDescent="0.25">
      <c r="A5594" s="69"/>
      <c r="B5594" s="69"/>
      <c r="C5594" s="69"/>
      <c r="D5594" s="8"/>
      <c r="E5594" s="8"/>
      <c r="F5594" s="8"/>
      <c r="G5594" s="8"/>
      <c r="H5594" s="8"/>
      <c r="I5594" s="8"/>
    </row>
    <row r="5595" spans="1:9" ht="9.9499999999999993" customHeight="1" x14ac:dyDescent="0.25">
      <c r="A5595" s="8"/>
      <c r="B5595" s="8"/>
      <c r="C5595" s="8"/>
      <c r="D5595" s="8"/>
      <c r="E5595" s="8"/>
      <c r="F5595" s="8"/>
      <c r="G5595" s="62"/>
      <c r="H5595" s="62"/>
      <c r="I5595" s="62"/>
    </row>
    <row r="5596" spans="1:9" ht="20.100000000000001" customHeight="1" x14ac:dyDescent="0.25">
      <c r="A5596" s="63" t="s">
        <v>5606</v>
      </c>
      <c r="B5596" s="63"/>
      <c r="C5596" s="63"/>
      <c r="D5596" s="63"/>
      <c r="E5596" s="63"/>
      <c r="F5596" s="63"/>
      <c r="G5596" s="63"/>
      <c r="H5596" s="63"/>
      <c r="I5596" s="63"/>
    </row>
    <row r="5597" spans="1:9" ht="15" customHeight="1" x14ac:dyDescent="0.25">
      <c r="A5597" s="64" t="s">
        <v>3887</v>
      </c>
      <c r="B5597" s="64"/>
      <c r="C5597" s="65" t="s">
        <v>3</v>
      </c>
      <c r="D5597" s="65"/>
      <c r="E5597" s="65"/>
      <c r="F5597" s="12" t="s">
        <v>4</v>
      </c>
      <c r="G5597" s="12" t="s">
        <v>3725</v>
      </c>
      <c r="H5597" s="12" t="s">
        <v>3726</v>
      </c>
      <c r="I5597" s="12" t="s">
        <v>3727</v>
      </c>
    </row>
    <row r="5598" spans="1:9" ht="21" customHeight="1" x14ac:dyDescent="0.25">
      <c r="A5598" s="13" t="s">
        <v>5607</v>
      </c>
      <c r="B5598" s="14" t="s">
        <v>5608</v>
      </c>
      <c r="C5598" s="66" t="s">
        <v>17</v>
      </c>
      <c r="D5598" s="66"/>
      <c r="E5598" s="66"/>
      <c r="F5598" s="13" t="s">
        <v>61</v>
      </c>
      <c r="G5598" s="15">
        <v>1</v>
      </c>
      <c r="H5598" s="16">
        <v>58.69</v>
      </c>
      <c r="I5598" s="16">
        <f>ROUND(ROUND(G5598,8)*H5598,2)</f>
        <v>58.69</v>
      </c>
    </row>
    <row r="5599" spans="1:9" ht="15" customHeight="1" x14ac:dyDescent="0.25">
      <c r="A5599" s="8"/>
      <c r="B5599" s="8"/>
      <c r="C5599" s="8"/>
      <c r="D5599" s="8"/>
      <c r="E5599" s="8"/>
      <c r="F5599" s="8"/>
      <c r="G5599" s="67" t="s">
        <v>3896</v>
      </c>
      <c r="H5599" s="67"/>
      <c r="I5599" s="17">
        <f>SUM(I5598:I5598)</f>
        <v>58.69</v>
      </c>
    </row>
    <row r="5600" spans="1:9" ht="15" customHeight="1" x14ac:dyDescent="0.25">
      <c r="A5600" s="64" t="s">
        <v>3872</v>
      </c>
      <c r="B5600" s="64"/>
      <c r="C5600" s="65" t="s">
        <v>3</v>
      </c>
      <c r="D5600" s="65"/>
      <c r="E5600" s="65"/>
      <c r="F5600" s="12" t="s">
        <v>4</v>
      </c>
      <c r="G5600" s="12" t="s">
        <v>3725</v>
      </c>
      <c r="H5600" s="12" t="s">
        <v>3726</v>
      </c>
      <c r="I5600" s="12" t="s">
        <v>3727</v>
      </c>
    </row>
    <row r="5601" spans="1:9" ht="21" customHeight="1" x14ac:dyDescent="0.25">
      <c r="A5601" s="13" t="s">
        <v>4267</v>
      </c>
      <c r="B5601" s="14" t="s">
        <v>4268</v>
      </c>
      <c r="C5601" s="66" t="s">
        <v>17</v>
      </c>
      <c r="D5601" s="66"/>
      <c r="E5601" s="66"/>
      <c r="F5601" s="13" t="s">
        <v>25</v>
      </c>
      <c r="G5601" s="15">
        <v>0.34599999999999997</v>
      </c>
      <c r="H5601" s="16">
        <v>25.56</v>
      </c>
      <c r="I5601" s="16">
        <f>ROUND(ROUND(G5601,8)*H5601,2)</f>
        <v>8.84</v>
      </c>
    </row>
    <row r="5602" spans="1:9" ht="15" customHeight="1" x14ac:dyDescent="0.25">
      <c r="A5602" s="13" t="s">
        <v>4269</v>
      </c>
      <c r="B5602" s="14" t="s">
        <v>4270</v>
      </c>
      <c r="C5602" s="66" t="s">
        <v>17</v>
      </c>
      <c r="D5602" s="66"/>
      <c r="E5602" s="66"/>
      <c r="F5602" s="13" t="s">
        <v>25</v>
      </c>
      <c r="G5602" s="15">
        <v>0.34599999999999997</v>
      </c>
      <c r="H5602" s="16">
        <v>33.94</v>
      </c>
      <c r="I5602" s="16">
        <f>ROUND(ROUND(G5602,8)*H5602,2)</f>
        <v>11.74</v>
      </c>
    </row>
    <row r="5603" spans="1:9" ht="18" customHeight="1" x14ac:dyDescent="0.25">
      <c r="A5603" s="8"/>
      <c r="B5603" s="8"/>
      <c r="C5603" s="8"/>
      <c r="D5603" s="8"/>
      <c r="E5603" s="8"/>
      <c r="F5603" s="8"/>
      <c r="G5603" s="67" t="s">
        <v>3875</v>
      </c>
      <c r="H5603" s="67"/>
      <c r="I5603" s="17">
        <f>SUM(I5601:I5602)</f>
        <v>20.58</v>
      </c>
    </row>
    <row r="5604" spans="1:9" ht="15" customHeight="1" x14ac:dyDescent="0.25">
      <c r="A5604" s="69" t="s">
        <v>5022</v>
      </c>
      <c r="B5604" s="69"/>
      <c r="C5604" s="69"/>
      <c r="D5604" s="8"/>
      <c r="E5604" s="8"/>
      <c r="F5604" s="8"/>
      <c r="G5604" s="68" t="s">
        <v>3745</v>
      </c>
      <c r="H5604" s="68"/>
      <c r="I5604" s="4">
        <v>79.27</v>
      </c>
    </row>
    <row r="5605" spans="1:9" ht="9.9499999999999993" customHeight="1" x14ac:dyDescent="0.25">
      <c r="A5605" s="8"/>
      <c r="B5605" s="8"/>
      <c r="C5605" s="8"/>
      <c r="D5605" s="8"/>
      <c r="E5605" s="8"/>
      <c r="F5605" s="8"/>
      <c r="G5605" s="62"/>
      <c r="H5605" s="62"/>
      <c r="I5605" s="62"/>
    </row>
    <row r="5606" spans="1:9" ht="20.100000000000001" customHeight="1" x14ac:dyDescent="0.25">
      <c r="A5606" s="63" t="s">
        <v>5609</v>
      </c>
      <c r="B5606" s="63"/>
      <c r="C5606" s="63"/>
      <c r="D5606" s="63"/>
      <c r="E5606" s="63"/>
      <c r="F5606" s="63"/>
      <c r="G5606" s="63"/>
      <c r="H5606" s="63"/>
      <c r="I5606" s="63"/>
    </row>
    <row r="5607" spans="1:9" ht="15" customHeight="1" x14ac:dyDescent="0.25">
      <c r="A5607" s="64" t="s">
        <v>3887</v>
      </c>
      <c r="B5607" s="64"/>
      <c r="C5607" s="65" t="s">
        <v>3</v>
      </c>
      <c r="D5607" s="65"/>
      <c r="E5607" s="65"/>
      <c r="F5607" s="12" t="s">
        <v>4</v>
      </c>
      <c r="G5607" s="12" t="s">
        <v>3725</v>
      </c>
      <c r="H5607" s="12" t="s">
        <v>3726</v>
      </c>
      <c r="I5607" s="12" t="s">
        <v>3727</v>
      </c>
    </row>
    <row r="5608" spans="1:9" ht="38.1" customHeight="1" x14ac:dyDescent="0.25">
      <c r="A5608" s="13" t="s">
        <v>5610</v>
      </c>
      <c r="B5608" s="14" t="s">
        <v>1797</v>
      </c>
      <c r="C5608" s="66" t="s">
        <v>4496</v>
      </c>
      <c r="D5608" s="66"/>
      <c r="E5608" s="66"/>
      <c r="F5608" s="13" t="s">
        <v>61</v>
      </c>
      <c r="G5608" s="15">
        <v>1</v>
      </c>
      <c r="H5608" s="16">
        <v>199.69</v>
      </c>
      <c r="I5608" s="16">
        <f>ROUND(ROUND(G5608,8)*H5608,2)</f>
        <v>199.69</v>
      </c>
    </row>
    <row r="5609" spans="1:9" ht="15" customHeight="1" x14ac:dyDescent="0.25">
      <c r="A5609" s="8"/>
      <c r="B5609" s="8"/>
      <c r="C5609" s="8"/>
      <c r="D5609" s="8"/>
      <c r="E5609" s="8"/>
      <c r="F5609" s="8"/>
      <c r="G5609" s="67" t="s">
        <v>3896</v>
      </c>
      <c r="H5609" s="67"/>
      <c r="I5609" s="17">
        <f>SUM(I5608:I5608)</f>
        <v>199.69</v>
      </c>
    </row>
    <row r="5610" spans="1:9" ht="15" customHeight="1" x14ac:dyDescent="0.25">
      <c r="A5610" s="64" t="s">
        <v>3872</v>
      </c>
      <c r="B5610" s="64"/>
      <c r="C5610" s="65" t="s">
        <v>3</v>
      </c>
      <c r="D5610" s="65"/>
      <c r="E5610" s="65"/>
      <c r="F5610" s="12" t="s">
        <v>4</v>
      </c>
      <c r="G5610" s="12" t="s">
        <v>3725</v>
      </c>
      <c r="H5610" s="12" t="s">
        <v>3726</v>
      </c>
      <c r="I5610" s="12" t="s">
        <v>3727</v>
      </c>
    </row>
    <row r="5611" spans="1:9" ht="21" customHeight="1" x14ac:dyDescent="0.25">
      <c r="A5611" s="13" t="s">
        <v>4267</v>
      </c>
      <c r="B5611" s="14" t="s">
        <v>4268</v>
      </c>
      <c r="C5611" s="66" t="s">
        <v>17</v>
      </c>
      <c r="D5611" s="66"/>
      <c r="E5611" s="66"/>
      <c r="F5611" s="13" t="s">
        <v>25</v>
      </c>
      <c r="G5611" s="15">
        <v>0.1198125</v>
      </c>
      <c r="H5611" s="16">
        <v>25.56</v>
      </c>
      <c r="I5611" s="16">
        <f>ROUND(ROUND(G5611,8)*H5611,2)</f>
        <v>3.06</v>
      </c>
    </row>
    <row r="5612" spans="1:9" ht="15" customHeight="1" x14ac:dyDescent="0.25">
      <c r="A5612" s="13" t="s">
        <v>4269</v>
      </c>
      <c r="B5612" s="14" t="s">
        <v>4270</v>
      </c>
      <c r="C5612" s="66" t="s">
        <v>17</v>
      </c>
      <c r="D5612" s="66"/>
      <c r="E5612" s="66"/>
      <c r="F5612" s="13" t="s">
        <v>25</v>
      </c>
      <c r="G5612" s="15">
        <v>0.38340000000000002</v>
      </c>
      <c r="H5612" s="16">
        <v>33.94</v>
      </c>
      <c r="I5612" s="16">
        <f>ROUND(ROUND(G5612,8)*H5612,2)</f>
        <v>13.01</v>
      </c>
    </row>
    <row r="5613" spans="1:9" ht="18" customHeight="1" x14ac:dyDescent="0.25">
      <c r="A5613" s="8"/>
      <c r="B5613" s="8"/>
      <c r="C5613" s="8"/>
      <c r="D5613" s="8"/>
      <c r="E5613" s="8"/>
      <c r="F5613" s="8"/>
      <c r="G5613" s="67" t="s">
        <v>3875</v>
      </c>
      <c r="H5613" s="67"/>
      <c r="I5613" s="17">
        <f>SUM(I5611:I5612)</f>
        <v>16.07</v>
      </c>
    </row>
    <row r="5614" spans="1:9" ht="15" customHeight="1" x14ac:dyDescent="0.25">
      <c r="A5614" s="64" t="s">
        <v>3741</v>
      </c>
      <c r="B5614" s="64"/>
      <c r="C5614" s="65" t="s">
        <v>3</v>
      </c>
      <c r="D5614" s="65"/>
      <c r="E5614" s="65"/>
      <c r="F5614" s="12" t="s">
        <v>4</v>
      </c>
      <c r="G5614" s="12" t="s">
        <v>3725</v>
      </c>
      <c r="H5614" s="12" t="s">
        <v>3726</v>
      </c>
      <c r="I5614" s="12" t="s">
        <v>3727</v>
      </c>
    </row>
    <row r="5615" spans="1:9" ht="21" customHeight="1" x14ac:dyDescent="0.25">
      <c r="A5615" s="13" t="s">
        <v>4997</v>
      </c>
      <c r="B5615" s="14" t="s">
        <v>4998</v>
      </c>
      <c r="C5615" s="66" t="s">
        <v>17</v>
      </c>
      <c r="D5615" s="66"/>
      <c r="E5615" s="66"/>
      <c r="F5615" s="13" t="s">
        <v>61</v>
      </c>
      <c r="G5615" s="15">
        <v>2</v>
      </c>
      <c r="H5615" s="16">
        <v>28.85</v>
      </c>
      <c r="I5615" s="16">
        <f>ROUND(ROUND(G5615,8)*H5615,2)</f>
        <v>57.7</v>
      </c>
    </row>
    <row r="5616" spans="1:9" ht="15" customHeight="1" x14ac:dyDescent="0.25">
      <c r="A5616" s="8"/>
      <c r="B5616" s="8"/>
      <c r="C5616" s="8"/>
      <c r="D5616" s="8"/>
      <c r="E5616" s="8"/>
      <c r="F5616" s="8"/>
      <c r="G5616" s="67" t="s">
        <v>3744</v>
      </c>
      <c r="H5616" s="67"/>
      <c r="I5616" s="17">
        <f>SUM(I5615:I5615)</f>
        <v>57.7</v>
      </c>
    </row>
    <row r="5617" spans="1:9" ht="15" customHeight="1" x14ac:dyDescent="0.25">
      <c r="A5617" s="69" t="s">
        <v>5611</v>
      </c>
      <c r="B5617" s="69"/>
      <c r="C5617" s="69"/>
      <c r="D5617" s="8"/>
      <c r="E5617" s="8"/>
      <c r="F5617" s="8"/>
      <c r="G5617" s="68" t="s">
        <v>3745</v>
      </c>
      <c r="H5617" s="68"/>
      <c r="I5617" s="4">
        <v>273.45999999999998</v>
      </c>
    </row>
    <row r="5618" spans="1:9" ht="2.1" customHeight="1" x14ac:dyDescent="0.25">
      <c r="A5618" s="69"/>
      <c r="B5618" s="69"/>
      <c r="C5618" s="69"/>
      <c r="D5618" s="8"/>
      <c r="E5618" s="8"/>
      <c r="F5618" s="8"/>
      <c r="G5618" s="8"/>
      <c r="H5618" s="8"/>
      <c r="I5618" s="8"/>
    </row>
    <row r="5619" spans="1:9" ht="9.9499999999999993" customHeight="1" x14ac:dyDescent="0.25">
      <c r="A5619" s="8"/>
      <c r="B5619" s="8"/>
      <c r="C5619" s="8"/>
      <c r="D5619" s="8"/>
      <c r="E5619" s="8"/>
      <c r="F5619" s="8"/>
      <c r="G5619" s="62"/>
      <c r="H5619" s="62"/>
      <c r="I5619" s="62"/>
    </row>
    <row r="5620" spans="1:9" ht="20.100000000000001" customHeight="1" x14ac:dyDescent="0.25">
      <c r="A5620" s="63" t="s">
        <v>5612</v>
      </c>
      <c r="B5620" s="63"/>
      <c r="C5620" s="63"/>
      <c r="D5620" s="63"/>
      <c r="E5620" s="63"/>
      <c r="F5620" s="63"/>
      <c r="G5620" s="63"/>
      <c r="H5620" s="63"/>
      <c r="I5620" s="63"/>
    </row>
    <row r="5621" spans="1:9" ht="15" customHeight="1" x14ac:dyDescent="0.25">
      <c r="A5621" s="64" t="s">
        <v>3887</v>
      </c>
      <c r="B5621" s="64"/>
      <c r="C5621" s="65" t="s">
        <v>3</v>
      </c>
      <c r="D5621" s="65"/>
      <c r="E5621" s="65"/>
      <c r="F5621" s="12" t="s">
        <v>4</v>
      </c>
      <c r="G5621" s="12" t="s">
        <v>3725</v>
      </c>
      <c r="H5621" s="12" t="s">
        <v>3726</v>
      </c>
      <c r="I5621" s="12" t="s">
        <v>3727</v>
      </c>
    </row>
    <row r="5622" spans="1:9" ht="38.1" customHeight="1" x14ac:dyDescent="0.25">
      <c r="A5622" s="13" t="s">
        <v>5613</v>
      </c>
      <c r="B5622" s="14" t="s">
        <v>1801</v>
      </c>
      <c r="C5622" s="66" t="s">
        <v>4496</v>
      </c>
      <c r="D5622" s="66"/>
      <c r="E5622" s="66"/>
      <c r="F5622" s="13" t="s">
        <v>61</v>
      </c>
      <c r="G5622" s="15">
        <v>1</v>
      </c>
      <c r="H5622" s="16">
        <v>30.95</v>
      </c>
      <c r="I5622" s="16">
        <f>ROUND(ROUND(G5622,8)*H5622,2)</f>
        <v>30.95</v>
      </c>
    </row>
    <row r="5623" spans="1:9" ht="15" customHeight="1" x14ac:dyDescent="0.25">
      <c r="A5623" s="8"/>
      <c r="B5623" s="8"/>
      <c r="C5623" s="8"/>
      <c r="D5623" s="8"/>
      <c r="E5623" s="8"/>
      <c r="F5623" s="8"/>
      <c r="G5623" s="67" t="s">
        <v>3896</v>
      </c>
      <c r="H5623" s="67"/>
      <c r="I5623" s="17">
        <f>SUM(I5622:I5622)</f>
        <v>30.95</v>
      </c>
    </row>
    <row r="5624" spans="1:9" ht="15" customHeight="1" x14ac:dyDescent="0.25">
      <c r="A5624" s="64" t="s">
        <v>3872</v>
      </c>
      <c r="B5624" s="64"/>
      <c r="C5624" s="65" t="s">
        <v>3</v>
      </c>
      <c r="D5624" s="65"/>
      <c r="E5624" s="65"/>
      <c r="F5624" s="12" t="s">
        <v>4</v>
      </c>
      <c r="G5624" s="12" t="s">
        <v>3725</v>
      </c>
      <c r="H5624" s="12" t="s">
        <v>3726</v>
      </c>
      <c r="I5624" s="12" t="s">
        <v>3727</v>
      </c>
    </row>
    <row r="5625" spans="1:9" ht="21" customHeight="1" x14ac:dyDescent="0.25">
      <c r="A5625" s="13" t="s">
        <v>4267</v>
      </c>
      <c r="B5625" s="14" t="s">
        <v>4268</v>
      </c>
      <c r="C5625" s="66" t="s">
        <v>17</v>
      </c>
      <c r="D5625" s="66"/>
      <c r="E5625" s="66"/>
      <c r="F5625" s="13" t="s">
        <v>25</v>
      </c>
      <c r="G5625" s="15">
        <v>0.1198125</v>
      </c>
      <c r="H5625" s="16">
        <v>25.56</v>
      </c>
      <c r="I5625" s="16">
        <f>ROUND(ROUND(G5625,8)*H5625,2)</f>
        <v>3.06</v>
      </c>
    </row>
    <row r="5626" spans="1:9" ht="15" customHeight="1" x14ac:dyDescent="0.25">
      <c r="A5626" s="13" t="s">
        <v>4269</v>
      </c>
      <c r="B5626" s="14" t="s">
        <v>4270</v>
      </c>
      <c r="C5626" s="66" t="s">
        <v>17</v>
      </c>
      <c r="D5626" s="66"/>
      <c r="E5626" s="66"/>
      <c r="F5626" s="13" t="s">
        <v>25</v>
      </c>
      <c r="G5626" s="15">
        <v>0.38340000000000002</v>
      </c>
      <c r="H5626" s="16">
        <v>33.94</v>
      </c>
      <c r="I5626" s="16">
        <f>ROUND(ROUND(G5626,8)*H5626,2)</f>
        <v>13.01</v>
      </c>
    </row>
    <row r="5627" spans="1:9" ht="18" customHeight="1" x14ac:dyDescent="0.25">
      <c r="A5627" s="8"/>
      <c r="B5627" s="8"/>
      <c r="C5627" s="8"/>
      <c r="D5627" s="8"/>
      <c r="E5627" s="8"/>
      <c r="F5627" s="8"/>
      <c r="G5627" s="67" t="s">
        <v>3875</v>
      </c>
      <c r="H5627" s="67"/>
      <c r="I5627" s="17">
        <f>SUM(I5625:I5626)</f>
        <v>16.07</v>
      </c>
    </row>
    <row r="5628" spans="1:9" ht="15" customHeight="1" x14ac:dyDescent="0.25">
      <c r="A5628" s="69" t="s">
        <v>5003</v>
      </c>
      <c r="B5628" s="69"/>
      <c r="C5628" s="69"/>
      <c r="D5628" s="8"/>
      <c r="E5628" s="8"/>
      <c r="F5628" s="8"/>
      <c r="G5628" s="68" t="s">
        <v>3745</v>
      </c>
      <c r="H5628" s="68"/>
      <c r="I5628" s="4">
        <v>47.02</v>
      </c>
    </row>
    <row r="5629" spans="1:9" ht="2.1" customHeight="1" x14ac:dyDescent="0.25">
      <c r="A5629" s="69"/>
      <c r="B5629" s="69"/>
      <c r="C5629" s="69"/>
      <c r="D5629" s="8"/>
      <c r="E5629" s="8"/>
      <c r="F5629" s="8"/>
      <c r="G5629" s="8"/>
      <c r="H5629" s="8"/>
      <c r="I5629" s="8"/>
    </row>
    <row r="5630" spans="1:9" ht="9.9499999999999993" customHeight="1" x14ac:dyDescent="0.25">
      <c r="A5630" s="8"/>
      <c r="B5630" s="8"/>
      <c r="C5630" s="8"/>
      <c r="D5630" s="8"/>
      <c r="E5630" s="8"/>
      <c r="F5630" s="8"/>
      <c r="G5630" s="62"/>
      <c r="H5630" s="62"/>
      <c r="I5630" s="62"/>
    </row>
    <row r="5631" spans="1:9" ht="20.100000000000001" customHeight="1" x14ac:dyDescent="0.25">
      <c r="A5631" s="63" t="s">
        <v>5614</v>
      </c>
      <c r="B5631" s="63"/>
      <c r="C5631" s="63"/>
      <c r="D5631" s="63"/>
      <c r="E5631" s="63"/>
      <c r="F5631" s="63"/>
      <c r="G5631" s="63"/>
      <c r="H5631" s="63"/>
      <c r="I5631" s="63"/>
    </row>
    <row r="5632" spans="1:9" ht="15" customHeight="1" x14ac:dyDescent="0.25">
      <c r="A5632" s="64" t="s">
        <v>3887</v>
      </c>
      <c r="B5632" s="64"/>
      <c r="C5632" s="65" t="s">
        <v>3</v>
      </c>
      <c r="D5632" s="65"/>
      <c r="E5632" s="65"/>
      <c r="F5632" s="12" t="s">
        <v>4</v>
      </c>
      <c r="G5632" s="12" t="s">
        <v>3725</v>
      </c>
      <c r="H5632" s="12" t="s">
        <v>3726</v>
      </c>
      <c r="I5632" s="12" t="s">
        <v>3727</v>
      </c>
    </row>
    <row r="5633" spans="1:9" ht="21" customHeight="1" x14ac:dyDescent="0.25">
      <c r="A5633" s="13" t="s">
        <v>5615</v>
      </c>
      <c r="B5633" s="14" t="s">
        <v>5616</v>
      </c>
      <c r="C5633" s="66" t="s">
        <v>17</v>
      </c>
      <c r="D5633" s="66"/>
      <c r="E5633" s="66"/>
      <c r="F5633" s="13" t="s">
        <v>61</v>
      </c>
      <c r="G5633" s="15">
        <v>1</v>
      </c>
      <c r="H5633" s="16">
        <v>3.43</v>
      </c>
      <c r="I5633" s="16">
        <f>TRUNC(TRUNC(G5633,8)*H5633,2)</f>
        <v>3.43</v>
      </c>
    </row>
    <row r="5634" spans="1:9" ht="29.1" customHeight="1" x14ac:dyDescent="0.25">
      <c r="A5634" s="13" t="s">
        <v>5617</v>
      </c>
      <c r="B5634" s="14" t="s">
        <v>5618</v>
      </c>
      <c r="C5634" s="66" t="s">
        <v>17</v>
      </c>
      <c r="D5634" s="66"/>
      <c r="E5634" s="66"/>
      <c r="F5634" s="13" t="s">
        <v>61</v>
      </c>
      <c r="G5634" s="15">
        <v>1</v>
      </c>
      <c r="H5634" s="16">
        <v>73.989999999999995</v>
      </c>
      <c r="I5634" s="16">
        <f>TRUNC(TRUNC(G5634,8)*H5634,2)</f>
        <v>73.989999999999995</v>
      </c>
    </row>
    <row r="5635" spans="1:9" ht="15" customHeight="1" x14ac:dyDescent="0.25">
      <c r="A5635" s="8"/>
      <c r="B5635" s="8"/>
      <c r="C5635" s="8"/>
      <c r="D5635" s="8"/>
      <c r="E5635" s="8"/>
      <c r="F5635" s="8"/>
      <c r="G5635" s="67" t="s">
        <v>3896</v>
      </c>
      <c r="H5635" s="67"/>
      <c r="I5635" s="17">
        <f>SUM(I5633:I5634)</f>
        <v>77.42</v>
      </c>
    </row>
    <row r="5636" spans="1:9" ht="15" customHeight="1" x14ac:dyDescent="0.25">
      <c r="A5636" s="64" t="s">
        <v>3872</v>
      </c>
      <c r="B5636" s="64"/>
      <c r="C5636" s="65" t="s">
        <v>3</v>
      </c>
      <c r="D5636" s="65"/>
      <c r="E5636" s="65"/>
      <c r="F5636" s="12" t="s">
        <v>4</v>
      </c>
      <c r="G5636" s="12" t="s">
        <v>3725</v>
      </c>
      <c r="H5636" s="12" t="s">
        <v>3726</v>
      </c>
      <c r="I5636" s="12" t="s">
        <v>3727</v>
      </c>
    </row>
    <row r="5637" spans="1:9" ht="21" customHeight="1" x14ac:dyDescent="0.25">
      <c r="A5637" s="13" t="s">
        <v>4267</v>
      </c>
      <c r="B5637" s="14" t="s">
        <v>4268</v>
      </c>
      <c r="C5637" s="66" t="s">
        <v>17</v>
      </c>
      <c r="D5637" s="66"/>
      <c r="E5637" s="66"/>
      <c r="F5637" s="13" t="s">
        <v>25</v>
      </c>
      <c r="G5637" s="15">
        <v>0.1801875</v>
      </c>
      <c r="H5637" s="16">
        <v>25.56</v>
      </c>
      <c r="I5637" s="16">
        <f>TRUNC(TRUNC(G5637,8)*H5637,2)</f>
        <v>4.5999999999999996</v>
      </c>
    </row>
    <row r="5638" spans="1:9" ht="15" customHeight="1" x14ac:dyDescent="0.25">
      <c r="A5638" s="13" t="s">
        <v>4269</v>
      </c>
      <c r="B5638" s="14" t="s">
        <v>4270</v>
      </c>
      <c r="C5638" s="66" t="s">
        <v>17</v>
      </c>
      <c r="D5638" s="66"/>
      <c r="E5638" s="66"/>
      <c r="F5638" s="13" t="s">
        <v>25</v>
      </c>
      <c r="G5638" s="15">
        <v>0.5766</v>
      </c>
      <c r="H5638" s="16">
        <v>33.94</v>
      </c>
      <c r="I5638" s="16">
        <f>TRUNC(TRUNC(G5638,8)*H5638,2)</f>
        <v>19.559999999999999</v>
      </c>
    </row>
    <row r="5639" spans="1:9" ht="18" customHeight="1" x14ac:dyDescent="0.25">
      <c r="A5639" s="8"/>
      <c r="B5639" s="8"/>
      <c r="C5639" s="8"/>
      <c r="D5639" s="8"/>
      <c r="E5639" s="8"/>
      <c r="F5639" s="8"/>
      <c r="G5639" s="67" t="s">
        <v>3875</v>
      </c>
      <c r="H5639" s="67"/>
      <c r="I5639" s="17">
        <f>SUM(I5637:I5638)</f>
        <v>24.159999999999997</v>
      </c>
    </row>
    <row r="5640" spans="1:9" ht="15" customHeight="1" x14ac:dyDescent="0.25">
      <c r="A5640" s="8"/>
      <c r="B5640" s="8"/>
      <c r="C5640" s="8"/>
      <c r="D5640" s="8"/>
      <c r="E5640" s="8"/>
      <c r="F5640" s="8"/>
      <c r="G5640" s="68" t="s">
        <v>3745</v>
      </c>
      <c r="H5640" s="68"/>
      <c r="I5640" s="4">
        <f>ROUND(SUM(I5635,I5639),2)</f>
        <v>101.58</v>
      </c>
    </row>
    <row r="5641" spans="1:9" ht="9.9499999999999993" customHeight="1" x14ac:dyDescent="0.25">
      <c r="A5641" s="8"/>
      <c r="B5641" s="8"/>
      <c r="C5641" s="8"/>
      <c r="D5641" s="8"/>
      <c r="E5641" s="8"/>
      <c r="F5641" s="8"/>
      <c r="G5641" s="62"/>
      <c r="H5641" s="62"/>
      <c r="I5641" s="62"/>
    </row>
    <row r="5642" spans="1:9" ht="20.100000000000001" customHeight="1" x14ac:dyDescent="0.25">
      <c r="A5642" s="63" t="s">
        <v>5619</v>
      </c>
      <c r="B5642" s="63"/>
      <c r="C5642" s="63"/>
      <c r="D5642" s="63"/>
      <c r="E5642" s="63"/>
      <c r="F5642" s="63"/>
      <c r="G5642" s="63"/>
      <c r="H5642" s="63"/>
      <c r="I5642" s="63"/>
    </row>
    <row r="5643" spans="1:9" ht="15" customHeight="1" x14ac:dyDescent="0.25">
      <c r="A5643" s="64" t="s">
        <v>3887</v>
      </c>
      <c r="B5643" s="64"/>
      <c r="C5643" s="65" t="s">
        <v>3</v>
      </c>
      <c r="D5643" s="65"/>
      <c r="E5643" s="65"/>
      <c r="F5643" s="12" t="s">
        <v>4</v>
      </c>
      <c r="G5643" s="12" t="s">
        <v>3725</v>
      </c>
      <c r="H5643" s="12" t="s">
        <v>3726</v>
      </c>
      <c r="I5643" s="12" t="s">
        <v>3727</v>
      </c>
    </row>
    <row r="5644" spans="1:9" ht="29.1" customHeight="1" x14ac:dyDescent="0.25">
      <c r="A5644" s="13" t="s">
        <v>5620</v>
      </c>
      <c r="B5644" s="14" t="s">
        <v>5621</v>
      </c>
      <c r="C5644" s="66" t="s">
        <v>17</v>
      </c>
      <c r="D5644" s="66"/>
      <c r="E5644" s="66"/>
      <c r="F5644" s="13" t="s">
        <v>61</v>
      </c>
      <c r="G5644" s="15">
        <v>1</v>
      </c>
      <c r="H5644" s="16">
        <v>863.9</v>
      </c>
      <c r="I5644" s="16">
        <f>ROUND(ROUND(G5644,8)*H5644,2)</f>
        <v>863.9</v>
      </c>
    </row>
    <row r="5645" spans="1:9" ht="15" customHeight="1" x14ac:dyDescent="0.25">
      <c r="A5645" s="8"/>
      <c r="B5645" s="8"/>
      <c r="C5645" s="8"/>
      <c r="D5645" s="8"/>
      <c r="E5645" s="8"/>
      <c r="F5645" s="8"/>
      <c r="G5645" s="67" t="s">
        <v>3896</v>
      </c>
      <c r="H5645" s="67"/>
      <c r="I5645" s="17">
        <f>SUM(I5644:I5644)</f>
        <v>863.9</v>
      </c>
    </row>
    <row r="5646" spans="1:9" ht="15" customHeight="1" x14ac:dyDescent="0.25">
      <c r="A5646" s="64" t="s">
        <v>3872</v>
      </c>
      <c r="B5646" s="64"/>
      <c r="C5646" s="65" t="s">
        <v>3</v>
      </c>
      <c r="D5646" s="65"/>
      <c r="E5646" s="65"/>
      <c r="F5646" s="12" t="s">
        <v>4</v>
      </c>
      <c r="G5646" s="12" t="s">
        <v>3725</v>
      </c>
      <c r="H5646" s="12" t="s">
        <v>3726</v>
      </c>
      <c r="I5646" s="12" t="s">
        <v>3727</v>
      </c>
    </row>
    <row r="5647" spans="1:9" ht="21" customHeight="1" x14ac:dyDescent="0.25">
      <c r="A5647" s="13" t="s">
        <v>4267</v>
      </c>
      <c r="B5647" s="14" t="s">
        <v>4268</v>
      </c>
      <c r="C5647" s="66" t="s">
        <v>17</v>
      </c>
      <c r="D5647" s="66"/>
      <c r="E5647" s="66"/>
      <c r="F5647" s="13" t="s">
        <v>25</v>
      </c>
      <c r="G5647" s="15">
        <v>1.5233000000000001</v>
      </c>
      <c r="H5647" s="16">
        <v>25.56</v>
      </c>
      <c r="I5647" s="16">
        <f>ROUND(ROUND(G5647,8)*H5647,2)</f>
        <v>38.94</v>
      </c>
    </row>
    <row r="5648" spans="1:9" ht="15" customHeight="1" x14ac:dyDescent="0.25">
      <c r="A5648" s="13" t="s">
        <v>4269</v>
      </c>
      <c r="B5648" s="14" t="s">
        <v>4270</v>
      </c>
      <c r="C5648" s="66" t="s">
        <v>17</v>
      </c>
      <c r="D5648" s="66"/>
      <c r="E5648" s="66"/>
      <c r="F5648" s="13" t="s">
        <v>25</v>
      </c>
      <c r="G5648" s="15">
        <v>1.5233000000000001</v>
      </c>
      <c r="H5648" s="16">
        <v>33.94</v>
      </c>
      <c r="I5648" s="16">
        <f>ROUND(ROUND(G5648,8)*H5648,2)</f>
        <v>51.7</v>
      </c>
    </row>
    <row r="5649" spans="1:9" ht="18" customHeight="1" x14ac:dyDescent="0.25">
      <c r="A5649" s="8"/>
      <c r="B5649" s="8"/>
      <c r="C5649" s="8"/>
      <c r="D5649" s="8"/>
      <c r="E5649" s="8"/>
      <c r="F5649" s="8"/>
      <c r="G5649" s="67" t="s">
        <v>3875</v>
      </c>
      <c r="H5649" s="67"/>
      <c r="I5649" s="17">
        <f>SUM(I5647:I5648)</f>
        <v>90.64</v>
      </c>
    </row>
    <row r="5650" spans="1:9" ht="15" customHeight="1" x14ac:dyDescent="0.25">
      <c r="A5650" s="69" t="s">
        <v>5622</v>
      </c>
      <c r="B5650" s="69"/>
      <c r="C5650" s="69"/>
      <c r="D5650" s="8"/>
      <c r="E5650" s="8"/>
      <c r="F5650" s="8"/>
      <c r="G5650" s="68" t="s">
        <v>3745</v>
      </c>
      <c r="H5650" s="68"/>
      <c r="I5650" s="4">
        <v>954.54</v>
      </c>
    </row>
    <row r="5651" spans="1:9" ht="9" customHeight="1" x14ac:dyDescent="0.25">
      <c r="A5651" s="69"/>
      <c r="B5651" s="69"/>
      <c r="C5651" s="69"/>
      <c r="D5651" s="8"/>
      <c r="E5651" s="8"/>
      <c r="F5651" s="8"/>
      <c r="G5651" s="8"/>
      <c r="H5651" s="8"/>
      <c r="I5651" s="8"/>
    </row>
    <row r="5652" spans="1:9" ht="9.9499999999999993" customHeight="1" x14ac:dyDescent="0.25">
      <c r="A5652" s="8"/>
      <c r="B5652" s="8"/>
      <c r="C5652" s="8"/>
      <c r="D5652" s="8"/>
      <c r="E5652" s="8"/>
      <c r="F5652" s="8"/>
      <c r="G5652" s="62"/>
      <c r="H5652" s="62"/>
      <c r="I5652" s="62"/>
    </row>
    <row r="5653" spans="1:9" ht="20.100000000000001" customHeight="1" x14ac:dyDescent="0.25">
      <c r="A5653" s="63" t="s">
        <v>5623</v>
      </c>
      <c r="B5653" s="63"/>
      <c r="C5653" s="63"/>
      <c r="D5653" s="63"/>
      <c r="E5653" s="63"/>
      <c r="F5653" s="63"/>
      <c r="G5653" s="63"/>
      <c r="H5653" s="63"/>
      <c r="I5653" s="63"/>
    </row>
    <row r="5654" spans="1:9" ht="15" customHeight="1" x14ac:dyDescent="0.25">
      <c r="A5654" s="64" t="s">
        <v>3887</v>
      </c>
      <c r="B5654" s="64"/>
      <c r="C5654" s="65" t="s">
        <v>3</v>
      </c>
      <c r="D5654" s="65"/>
      <c r="E5654" s="65"/>
      <c r="F5654" s="12" t="s">
        <v>4</v>
      </c>
      <c r="G5654" s="12" t="s">
        <v>3725</v>
      </c>
      <c r="H5654" s="12" t="s">
        <v>3726</v>
      </c>
      <c r="I5654" s="12" t="s">
        <v>3727</v>
      </c>
    </row>
    <row r="5655" spans="1:9" ht="21" customHeight="1" x14ac:dyDescent="0.25">
      <c r="A5655" s="13" t="s">
        <v>4358</v>
      </c>
      <c r="B5655" s="14" t="s">
        <v>4359</v>
      </c>
      <c r="C5655" s="66" t="s">
        <v>17</v>
      </c>
      <c r="D5655" s="66"/>
      <c r="E5655" s="66"/>
      <c r="F5655" s="13" t="s">
        <v>61</v>
      </c>
      <c r="G5655" s="15">
        <v>1</v>
      </c>
      <c r="H5655" s="16">
        <v>59.32</v>
      </c>
      <c r="I5655" s="16">
        <f>TRUNC(TRUNC(G5655,8)*H5655,2)</f>
        <v>59.32</v>
      </c>
    </row>
    <row r="5656" spans="1:9" ht="29.1" customHeight="1" x14ac:dyDescent="0.25">
      <c r="A5656" s="13" t="s">
        <v>4373</v>
      </c>
      <c r="B5656" s="14" t="s">
        <v>4374</v>
      </c>
      <c r="C5656" s="66" t="s">
        <v>17</v>
      </c>
      <c r="D5656" s="66"/>
      <c r="E5656" s="66"/>
      <c r="F5656" s="13" t="s">
        <v>61</v>
      </c>
      <c r="G5656" s="15">
        <v>3</v>
      </c>
      <c r="H5656" s="16">
        <v>1.46</v>
      </c>
      <c r="I5656" s="16">
        <f>TRUNC(TRUNC(G5656,8)*H5656,2)</f>
        <v>4.38</v>
      </c>
    </row>
    <row r="5657" spans="1:9" ht="15" customHeight="1" x14ac:dyDescent="0.25">
      <c r="A5657" s="8"/>
      <c r="B5657" s="8"/>
      <c r="C5657" s="8"/>
      <c r="D5657" s="8"/>
      <c r="E5657" s="8"/>
      <c r="F5657" s="8"/>
      <c r="G5657" s="67" t="s">
        <v>3896</v>
      </c>
      <c r="H5657" s="67"/>
      <c r="I5657" s="17">
        <f>SUM(I5655:I5656)</f>
        <v>63.7</v>
      </c>
    </row>
    <row r="5658" spans="1:9" ht="15" customHeight="1" x14ac:dyDescent="0.25">
      <c r="A5658" s="64" t="s">
        <v>3872</v>
      </c>
      <c r="B5658" s="64"/>
      <c r="C5658" s="65" t="s">
        <v>3</v>
      </c>
      <c r="D5658" s="65"/>
      <c r="E5658" s="65"/>
      <c r="F5658" s="12" t="s">
        <v>4</v>
      </c>
      <c r="G5658" s="12" t="s">
        <v>3725</v>
      </c>
      <c r="H5658" s="12" t="s">
        <v>3726</v>
      </c>
      <c r="I5658" s="12" t="s">
        <v>3727</v>
      </c>
    </row>
    <row r="5659" spans="1:9" ht="21" customHeight="1" x14ac:dyDescent="0.25">
      <c r="A5659" s="13" t="s">
        <v>4267</v>
      </c>
      <c r="B5659" s="14" t="s">
        <v>4268</v>
      </c>
      <c r="C5659" s="66" t="s">
        <v>17</v>
      </c>
      <c r="D5659" s="66"/>
      <c r="E5659" s="66"/>
      <c r="F5659" s="13" t="s">
        <v>25</v>
      </c>
      <c r="G5659" s="15">
        <v>0.38141900000000001</v>
      </c>
      <c r="H5659" s="16">
        <v>25.56</v>
      </c>
      <c r="I5659" s="16">
        <f>TRUNC(TRUNC(G5659,8)*H5659,2)</f>
        <v>9.74</v>
      </c>
    </row>
    <row r="5660" spans="1:9" ht="15" customHeight="1" x14ac:dyDescent="0.25">
      <c r="A5660" s="13" t="s">
        <v>4269</v>
      </c>
      <c r="B5660" s="14" t="s">
        <v>4270</v>
      </c>
      <c r="C5660" s="66" t="s">
        <v>17</v>
      </c>
      <c r="D5660" s="66"/>
      <c r="E5660" s="66"/>
      <c r="F5660" s="13" t="s">
        <v>25</v>
      </c>
      <c r="G5660" s="15">
        <v>0.38141900000000001</v>
      </c>
      <c r="H5660" s="16">
        <v>33.94</v>
      </c>
      <c r="I5660" s="16">
        <f>TRUNC(TRUNC(G5660,8)*H5660,2)</f>
        <v>12.94</v>
      </c>
    </row>
    <row r="5661" spans="1:9" ht="18" customHeight="1" x14ac:dyDescent="0.25">
      <c r="A5661" s="8"/>
      <c r="B5661" s="8"/>
      <c r="C5661" s="8"/>
      <c r="D5661" s="8"/>
      <c r="E5661" s="8"/>
      <c r="F5661" s="8"/>
      <c r="G5661" s="67" t="s">
        <v>3875</v>
      </c>
      <c r="H5661" s="67"/>
      <c r="I5661" s="17">
        <f>SUM(I5659:I5660)</f>
        <v>22.68</v>
      </c>
    </row>
    <row r="5662" spans="1:9" ht="15" customHeight="1" x14ac:dyDescent="0.25">
      <c r="A5662" s="8"/>
      <c r="B5662" s="8"/>
      <c r="C5662" s="8"/>
      <c r="D5662" s="8"/>
      <c r="E5662" s="8"/>
      <c r="F5662" s="8"/>
      <c r="G5662" s="68" t="s">
        <v>3745</v>
      </c>
      <c r="H5662" s="68"/>
      <c r="I5662" s="4">
        <f>ROUND(SUM(I5657,I5661),2)</f>
        <v>86.38</v>
      </c>
    </row>
    <row r="5663" spans="1:9" ht="9.9499999999999993" customHeight="1" x14ac:dyDescent="0.25">
      <c r="A5663" s="8"/>
      <c r="B5663" s="8"/>
      <c r="C5663" s="8"/>
      <c r="D5663" s="8"/>
      <c r="E5663" s="8"/>
      <c r="F5663" s="8"/>
      <c r="G5663" s="62"/>
      <c r="H5663" s="62"/>
      <c r="I5663" s="62"/>
    </row>
    <row r="5664" spans="1:9" ht="20.100000000000001" customHeight="1" x14ac:dyDescent="0.25">
      <c r="A5664" s="63" t="s">
        <v>5624</v>
      </c>
      <c r="B5664" s="63"/>
      <c r="C5664" s="63"/>
      <c r="D5664" s="63"/>
      <c r="E5664" s="63"/>
      <c r="F5664" s="63"/>
      <c r="G5664" s="63"/>
      <c r="H5664" s="63"/>
      <c r="I5664" s="63"/>
    </row>
    <row r="5665" spans="1:9" ht="15" customHeight="1" x14ac:dyDescent="0.25">
      <c r="A5665" s="64" t="s">
        <v>3887</v>
      </c>
      <c r="B5665" s="64"/>
      <c r="C5665" s="65" t="s">
        <v>3</v>
      </c>
      <c r="D5665" s="65"/>
      <c r="E5665" s="65"/>
      <c r="F5665" s="12" t="s">
        <v>4</v>
      </c>
      <c r="G5665" s="12" t="s">
        <v>3725</v>
      </c>
      <c r="H5665" s="12" t="s">
        <v>3726</v>
      </c>
      <c r="I5665" s="12" t="s">
        <v>3727</v>
      </c>
    </row>
    <row r="5666" spans="1:9" ht="21" customHeight="1" x14ac:dyDescent="0.25">
      <c r="A5666" s="13" t="s">
        <v>5625</v>
      </c>
      <c r="B5666" s="14" t="s">
        <v>5626</v>
      </c>
      <c r="C5666" s="66" t="s">
        <v>188</v>
      </c>
      <c r="D5666" s="66"/>
      <c r="E5666" s="66"/>
      <c r="F5666" s="13" t="s">
        <v>286</v>
      </c>
      <c r="G5666" s="15">
        <v>1</v>
      </c>
      <c r="H5666" s="16">
        <v>278.5</v>
      </c>
      <c r="I5666" s="16">
        <f>TRUNC(TRUNC(G5666,8)*H5666,2)</f>
        <v>278.5</v>
      </c>
    </row>
    <row r="5667" spans="1:9" ht="15" customHeight="1" x14ac:dyDescent="0.25">
      <c r="A5667" s="8"/>
      <c r="B5667" s="8"/>
      <c r="C5667" s="8"/>
      <c r="D5667" s="8"/>
      <c r="E5667" s="8"/>
      <c r="F5667" s="8"/>
      <c r="G5667" s="67" t="s">
        <v>3896</v>
      </c>
      <c r="H5667" s="67"/>
      <c r="I5667" s="17">
        <f>SUM(I5666:I5666)</f>
        <v>278.5</v>
      </c>
    </row>
    <row r="5668" spans="1:9" ht="15" customHeight="1" x14ac:dyDescent="0.25">
      <c r="A5668" s="64" t="s">
        <v>3872</v>
      </c>
      <c r="B5668" s="64"/>
      <c r="C5668" s="65" t="s">
        <v>3</v>
      </c>
      <c r="D5668" s="65"/>
      <c r="E5668" s="65"/>
      <c r="F5668" s="12" t="s">
        <v>4</v>
      </c>
      <c r="G5668" s="12" t="s">
        <v>3725</v>
      </c>
      <c r="H5668" s="12" t="s">
        <v>3726</v>
      </c>
      <c r="I5668" s="12" t="s">
        <v>3727</v>
      </c>
    </row>
    <row r="5669" spans="1:9" ht="15" customHeight="1" x14ac:dyDescent="0.25">
      <c r="A5669" s="13" t="s">
        <v>4269</v>
      </c>
      <c r="B5669" s="14" t="s">
        <v>4270</v>
      </c>
      <c r="C5669" s="66" t="s">
        <v>17</v>
      </c>
      <c r="D5669" s="66"/>
      <c r="E5669" s="66"/>
      <c r="F5669" s="13" t="s">
        <v>25</v>
      </c>
      <c r="G5669" s="15">
        <v>0.6</v>
      </c>
      <c r="H5669" s="16">
        <v>33.94</v>
      </c>
      <c r="I5669" s="16">
        <f>TRUNC(TRUNC(G5669,8)*H5669,2)</f>
        <v>20.36</v>
      </c>
    </row>
    <row r="5670" spans="1:9" ht="15" customHeight="1" x14ac:dyDescent="0.25">
      <c r="A5670" s="13" t="s">
        <v>3899</v>
      </c>
      <c r="B5670" s="14" t="s">
        <v>3900</v>
      </c>
      <c r="C5670" s="66" t="s">
        <v>17</v>
      </c>
      <c r="D5670" s="66"/>
      <c r="E5670" s="66"/>
      <c r="F5670" s="13" t="s">
        <v>25</v>
      </c>
      <c r="G5670" s="15">
        <v>0.6</v>
      </c>
      <c r="H5670" s="16">
        <v>24.37</v>
      </c>
      <c r="I5670" s="16">
        <f>TRUNC(TRUNC(G5670,8)*H5670,2)</f>
        <v>14.62</v>
      </c>
    </row>
    <row r="5671" spans="1:9" ht="18" customHeight="1" x14ac:dyDescent="0.25">
      <c r="A5671" s="8"/>
      <c r="B5671" s="8"/>
      <c r="C5671" s="8"/>
      <c r="D5671" s="8"/>
      <c r="E5671" s="8"/>
      <c r="F5671" s="8"/>
      <c r="G5671" s="67" t="s">
        <v>3875</v>
      </c>
      <c r="H5671" s="67"/>
      <c r="I5671" s="17">
        <f>SUM(I5669:I5670)</f>
        <v>34.979999999999997</v>
      </c>
    </row>
    <row r="5672" spans="1:9" ht="15" customHeight="1" x14ac:dyDescent="0.25">
      <c r="A5672" s="8"/>
      <c r="B5672" s="8"/>
      <c r="C5672" s="8"/>
      <c r="D5672" s="8"/>
      <c r="E5672" s="8"/>
      <c r="F5672" s="8"/>
      <c r="G5672" s="68" t="s">
        <v>3745</v>
      </c>
      <c r="H5672" s="68"/>
      <c r="I5672" s="4">
        <f>ROUND(SUM(I5667,I5671),2)</f>
        <v>313.48</v>
      </c>
    </row>
    <row r="5673" spans="1:9" ht="9.9499999999999993" customHeight="1" x14ac:dyDescent="0.25">
      <c r="A5673" s="8"/>
      <c r="B5673" s="8"/>
      <c r="C5673" s="8"/>
      <c r="D5673" s="8"/>
      <c r="E5673" s="8"/>
      <c r="F5673" s="8"/>
      <c r="G5673" s="62"/>
      <c r="H5673" s="62"/>
      <c r="I5673" s="62"/>
    </row>
    <row r="5674" spans="1:9" ht="20.100000000000001" customHeight="1" x14ac:dyDescent="0.25">
      <c r="A5674" s="63" t="s">
        <v>5627</v>
      </c>
      <c r="B5674" s="63"/>
      <c r="C5674" s="63"/>
      <c r="D5674" s="63"/>
      <c r="E5674" s="63"/>
      <c r="F5674" s="63"/>
      <c r="G5674" s="63"/>
      <c r="H5674" s="63"/>
      <c r="I5674" s="63"/>
    </row>
    <row r="5675" spans="1:9" ht="15" customHeight="1" x14ac:dyDescent="0.25">
      <c r="A5675" s="64" t="s">
        <v>3887</v>
      </c>
      <c r="B5675" s="64"/>
      <c r="C5675" s="65" t="s">
        <v>3</v>
      </c>
      <c r="D5675" s="65"/>
      <c r="E5675" s="65"/>
      <c r="F5675" s="12" t="s">
        <v>4</v>
      </c>
      <c r="G5675" s="12" t="s">
        <v>3725</v>
      </c>
      <c r="H5675" s="12" t="s">
        <v>3726</v>
      </c>
      <c r="I5675" s="12" t="s">
        <v>3727</v>
      </c>
    </row>
    <row r="5676" spans="1:9" ht="21" customHeight="1" x14ac:dyDescent="0.25">
      <c r="A5676" s="13" t="s">
        <v>5628</v>
      </c>
      <c r="B5676" s="14" t="s">
        <v>5629</v>
      </c>
      <c r="C5676" s="66" t="s">
        <v>17</v>
      </c>
      <c r="D5676" s="66"/>
      <c r="E5676" s="66"/>
      <c r="F5676" s="13" t="s">
        <v>61</v>
      </c>
      <c r="G5676" s="15">
        <v>1</v>
      </c>
      <c r="H5676" s="16">
        <v>103.47</v>
      </c>
      <c r="I5676" s="16">
        <f>TRUNC(TRUNC(G5676,8)*H5676,2)</f>
        <v>103.47</v>
      </c>
    </row>
    <row r="5677" spans="1:9" ht="29.1" customHeight="1" x14ac:dyDescent="0.25">
      <c r="A5677" s="13" t="s">
        <v>5630</v>
      </c>
      <c r="B5677" s="14" t="s">
        <v>5631</v>
      </c>
      <c r="C5677" s="66" t="s">
        <v>17</v>
      </c>
      <c r="D5677" s="66"/>
      <c r="E5677" s="66"/>
      <c r="F5677" s="13" t="s">
        <v>61</v>
      </c>
      <c r="G5677" s="15">
        <v>3</v>
      </c>
      <c r="H5677" s="16">
        <v>2.4</v>
      </c>
      <c r="I5677" s="16">
        <f>TRUNC(TRUNC(G5677,8)*H5677,2)</f>
        <v>7.2</v>
      </c>
    </row>
    <row r="5678" spans="1:9" ht="15" customHeight="1" x14ac:dyDescent="0.25">
      <c r="A5678" s="8"/>
      <c r="B5678" s="8"/>
      <c r="C5678" s="8"/>
      <c r="D5678" s="8"/>
      <c r="E5678" s="8"/>
      <c r="F5678" s="8"/>
      <c r="G5678" s="67" t="s">
        <v>3896</v>
      </c>
      <c r="H5678" s="67"/>
      <c r="I5678" s="17">
        <f>SUM(I5676:I5677)</f>
        <v>110.67</v>
      </c>
    </row>
    <row r="5679" spans="1:9" ht="15" customHeight="1" x14ac:dyDescent="0.25">
      <c r="A5679" s="64" t="s">
        <v>3872</v>
      </c>
      <c r="B5679" s="64"/>
      <c r="C5679" s="65" t="s">
        <v>3</v>
      </c>
      <c r="D5679" s="65"/>
      <c r="E5679" s="65"/>
      <c r="F5679" s="12" t="s">
        <v>4</v>
      </c>
      <c r="G5679" s="12" t="s">
        <v>3725</v>
      </c>
      <c r="H5679" s="12" t="s">
        <v>3726</v>
      </c>
      <c r="I5679" s="12" t="s">
        <v>3727</v>
      </c>
    </row>
    <row r="5680" spans="1:9" ht="21" customHeight="1" x14ac:dyDescent="0.25">
      <c r="A5680" s="13" t="s">
        <v>4267</v>
      </c>
      <c r="B5680" s="14" t="s">
        <v>4268</v>
      </c>
      <c r="C5680" s="66" t="s">
        <v>17</v>
      </c>
      <c r="D5680" s="66"/>
      <c r="E5680" s="66"/>
      <c r="F5680" s="13" t="s">
        <v>25</v>
      </c>
      <c r="G5680" s="15">
        <v>0.72713499999999998</v>
      </c>
      <c r="H5680" s="16">
        <v>25.56</v>
      </c>
      <c r="I5680" s="16">
        <f>TRUNC(TRUNC(G5680,8)*H5680,2)</f>
        <v>18.579999999999998</v>
      </c>
    </row>
    <row r="5681" spans="1:9" ht="15" customHeight="1" x14ac:dyDescent="0.25">
      <c r="A5681" s="13" t="s">
        <v>4269</v>
      </c>
      <c r="B5681" s="14" t="s">
        <v>4270</v>
      </c>
      <c r="C5681" s="66" t="s">
        <v>17</v>
      </c>
      <c r="D5681" s="66"/>
      <c r="E5681" s="66"/>
      <c r="F5681" s="13" t="s">
        <v>25</v>
      </c>
      <c r="G5681" s="15">
        <v>0.72713499999999998</v>
      </c>
      <c r="H5681" s="16">
        <v>33.94</v>
      </c>
      <c r="I5681" s="16">
        <f>TRUNC(TRUNC(G5681,8)*H5681,2)</f>
        <v>24.67</v>
      </c>
    </row>
    <row r="5682" spans="1:9" ht="18" customHeight="1" x14ac:dyDescent="0.25">
      <c r="A5682" s="8"/>
      <c r="B5682" s="8"/>
      <c r="C5682" s="8"/>
      <c r="D5682" s="8"/>
      <c r="E5682" s="8"/>
      <c r="F5682" s="8"/>
      <c r="G5682" s="67" t="s">
        <v>3875</v>
      </c>
      <c r="H5682" s="67"/>
      <c r="I5682" s="17">
        <f>SUM(I5680:I5681)</f>
        <v>43.25</v>
      </c>
    </row>
    <row r="5683" spans="1:9" ht="15" customHeight="1" x14ac:dyDescent="0.25">
      <c r="A5683" s="8"/>
      <c r="B5683" s="8"/>
      <c r="C5683" s="8"/>
      <c r="D5683" s="8"/>
      <c r="E5683" s="8"/>
      <c r="F5683" s="8"/>
      <c r="G5683" s="68" t="s">
        <v>3745</v>
      </c>
      <c r="H5683" s="68"/>
      <c r="I5683" s="4">
        <f>ROUND(SUM(I5678,I5682),2)</f>
        <v>153.91999999999999</v>
      </c>
    </row>
    <row r="5684" spans="1:9" ht="9.9499999999999993" customHeight="1" x14ac:dyDescent="0.25">
      <c r="A5684" s="8"/>
      <c r="B5684" s="8"/>
      <c r="C5684" s="8"/>
      <c r="D5684" s="8"/>
      <c r="E5684" s="8"/>
      <c r="F5684" s="8"/>
      <c r="G5684" s="62"/>
      <c r="H5684" s="62"/>
      <c r="I5684" s="62"/>
    </row>
    <row r="5685" spans="1:9" ht="20.100000000000001" customHeight="1" x14ac:dyDescent="0.25">
      <c r="A5685" s="63" t="s">
        <v>5632</v>
      </c>
      <c r="B5685" s="63"/>
      <c r="C5685" s="63"/>
      <c r="D5685" s="63"/>
      <c r="E5685" s="63"/>
      <c r="F5685" s="63"/>
      <c r="G5685" s="63"/>
      <c r="H5685" s="63"/>
      <c r="I5685" s="63"/>
    </row>
    <row r="5686" spans="1:9" ht="15" customHeight="1" x14ac:dyDescent="0.25">
      <c r="A5686" s="64" t="s">
        <v>3872</v>
      </c>
      <c r="B5686" s="64"/>
      <c r="C5686" s="65" t="s">
        <v>3</v>
      </c>
      <c r="D5686" s="65"/>
      <c r="E5686" s="65"/>
      <c r="F5686" s="12" t="s">
        <v>4</v>
      </c>
      <c r="G5686" s="12" t="s">
        <v>3725</v>
      </c>
      <c r="H5686" s="12" t="s">
        <v>3726</v>
      </c>
      <c r="I5686" s="12" t="s">
        <v>3727</v>
      </c>
    </row>
    <row r="5687" spans="1:9" ht="21" customHeight="1" x14ac:dyDescent="0.25">
      <c r="A5687" s="13" t="s">
        <v>4267</v>
      </c>
      <c r="B5687" s="14" t="s">
        <v>4268</v>
      </c>
      <c r="C5687" s="66" t="s">
        <v>17</v>
      </c>
      <c r="D5687" s="66"/>
      <c r="E5687" s="66"/>
      <c r="F5687" s="13" t="s">
        <v>25</v>
      </c>
      <c r="G5687" s="15">
        <v>5.0776666700000002</v>
      </c>
      <c r="H5687" s="16">
        <v>25.56</v>
      </c>
      <c r="I5687" s="16">
        <f>ROUND(ROUND(G5687,8)*H5687,2)</f>
        <v>129.79</v>
      </c>
    </row>
    <row r="5688" spans="1:9" ht="15" customHeight="1" x14ac:dyDescent="0.25">
      <c r="A5688" s="13" t="s">
        <v>4269</v>
      </c>
      <c r="B5688" s="14" t="s">
        <v>4270</v>
      </c>
      <c r="C5688" s="66" t="s">
        <v>17</v>
      </c>
      <c r="D5688" s="66"/>
      <c r="E5688" s="66"/>
      <c r="F5688" s="13" t="s">
        <v>25</v>
      </c>
      <c r="G5688" s="15">
        <v>5.0776666700000002</v>
      </c>
      <c r="H5688" s="16">
        <v>33.94</v>
      </c>
      <c r="I5688" s="16">
        <f>ROUND(ROUND(G5688,8)*H5688,2)</f>
        <v>172.34</v>
      </c>
    </row>
    <row r="5689" spans="1:9" ht="18" customHeight="1" x14ac:dyDescent="0.25">
      <c r="A5689" s="8"/>
      <c r="B5689" s="8"/>
      <c r="C5689" s="8"/>
      <c r="D5689" s="8"/>
      <c r="E5689" s="8"/>
      <c r="F5689" s="8"/>
      <c r="G5689" s="67" t="s">
        <v>3875</v>
      </c>
      <c r="H5689" s="67"/>
      <c r="I5689" s="17">
        <f>SUM(I5687:I5688)</f>
        <v>302.13</v>
      </c>
    </row>
    <row r="5690" spans="1:9" ht="15" customHeight="1" x14ac:dyDescent="0.25">
      <c r="A5690" s="69" t="s">
        <v>4356</v>
      </c>
      <c r="B5690" s="69"/>
      <c r="C5690" s="69"/>
      <c r="D5690" s="8"/>
      <c r="E5690" s="8"/>
      <c r="F5690" s="8"/>
      <c r="G5690" s="68" t="s">
        <v>3745</v>
      </c>
      <c r="H5690" s="68"/>
      <c r="I5690" s="4">
        <v>302.13</v>
      </c>
    </row>
    <row r="5691" spans="1:9" ht="9.9499999999999993" customHeight="1" x14ac:dyDescent="0.25">
      <c r="A5691" s="8"/>
      <c r="B5691" s="8"/>
      <c r="C5691" s="8"/>
      <c r="D5691" s="8"/>
      <c r="E5691" s="8"/>
      <c r="F5691" s="8"/>
      <c r="G5691" s="62"/>
      <c r="H5691" s="62"/>
      <c r="I5691" s="62"/>
    </row>
    <row r="5692" spans="1:9" ht="20.100000000000001" customHeight="1" x14ac:dyDescent="0.25">
      <c r="A5692" s="63" t="s">
        <v>5633</v>
      </c>
      <c r="B5692" s="63"/>
      <c r="C5692" s="63"/>
      <c r="D5692" s="63"/>
      <c r="E5692" s="63"/>
      <c r="F5692" s="63"/>
      <c r="G5692" s="63"/>
      <c r="H5692" s="63"/>
      <c r="I5692" s="63"/>
    </row>
    <row r="5693" spans="1:9" ht="15" customHeight="1" x14ac:dyDescent="0.25">
      <c r="A5693" s="64" t="s">
        <v>3887</v>
      </c>
      <c r="B5693" s="64"/>
      <c r="C5693" s="65" t="s">
        <v>3</v>
      </c>
      <c r="D5693" s="65"/>
      <c r="E5693" s="65"/>
      <c r="F5693" s="12" t="s">
        <v>4</v>
      </c>
      <c r="G5693" s="12" t="s">
        <v>3725</v>
      </c>
      <c r="H5693" s="12" t="s">
        <v>3726</v>
      </c>
      <c r="I5693" s="12" t="s">
        <v>3727</v>
      </c>
    </row>
    <row r="5694" spans="1:9" ht="21" customHeight="1" x14ac:dyDescent="0.25">
      <c r="A5694" s="13" t="s">
        <v>5634</v>
      </c>
      <c r="B5694" s="14" t="s">
        <v>5635</v>
      </c>
      <c r="C5694" s="66" t="s">
        <v>17</v>
      </c>
      <c r="D5694" s="66"/>
      <c r="E5694" s="66"/>
      <c r="F5694" s="13" t="s">
        <v>61</v>
      </c>
      <c r="G5694" s="15">
        <v>1</v>
      </c>
      <c r="H5694" s="16">
        <v>70.849999999999994</v>
      </c>
      <c r="I5694" s="16">
        <f>TRUNC(TRUNC(G5694,8)*H5694,2)</f>
        <v>70.849999999999994</v>
      </c>
    </row>
    <row r="5695" spans="1:9" ht="29.1" customHeight="1" x14ac:dyDescent="0.25">
      <c r="A5695" s="13" t="s">
        <v>5636</v>
      </c>
      <c r="B5695" s="14" t="s">
        <v>5637</v>
      </c>
      <c r="C5695" s="66" t="s">
        <v>17</v>
      </c>
      <c r="D5695" s="66"/>
      <c r="E5695" s="66"/>
      <c r="F5695" s="13" t="s">
        <v>61</v>
      </c>
      <c r="G5695" s="15">
        <v>3</v>
      </c>
      <c r="H5695" s="16">
        <v>1.74</v>
      </c>
      <c r="I5695" s="16">
        <f>TRUNC(TRUNC(G5695,8)*H5695,2)</f>
        <v>5.22</v>
      </c>
    </row>
    <row r="5696" spans="1:9" ht="15" customHeight="1" x14ac:dyDescent="0.25">
      <c r="A5696" s="8"/>
      <c r="B5696" s="8"/>
      <c r="C5696" s="8"/>
      <c r="D5696" s="8"/>
      <c r="E5696" s="8"/>
      <c r="F5696" s="8"/>
      <c r="G5696" s="67" t="s">
        <v>3896</v>
      </c>
      <c r="H5696" s="67"/>
      <c r="I5696" s="17">
        <f>SUM(I5694:I5695)</f>
        <v>76.069999999999993</v>
      </c>
    </row>
    <row r="5697" spans="1:9" ht="15" customHeight="1" x14ac:dyDescent="0.25">
      <c r="A5697" s="64" t="s">
        <v>3872</v>
      </c>
      <c r="B5697" s="64"/>
      <c r="C5697" s="65" t="s">
        <v>3</v>
      </c>
      <c r="D5697" s="65"/>
      <c r="E5697" s="65"/>
      <c r="F5697" s="12" t="s">
        <v>4</v>
      </c>
      <c r="G5697" s="12" t="s">
        <v>3725</v>
      </c>
      <c r="H5697" s="12" t="s">
        <v>3726</v>
      </c>
      <c r="I5697" s="12" t="s">
        <v>3727</v>
      </c>
    </row>
    <row r="5698" spans="1:9" ht="21" customHeight="1" x14ac:dyDescent="0.25">
      <c r="A5698" s="13" t="s">
        <v>4267</v>
      </c>
      <c r="B5698" s="14" t="s">
        <v>4268</v>
      </c>
      <c r="C5698" s="66" t="s">
        <v>17</v>
      </c>
      <c r="D5698" s="66"/>
      <c r="E5698" s="66"/>
      <c r="F5698" s="13" t="s">
        <v>25</v>
      </c>
      <c r="G5698" s="15">
        <v>0.52974500000000002</v>
      </c>
      <c r="H5698" s="16">
        <v>25.56</v>
      </c>
      <c r="I5698" s="16">
        <f>TRUNC(TRUNC(G5698,8)*H5698,2)</f>
        <v>13.54</v>
      </c>
    </row>
    <row r="5699" spans="1:9" ht="15" customHeight="1" x14ac:dyDescent="0.25">
      <c r="A5699" s="13" t="s">
        <v>4269</v>
      </c>
      <c r="B5699" s="14" t="s">
        <v>4270</v>
      </c>
      <c r="C5699" s="66" t="s">
        <v>17</v>
      </c>
      <c r="D5699" s="66"/>
      <c r="E5699" s="66"/>
      <c r="F5699" s="13" t="s">
        <v>25</v>
      </c>
      <c r="G5699" s="15">
        <v>0.52974500000000002</v>
      </c>
      <c r="H5699" s="16">
        <v>33.94</v>
      </c>
      <c r="I5699" s="16">
        <f>TRUNC(TRUNC(G5699,8)*H5699,2)</f>
        <v>17.97</v>
      </c>
    </row>
    <row r="5700" spans="1:9" ht="18" customHeight="1" x14ac:dyDescent="0.25">
      <c r="A5700" s="8"/>
      <c r="B5700" s="8"/>
      <c r="C5700" s="8"/>
      <c r="D5700" s="8"/>
      <c r="E5700" s="8"/>
      <c r="F5700" s="8"/>
      <c r="G5700" s="67" t="s">
        <v>3875</v>
      </c>
      <c r="H5700" s="67"/>
      <c r="I5700" s="17">
        <f>SUM(I5698:I5699)</f>
        <v>31.509999999999998</v>
      </c>
    </row>
    <row r="5701" spans="1:9" ht="15" customHeight="1" x14ac:dyDescent="0.25">
      <c r="A5701" s="8"/>
      <c r="B5701" s="8"/>
      <c r="C5701" s="8"/>
      <c r="D5701" s="8"/>
      <c r="E5701" s="8"/>
      <c r="F5701" s="8"/>
      <c r="G5701" s="68" t="s">
        <v>3745</v>
      </c>
      <c r="H5701" s="68"/>
      <c r="I5701" s="4">
        <f>ROUND(SUM(I5696,I5700),2)</f>
        <v>107.58</v>
      </c>
    </row>
    <row r="5702" spans="1:9" ht="9.9499999999999993" customHeight="1" x14ac:dyDescent="0.25">
      <c r="A5702" s="8"/>
      <c r="B5702" s="8"/>
      <c r="C5702" s="8"/>
      <c r="D5702" s="8"/>
      <c r="E5702" s="8"/>
      <c r="F5702" s="8"/>
      <c r="G5702" s="62"/>
      <c r="H5702" s="62"/>
      <c r="I5702" s="62"/>
    </row>
    <row r="5703" spans="1:9" ht="20.100000000000001" customHeight="1" x14ac:dyDescent="0.25">
      <c r="A5703" s="63" t="s">
        <v>5638</v>
      </c>
      <c r="B5703" s="63"/>
      <c r="C5703" s="63"/>
      <c r="D5703" s="63"/>
      <c r="E5703" s="63"/>
      <c r="F5703" s="63"/>
      <c r="G5703" s="63"/>
      <c r="H5703" s="63"/>
      <c r="I5703" s="63"/>
    </row>
    <row r="5704" spans="1:9" ht="15" customHeight="1" x14ac:dyDescent="0.25">
      <c r="A5704" s="64" t="s">
        <v>3887</v>
      </c>
      <c r="B5704" s="64"/>
      <c r="C5704" s="65" t="s">
        <v>3</v>
      </c>
      <c r="D5704" s="65"/>
      <c r="E5704" s="65"/>
      <c r="F5704" s="12" t="s">
        <v>4</v>
      </c>
      <c r="G5704" s="12" t="s">
        <v>3725</v>
      </c>
      <c r="H5704" s="12" t="s">
        <v>3726</v>
      </c>
      <c r="I5704" s="12" t="s">
        <v>3727</v>
      </c>
    </row>
    <row r="5705" spans="1:9" ht="21" customHeight="1" x14ac:dyDescent="0.25">
      <c r="A5705" s="13" t="s">
        <v>5639</v>
      </c>
      <c r="B5705" s="14" t="s">
        <v>5640</v>
      </c>
      <c r="C5705" s="66" t="s">
        <v>17</v>
      </c>
      <c r="D5705" s="66"/>
      <c r="E5705" s="66"/>
      <c r="F5705" s="13" t="s">
        <v>61</v>
      </c>
      <c r="G5705" s="15">
        <v>1</v>
      </c>
      <c r="H5705" s="16">
        <v>515.16999999999996</v>
      </c>
      <c r="I5705" s="16">
        <f>TRUNC(TRUNC(G5705,8)*H5705,2)</f>
        <v>515.16999999999996</v>
      </c>
    </row>
    <row r="5706" spans="1:9" ht="29.1" customHeight="1" x14ac:dyDescent="0.25">
      <c r="A5706" s="13" t="s">
        <v>5641</v>
      </c>
      <c r="B5706" s="14" t="s">
        <v>5642</v>
      </c>
      <c r="C5706" s="66" t="s">
        <v>17</v>
      </c>
      <c r="D5706" s="66"/>
      <c r="E5706" s="66"/>
      <c r="F5706" s="13" t="s">
        <v>61</v>
      </c>
      <c r="G5706" s="15">
        <v>3</v>
      </c>
      <c r="H5706" s="16">
        <v>7.22</v>
      </c>
      <c r="I5706" s="16">
        <f>TRUNC(TRUNC(G5706,8)*H5706,2)</f>
        <v>21.66</v>
      </c>
    </row>
    <row r="5707" spans="1:9" ht="15" customHeight="1" x14ac:dyDescent="0.25">
      <c r="A5707" s="8"/>
      <c r="B5707" s="8"/>
      <c r="C5707" s="8"/>
      <c r="D5707" s="8"/>
      <c r="E5707" s="8"/>
      <c r="F5707" s="8"/>
      <c r="G5707" s="67" t="s">
        <v>3896</v>
      </c>
      <c r="H5707" s="67"/>
      <c r="I5707" s="17">
        <f>SUM(I5705:I5706)</f>
        <v>536.82999999999993</v>
      </c>
    </row>
    <row r="5708" spans="1:9" ht="15" customHeight="1" x14ac:dyDescent="0.25">
      <c r="A5708" s="64" t="s">
        <v>3872</v>
      </c>
      <c r="B5708" s="64"/>
      <c r="C5708" s="65" t="s">
        <v>3</v>
      </c>
      <c r="D5708" s="65"/>
      <c r="E5708" s="65"/>
      <c r="F5708" s="12" t="s">
        <v>4</v>
      </c>
      <c r="G5708" s="12" t="s">
        <v>3725</v>
      </c>
      <c r="H5708" s="12" t="s">
        <v>3726</v>
      </c>
      <c r="I5708" s="12" t="s">
        <v>3727</v>
      </c>
    </row>
    <row r="5709" spans="1:9" ht="21" customHeight="1" x14ac:dyDescent="0.25">
      <c r="A5709" s="13" t="s">
        <v>4267</v>
      </c>
      <c r="B5709" s="14" t="s">
        <v>4268</v>
      </c>
      <c r="C5709" s="66" t="s">
        <v>17</v>
      </c>
      <c r="D5709" s="66"/>
      <c r="E5709" s="66"/>
      <c r="F5709" s="13" t="s">
        <v>25</v>
      </c>
      <c r="G5709" s="15">
        <v>1.222415</v>
      </c>
      <c r="H5709" s="16">
        <v>25.56</v>
      </c>
      <c r="I5709" s="16">
        <f>TRUNC(TRUNC(G5709,8)*H5709,2)</f>
        <v>31.24</v>
      </c>
    </row>
    <row r="5710" spans="1:9" ht="15" customHeight="1" x14ac:dyDescent="0.25">
      <c r="A5710" s="13" t="s">
        <v>4269</v>
      </c>
      <c r="B5710" s="14" t="s">
        <v>4270</v>
      </c>
      <c r="C5710" s="66" t="s">
        <v>17</v>
      </c>
      <c r="D5710" s="66"/>
      <c r="E5710" s="66"/>
      <c r="F5710" s="13" t="s">
        <v>25</v>
      </c>
      <c r="G5710" s="15">
        <v>1.222415</v>
      </c>
      <c r="H5710" s="16">
        <v>33.94</v>
      </c>
      <c r="I5710" s="16">
        <f>TRUNC(TRUNC(G5710,8)*H5710,2)</f>
        <v>41.48</v>
      </c>
    </row>
    <row r="5711" spans="1:9" ht="18" customHeight="1" x14ac:dyDescent="0.25">
      <c r="A5711" s="8"/>
      <c r="B5711" s="8"/>
      <c r="C5711" s="8"/>
      <c r="D5711" s="8"/>
      <c r="E5711" s="8"/>
      <c r="F5711" s="8"/>
      <c r="G5711" s="67" t="s">
        <v>3875</v>
      </c>
      <c r="H5711" s="67"/>
      <c r="I5711" s="17">
        <f>SUM(I5709:I5710)</f>
        <v>72.72</v>
      </c>
    </row>
    <row r="5712" spans="1:9" ht="15" customHeight="1" x14ac:dyDescent="0.25">
      <c r="A5712" s="8"/>
      <c r="B5712" s="8"/>
      <c r="C5712" s="8"/>
      <c r="D5712" s="8"/>
      <c r="E5712" s="8"/>
      <c r="F5712" s="8"/>
      <c r="G5712" s="68" t="s">
        <v>3745</v>
      </c>
      <c r="H5712" s="68"/>
      <c r="I5712" s="4">
        <f>ROUND(SUM(I5707,I5711),2)</f>
        <v>609.54999999999995</v>
      </c>
    </row>
    <row r="5713" spans="1:9" ht="9.9499999999999993" customHeight="1" x14ac:dyDescent="0.25">
      <c r="A5713" s="8"/>
      <c r="B5713" s="8"/>
      <c r="C5713" s="8"/>
      <c r="D5713" s="8"/>
      <c r="E5713" s="8"/>
      <c r="F5713" s="8"/>
      <c r="G5713" s="62"/>
      <c r="H5713" s="62"/>
      <c r="I5713" s="62"/>
    </row>
    <row r="5714" spans="1:9" ht="20.100000000000001" customHeight="1" x14ac:dyDescent="0.25">
      <c r="A5714" s="63" t="s">
        <v>5643</v>
      </c>
      <c r="B5714" s="63"/>
      <c r="C5714" s="63"/>
      <c r="D5714" s="63"/>
      <c r="E5714" s="63"/>
      <c r="F5714" s="63"/>
      <c r="G5714" s="63"/>
      <c r="H5714" s="63"/>
      <c r="I5714" s="63"/>
    </row>
    <row r="5715" spans="1:9" ht="15" customHeight="1" x14ac:dyDescent="0.25">
      <c r="A5715" s="64" t="s">
        <v>3887</v>
      </c>
      <c r="B5715" s="64"/>
      <c r="C5715" s="65" t="s">
        <v>3</v>
      </c>
      <c r="D5715" s="65"/>
      <c r="E5715" s="65"/>
      <c r="F5715" s="12" t="s">
        <v>4</v>
      </c>
      <c r="G5715" s="12" t="s">
        <v>3725</v>
      </c>
      <c r="H5715" s="12" t="s">
        <v>3726</v>
      </c>
      <c r="I5715" s="12" t="s">
        <v>3727</v>
      </c>
    </row>
    <row r="5716" spans="1:9" ht="21" customHeight="1" x14ac:dyDescent="0.25">
      <c r="A5716" s="13" t="s">
        <v>5644</v>
      </c>
      <c r="B5716" s="14" t="s">
        <v>5645</v>
      </c>
      <c r="C5716" s="66" t="s">
        <v>4496</v>
      </c>
      <c r="D5716" s="66"/>
      <c r="E5716" s="66"/>
      <c r="F5716" s="13" t="s">
        <v>61</v>
      </c>
      <c r="G5716" s="15">
        <v>1</v>
      </c>
      <c r="H5716" s="16">
        <v>1528.8</v>
      </c>
      <c r="I5716" s="16">
        <f>ROUND(ROUND(G5716,8)*H5716,2)</f>
        <v>1528.8</v>
      </c>
    </row>
    <row r="5717" spans="1:9" ht="15" customHeight="1" x14ac:dyDescent="0.25">
      <c r="A5717" s="8"/>
      <c r="B5717" s="8"/>
      <c r="C5717" s="8"/>
      <c r="D5717" s="8"/>
      <c r="E5717" s="8"/>
      <c r="F5717" s="8"/>
      <c r="G5717" s="67" t="s">
        <v>3896</v>
      </c>
      <c r="H5717" s="67"/>
      <c r="I5717" s="17">
        <f>SUM(I5716:I5716)</f>
        <v>1528.8</v>
      </c>
    </row>
    <row r="5718" spans="1:9" ht="15" customHeight="1" x14ac:dyDescent="0.25">
      <c r="A5718" s="64" t="s">
        <v>3872</v>
      </c>
      <c r="B5718" s="64"/>
      <c r="C5718" s="65" t="s">
        <v>3</v>
      </c>
      <c r="D5718" s="65"/>
      <c r="E5718" s="65"/>
      <c r="F5718" s="12" t="s">
        <v>4</v>
      </c>
      <c r="G5718" s="12" t="s">
        <v>3725</v>
      </c>
      <c r="H5718" s="12" t="s">
        <v>3726</v>
      </c>
      <c r="I5718" s="12" t="s">
        <v>3727</v>
      </c>
    </row>
    <row r="5719" spans="1:9" ht="21" customHeight="1" x14ac:dyDescent="0.25">
      <c r="A5719" s="13" t="s">
        <v>4267</v>
      </c>
      <c r="B5719" s="14" t="s">
        <v>4268</v>
      </c>
      <c r="C5719" s="66" t="s">
        <v>17</v>
      </c>
      <c r="D5719" s="66"/>
      <c r="E5719" s="66"/>
      <c r="F5719" s="13" t="s">
        <v>25</v>
      </c>
      <c r="G5719" s="15">
        <v>3.5543666699999998</v>
      </c>
      <c r="H5719" s="16">
        <v>25.56</v>
      </c>
      <c r="I5719" s="16">
        <f>ROUND(ROUND(G5719,8)*H5719,2)</f>
        <v>90.85</v>
      </c>
    </row>
    <row r="5720" spans="1:9" ht="15" customHeight="1" x14ac:dyDescent="0.25">
      <c r="A5720" s="13" t="s">
        <v>4269</v>
      </c>
      <c r="B5720" s="14" t="s">
        <v>4270</v>
      </c>
      <c r="C5720" s="66" t="s">
        <v>17</v>
      </c>
      <c r="D5720" s="66"/>
      <c r="E5720" s="66"/>
      <c r="F5720" s="13" t="s">
        <v>25</v>
      </c>
      <c r="G5720" s="15">
        <v>3.5543666699999998</v>
      </c>
      <c r="H5720" s="16">
        <v>33.94</v>
      </c>
      <c r="I5720" s="16">
        <f>ROUND(ROUND(G5720,8)*H5720,2)</f>
        <v>120.64</v>
      </c>
    </row>
    <row r="5721" spans="1:9" ht="18" customHeight="1" x14ac:dyDescent="0.25">
      <c r="A5721" s="8"/>
      <c r="B5721" s="8"/>
      <c r="C5721" s="8"/>
      <c r="D5721" s="8"/>
      <c r="E5721" s="8"/>
      <c r="F5721" s="8"/>
      <c r="G5721" s="67" t="s">
        <v>3875</v>
      </c>
      <c r="H5721" s="67"/>
      <c r="I5721" s="17">
        <f>SUM(I5719:I5720)</f>
        <v>211.49</v>
      </c>
    </row>
    <row r="5722" spans="1:9" ht="15" customHeight="1" x14ac:dyDescent="0.25">
      <c r="A5722" s="69" t="s">
        <v>5646</v>
      </c>
      <c r="B5722" s="69"/>
      <c r="C5722" s="69"/>
      <c r="D5722" s="8"/>
      <c r="E5722" s="8"/>
      <c r="F5722" s="8"/>
      <c r="G5722" s="68" t="s">
        <v>3745</v>
      </c>
      <c r="H5722" s="68"/>
      <c r="I5722" s="4">
        <v>1740.29</v>
      </c>
    </row>
    <row r="5723" spans="1:9" ht="9.9499999999999993" customHeight="1" x14ac:dyDescent="0.25">
      <c r="A5723" s="8"/>
      <c r="B5723" s="8"/>
      <c r="C5723" s="8"/>
      <c r="D5723" s="8"/>
      <c r="E5723" s="8"/>
      <c r="F5723" s="8"/>
      <c r="G5723" s="62"/>
      <c r="H5723" s="62"/>
      <c r="I5723" s="62"/>
    </row>
    <row r="5724" spans="1:9" ht="20.100000000000001" customHeight="1" x14ac:dyDescent="0.25">
      <c r="A5724" s="63" t="s">
        <v>5647</v>
      </c>
      <c r="B5724" s="63"/>
      <c r="C5724" s="63"/>
      <c r="D5724" s="63"/>
      <c r="E5724" s="63"/>
      <c r="F5724" s="63"/>
      <c r="G5724" s="63"/>
      <c r="H5724" s="63"/>
      <c r="I5724" s="63"/>
    </row>
    <row r="5725" spans="1:9" ht="15" customHeight="1" x14ac:dyDescent="0.25">
      <c r="A5725" s="64" t="s">
        <v>3887</v>
      </c>
      <c r="B5725" s="64"/>
      <c r="C5725" s="65" t="s">
        <v>3</v>
      </c>
      <c r="D5725" s="65"/>
      <c r="E5725" s="65"/>
      <c r="F5725" s="12" t="s">
        <v>4</v>
      </c>
      <c r="G5725" s="12" t="s">
        <v>3725</v>
      </c>
      <c r="H5725" s="12" t="s">
        <v>3726</v>
      </c>
      <c r="I5725" s="12" t="s">
        <v>3727</v>
      </c>
    </row>
    <row r="5726" spans="1:9" ht="21" customHeight="1" x14ac:dyDescent="0.25">
      <c r="A5726" s="13" t="s">
        <v>5648</v>
      </c>
      <c r="B5726" s="14" t="s">
        <v>1866</v>
      </c>
      <c r="C5726" s="66" t="s">
        <v>4496</v>
      </c>
      <c r="D5726" s="66"/>
      <c r="E5726" s="66"/>
      <c r="F5726" s="13" t="s">
        <v>61</v>
      </c>
      <c r="G5726" s="15">
        <v>1</v>
      </c>
      <c r="H5726" s="16">
        <v>8781.66</v>
      </c>
      <c r="I5726" s="16">
        <f>ROUND(ROUND(G5726,8)*H5726,2)</f>
        <v>8781.66</v>
      </c>
    </row>
    <row r="5727" spans="1:9" ht="15" customHeight="1" x14ac:dyDescent="0.25">
      <c r="A5727" s="8"/>
      <c r="B5727" s="8"/>
      <c r="C5727" s="8"/>
      <c r="D5727" s="8"/>
      <c r="E5727" s="8"/>
      <c r="F5727" s="8"/>
      <c r="G5727" s="67" t="s">
        <v>3896</v>
      </c>
      <c r="H5727" s="67"/>
      <c r="I5727" s="17">
        <f>SUM(I5726:I5726)</f>
        <v>8781.66</v>
      </c>
    </row>
    <row r="5728" spans="1:9" ht="15" customHeight="1" x14ac:dyDescent="0.25">
      <c r="A5728" s="64" t="s">
        <v>3872</v>
      </c>
      <c r="B5728" s="64"/>
      <c r="C5728" s="65" t="s">
        <v>3</v>
      </c>
      <c r="D5728" s="65"/>
      <c r="E5728" s="65"/>
      <c r="F5728" s="12" t="s">
        <v>4</v>
      </c>
      <c r="G5728" s="12" t="s">
        <v>3725</v>
      </c>
      <c r="H5728" s="12" t="s">
        <v>3726</v>
      </c>
      <c r="I5728" s="12" t="s">
        <v>3727</v>
      </c>
    </row>
    <row r="5729" spans="1:9" ht="21" customHeight="1" x14ac:dyDescent="0.25">
      <c r="A5729" s="13" t="s">
        <v>4267</v>
      </c>
      <c r="B5729" s="14" t="s">
        <v>4268</v>
      </c>
      <c r="C5729" s="66" t="s">
        <v>17</v>
      </c>
      <c r="D5729" s="66"/>
      <c r="E5729" s="66"/>
      <c r="F5729" s="13" t="s">
        <v>25</v>
      </c>
      <c r="G5729" s="15">
        <v>0.1055</v>
      </c>
      <c r="H5729" s="16">
        <v>25.56</v>
      </c>
      <c r="I5729" s="16">
        <f>ROUND(ROUND(G5729,8)*H5729,2)</f>
        <v>2.7</v>
      </c>
    </row>
    <row r="5730" spans="1:9" ht="15" customHeight="1" x14ac:dyDescent="0.25">
      <c r="A5730" s="13" t="s">
        <v>4269</v>
      </c>
      <c r="B5730" s="14" t="s">
        <v>4270</v>
      </c>
      <c r="C5730" s="66" t="s">
        <v>17</v>
      </c>
      <c r="D5730" s="66"/>
      <c r="E5730" s="66"/>
      <c r="F5730" s="13" t="s">
        <v>25</v>
      </c>
      <c r="G5730" s="15">
        <v>0.1055</v>
      </c>
      <c r="H5730" s="16">
        <v>33.94</v>
      </c>
      <c r="I5730" s="16">
        <f>ROUND(ROUND(G5730,8)*H5730,2)</f>
        <v>3.58</v>
      </c>
    </row>
    <row r="5731" spans="1:9" ht="18" customHeight="1" x14ac:dyDescent="0.25">
      <c r="A5731" s="8"/>
      <c r="B5731" s="8"/>
      <c r="C5731" s="8"/>
      <c r="D5731" s="8"/>
      <c r="E5731" s="8"/>
      <c r="F5731" s="8"/>
      <c r="G5731" s="67" t="s">
        <v>3875</v>
      </c>
      <c r="H5731" s="67"/>
      <c r="I5731" s="17">
        <f>SUM(I5729:I5730)</f>
        <v>6.28</v>
      </c>
    </row>
    <row r="5732" spans="1:9" ht="15" customHeight="1" x14ac:dyDescent="0.25">
      <c r="A5732" s="69" t="s">
        <v>5649</v>
      </c>
      <c r="B5732" s="69"/>
      <c r="C5732" s="69"/>
      <c r="D5732" s="8"/>
      <c r="E5732" s="8"/>
      <c r="F5732" s="8"/>
      <c r="G5732" s="68" t="s">
        <v>3745</v>
      </c>
      <c r="H5732" s="68"/>
      <c r="I5732" s="4">
        <v>8787.94</v>
      </c>
    </row>
    <row r="5733" spans="1:9" ht="2.1" customHeight="1" x14ac:dyDescent="0.25">
      <c r="A5733" s="69"/>
      <c r="B5733" s="69"/>
      <c r="C5733" s="69"/>
      <c r="D5733" s="8"/>
      <c r="E5733" s="8"/>
      <c r="F5733" s="8"/>
      <c r="G5733" s="8"/>
      <c r="H5733" s="8"/>
      <c r="I5733" s="8"/>
    </row>
    <row r="5734" spans="1:9" ht="9.9499999999999993" customHeight="1" x14ac:dyDescent="0.25">
      <c r="A5734" s="8"/>
      <c r="B5734" s="8"/>
      <c r="C5734" s="8"/>
      <c r="D5734" s="8"/>
      <c r="E5734" s="8"/>
      <c r="F5734" s="8"/>
      <c r="G5734" s="62"/>
      <c r="H5734" s="62"/>
      <c r="I5734" s="62"/>
    </row>
    <row r="5735" spans="1:9" ht="20.100000000000001" customHeight="1" x14ac:dyDescent="0.25">
      <c r="A5735" s="63" t="s">
        <v>5650</v>
      </c>
      <c r="B5735" s="63"/>
      <c r="C5735" s="63"/>
      <c r="D5735" s="63"/>
      <c r="E5735" s="63"/>
      <c r="F5735" s="63"/>
      <c r="G5735" s="63"/>
      <c r="H5735" s="63"/>
      <c r="I5735" s="63"/>
    </row>
    <row r="5736" spans="1:9" ht="15" customHeight="1" x14ac:dyDescent="0.25">
      <c r="A5736" s="64" t="s">
        <v>3887</v>
      </c>
      <c r="B5736" s="64"/>
      <c r="C5736" s="65" t="s">
        <v>3</v>
      </c>
      <c r="D5736" s="65"/>
      <c r="E5736" s="65"/>
      <c r="F5736" s="12" t="s">
        <v>4</v>
      </c>
      <c r="G5736" s="12" t="s">
        <v>3725</v>
      </c>
      <c r="H5736" s="12" t="s">
        <v>3726</v>
      </c>
      <c r="I5736" s="12" t="s">
        <v>3727</v>
      </c>
    </row>
    <row r="5737" spans="1:9" ht="21" customHeight="1" x14ac:dyDescent="0.25">
      <c r="A5737" s="13" t="s">
        <v>5651</v>
      </c>
      <c r="B5737" s="14" t="s">
        <v>1872</v>
      </c>
      <c r="C5737" s="66" t="s">
        <v>4496</v>
      </c>
      <c r="D5737" s="66"/>
      <c r="E5737" s="66"/>
      <c r="F5737" s="13" t="s">
        <v>61</v>
      </c>
      <c r="G5737" s="15">
        <v>1</v>
      </c>
      <c r="H5737" s="16">
        <v>99.9</v>
      </c>
      <c r="I5737" s="16">
        <f>ROUND(ROUND(G5737,8)*H5737,2)</f>
        <v>99.9</v>
      </c>
    </row>
    <row r="5738" spans="1:9" ht="15" customHeight="1" x14ac:dyDescent="0.25">
      <c r="A5738" s="8"/>
      <c r="B5738" s="8"/>
      <c r="C5738" s="8"/>
      <c r="D5738" s="8"/>
      <c r="E5738" s="8"/>
      <c r="F5738" s="8"/>
      <c r="G5738" s="67" t="s">
        <v>3896</v>
      </c>
      <c r="H5738" s="67"/>
      <c r="I5738" s="17">
        <f>SUM(I5737:I5737)</f>
        <v>99.9</v>
      </c>
    </row>
    <row r="5739" spans="1:9" ht="15" customHeight="1" x14ac:dyDescent="0.25">
      <c r="A5739" s="64" t="s">
        <v>3872</v>
      </c>
      <c r="B5739" s="64"/>
      <c r="C5739" s="65" t="s">
        <v>3</v>
      </c>
      <c r="D5739" s="65"/>
      <c r="E5739" s="65"/>
      <c r="F5739" s="12" t="s">
        <v>4</v>
      </c>
      <c r="G5739" s="12" t="s">
        <v>3725</v>
      </c>
      <c r="H5739" s="12" t="s">
        <v>3726</v>
      </c>
      <c r="I5739" s="12" t="s">
        <v>3727</v>
      </c>
    </row>
    <row r="5740" spans="1:9" ht="21" customHeight="1" x14ac:dyDescent="0.25">
      <c r="A5740" s="13" t="s">
        <v>4267</v>
      </c>
      <c r="B5740" s="14" t="s">
        <v>4268</v>
      </c>
      <c r="C5740" s="66" t="s">
        <v>17</v>
      </c>
      <c r="D5740" s="66"/>
      <c r="E5740" s="66"/>
      <c r="F5740" s="13" t="s">
        <v>25</v>
      </c>
      <c r="G5740" s="15">
        <v>3.5539999999999998</v>
      </c>
      <c r="H5740" s="16">
        <v>25.56</v>
      </c>
      <c r="I5740" s="16">
        <f>ROUND(ROUND(G5740,8)*H5740,2)</f>
        <v>90.84</v>
      </c>
    </row>
    <row r="5741" spans="1:9" ht="15" customHeight="1" x14ac:dyDescent="0.25">
      <c r="A5741" s="13" t="s">
        <v>4269</v>
      </c>
      <c r="B5741" s="14" t="s">
        <v>4270</v>
      </c>
      <c r="C5741" s="66" t="s">
        <v>17</v>
      </c>
      <c r="D5741" s="66"/>
      <c r="E5741" s="66"/>
      <c r="F5741" s="13" t="s">
        <v>25</v>
      </c>
      <c r="G5741" s="15">
        <v>3.5539999999999998</v>
      </c>
      <c r="H5741" s="16">
        <v>33.94</v>
      </c>
      <c r="I5741" s="16">
        <f>ROUND(ROUND(G5741,8)*H5741,2)</f>
        <v>120.62</v>
      </c>
    </row>
    <row r="5742" spans="1:9" ht="18" customHeight="1" x14ac:dyDescent="0.25">
      <c r="A5742" s="8"/>
      <c r="B5742" s="8"/>
      <c r="C5742" s="8"/>
      <c r="D5742" s="8"/>
      <c r="E5742" s="8"/>
      <c r="F5742" s="8"/>
      <c r="G5742" s="67" t="s">
        <v>3875</v>
      </c>
      <c r="H5742" s="67"/>
      <c r="I5742" s="17">
        <f>SUM(I5740:I5741)</f>
        <v>211.46</v>
      </c>
    </row>
    <row r="5743" spans="1:9" ht="15" customHeight="1" x14ac:dyDescent="0.25">
      <c r="A5743" s="69" t="s">
        <v>5652</v>
      </c>
      <c r="B5743" s="69"/>
      <c r="C5743" s="69"/>
      <c r="D5743" s="8"/>
      <c r="E5743" s="8"/>
      <c r="F5743" s="8"/>
      <c r="G5743" s="68" t="s">
        <v>3745</v>
      </c>
      <c r="H5743" s="68"/>
      <c r="I5743" s="4">
        <v>311.36</v>
      </c>
    </row>
    <row r="5744" spans="1:9" ht="9" customHeight="1" x14ac:dyDescent="0.25">
      <c r="A5744" s="69"/>
      <c r="B5744" s="69"/>
      <c r="C5744" s="69"/>
      <c r="D5744" s="8"/>
      <c r="E5744" s="8"/>
      <c r="F5744" s="8"/>
      <c r="G5744" s="8"/>
      <c r="H5744" s="8"/>
      <c r="I5744" s="8"/>
    </row>
    <row r="5745" spans="1:9" ht="9.9499999999999993" customHeight="1" x14ac:dyDescent="0.25">
      <c r="A5745" s="8"/>
      <c r="B5745" s="8"/>
      <c r="C5745" s="8"/>
      <c r="D5745" s="8"/>
      <c r="E5745" s="8"/>
      <c r="F5745" s="8"/>
      <c r="G5745" s="62"/>
      <c r="H5745" s="62"/>
      <c r="I5745" s="62"/>
    </row>
    <row r="5746" spans="1:9" ht="20.100000000000001" customHeight="1" x14ac:dyDescent="0.25">
      <c r="A5746" s="63" t="s">
        <v>5653</v>
      </c>
      <c r="B5746" s="63"/>
      <c r="C5746" s="63"/>
      <c r="D5746" s="63"/>
      <c r="E5746" s="63"/>
      <c r="F5746" s="63"/>
      <c r="G5746" s="63"/>
      <c r="H5746" s="63"/>
      <c r="I5746" s="63"/>
    </row>
    <row r="5747" spans="1:9" ht="15" customHeight="1" x14ac:dyDescent="0.25">
      <c r="A5747" s="64" t="s">
        <v>3887</v>
      </c>
      <c r="B5747" s="64"/>
      <c r="C5747" s="65" t="s">
        <v>3</v>
      </c>
      <c r="D5747" s="65"/>
      <c r="E5747" s="65"/>
      <c r="F5747" s="12" t="s">
        <v>4</v>
      </c>
      <c r="G5747" s="12" t="s">
        <v>3725</v>
      </c>
      <c r="H5747" s="12" t="s">
        <v>3726</v>
      </c>
      <c r="I5747" s="12" t="s">
        <v>3727</v>
      </c>
    </row>
    <row r="5748" spans="1:9" ht="21" customHeight="1" x14ac:dyDescent="0.25">
      <c r="A5748" s="13" t="s">
        <v>4363</v>
      </c>
      <c r="B5748" s="14" t="s">
        <v>4364</v>
      </c>
      <c r="C5748" s="66" t="s">
        <v>17</v>
      </c>
      <c r="D5748" s="66"/>
      <c r="E5748" s="66"/>
      <c r="F5748" s="13" t="s">
        <v>61</v>
      </c>
      <c r="G5748" s="15">
        <v>1</v>
      </c>
      <c r="H5748" s="16">
        <v>8.44</v>
      </c>
      <c r="I5748" s="16">
        <f>TRUNC(TRUNC(G5748,8)*H5748,2)</f>
        <v>8.44</v>
      </c>
    </row>
    <row r="5749" spans="1:9" ht="29.1" customHeight="1" x14ac:dyDescent="0.25">
      <c r="A5749" s="13" t="s">
        <v>4366</v>
      </c>
      <c r="B5749" s="14" t="s">
        <v>4367</v>
      </c>
      <c r="C5749" s="66" t="s">
        <v>17</v>
      </c>
      <c r="D5749" s="66"/>
      <c r="E5749" s="66"/>
      <c r="F5749" s="13" t="s">
        <v>61</v>
      </c>
      <c r="G5749" s="15">
        <v>1</v>
      </c>
      <c r="H5749" s="16">
        <v>1.35</v>
      </c>
      <c r="I5749" s="16">
        <f>TRUNC(TRUNC(G5749,8)*H5749,2)</f>
        <v>1.35</v>
      </c>
    </row>
    <row r="5750" spans="1:9" ht="15" customHeight="1" x14ac:dyDescent="0.25">
      <c r="A5750" s="8"/>
      <c r="B5750" s="8"/>
      <c r="C5750" s="8"/>
      <c r="D5750" s="8"/>
      <c r="E5750" s="8"/>
      <c r="F5750" s="8"/>
      <c r="G5750" s="67" t="s">
        <v>3896</v>
      </c>
      <c r="H5750" s="67"/>
      <c r="I5750" s="17">
        <f>SUM(I5748:I5749)</f>
        <v>9.7899999999999991</v>
      </c>
    </row>
    <row r="5751" spans="1:9" ht="15" customHeight="1" x14ac:dyDescent="0.25">
      <c r="A5751" s="64" t="s">
        <v>3872</v>
      </c>
      <c r="B5751" s="64"/>
      <c r="C5751" s="65" t="s">
        <v>3</v>
      </c>
      <c r="D5751" s="65"/>
      <c r="E5751" s="65"/>
      <c r="F5751" s="12" t="s">
        <v>4</v>
      </c>
      <c r="G5751" s="12" t="s">
        <v>3725</v>
      </c>
      <c r="H5751" s="12" t="s">
        <v>3726</v>
      </c>
      <c r="I5751" s="12" t="s">
        <v>3727</v>
      </c>
    </row>
    <row r="5752" spans="1:9" ht="21" customHeight="1" x14ac:dyDescent="0.25">
      <c r="A5752" s="13" t="s">
        <v>4267</v>
      </c>
      <c r="B5752" s="14" t="s">
        <v>4268</v>
      </c>
      <c r="C5752" s="66" t="s">
        <v>17</v>
      </c>
      <c r="D5752" s="66"/>
      <c r="E5752" s="66"/>
      <c r="F5752" s="13" t="s">
        <v>25</v>
      </c>
      <c r="G5752" s="15">
        <v>8.7790999999999994E-2</v>
      </c>
      <c r="H5752" s="16">
        <v>25.56</v>
      </c>
      <c r="I5752" s="16">
        <f>TRUNC(TRUNC(G5752,8)*H5752,2)</f>
        <v>2.2400000000000002</v>
      </c>
    </row>
    <row r="5753" spans="1:9" ht="15" customHeight="1" x14ac:dyDescent="0.25">
      <c r="A5753" s="13" t="s">
        <v>4269</v>
      </c>
      <c r="B5753" s="14" t="s">
        <v>4270</v>
      </c>
      <c r="C5753" s="66" t="s">
        <v>17</v>
      </c>
      <c r="D5753" s="66"/>
      <c r="E5753" s="66"/>
      <c r="F5753" s="13" t="s">
        <v>25</v>
      </c>
      <c r="G5753" s="15">
        <v>8.7790999999999994E-2</v>
      </c>
      <c r="H5753" s="16">
        <v>33.94</v>
      </c>
      <c r="I5753" s="16">
        <f>TRUNC(TRUNC(G5753,8)*H5753,2)</f>
        <v>2.97</v>
      </c>
    </row>
    <row r="5754" spans="1:9" ht="18" customHeight="1" x14ac:dyDescent="0.25">
      <c r="A5754" s="8"/>
      <c r="B5754" s="8"/>
      <c r="C5754" s="8"/>
      <c r="D5754" s="8"/>
      <c r="E5754" s="8"/>
      <c r="F5754" s="8"/>
      <c r="G5754" s="67" t="s">
        <v>3875</v>
      </c>
      <c r="H5754" s="67"/>
      <c r="I5754" s="17">
        <f>SUM(I5752:I5753)</f>
        <v>5.2100000000000009</v>
      </c>
    </row>
    <row r="5755" spans="1:9" ht="15" customHeight="1" x14ac:dyDescent="0.25">
      <c r="A5755" s="8"/>
      <c r="B5755" s="8"/>
      <c r="C5755" s="8"/>
      <c r="D5755" s="8"/>
      <c r="E5755" s="8"/>
      <c r="F5755" s="8"/>
      <c r="G5755" s="68" t="s">
        <v>3745</v>
      </c>
      <c r="H5755" s="68"/>
      <c r="I5755" s="4">
        <f>ROUND(SUM(I5750,I5754),2)</f>
        <v>15</v>
      </c>
    </row>
    <row r="5756" spans="1:9" ht="9.9499999999999993" customHeight="1" x14ac:dyDescent="0.25">
      <c r="A5756" s="8"/>
      <c r="B5756" s="8"/>
      <c r="C5756" s="8"/>
      <c r="D5756" s="8"/>
      <c r="E5756" s="8"/>
      <c r="F5756" s="8"/>
      <c r="G5756" s="62"/>
      <c r="H5756" s="62"/>
      <c r="I5756" s="62"/>
    </row>
    <row r="5757" spans="1:9" ht="20.100000000000001" customHeight="1" x14ac:dyDescent="0.25">
      <c r="A5757" s="63" t="s">
        <v>5654</v>
      </c>
      <c r="B5757" s="63"/>
      <c r="C5757" s="63"/>
      <c r="D5757" s="63"/>
      <c r="E5757" s="63"/>
      <c r="F5757" s="63"/>
      <c r="G5757" s="63"/>
      <c r="H5757" s="63"/>
      <c r="I5757" s="63"/>
    </row>
    <row r="5758" spans="1:9" ht="15" customHeight="1" x14ac:dyDescent="0.25">
      <c r="A5758" s="64" t="s">
        <v>3887</v>
      </c>
      <c r="B5758" s="64"/>
      <c r="C5758" s="65" t="s">
        <v>3</v>
      </c>
      <c r="D5758" s="65"/>
      <c r="E5758" s="65"/>
      <c r="F5758" s="12" t="s">
        <v>4</v>
      </c>
      <c r="G5758" s="12" t="s">
        <v>3725</v>
      </c>
      <c r="H5758" s="12" t="s">
        <v>3726</v>
      </c>
      <c r="I5758" s="12" t="s">
        <v>3727</v>
      </c>
    </row>
    <row r="5759" spans="1:9" ht="21" customHeight="1" x14ac:dyDescent="0.25">
      <c r="A5759" s="13" t="s">
        <v>4358</v>
      </c>
      <c r="B5759" s="14" t="s">
        <v>4359</v>
      </c>
      <c r="C5759" s="66" t="s">
        <v>17</v>
      </c>
      <c r="D5759" s="66"/>
      <c r="E5759" s="66"/>
      <c r="F5759" s="13" t="s">
        <v>61</v>
      </c>
      <c r="G5759" s="15">
        <v>1</v>
      </c>
      <c r="H5759" s="16">
        <v>59.32</v>
      </c>
      <c r="I5759" s="16">
        <f>TRUNC(TRUNC(G5759,8)*H5759,2)</f>
        <v>59.32</v>
      </c>
    </row>
    <row r="5760" spans="1:9" ht="29.1" customHeight="1" x14ac:dyDescent="0.25">
      <c r="A5760" s="13" t="s">
        <v>5636</v>
      </c>
      <c r="B5760" s="14" t="s">
        <v>5637</v>
      </c>
      <c r="C5760" s="66" t="s">
        <v>17</v>
      </c>
      <c r="D5760" s="66"/>
      <c r="E5760" s="66"/>
      <c r="F5760" s="13" t="s">
        <v>61</v>
      </c>
      <c r="G5760" s="15">
        <v>3</v>
      </c>
      <c r="H5760" s="16">
        <v>1.74</v>
      </c>
      <c r="I5760" s="16">
        <f>TRUNC(TRUNC(G5760,8)*H5760,2)</f>
        <v>5.22</v>
      </c>
    </row>
    <row r="5761" spans="1:9" ht="15" customHeight="1" x14ac:dyDescent="0.25">
      <c r="A5761" s="8"/>
      <c r="B5761" s="8"/>
      <c r="C5761" s="8"/>
      <c r="D5761" s="8"/>
      <c r="E5761" s="8"/>
      <c r="F5761" s="8"/>
      <c r="G5761" s="67" t="s">
        <v>3896</v>
      </c>
      <c r="H5761" s="67"/>
      <c r="I5761" s="17">
        <f>SUM(I5759:I5760)</f>
        <v>64.540000000000006</v>
      </c>
    </row>
    <row r="5762" spans="1:9" ht="15" customHeight="1" x14ac:dyDescent="0.25">
      <c r="A5762" s="64" t="s">
        <v>3872</v>
      </c>
      <c r="B5762" s="64"/>
      <c r="C5762" s="65" t="s">
        <v>3</v>
      </c>
      <c r="D5762" s="65"/>
      <c r="E5762" s="65"/>
      <c r="F5762" s="12" t="s">
        <v>4</v>
      </c>
      <c r="G5762" s="12" t="s">
        <v>3725</v>
      </c>
      <c r="H5762" s="12" t="s">
        <v>3726</v>
      </c>
      <c r="I5762" s="12" t="s">
        <v>3727</v>
      </c>
    </row>
    <row r="5763" spans="1:9" ht="21" customHeight="1" x14ac:dyDescent="0.25">
      <c r="A5763" s="13" t="s">
        <v>4267</v>
      </c>
      <c r="B5763" s="14" t="s">
        <v>4268</v>
      </c>
      <c r="C5763" s="66" t="s">
        <v>17</v>
      </c>
      <c r="D5763" s="66"/>
      <c r="E5763" s="66"/>
      <c r="F5763" s="13" t="s">
        <v>25</v>
      </c>
      <c r="G5763" s="15">
        <v>0.52974500000000002</v>
      </c>
      <c r="H5763" s="16">
        <v>25.56</v>
      </c>
      <c r="I5763" s="16">
        <f>TRUNC(TRUNC(G5763,8)*H5763,2)</f>
        <v>13.54</v>
      </c>
    </row>
    <row r="5764" spans="1:9" ht="15" customHeight="1" x14ac:dyDescent="0.25">
      <c r="A5764" s="13" t="s">
        <v>4269</v>
      </c>
      <c r="B5764" s="14" t="s">
        <v>4270</v>
      </c>
      <c r="C5764" s="66" t="s">
        <v>17</v>
      </c>
      <c r="D5764" s="66"/>
      <c r="E5764" s="66"/>
      <c r="F5764" s="13" t="s">
        <v>25</v>
      </c>
      <c r="G5764" s="15">
        <v>0.52974500000000002</v>
      </c>
      <c r="H5764" s="16">
        <v>33.94</v>
      </c>
      <c r="I5764" s="16">
        <f>TRUNC(TRUNC(G5764,8)*H5764,2)</f>
        <v>17.97</v>
      </c>
    </row>
    <row r="5765" spans="1:9" ht="18" customHeight="1" x14ac:dyDescent="0.25">
      <c r="A5765" s="8"/>
      <c r="B5765" s="8"/>
      <c r="C5765" s="8"/>
      <c r="D5765" s="8"/>
      <c r="E5765" s="8"/>
      <c r="F5765" s="8"/>
      <c r="G5765" s="67" t="s">
        <v>3875</v>
      </c>
      <c r="H5765" s="67"/>
      <c r="I5765" s="17">
        <f>SUM(I5763:I5764)</f>
        <v>31.509999999999998</v>
      </c>
    </row>
    <row r="5766" spans="1:9" ht="15" customHeight="1" x14ac:dyDescent="0.25">
      <c r="A5766" s="8"/>
      <c r="B5766" s="8"/>
      <c r="C5766" s="8"/>
      <c r="D5766" s="8"/>
      <c r="E5766" s="8"/>
      <c r="F5766" s="8"/>
      <c r="G5766" s="68" t="s">
        <v>3745</v>
      </c>
      <c r="H5766" s="68"/>
      <c r="I5766" s="4">
        <f>ROUND(SUM(I5761,I5765),2)</f>
        <v>96.05</v>
      </c>
    </row>
    <row r="5767" spans="1:9" ht="9.9499999999999993" customHeight="1" x14ac:dyDescent="0.25">
      <c r="A5767" s="8"/>
      <c r="B5767" s="8"/>
      <c r="C5767" s="8"/>
      <c r="D5767" s="8"/>
      <c r="E5767" s="8"/>
      <c r="F5767" s="8"/>
      <c r="G5767" s="62"/>
      <c r="H5767" s="62"/>
      <c r="I5767" s="62"/>
    </row>
    <row r="5768" spans="1:9" ht="20.100000000000001" customHeight="1" x14ac:dyDescent="0.25">
      <c r="A5768" s="63" t="s">
        <v>5655</v>
      </c>
      <c r="B5768" s="63"/>
      <c r="C5768" s="63"/>
      <c r="D5768" s="63"/>
      <c r="E5768" s="63"/>
      <c r="F5768" s="63"/>
      <c r="G5768" s="63"/>
      <c r="H5768" s="63"/>
      <c r="I5768" s="63"/>
    </row>
    <row r="5769" spans="1:9" ht="15" customHeight="1" x14ac:dyDescent="0.25">
      <c r="A5769" s="64" t="s">
        <v>3887</v>
      </c>
      <c r="B5769" s="64"/>
      <c r="C5769" s="65" t="s">
        <v>3</v>
      </c>
      <c r="D5769" s="65"/>
      <c r="E5769" s="65"/>
      <c r="F5769" s="12" t="s">
        <v>4</v>
      </c>
      <c r="G5769" s="12" t="s">
        <v>3725</v>
      </c>
      <c r="H5769" s="12" t="s">
        <v>3726</v>
      </c>
      <c r="I5769" s="12" t="s">
        <v>3727</v>
      </c>
    </row>
    <row r="5770" spans="1:9" ht="29.1" customHeight="1" x14ac:dyDescent="0.25">
      <c r="A5770" s="13" t="s">
        <v>5656</v>
      </c>
      <c r="B5770" s="14" t="s">
        <v>5657</v>
      </c>
      <c r="C5770" s="66" t="s">
        <v>4496</v>
      </c>
      <c r="D5770" s="66"/>
      <c r="E5770" s="66"/>
      <c r="F5770" s="13" t="s">
        <v>61</v>
      </c>
      <c r="G5770" s="15">
        <v>1</v>
      </c>
      <c r="H5770" s="16">
        <v>3999</v>
      </c>
      <c r="I5770" s="16">
        <f>ROUND(ROUND(G5770,8)*H5770,2)</f>
        <v>3999</v>
      </c>
    </row>
    <row r="5771" spans="1:9" ht="15" customHeight="1" x14ac:dyDescent="0.25">
      <c r="A5771" s="8"/>
      <c r="B5771" s="8"/>
      <c r="C5771" s="8"/>
      <c r="D5771" s="8"/>
      <c r="E5771" s="8"/>
      <c r="F5771" s="8"/>
      <c r="G5771" s="67" t="s">
        <v>3896</v>
      </c>
      <c r="H5771" s="67"/>
      <c r="I5771" s="17">
        <f>SUM(I5770:I5770)</f>
        <v>3999</v>
      </c>
    </row>
    <row r="5772" spans="1:9" ht="15" customHeight="1" x14ac:dyDescent="0.25">
      <c r="A5772" s="64" t="s">
        <v>3872</v>
      </c>
      <c r="B5772" s="64"/>
      <c r="C5772" s="65" t="s">
        <v>3</v>
      </c>
      <c r="D5772" s="65"/>
      <c r="E5772" s="65"/>
      <c r="F5772" s="12" t="s">
        <v>4</v>
      </c>
      <c r="G5772" s="12" t="s">
        <v>3725</v>
      </c>
      <c r="H5772" s="12" t="s">
        <v>3726</v>
      </c>
      <c r="I5772" s="12" t="s">
        <v>3727</v>
      </c>
    </row>
    <row r="5773" spans="1:9" ht="21" customHeight="1" x14ac:dyDescent="0.25">
      <c r="A5773" s="13" t="s">
        <v>4267</v>
      </c>
      <c r="B5773" s="14" t="s">
        <v>4268</v>
      </c>
      <c r="C5773" s="66" t="s">
        <v>17</v>
      </c>
      <c r="D5773" s="66"/>
      <c r="E5773" s="66"/>
      <c r="F5773" s="13" t="s">
        <v>25</v>
      </c>
      <c r="G5773" s="15">
        <v>3.5543666699999998</v>
      </c>
      <c r="H5773" s="16">
        <v>25.56</v>
      </c>
      <c r="I5773" s="16">
        <f>ROUND(ROUND(G5773,8)*H5773,2)</f>
        <v>90.85</v>
      </c>
    </row>
    <row r="5774" spans="1:9" ht="15" customHeight="1" x14ac:dyDescent="0.25">
      <c r="A5774" s="13" t="s">
        <v>4269</v>
      </c>
      <c r="B5774" s="14" t="s">
        <v>4270</v>
      </c>
      <c r="C5774" s="66" t="s">
        <v>17</v>
      </c>
      <c r="D5774" s="66"/>
      <c r="E5774" s="66"/>
      <c r="F5774" s="13" t="s">
        <v>25</v>
      </c>
      <c r="G5774" s="15">
        <v>3.5543666699999998</v>
      </c>
      <c r="H5774" s="16">
        <v>33.94</v>
      </c>
      <c r="I5774" s="16">
        <f>ROUND(ROUND(G5774,8)*H5774,2)</f>
        <v>120.64</v>
      </c>
    </row>
    <row r="5775" spans="1:9" ht="18" customHeight="1" x14ac:dyDescent="0.25">
      <c r="A5775" s="8"/>
      <c r="B5775" s="8"/>
      <c r="C5775" s="8"/>
      <c r="D5775" s="8"/>
      <c r="E5775" s="8"/>
      <c r="F5775" s="8"/>
      <c r="G5775" s="67" t="s">
        <v>3875</v>
      </c>
      <c r="H5775" s="67"/>
      <c r="I5775" s="17">
        <f>SUM(I5773:I5774)</f>
        <v>211.49</v>
      </c>
    </row>
    <row r="5776" spans="1:9" ht="15" customHeight="1" x14ac:dyDescent="0.25">
      <c r="A5776" s="69" t="s">
        <v>5646</v>
      </c>
      <c r="B5776" s="69"/>
      <c r="C5776" s="69"/>
      <c r="D5776" s="8"/>
      <c r="E5776" s="8"/>
      <c r="F5776" s="8"/>
      <c r="G5776" s="68" t="s">
        <v>3745</v>
      </c>
      <c r="H5776" s="68"/>
      <c r="I5776" s="4">
        <v>4210.49</v>
      </c>
    </row>
    <row r="5777" spans="1:9" ht="9.9499999999999993" customHeight="1" x14ac:dyDescent="0.25">
      <c r="A5777" s="8"/>
      <c r="B5777" s="8"/>
      <c r="C5777" s="8"/>
      <c r="D5777" s="8"/>
      <c r="E5777" s="8"/>
      <c r="F5777" s="8"/>
      <c r="G5777" s="62"/>
      <c r="H5777" s="62"/>
      <c r="I5777" s="62"/>
    </row>
    <row r="5778" spans="1:9" ht="20.100000000000001" customHeight="1" x14ac:dyDescent="0.25">
      <c r="A5778" s="63" t="s">
        <v>5658</v>
      </c>
      <c r="B5778" s="63"/>
      <c r="C5778" s="63"/>
      <c r="D5778" s="63"/>
      <c r="E5778" s="63"/>
      <c r="F5778" s="63"/>
      <c r="G5778" s="63"/>
      <c r="H5778" s="63"/>
      <c r="I5778" s="63"/>
    </row>
    <row r="5779" spans="1:9" ht="15" customHeight="1" x14ac:dyDescent="0.25">
      <c r="A5779" s="64" t="s">
        <v>3872</v>
      </c>
      <c r="B5779" s="64"/>
      <c r="C5779" s="65" t="s">
        <v>3</v>
      </c>
      <c r="D5779" s="65"/>
      <c r="E5779" s="65"/>
      <c r="F5779" s="12" t="s">
        <v>4</v>
      </c>
      <c r="G5779" s="12" t="s">
        <v>3725</v>
      </c>
      <c r="H5779" s="12" t="s">
        <v>3726</v>
      </c>
      <c r="I5779" s="12" t="s">
        <v>3727</v>
      </c>
    </row>
    <row r="5780" spans="1:9" ht="21" customHeight="1" x14ac:dyDescent="0.25">
      <c r="A5780" s="13" t="s">
        <v>4267</v>
      </c>
      <c r="B5780" s="14" t="s">
        <v>4268</v>
      </c>
      <c r="C5780" s="66" t="s">
        <v>17</v>
      </c>
      <c r="D5780" s="66"/>
      <c r="E5780" s="66"/>
      <c r="F5780" s="13" t="s">
        <v>25</v>
      </c>
      <c r="G5780" s="15">
        <v>67.701999999999998</v>
      </c>
      <c r="H5780" s="16">
        <v>25.56</v>
      </c>
      <c r="I5780" s="16">
        <f>ROUND(ROUND(G5780,8)*H5780,2)</f>
        <v>1730.46</v>
      </c>
    </row>
    <row r="5781" spans="1:9" ht="15" customHeight="1" x14ac:dyDescent="0.25">
      <c r="A5781" s="13" t="s">
        <v>4269</v>
      </c>
      <c r="B5781" s="14" t="s">
        <v>4270</v>
      </c>
      <c r="C5781" s="66" t="s">
        <v>17</v>
      </c>
      <c r="D5781" s="66"/>
      <c r="E5781" s="66"/>
      <c r="F5781" s="13" t="s">
        <v>25</v>
      </c>
      <c r="G5781" s="15">
        <v>67.701999999999998</v>
      </c>
      <c r="H5781" s="16">
        <v>33.94</v>
      </c>
      <c r="I5781" s="16">
        <f>ROUND(ROUND(G5781,8)*H5781,2)</f>
        <v>2297.81</v>
      </c>
    </row>
    <row r="5782" spans="1:9" ht="18" customHeight="1" x14ac:dyDescent="0.25">
      <c r="A5782" s="8"/>
      <c r="B5782" s="8"/>
      <c r="C5782" s="8"/>
      <c r="D5782" s="8"/>
      <c r="E5782" s="8"/>
      <c r="F5782" s="8"/>
      <c r="G5782" s="67" t="s">
        <v>3875</v>
      </c>
      <c r="H5782" s="67"/>
      <c r="I5782" s="17">
        <f>SUM(I5780:I5781)</f>
        <v>4028.27</v>
      </c>
    </row>
    <row r="5783" spans="1:9" ht="15" customHeight="1" x14ac:dyDescent="0.25">
      <c r="A5783" s="69" t="s">
        <v>4356</v>
      </c>
      <c r="B5783" s="69"/>
      <c r="C5783" s="69"/>
      <c r="D5783" s="8"/>
      <c r="E5783" s="8"/>
      <c r="F5783" s="8"/>
      <c r="G5783" s="68" t="s">
        <v>3745</v>
      </c>
      <c r="H5783" s="68"/>
      <c r="I5783" s="4">
        <v>4028.27</v>
      </c>
    </row>
    <row r="5784" spans="1:9" ht="9.9499999999999993" customHeight="1" x14ac:dyDescent="0.25">
      <c r="A5784" s="8"/>
      <c r="B5784" s="8"/>
      <c r="C5784" s="8"/>
      <c r="D5784" s="8"/>
      <c r="E5784" s="8"/>
      <c r="F5784" s="8"/>
      <c r="G5784" s="62"/>
      <c r="H5784" s="62"/>
      <c r="I5784" s="62"/>
    </row>
    <row r="5785" spans="1:9" ht="20.100000000000001" customHeight="1" x14ac:dyDescent="0.25">
      <c r="A5785" s="63" t="s">
        <v>5659</v>
      </c>
      <c r="B5785" s="63"/>
      <c r="C5785" s="63"/>
      <c r="D5785" s="63"/>
      <c r="E5785" s="63"/>
      <c r="F5785" s="63"/>
      <c r="G5785" s="63"/>
      <c r="H5785" s="63"/>
      <c r="I5785" s="63"/>
    </row>
    <row r="5786" spans="1:9" ht="15" customHeight="1" x14ac:dyDescent="0.25">
      <c r="A5786" s="64" t="s">
        <v>3887</v>
      </c>
      <c r="B5786" s="64"/>
      <c r="C5786" s="65" t="s">
        <v>3</v>
      </c>
      <c r="D5786" s="65"/>
      <c r="E5786" s="65"/>
      <c r="F5786" s="12" t="s">
        <v>4</v>
      </c>
      <c r="G5786" s="12" t="s">
        <v>3725</v>
      </c>
      <c r="H5786" s="12" t="s">
        <v>3726</v>
      </c>
      <c r="I5786" s="12" t="s">
        <v>3727</v>
      </c>
    </row>
    <row r="5787" spans="1:9" ht="29.1" customHeight="1" x14ac:dyDescent="0.25">
      <c r="A5787" s="13" t="s">
        <v>4352</v>
      </c>
      <c r="B5787" s="14" t="s">
        <v>4353</v>
      </c>
      <c r="C5787" s="66" t="s">
        <v>17</v>
      </c>
      <c r="D5787" s="66"/>
      <c r="E5787" s="66"/>
      <c r="F5787" s="13" t="s">
        <v>61</v>
      </c>
      <c r="G5787" s="15">
        <v>1</v>
      </c>
      <c r="H5787" s="16">
        <v>399.31</v>
      </c>
      <c r="I5787" s="16">
        <f>ROUND(ROUND(G5787,8)*H5787,2)</f>
        <v>399.31</v>
      </c>
    </row>
    <row r="5788" spans="1:9" ht="15" customHeight="1" x14ac:dyDescent="0.25">
      <c r="A5788" s="8"/>
      <c r="B5788" s="8"/>
      <c r="C5788" s="8"/>
      <c r="D5788" s="8"/>
      <c r="E5788" s="8"/>
      <c r="F5788" s="8"/>
      <c r="G5788" s="67" t="s">
        <v>3896</v>
      </c>
      <c r="H5788" s="67"/>
      <c r="I5788" s="17">
        <f>SUM(I5787:I5787)</f>
        <v>399.31</v>
      </c>
    </row>
    <row r="5789" spans="1:9" ht="15" customHeight="1" x14ac:dyDescent="0.25">
      <c r="A5789" s="64" t="s">
        <v>3872</v>
      </c>
      <c r="B5789" s="64"/>
      <c r="C5789" s="65" t="s">
        <v>3</v>
      </c>
      <c r="D5789" s="65"/>
      <c r="E5789" s="65"/>
      <c r="F5789" s="12" t="s">
        <v>4</v>
      </c>
      <c r="G5789" s="12" t="s">
        <v>3725</v>
      </c>
      <c r="H5789" s="12" t="s">
        <v>3726</v>
      </c>
      <c r="I5789" s="12" t="s">
        <v>3727</v>
      </c>
    </row>
    <row r="5790" spans="1:9" ht="21" customHeight="1" x14ac:dyDescent="0.25">
      <c r="A5790" s="13" t="s">
        <v>4267</v>
      </c>
      <c r="B5790" s="14" t="s">
        <v>4268</v>
      </c>
      <c r="C5790" s="66" t="s">
        <v>17</v>
      </c>
      <c r="D5790" s="66"/>
      <c r="E5790" s="66"/>
      <c r="F5790" s="13" t="s">
        <v>25</v>
      </c>
      <c r="G5790" s="15">
        <v>1.5233000000000001</v>
      </c>
      <c r="H5790" s="16">
        <v>25.56</v>
      </c>
      <c r="I5790" s="16">
        <f>ROUND(ROUND(G5790,8)*H5790,2)</f>
        <v>38.94</v>
      </c>
    </row>
    <row r="5791" spans="1:9" ht="15" customHeight="1" x14ac:dyDescent="0.25">
      <c r="A5791" s="13" t="s">
        <v>4269</v>
      </c>
      <c r="B5791" s="14" t="s">
        <v>4270</v>
      </c>
      <c r="C5791" s="66" t="s">
        <v>17</v>
      </c>
      <c r="D5791" s="66"/>
      <c r="E5791" s="66"/>
      <c r="F5791" s="13" t="s">
        <v>25</v>
      </c>
      <c r="G5791" s="15">
        <v>1.5233000000000001</v>
      </c>
      <c r="H5791" s="16">
        <v>33.94</v>
      </c>
      <c r="I5791" s="16">
        <f>ROUND(ROUND(G5791,8)*H5791,2)</f>
        <v>51.7</v>
      </c>
    </row>
    <row r="5792" spans="1:9" ht="18" customHeight="1" x14ac:dyDescent="0.25">
      <c r="A5792" s="8"/>
      <c r="B5792" s="8"/>
      <c r="C5792" s="8"/>
      <c r="D5792" s="8"/>
      <c r="E5792" s="8"/>
      <c r="F5792" s="8"/>
      <c r="G5792" s="67" t="s">
        <v>3875</v>
      </c>
      <c r="H5792" s="67"/>
      <c r="I5792" s="17">
        <f>SUM(I5790:I5791)</f>
        <v>90.64</v>
      </c>
    </row>
    <row r="5793" spans="1:9" ht="15" customHeight="1" x14ac:dyDescent="0.25">
      <c r="A5793" s="69" t="s">
        <v>5622</v>
      </c>
      <c r="B5793" s="69"/>
      <c r="C5793" s="69"/>
      <c r="D5793" s="8"/>
      <c r="E5793" s="8"/>
      <c r="F5793" s="8"/>
      <c r="G5793" s="68" t="s">
        <v>3745</v>
      </c>
      <c r="H5793" s="68"/>
      <c r="I5793" s="4">
        <v>489.95</v>
      </c>
    </row>
    <row r="5794" spans="1:9" ht="9" customHeight="1" x14ac:dyDescent="0.25">
      <c r="A5794" s="69"/>
      <c r="B5794" s="69"/>
      <c r="C5794" s="69"/>
      <c r="D5794" s="8"/>
      <c r="E5794" s="8"/>
      <c r="F5794" s="8"/>
      <c r="G5794" s="8"/>
      <c r="H5794" s="8"/>
      <c r="I5794" s="8"/>
    </row>
    <row r="5795" spans="1:9" ht="9.9499999999999993" customHeight="1" x14ac:dyDescent="0.25">
      <c r="A5795" s="8"/>
      <c r="B5795" s="8"/>
      <c r="C5795" s="8"/>
      <c r="D5795" s="8"/>
      <c r="E5795" s="8"/>
      <c r="F5795" s="8"/>
      <c r="G5795" s="62"/>
      <c r="H5795" s="62"/>
      <c r="I5795" s="62"/>
    </row>
    <row r="5796" spans="1:9" ht="20.100000000000001" customHeight="1" x14ac:dyDescent="0.25">
      <c r="A5796" s="63" t="s">
        <v>5660</v>
      </c>
      <c r="B5796" s="63"/>
      <c r="C5796" s="63"/>
      <c r="D5796" s="63"/>
      <c r="E5796" s="63"/>
      <c r="F5796" s="63"/>
      <c r="G5796" s="63"/>
      <c r="H5796" s="63"/>
      <c r="I5796" s="63"/>
    </row>
    <row r="5797" spans="1:9" ht="15" customHeight="1" x14ac:dyDescent="0.25">
      <c r="A5797" s="64" t="s">
        <v>3887</v>
      </c>
      <c r="B5797" s="64"/>
      <c r="C5797" s="65" t="s">
        <v>3</v>
      </c>
      <c r="D5797" s="65"/>
      <c r="E5797" s="65"/>
      <c r="F5797" s="12" t="s">
        <v>4</v>
      </c>
      <c r="G5797" s="12" t="s">
        <v>3725</v>
      </c>
      <c r="H5797" s="12" t="s">
        <v>3726</v>
      </c>
      <c r="I5797" s="12" t="s">
        <v>3727</v>
      </c>
    </row>
    <row r="5798" spans="1:9" ht="29.1" customHeight="1" x14ac:dyDescent="0.25">
      <c r="A5798" s="13" t="s">
        <v>5661</v>
      </c>
      <c r="B5798" s="14" t="s">
        <v>5662</v>
      </c>
      <c r="C5798" s="66" t="s">
        <v>17</v>
      </c>
      <c r="D5798" s="66"/>
      <c r="E5798" s="66"/>
      <c r="F5798" s="13" t="s">
        <v>61</v>
      </c>
      <c r="G5798" s="15">
        <v>1</v>
      </c>
      <c r="H5798" s="16">
        <v>718.7</v>
      </c>
      <c r="I5798" s="16">
        <f>ROUND(ROUND(G5798,8)*H5798,2)</f>
        <v>718.7</v>
      </c>
    </row>
    <row r="5799" spans="1:9" ht="15" customHeight="1" x14ac:dyDescent="0.25">
      <c r="A5799" s="8"/>
      <c r="B5799" s="8"/>
      <c r="C5799" s="8"/>
      <c r="D5799" s="8"/>
      <c r="E5799" s="8"/>
      <c r="F5799" s="8"/>
      <c r="G5799" s="67" t="s">
        <v>3896</v>
      </c>
      <c r="H5799" s="67"/>
      <c r="I5799" s="17">
        <f>SUM(I5798:I5798)</f>
        <v>718.7</v>
      </c>
    </row>
    <row r="5800" spans="1:9" ht="15" customHeight="1" x14ac:dyDescent="0.25">
      <c r="A5800" s="64" t="s">
        <v>3872</v>
      </c>
      <c r="B5800" s="64"/>
      <c r="C5800" s="65" t="s">
        <v>3</v>
      </c>
      <c r="D5800" s="65"/>
      <c r="E5800" s="65"/>
      <c r="F5800" s="12" t="s">
        <v>4</v>
      </c>
      <c r="G5800" s="12" t="s">
        <v>3725</v>
      </c>
      <c r="H5800" s="12" t="s">
        <v>3726</v>
      </c>
      <c r="I5800" s="12" t="s">
        <v>3727</v>
      </c>
    </row>
    <row r="5801" spans="1:9" ht="21" customHeight="1" x14ac:dyDescent="0.25">
      <c r="A5801" s="13" t="s">
        <v>4267</v>
      </c>
      <c r="B5801" s="14" t="s">
        <v>4268</v>
      </c>
      <c r="C5801" s="66" t="s">
        <v>17</v>
      </c>
      <c r="D5801" s="66"/>
      <c r="E5801" s="66"/>
      <c r="F5801" s="13" t="s">
        <v>25</v>
      </c>
      <c r="G5801" s="15">
        <v>3.5543666699999998</v>
      </c>
      <c r="H5801" s="16">
        <v>25.56</v>
      </c>
      <c r="I5801" s="16">
        <f>ROUND(ROUND(G5801,8)*H5801,2)</f>
        <v>90.85</v>
      </c>
    </row>
    <row r="5802" spans="1:9" ht="15" customHeight="1" x14ac:dyDescent="0.25">
      <c r="A5802" s="13" t="s">
        <v>4269</v>
      </c>
      <c r="B5802" s="14" t="s">
        <v>4270</v>
      </c>
      <c r="C5802" s="66" t="s">
        <v>17</v>
      </c>
      <c r="D5802" s="66"/>
      <c r="E5802" s="66"/>
      <c r="F5802" s="13" t="s">
        <v>25</v>
      </c>
      <c r="G5802" s="15">
        <v>3.5543666699999998</v>
      </c>
      <c r="H5802" s="16">
        <v>33.94</v>
      </c>
      <c r="I5802" s="16">
        <f>ROUND(ROUND(G5802,8)*H5802,2)</f>
        <v>120.64</v>
      </c>
    </row>
    <row r="5803" spans="1:9" ht="18" customHeight="1" x14ac:dyDescent="0.25">
      <c r="A5803" s="8"/>
      <c r="B5803" s="8"/>
      <c r="C5803" s="8"/>
      <c r="D5803" s="8"/>
      <c r="E5803" s="8"/>
      <c r="F5803" s="8"/>
      <c r="G5803" s="67" t="s">
        <v>3875</v>
      </c>
      <c r="H5803" s="67"/>
      <c r="I5803" s="17">
        <f>SUM(I5801:I5802)</f>
        <v>211.49</v>
      </c>
    </row>
    <row r="5804" spans="1:9" ht="15" customHeight="1" x14ac:dyDescent="0.25">
      <c r="A5804" s="69" t="s">
        <v>5646</v>
      </c>
      <c r="B5804" s="69"/>
      <c r="C5804" s="69"/>
      <c r="D5804" s="8"/>
      <c r="E5804" s="8"/>
      <c r="F5804" s="8"/>
      <c r="G5804" s="68" t="s">
        <v>3745</v>
      </c>
      <c r="H5804" s="68"/>
      <c r="I5804" s="4">
        <v>930.19</v>
      </c>
    </row>
    <row r="5805" spans="1:9" ht="9.9499999999999993" customHeight="1" x14ac:dyDescent="0.25">
      <c r="A5805" s="8"/>
      <c r="B5805" s="8"/>
      <c r="C5805" s="8"/>
      <c r="D5805" s="8"/>
      <c r="E5805" s="8"/>
      <c r="F5805" s="8"/>
      <c r="G5805" s="62"/>
      <c r="H5805" s="62"/>
      <c r="I5805" s="62"/>
    </row>
    <row r="5806" spans="1:9" ht="20.100000000000001" customHeight="1" x14ac:dyDescent="0.25">
      <c r="A5806" s="63" t="s">
        <v>5663</v>
      </c>
      <c r="B5806" s="63"/>
      <c r="C5806" s="63"/>
      <c r="D5806" s="63"/>
      <c r="E5806" s="63"/>
      <c r="F5806" s="63"/>
      <c r="G5806" s="63"/>
      <c r="H5806" s="63"/>
      <c r="I5806" s="63"/>
    </row>
    <row r="5807" spans="1:9" ht="15" customHeight="1" x14ac:dyDescent="0.25">
      <c r="A5807" s="64" t="s">
        <v>3887</v>
      </c>
      <c r="B5807" s="64"/>
      <c r="C5807" s="65" t="s">
        <v>3</v>
      </c>
      <c r="D5807" s="65"/>
      <c r="E5807" s="65"/>
      <c r="F5807" s="12" t="s">
        <v>4</v>
      </c>
      <c r="G5807" s="12" t="s">
        <v>3725</v>
      </c>
      <c r="H5807" s="12" t="s">
        <v>3726</v>
      </c>
      <c r="I5807" s="12" t="s">
        <v>3727</v>
      </c>
    </row>
    <row r="5808" spans="1:9" ht="21" customHeight="1" x14ac:dyDescent="0.25">
      <c r="A5808" s="13" t="s">
        <v>5664</v>
      </c>
      <c r="B5808" s="14" t="s">
        <v>5665</v>
      </c>
      <c r="C5808" s="66" t="s">
        <v>188</v>
      </c>
      <c r="D5808" s="66"/>
      <c r="E5808" s="66"/>
      <c r="F5808" s="13" t="s">
        <v>286</v>
      </c>
      <c r="G5808" s="15">
        <v>1</v>
      </c>
      <c r="H5808" s="16">
        <v>3081.61</v>
      </c>
      <c r="I5808" s="16">
        <f>TRUNC(TRUNC(G5808,8)*H5808,2)</f>
        <v>3081.61</v>
      </c>
    </row>
    <row r="5809" spans="1:9" ht="15" customHeight="1" x14ac:dyDescent="0.25">
      <c r="A5809" s="8"/>
      <c r="B5809" s="8"/>
      <c r="C5809" s="8"/>
      <c r="D5809" s="8"/>
      <c r="E5809" s="8"/>
      <c r="F5809" s="8"/>
      <c r="G5809" s="67" t="s">
        <v>3896</v>
      </c>
      <c r="H5809" s="67"/>
      <c r="I5809" s="17">
        <f>SUM(I5808:I5808)</f>
        <v>3081.61</v>
      </c>
    </row>
    <row r="5810" spans="1:9" ht="15" customHeight="1" x14ac:dyDescent="0.25">
      <c r="A5810" s="64" t="s">
        <v>3872</v>
      </c>
      <c r="B5810" s="64"/>
      <c r="C5810" s="65" t="s">
        <v>3</v>
      </c>
      <c r="D5810" s="65"/>
      <c r="E5810" s="65"/>
      <c r="F5810" s="12" t="s">
        <v>4</v>
      </c>
      <c r="G5810" s="12" t="s">
        <v>3725</v>
      </c>
      <c r="H5810" s="12" t="s">
        <v>3726</v>
      </c>
      <c r="I5810" s="12" t="s">
        <v>3727</v>
      </c>
    </row>
    <row r="5811" spans="1:9" ht="15" customHeight="1" x14ac:dyDescent="0.25">
      <c r="A5811" s="13" t="s">
        <v>4269</v>
      </c>
      <c r="B5811" s="14" t="s">
        <v>4270</v>
      </c>
      <c r="C5811" s="66" t="s">
        <v>17</v>
      </c>
      <c r="D5811" s="66"/>
      <c r="E5811" s="66"/>
      <c r="F5811" s="13" t="s">
        <v>25</v>
      </c>
      <c r="G5811" s="15">
        <v>2</v>
      </c>
      <c r="H5811" s="16">
        <v>33.94</v>
      </c>
      <c r="I5811" s="16">
        <f>TRUNC(TRUNC(G5811,8)*H5811,2)</f>
        <v>67.88</v>
      </c>
    </row>
    <row r="5812" spans="1:9" ht="15" customHeight="1" x14ac:dyDescent="0.25">
      <c r="A5812" s="13" t="s">
        <v>3899</v>
      </c>
      <c r="B5812" s="14" t="s">
        <v>3900</v>
      </c>
      <c r="C5812" s="66" t="s">
        <v>17</v>
      </c>
      <c r="D5812" s="66"/>
      <c r="E5812" s="66"/>
      <c r="F5812" s="13" t="s">
        <v>25</v>
      </c>
      <c r="G5812" s="15">
        <v>2</v>
      </c>
      <c r="H5812" s="16">
        <v>24.37</v>
      </c>
      <c r="I5812" s="16">
        <f>TRUNC(TRUNC(G5812,8)*H5812,2)</f>
        <v>48.74</v>
      </c>
    </row>
    <row r="5813" spans="1:9" ht="18" customHeight="1" x14ac:dyDescent="0.25">
      <c r="A5813" s="8"/>
      <c r="B5813" s="8"/>
      <c r="C5813" s="8"/>
      <c r="D5813" s="8"/>
      <c r="E5813" s="8"/>
      <c r="F5813" s="8"/>
      <c r="G5813" s="67" t="s">
        <v>3875</v>
      </c>
      <c r="H5813" s="67"/>
      <c r="I5813" s="17">
        <f>SUM(I5811:I5812)</f>
        <v>116.62</v>
      </c>
    </row>
    <row r="5814" spans="1:9" ht="15" customHeight="1" x14ac:dyDescent="0.25">
      <c r="A5814" s="8"/>
      <c r="B5814" s="8"/>
      <c r="C5814" s="8"/>
      <c r="D5814" s="8"/>
      <c r="E5814" s="8"/>
      <c r="F5814" s="8"/>
      <c r="G5814" s="68" t="s">
        <v>3745</v>
      </c>
      <c r="H5814" s="68"/>
      <c r="I5814" s="4">
        <f>ROUND(SUM(I5809,I5813),2)</f>
        <v>3198.23</v>
      </c>
    </row>
    <row r="5815" spans="1:9" ht="9.9499999999999993" customHeight="1" x14ac:dyDescent="0.25">
      <c r="A5815" s="8"/>
      <c r="B5815" s="8"/>
      <c r="C5815" s="8"/>
      <c r="D5815" s="8"/>
      <c r="E5815" s="8"/>
      <c r="F5815" s="8"/>
      <c r="G5815" s="62"/>
      <c r="H5815" s="62"/>
      <c r="I5815" s="62"/>
    </row>
    <row r="5816" spans="1:9" ht="20.100000000000001" customHeight="1" x14ac:dyDescent="0.25">
      <c r="A5816" s="63" t="s">
        <v>5666</v>
      </c>
      <c r="B5816" s="63"/>
      <c r="C5816" s="63"/>
      <c r="D5816" s="63"/>
      <c r="E5816" s="63"/>
      <c r="F5816" s="63"/>
      <c r="G5816" s="63"/>
      <c r="H5816" s="63"/>
      <c r="I5816" s="63"/>
    </row>
    <row r="5817" spans="1:9" ht="15" customHeight="1" x14ac:dyDescent="0.25">
      <c r="A5817" s="64" t="s">
        <v>3887</v>
      </c>
      <c r="B5817" s="64"/>
      <c r="C5817" s="65" t="s">
        <v>3</v>
      </c>
      <c r="D5817" s="65"/>
      <c r="E5817" s="65"/>
      <c r="F5817" s="12" t="s">
        <v>4</v>
      </c>
      <c r="G5817" s="12" t="s">
        <v>3725</v>
      </c>
      <c r="H5817" s="12" t="s">
        <v>3726</v>
      </c>
      <c r="I5817" s="12" t="s">
        <v>3727</v>
      </c>
    </row>
    <row r="5818" spans="1:9" ht="21" customHeight="1" x14ac:dyDescent="0.25">
      <c r="A5818" s="13" t="s">
        <v>5667</v>
      </c>
      <c r="B5818" s="14" t="s">
        <v>5668</v>
      </c>
      <c r="C5818" s="66" t="s">
        <v>188</v>
      </c>
      <c r="D5818" s="66"/>
      <c r="E5818" s="66"/>
      <c r="F5818" s="13" t="s">
        <v>286</v>
      </c>
      <c r="G5818" s="15">
        <v>1</v>
      </c>
      <c r="H5818" s="16">
        <v>194</v>
      </c>
      <c r="I5818" s="16">
        <f>TRUNC(TRUNC(G5818,8)*H5818,2)</f>
        <v>194</v>
      </c>
    </row>
    <row r="5819" spans="1:9" ht="15" customHeight="1" x14ac:dyDescent="0.25">
      <c r="A5819" s="8"/>
      <c r="B5819" s="8"/>
      <c r="C5819" s="8"/>
      <c r="D5819" s="8"/>
      <c r="E5819" s="8"/>
      <c r="F5819" s="8"/>
      <c r="G5819" s="67" t="s">
        <v>3896</v>
      </c>
      <c r="H5819" s="67"/>
      <c r="I5819" s="17">
        <f>SUM(I5818:I5818)</f>
        <v>194</v>
      </c>
    </row>
    <row r="5820" spans="1:9" ht="15" customHeight="1" x14ac:dyDescent="0.25">
      <c r="A5820" s="64" t="s">
        <v>3872</v>
      </c>
      <c r="B5820" s="64"/>
      <c r="C5820" s="65" t="s">
        <v>3</v>
      </c>
      <c r="D5820" s="65"/>
      <c r="E5820" s="65"/>
      <c r="F5820" s="12" t="s">
        <v>4</v>
      </c>
      <c r="G5820" s="12" t="s">
        <v>3725</v>
      </c>
      <c r="H5820" s="12" t="s">
        <v>3726</v>
      </c>
      <c r="I5820" s="12" t="s">
        <v>3727</v>
      </c>
    </row>
    <row r="5821" spans="1:9" ht="15" customHeight="1" x14ac:dyDescent="0.25">
      <c r="A5821" s="13" t="s">
        <v>4269</v>
      </c>
      <c r="B5821" s="14" t="s">
        <v>4270</v>
      </c>
      <c r="C5821" s="66" t="s">
        <v>17</v>
      </c>
      <c r="D5821" s="66"/>
      <c r="E5821" s="66"/>
      <c r="F5821" s="13" t="s">
        <v>25</v>
      </c>
      <c r="G5821" s="15">
        <v>2</v>
      </c>
      <c r="H5821" s="16">
        <v>33.94</v>
      </c>
      <c r="I5821" s="16">
        <f>TRUNC(TRUNC(G5821,8)*H5821,2)</f>
        <v>67.88</v>
      </c>
    </row>
    <row r="5822" spans="1:9" ht="15" customHeight="1" x14ac:dyDescent="0.25">
      <c r="A5822" s="13" t="s">
        <v>3899</v>
      </c>
      <c r="B5822" s="14" t="s">
        <v>3900</v>
      </c>
      <c r="C5822" s="66" t="s">
        <v>17</v>
      </c>
      <c r="D5822" s="66"/>
      <c r="E5822" s="66"/>
      <c r="F5822" s="13" t="s">
        <v>25</v>
      </c>
      <c r="G5822" s="15">
        <v>2</v>
      </c>
      <c r="H5822" s="16">
        <v>24.37</v>
      </c>
      <c r="I5822" s="16">
        <f>TRUNC(TRUNC(G5822,8)*H5822,2)</f>
        <v>48.74</v>
      </c>
    </row>
    <row r="5823" spans="1:9" ht="18" customHeight="1" x14ac:dyDescent="0.25">
      <c r="A5823" s="8"/>
      <c r="B5823" s="8"/>
      <c r="C5823" s="8"/>
      <c r="D5823" s="8"/>
      <c r="E5823" s="8"/>
      <c r="F5823" s="8"/>
      <c r="G5823" s="67" t="s">
        <v>3875</v>
      </c>
      <c r="H5823" s="67"/>
      <c r="I5823" s="17">
        <f>SUM(I5821:I5822)</f>
        <v>116.62</v>
      </c>
    </row>
    <row r="5824" spans="1:9" ht="15" customHeight="1" x14ac:dyDescent="0.25">
      <c r="A5824" s="8"/>
      <c r="B5824" s="8"/>
      <c r="C5824" s="8"/>
      <c r="D5824" s="8"/>
      <c r="E5824" s="8"/>
      <c r="F5824" s="8"/>
      <c r="G5824" s="68" t="s">
        <v>3745</v>
      </c>
      <c r="H5824" s="68"/>
      <c r="I5824" s="4">
        <f>ROUND(SUM(I5819,I5823),2)</f>
        <v>310.62</v>
      </c>
    </row>
    <row r="5825" spans="1:9" ht="9.9499999999999993" customHeight="1" x14ac:dyDescent="0.25">
      <c r="A5825" s="8"/>
      <c r="B5825" s="8"/>
      <c r="C5825" s="8"/>
      <c r="D5825" s="8"/>
      <c r="E5825" s="8"/>
      <c r="F5825" s="8"/>
      <c r="G5825" s="62"/>
      <c r="H5825" s="62"/>
      <c r="I5825" s="62"/>
    </row>
    <row r="5826" spans="1:9" ht="20.100000000000001" customHeight="1" x14ac:dyDescent="0.25">
      <c r="A5826" s="63" t="s">
        <v>5669</v>
      </c>
      <c r="B5826" s="63"/>
      <c r="C5826" s="63"/>
      <c r="D5826" s="63"/>
      <c r="E5826" s="63"/>
      <c r="F5826" s="63"/>
      <c r="G5826" s="63"/>
      <c r="H5826" s="63"/>
      <c r="I5826" s="63"/>
    </row>
    <row r="5827" spans="1:9" ht="15" customHeight="1" x14ac:dyDescent="0.25">
      <c r="A5827" s="64" t="s">
        <v>3887</v>
      </c>
      <c r="B5827" s="64"/>
      <c r="C5827" s="65" t="s">
        <v>3</v>
      </c>
      <c r="D5827" s="65"/>
      <c r="E5827" s="65"/>
      <c r="F5827" s="12" t="s">
        <v>4</v>
      </c>
      <c r="G5827" s="12" t="s">
        <v>3725</v>
      </c>
      <c r="H5827" s="12" t="s">
        <v>3726</v>
      </c>
      <c r="I5827" s="12" t="s">
        <v>3727</v>
      </c>
    </row>
    <row r="5828" spans="1:9" ht="15" customHeight="1" x14ac:dyDescent="0.25">
      <c r="A5828" s="13" t="s">
        <v>5670</v>
      </c>
      <c r="B5828" s="14" t="s">
        <v>5671</v>
      </c>
      <c r="C5828" s="66" t="s">
        <v>188</v>
      </c>
      <c r="D5828" s="66"/>
      <c r="E5828" s="66"/>
      <c r="F5828" s="13" t="s">
        <v>465</v>
      </c>
      <c r="G5828" s="15">
        <v>1</v>
      </c>
      <c r="H5828" s="16">
        <v>12.3</v>
      </c>
      <c r="I5828" s="16">
        <f>TRUNC(TRUNC(G5828,8)*H5828,2)</f>
        <v>12.3</v>
      </c>
    </row>
    <row r="5829" spans="1:9" ht="15" customHeight="1" x14ac:dyDescent="0.25">
      <c r="A5829" s="8"/>
      <c r="B5829" s="8"/>
      <c r="C5829" s="8"/>
      <c r="D5829" s="8"/>
      <c r="E5829" s="8"/>
      <c r="F5829" s="8"/>
      <c r="G5829" s="67" t="s">
        <v>3896</v>
      </c>
      <c r="H5829" s="67"/>
      <c r="I5829" s="17">
        <f>SUM(I5828:I5828)</f>
        <v>12.3</v>
      </c>
    </row>
    <row r="5830" spans="1:9" ht="15" customHeight="1" x14ac:dyDescent="0.25">
      <c r="A5830" s="64" t="s">
        <v>3872</v>
      </c>
      <c r="B5830" s="64"/>
      <c r="C5830" s="65" t="s">
        <v>3</v>
      </c>
      <c r="D5830" s="65"/>
      <c r="E5830" s="65"/>
      <c r="F5830" s="12" t="s">
        <v>4</v>
      </c>
      <c r="G5830" s="12" t="s">
        <v>3725</v>
      </c>
      <c r="H5830" s="12" t="s">
        <v>3726</v>
      </c>
      <c r="I5830" s="12" t="s">
        <v>3727</v>
      </c>
    </row>
    <row r="5831" spans="1:9" ht="15" customHeight="1" x14ac:dyDescent="0.25">
      <c r="A5831" s="13" t="s">
        <v>4269</v>
      </c>
      <c r="B5831" s="14" t="s">
        <v>4270</v>
      </c>
      <c r="C5831" s="66" t="s">
        <v>17</v>
      </c>
      <c r="D5831" s="66"/>
      <c r="E5831" s="66"/>
      <c r="F5831" s="13" t="s">
        <v>25</v>
      </c>
      <c r="G5831" s="15">
        <v>0.18</v>
      </c>
      <c r="H5831" s="16">
        <v>33.94</v>
      </c>
      <c r="I5831" s="16">
        <f>TRUNC(TRUNC(G5831,8)*H5831,2)</f>
        <v>6.1</v>
      </c>
    </row>
    <row r="5832" spans="1:9" ht="18" customHeight="1" x14ac:dyDescent="0.25">
      <c r="A5832" s="8"/>
      <c r="B5832" s="8"/>
      <c r="C5832" s="8"/>
      <c r="D5832" s="8"/>
      <c r="E5832" s="8"/>
      <c r="F5832" s="8"/>
      <c r="G5832" s="67" t="s">
        <v>3875</v>
      </c>
      <c r="H5832" s="67"/>
      <c r="I5832" s="17">
        <f>SUM(I5831:I5831)</f>
        <v>6.1</v>
      </c>
    </row>
    <row r="5833" spans="1:9" ht="15" customHeight="1" x14ac:dyDescent="0.25">
      <c r="A5833" s="8"/>
      <c r="B5833" s="8"/>
      <c r="C5833" s="8"/>
      <c r="D5833" s="8"/>
      <c r="E5833" s="8"/>
      <c r="F5833" s="8"/>
      <c r="G5833" s="68" t="s">
        <v>3745</v>
      </c>
      <c r="H5833" s="68"/>
      <c r="I5833" s="4">
        <f>ROUND(SUM(I5829,I5832),2)</f>
        <v>18.399999999999999</v>
      </c>
    </row>
    <row r="5834" spans="1:9" ht="9.9499999999999993" customHeight="1" x14ac:dyDescent="0.25">
      <c r="A5834" s="8"/>
      <c r="B5834" s="8"/>
      <c r="C5834" s="8"/>
      <c r="D5834" s="8"/>
      <c r="E5834" s="8"/>
      <c r="F5834" s="8"/>
      <c r="G5834" s="62"/>
      <c r="H5834" s="62"/>
      <c r="I5834" s="62"/>
    </row>
    <row r="5835" spans="1:9" ht="20.100000000000001" customHeight="1" x14ac:dyDescent="0.25">
      <c r="A5835" s="63" t="s">
        <v>5672</v>
      </c>
      <c r="B5835" s="63"/>
      <c r="C5835" s="63"/>
      <c r="D5835" s="63"/>
      <c r="E5835" s="63"/>
      <c r="F5835" s="63"/>
      <c r="G5835" s="63"/>
      <c r="H5835" s="63"/>
      <c r="I5835" s="63"/>
    </row>
    <row r="5836" spans="1:9" ht="15" customHeight="1" x14ac:dyDescent="0.25">
      <c r="A5836" s="64" t="s">
        <v>3887</v>
      </c>
      <c r="B5836" s="64"/>
      <c r="C5836" s="65" t="s">
        <v>3</v>
      </c>
      <c r="D5836" s="65"/>
      <c r="E5836" s="65"/>
      <c r="F5836" s="12" t="s">
        <v>4</v>
      </c>
      <c r="G5836" s="12" t="s">
        <v>3725</v>
      </c>
      <c r="H5836" s="12" t="s">
        <v>3726</v>
      </c>
      <c r="I5836" s="12" t="s">
        <v>3727</v>
      </c>
    </row>
    <row r="5837" spans="1:9" ht="15" customHeight="1" x14ac:dyDescent="0.25">
      <c r="A5837" s="13" t="s">
        <v>5673</v>
      </c>
      <c r="B5837" s="14" t="s">
        <v>2034</v>
      </c>
      <c r="C5837" s="66" t="s">
        <v>188</v>
      </c>
      <c r="D5837" s="66"/>
      <c r="E5837" s="66"/>
      <c r="F5837" s="13" t="s">
        <v>286</v>
      </c>
      <c r="G5837" s="15">
        <v>1</v>
      </c>
      <c r="H5837" s="16">
        <v>40.56</v>
      </c>
      <c r="I5837" s="16">
        <f>TRUNC(TRUNC(G5837,8)*H5837,2)</f>
        <v>40.56</v>
      </c>
    </row>
    <row r="5838" spans="1:9" ht="15" customHeight="1" x14ac:dyDescent="0.25">
      <c r="A5838" s="8"/>
      <c r="B5838" s="8"/>
      <c r="C5838" s="8"/>
      <c r="D5838" s="8"/>
      <c r="E5838" s="8"/>
      <c r="F5838" s="8"/>
      <c r="G5838" s="67" t="s">
        <v>3896</v>
      </c>
      <c r="H5838" s="67"/>
      <c r="I5838" s="17">
        <f>SUM(I5837:I5837)</f>
        <v>40.56</v>
      </c>
    </row>
    <row r="5839" spans="1:9" ht="15" customHeight="1" x14ac:dyDescent="0.25">
      <c r="A5839" s="64" t="s">
        <v>3872</v>
      </c>
      <c r="B5839" s="64"/>
      <c r="C5839" s="65" t="s">
        <v>3</v>
      </c>
      <c r="D5839" s="65"/>
      <c r="E5839" s="65"/>
      <c r="F5839" s="12" t="s">
        <v>4</v>
      </c>
      <c r="G5839" s="12" t="s">
        <v>3725</v>
      </c>
      <c r="H5839" s="12" t="s">
        <v>3726</v>
      </c>
      <c r="I5839" s="12" t="s">
        <v>3727</v>
      </c>
    </row>
    <row r="5840" spans="1:9" ht="15" customHeight="1" x14ac:dyDescent="0.25">
      <c r="A5840" s="13" t="s">
        <v>4269</v>
      </c>
      <c r="B5840" s="14" t="s">
        <v>4270</v>
      </c>
      <c r="C5840" s="66" t="s">
        <v>17</v>
      </c>
      <c r="D5840" s="66"/>
      <c r="E5840" s="66"/>
      <c r="F5840" s="13" t="s">
        <v>25</v>
      </c>
      <c r="G5840" s="15">
        <v>0.3</v>
      </c>
      <c r="H5840" s="16">
        <v>33.94</v>
      </c>
      <c r="I5840" s="16">
        <f>TRUNC(TRUNC(G5840,8)*H5840,2)</f>
        <v>10.18</v>
      </c>
    </row>
    <row r="5841" spans="1:9" ht="15" customHeight="1" x14ac:dyDescent="0.25">
      <c r="A5841" s="13" t="s">
        <v>3899</v>
      </c>
      <c r="B5841" s="14" t="s">
        <v>3900</v>
      </c>
      <c r="C5841" s="66" t="s">
        <v>17</v>
      </c>
      <c r="D5841" s="66"/>
      <c r="E5841" s="66"/>
      <c r="F5841" s="13" t="s">
        <v>25</v>
      </c>
      <c r="G5841" s="15">
        <v>0.3</v>
      </c>
      <c r="H5841" s="16">
        <v>24.37</v>
      </c>
      <c r="I5841" s="16">
        <f>TRUNC(TRUNC(G5841,8)*H5841,2)</f>
        <v>7.31</v>
      </c>
    </row>
    <row r="5842" spans="1:9" ht="18" customHeight="1" x14ac:dyDescent="0.25">
      <c r="A5842" s="8"/>
      <c r="B5842" s="8"/>
      <c r="C5842" s="8"/>
      <c r="D5842" s="8"/>
      <c r="E5842" s="8"/>
      <c r="F5842" s="8"/>
      <c r="G5842" s="67" t="s">
        <v>3875</v>
      </c>
      <c r="H5842" s="67"/>
      <c r="I5842" s="17">
        <f>SUM(I5840:I5841)</f>
        <v>17.489999999999998</v>
      </c>
    </row>
    <row r="5843" spans="1:9" ht="15" customHeight="1" x14ac:dyDescent="0.25">
      <c r="A5843" s="8"/>
      <c r="B5843" s="8"/>
      <c r="C5843" s="8"/>
      <c r="D5843" s="8"/>
      <c r="E5843" s="8"/>
      <c r="F5843" s="8"/>
      <c r="G5843" s="68" t="s">
        <v>3745</v>
      </c>
      <c r="H5843" s="68"/>
      <c r="I5843" s="4">
        <f>ROUND(SUM(I5838,I5842),2)</f>
        <v>58.05</v>
      </c>
    </row>
    <row r="5844" spans="1:9" ht="9.9499999999999993" customHeight="1" x14ac:dyDescent="0.25">
      <c r="A5844" s="8"/>
      <c r="B5844" s="8"/>
      <c r="C5844" s="8"/>
      <c r="D5844" s="8"/>
      <c r="E5844" s="8"/>
      <c r="F5844" s="8"/>
      <c r="G5844" s="62"/>
      <c r="H5844" s="62"/>
      <c r="I5844" s="62"/>
    </row>
    <row r="5845" spans="1:9" ht="20.100000000000001" customHeight="1" x14ac:dyDescent="0.25">
      <c r="A5845" s="63" t="s">
        <v>5674</v>
      </c>
      <c r="B5845" s="63"/>
      <c r="C5845" s="63"/>
      <c r="D5845" s="63"/>
      <c r="E5845" s="63"/>
      <c r="F5845" s="63"/>
      <c r="G5845" s="63"/>
      <c r="H5845" s="63"/>
      <c r="I5845" s="63"/>
    </row>
    <row r="5846" spans="1:9" ht="15" customHeight="1" x14ac:dyDescent="0.25">
      <c r="A5846" s="64" t="s">
        <v>3887</v>
      </c>
      <c r="B5846" s="64"/>
      <c r="C5846" s="65" t="s">
        <v>3</v>
      </c>
      <c r="D5846" s="65"/>
      <c r="E5846" s="65"/>
      <c r="F5846" s="12" t="s">
        <v>4</v>
      </c>
      <c r="G5846" s="12" t="s">
        <v>3725</v>
      </c>
      <c r="H5846" s="12" t="s">
        <v>3726</v>
      </c>
      <c r="I5846" s="12" t="s">
        <v>3727</v>
      </c>
    </row>
    <row r="5847" spans="1:9" ht="15" customHeight="1" x14ac:dyDescent="0.25">
      <c r="A5847" s="13" t="s">
        <v>5675</v>
      </c>
      <c r="B5847" s="14" t="s">
        <v>5676</v>
      </c>
      <c r="C5847" s="66" t="s">
        <v>188</v>
      </c>
      <c r="D5847" s="66"/>
      <c r="E5847" s="66"/>
      <c r="F5847" s="13" t="s">
        <v>2039</v>
      </c>
      <c r="G5847" s="15">
        <v>1</v>
      </c>
      <c r="H5847" s="16">
        <v>135.15</v>
      </c>
      <c r="I5847" s="16">
        <f>TRUNC(TRUNC(G5847,8)*H5847,2)</f>
        <v>135.15</v>
      </c>
    </row>
    <row r="5848" spans="1:9" ht="15" customHeight="1" x14ac:dyDescent="0.25">
      <c r="A5848" s="8"/>
      <c r="B5848" s="8"/>
      <c r="C5848" s="8"/>
      <c r="D5848" s="8"/>
      <c r="E5848" s="8"/>
      <c r="F5848" s="8"/>
      <c r="G5848" s="67" t="s">
        <v>3896</v>
      </c>
      <c r="H5848" s="67"/>
      <c r="I5848" s="17">
        <f>SUM(I5847:I5847)</f>
        <v>135.15</v>
      </c>
    </row>
    <row r="5849" spans="1:9" ht="15" customHeight="1" x14ac:dyDescent="0.25">
      <c r="A5849" s="64" t="s">
        <v>3872</v>
      </c>
      <c r="B5849" s="64"/>
      <c r="C5849" s="65" t="s">
        <v>3</v>
      </c>
      <c r="D5849" s="65"/>
      <c r="E5849" s="65"/>
      <c r="F5849" s="12" t="s">
        <v>4</v>
      </c>
      <c r="G5849" s="12" t="s">
        <v>3725</v>
      </c>
      <c r="H5849" s="12" t="s">
        <v>3726</v>
      </c>
      <c r="I5849" s="12" t="s">
        <v>3727</v>
      </c>
    </row>
    <row r="5850" spans="1:9" ht="15" customHeight="1" x14ac:dyDescent="0.25">
      <c r="A5850" s="13" t="s">
        <v>4269</v>
      </c>
      <c r="B5850" s="14" t="s">
        <v>4270</v>
      </c>
      <c r="C5850" s="66" t="s">
        <v>17</v>
      </c>
      <c r="D5850" s="66"/>
      <c r="E5850" s="66"/>
      <c r="F5850" s="13" t="s">
        <v>25</v>
      </c>
      <c r="G5850" s="15">
        <v>0.16</v>
      </c>
      <c r="H5850" s="16">
        <v>33.94</v>
      </c>
      <c r="I5850" s="16">
        <f>TRUNC(TRUNC(G5850,8)*H5850,2)</f>
        <v>5.43</v>
      </c>
    </row>
    <row r="5851" spans="1:9" ht="15" customHeight="1" x14ac:dyDescent="0.25">
      <c r="A5851" s="13" t="s">
        <v>3899</v>
      </c>
      <c r="B5851" s="14" t="s">
        <v>3900</v>
      </c>
      <c r="C5851" s="66" t="s">
        <v>17</v>
      </c>
      <c r="D5851" s="66"/>
      <c r="E5851" s="66"/>
      <c r="F5851" s="13" t="s">
        <v>25</v>
      </c>
      <c r="G5851" s="15">
        <v>0.16</v>
      </c>
      <c r="H5851" s="16">
        <v>24.37</v>
      </c>
      <c r="I5851" s="16">
        <f>TRUNC(TRUNC(G5851,8)*H5851,2)</f>
        <v>3.89</v>
      </c>
    </row>
    <row r="5852" spans="1:9" ht="18" customHeight="1" x14ac:dyDescent="0.25">
      <c r="A5852" s="8"/>
      <c r="B5852" s="8"/>
      <c r="C5852" s="8"/>
      <c r="D5852" s="8"/>
      <c r="E5852" s="8"/>
      <c r="F5852" s="8"/>
      <c r="G5852" s="67" t="s">
        <v>3875</v>
      </c>
      <c r="H5852" s="67"/>
      <c r="I5852" s="17">
        <f>SUM(I5850:I5851)</f>
        <v>9.32</v>
      </c>
    </row>
    <row r="5853" spans="1:9" ht="15" customHeight="1" x14ac:dyDescent="0.25">
      <c r="A5853" s="8"/>
      <c r="B5853" s="8"/>
      <c r="C5853" s="8"/>
      <c r="D5853" s="8"/>
      <c r="E5853" s="8"/>
      <c r="F5853" s="8"/>
      <c r="G5853" s="68" t="s">
        <v>3745</v>
      </c>
      <c r="H5853" s="68"/>
      <c r="I5853" s="4">
        <f>ROUND(SUM(I5848,I5852),2)</f>
        <v>144.47</v>
      </c>
    </row>
    <row r="5854" spans="1:9" ht="9.9499999999999993" customHeight="1" x14ac:dyDescent="0.25">
      <c r="A5854" s="8"/>
      <c r="B5854" s="8"/>
      <c r="C5854" s="8"/>
      <c r="D5854" s="8"/>
      <c r="E5854" s="8"/>
      <c r="F5854" s="8"/>
      <c r="G5854" s="62"/>
      <c r="H5854" s="62"/>
      <c r="I5854" s="62"/>
    </row>
    <row r="5855" spans="1:9" ht="20.100000000000001" customHeight="1" x14ac:dyDescent="0.25">
      <c r="A5855" s="63" t="s">
        <v>5677</v>
      </c>
      <c r="B5855" s="63"/>
      <c r="C5855" s="63"/>
      <c r="D5855" s="63"/>
      <c r="E5855" s="63"/>
      <c r="F5855" s="63"/>
      <c r="G5855" s="63"/>
      <c r="H5855" s="63"/>
      <c r="I5855" s="63"/>
    </row>
    <row r="5856" spans="1:9" ht="15" customHeight="1" x14ac:dyDescent="0.25">
      <c r="A5856" s="64" t="s">
        <v>3887</v>
      </c>
      <c r="B5856" s="64"/>
      <c r="C5856" s="65" t="s">
        <v>3</v>
      </c>
      <c r="D5856" s="65"/>
      <c r="E5856" s="65"/>
      <c r="F5856" s="12" t="s">
        <v>4</v>
      </c>
      <c r="G5856" s="12" t="s">
        <v>3725</v>
      </c>
      <c r="H5856" s="12" t="s">
        <v>3726</v>
      </c>
      <c r="I5856" s="12" t="s">
        <v>3727</v>
      </c>
    </row>
    <row r="5857" spans="1:9" ht="29.1" customHeight="1" x14ac:dyDescent="0.25">
      <c r="A5857" s="13" t="s">
        <v>5678</v>
      </c>
      <c r="B5857" s="14" t="s">
        <v>2044</v>
      </c>
      <c r="C5857" s="66" t="s">
        <v>188</v>
      </c>
      <c r="D5857" s="66"/>
      <c r="E5857" s="66"/>
      <c r="F5857" s="13" t="s">
        <v>286</v>
      </c>
      <c r="G5857" s="15">
        <v>1</v>
      </c>
      <c r="H5857" s="16">
        <v>356.6</v>
      </c>
      <c r="I5857" s="16">
        <f>TRUNC(TRUNC(G5857,8)*H5857,2)</f>
        <v>356.6</v>
      </c>
    </row>
    <row r="5858" spans="1:9" ht="15" customHeight="1" x14ac:dyDescent="0.25">
      <c r="A5858" s="8"/>
      <c r="B5858" s="8"/>
      <c r="C5858" s="8"/>
      <c r="D5858" s="8"/>
      <c r="E5858" s="8"/>
      <c r="F5858" s="8"/>
      <c r="G5858" s="67" t="s">
        <v>3896</v>
      </c>
      <c r="H5858" s="67"/>
      <c r="I5858" s="17">
        <f>SUM(I5857:I5857)</f>
        <v>356.6</v>
      </c>
    </row>
    <row r="5859" spans="1:9" ht="15" customHeight="1" x14ac:dyDescent="0.25">
      <c r="A5859" s="64" t="s">
        <v>3872</v>
      </c>
      <c r="B5859" s="64"/>
      <c r="C5859" s="65" t="s">
        <v>3</v>
      </c>
      <c r="D5859" s="65"/>
      <c r="E5859" s="65"/>
      <c r="F5859" s="12" t="s">
        <v>4</v>
      </c>
      <c r="G5859" s="12" t="s">
        <v>3725</v>
      </c>
      <c r="H5859" s="12" t="s">
        <v>3726</v>
      </c>
      <c r="I5859" s="12" t="s">
        <v>3727</v>
      </c>
    </row>
    <row r="5860" spans="1:9" ht="15" customHeight="1" x14ac:dyDescent="0.25">
      <c r="A5860" s="13" t="s">
        <v>4269</v>
      </c>
      <c r="B5860" s="14" t="s">
        <v>4270</v>
      </c>
      <c r="C5860" s="66" t="s">
        <v>17</v>
      </c>
      <c r="D5860" s="66"/>
      <c r="E5860" s="66"/>
      <c r="F5860" s="13" t="s">
        <v>25</v>
      </c>
      <c r="G5860" s="15">
        <v>1.5</v>
      </c>
      <c r="H5860" s="16">
        <v>33.94</v>
      </c>
      <c r="I5860" s="16">
        <f>TRUNC(TRUNC(G5860,8)*H5860,2)</f>
        <v>50.91</v>
      </c>
    </row>
    <row r="5861" spans="1:9" ht="18" customHeight="1" x14ac:dyDescent="0.25">
      <c r="A5861" s="8"/>
      <c r="B5861" s="8"/>
      <c r="C5861" s="8"/>
      <c r="D5861" s="8"/>
      <c r="E5861" s="8"/>
      <c r="F5861" s="8"/>
      <c r="G5861" s="67" t="s">
        <v>3875</v>
      </c>
      <c r="H5861" s="67"/>
      <c r="I5861" s="17">
        <f>SUM(I5860:I5860)</f>
        <v>50.91</v>
      </c>
    </row>
    <row r="5862" spans="1:9" ht="15" customHeight="1" x14ac:dyDescent="0.25">
      <c r="A5862" s="8"/>
      <c r="B5862" s="8"/>
      <c r="C5862" s="8"/>
      <c r="D5862" s="8"/>
      <c r="E5862" s="8"/>
      <c r="F5862" s="8"/>
      <c r="G5862" s="68" t="s">
        <v>3745</v>
      </c>
      <c r="H5862" s="68"/>
      <c r="I5862" s="4">
        <f>ROUND(SUM(I5858,I5861),2)</f>
        <v>407.51</v>
      </c>
    </row>
    <row r="5863" spans="1:9" ht="9.9499999999999993" customHeight="1" x14ac:dyDescent="0.25">
      <c r="A5863" s="8"/>
      <c r="B5863" s="8"/>
      <c r="C5863" s="8"/>
      <c r="D5863" s="8"/>
      <c r="E5863" s="8"/>
      <c r="F5863" s="8"/>
      <c r="G5863" s="62"/>
      <c r="H5863" s="62"/>
      <c r="I5863" s="62"/>
    </row>
    <row r="5864" spans="1:9" ht="20.100000000000001" customHeight="1" x14ac:dyDescent="0.25">
      <c r="A5864" s="63" t="s">
        <v>5679</v>
      </c>
      <c r="B5864" s="63"/>
      <c r="C5864" s="63"/>
      <c r="D5864" s="63"/>
      <c r="E5864" s="63"/>
      <c r="F5864" s="63"/>
      <c r="G5864" s="63"/>
      <c r="H5864" s="63"/>
      <c r="I5864" s="63"/>
    </row>
    <row r="5865" spans="1:9" ht="15" customHeight="1" x14ac:dyDescent="0.25">
      <c r="A5865" s="64" t="s">
        <v>3887</v>
      </c>
      <c r="B5865" s="64"/>
      <c r="C5865" s="65" t="s">
        <v>3</v>
      </c>
      <c r="D5865" s="65"/>
      <c r="E5865" s="65"/>
      <c r="F5865" s="12" t="s">
        <v>4</v>
      </c>
      <c r="G5865" s="12" t="s">
        <v>3725</v>
      </c>
      <c r="H5865" s="12" t="s">
        <v>3726</v>
      </c>
      <c r="I5865" s="12" t="s">
        <v>3727</v>
      </c>
    </row>
    <row r="5866" spans="1:9" ht="29.1" customHeight="1" x14ac:dyDescent="0.25">
      <c r="A5866" s="13" t="s">
        <v>5680</v>
      </c>
      <c r="B5866" s="14" t="s">
        <v>5681</v>
      </c>
      <c r="C5866" s="66" t="s">
        <v>17</v>
      </c>
      <c r="D5866" s="66"/>
      <c r="E5866" s="66"/>
      <c r="F5866" s="13" t="s">
        <v>61</v>
      </c>
      <c r="G5866" s="15">
        <v>1</v>
      </c>
      <c r="H5866" s="16">
        <v>37.950000000000003</v>
      </c>
      <c r="I5866" s="16">
        <f>TRUNC(TRUNC(G5866,8)*H5866,2)</f>
        <v>37.950000000000003</v>
      </c>
    </row>
    <row r="5867" spans="1:9" ht="15" customHeight="1" x14ac:dyDescent="0.25">
      <c r="A5867" s="8"/>
      <c r="B5867" s="8"/>
      <c r="C5867" s="8"/>
      <c r="D5867" s="8"/>
      <c r="E5867" s="8"/>
      <c r="F5867" s="8"/>
      <c r="G5867" s="67" t="s">
        <v>3896</v>
      </c>
      <c r="H5867" s="67"/>
      <c r="I5867" s="17">
        <f>SUM(I5866:I5866)</f>
        <v>37.950000000000003</v>
      </c>
    </row>
    <row r="5868" spans="1:9" ht="15" customHeight="1" x14ac:dyDescent="0.25">
      <c r="A5868" s="64" t="s">
        <v>3872</v>
      </c>
      <c r="B5868" s="64"/>
      <c r="C5868" s="65" t="s">
        <v>3</v>
      </c>
      <c r="D5868" s="65"/>
      <c r="E5868" s="65"/>
      <c r="F5868" s="12" t="s">
        <v>4</v>
      </c>
      <c r="G5868" s="12" t="s">
        <v>3725</v>
      </c>
      <c r="H5868" s="12" t="s">
        <v>3726</v>
      </c>
      <c r="I5868" s="12" t="s">
        <v>3727</v>
      </c>
    </row>
    <row r="5869" spans="1:9" ht="15" customHeight="1" x14ac:dyDescent="0.25">
      <c r="A5869" s="13" t="s">
        <v>3948</v>
      </c>
      <c r="B5869" s="14" t="s">
        <v>3949</v>
      </c>
      <c r="C5869" s="66" t="s">
        <v>17</v>
      </c>
      <c r="D5869" s="66"/>
      <c r="E5869" s="66"/>
      <c r="F5869" s="13" t="s">
        <v>25</v>
      </c>
      <c r="G5869" s="15">
        <v>0.1384</v>
      </c>
      <c r="H5869" s="16">
        <v>33.520000000000003</v>
      </c>
      <c r="I5869" s="16">
        <f>TRUNC(TRUNC(G5869,8)*H5869,2)</f>
        <v>4.63</v>
      </c>
    </row>
    <row r="5870" spans="1:9" ht="15" customHeight="1" x14ac:dyDescent="0.25">
      <c r="A5870" s="13" t="s">
        <v>3899</v>
      </c>
      <c r="B5870" s="14" t="s">
        <v>3900</v>
      </c>
      <c r="C5870" s="66" t="s">
        <v>17</v>
      </c>
      <c r="D5870" s="66"/>
      <c r="E5870" s="66"/>
      <c r="F5870" s="13" t="s">
        <v>25</v>
      </c>
      <c r="G5870" s="15">
        <v>0.10879999999999999</v>
      </c>
      <c r="H5870" s="16">
        <v>24.37</v>
      </c>
      <c r="I5870" s="16">
        <f>TRUNC(TRUNC(G5870,8)*H5870,2)</f>
        <v>2.65</v>
      </c>
    </row>
    <row r="5871" spans="1:9" ht="18" customHeight="1" x14ac:dyDescent="0.25">
      <c r="A5871" s="8"/>
      <c r="B5871" s="8"/>
      <c r="C5871" s="8"/>
      <c r="D5871" s="8"/>
      <c r="E5871" s="8"/>
      <c r="F5871" s="8"/>
      <c r="G5871" s="67" t="s">
        <v>3875</v>
      </c>
      <c r="H5871" s="67"/>
      <c r="I5871" s="17">
        <f>SUM(I5869:I5870)</f>
        <v>7.2799999999999994</v>
      </c>
    </row>
    <row r="5872" spans="1:9" ht="15" customHeight="1" x14ac:dyDescent="0.25">
      <c r="A5872" s="64" t="s">
        <v>3741</v>
      </c>
      <c r="B5872" s="64"/>
      <c r="C5872" s="65" t="s">
        <v>3</v>
      </c>
      <c r="D5872" s="65"/>
      <c r="E5872" s="65"/>
      <c r="F5872" s="12" t="s">
        <v>4</v>
      </c>
      <c r="G5872" s="12" t="s">
        <v>3725</v>
      </c>
      <c r="H5872" s="12" t="s">
        <v>3726</v>
      </c>
      <c r="I5872" s="12" t="s">
        <v>3727</v>
      </c>
    </row>
    <row r="5873" spans="1:9" ht="29.1" customHeight="1" x14ac:dyDescent="0.25">
      <c r="A5873" s="13" t="s">
        <v>5682</v>
      </c>
      <c r="B5873" s="14" t="s">
        <v>5683</v>
      </c>
      <c r="C5873" s="66" t="s">
        <v>17</v>
      </c>
      <c r="D5873" s="66"/>
      <c r="E5873" s="66"/>
      <c r="F5873" s="13" t="s">
        <v>76</v>
      </c>
      <c r="G5873" s="15">
        <v>1.41E-2</v>
      </c>
      <c r="H5873" s="16">
        <v>301.83999999999997</v>
      </c>
      <c r="I5873" s="16">
        <f>TRUNC(TRUNC(G5873,8)*H5873,2)</f>
        <v>4.25</v>
      </c>
    </row>
    <row r="5874" spans="1:9" ht="15" customHeight="1" x14ac:dyDescent="0.25">
      <c r="A5874" s="8"/>
      <c r="B5874" s="8"/>
      <c r="C5874" s="8"/>
      <c r="D5874" s="8"/>
      <c r="E5874" s="8"/>
      <c r="F5874" s="8"/>
      <c r="G5874" s="67" t="s">
        <v>3744</v>
      </c>
      <c r="H5874" s="67"/>
      <c r="I5874" s="17">
        <f>SUM(I5873:I5873)</f>
        <v>4.25</v>
      </c>
    </row>
    <row r="5875" spans="1:9" ht="15" customHeight="1" x14ac:dyDescent="0.25">
      <c r="A5875" s="8"/>
      <c r="B5875" s="8"/>
      <c r="C5875" s="8"/>
      <c r="D5875" s="8"/>
      <c r="E5875" s="8"/>
      <c r="F5875" s="8"/>
      <c r="G5875" s="68" t="s">
        <v>3745</v>
      </c>
      <c r="H5875" s="68"/>
      <c r="I5875" s="4">
        <f>ROUND(SUM(I5867,I5871,I5874),2)</f>
        <v>49.48</v>
      </c>
    </row>
    <row r="5876" spans="1:9" ht="9.9499999999999993" customHeight="1" x14ac:dyDescent="0.25">
      <c r="A5876" s="8"/>
      <c r="B5876" s="8"/>
      <c r="C5876" s="8"/>
      <c r="D5876" s="8"/>
      <c r="E5876" s="8"/>
      <c r="F5876" s="8"/>
      <c r="G5876" s="62"/>
      <c r="H5876" s="62"/>
      <c r="I5876" s="62"/>
    </row>
    <row r="5877" spans="1:9" ht="20.100000000000001" customHeight="1" x14ac:dyDescent="0.25">
      <c r="A5877" s="63" t="s">
        <v>5684</v>
      </c>
      <c r="B5877" s="63"/>
      <c r="C5877" s="63"/>
      <c r="D5877" s="63"/>
      <c r="E5877" s="63"/>
      <c r="F5877" s="63"/>
      <c r="G5877" s="63"/>
      <c r="H5877" s="63"/>
      <c r="I5877" s="63"/>
    </row>
    <row r="5878" spans="1:9" ht="15" customHeight="1" x14ac:dyDescent="0.25">
      <c r="A5878" s="64" t="s">
        <v>3887</v>
      </c>
      <c r="B5878" s="64"/>
      <c r="C5878" s="65" t="s">
        <v>3</v>
      </c>
      <c r="D5878" s="65"/>
      <c r="E5878" s="65"/>
      <c r="F5878" s="12" t="s">
        <v>4</v>
      </c>
      <c r="G5878" s="12" t="s">
        <v>3725</v>
      </c>
      <c r="H5878" s="12" t="s">
        <v>3726</v>
      </c>
      <c r="I5878" s="12" t="s">
        <v>3727</v>
      </c>
    </row>
    <row r="5879" spans="1:9" ht="29.1" customHeight="1" x14ac:dyDescent="0.25">
      <c r="A5879" s="13" t="s">
        <v>5685</v>
      </c>
      <c r="B5879" s="14" t="s">
        <v>5686</v>
      </c>
      <c r="C5879" s="66" t="s">
        <v>17</v>
      </c>
      <c r="D5879" s="66"/>
      <c r="E5879" s="66"/>
      <c r="F5879" s="13" t="s">
        <v>61</v>
      </c>
      <c r="G5879" s="15">
        <v>1</v>
      </c>
      <c r="H5879" s="16">
        <v>69.849999999999994</v>
      </c>
      <c r="I5879" s="16">
        <f>TRUNC(TRUNC(G5879,8)*H5879,2)</f>
        <v>69.849999999999994</v>
      </c>
    </row>
    <row r="5880" spans="1:9" ht="15" customHeight="1" x14ac:dyDescent="0.25">
      <c r="A5880" s="8"/>
      <c r="B5880" s="8"/>
      <c r="C5880" s="8"/>
      <c r="D5880" s="8"/>
      <c r="E5880" s="8"/>
      <c r="F5880" s="8"/>
      <c r="G5880" s="67" t="s">
        <v>3896</v>
      </c>
      <c r="H5880" s="67"/>
      <c r="I5880" s="17">
        <f>SUM(I5879:I5879)</f>
        <v>69.849999999999994</v>
      </c>
    </row>
    <row r="5881" spans="1:9" ht="15" customHeight="1" x14ac:dyDescent="0.25">
      <c r="A5881" s="64" t="s">
        <v>3872</v>
      </c>
      <c r="B5881" s="64"/>
      <c r="C5881" s="65" t="s">
        <v>3</v>
      </c>
      <c r="D5881" s="65"/>
      <c r="E5881" s="65"/>
      <c r="F5881" s="12" t="s">
        <v>4</v>
      </c>
      <c r="G5881" s="12" t="s">
        <v>3725</v>
      </c>
      <c r="H5881" s="12" t="s">
        <v>3726</v>
      </c>
      <c r="I5881" s="12" t="s">
        <v>3727</v>
      </c>
    </row>
    <row r="5882" spans="1:9" ht="21" customHeight="1" x14ac:dyDescent="0.25">
      <c r="A5882" s="13" t="s">
        <v>4267</v>
      </c>
      <c r="B5882" s="14" t="s">
        <v>4268</v>
      </c>
      <c r="C5882" s="66" t="s">
        <v>17</v>
      </c>
      <c r="D5882" s="66"/>
      <c r="E5882" s="66"/>
      <c r="F5882" s="13" t="s">
        <v>25</v>
      </c>
      <c r="G5882" s="15">
        <v>0.24840000000000001</v>
      </c>
      <c r="H5882" s="16">
        <v>25.56</v>
      </c>
      <c r="I5882" s="16">
        <f>TRUNC(TRUNC(G5882,8)*H5882,2)</f>
        <v>6.34</v>
      </c>
    </row>
    <row r="5883" spans="1:9" ht="15" customHeight="1" x14ac:dyDescent="0.25">
      <c r="A5883" s="13" t="s">
        <v>4269</v>
      </c>
      <c r="B5883" s="14" t="s">
        <v>4270</v>
      </c>
      <c r="C5883" s="66" t="s">
        <v>17</v>
      </c>
      <c r="D5883" s="66"/>
      <c r="E5883" s="66"/>
      <c r="F5883" s="13" t="s">
        <v>25</v>
      </c>
      <c r="G5883" s="15">
        <v>0.24840000000000001</v>
      </c>
      <c r="H5883" s="16">
        <v>33.94</v>
      </c>
      <c r="I5883" s="16">
        <f>TRUNC(TRUNC(G5883,8)*H5883,2)</f>
        <v>8.43</v>
      </c>
    </row>
    <row r="5884" spans="1:9" ht="18" customHeight="1" x14ac:dyDescent="0.25">
      <c r="A5884" s="8"/>
      <c r="B5884" s="8"/>
      <c r="C5884" s="8"/>
      <c r="D5884" s="8"/>
      <c r="E5884" s="8"/>
      <c r="F5884" s="8"/>
      <c r="G5884" s="67" t="s">
        <v>3875</v>
      </c>
      <c r="H5884" s="67"/>
      <c r="I5884" s="17">
        <f>SUM(I5882:I5883)</f>
        <v>14.77</v>
      </c>
    </row>
    <row r="5885" spans="1:9" ht="15" customHeight="1" x14ac:dyDescent="0.25">
      <c r="A5885" s="8"/>
      <c r="B5885" s="8"/>
      <c r="C5885" s="8"/>
      <c r="D5885" s="8"/>
      <c r="E5885" s="8"/>
      <c r="F5885" s="8"/>
      <c r="G5885" s="68" t="s">
        <v>3745</v>
      </c>
      <c r="H5885" s="68"/>
      <c r="I5885" s="4">
        <f>ROUND(SUM(I5880,I5884),2)</f>
        <v>84.62</v>
      </c>
    </row>
    <row r="5886" spans="1:9" ht="9.9499999999999993" customHeight="1" x14ac:dyDescent="0.25">
      <c r="A5886" s="8"/>
      <c r="B5886" s="8"/>
      <c r="C5886" s="8"/>
      <c r="D5886" s="8"/>
      <c r="E5886" s="8"/>
      <c r="F5886" s="8"/>
      <c r="G5886" s="62"/>
      <c r="H5886" s="62"/>
      <c r="I5886" s="62"/>
    </row>
    <row r="5887" spans="1:9" ht="20.100000000000001" customHeight="1" x14ac:dyDescent="0.25">
      <c r="A5887" s="63" t="s">
        <v>5687</v>
      </c>
      <c r="B5887" s="63"/>
      <c r="C5887" s="63"/>
      <c r="D5887" s="63"/>
      <c r="E5887" s="63"/>
      <c r="F5887" s="63"/>
      <c r="G5887" s="63"/>
      <c r="H5887" s="63"/>
      <c r="I5887" s="63"/>
    </row>
    <row r="5888" spans="1:9" ht="15" customHeight="1" x14ac:dyDescent="0.25">
      <c r="A5888" s="64" t="s">
        <v>3887</v>
      </c>
      <c r="B5888" s="64"/>
      <c r="C5888" s="65" t="s">
        <v>3</v>
      </c>
      <c r="D5888" s="65"/>
      <c r="E5888" s="65"/>
      <c r="F5888" s="12" t="s">
        <v>4</v>
      </c>
      <c r="G5888" s="12" t="s">
        <v>3725</v>
      </c>
      <c r="H5888" s="12" t="s">
        <v>3726</v>
      </c>
      <c r="I5888" s="12" t="s">
        <v>3727</v>
      </c>
    </row>
    <row r="5889" spans="1:9" ht="15" customHeight="1" x14ac:dyDescent="0.25">
      <c r="A5889" s="13" t="s">
        <v>5688</v>
      </c>
      <c r="B5889" s="14" t="s">
        <v>5689</v>
      </c>
      <c r="C5889" s="66" t="s">
        <v>188</v>
      </c>
      <c r="D5889" s="66"/>
      <c r="E5889" s="66"/>
      <c r="F5889" s="13" t="s">
        <v>286</v>
      </c>
      <c r="G5889" s="15">
        <v>1</v>
      </c>
      <c r="H5889" s="16">
        <v>13.92</v>
      </c>
      <c r="I5889" s="16">
        <f>TRUNC(TRUNC(G5889,8)*H5889,2)</f>
        <v>13.92</v>
      </c>
    </row>
    <row r="5890" spans="1:9" ht="15" customHeight="1" x14ac:dyDescent="0.25">
      <c r="A5890" s="8"/>
      <c r="B5890" s="8"/>
      <c r="C5890" s="8"/>
      <c r="D5890" s="8"/>
      <c r="E5890" s="8"/>
      <c r="F5890" s="8"/>
      <c r="G5890" s="67" t="s">
        <v>3896</v>
      </c>
      <c r="H5890" s="67"/>
      <c r="I5890" s="17">
        <f>SUM(I5889:I5889)</f>
        <v>13.92</v>
      </c>
    </row>
    <row r="5891" spans="1:9" ht="15" customHeight="1" x14ac:dyDescent="0.25">
      <c r="A5891" s="8"/>
      <c r="B5891" s="8"/>
      <c r="C5891" s="8"/>
      <c r="D5891" s="8"/>
      <c r="E5891" s="8"/>
      <c r="F5891" s="8"/>
      <c r="G5891" s="68" t="s">
        <v>3745</v>
      </c>
      <c r="H5891" s="68"/>
      <c r="I5891" s="4">
        <f>ROUND(SUM(I5890),2)</f>
        <v>13.92</v>
      </c>
    </row>
    <row r="5892" spans="1:9" ht="9.9499999999999993" customHeight="1" x14ac:dyDescent="0.25">
      <c r="A5892" s="8"/>
      <c r="B5892" s="8"/>
      <c r="C5892" s="8"/>
      <c r="D5892" s="8"/>
      <c r="E5892" s="8"/>
      <c r="F5892" s="8"/>
      <c r="G5892" s="62"/>
      <c r="H5892" s="62"/>
      <c r="I5892" s="62"/>
    </row>
    <row r="5893" spans="1:9" ht="20.100000000000001" customHeight="1" x14ac:dyDescent="0.25">
      <c r="A5893" s="63" t="s">
        <v>5690</v>
      </c>
      <c r="B5893" s="63"/>
      <c r="C5893" s="63"/>
      <c r="D5893" s="63"/>
      <c r="E5893" s="63"/>
      <c r="F5893" s="63"/>
      <c r="G5893" s="63"/>
      <c r="H5893" s="63"/>
      <c r="I5893" s="63"/>
    </row>
    <row r="5894" spans="1:9" ht="15" customHeight="1" x14ac:dyDescent="0.25">
      <c r="A5894" s="64" t="s">
        <v>3887</v>
      </c>
      <c r="B5894" s="64"/>
      <c r="C5894" s="65" t="s">
        <v>3</v>
      </c>
      <c r="D5894" s="65"/>
      <c r="E5894" s="65"/>
      <c r="F5894" s="12" t="s">
        <v>4</v>
      </c>
      <c r="G5894" s="12" t="s">
        <v>3725</v>
      </c>
      <c r="H5894" s="12" t="s">
        <v>3726</v>
      </c>
      <c r="I5894" s="12" t="s">
        <v>3727</v>
      </c>
    </row>
    <row r="5895" spans="1:9" ht="21" customHeight="1" x14ac:dyDescent="0.25">
      <c r="A5895" s="13" t="s">
        <v>5691</v>
      </c>
      <c r="B5895" s="14" t="s">
        <v>5692</v>
      </c>
      <c r="C5895" s="66" t="s">
        <v>17</v>
      </c>
      <c r="D5895" s="66"/>
      <c r="E5895" s="66"/>
      <c r="F5895" s="13" t="s">
        <v>61</v>
      </c>
      <c r="G5895" s="15">
        <v>1</v>
      </c>
      <c r="H5895" s="16">
        <v>14.41</v>
      </c>
      <c r="I5895" s="16">
        <f>ROUND(ROUND(G5895,8)*H5895,2)</f>
        <v>14.41</v>
      </c>
    </row>
    <row r="5896" spans="1:9" ht="15" customHeight="1" x14ac:dyDescent="0.25">
      <c r="A5896" s="8"/>
      <c r="B5896" s="8"/>
      <c r="C5896" s="8"/>
      <c r="D5896" s="8"/>
      <c r="E5896" s="8"/>
      <c r="F5896" s="8"/>
      <c r="G5896" s="67" t="s">
        <v>3896</v>
      </c>
      <c r="H5896" s="67"/>
      <c r="I5896" s="17">
        <f>SUM(I5895:I5895)</f>
        <v>14.41</v>
      </c>
    </row>
    <row r="5897" spans="1:9" ht="15" customHeight="1" x14ac:dyDescent="0.25">
      <c r="A5897" s="64" t="s">
        <v>3872</v>
      </c>
      <c r="B5897" s="64"/>
      <c r="C5897" s="65" t="s">
        <v>3</v>
      </c>
      <c r="D5897" s="65"/>
      <c r="E5897" s="65"/>
      <c r="F5897" s="12" t="s">
        <v>4</v>
      </c>
      <c r="G5897" s="12" t="s">
        <v>3725</v>
      </c>
      <c r="H5897" s="12" t="s">
        <v>3726</v>
      </c>
      <c r="I5897" s="12" t="s">
        <v>3727</v>
      </c>
    </row>
    <row r="5898" spans="1:9" ht="15" customHeight="1" x14ac:dyDescent="0.25">
      <c r="A5898" s="13" t="s">
        <v>4269</v>
      </c>
      <c r="B5898" s="14" t="s">
        <v>4270</v>
      </c>
      <c r="C5898" s="66" t="s">
        <v>17</v>
      </c>
      <c r="D5898" s="66"/>
      <c r="E5898" s="66"/>
      <c r="F5898" s="13" t="s">
        <v>25</v>
      </c>
      <c r="G5898" s="15">
        <v>0.18</v>
      </c>
      <c r="H5898" s="16">
        <v>33.94</v>
      </c>
      <c r="I5898" s="16">
        <f>ROUND(ROUND(G5898,8)*H5898,2)</f>
        <v>6.11</v>
      </c>
    </row>
    <row r="5899" spans="1:9" ht="18" customHeight="1" x14ac:dyDescent="0.25">
      <c r="A5899" s="8"/>
      <c r="B5899" s="8"/>
      <c r="C5899" s="8"/>
      <c r="D5899" s="8"/>
      <c r="E5899" s="8"/>
      <c r="F5899" s="8"/>
      <c r="G5899" s="67" t="s">
        <v>3875</v>
      </c>
      <c r="H5899" s="67"/>
      <c r="I5899" s="17">
        <f>SUM(I5898:I5898)</f>
        <v>6.11</v>
      </c>
    </row>
    <row r="5900" spans="1:9" ht="15" customHeight="1" x14ac:dyDescent="0.25">
      <c r="A5900" s="69" t="s">
        <v>5693</v>
      </c>
      <c r="B5900" s="69"/>
      <c r="C5900" s="69"/>
      <c r="D5900" s="8"/>
      <c r="E5900" s="8"/>
      <c r="F5900" s="8"/>
      <c r="G5900" s="68" t="s">
        <v>3745</v>
      </c>
      <c r="H5900" s="68"/>
      <c r="I5900" s="4">
        <v>20.52</v>
      </c>
    </row>
    <row r="5901" spans="1:9" ht="2.1" customHeight="1" x14ac:dyDescent="0.25">
      <c r="A5901" s="69"/>
      <c r="B5901" s="69"/>
      <c r="C5901" s="69"/>
      <c r="D5901" s="8"/>
      <c r="E5901" s="8"/>
      <c r="F5901" s="8"/>
      <c r="G5901" s="8"/>
      <c r="H5901" s="8"/>
      <c r="I5901" s="8"/>
    </row>
    <row r="5902" spans="1:9" ht="9.9499999999999993" customHeight="1" x14ac:dyDescent="0.25">
      <c r="A5902" s="8"/>
      <c r="B5902" s="8"/>
      <c r="C5902" s="8"/>
      <c r="D5902" s="8"/>
      <c r="E5902" s="8"/>
      <c r="F5902" s="8"/>
      <c r="G5902" s="62"/>
      <c r="H5902" s="62"/>
      <c r="I5902" s="62"/>
    </row>
    <row r="5903" spans="1:9" ht="20.100000000000001" customHeight="1" x14ac:dyDescent="0.25">
      <c r="A5903" s="63" t="s">
        <v>5694</v>
      </c>
      <c r="B5903" s="63"/>
      <c r="C5903" s="63"/>
      <c r="D5903" s="63"/>
      <c r="E5903" s="63"/>
      <c r="F5903" s="63"/>
      <c r="G5903" s="63"/>
      <c r="H5903" s="63"/>
      <c r="I5903" s="63"/>
    </row>
    <row r="5904" spans="1:9" ht="15" customHeight="1" x14ac:dyDescent="0.25">
      <c r="A5904" s="64" t="s">
        <v>3887</v>
      </c>
      <c r="B5904" s="64"/>
      <c r="C5904" s="65" t="s">
        <v>3</v>
      </c>
      <c r="D5904" s="65"/>
      <c r="E5904" s="65"/>
      <c r="F5904" s="12" t="s">
        <v>4</v>
      </c>
      <c r="G5904" s="12" t="s">
        <v>3725</v>
      </c>
      <c r="H5904" s="12" t="s">
        <v>3726</v>
      </c>
      <c r="I5904" s="12" t="s">
        <v>3727</v>
      </c>
    </row>
    <row r="5905" spans="1:9" ht="15" customHeight="1" x14ac:dyDescent="0.25">
      <c r="A5905" s="13" t="s">
        <v>5695</v>
      </c>
      <c r="B5905" s="14" t="s">
        <v>5696</v>
      </c>
      <c r="C5905" s="66" t="s">
        <v>188</v>
      </c>
      <c r="D5905" s="66"/>
      <c r="E5905" s="66"/>
      <c r="F5905" s="13" t="s">
        <v>286</v>
      </c>
      <c r="G5905" s="15">
        <v>1</v>
      </c>
      <c r="H5905" s="16">
        <v>28.29</v>
      </c>
      <c r="I5905" s="16">
        <f>TRUNC(TRUNC(G5905,8)*H5905,2)</f>
        <v>28.29</v>
      </c>
    </row>
    <row r="5906" spans="1:9" ht="15" customHeight="1" x14ac:dyDescent="0.25">
      <c r="A5906" s="8"/>
      <c r="B5906" s="8"/>
      <c r="C5906" s="8"/>
      <c r="D5906" s="8"/>
      <c r="E5906" s="8"/>
      <c r="F5906" s="8"/>
      <c r="G5906" s="67" t="s">
        <v>3896</v>
      </c>
      <c r="H5906" s="67"/>
      <c r="I5906" s="17">
        <f>SUM(I5905:I5905)</f>
        <v>28.29</v>
      </c>
    </row>
    <row r="5907" spans="1:9" ht="15" customHeight="1" x14ac:dyDescent="0.25">
      <c r="A5907" s="8"/>
      <c r="B5907" s="8"/>
      <c r="C5907" s="8"/>
      <c r="D5907" s="8"/>
      <c r="E5907" s="8"/>
      <c r="F5907" s="8"/>
      <c r="G5907" s="68" t="s">
        <v>3745</v>
      </c>
      <c r="H5907" s="68"/>
      <c r="I5907" s="4">
        <f>ROUND(SUM(I5906),2)</f>
        <v>28.29</v>
      </c>
    </row>
    <row r="5908" spans="1:9" ht="9.9499999999999993" customHeight="1" x14ac:dyDescent="0.25">
      <c r="A5908" s="8"/>
      <c r="B5908" s="8"/>
      <c r="C5908" s="8"/>
      <c r="D5908" s="8"/>
      <c r="E5908" s="8"/>
      <c r="F5908" s="8"/>
      <c r="G5908" s="62"/>
      <c r="H5908" s="62"/>
      <c r="I5908" s="62"/>
    </row>
    <row r="5909" spans="1:9" ht="20.100000000000001" customHeight="1" x14ac:dyDescent="0.25">
      <c r="A5909" s="63" t="s">
        <v>5697</v>
      </c>
      <c r="B5909" s="63"/>
      <c r="C5909" s="63"/>
      <c r="D5909" s="63"/>
      <c r="E5909" s="63"/>
      <c r="F5909" s="63"/>
      <c r="G5909" s="63"/>
      <c r="H5909" s="63"/>
      <c r="I5909" s="63"/>
    </row>
    <row r="5910" spans="1:9" ht="15" customHeight="1" x14ac:dyDescent="0.25">
      <c r="A5910" s="64" t="s">
        <v>3887</v>
      </c>
      <c r="B5910" s="64"/>
      <c r="C5910" s="65" t="s">
        <v>3</v>
      </c>
      <c r="D5910" s="65"/>
      <c r="E5910" s="65"/>
      <c r="F5910" s="12" t="s">
        <v>4</v>
      </c>
      <c r="G5910" s="12" t="s">
        <v>3725</v>
      </c>
      <c r="H5910" s="12" t="s">
        <v>3726</v>
      </c>
      <c r="I5910" s="12" t="s">
        <v>3727</v>
      </c>
    </row>
    <row r="5911" spans="1:9" ht="15" customHeight="1" x14ac:dyDescent="0.25">
      <c r="A5911" s="13" t="s">
        <v>5698</v>
      </c>
      <c r="B5911" s="14" t="s">
        <v>5699</v>
      </c>
      <c r="C5911" s="66" t="s">
        <v>188</v>
      </c>
      <c r="D5911" s="66"/>
      <c r="E5911" s="66"/>
      <c r="F5911" s="13" t="s">
        <v>286</v>
      </c>
      <c r="G5911" s="15">
        <v>1</v>
      </c>
      <c r="H5911" s="16">
        <v>0.62</v>
      </c>
      <c r="I5911" s="16">
        <f>ROUND(ROUND(G5911,8)*H5911,2)</f>
        <v>0.62</v>
      </c>
    </row>
    <row r="5912" spans="1:9" ht="15" customHeight="1" x14ac:dyDescent="0.25">
      <c r="A5912" s="8"/>
      <c r="B5912" s="8"/>
      <c r="C5912" s="8"/>
      <c r="D5912" s="8"/>
      <c r="E5912" s="8"/>
      <c r="F5912" s="8"/>
      <c r="G5912" s="67" t="s">
        <v>3896</v>
      </c>
      <c r="H5912" s="67"/>
      <c r="I5912" s="17">
        <f>SUM(I5911:I5911)</f>
        <v>0.62</v>
      </c>
    </row>
    <row r="5913" spans="1:9" ht="15" customHeight="1" x14ac:dyDescent="0.25">
      <c r="A5913" s="64" t="s">
        <v>3872</v>
      </c>
      <c r="B5913" s="64"/>
      <c r="C5913" s="65" t="s">
        <v>3</v>
      </c>
      <c r="D5913" s="65"/>
      <c r="E5913" s="65"/>
      <c r="F5913" s="12" t="s">
        <v>4</v>
      </c>
      <c r="G5913" s="12" t="s">
        <v>3725</v>
      </c>
      <c r="H5913" s="12" t="s">
        <v>3726</v>
      </c>
      <c r="I5913" s="12" t="s">
        <v>3727</v>
      </c>
    </row>
    <row r="5914" spans="1:9" ht="21" customHeight="1" x14ac:dyDescent="0.25">
      <c r="A5914" s="13" t="s">
        <v>4267</v>
      </c>
      <c r="B5914" s="14" t="s">
        <v>4268</v>
      </c>
      <c r="C5914" s="66" t="s">
        <v>17</v>
      </c>
      <c r="D5914" s="66"/>
      <c r="E5914" s="66"/>
      <c r="F5914" s="13" t="s">
        <v>25</v>
      </c>
      <c r="G5914" s="15">
        <v>7.0000000000000007E-2</v>
      </c>
      <c r="H5914" s="16">
        <v>25.56</v>
      </c>
      <c r="I5914" s="16">
        <f>ROUND(ROUND(G5914,8)*H5914,2)</f>
        <v>1.79</v>
      </c>
    </row>
    <row r="5915" spans="1:9" ht="15" customHeight="1" x14ac:dyDescent="0.25">
      <c r="A5915" s="13" t="s">
        <v>4269</v>
      </c>
      <c r="B5915" s="14" t="s">
        <v>4270</v>
      </c>
      <c r="C5915" s="66" t="s">
        <v>17</v>
      </c>
      <c r="D5915" s="66"/>
      <c r="E5915" s="66"/>
      <c r="F5915" s="13" t="s">
        <v>25</v>
      </c>
      <c r="G5915" s="15">
        <v>7.0000000000000007E-2</v>
      </c>
      <c r="H5915" s="16">
        <v>33.94</v>
      </c>
      <c r="I5915" s="16">
        <f>ROUND(ROUND(G5915,8)*H5915,2)</f>
        <v>2.38</v>
      </c>
    </row>
    <row r="5916" spans="1:9" ht="18" customHeight="1" x14ac:dyDescent="0.25">
      <c r="A5916" s="8"/>
      <c r="B5916" s="8"/>
      <c r="C5916" s="8"/>
      <c r="D5916" s="8"/>
      <c r="E5916" s="8"/>
      <c r="F5916" s="8"/>
      <c r="G5916" s="67" t="s">
        <v>3875</v>
      </c>
      <c r="H5916" s="67"/>
      <c r="I5916" s="17">
        <f>SUM(I5914:I5915)</f>
        <v>4.17</v>
      </c>
    </row>
    <row r="5917" spans="1:9" ht="15" customHeight="1" x14ac:dyDescent="0.25">
      <c r="A5917" s="69" t="s">
        <v>5700</v>
      </c>
      <c r="B5917" s="69"/>
      <c r="C5917" s="69"/>
      <c r="D5917" s="8"/>
      <c r="E5917" s="8"/>
      <c r="F5917" s="8"/>
      <c r="G5917" s="68" t="s">
        <v>3745</v>
      </c>
      <c r="H5917" s="68"/>
      <c r="I5917" s="4">
        <v>4.79</v>
      </c>
    </row>
    <row r="5918" spans="1:9" ht="9" customHeight="1" x14ac:dyDescent="0.25">
      <c r="A5918" s="69"/>
      <c r="B5918" s="69"/>
      <c r="C5918" s="69"/>
      <c r="D5918" s="8"/>
      <c r="E5918" s="8"/>
      <c r="F5918" s="8"/>
      <c r="G5918" s="8"/>
      <c r="H5918" s="8"/>
      <c r="I5918" s="8"/>
    </row>
    <row r="5919" spans="1:9" ht="9.9499999999999993" customHeight="1" x14ac:dyDescent="0.25">
      <c r="A5919" s="8"/>
      <c r="B5919" s="8"/>
      <c r="C5919" s="8"/>
      <c r="D5919" s="8"/>
      <c r="E5919" s="8"/>
      <c r="F5919" s="8"/>
      <c r="G5919" s="62"/>
      <c r="H5919" s="62"/>
      <c r="I5919" s="62"/>
    </row>
    <row r="5920" spans="1:9" ht="20.100000000000001" customHeight="1" x14ac:dyDescent="0.25">
      <c r="A5920" s="63" t="s">
        <v>5701</v>
      </c>
      <c r="B5920" s="63"/>
      <c r="C5920" s="63"/>
      <c r="D5920" s="63"/>
      <c r="E5920" s="63"/>
      <c r="F5920" s="63"/>
      <c r="G5920" s="63"/>
      <c r="H5920" s="63"/>
      <c r="I5920" s="63"/>
    </row>
    <row r="5921" spans="1:9" ht="15" customHeight="1" x14ac:dyDescent="0.25">
      <c r="A5921" s="64" t="s">
        <v>3887</v>
      </c>
      <c r="B5921" s="64"/>
      <c r="C5921" s="65" t="s">
        <v>3</v>
      </c>
      <c r="D5921" s="65"/>
      <c r="E5921" s="65"/>
      <c r="F5921" s="12" t="s">
        <v>4</v>
      </c>
      <c r="G5921" s="12" t="s">
        <v>3725</v>
      </c>
      <c r="H5921" s="12" t="s">
        <v>3726</v>
      </c>
      <c r="I5921" s="12" t="s">
        <v>3727</v>
      </c>
    </row>
    <row r="5922" spans="1:9" ht="15" customHeight="1" x14ac:dyDescent="0.25">
      <c r="A5922" s="13" t="s">
        <v>5702</v>
      </c>
      <c r="B5922" s="14" t="s">
        <v>5703</v>
      </c>
      <c r="C5922" s="66" t="s">
        <v>188</v>
      </c>
      <c r="D5922" s="66"/>
      <c r="E5922" s="66"/>
      <c r="F5922" s="13" t="s">
        <v>4342</v>
      </c>
      <c r="G5922" s="15">
        <v>6</v>
      </c>
      <c r="H5922" s="16">
        <v>13.8</v>
      </c>
      <c r="I5922" s="16">
        <f t="shared" ref="I5922:I5927" si="47">TRUNC(TRUNC(G5922,8)*H5922,2)</f>
        <v>82.8</v>
      </c>
    </row>
    <row r="5923" spans="1:9" ht="15" customHeight="1" x14ac:dyDescent="0.25">
      <c r="A5923" s="13" t="s">
        <v>5704</v>
      </c>
      <c r="B5923" s="14" t="s">
        <v>5705</v>
      </c>
      <c r="C5923" s="66" t="s">
        <v>188</v>
      </c>
      <c r="D5923" s="66"/>
      <c r="E5923" s="66"/>
      <c r="F5923" s="13" t="s">
        <v>286</v>
      </c>
      <c r="G5923" s="15">
        <v>1</v>
      </c>
      <c r="H5923" s="16">
        <v>139.9</v>
      </c>
      <c r="I5923" s="16">
        <f t="shared" si="47"/>
        <v>139.9</v>
      </c>
    </row>
    <row r="5924" spans="1:9" ht="29.1" customHeight="1" x14ac:dyDescent="0.25">
      <c r="A5924" s="13" t="s">
        <v>5706</v>
      </c>
      <c r="B5924" s="14" t="s">
        <v>5707</v>
      </c>
      <c r="C5924" s="66" t="s">
        <v>17</v>
      </c>
      <c r="D5924" s="66"/>
      <c r="E5924" s="66"/>
      <c r="F5924" s="13" t="s">
        <v>61</v>
      </c>
      <c r="G5924" s="15">
        <v>1</v>
      </c>
      <c r="H5924" s="16">
        <v>143.94999999999999</v>
      </c>
      <c r="I5924" s="16">
        <f t="shared" si="47"/>
        <v>143.94999999999999</v>
      </c>
    </row>
    <row r="5925" spans="1:9" ht="15" customHeight="1" x14ac:dyDescent="0.25">
      <c r="A5925" s="13" t="s">
        <v>5708</v>
      </c>
      <c r="B5925" s="14" t="s">
        <v>5709</v>
      </c>
      <c r="C5925" s="66" t="s">
        <v>188</v>
      </c>
      <c r="D5925" s="66"/>
      <c r="E5925" s="66"/>
      <c r="F5925" s="13" t="s">
        <v>5710</v>
      </c>
      <c r="G5925" s="15">
        <v>4</v>
      </c>
      <c r="H5925" s="16">
        <v>0.96</v>
      </c>
      <c r="I5925" s="16">
        <f t="shared" si="47"/>
        <v>3.84</v>
      </c>
    </row>
    <row r="5926" spans="1:9" ht="21" customHeight="1" x14ac:dyDescent="0.25">
      <c r="A5926" s="13" t="s">
        <v>5711</v>
      </c>
      <c r="B5926" s="14" t="s">
        <v>5712</v>
      </c>
      <c r="C5926" s="66" t="s">
        <v>17</v>
      </c>
      <c r="D5926" s="66"/>
      <c r="E5926" s="66"/>
      <c r="F5926" s="13" t="s">
        <v>61</v>
      </c>
      <c r="G5926" s="15">
        <v>6</v>
      </c>
      <c r="H5926" s="16">
        <v>8.39</v>
      </c>
      <c r="I5926" s="16">
        <f t="shared" si="47"/>
        <v>50.34</v>
      </c>
    </row>
    <row r="5927" spans="1:9" ht="21" customHeight="1" x14ac:dyDescent="0.25">
      <c r="A5927" s="13" t="s">
        <v>5713</v>
      </c>
      <c r="B5927" s="14" t="s">
        <v>5714</v>
      </c>
      <c r="C5927" s="66" t="s">
        <v>17</v>
      </c>
      <c r="D5927" s="66"/>
      <c r="E5927" s="66"/>
      <c r="F5927" s="13" t="s">
        <v>178</v>
      </c>
      <c r="G5927" s="15">
        <v>6</v>
      </c>
      <c r="H5927" s="16">
        <v>87.21</v>
      </c>
      <c r="I5927" s="16">
        <f t="shared" si="47"/>
        <v>523.26</v>
      </c>
    </row>
    <row r="5928" spans="1:9" ht="15" customHeight="1" x14ac:dyDescent="0.25">
      <c r="A5928" s="8"/>
      <c r="B5928" s="8"/>
      <c r="C5928" s="8"/>
      <c r="D5928" s="8"/>
      <c r="E5928" s="8"/>
      <c r="F5928" s="8"/>
      <c r="G5928" s="67" t="s">
        <v>3896</v>
      </c>
      <c r="H5928" s="67"/>
      <c r="I5928" s="17">
        <f>SUM(I5922:I5927)</f>
        <v>944.08999999999992</v>
      </c>
    </row>
    <row r="5929" spans="1:9" ht="15" customHeight="1" x14ac:dyDescent="0.25">
      <c r="A5929" s="64" t="s">
        <v>3872</v>
      </c>
      <c r="B5929" s="64"/>
      <c r="C5929" s="65" t="s">
        <v>3</v>
      </c>
      <c r="D5929" s="65"/>
      <c r="E5929" s="65"/>
      <c r="F5929" s="12" t="s">
        <v>4</v>
      </c>
      <c r="G5929" s="12" t="s">
        <v>3725</v>
      </c>
      <c r="H5929" s="12" t="s">
        <v>3726</v>
      </c>
      <c r="I5929" s="12" t="s">
        <v>3727</v>
      </c>
    </row>
    <row r="5930" spans="1:9" ht="15" customHeight="1" x14ac:dyDescent="0.25">
      <c r="A5930" s="13" t="s">
        <v>4269</v>
      </c>
      <c r="B5930" s="14" t="s">
        <v>4270</v>
      </c>
      <c r="C5930" s="66" t="s">
        <v>17</v>
      </c>
      <c r="D5930" s="66"/>
      <c r="E5930" s="66"/>
      <c r="F5930" s="13" t="s">
        <v>25</v>
      </c>
      <c r="G5930" s="15">
        <v>5.5</v>
      </c>
      <c r="H5930" s="16">
        <v>33.94</v>
      </c>
      <c r="I5930" s="16">
        <f>TRUNC(TRUNC(G5930,8)*H5930,2)</f>
        <v>186.67</v>
      </c>
    </row>
    <row r="5931" spans="1:9" ht="15" customHeight="1" x14ac:dyDescent="0.25">
      <c r="A5931" s="13" t="s">
        <v>3899</v>
      </c>
      <c r="B5931" s="14" t="s">
        <v>3900</v>
      </c>
      <c r="C5931" s="66" t="s">
        <v>17</v>
      </c>
      <c r="D5931" s="66"/>
      <c r="E5931" s="66"/>
      <c r="F5931" s="13" t="s">
        <v>25</v>
      </c>
      <c r="G5931" s="15">
        <v>5.5</v>
      </c>
      <c r="H5931" s="16">
        <v>24.37</v>
      </c>
      <c r="I5931" s="16">
        <f>TRUNC(TRUNC(G5931,8)*H5931,2)</f>
        <v>134.03</v>
      </c>
    </row>
    <row r="5932" spans="1:9" ht="18" customHeight="1" x14ac:dyDescent="0.25">
      <c r="A5932" s="8"/>
      <c r="B5932" s="8"/>
      <c r="C5932" s="8"/>
      <c r="D5932" s="8"/>
      <c r="E5932" s="8"/>
      <c r="F5932" s="8"/>
      <c r="G5932" s="67" t="s">
        <v>3875</v>
      </c>
      <c r="H5932" s="67"/>
      <c r="I5932" s="17">
        <f>SUM(I5930:I5931)</f>
        <v>320.7</v>
      </c>
    </row>
    <row r="5933" spans="1:9" ht="15" customHeight="1" x14ac:dyDescent="0.25">
      <c r="A5933" s="8"/>
      <c r="B5933" s="8"/>
      <c r="C5933" s="8"/>
      <c r="D5933" s="8"/>
      <c r="E5933" s="8"/>
      <c r="F5933" s="8"/>
      <c r="G5933" s="68" t="s">
        <v>3745</v>
      </c>
      <c r="H5933" s="68"/>
      <c r="I5933" s="4">
        <f>ROUND(SUM(I5928,I5932),2)</f>
        <v>1264.79</v>
      </c>
    </row>
    <row r="5934" spans="1:9" ht="9.9499999999999993" customHeight="1" x14ac:dyDescent="0.25">
      <c r="A5934" s="8"/>
      <c r="B5934" s="8"/>
      <c r="C5934" s="8"/>
      <c r="D5934" s="8"/>
      <c r="E5934" s="8"/>
      <c r="F5934" s="8"/>
      <c r="G5934" s="62"/>
      <c r="H5934" s="62"/>
      <c r="I5934" s="62"/>
    </row>
    <row r="5935" spans="1:9" ht="20.100000000000001" customHeight="1" x14ac:dyDescent="0.25">
      <c r="A5935" s="63" t="s">
        <v>5715</v>
      </c>
      <c r="B5935" s="63"/>
      <c r="C5935" s="63"/>
      <c r="D5935" s="63"/>
      <c r="E5935" s="63"/>
      <c r="F5935" s="63"/>
      <c r="G5935" s="63"/>
      <c r="H5935" s="63"/>
      <c r="I5935" s="63"/>
    </row>
    <row r="5936" spans="1:9" ht="15" customHeight="1" x14ac:dyDescent="0.25">
      <c r="A5936" s="64" t="s">
        <v>3887</v>
      </c>
      <c r="B5936" s="64"/>
      <c r="C5936" s="65" t="s">
        <v>3</v>
      </c>
      <c r="D5936" s="65"/>
      <c r="E5936" s="65"/>
      <c r="F5936" s="12" t="s">
        <v>4</v>
      </c>
      <c r="G5936" s="12" t="s">
        <v>3725</v>
      </c>
      <c r="H5936" s="12" t="s">
        <v>3726</v>
      </c>
      <c r="I5936" s="12" t="s">
        <v>3727</v>
      </c>
    </row>
    <row r="5937" spans="1:9" ht="15" customHeight="1" x14ac:dyDescent="0.25">
      <c r="A5937" s="13" t="s">
        <v>5716</v>
      </c>
      <c r="B5937" s="14" t="s">
        <v>5717</v>
      </c>
      <c r="C5937" s="66" t="s">
        <v>188</v>
      </c>
      <c r="D5937" s="66"/>
      <c r="E5937" s="66"/>
      <c r="F5937" s="13" t="s">
        <v>286</v>
      </c>
      <c r="G5937" s="15">
        <v>1</v>
      </c>
      <c r="H5937" s="16">
        <v>0.41</v>
      </c>
      <c r="I5937" s="16">
        <f>ROUND(ROUND(G5937,8)*H5937,2)</f>
        <v>0.41</v>
      </c>
    </row>
    <row r="5938" spans="1:9" ht="15" customHeight="1" x14ac:dyDescent="0.25">
      <c r="A5938" s="8"/>
      <c r="B5938" s="8"/>
      <c r="C5938" s="8"/>
      <c r="D5938" s="8"/>
      <c r="E5938" s="8"/>
      <c r="F5938" s="8"/>
      <c r="G5938" s="67" t="s">
        <v>3896</v>
      </c>
      <c r="H5938" s="67"/>
      <c r="I5938" s="17">
        <f>SUM(I5937:I5937)</f>
        <v>0.41</v>
      </c>
    </row>
    <row r="5939" spans="1:9" ht="15" customHeight="1" x14ac:dyDescent="0.25">
      <c r="A5939" s="64" t="s">
        <v>3872</v>
      </c>
      <c r="B5939" s="64"/>
      <c r="C5939" s="65" t="s">
        <v>3</v>
      </c>
      <c r="D5939" s="65"/>
      <c r="E5939" s="65"/>
      <c r="F5939" s="12" t="s">
        <v>4</v>
      </c>
      <c r="G5939" s="12" t="s">
        <v>3725</v>
      </c>
      <c r="H5939" s="12" t="s">
        <v>3726</v>
      </c>
      <c r="I5939" s="12" t="s">
        <v>3727</v>
      </c>
    </row>
    <row r="5940" spans="1:9" ht="21" customHeight="1" x14ac:dyDescent="0.25">
      <c r="A5940" s="13" t="s">
        <v>4267</v>
      </c>
      <c r="B5940" s="14" t="s">
        <v>4268</v>
      </c>
      <c r="C5940" s="66" t="s">
        <v>17</v>
      </c>
      <c r="D5940" s="66"/>
      <c r="E5940" s="66"/>
      <c r="F5940" s="13" t="s">
        <v>25</v>
      </c>
      <c r="G5940" s="15">
        <v>7.0000000000000007E-2</v>
      </c>
      <c r="H5940" s="16">
        <v>25.56</v>
      </c>
      <c r="I5940" s="16">
        <f>ROUND(ROUND(G5940,8)*H5940,2)</f>
        <v>1.79</v>
      </c>
    </row>
    <row r="5941" spans="1:9" ht="15" customHeight="1" x14ac:dyDescent="0.25">
      <c r="A5941" s="13" t="s">
        <v>4269</v>
      </c>
      <c r="B5941" s="14" t="s">
        <v>4270</v>
      </c>
      <c r="C5941" s="66" t="s">
        <v>17</v>
      </c>
      <c r="D5941" s="66"/>
      <c r="E5941" s="66"/>
      <c r="F5941" s="13" t="s">
        <v>25</v>
      </c>
      <c r="G5941" s="15">
        <v>7.0000000000000007E-2</v>
      </c>
      <c r="H5941" s="16">
        <v>33.94</v>
      </c>
      <c r="I5941" s="16">
        <f>ROUND(ROUND(G5941,8)*H5941,2)</f>
        <v>2.38</v>
      </c>
    </row>
    <row r="5942" spans="1:9" ht="18" customHeight="1" x14ac:dyDescent="0.25">
      <c r="A5942" s="8"/>
      <c r="B5942" s="8"/>
      <c r="C5942" s="8"/>
      <c r="D5942" s="8"/>
      <c r="E5942" s="8"/>
      <c r="F5942" s="8"/>
      <c r="G5942" s="67" t="s">
        <v>3875</v>
      </c>
      <c r="H5942" s="67"/>
      <c r="I5942" s="17">
        <f>SUM(I5940:I5941)</f>
        <v>4.17</v>
      </c>
    </row>
    <row r="5943" spans="1:9" ht="15" customHeight="1" x14ac:dyDescent="0.25">
      <c r="A5943" s="69" t="s">
        <v>5700</v>
      </c>
      <c r="B5943" s="69"/>
      <c r="C5943" s="69"/>
      <c r="D5943" s="8"/>
      <c r="E5943" s="8"/>
      <c r="F5943" s="8"/>
      <c r="G5943" s="68" t="s">
        <v>3745</v>
      </c>
      <c r="H5943" s="68"/>
      <c r="I5943" s="4">
        <v>4.58</v>
      </c>
    </row>
    <row r="5944" spans="1:9" ht="9" customHeight="1" x14ac:dyDescent="0.25">
      <c r="A5944" s="69"/>
      <c r="B5944" s="69"/>
      <c r="C5944" s="69"/>
      <c r="D5944" s="8"/>
      <c r="E5944" s="8"/>
      <c r="F5944" s="8"/>
      <c r="G5944" s="8"/>
      <c r="H5944" s="8"/>
      <c r="I5944" s="8"/>
    </row>
    <row r="5945" spans="1:9" ht="9.9499999999999993" customHeight="1" x14ac:dyDescent="0.25">
      <c r="A5945" s="8"/>
      <c r="B5945" s="8"/>
      <c r="C5945" s="8"/>
      <c r="D5945" s="8"/>
      <c r="E5945" s="8"/>
      <c r="F5945" s="8"/>
      <c r="G5945" s="62"/>
      <c r="H5945" s="62"/>
      <c r="I5945" s="62"/>
    </row>
    <row r="5946" spans="1:9" ht="20.100000000000001" customHeight="1" x14ac:dyDescent="0.25">
      <c r="A5946" s="63" t="s">
        <v>5718</v>
      </c>
      <c r="B5946" s="63"/>
      <c r="C5946" s="63"/>
      <c r="D5946" s="63"/>
      <c r="E5946" s="63"/>
      <c r="F5946" s="63"/>
      <c r="G5946" s="63"/>
      <c r="H5946" s="63"/>
      <c r="I5946" s="63"/>
    </row>
    <row r="5947" spans="1:9" ht="15" customHeight="1" x14ac:dyDescent="0.25">
      <c r="A5947" s="64" t="s">
        <v>3887</v>
      </c>
      <c r="B5947" s="64"/>
      <c r="C5947" s="65" t="s">
        <v>3</v>
      </c>
      <c r="D5947" s="65"/>
      <c r="E5947" s="65"/>
      <c r="F5947" s="12" t="s">
        <v>4</v>
      </c>
      <c r="G5947" s="12" t="s">
        <v>3725</v>
      </c>
      <c r="H5947" s="12" t="s">
        <v>3726</v>
      </c>
      <c r="I5947" s="12" t="s">
        <v>3727</v>
      </c>
    </row>
    <row r="5948" spans="1:9" ht="29.1" customHeight="1" x14ac:dyDescent="0.25">
      <c r="A5948" s="13" t="s">
        <v>5719</v>
      </c>
      <c r="B5948" s="14" t="s">
        <v>5720</v>
      </c>
      <c r="C5948" s="66" t="s">
        <v>188</v>
      </c>
      <c r="D5948" s="66"/>
      <c r="E5948" s="66"/>
      <c r="F5948" s="13" t="s">
        <v>286</v>
      </c>
      <c r="G5948" s="15">
        <v>1</v>
      </c>
      <c r="H5948" s="16">
        <v>2.17</v>
      </c>
      <c r="I5948" s="16">
        <f>TRUNC(TRUNC(G5948,8)*H5948,2)</f>
        <v>2.17</v>
      </c>
    </row>
    <row r="5949" spans="1:9" ht="15" customHeight="1" x14ac:dyDescent="0.25">
      <c r="A5949" s="8"/>
      <c r="B5949" s="8"/>
      <c r="C5949" s="8"/>
      <c r="D5949" s="8"/>
      <c r="E5949" s="8"/>
      <c r="F5949" s="8"/>
      <c r="G5949" s="67" t="s">
        <v>3896</v>
      </c>
      <c r="H5949" s="67"/>
      <c r="I5949" s="17">
        <f>SUM(I5948:I5948)</f>
        <v>2.17</v>
      </c>
    </row>
    <row r="5950" spans="1:9" ht="15" customHeight="1" x14ac:dyDescent="0.25">
      <c r="A5950" s="64" t="s">
        <v>3872</v>
      </c>
      <c r="B5950" s="64"/>
      <c r="C5950" s="65" t="s">
        <v>3</v>
      </c>
      <c r="D5950" s="65"/>
      <c r="E5950" s="65"/>
      <c r="F5950" s="12" t="s">
        <v>4</v>
      </c>
      <c r="G5950" s="12" t="s">
        <v>3725</v>
      </c>
      <c r="H5950" s="12" t="s">
        <v>3726</v>
      </c>
      <c r="I5950" s="12" t="s">
        <v>3727</v>
      </c>
    </row>
    <row r="5951" spans="1:9" ht="15" customHeight="1" x14ac:dyDescent="0.25">
      <c r="A5951" s="13" t="s">
        <v>3948</v>
      </c>
      <c r="B5951" s="14" t="s">
        <v>3949</v>
      </c>
      <c r="C5951" s="66" t="s">
        <v>17</v>
      </c>
      <c r="D5951" s="66"/>
      <c r="E5951" s="66"/>
      <c r="F5951" s="13" t="s">
        <v>25</v>
      </c>
      <c r="G5951" s="15">
        <v>0.01</v>
      </c>
      <c r="H5951" s="16">
        <v>33.520000000000003</v>
      </c>
      <c r="I5951" s="16">
        <f>TRUNC(TRUNC(G5951,8)*H5951,2)</f>
        <v>0.33</v>
      </c>
    </row>
    <row r="5952" spans="1:9" ht="18" customHeight="1" x14ac:dyDescent="0.25">
      <c r="A5952" s="8"/>
      <c r="B5952" s="8"/>
      <c r="C5952" s="8"/>
      <c r="D5952" s="8"/>
      <c r="E5952" s="8"/>
      <c r="F5952" s="8"/>
      <c r="G5952" s="67" t="s">
        <v>3875</v>
      </c>
      <c r="H5952" s="67"/>
      <c r="I5952" s="17">
        <f>SUM(I5951:I5951)</f>
        <v>0.33</v>
      </c>
    </row>
    <row r="5953" spans="1:9" ht="15" customHeight="1" x14ac:dyDescent="0.25">
      <c r="A5953" s="8"/>
      <c r="B5953" s="8"/>
      <c r="C5953" s="8"/>
      <c r="D5953" s="8"/>
      <c r="E5953" s="8"/>
      <c r="F5953" s="8"/>
      <c r="G5953" s="68" t="s">
        <v>3745</v>
      </c>
      <c r="H5953" s="68"/>
      <c r="I5953" s="4">
        <f>ROUND(SUM(I5949,I5952),2)</f>
        <v>2.5</v>
      </c>
    </row>
    <row r="5954" spans="1:9" ht="9.9499999999999993" customHeight="1" x14ac:dyDescent="0.25">
      <c r="A5954" s="8"/>
      <c r="B5954" s="8"/>
      <c r="C5954" s="8"/>
      <c r="D5954" s="8"/>
      <c r="E5954" s="8"/>
      <c r="F5954" s="8"/>
      <c r="G5954" s="62"/>
      <c r="H5954" s="62"/>
      <c r="I5954" s="62"/>
    </row>
    <row r="5955" spans="1:9" ht="20.100000000000001" customHeight="1" x14ac:dyDescent="0.25">
      <c r="A5955" s="63" t="s">
        <v>5721</v>
      </c>
      <c r="B5955" s="63"/>
      <c r="C5955" s="63"/>
      <c r="D5955" s="63"/>
      <c r="E5955" s="63"/>
      <c r="F5955" s="63"/>
      <c r="G5955" s="63"/>
      <c r="H5955" s="63"/>
      <c r="I5955" s="63"/>
    </row>
    <row r="5956" spans="1:9" ht="15" customHeight="1" x14ac:dyDescent="0.25">
      <c r="A5956" s="64" t="s">
        <v>3872</v>
      </c>
      <c r="B5956" s="64"/>
      <c r="C5956" s="65" t="s">
        <v>3</v>
      </c>
      <c r="D5956" s="65"/>
      <c r="E5956" s="65"/>
      <c r="F5956" s="12" t="s">
        <v>4</v>
      </c>
      <c r="G5956" s="12" t="s">
        <v>3725</v>
      </c>
      <c r="H5956" s="12" t="s">
        <v>3726</v>
      </c>
      <c r="I5956" s="12" t="s">
        <v>3727</v>
      </c>
    </row>
    <row r="5957" spans="1:9" ht="21" customHeight="1" x14ac:dyDescent="0.25">
      <c r="A5957" s="13" t="s">
        <v>4267</v>
      </c>
      <c r="B5957" s="14" t="s">
        <v>4268</v>
      </c>
      <c r="C5957" s="66" t="s">
        <v>17</v>
      </c>
      <c r="D5957" s="66"/>
      <c r="E5957" s="66"/>
      <c r="F5957" s="13" t="s">
        <v>25</v>
      </c>
      <c r="G5957" s="15">
        <v>7.0000000000000007E-2</v>
      </c>
      <c r="H5957" s="16">
        <v>25.56</v>
      </c>
      <c r="I5957" s="16">
        <f>ROUND(ROUND(G5957,8)*H5957,2)</f>
        <v>1.79</v>
      </c>
    </row>
    <row r="5958" spans="1:9" ht="15" customHeight="1" x14ac:dyDescent="0.25">
      <c r="A5958" s="13" t="s">
        <v>4269</v>
      </c>
      <c r="B5958" s="14" t="s">
        <v>4270</v>
      </c>
      <c r="C5958" s="66" t="s">
        <v>17</v>
      </c>
      <c r="D5958" s="66"/>
      <c r="E5958" s="66"/>
      <c r="F5958" s="13" t="s">
        <v>25</v>
      </c>
      <c r="G5958" s="15">
        <v>7.0000000000000007E-2</v>
      </c>
      <c r="H5958" s="16">
        <v>33.94</v>
      </c>
      <c r="I5958" s="16">
        <f>ROUND(ROUND(G5958,8)*H5958,2)</f>
        <v>2.38</v>
      </c>
    </row>
    <row r="5959" spans="1:9" ht="18" customHeight="1" x14ac:dyDescent="0.25">
      <c r="A5959" s="8"/>
      <c r="B5959" s="8"/>
      <c r="C5959" s="8"/>
      <c r="D5959" s="8"/>
      <c r="E5959" s="8"/>
      <c r="F5959" s="8"/>
      <c r="G5959" s="67" t="s">
        <v>3875</v>
      </c>
      <c r="H5959" s="67"/>
      <c r="I5959" s="17">
        <f>SUM(I5957:I5958)</f>
        <v>4.17</v>
      </c>
    </row>
    <row r="5960" spans="1:9" ht="15" customHeight="1" x14ac:dyDescent="0.25">
      <c r="A5960" s="69" t="s">
        <v>5700</v>
      </c>
      <c r="B5960" s="69"/>
      <c r="C5960" s="69"/>
      <c r="D5960" s="8"/>
      <c r="E5960" s="8"/>
      <c r="F5960" s="8"/>
      <c r="G5960" s="68" t="s">
        <v>3745</v>
      </c>
      <c r="H5960" s="68"/>
      <c r="I5960" s="4">
        <v>4.17</v>
      </c>
    </row>
    <row r="5961" spans="1:9" ht="9" customHeight="1" x14ac:dyDescent="0.25">
      <c r="A5961" s="69"/>
      <c r="B5961" s="69"/>
      <c r="C5961" s="69"/>
      <c r="D5961" s="8"/>
      <c r="E5961" s="8"/>
      <c r="F5961" s="8"/>
      <c r="G5961" s="8"/>
      <c r="H5961" s="8"/>
      <c r="I5961" s="8"/>
    </row>
    <row r="5962" spans="1:9" ht="9.9499999999999993" customHeight="1" x14ac:dyDescent="0.25">
      <c r="A5962" s="8"/>
      <c r="B5962" s="8"/>
      <c r="C5962" s="8"/>
      <c r="D5962" s="8"/>
      <c r="E5962" s="8"/>
      <c r="F5962" s="8"/>
      <c r="G5962" s="62"/>
      <c r="H5962" s="62"/>
      <c r="I5962" s="62"/>
    </row>
    <row r="5963" spans="1:9" ht="20.100000000000001" customHeight="1" x14ac:dyDescent="0.25">
      <c r="A5963" s="63" t="s">
        <v>5722</v>
      </c>
      <c r="B5963" s="63"/>
      <c r="C5963" s="63"/>
      <c r="D5963" s="63"/>
      <c r="E5963" s="63"/>
      <c r="F5963" s="63"/>
      <c r="G5963" s="63"/>
      <c r="H5963" s="63"/>
      <c r="I5963" s="63"/>
    </row>
    <row r="5964" spans="1:9" ht="15" customHeight="1" x14ac:dyDescent="0.25">
      <c r="A5964" s="64" t="s">
        <v>3887</v>
      </c>
      <c r="B5964" s="64"/>
      <c r="C5964" s="65" t="s">
        <v>3</v>
      </c>
      <c r="D5964" s="65"/>
      <c r="E5964" s="65"/>
      <c r="F5964" s="12" t="s">
        <v>4</v>
      </c>
      <c r="G5964" s="12" t="s">
        <v>3725</v>
      </c>
      <c r="H5964" s="12" t="s">
        <v>3726</v>
      </c>
      <c r="I5964" s="12" t="s">
        <v>3727</v>
      </c>
    </row>
    <row r="5965" spans="1:9" ht="21" customHeight="1" x14ac:dyDescent="0.25">
      <c r="A5965" s="13" t="s">
        <v>5723</v>
      </c>
      <c r="B5965" s="14" t="s">
        <v>5724</v>
      </c>
      <c r="C5965" s="66" t="s">
        <v>188</v>
      </c>
      <c r="D5965" s="66"/>
      <c r="E5965" s="66"/>
      <c r="F5965" s="13" t="s">
        <v>286</v>
      </c>
      <c r="G5965" s="15">
        <v>1</v>
      </c>
      <c r="H5965" s="16">
        <v>214.09</v>
      </c>
      <c r="I5965" s="16">
        <f>ROUND(ROUND(G5965,8)*H5965,2)</f>
        <v>214.09</v>
      </c>
    </row>
    <row r="5966" spans="1:9" ht="15" customHeight="1" x14ac:dyDescent="0.25">
      <c r="A5966" s="8"/>
      <c r="B5966" s="8"/>
      <c r="C5966" s="8"/>
      <c r="D5966" s="8"/>
      <c r="E5966" s="8"/>
      <c r="F5966" s="8"/>
      <c r="G5966" s="67" t="s">
        <v>3896</v>
      </c>
      <c r="H5966" s="67"/>
      <c r="I5966" s="17">
        <f>SUM(I5965:I5965)</f>
        <v>214.09</v>
      </c>
    </row>
    <row r="5967" spans="1:9" ht="15" customHeight="1" x14ac:dyDescent="0.25">
      <c r="A5967" s="69" t="s">
        <v>5725</v>
      </c>
      <c r="B5967" s="69"/>
      <c r="C5967" s="69"/>
      <c r="D5967" s="8"/>
      <c r="E5967" s="8"/>
      <c r="F5967" s="8"/>
      <c r="G5967" s="68" t="s">
        <v>3745</v>
      </c>
      <c r="H5967" s="68"/>
      <c r="I5967" s="4">
        <v>214.09</v>
      </c>
    </row>
    <row r="5968" spans="1:9" ht="9.9499999999999993" customHeight="1" x14ac:dyDescent="0.25">
      <c r="A5968" s="8"/>
      <c r="B5968" s="8"/>
      <c r="C5968" s="8"/>
      <c r="D5968" s="8"/>
      <c r="E5968" s="8"/>
      <c r="F5968" s="8"/>
      <c r="G5968" s="62"/>
      <c r="H5968" s="62"/>
      <c r="I5968" s="62"/>
    </row>
    <row r="5969" spans="1:9" ht="20.100000000000001" customHeight="1" x14ac:dyDescent="0.25">
      <c r="A5969" s="63" t="s">
        <v>5726</v>
      </c>
      <c r="B5969" s="63"/>
      <c r="C5969" s="63"/>
      <c r="D5969" s="63"/>
      <c r="E5969" s="63"/>
      <c r="F5969" s="63"/>
      <c r="G5969" s="63"/>
      <c r="H5969" s="63"/>
      <c r="I5969" s="63"/>
    </row>
    <row r="5970" spans="1:9" ht="15" customHeight="1" x14ac:dyDescent="0.25">
      <c r="A5970" s="64" t="s">
        <v>3887</v>
      </c>
      <c r="B5970" s="64"/>
      <c r="C5970" s="65" t="s">
        <v>3</v>
      </c>
      <c r="D5970" s="65"/>
      <c r="E5970" s="65"/>
      <c r="F5970" s="12" t="s">
        <v>4</v>
      </c>
      <c r="G5970" s="12" t="s">
        <v>3725</v>
      </c>
      <c r="H5970" s="12" t="s">
        <v>3726</v>
      </c>
      <c r="I5970" s="12" t="s">
        <v>3727</v>
      </c>
    </row>
    <row r="5971" spans="1:9" ht="21" customHeight="1" x14ac:dyDescent="0.25">
      <c r="A5971" s="13" t="s">
        <v>5727</v>
      </c>
      <c r="B5971" s="14" t="s">
        <v>5728</v>
      </c>
      <c r="C5971" s="66" t="s">
        <v>188</v>
      </c>
      <c r="D5971" s="66"/>
      <c r="E5971" s="66"/>
      <c r="F5971" s="13" t="s">
        <v>286</v>
      </c>
      <c r="G5971" s="15">
        <v>1</v>
      </c>
      <c r="H5971" s="16">
        <v>20.170000000000002</v>
      </c>
      <c r="I5971" s="16">
        <f>ROUND(ROUND(G5971,8)*H5971,2)</f>
        <v>20.170000000000002</v>
      </c>
    </row>
    <row r="5972" spans="1:9" ht="15" customHeight="1" x14ac:dyDescent="0.25">
      <c r="A5972" s="8"/>
      <c r="B5972" s="8"/>
      <c r="C5972" s="8"/>
      <c r="D5972" s="8"/>
      <c r="E5972" s="8"/>
      <c r="F5972" s="8"/>
      <c r="G5972" s="67" t="s">
        <v>3896</v>
      </c>
      <c r="H5972" s="67"/>
      <c r="I5972" s="17">
        <f>SUM(I5971:I5971)</f>
        <v>20.170000000000002</v>
      </c>
    </row>
    <row r="5973" spans="1:9" ht="15" customHeight="1" x14ac:dyDescent="0.25">
      <c r="A5973" s="64" t="s">
        <v>3872</v>
      </c>
      <c r="B5973" s="64"/>
      <c r="C5973" s="65" t="s">
        <v>3</v>
      </c>
      <c r="D5973" s="65"/>
      <c r="E5973" s="65"/>
      <c r="F5973" s="12" t="s">
        <v>4</v>
      </c>
      <c r="G5973" s="12" t="s">
        <v>3725</v>
      </c>
      <c r="H5973" s="12" t="s">
        <v>3726</v>
      </c>
      <c r="I5973" s="12" t="s">
        <v>3727</v>
      </c>
    </row>
    <row r="5974" spans="1:9" ht="21" customHeight="1" x14ac:dyDescent="0.25">
      <c r="A5974" s="13" t="s">
        <v>4267</v>
      </c>
      <c r="B5974" s="14" t="s">
        <v>4268</v>
      </c>
      <c r="C5974" s="66" t="s">
        <v>17</v>
      </c>
      <c r="D5974" s="66"/>
      <c r="E5974" s="66"/>
      <c r="F5974" s="13" t="s">
        <v>25</v>
      </c>
      <c r="G5974" s="15">
        <v>1</v>
      </c>
      <c r="H5974" s="16">
        <v>25.56</v>
      </c>
      <c r="I5974" s="16">
        <f>ROUND(ROUND(G5974,8)*H5974,2)</f>
        <v>25.56</v>
      </c>
    </row>
    <row r="5975" spans="1:9" ht="15" customHeight="1" x14ac:dyDescent="0.25">
      <c r="A5975" s="13" t="s">
        <v>4269</v>
      </c>
      <c r="B5975" s="14" t="s">
        <v>4270</v>
      </c>
      <c r="C5975" s="66" t="s">
        <v>17</v>
      </c>
      <c r="D5975" s="66"/>
      <c r="E5975" s="66"/>
      <c r="F5975" s="13" t="s">
        <v>25</v>
      </c>
      <c r="G5975" s="15">
        <v>7.0000000000000007E-2</v>
      </c>
      <c r="H5975" s="16">
        <v>33.94</v>
      </c>
      <c r="I5975" s="16">
        <f>ROUND(ROUND(G5975,8)*H5975,2)</f>
        <v>2.38</v>
      </c>
    </row>
    <row r="5976" spans="1:9" ht="18" customHeight="1" x14ac:dyDescent="0.25">
      <c r="A5976" s="8"/>
      <c r="B5976" s="8"/>
      <c r="C5976" s="8"/>
      <c r="D5976" s="8"/>
      <c r="E5976" s="8"/>
      <c r="F5976" s="8"/>
      <c r="G5976" s="67" t="s">
        <v>3875</v>
      </c>
      <c r="H5976" s="67"/>
      <c r="I5976" s="17">
        <f>SUM(I5974:I5975)</f>
        <v>27.939999999999998</v>
      </c>
    </row>
    <row r="5977" spans="1:9" ht="15" customHeight="1" x14ac:dyDescent="0.25">
      <c r="A5977" s="64" t="s">
        <v>3741</v>
      </c>
      <c r="B5977" s="64"/>
      <c r="C5977" s="65" t="s">
        <v>3</v>
      </c>
      <c r="D5977" s="65"/>
      <c r="E5977" s="65"/>
      <c r="F5977" s="12" t="s">
        <v>4</v>
      </c>
      <c r="G5977" s="12" t="s">
        <v>3725</v>
      </c>
      <c r="H5977" s="12" t="s">
        <v>3726</v>
      </c>
      <c r="I5977" s="12" t="s">
        <v>3727</v>
      </c>
    </row>
    <row r="5978" spans="1:9" ht="21" customHeight="1" x14ac:dyDescent="0.25">
      <c r="A5978" s="13" t="s">
        <v>5729</v>
      </c>
      <c r="B5978" s="14" t="s">
        <v>5730</v>
      </c>
      <c r="C5978" s="66" t="s">
        <v>188</v>
      </c>
      <c r="D5978" s="66"/>
      <c r="E5978" s="66"/>
      <c r="F5978" s="13" t="s">
        <v>4555</v>
      </c>
      <c r="G5978" s="15">
        <v>0.16500000000000001</v>
      </c>
      <c r="H5978" s="16">
        <v>6.63</v>
      </c>
      <c r="I5978" s="16">
        <f>ROUND(ROUND(G5978,8)*H5978,2)</f>
        <v>1.0900000000000001</v>
      </c>
    </row>
    <row r="5979" spans="1:9" ht="15" customHeight="1" x14ac:dyDescent="0.25">
      <c r="A5979" s="8"/>
      <c r="B5979" s="8"/>
      <c r="C5979" s="8"/>
      <c r="D5979" s="8"/>
      <c r="E5979" s="8"/>
      <c r="F5979" s="8"/>
      <c r="G5979" s="67" t="s">
        <v>3744</v>
      </c>
      <c r="H5979" s="67"/>
      <c r="I5979" s="17">
        <f>SUM(I5978:I5978)</f>
        <v>1.0900000000000001</v>
      </c>
    </row>
    <row r="5980" spans="1:9" ht="15" customHeight="1" x14ac:dyDescent="0.25">
      <c r="A5980" s="69" t="s">
        <v>5731</v>
      </c>
      <c r="B5980" s="69"/>
      <c r="C5980" s="69"/>
      <c r="D5980" s="8"/>
      <c r="E5980" s="8"/>
      <c r="F5980" s="8"/>
      <c r="G5980" s="68" t="s">
        <v>3745</v>
      </c>
      <c r="H5980" s="68"/>
      <c r="I5980" s="4">
        <v>49.2</v>
      </c>
    </row>
    <row r="5981" spans="1:9" ht="9.9499999999999993" customHeight="1" x14ac:dyDescent="0.25">
      <c r="A5981" s="8"/>
      <c r="B5981" s="8"/>
      <c r="C5981" s="8"/>
      <c r="D5981" s="8"/>
      <c r="E5981" s="8"/>
      <c r="F5981" s="8"/>
      <c r="G5981" s="62"/>
      <c r="H5981" s="62"/>
      <c r="I5981" s="62"/>
    </row>
    <row r="5982" spans="1:9" ht="20.100000000000001" customHeight="1" x14ac:dyDescent="0.25">
      <c r="A5982" s="63" t="s">
        <v>5732</v>
      </c>
      <c r="B5982" s="63"/>
      <c r="C5982" s="63"/>
      <c r="D5982" s="63"/>
      <c r="E5982" s="63"/>
      <c r="F5982" s="63"/>
      <c r="G5982" s="63"/>
      <c r="H5982" s="63"/>
      <c r="I5982" s="63"/>
    </row>
    <row r="5983" spans="1:9" ht="15" customHeight="1" x14ac:dyDescent="0.25">
      <c r="A5983" s="64" t="s">
        <v>3887</v>
      </c>
      <c r="B5983" s="64"/>
      <c r="C5983" s="65" t="s">
        <v>3</v>
      </c>
      <c r="D5983" s="65"/>
      <c r="E5983" s="65"/>
      <c r="F5983" s="12" t="s">
        <v>4</v>
      </c>
      <c r="G5983" s="12" t="s">
        <v>3725</v>
      </c>
      <c r="H5983" s="12" t="s">
        <v>3726</v>
      </c>
      <c r="I5983" s="12" t="s">
        <v>3727</v>
      </c>
    </row>
    <row r="5984" spans="1:9" ht="21" customHeight="1" x14ac:dyDescent="0.25">
      <c r="A5984" s="13" t="s">
        <v>5733</v>
      </c>
      <c r="B5984" s="14" t="s">
        <v>5734</v>
      </c>
      <c r="C5984" s="66" t="s">
        <v>188</v>
      </c>
      <c r="D5984" s="66"/>
      <c r="E5984" s="66"/>
      <c r="F5984" s="13" t="s">
        <v>286</v>
      </c>
      <c r="G5984" s="15">
        <v>1</v>
      </c>
      <c r="H5984" s="16">
        <v>7.87</v>
      </c>
      <c r="I5984" s="16">
        <f>ROUND(ROUND(G5984,8)*H5984,2)</f>
        <v>7.87</v>
      </c>
    </row>
    <row r="5985" spans="1:9" ht="15" customHeight="1" x14ac:dyDescent="0.25">
      <c r="A5985" s="8"/>
      <c r="B5985" s="8"/>
      <c r="C5985" s="8"/>
      <c r="D5985" s="8"/>
      <c r="E5985" s="8"/>
      <c r="F5985" s="8"/>
      <c r="G5985" s="67" t="s">
        <v>3896</v>
      </c>
      <c r="H5985" s="67"/>
      <c r="I5985" s="17">
        <f>SUM(I5984:I5984)</f>
        <v>7.87</v>
      </c>
    </row>
    <row r="5986" spans="1:9" ht="15" customHeight="1" x14ac:dyDescent="0.25">
      <c r="A5986" s="64" t="s">
        <v>3872</v>
      </c>
      <c r="B5986" s="64"/>
      <c r="C5986" s="65" t="s">
        <v>3</v>
      </c>
      <c r="D5986" s="65"/>
      <c r="E5986" s="65"/>
      <c r="F5986" s="12" t="s">
        <v>4</v>
      </c>
      <c r="G5986" s="12" t="s">
        <v>3725</v>
      </c>
      <c r="H5986" s="12" t="s">
        <v>3726</v>
      </c>
      <c r="I5986" s="12" t="s">
        <v>3727</v>
      </c>
    </row>
    <row r="5987" spans="1:9" ht="21" customHeight="1" x14ac:dyDescent="0.25">
      <c r="A5987" s="13" t="s">
        <v>4267</v>
      </c>
      <c r="B5987" s="14" t="s">
        <v>4268</v>
      </c>
      <c r="C5987" s="66" t="s">
        <v>17</v>
      </c>
      <c r="D5987" s="66"/>
      <c r="E5987" s="66"/>
      <c r="F5987" s="13" t="s">
        <v>25</v>
      </c>
      <c r="G5987" s="15">
        <v>7.0000000000000007E-2</v>
      </c>
      <c r="H5987" s="16">
        <v>25.56</v>
      </c>
      <c r="I5987" s="16">
        <f>ROUND(ROUND(G5987,8)*H5987,2)</f>
        <v>1.79</v>
      </c>
    </row>
    <row r="5988" spans="1:9" ht="15" customHeight="1" x14ac:dyDescent="0.25">
      <c r="A5988" s="13" t="s">
        <v>4269</v>
      </c>
      <c r="B5988" s="14" t="s">
        <v>4270</v>
      </c>
      <c r="C5988" s="66" t="s">
        <v>17</v>
      </c>
      <c r="D5988" s="66"/>
      <c r="E5988" s="66"/>
      <c r="F5988" s="13" t="s">
        <v>25</v>
      </c>
      <c r="G5988" s="15">
        <v>7.0000000000000007E-2</v>
      </c>
      <c r="H5988" s="16">
        <v>33.94</v>
      </c>
      <c r="I5988" s="16">
        <f>ROUND(ROUND(G5988,8)*H5988,2)</f>
        <v>2.38</v>
      </c>
    </row>
    <row r="5989" spans="1:9" ht="18" customHeight="1" x14ac:dyDescent="0.25">
      <c r="A5989" s="8"/>
      <c r="B5989" s="8"/>
      <c r="C5989" s="8"/>
      <c r="D5989" s="8"/>
      <c r="E5989" s="8"/>
      <c r="F5989" s="8"/>
      <c r="G5989" s="67" t="s">
        <v>3875</v>
      </c>
      <c r="H5989" s="67"/>
      <c r="I5989" s="17">
        <f>SUM(I5987:I5988)</f>
        <v>4.17</v>
      </c>
    </row>
    <row r="5990" spans="1:9" ht="15" customHeight="1" x14ac:dyDescent="0.25">
      <c r="A5990" s="69" t="s">
        <v>5700</v>
      </c>
      <c r="B5990" s="69"/>
      <c r="C5990" s="69"/>
      <c r="D5990" s="8"/>
      <c r="E5990" s="8"/>
      <c r="F5990" s="8"/>
      <c r="G5990" s="68" t="s">
        <v>3745</v>
      </c>
      <c r="H5990" s="68"/>
      <c r="I5990" s="4">
        <v>12.04</v>
      </c>
    </row>
    <row r="5991" spans="1:9" ht="9" customHeight="1" x14ac:dyDescent="0.25">
      <c r="A5991" s="69"/>
      <c r="B5991" s="69"/>
      <c r="C5991" s="69"/>
      <c r="D5991" s="8"/>
      <c r="E5991" s="8"/>
      <c r="F5991" s="8"/>
      <c r="G5991" s="8"/>
      <c r="H5991" s="8"/>
      <c r="I5991" s="8"/>
    </row>
    <row r="5992" spans="1:9" ht="9.9499999999999993" customHeight="1" x14ac:dyDescent="0.25">
      <c r="A5992" s="8"/>
      <c r="B5992" s="8"/>
      <c r="C5992" s="8"/>
      <c r="D5992" s="8"/>
      <c r="E5992" s="8"/>
      <c r="F5992" s="8"/>
      <c r="G5992" s="62"/>
      <c r="H5992" s="62"/>
      <c r="I5992" s="62"/>
    </row>
    <row r="5993" spans="1:9" ht="20.100000000000001" customHeight="1" x14ac:dyDescent="0.25">
      <c r="A5993" s="63" t="s">
        <v>5735</v>
      </c>
      <c r="B5993" s="63"/>
      <c r="C5993" s="63"/>
      <c r="D5993" s="63"/>
      <c r="E5993" s="63"/>
      <c r="F5993" s="63"/>
      <c r="G5993" s="63"/>
      <c r="H5993" s="63"/>
      <c r="I5993" s="63"/>
    </row>
    <row r="5994" spans="1:9" ht="15" customHeight="1" x14ac:dyDescent="0.25">
      <c r="A5994" s="64" t="s">
        <v>3887</v>
      </c>
      <c r="B5994" s="64"/>
      <c r="C5994" s="65" t="s">
        <v>3</v>
      </c>
      <c r="D5994" s="65"/>
      <c r="E5994" s="65"/>
      <c r="F5994" s="12" t="s">
        <v>4</v>
      </c>
      <c r="G5994" s="12" t="s">
        <v>3725</v>
      </c>
      <c r="H5994" s="12" t="s">
        <v>3726</v>
      </c>
      <c r="I5994" s="12" t="s">
        <v>3727</v>
      </c>
    </row>
    <row r="5995" spans="1:9" ht="21" customHeight="1" x14ac:dyDescent="0.25">
      <c r="A5995" s="13" t="s">
        <v>5736</v>
      </c>
      <c r="B5995" s="14" t="s">
        <v>2086</v>
      </c>
      <c r="C5995" s="66" t="s">
        <v>4496</v>
      </c>
      <c r="D5995" s="66"/>
      <c r="E5995" s="66"/>
      <c r="F5995" s="13" t="s">
        <v>61</v>
      </c>
      <c r="G5995" s="15">
        <v>1</v>
      </c>
      <c r="H5995" s="16">
        <v>99.23</v>
      </c>
      <c r="I5995" s="16">
        <f>ROUND(ROUND(G5995,8)*H5995,2)</f>
        <v>99.23</v>
      </c>
    </row>
    <row r="5996" spans="1:9" ht="15" customHeight="1" x14ac:dyDescent="0.25">
      <c r="A5996" s="8"/>
      <c r="B5996" s="8"/>
      <c r="C5996" s="8"/>
      <c r="D5996" s="8"/>
      <c r="E5996" s="8"/>
      <c r="F5996" s="8"/>
      <c r="G5996" s="67" t="s">
        <v>3896</v>
      </c>
      <c r="H5996" s="67"/>
      <c r="I5996" s="17">
        <f>SUM(I5995:I5995)</f>
        <v>99.23</v>
      </c>
    </row>
    <row r="5997" spans="1:9" ht="15" customHeight="1" x14ac:dyDescent="0.25">
      <c r="A5997" s="64" t="s">
        <v>3872</v>
      </c>
      <c r="B5997" s="64"/>
      <c r="C5997" s="65" t="s">
        <v>3</v>
      </c>
      <c r="D5997" s="65"/>
      <c r="E5997" s="65"/>
      <c r="F5997" s="12" t="s">
        <v>4</v>
      </c>
      <c r="G5997" s="12" t="s">
        <v>3725</v>
      </c>
      <c r="H5997" s="12" t="s">
        <v>3726</v>
      </c>
      <c r="I5997" s="12" t="s">
        <v>3727</v>
      </c>
    </row>
    <row r="5998" spans="1:9" ht="21" customHeight="1" x14ac:dyDescent="0.25">
      <c r="A5998" s="13" t="s">
        <v>4267</v>
      </c>
      <c r="B5998" s="14" t="s">
        <v>4268</v>
      </c>
      <c r="C5998" s="66" t="s">
        <v>17</v>
      </c>
      <c r="D5998" s="66"/>
      <c r="E5998" s="66"/>
      <c r="F5998" s="13" t="s">
        <v>25</v>
      </c>
      <c r="G5998" s="15">
        <v>0.4</v>
      </c>
      <c r="H5998" s="16">
        <v>25.56</v>
      </c>
      <c r="I5998" s="16">
        <f>ROUND(ROUND(G5998,8)*H5998,2)</f>
        <v>10.220000000000001</v>
      </c>
    </row>
    <row r="5999" spans="1:9" ht="15" customHeight="1" x14ac:dyDescent="0.25">
      <c r="A5999" s="13" t="s">
        <v>4269</v>
      </c>
      <c r="B5999" s="14" t="s">
        <v>4270</v>
      </c>
      <c r="C5999" s="66" t="s">
        <v>17</v>
      </c>
      <c r="D5999" s="66"/>
      <c r="E5999" s="66"/>
      <c r="F5999" s="13" t="s">
        <v>25</v>
      </c>
      <c r="G5999" s="15">
        <v>0.4</v>
      </c>
      <c r="H5999" s="16">
        <v>33.94</v>
      </c>
      <c r="I5999" s="16">
        <f>ROUND(ROUND(G5999,8)*H5999,2)</f>
        <v>13.58</v>
      </c>
    </row>
    <row r="6000" spans="1:9" ht="18" customHeight="1" x14ac:dyDescent="0.25">
      <c r="A6000" s="8"/>
      <c r="B6000" s="8"/>
      <c r="C6000" s="8"/>
      <c r="D6000" s="8"/>
      <c r="E6000" s="8"/>
      <c r="F6000" s="8"/>
      <c r="G6000" s="67" t="s">
        <v>3875</v>
      </c>
      <c r="H6000" s="67"/>
      <c r="I6000" s="17">
        <f>SUM(I5998:I5999)</f>
        <v>23.8</v>
      </c>
    </row>
    <row r="6001" spans="1:9" ht="15" customHeight="1" x14ac:dyDescent="0.25">
      <c r="A6001" s="69" t="s">
        <v>5737</v>
      </c>
      <c r="B6001" s="69"/>
      <c r="C6001" s="69"/>
      <c r="D6001" s="8"/>
      <c r="E6001" s="8"/>
      <c r="F6001" s="8"/>
      <c r="G6001" s="68" t="s">
        <v>3745</v>
      </c>
      <c r="H6001" s="68"/>
      <c r="I6001" s="4">
        <v>123.03</v>
      </c>
    </row>
    <row r="6002" spans="1:9" ht="9" customHeight="1" x14ac:dyDescent="0.25">
      <c r="A6002" s="69"/>
      <c r="B6002" s="69"/>
      <c r="C6002" s="69"/>
      <c r="D6002" s="8"/>
      <c r="E6002" s="8"/>
      <c r="F6002" s="8"/>
      <c r="G6002" s="8"/>
      <c r="H6002" s="8"/>
      <c r="I6002" s="8"/>
    </row>
    <row r="6003" spans="1:9" ht="9.9499999999999993" customHeight="1" x14ac:dyDescent="0.25">
      <c r="A6003" s="8"/>
      <c r="B6003" s="8"/>
      <c r="C6003" s="8"/>
      <c r="D6003" s="8"/>
      <c r="E6003" s="8"/>
      <c r="F6003" s="8"/>
      <c r="G6003" s="62"/>
      <c r="H6003" s="62"/>
      <c r="I6003" s="62"/>
    </row>
    <row r="6004" spans="1:9" ht="20.100000000000001" customHeight="1" x14ac:dyDescent="0.25">
      <c r="A6004" s="63" t="s">
        <v>5738</v>
      </c>
      <c r="B6004" s="63"/>
      <c r="C6004" s="63"/>
      <c r="D6004" s="63"/>
      <c r="E6004" s="63"/>
      <c r="F6004" s="63"/>
      <c r="G6004" s="63"/>
      <c r="H6004" s="63"/>
      <c r="I6004" s="63"/>
    </row>
    <row r="6005" spans="1:9" ht="15" customHeight="1" x14ac:dyDescent="0.25">
      <c r="A6005" s="64" t="s">
        <v>3887</v>
      </c>
      <c r="B6005" s="64"/>
      <c r="C6005" s="65" t="s">
        <v>3</v>
      </c>
      <c r="D6005" s="65"/>
      <c r="E6005" s="65"/>
      <c r="F6005" s="12" t="s">
        <v>4</v>
      </c>
      <c r="G6005" s="12" t="s">
        <v>3725</v>
      </c>
      <c r="H6005" s="12" t="s">
        <v>3726</v>
      </c>
      <c r="I6005" s="12" t="s">
        <v>3727</v>
      </c>
    </row>
    <row r="6006" spans="1:9" ht="21" customHeight="1" x14ac:dyDescent="0.25">
      <c r="A6006" s="13" t="s">
        <v>5739</v>
      </c>
      <c r="B6006" s="14" t="s">
        <v>2089</v>
      </c>
      <c r="C6006" s="66" t="s">
        <v>4496</v>
      </c>
      <c r="D6006" s="66"/>
      <c r="E6006" s="66"/>
      <c r="F6006" s="13" t="s">
        <v>61</v>
      </c>
      <c r="G6006" s="15">
        <v>1</v>
      </c>
      <c r="H6006" s="16">
        <v>1.65</v>
      </c>
      <c r="I6006" s="16">
        <f>ROUND(ROUND(G6006,8)*H6006,2)</f>
        <v>1.65</v>
      </c>
    </row>
    <row r="6007" spans="1:9" ht="15" customHeight="1" x14ac:dyDescent="0.25">
      <c r="A6007" s="8"/>
      <c r="B6007" s="8"/>
      <c r="C6007" s="8"/>
      <c r="D6007" s="8"/>
      <c r="E6007" s="8"/>
      <c r="F6007" s="8"/>
      <c r="G6007" s="67" t="s">
        <v>3896</v>
      </c>
      <c r="H6007" s="67"/>
      <c r="I6007" s="17">
        <f>SUM(I6006:I6006)</f>
        <v>1.65</v>
      </c>
    </row>
    <row r="6008" spans="1:9" ht="15" customHeight="1" x14ac:dyDescent="0.25">
      <c r="A6008" s="64" t="s">
        <v>3872</v>
      </c>
      <c r="B6008" s="64"/>
      <c r="C6008" s="65" t="s">
        <v>3</v>
      </c>
      <c r="D6008" s="65"/>
      <c r="E6008" s="65"/>
      <c r="F6008" s="12" t="s">
        <v>4</v>
      </c>
      <c r="G6008" s="12" t="s">
        <v>3725</v>
      </c>
      <c r="H6008" s="12" t="s">
        <v>3726</v>
      </c>
      <c r="I6008" s="12" t="s">
        <v>3727</v>
      </c>
    </row>
    <row r="6009" spans="1:9" ht="21" customHeight="1" x14ac:dyDescent="0.25">
      <c r="A6009" s="13" t="s">
        <v>4267</v>
      </c>
      <c r="B6009" s="14" t="s">
        <v>4268</v>
      </c>
      <c r="C6009" s="66" t="s">
        <v>17</v>
      </c>
      <c r="D6009" s="66"/>
      <c r="E6009" s="66"/>
      <c r="F6009" s="13" t="s">
        <v>25</v>
      </c>
      <c r="G6009" s="15">
        <v>0.03</v>
      </c>
      <c r="H6009" s="16">
        <v>25.56</v>
      </c>
      <c r="I6009" s="16">
        <f>ROUND(ROUND(G6009,8)*H6009,2)</f>
        <v>0.77</v>
      </c>
    </row>
    <row r="6010" spans="1:9" ht="15" customHeight="1" x14ac:dyDescent="0.25">
      <c r="A6010" s="13" t="s">
        <v>4269</v>
      </c>
      <c r="B6010" s="14" t="s">
        <v>4270</v>
      </c>
      <c r="C6010" s="66" t="s">
        <v>17</v>
      </c>
      <c r="D6010" s="66"/>
      <c r="E6010" s="66"/>
      <c r="F6010" s="13" t="s">
        <v>25</v>
      </c>
      <c r="G6010" s="15">
        <v>0.03</v>
      </c>
      <c r="H6010" s="16">
        <v>33.94</v>
      </c>
      <c r="I6010" s="16">
        <f>ROUND(ROUND(G6010,8)*H6010,2)</f>
        <v>1.02</v>
      </c>
    </row>
    <row r="6011" spans="1:9" ht="18" customHeight="1" x14ac:dyDescent="0.25">
      <c r="A6011" s="8"/>
      <c r="B6011" s="8"/>
      <c r="C6011" s="8"/>
      <c r="D6011" s="8"/>
      <c r="E6011" s="8"/>
      <c r="F6011" s="8"/>
      <c r="G6011" s="67" t="s">
        <v>3875</v>
      </c>
      <c r="H6011" s="67"/>
      <c r="I6011" s="17">
        <f>SUM(I6009:I6010)</f>
        <v>1.79</v>
      </c>
    </row>
    <row r="6012" spans="1:9" ht="15" customHeight="1" x14ac:dyDescent="0.25">
      <c r="A6012" s="69" t="s">
        <v>5700</v>
      </c>
      <c r="B6012" s="69"/>
      <c r="C6012" s="69"/>
      <c r="D6012" s="8"/>
      <c r="E6012" s="8"/>
      <c r="F6012" s="8"/>
      <c r="G6012" s="68" t="s">
        <v>3745</v>
      </c>
      <c r="H6012" s="68"/>
      <c r="I6012" s="4">
        <v>3.44</v>
      </c>
    </row>
    <row r="6013" spans="1:9" ht="9" customHeight="1" x14ac:dyDescent="0.25">
      <c r="A6013" s="69"/>
      <c r="B6013" s="69"/>
      <c r="C6013" s="69"/>
      <c r="D6013" s="8"/>
      <c r="E6013" s="8"/>
      <c r="F6013" s="8"/>
      <c r="G6013" s="8"/>
      <c r="H6013" s="8"/>
      <c r="I6013" s="8"/>
    </row>
    <row r="6014" spans="1:9" ht="9.9499999999999993" customHeight="1" x14ac:dyDescent="0.25">
      <c r="A6014" s="8"/>
      <c r="B6014" s="8"/>
      <c r="C6014" s="8"/>
      <c r="D6014" s="8"/>
      <c r="E6014" s="8"/>
      <c r="F6014" s="8"/>
      <c r="G6014" s="62"/>
      <c r="H6014" s="62"/>
      <c r="I6014" s="62"/>
    </row>
    <row r="6015" spans="1:9" ht="20.100000000000001" customHeight="1" x14ac:dyDescent="0.25">
      <c r="A6015" s="63" t="s">
        <v>5740</v>
      </c>
      <c r="B6015" s="63"/>
      <c r="C6015" s="63"/>
      <c r="D6015" s="63"/>
      <c r="E6015" s="63"/>
      <c r="F6015" s="63"/>
      <c r="G6015" s="63"/>
      <c r="H6015" s="63"/>
      <c r="I6015" s="63"/>
    </row>
    <row r="6016" spans="1:9" ht="15" customHeight="1" x14ac:dyDescent="0.25">
      <c r="A6016" s="64" t="s">
        <v>3887</v>
      </c>
      <c r="B6016" s="64"/>
      <c r="C6016" s="65" t="s">
        <v>3</v>
      </c>
      <c r="D6016" s="65"/>
      <c r="E6016" s="65"/>
      <c r="F6016" s="12" t="s">
        <v>4</v>
      </c>
      <c r="G6016" s="12" t="s">
        <v>3725</v>
      </c>
      <c r="H6016" s="12" t="s">
        <v>3726</v>
      </c>
      <c r="I6016" s="12" t="s">
        <v>3727</v>
      </c>
    </row>
    <row r="6017" spans="1:9" ht="21" customHeight="1" x14ac:dyDescent="0.25">
      <c r="A6017" s="13" t="s">
        <v>5741</v>
      </c>
      <c r="B6017" s="14" t="s">
        <v>2095</v>
      </c>
      <c r="C6017" s="66" t="s">
        <v>188</v>
      </c>
      <c r="D6017" s="66"/>
      <c r="E6017" s="66"/>
      <c r="F6017" s="13" t="s">
        <v>286</v>
      </c>
      <c r="G6017" s="15">
        <v>1.05</v>
      </c>
      <c r="H6017" s="16">
        <v>103.45</v>
      </c>
      <c r="I6017" s="16">
        <f>TRUNC(TRUNC(G6017,8)*H6017,2)</f>
        <v>108.62</v>
      </c>
    </row>
    <row r="6018" spans="1:9" ht="15" customHeight="1" x14ac:dyDescent="0.25">
      <c r="A6018" s="8"/>
      <c r="B6018" s="8"/>
      <c r="C6018" s="8"/>
      <c r="D6018" s="8"/>
      <c r="E6018" s="8"/>
      <c r="F6018" s="8"/>
      <c r="G6018" s="67" t="s">
        <v>3896</v>
      </c>
      <c r="H6018" s="67"/>
      <c r="I6018" s="17">
        <f>SUM(I6017:I6017)</f>
        <v>108.62</v>
      </c>
    </row>
    <row r="6019" spans="1:9" ht="15" customHeight="1" x14ac:dyDescent="0.25">
      <c r="A6019" s="64" t="s">
        <v>3872</v>
      </c>
      <c r="B6019" s="64"/>
      <c r="C6019" s="65" t="s">
        <v>3</v>
      </c>
      <c r="D6019" s="65"/>
      <c r="E6019" s="65"/>
      <c r="F6019" s="12" t="s">
        <v>4</v>
      </c>
      <c r="G6019" s="12" t="s">
        <v>3725</v>
      </c>
      <c r="H6019" s="12" t="s">
        <v>3726</v>
      </c>
      <c r="I6019" s="12" t="s">
        <v>3727</v>
      </c>
    </row>
    <row r="6020" spans="1:9" ht="15" customHeight="1" x14ac:dyDescent="0.25">
      <c r="A6020" s="13" t="s">
        <v>4269</v>
      </c>
      <c r="B6020" s="14" t="s">
        <v>4270</v>
      </c>
      <c r="C6020" s="66" t="s">
        <v>17</v>
      </c>
      <c r="D6020" s="66"/>
      <c r="E6020" s="66"/>
      <c r="F6020" s="13" t="s">
        <v>25</v>
      </c>
      <c r="G6020" s="15">
        <v>0.75</v>
      </c>
      <c r="H6020" s="16">
        <v>33.94</v>
      </c>
      <c r="I6020" s="16">
        <f>TRUNC(TRUNC(G6020,8)*H6020,2)</f>
        <v>25.45</v>
      </c>
    </row>
    <row r="6021" spans="1:9" ht="15" customHeight="1" x14ac:dyDescent="0.25">
      <c r="A6021" s="13" t="s">
        <v>3899</v>
      </c>
      <c r="B6021" s="14" t="s">
        <v>3900</v>
      </c>
      <c r="C6021" s="66" t="s">
        <v>17</v>
      </c>
      <c r="D6021" s="66"/>
      <c r="E6021" s="66"/>
      <c r="F6021" s="13" t="s">
        <v>25</v>
      </c>
      <c r="G6021" s="15">
        <v>0.75</v>
      </c>
      <c r="H6021" s="16">
        <v>24.37</v>
      </c>
      <c r="I6021" s="16">
        <f>TRUNC(TRUNC(G6021,8)*H6021,2)</f>
        <v>18.27</v>
      </c>
    </row>
    <row r="6022" spans="1:9" ht="18" customHeight="1" x14ac:dyDescent="0.25">
      <c r="A6022" s="8"/>
      <c r="B6022" s="8"/>
      <c r="C6022" s="8"/>
      <c r="D6022" s="8"/>
      <c r="E6022" s="8"/>
      <c r="F6022" s="8"/>
      <c r="G6022" s="67" t="s">
        <v>3875</v>
      </c>
      <c r="H6022" s="67"/>
      <c r="I6022" s="17">
        <f>SUM(I6020:I6021)</f>
        <v>43.72</v>
      </c>
    </row>
    <row r="6023" spans="1:9" ht="15" customHeight="1" x14ac:dyDescent="0.25">
      <c r="A6023" s="8"/>
      <c r="B6023" s="8"/>
      <c r="C6023" s="8"/>
      <c r="D6023" s="8"/>
      <c r="E6023" s="8"/>
      <c r="F6023" s="8"/>
      <c r="G6023" s="68" t="s">
        <v>3745</v>
      </c>
      <c r="H6023" s="68"/>
      <c r="I6023" s="4">
        <f>ROUND(SUM(I6018,I6022),2)</f>
        <v>152.34</v>
      </c>
    </row>
    <row r="6024" spans="1:9" ht="9.9499999999999993" customHeight="1" x14ac:dyDescent="0.25">
      <c r="A6024" s="8"/>
      <c r="B6024" s="8"/>
      <c r="C6024" s="8"/>
      <c r="D6024" s="8"/>
      <c r="E6024" s="8"/>
      <c r="F6024" s="8"/>
      <c r="G6024" s="62"/>
      <c r="H6024" s="62"/>
      <c r="I6024" s="62"/>
    </row>
    <row r="6025" spans="1:9" ht="20.100000000000001" customHeight="1" x14ac:dyDescent="0.25">
      <c r="A6025" s="63" t="s">
        <v>5742</v>
      </c>
      <c r="B6025" s="63"/>
      <c r="C6025" s="63"/>
      <c r="D6025" s="63"/>
      <c r="E6025" s="63"/>
      <c r="F6025" s="63"/>
      <c r="G6025" s="63"/>
      <c r="H6025" s="63"/>
      <c r="I6025" s="63"/>
    </row>
    <row r="6026" spans="1:9" ht="15" customHeight="1" x14ac:dyDescent="0.25">
      <c r="A6026" s="64" t="s">
        <v>3887</v>
      </c>
      <c r="B6026" s="64"/>
      <c r="C6026" s="65" t="s">
        <v>3</v>
      </c>
      <c r="D6026" s="65"/>
      <c r="E6026" s="65"/>
      <c r="F6026" s="12" t="s">
        <v>4</v>
      </c>
      <c r="G6026" s="12" t="s">
        <v>3725</v>
      </c>
      <c r="H6026" s="12" t="s">
        <v>3726</v>
      </c>
      <c r="I6026" s="12" t="s">
        <v>3727</v>
      </c>
    </row>
    <row r="6027" spans="1:9" ht="21" customHeight="1" x14ac:dyDescent="0.25">
      <c r="A6027" s="13" t="s">
        <v>5743</v>
      </c>
      <c r="B6027" s="14" t="s">
        <v>2098</v>
      </c>
      <c r="C6027" s="66" t="s">
        <v>188</v>
      </c>
      <c r="D6027" s="66"/>
      <c r="E6027" s="66"/>
      <c r="F6027" s="13" t="s">
        <v>286</v>
      </c>
      <c r="G6027" s="15">
        <v>1.05</v>
      </c>
      <c r="H6027" s="16">
        <v>131.19999999999999</v>
      </c>
      <c r="I6027" s="16">
        <f>TRUNC(TRUNC(G6027,8)*H6027,2)</f>
        <v>137.76</v>
      </c>
    </row>
    <row r="6028" spans="1:9" ht="15" customHeight="1" x14ac:dyDescent="0.25">
      <c r="A6028" s="8"/>
      <c r="B6028" s="8"/>
      <c r="C6028" s="8"/>
      <c r="D6028" s="8"/>
      <c r="E6028" s="8"/>
      <c r="F6028" s="8"/>
      <c r="G6028" s="67" t="s">
        <v>3896</v>
      </c>
      <c r="H6028" s="67"/>
      <c r="I6028" s="17">
        <f>SUM(I6027:I6027)</f>
        <v>137.76</v>
      </c>
    </row>
    <row r="6029" spans="1:9" ht="15" customHeight="1" x14ac:dyDescent="0.25">
      <c r="A6029" s="64" t="s">
        <v>3872</v>
      </c>
      <c r="B6029" s="64"/>
      <c r="C6029" s="65" t="s">
        <v>3</v>
      </c>
      <c r="D6029" s="65"/>
      <c r="E6029" s="65"/>
      <c r="F6029" s="12" t="s">
        <v>4</v>
      </c>
      <c r="G6029" s="12" t="s">
        <v>3725</v>
      </c>
      <c r="H6029" s="12" t="s">
        <v>3726</v>
      </c>
      <c r="I6029" s="12" t="s">
        <v>3727</v>
      </c>
    </row>
    <row r="6030" spans="1:9" ht="15" customHeight="1" x14ac:dyDescent="0.25">
      <c r="A6030" s="13" t="s">
        <v>4269</v>
      </c>
      <c r="B6030" s="14" t="s">
        <v>4270</v>
      </c>
      <c r="C6030" s="66" t="s">
        <v>17</v>
      </c>
      <c r="D6030" s="66"/>
      <c r="E6030" s="66"/>
      <c r="F6030" s="13" t="s">
        <v>25</v>
      </c>
      <c r="G6030" s="15">
        <v>0.75</v>
      </c>
      <c r="H6030" s="16">
        <v>33.94</v>
      </c>
      <c r="I6030" s="16">
        <f>TRUNC(TRUNC(G6030,8)*H6030,2)</f>
        <v>25.45</v>
      </c>
    </row>
    <row r="6031" spans="1:9" ht="15" customHeight="1" x14ac:dyDescent="0.25">
      <c r="A6031" s="13" t="s">
        <v>3899</v>
      </c>
      <c r="B6031" s="14" t="s">
        <v>3900</v>
      </c>
      <c r="C6031" s="66" t="s">
        <v>17</v>
      </c>
      <c r="D6031" s="66"/>
      <c r="E6031" s="66"/>
      <c r="F6031" s="13" t="s">
        <v>25</v>
      </c>
      <c r="G6031" s="15">
        <v>0.75</v>
      </c>
      <c r="H6031" s="16">
        <v>24.37</v>
      </c>
      <c r="I6031" s="16">
        <f>TRUNC(TRUNC(G6031,8)*H6031,2)</f>
        <v>18.27</v>
      </c>
    </row>
    <row r="6032" spans="1:9" ht="18" customHeight="1" x14ac:dyDescent="0.25">
      <c r="A6032" s="8"/>
      <c r="B6032" s="8"/>
      <c r="C6032" s="8"/>
      <c r="D6032" s="8"/>
      <c r="E6032" s="8"/>
      <c r="F6032" s="8"/>
      <c r="G6032" s="67" t="s">
        <v>3875</v>
      </c>
      <c r="H6032" s="67"/>
      <c r="I6032" s="17">
        <f>SUM(I6030:I6031)</f>
        <v>43.72</v>
      </c>
    </row>
    <row r="6033" spans="1:9" ht="15" customHeight="1" x14ac:dyDescent="0.25">
      <c r="A6033" s="8"/>
      <c r="B6033" s="8"/>
      <c r="C6033" s="8"/>
      <c r="D6033" s="8"/>
      <c r="E6033" s="8"/>
      <c r="F6033" s="8"/>
      <c r="G6033" s="68" t="s">
        <v>3745</v>
      </c>
      <c r="H6033" s="68"/>
      <c r="I6033" s="4">
        <f>ROUND(SUM(I6028,I6032),2)</f>
        <v>181.48</v>
      </c>
    </row>
    <row r="6034" spans="1:9" ht="9.9499999999999993" customHeight="1" x14ac:dyDescent="0.25">
      <c r="A6034" s="8"/>
      <c r="B6034" s="8"/>
      <c r="C6034" s="8"/>
      <c r="D6034" s="8"/>
      <c r="E6034" s="8"/>
      <c r="F6034" s="8"/>
      <c r="G6034" s="62"/>
      <c r="H6034" s="62"/>
      <c r="I6034" s="62"/>
    </row>
    <row r="6035" spans="1:9" ht="20.100000000000001" customHeight="1" x14ac:dyDescent="0.25">
      <c r="A6035" s="63" t="s">
        <v>5744</v>
      </c>
      <c r="B6035" s="63"/>
      <c r="C6035" s="63"/>
      <c r="D6035" s="63"/>
      <c r="E6035" s="63"/>
      <c r="F6035" s="63"/>
      <c r="G6035" s="63"/>
      <c r="H6035" s="63"/>
      <c r="I6035" s="63"/>
    </row>
    <row r="6036" spans="1:9" ht="15" customHeight="1" x14ac:dyDescent="0.25">
      <c r="A6036" s="64" t="s">
        <v>3887</v>
      </c>
      <c r="B6036" s="64"/>
      <c r="C6036" s="65" t="s">
        <v>3</v>
      </c>
      <c r="D6036" s="65"/>
      <c r="E6036" s="65"/>
      <c r="F6036" s="12" t="s">
        <v>4</v>
      </c>
      <c r="G6036" s="12" t="s">
        <v>3725</v>
      </c>
      <c r="H6036" s="12" t="s">
        <v>3726</v>
      </c>
      <c r="I6036" s="12" t="s">
        <v>3727</v>
      </c>
    </row>
    <row r="6037" spans="1:9" ht="15" customHeight="1" x14ac:dyDescent="0.25">
      <c r="A6037" s="13" t="s">
        <v>5745</v>
      </c>
      <c r="B6037" s="14" t="s">
        <v>5746</v>
      </c>
      <c r="C6037" s="66" t="s">
        <v>17</v>
      </c>
      <c r="D6037" s="66"/>
      <c r="E6037" s="66"/>
      <c r="F6037" s="13" t="s">
        <v>178</v>
      </c>
      <c r="G6037" s="15">
        <v>1.1000000000000001</v>
      </c>
      <c r="H6037" s="16">
        <v>29.63</v>
      </c>
      <c r="I6037" s="16">
        <f>TRUNC(TRUNC(G6037,8)*H6037,2)</f>
        <v>32.590000000000003</v>
      </c>
    </row>
    <row r="6038" spans="1:9" ht="15" customHeight="1" x14ac:dyDescent="0.25">
      <c r="A6038" s="8"/>
      <c r="B6038" s="8"/>
      <c r="C6038" s="8"/>
      <c r="D6038" s="8"/>
      <c r="E6038" s="8"/>
      <c r="F6038" s="8"/>
      <c r="G6038" s="67" t="s">
        <v>3896</v>
      </c>
      <c r="H6038" s="67"/>
      <c r="I6038" s="17">
        <f>SUM(I6037:I6037)</f>
        <v>32.590000000000003</v>
      </c>
    </row>
    <row r="6039" spans="1:9" ht="15" customHeight="1" x14ac:dyDescent="0.25">
      <c r="A6039" s="64" t="s">
        <v>3872</v>
      </c>
      <c r="B6039" s="64"/>
      <c r="C6039" s="65" t="s">
        <v>3</v>
      </c>
      <c r="D6039" s="65"/>
      <c r="E6039" s="65"/>
      <c r="F6039" s="12" t="s">
        <v>4</v>
      </c>
      <c r="G6039" s="12" t="s">
        <v>3725</v>
      </c>
      <c r="H6039" s="12" t="s">
        <v>3726</v>
      </c>
      <c r="I6039" s="12" t="s">
        <v>3727</v>
      </c>
    </row>
    <row r="6040" spans="1:9" ht="21" customHeight="1" x14ac:dyDescent="0.25">
      <c r="A6040" s="13" t="s">
        <v>4267</v>
      </c>
      <c r="B6040" s="14" t="s">
        <v>4268</v>
      </c>
      <c r="C6040" s="66" t="s">
        <v>17</v>
      </c>
      <c r="D6040" s="66"/>
      <c r="E6040" s="66"/>
      <c r="F6040" s="13" t="s">
        <v>25</v>
      </c>
      <c r="G6040" s="15">
        <v>0.17100000000000001</v>
      </c>
      <c r="H6040" s="16">
        <v>25.56</v>
      </c>
      <c r="I6040" s="16">
        <f>TRUNC(TRUNC(G6040,8)*H6040,2)</f>
        <v>4.37</v>
      </c>
    </row>
    <row r="6041" spans="1:9" ht="15" customHeight="1" x14ac:dyDescent="0.25">
      <c r="A6041" s="13" t="s">
        <v>4269</v>
      </c>
      <c r="B6041" s="14" t="s">
        <v>4270</v>
      </c>
      <c r="C6041" s="66" t="s">
        <v>17</v>
      </c>
      <c r="D6041" s="66"/>
      <c r="E6041" s="66"/>
      <c r="F6041" s="13" t="s">
        <v>25</v>
      </c>
      <c r="G6041" s="15">
        <v>0.17100000000000001</v>
      </c>
      <c r="H6041" s="16">
        <v>33.94</v>
      </c>
      <c r="I6041" s="16">
        <f>TRUNC(TRUNC(G6041,8)*H6041,2)</f>
        <v>5.8</v>
      </c>
    </row>
    <row r="6042" spans="1:9" ht="18" customHeight="1" x14ac:dyDescent="0.25">
      <c r="A6042" s="8"/>
      <c r="B6042" s="8"/>
      <c r="C6042" s="8"/>
      <c r="D6042" s="8"/>
      <c r="E6042" s="8"/>
      <c r="F6042" s="8"/>
      <c r="G6042" s="67" t="s">
        <v>3875</v>
      </c>
      <c r="H6042" s="67"/>
      <c r="I6042" s="17">
        <f>SUM(I6040:I6041)</f>
        <v>10.17</v>
      </c>
    </row>
    <row r="6043" spans="1:9" ht="15" customHeight="1" x14ac:dyDescent="0.25">
      <c r="A6043" s="8"/>
      <c r="B6043" s="8"/>
      <c r="C6043" s="8"/>
      <c r="D6043" s="8"/>
      <c r="E6043" s="8"/>
      <c r="F6043" s="8"/>
      <c r="G6043" s="68" t="s">
        <v>3745</v>
      </c>
      <c r="H6043" s="68"/>
      <c r="I6043" s="4">
        <f>ROUND(SUM(I6038,I6042),2)</f>
        <v>42.76</v>
      </c>
    </row>
    <row r="6044" spans="1:9" ht="9.9499999999999993" customHeight="1" x14ac:dyDescent="0.25">
      <c r="A6044" s="8"/>
      <c r="B6044" s="8"/>
      <c r="C6044" s="8"/>
      <c r="D6044" s="8"/>
      <c r="E6044" s="8"/>
      <c r="F6044" s="8"/>
      <c r="G6044" s="62"/>
      <c r="H6044" s="62"/>
      <c r="I6044" s="62"/>
    </row>
    <row r="6045" spans="1:9" ht="20.100000000000001" customHeight="1" x14ac:dyDescent="0.25">
      <c r="A6045" s="63" t="s">
        <v>5747</v>
      </c>
      <c r="B6045" s="63"/>
      <c r="C6045" s="63"/>
      <c r="D6045" s="63"/>
      <c r="E6045" s="63"/>
      <c r="F6045" s="63"/>
      <c r="G6045" s="63"/>
      <c r="H6045" s="63"/>
      <c r="I6045" s="63"/>
    </row>
    <row r="6046" spans="1:9" ht="15" customHeight="1" x14ac:dyDescent="0.25">
      <c r="A6046" s="64" t="s">
        <v>3887</v>
      </c>
      <c r="B6046" s="64"/>
      <c r="C6046" s="65" t="s">
        <v>3</v>
      </c>
      <c r="D6046" s="65"/>
      <c r="E6046" s="65"/>
      <c r="F6046" s="12" t="s">
        <v>4</v>
      </c>
      <c r="G6046" s="12" t="s">
        <v>3725</v>
      </c>
      <c r="H6046" s="12" t="s">
        <v>3726</v>
      </c>
      <c r="I6046" s="12" t="s">
        <v>3727</v>
      </c>
    </row>
    <row r="6047" spans="1:9" ht="21" customHeight="1" x14ac:dyDescent="0.25">
      <c r="A6047" s="13" t="s">
        <v>5748</v>
      </c>
      <c r="B6047" s="14" t="s">
        <v>5749</v>
      </c>
      <c r="C6047" s="66" t="s">
        <v>17</v>
      </c>
      <c r="D6047" s="66"/>
      <c r="E6047" s="66"/>
      <c r="F6047" s="13" t="s">
        <v>61</v>
      </c>
      <c r="G6047" s="15">
        <v>1</v>
      </c>
      <c r="H6047" s="16">
        <v>20.72</v>
      </c>
      <c r="I6047" s="16">
        <f>TRUNC(TRUNC(G6047,8)*H6047,2)</f>
        <v>20.72</v>
      </c>
    </row>
    <row r="6048" spans="1:9" ht="15" customHeight="1" x14ac:dyDescent="0.25">
      <c r="A6048" s="8"/>
      <c r="B6048" s="8"/>
      <c r="C6048" s="8"/>
      <c r="D6048" s="8"/>
      <c r="E6048" s="8"/>
      <c r="F6048" s="8"/>
      <c r="G6048" s="67" t="s">
        <v>3896</v>
      </c>
      <c r="H6048" s="67"/>
      <c r="I6048" s="17">
        <f>SUM(I6047:I6047)</f>
        <v>20.72</v>
      </c>
    </row>
    <row r="6049" spans="1:9" ht="15" customHeight="1" x14ac:dyDescent="0.25">
      <c r="A6049" s="64" t="s">
        <v>3872</v>
      </c>
      <c r="B6049" s="64"/>
      <c r="C6049" s="65" t="s">
        <v>3</v>
      </c>
      <c r="D6049" s="65"/>
      <c r="E6049" s="65"/>
      <c r="F6049" s="12" t="s">
        <v>4</v>
      </c>
      <c r="G6049" s="12" t="s">
        <v>3725</v>
      </c>
      <c r="H6049" s="12" t="s">
        <v>3726</v>
      </c>
      <c r="I6049" s="12" t="s">
        <v>3727</v>
      </c>
    </row>
    <row r="6050" spans="1:9" ht="21" customHeight="1" x14ac:dyDescent="0.25">
      <c r="A6050" s="13" t="s">
        <v>4267</v>
      </c>
      <c r="B6050" s="14" t="s">
        <v>4268</v>
      </c>
      <c r="C6050" s="66" t="s">
        <v>17</v>
      </c>
      <c r="D6050" s="66"/>
      <c r="E6050" s="66"/>
      <c r="F6050" s="13" t="s">
        <v>25</v>
      </c>
      <c r="G6050" s="15">
        <v>0.51300000000000001</v>
      </c>
      <c r="H6050" s="16">
        <v>25.56</v>
      </c>
      <c r="I6050" s="16">
        <f>TRUNC(TRUNC(G6050,8)*H6050,2)</f>
        <v>13.11</v>
      </c>
    </row>
    <row r="6051" spans="1:9" ht="15" customHeight="1" x14ac:dyDescent="0.25">
      <c r="A6051" s="13" t="s">
        <v>4269</v>
      </c>
      <c r="B6051" s="14" t="s">
        <v>4270</v>
      </c>
      <c r="C6051" s="66" t="s">
        <v>17</v>
      </c>
      <c r="D6051" s="66"/>
      <c r="E6051" s="66"/>
      <c r="F6051" s="13" t="s">
        <v>25</v>
      </c>
      <c r="G6051" s="15">
        <v>0.51300000000000001</v>
      </c>
      <c r="H6051" s="16">
        <v>33.94</v>
      </c>
      <c r="I6051" s="16">
        <f>TRUNC(TRUNC(G6051,8)*H6051,2)</f>
        <v>17.41</v>
      </c>
    </row>
    <row r="6052" spans="1:9" ht="18" customHeight="1" x14ac:dyDescent="0.25">
      <c r="A6052" s="8"/>
      <c r="B6052" s="8"/>
      <c r="C6052" s="8"/>
      <c r="D6052" s="8"/>
      <c r="E6052" s="8"/>
      <c r="F6052" s="8"/>
      <c r="G6052" s="67" t="s">
        <v>3875</v>
      </c>
      <c r="H6052" s="67"/>
      <c r="I6052" s="17">
        <f>SUM(I6050:I6051)</f>
        <v>30.52</v>
      </c>
    </row>
    <row r="6053" spans="1:9" ht="15" customHeight="1" x14ac:dyDescent="0.25">
      <c r="A6053" s="8"/>
      <c r="B6053" s="8"/>
      <c r="C6053" s="8"/>
      <c r="D6053" s="8"/>
      <c r="E6053" s="8"/>
      <c r="F6053" s="8"/>
      <c r="G6053" s="68" t="s">
        <v>3745</v>
      </c>
      <c r="H6053" s="68"/>
      <c r="I6053" s="4">
        <f>ROUND(SUM(I6048,I6052),2)</f>
        <v>51.24</v>
      </c>
    </row>
    <row r="6054" spans="1:9" ht="9.9499999999999993" customHeight="1" x14ac:dyDescent="0.25">
      <c r="A6054" s="8"/>
      <c r="B6054" s="8"/>
      <c r="C6054" s="8"/>
      <c r="D6054" s="8"/>
      <c r="E6054" s="8"/>
      <c r="F6054" s="8"/>
      <c r="G6054" s="62"/>
      <c r="H6054" s="62"/>
      <c r="I6054" s="62"/>
    </row>
    <row r="6055" spans="1:9" ht="20.100000000000001" customHeight="1" x14ac:dyDescent="0.25">
      <c r="A6055" s="63" t="s">
        <v>5750</v>
      </c>
      <c r="B6055" s="63"/>
      <c r="C6055" s="63"/>
      <c r="D6055" s="63"/>
      <c r="E6055" s="63"/>
      <c r="F6055" s="63"/>
      <c r="G6055" s="63"/>
      <c r="H6055" s="63"/>
      <c r="I6055" s="63"/>
    </row>
    <row r="6056" spans="1:9" ht="15" customHeight="1" x14ac:dyDescent="0.25">
      <c r="A6056" s="64" t="s">
        <v>3887</v>
      </c>
      <c r="B6056" s="64"/>
      <c r="C6056" s="65" t="s">
        <v>3</v>
      </c>
      <c r="D6056" s="65"/>
      <c r="E6056" s="65"/>
      <c r="F6056" s="12" t="s">
        <v>4</v>
      </c>
      <c r="G6056" s="12" t="s">
        <v>3725</v>
      </c>
      <c r="H6056" s="12" t="s">
        <v>3726</v>
      </c>
      <c r="I6056" s="12" t="s">
        <v>3727</v>
      </c>
    </row>
    <row r="6057" spans="1:9" ht="15" customHeight="1" x14ac:dyDescent="0.25">
      <c r="A6057" s="13" t="s">
        <v>5751</v>
      </c>
      <c r="B6057" s="14" t="s">
        <v>5752</v>
      </c>
      <c r="C6057" s="66" t="s">
        <v>188</v>
      </c>
      <c r="D6057" s="66"/>
      <c r="E6057" s="66"/>
      <c r="F6057" s="13" t="s">
        <v>286</v>
      </c>
      <c r="G6057" s="15">
        <v>1</v>
      </c>
      <c r="H6057" s="16">
        <v>13.97</v>
      </c>
      <c r="I6057" s="16">
        <f>TRUNC(TRUNC(G6057,8)*H6057,2)</f>
        <v>13.97</v>
      </c>
    </row>
    <row r="6058" spans="1:9" ht="15" customHeight="1" x14ac:dyDescent="0.25">
      <c r="A6058" s="8"/>
      <c r="B6058" s="8"/>
      <c r="C6058" s="8"/>
      <c r="D6058" s="8"/>
      <c r="E6058" s="8"/>
      <c r="F6058" s="8"/>
      <c r="G6058" s="67" t="s">
        <v>3896</v>
      </c>
      <c r="H6058" s="67"/>
      <c r="I6058" s="17">
        <f>SUM(I6057:I6057)</f>
        <v>13.97</v>
      </c>
    </row>
    <row r="6059" spans="1:9" ht="15" customHeight="1" x14ac:dyDescent="0.25">
      <c r="A6059" s="64" t="s">
        <v>3872</v>
      </c>
      <c r="B6059" s="64"/>
      <c r="C6059" s="65" t="s">
        <v>3</v>
      </c>
      <c r="D6059" s="65"/>
      <c r="E6059" s="65"/>
      <c r="F6059" s="12" t="s">
        <v>4</v>
      </c>
      <c r="G6059" s="12" t="s">
        <v>3725</v>
      </c>
      <c r="H6059" s="12" t="s">
        <v>3726</v>
      </c>
      <c r="I6059" s="12" t="s">
        <v>3727</v>
      </c>
    </row>
    <row r="6060" spans="1:9" ht="15" customHeight="1" x14ac:dyDescent="0.25">
      <c r="A6060" s="13" t="s">
        <v>4269</v>
      </c>
      <c r="B6060" s="14" t="s">
        <v>4270</v>
      </c>
      <c r="C6060" s="66" t="s">
        <v>17</v>
      </c>
      <c r="D6060" s="66"/>
      <c r="E6060" s="66"/>
      <c r="F6060" s="13" t="s">
        <v>25</v>
      </c>
      <c r="G6060" s="15">
        <v>0.13539999999999999</v>
      </c>
      <c r="H6060" s="16">
        <v>33.94</v>
      </c>
      <c r="I6060" s="16">
        <f>TRUNC(TRUNC(G6060,8)*H6060,2)</f>
        <v>4.59</v>
      </c>
    </row>
    <row r="6061" spans="1:9" ht="15" customHeight="1" x14ac:dyDescent="0.25">
      <c r="A6061" s="13" t="s">
        <v>3899</v>
      </c>
      <c r="B6061" s="14" t="s">
        <v>3900</v>
      </c>
      <c r="C6061" s="66" t="s">
        <v>17</v>
      </c>
      <c r="D6061" s="66"/>
      <c r="E6061" s="66"/>
      <c r="F6061" s="13" t="s">
        <v>25</v>
      </c>
      <c r="G6061" s="15">
        <v>0.13539999999999999</v>
      </c>
      <c r="H6061" s="16">
        <v>24.37</v>
      </c>
      <c r="I6061" s="16">
        <f>TRUNC(TRUNC(G6061,8)*H6061,2)</f>
        <v>3.29</v>
      </c>
    </row>
    <row r="6062" spans="1:9" ht="18" customHeight="1" x14ac:dyDescent="0.25">
      <c r="A6062" s="8"/>
      <c r="B6062" s="8"/>
      <c r="C6062" s="8"/>
      <c r="D6062" s="8"/>
      <c r="E6062" s="8"/>
      <c r="F6062" s="8"/>
      <c r="G6062" s="67" t="s">
        <v>3875</v>
      </c>
      <c r="H6062" s="67"/>
      <c r="I6062" s="17">
        <f>SUM(I6060:I6061)</f>
        <v>7.88</v>
      </c>
    </row>
    <row r="6063" spans="1:9" ht="15" customHeight="1" x14ac:dyDescent="0.25">
      <c r="A6063" s="8"/>
      <c r="B6063" s="8"/>
      <c r="C6063" s="8"/>
      <c r="D6063" s="8"/>
      <c r="E6063" s="8"/>
      <c r="F6063" s="8"/>
      <c r="G6063" s="68" t="s">
        <v>3745</v>
      </c>
      <c r="H6063" s="68"/>
      <c r="I6063" s="4">
        <f>ROUND(SUM(I6058,I6062),2)</f>
        <v>21.85</v>
      </c>
    </row>
    <row r="6064" spans="1:9" ht="9.9499999999999993" customHeight="1" x14ac:dyDescent="0.25">
      <c r="A6064" s="8"/>
      <c r="B6064" s="8"/>
      <c r="C6064" s="8"/>
      <c r="D6064" s="8"/>
      <c r="E6064" s="8"/>
      <c r="F6064" s="8"/>
      <c r="G6064" s="62"/>
      <c r="H6064" s="62"/>
      <c r="I6064" s="62"/>
    </row>
    <row r="6065" spans="1:9" ht="20.100000000000001" customHeight="1" x14ac:dyDescent="0.25">
      <c r="A6065" s="63" t="s">
        <v>5753</v>
      </c>
      <c r="B6065" s="63"/>
      <c r="C6065" s="63"/>
      <c r="D6065" s="63"/>
      <c r="E6065" s="63"/>
      <c r="F6065" s="63"/>
      <c r="G6065" s="63"/>
      <c r="H6065" s="63"/>
      <c r="I6065" s="63"/>
    </row>
    <row r="6066" spans="1:9" ht="15" customHeight="1" x14ac:dyDescent="0.25">
      <c r="A6066" s="64" t="s">
        <v>3887</v>
      </c>
      <c r="B6066" s="64"/>
      <c r="C6066" s="65" t="s">
        <v>3</v>
      </c>
      <c r="D6066" s="65"/>
      <c r="E6066" s="65"/>
      <c r="F6066" s="12" t="s">
        <v>4</v>
      </c>
      <c r="G6066" s="12" t="s">
        <v>3725</v>
      </c>
      <c r="H6066" s="12" t="s">
        <v>3726</v>
      </c>
      <c r="I6066" s="12" t="s">
        <v>3727</v>
      </c>
    </row>
    <row r="6067" spans="1:9" ht="21" customHeight="1" x14ac:dyDescent="0.25">
      <c r="A6067" s="13" t="s">
        <v>5754</v>
      </c>
      <c r="B6067" s="14" t="s">
        <v>5755</v>
      </c>
      <c r="C6067" s="66" t="s">
        <v>4496</v>
      </c>
      <c r="D6067" s="66"/>
      <c r="E6067" s="66"/>
      <c r="F6067" s="13" t="s">
        <v>61</v>
      </c>
      <c r="G6067" s="15">
        <v>1</v>
      </c>
      <c r="H6067" s="16">
        <v>12.31</v>
      </c>
      <c r="I6067" s="16">
        <f>ROUND(ROUND(G6067,8)*H6067,2)</f>
        <v>12.31</v>
      </c>
    </row>
    <row r="6068" spans="1:9" ht="15" customHeight="1" x14ac:dyDescent="0.25">
      <c r="A6068" s="8"/>
      <c r="B6068" s="8"/>
      <c r="C6068" s="8"/>
      <c r="D6068" s="8"/>
      <c r="E6068" s="8"/>
      <c r="F6068" s="8"/>
      <c r="G6068" s="67" t="s">
        <v>3896</v>
      </c>
      <c r="H6068" s="67"/>
      <c r="I6068" s="17">
        <f>SUM(I6067:I6067)</f>
        <v>12.31</v>
      </c>
    </row>
    <row r="6069" spans="1:9" ht="15" customHeight="1" x14ac:dyDescent="0.25">
      <c r="A6069" s="64" t="s">
        <v>3872</v>
      </c>
      <c r="B6069" s="64"/>
      <c r="C6069" s="65" t="s">
        <v>3</v>
      </c>
      <c r="D6069" s="65"/>
      <c r="E6069" s="65"/>
      <c r="F6069" s="12" t="s">
        <v>4</v>
      </c>
      <c r="G6069" s="12" t="s">
        <v>3725</v>
      </c>
      <c r="H6069" s="12" t="s">
        <v>3726</v>
      </c>
      <c r="I6069" s="12" t="s">
        <v>3727</v>
      </c>
    </row>
    <row r="6070" spans="1:9" ht="21" customHeight="1" x14ac:dyDescent="0.25">
      <c r="A6070" s="13" t="s">
        <v>4267</v>
      </c>
      <c r="B6070" s="14" t="s">
        <v>4268</v>
      </c>
      <c r="C6070" s="66" t="s">
        <v>17</v>
      </c>
      <c r="D6070" s="66"/>
      <c r="E6070" s="66"/>
      <c r="F6070" s="13" t="s">
        <v>25</v>
      </c>
      <c r="G6070" s="15">
        <v>0.20499999999999999</v>
      </c>
      <c r="H6070" s="16">
        <v>25.56</v>
      </c>
      <c r="I6070" s="16">
        <f>ROUND(ROUND(G6070,8)*H6070,2)</f>
        <v>5.24</v>
      </c>
    </row>
    <row r="6071" spans="1:9" ht="15" customHeight="1" x14ac:dyDescent="0.25">
      <c r="A6071" s="13" t="s">
        <v>4269</v>
      </c>
      <c r="B6071" s="14" t="s">
        <v>4270</v>
      </c>
      <c r="C6071" s="66" t="s">
        <v>17</v>
      </c>
      <c r="D6071" s="66"/>
      <c r="E6071" s="66"/>
      <c r="F6071" s="13" t="s">
        <v>25</v>
      </c>
      <c r="G6071" s="15">
        <v>0.20499999999999999</v>
      </c>
      <c r="H6071" s="16">
        <v>33.94</v>
      </c>
      <c r="I6071" s="16">
        <f>ROUND(ROUND(G6071,8)*H6071,2)</f>
        <v>6.96</v>
      </c>
    </row>
    <row r="6072" spans="1:9" ht="18" customHeight="1" x14ac:dyDescent="0.25">
      <c r="A6072" s="8"/>
      <c r="B6072" s="8"/>
      <c r="C6072" s="8"/>
      <c r="D6072" s="8"/>
      <c r="E6072" s="8"/>
      <c r="F6072" s="8"/>
      <c r="G6072" s="67" t="s">
        <v>3875</v>
      </c>
      <c r="H6072" s="67"/>
      <c r="I6072" s="17">
        <f>SUM(I6070:I6071)</f>
        <v>12.2</v>
      </c>
    </row>
    <row r="6073" spans="1:9" ht="15" customHeight="1" x14ac:dyDescent="0.25">
      <c r="A6073" s="69" t="s">
        <v>5756</v>
      </c>
      <c r="B6073" s="69"/>
      <c r="C6073" s="69"/>
      <c r="D6073" s="8"/>
      <c r="E6073" s="8"/>
      <c r="F6073" s="8"/>
      <c r="G6073" s="68" t="s">
        <v>3745</v>
      </c>
      <c r="H6073" s="68"/>
      <c r="I6073" s="4">
        <v>24.51</v>
      </c>
    </row>
    <row r="6074" spans="1:9" ht="9" customHeight="1" x14ac:dyDescent="0.25">
      <c r="A6074" s="69"/>
      <c r="B6074" s="69"/>
      <c r="C6074" s="69"/>
      <c r="D6074" s="8"/>
      <c r="E6074" s="8"/>
      <c r="F6074" s="8"/>
      <c r="G6074" s="8"/>
      <c r="H6074" s="8"/>
      <c r="I6074" s="8"/>
    </row>
    <row r="6075" spans="1:9" ht="9.9499999999999993" customHeight="1" x14ac:dyDescent="0.25">
      <c r="A6075" s="8"/>
      <c r="B6075" s="8"/>
      <c r="C6075" s="8"/>
      <c r="D6075" s="8"/>
      <c r="E6075" s="8"/>
      <c r="F6075" s="8"/>
      <c r="G6075" s="62"/>
      <c r="H6075" s="62"/>
      <c r="I6075" s="62"/>
    </row>
    <row r="6076" spans="1:9" ht="20.100000000000001" customHeight="1" x14ac:dyDescent="0.25">
      <c r="A6076" s="63" t="s">
        <v>5757</v>
      </c>
      <c r="B6076" s="63"/>
      <c r="C6076" s="63"/>
      <c r="D6076" s="63"/>
      <c r="E6076" s="63"/>
      <c r="F6076" s="63"/>
      <c r="G6076" s="63"/>
      <c r="H6076" s="63"/>
      <c r="I6076" s="63"/>
    </row>
    <row r="6077" spans="1:9" ht="15" customHeight="1" x14ac:dyDescent="0.25">
      <c r="A6077" s="64" t="s">
        <v>3887</v>
      </c>
      <c r="B6077" s="64"/>
      <c r="C6077" s="65" t="s">
        <v>3</v>
      </c>
      <c r="D6077" s="65"/>
      <c r="E6077" s="65"/>
      <c r="F6077" s="12" t="s">
        <v>4</v>
      </c>
      <c r="G6077" s="12" t="s">
        <v>3725</v>
      </c>
      <c r="H6077" s="12" t="s">
        <v>3726</v>
      </c>
      <c r="I6077" s="12" t="s">
        <v>3727</v>
      </c>
    </row>
    <row r="6078" spans="1:9" ht="21" customHeight="1" x14ac:dyDescent="0.25">
      <c r="A6078" s="13" t="s">
        <v>5758</v>
      </c>
      <c r="B6078" s="14" t="s">
        <v>5759</v>
      </c>
      <c r="C6078" s="66" t="s">
        <v>17</v>
      </c>
      <c r="D6078" s="66"/>
      <c r="E6078" s="66"/>
      <c r="F6078" s="13" t="s">
        <v>61</v>
      </c>
      <c r="G6078" s="15">
        <v>1</v>
      </c>
      <c r="H6078" s="16">
        <v>13.46</v>
      </c>
      <c r="I6078" s="16">
        <f>TRUNC(TRUNC(G6078,8)*H6078,2)</f>
        <v>13.46</v>
      </c>
    </row>
    <row r="6079" spans="1:9" ht="15" customHeight="1" x14ac:dyDescent="0.25">
      <c r="A6079" s="8"/>
      <c r="B6079" s="8"/>
      <c r="C6079" s="8"/>
      <c r="D6079" s="8"/>
      <c r="E6079" s="8"/>
      <c r="F6079" s="8"/>
      <c r="G6079" s="67" t="s">
        <v>3896</v>
      </c>
      <c r="H6079" s="67"/>
      <c r="I6079" s="17">
        <f>SUM(I6078:I6078)</f>
        <v>13.46</v>
      </c>
    </row>
    <row r="6080" spans="1:9" ht="15" customHeight="1" x14ac:dyDescent="0.25">
      <c r="A6080" s="64" t="s">
        <v>3872</v>
      </c>
      <c r="B6080" s="64"/>
      <c r="C6080" s="65" t="s">
        <v>3</v>
      </c>
      <c r="D6080" s="65"/>
      <c r="E6080" s="65"/>
      <c r="F6080" s="12" t="s">
        <v>4</v>
      </c>
      <c r="G6080" s="12" t="s">
        <v>3725</v>
      </c>
      <c r="H6080" s="12" t="s">
        <v>3726</v>
      </c>
      <c r="I6080" s="12" t="s">
        <v>3727</v>
      </c>
    </row>
    <row r="6081" spans="1:9" ht="21" customHeight="1" x14ac:dyDescent="0.25">
      <c r="A6081" s="13" t="s">
        <v>4267</v>
      </c>
      <c r="B6081" s="14" t="s">
        <v>4268</v>
      </c>
      <c r="C6081" s="66" t="s">
        <v>17</v>
      </c>
      <c r="D6081" s="66"/>
      <c r="E6081" s="66"/>
      <c r="F6081" s="13" t="s">
        <v>25</v>
      </c>
      <c r="G6081" s="15">
        <v>0.34200000000000003</v>
      </c>
      <c r="H6081" s="16">
        <v>25.56</v>
      </c>
      <c r="I6081" s="16">
        <f>TRUNC(TRUNC(G6081,8)*H6081,2)</f>
        <v>8.74</v>
      </c>
    </row>
    <row r="6082" spans="1:9" ht="15" customHeight="1" x14ac:dyDescent="0.25">
      <c r="A6082" s="13" t="s">
        <v>4269</v>
      </c>
      <c r="B6082" s="14" t="s">
        <v>4270</v>
      </c>
      <c r="C6082" s="66" t="s">
        <v>17</v>
      </c>
      <c r="D6082" s="66"/>
      <c r="E6082" s="66"/>
      <c r="F6082" s="13" t="s">
        <v>25</v>
      </c>
      <c r="G6082" s="15">
        <v>0.34200000000000003</v>
      </c>
      <c r="H6082" s="16">
        <v>33.94</v>
      </c>
      <c r="I6082" s="16">
        <f>TRUNC(TRUNC(G6082,8)*H6082,2)</f>
        <v>11.6</v>
      </c>
    </row>
    <row r="6083" spans="1:9" ht="18" customHeight="1" x14ac:dyDescent="0.25">
      <c r="A6083" s="8"/>
      <c r="B6083" s="8"/>
      <c r="C6083" s="8"/>
      <c r="D6083" s="8"/>
      <c r="E6083" s="8"/>
      <c r="F6083" s="8"/>
      <c r="G6083" s="67" t="s">
        <v>3875</v>
      </c>
      <c r="H6083" s="67"/>
      <c r="I6083" s="17">
        <f>SUM(I6081:I6082)</f>
        <v>20.34</v>
      </c>
    </row>
    <row r="6084" spans="1:9" ht="15" customHeight="1" x14ac:dyDescent="0.25">
      <c r="A6084" s="8"/>
      <c r="B6084" s="8"/>
      <c r="C6084" s="8"/>
      <c r="D6084" s="8"/>
      <c r="E6084" s="8"/>
      <c r="F6084" s="8"/>
      <c r="G6084" s="68" t="s">
        <v>3745</v>
      </c>
      <c r="H6084" s="68"/>
      <c r="I6084" s="4">
        <f>ROUND(SUM(I6079,I6083),2)</f>
        <v>33.799999999999997</v>
      </c>
    </row>
    <row r="6085" spans="1:9" ht="9.9499999999999993" customHeight="1" x14ac:dyDescent="0.25">
      <c r="A6085" s="8"/>
      <c r="B6085" s="8"/>
      <c r="C6085" s="8"/>
      <c r="D6085" s="8"/>
      <c r="E6085" s="8"/>
      <c r="F6085" s="8"/>
      <c r="G6085" s="62"/>
      <c r="H6085" s="62"/>
      <c r="I6085" s="62"/>
    </row>
    <row r="6086" spans="1:9" ht="20.100000000000001" customHeight="1" x14ac:dyDescent="0.25">
      <c r="A6086" s="63" t="s">
        <v>5760</v>
      </c>
      <c r="B6086" s="63"/>
      <c r="C6086" s="63"/>
      <c r="D6086" s="63"/>
      <c r="E6086" s="63"/>
      <c r="F6086" s="63"/>
      <c r="G6086" s="63"/>
      <c r="H6086" s="63"/>
      <c r="I6086" s="63"/>
    </row>
    <row r="6087" spans="1:9" ht="15" customHeight="1" x14ac:dyDescent="0.25">
      <c r="A6087" s="64" t="s">
        <v>3887</v>
      </c>
      <c r="B6087" s="64"/>
      <c r="C6087" s="65" t="s">
        <v>3</v>
      </c>
      <c r="D6087" s="65"/>
      <c r="E6087" s="65"/>
      <c r="F6087" s="12" t="s">
        <v>4</v>
      </c>
      <c r="G6087" s="12" t="s">
        <v>3725</v>
      </c>
      <c r="H6087" s="12" t="s">
        <v>3726</v>
      </c>
      <c r="I6087" s="12" t="s">
        <v>3727</v>
      </c>
    </row>
    <row r="6088" spans="1:9" ht="29.1" customHeight="1" x14ac:dyDescent="0.25">
      <c r="A6088" s="13" t="s">
        <v>4952</v>
      </c>
      <c r="B6088" s="14" t="s">
        <v>4953</v>
      </c>
      <c r="C6088" s="66" t="s">
        <v>17</v>
      </c>
      <c r="D6088" s="66"/>
      <c r="E6088" s="66"/>
      <c r="F6088" s="13" t="s">
        <v>61</v>
      </c>
      <c r="G6088" s="15">
        <v>2</v>
      </c>
      <c r="H6088" s="16">
        <v>0.2</v>
      </c>
      <c r="I6088" s="16">
        <f>TRUNC(TRUNC(G6088,8)*H6088,2)</f>
        <v>0.4</v>
      </c>
    </row>
    <row r="6089" spans="1:9" ht="21" customHeight="1" x14ac:dyDescent="0.25">
      <c r="A6089" s="13" t="s">
        <v>5761</v>
      </c>
      <c r="B6089" s="14" t="s">
        <v>5762</v>
      </c>
      <c r="C6089" s="66" t="s">
        <v>17</v>
      </c>
      <c r="D6089" s="66"/>
      <c r="E6089" s="66"/>
      <c r="F6089" s="13" t="s">
        <v>61</v>
      </c>
      <c r="G6089" s="15">
        <v>1</v>
      </c>
      <c r="H6089" s="16">
        <v>26.93</v>
      </c>
      <c r="I6089" s="16">
        <f>TRUNC(TRUNC(G6089,8)*H6089,2)</f>
        <v>26.93</v>
      </c>
    </row>
    <row r="6090" spans="1:9" ht="15" customHeight="1" x14ac:dyDescent="0.25">
      <c r="A6090" s="8"/>
      <c r="B6090" s="8"/>
      <c r="C6090" s="8"/>
      <c r="D6090" s="8"/>
      <c r="E6090" s="8"/>
      <c r="F6090" s="8"/>
      <c r="G6090" s="67" t="s">
        <v>3896</v>
      </c>
      <c r="H6090" s="67"/>
      <c r="I6090" s="17">
        <f>SUM(I6088:I6089)</f>
        <v>27.33</v>
      </c>
    </row>
    <row r="6091" spans="1:9" ht="15" customHeight="1" x14ac:dyDescent="0.25">
      <c r="A6091" s="64" t="s">
        <v>3872</v>
      </c>
      <c r="B6091" s="64"/>
      <c r="C6091" s="65" t="s">
        <v>3</v>
      </c>
      <c r="D6091" s="65"/>
      <c r="E6091" s="65"/>
      <c r="F6091" s="12" t="s">
        <v>4</v>
      </c>
      <c r="G6091" s="12" t="s">
        <v>3725</v>
      </c>
      <c r="H6091" s="12" t="s">
        <v>3726</v>
      </c>
      <c r="I6091" s="12" t="s">
        <v>3727</v>
      </c>
    </row>
    <row r="6092" spans="1:9" ht="21" customHeight="1" x14ac:dyDescent="0.25">
      <c r="A6092" s="13" t="s">
        <v>4267</v>
      </c>
      <c r="B6092" s="14" t="s">
        <v>4268</v>
      </c>
      <c r="C6092" s="66" t="s">
        <v>17</v>
      </c>
      <c r="D6092" s="66"/>
      <c r="E6092" s="66"/>
      <c r="F6092" s="13" t="s">
        <v>25</v>
      </c>
      <c r="G6092" s="15">
        <v>0.2898</v>
      </c>
      <c r="H6092" s="16">
        <v>25.56</v>
      </c>
      <c r="I6092" s="16">
        <f>TRUNC(TRUNC(G6092,8)*H6092,2)</f>
        <v>7.4</v>
      </c>
    </row>
    <row r="6093" spans="1:9" ht="15" customHeight="1" x14ac:dyDescent="0.25">
      <c r="A6093" s="13" t="s">
        <v>4269</v>
      </c>
      <c r="B6093" s="14" t="s">
        <v>4270</v>
      </c>
      <c r="C6093" s="66" t="s">
        <v>17</v>
      </c>
      <c r="D6093" s="66"/>
      <c r="E6093" s="66"/>
      <c r="F6093" s="13" t="s">
        <v>25</v>
      </c>
      <c r="G6093" s="15">
        <v>0.2898</v>
      </c>
      <c r="H6093" s="16">
        <v>33.94</v>
      </c>
      <c r="I6093" s="16">
        <f>TRUNC(TRUNC(G6093,8)*H6093,2)</f>
        <v>9.83</v>
      </c>
    </row>
    <row r="6094" spans="1:9" ht="18" customHeight="1" x14ac:dyDescent="0.25">
      <c r="A6094" s="8"/>
      <c r="B6094" s="8"/>
      <c r="C6094" s="8"/>
      <c r="D6094" s="8"/>
      <c r="E6094" s="8"/>
      <c r="F6094" s="8"/>
      <c r="G6094" s="67" t="s">
        <v>3875</v>
      </c>
      <c r="H6094" s="67"/>
      <c r="I6094" s="17">
        <f>SUM(I6092:I6093)</f>
        <v>17.23</v>
      </c>
    </row>
    <row r="6095" spans="1:9" ht="15" customHeight="1" x14ac:dyDescent="0.25">
      <c r="A6095" s="8"/>
      <c r="B6095" s="8"/>
      <c r="C6095" s="8"/>
      <c r="D6095" s="8"/>
      <c r="E6095" s="8"/>
      <c r="F6095" s="8"/>
      <c r="G6095" s="68" t="s">
        <v>3745</v>
      </c>
      <c r="H6095" s="68"/>
      <c r="I6095" s="4">
        <f>ROUND(SUM(I6090,I6094),2)</f>
        <v>44.56</v>
      </c>
    </row>
    <row r="6096" spans="1:9" ht="9.9499999999999993" customHeight="1" x14ac:dyDescent="0.25">
      <c r="A6096" s="8"/>
      <c r="B6096" s="8"/>
      <c r="C6096" s="8"/>
      <c r="D6096" s="8"/>
      <c r="E6096" s="8"/>
      <c r="F6096" s="8"/>
      <c r="G6096" s="62"/>
      <c r="H6096" s="62"/>
      <c r="I6096" s="62"/>
    </row>
    <row r="6097" spans="1:9" ht="20.100000000000001" customHeight="1" x14ac:dyDescent="0.25">
      <c r="A6097" s="63" t="s">
        <v>5763</v>
      </c>
      <c r="B6097" s="63"/>
      <c r="C6097" s="63"/>
      <c r="D6097" s="63"/>
      <c r="E6097" s="63"/>
      <c r="F6097" s="63"/>
      <c r="G6097" s="63"/>
      <c r="H6097" s="63"/>
      <c r="I6097" s="63"/>
    </row>
    <row r="6098" spans="1:9" ht="15" customHeight="1" x14ac:dyDescent="0.25">
      <c r="A6098" s="64" t="s">
        <v>3887</v>
      </c>
      <c r="B6098" s="64"/>
      <c r="C6098" s="65" t="s">
        <v>3</v>
      </c>
      <c r="D6098" s="65"/>
      <c r="E6098" s="65"/>
      <c r="F6098" s="12" t="s">
        <v>4</v>
      </c>
      <c r="G6098" s="12" t="s">
        <v>3725</v>
      </c>
      <c r="H6098" s="12" t="s">
        <v>3726</v>
      </c>
      <c r="I6098" s="12" t="s">
        <v>3727</v>
      </c>
    </row>
    <row r="6099" spans="1:9" ht="29.1" customHeight="1" x14ac:dyDescent="0.25">
      <c r="A6099" s="13" t="s">
        <v>4952</v>
      </c>
      <c r="B6099" s="14" t="s">
        <v>4953</v>
      </c>
      <c r="C6099" s="66" t="s">
        <v>17</v>
      </c>
      <c r="D6099" s="66"/>
      <c r="E6099" s="66"/>
      <c r="F6099" s="13" t="s">
        <v>61</v>
      </c>
      <c r="G6099" s="15">
        <v>2</v>
      </c>
      <c r="H6099" s="16">
        <v>0.2</v>
      </c>
      <c r="I6099" s="16">
        <f>TRUNC(TRUNC(G6099,8)*H6099,2)</f>
        <v>0.4</v>
      </c>
    </row>
    <row r="6100" spans="1:9" ht="21" customHeight="1" x14ac:dyDescent="0.25">
      <c r="A6100" s="13" t="s">
        <v>5764</v>
      </c>
      <c r="B6100" s="14" t="s">
        <v>5765</v>
      </c>
      <c r="C6100" s="66" t="s">
        <v>17</v>
      </c>
      <c r="D6100" s="66"/>
      <c r="E6100" s="66"/>
      <c r="F6100" s="13" t="s">
        <v>61</v>
      </c>
      <c r="G6100" s="15">
        <v>1</v>
      </c>
      <c r="H6100" s="16">
        <v>32.880000000000003</v>
      </c>
      <c r="I6100" s="16">
        <f>TRUNC(TRUNC(G6100,8)*H6100,2)</f>
        <v>32.880000000000003</v>
      </c>
    </row>
    <row r="6101" spans="1:9" ht="15" customHeight="1" x14ac:dyDescent="0.25">
      <c r="A6101" s="8"/>
      <c r="B6101" s="8"/>
      <c r="C6101" s="8"/>
      <c r="D6101" s="8"/>
      <c r="E6101" s="8"/>
      <c r="F6101" s="8"/>
      <c r="G6101" s="67" t="s">
        <v>3896</v>
      </c>
      <c r="H6101" s="67"/>
      <c r="I6101" s="17">
        <f>SUM(I6099:I6100)</f>
        <v>33.28</v>
      </c>
    </row>
    <row r="6102" spans="1:9" ht="15" customHeight="1" x14ac:dyDescent="0.25">
      <c r="A6102" s="64" t="s">
        <v>3872</v>
      </c>
      <c r="B6102" s="64"/>
      <c r="C6102" s="65" t="s">
        <v>3</v>
      </c>
      <c r="D6102" s="65"/>
      <c r="E6102" s="65"/>
      <c r="F6102" s="12" t="s">
        <v>4</v>
      </c>
      <c r="G6102" s="12" t="s">
        <v>3725</v>
      </c>
      <c r="H6102" s="12" t="s">
        <v>3726</v>
      </c>
      <c r="I6102" s="12" t="s">
        <v>3727</v>
      </c>
    </row>
    <row r="6103" spans="1:9" ht="21" customHeight="1" x14ac:dyDescent="0.25">
      <c r="A6103" s="13" t="s">
        <v>4267</v>
      </c>
      <c r="B6103" s="14" t="s">
        <v>4268</v>
      </c>
      <c r="C6103" s="66" t="s">
        <v>17</v>
      </c>
      <c r="D6103" s="66"/>
      <c r="E6103" s="66"/>
      <c r="F6103" s="13" t="s">
        <v>25</v>
      </c>
      <c r="G6103" s="15">
        <v>0.49480000000000002</v>
      </c>
      <c r="H6103" s="16">
        <v>25.56</v>
      </c>
      <c r="I6103" s="16">
        <f>TRUNC(TRUNC(G6103,8)*H6103,2)</f>
        <v>12.64</v>
      </c>
    </row>
    <row r="6104" spans="1:9" ht="15" customHeight="1" x14ac:dyDescent="0.25">
      <c r="A6104" s="13" t="s">
        <v>4269</v>
      </c>
      <c r="B6104" s="14" t="s">
        <v>4270</v>
      </c>
      <c r="C6104" s="66" t="s">
        <v>17</v>
      </c>
      <c r="D6104" s="66"/>
      <c r="E6104" s="66"/>
      <c r="F6104" s="13" t="s">
        <v>25</v>
      </c>
      <c r="G6104" s="15">
        <v>0.49480000000000002</v>
      </c>
      <c r="H6104" s="16">
        <v>33.94</v>
      </c>
      <c r="I6104" s="16">
        <f>TRUNC(TRUNC(G6104,8)*H6104,2)</f>
        <v>16.79</v>
      </c>
    </row>
    <row r="6105" spans="1:9" ht="18" customHeight="1" x14ac:dyDescent="0.25">
      <c r="A6105" s="8"/>
      <c r="B6105" s="8"/>
      <c r="C6105" s="8"/>
      <c r="D6105" s="8"/>
      <c r="E6105" s="8"/>
      <c r="F6105" s="8"/>
      <c r="G6105" s="67" t="s">
        <v>3875</v>
      </c>
      <c r="H6105" s="67"/>
      <c r="I6105" s="17">
        <f>SUM(I6103:I6104)</f>
        <v>29.43</v>
      </c>
    </row>
    <row r="6106" spans="1:9" ht="15" customHeight="1" x14ac:dyDescent="0.25">
      <c r="A6106" s="8"/>
      <c r="B6106" s="8"/>
      <c r="C6106" s="8"/>
      <c r="D6106" s="8"/>
      <c r="E6106" s="8"/>
      <c r="F6106" s="8"/>
      <c r="G6106" s="68" t="s">
        <v>3745</v>
      </c>
      <c r="H6106" s="68"/>
      <c r="I6106" s="4">
        <f>ROUND(SUM(I6101,I6105),2)</f>
        <v>62.71</v>
      </c>
    </row>
    <row r="6107" spans="1:9" ht="9.9499999999999993" customHeight="1" x14ac:dyDescent="0.25">
      <c r="A6107" s="8"/>
      <c r="B6107" s="8"/>
      <c r="C6107" s="8"/>
      <c r="D6107" s="8"/>
      <c r="E6107" s="8"/>
      <c r="F6107" s="8"/>
      <c r="G6107" s="62"/>
      <c r="H6107" s="62"/>
      <c r="I6107" s="62"/>
    </row>
    <row r="6108" spans="1:9" ht="20.100000000000001" customHeight="1" x14ac:dyDescent="0.25">
      <c r="A6108" s="63" t="s">
        <v>5766</v>
      </c>
      <c r="B6108" s="63"/>
      <c r="C6108" s="63"/>
      <c r="D6108" s="63"/>
      <c r="E6108" s="63"/>
      <c r="F6108" s="63"/>
      <c r="G6108" s="63"/>
      <c r="H6108" s="63"/>
      <c r="I6108" s="63"/>
    </row>
    <row r="6109" spans="1:9" ht="15" customHeight="1" x14ac:dyDescent="0.25">
      <c r="A6109" s="64" t="s">
        <v>3887</v>
      </c>
      <c r="B6109" s="64"/>
      <c r="C6109" s="65" t="s">
        <v>3</v>
      </c>
      <c r="D6109" s="65"/>
      <c r="E6109" s="65"/>
      <c r="F6109" s="12" t="s">
        <v>4</v>
      </c>
      <c r="G6109" s="12" t="s">
        <v>3725</v>
      </c>
      <c r="H6109" s="12" t="s">
        <v>3726</v>
      </c>
      <c r="I6109" s="12" t="s">
        <v>3727</v>
      </c>
    </row>
    <row r="6110" spans="1:9" ht="29.1" customHeight="1" x14ac:dyDescent="0.25">
      <c r="A6110" s="13" t="s">
        <v>4952</v>
      </c>
      <c r="B6110" s="14" t="s">
        <v>4953</v>
      </c>
      <c r="C6110" s="66" t="s">
        <v>17</v>
      </c>
      <c r="D6110" s="66"/>
      <c r="E6110" s="66"/>
      <c r="F6110" s="13" t="s">
        <v>61</v>
      </c>
      <c r="G6110" s="15">
        <v>2</v>
      </c>
      <c r="H6110" s="16">
        <v>0.2</v>
      </c>
      <c r="I6110" s="16">
        <f>ROUND(ROUND(G6110,8)*H6110,2)</f>
        <v>0.4</v>
      </c>
    </row>
    <row r="6111" spans="1:9" ht="21" customHeight="1" x14ac:dyDescent="0.25">
      <c r="A6111" s="13" t="s">
        <v>5767</v>
      </c>
      <c r="B6111" s="14" t="s">
        <v>5768</v>
      </c>
      <c r="C6111" s="66" t="s">
        <v>4496</v>
      </c>
      <c r="D6111" s="66"/>
      <c r="E6111" s="66"/>
      <c r="F6111" s="13" t="s">
        <v>61</v>
      </c>
      <c r="G6111" s="15">
        <v>1</v>
      </c>
      <c r="H6111" s="16">
        <v>76.05</v>
      </c>
      <c r="I6111" s="16">
        <f>ROUND(ROUND(G6111,8)*H6111,2)</f>
        <v>76.05</v>
      </c>
    </row>
    <row r="6112" spans="1:9" ht="15" customHeight="1" x14ac:dyDescent="0.25">
      <c r="A6112" s="8"/>
      <c r="B6112" s="8"/>
      <c r="C6112" s="8"/>
      <c r="D6112" s="8"/>
      <c r="E6112" s="8"/>
      <c r="F6112" s="8"/>
      <c r="G6112" s="67" t="s">
        <v>3896</v>
      </c>
      <c r="H6112" s="67"/>
      <c r="I6112" s="17">
        <f>SUM(I6110:I6111)</f>
        <v>76.45</v>
      </c>
    </row>
    <row r="6113" spans="1:9" ht="15" customHeight="1" x14ac:dyDescent="0.25">
      <c r="A6113" s="64" t="s">
        <v>3872</v>
      </c>
      <c r="B6113" s="64"/>
      <c r="C6113" s="65" t="s">
        <v>3</v>
      </c>
      <c r="D6113" s="65"/>
      <c r="E6113" s="65"/>
      <c r="F6113" s="12" t="s">
        <v>4</v>
      </c>
      <c r="G6113" s="12" t="s">
        <v>3725</v>
      </c>
      <c r="H6113" s="12" t="s">
        <v>3726</v>
      </c>
      <c r="I6113" s="12" t="s">
        <v>3727</v>
      </c>
    </row>
    <row r="6114" spans="1:9" ht="21" customHeight="1" x14ac:dyDescent="0.25">
      <c r="A6114" s="13" t="s">
        <v>4267</v>
      </c>
      <c r="B6114" s="14" t="s">
        <v>4268</v>
      </c>
      <c r="C6114" s="66" t="s">
        <v>17</v>
      </c>
      <c r="D6114" s="66"/>
      <c r="E6114" s="66"/>
      <c r="F6114" s="13" t="s">
        <v>25</v>
      </c>
      <c r="G6114" s="15">
        <v>0.49480000000000002</v>
      </c>
      <c r="H6114" s="16">
        <v>25.56</v>
      </c>
      <c r="I6114" s="16">
        <f>ROUND(ROUND(G6114,8)*H6114,2)</f>
        <v>12.65</v>
      </c>
    </row>
    <row r="6115" spans="1:9" ht="15" customHeight="1" x14ac:dyDescent="0.25">
      <c r="A6115" s="13" t="s">
        <v>4269</v>
      </c>
      <c r="B6115" s="14" t="s">
        <v>4270</v>
      </c>
      <c r="C6115" s="66" t="s">
        <v>17</v>
      </c>
      <c r="D6115" s="66"/>
      <c r="E6115" s="66"/>
      <c r="F6115" s="13" t="s">
        <v>25</v>
      </c>
      <c r="G6115" s="15">
        <v>0.49480000000000002</v>
      </c>
      <c r="H6115" s="16">
        <v>33.94</v>
      </c>
      <c r="I6115" s="16">
        <f>ROUND(ROUND(G6115,8)*H6115,2)</f>
        <v>16.79</v>
      </c>
    </row>
    <row r="6116" spans="1:9" ht="18" customHeight="1" x14ac:dyDescent="0.25">
      <c r="A6116" s="8"/>
      <c r="B6116" s="8"/>
      <c r="C6116" s="8"/>
      <c r="D6116" s="8"/>
      <c r="E6116" s="8"/>
      <c r="F6116" s="8"/>
      <c r="G6116" s="67" t="s">
        <v>3875</v>
      </c>
      <c r="H6116" s="67"/>
      <c r="I6116" s="17">
        <f>SUM(I6114:I6115)</f>
        <v>29.439999999999998</v>
      </c>
    </row>
    <row r="6117" spans="1:9" ht="15" customHeight="1" x14ac:dyDescent="0.25">
      <c r="A6117" s="69" t="s">
        <v>5769</v>
      </c>
      <c r="B6117" s="69"/>
      <c r="C6117" s="69"/>
      <c r="D6117" s="8"/>
      <c r="E6117" s="8"/>
      <c r="F6117" s="8"/>
      <c r="G6117" s="68" t="s">
        <v>3745</v>
      </c>
      <c r="H6117" s="68"/>
      <c r="I6117" s="4">
        <v>105.89</v>
      </c>
    </row>
    <row r="6118" spans="1:9" ht="9" customHeight="1" x14ac:dyDescent="0.25">
      <c r="A6118" s="69"/>
      <c r="B6118" s="69"/>
      <c r="C6118" s="69"/>
      <c r="D6118" s="8"/>
      <c r="E6118" s="8"/>
      <c r="F6118" s="8"/>
      <c r="G6118" s="8"/>
      <c r="H6118" s="8"/>
      <c r="I6118" s="8"/>
    </row>
    <row r="6119" spans="1:9" ht="9.9499999999999993" customHeight="1" x14ac:dyDescent="0.25">
      <c r="A6119" s="8"/>
      <c r="B6119" s="8"/>
      <c r="C6119" s="8"/>
      <c r="D6119" s="8"/>
      <c r="E6119" s="8"/>
      <c r="F6119" s="8"/>
      <c r="G6119" s="62"/>
      <c r="H6119" s="62"/>
      <c r="I6119" s="62"/>
    </row>
    <row r="6120" spans="1:9" ht="20.100000000000001" customHeight="1" x14ac:dyDescent="0.25">
      <c r="A6120" s="63" t="s">
        <v>5770</v>
      </c>
      <c r="B6120" s="63"/>
      <c r="C6120" s="63"/>
      <c r="D6120" s="63"/>
      <c r="E6120" s="63"/>
      <c r="F6120" s="63"/>
      <c r="G6120" s="63"/>
      <c r="H6120" s="63"/>
      <c r="I6120" s="63"/>
    </row>
    <row r="6121" spans="1:9" ht="15" customHeight="1" x14ac:dyDescent="0.25">
      <c r="A6121" s="64" t="s">
        <v>3887</v>
      </c>
      <c r="B6121" s="64"/>
      <c r="C6121" s="65" t="s">
        <v>3</v>
      </c>
      <c r="D6121" s="65"/>
      <c r="E6121" s="65"/>
      <c r="F6121" s="12" t="s">
        <v>4</v>
      </c>
      <c r="G6121" s="12" t="s">
        <v>3725</v>
      </c>
      <c r="H6121" s="12" t="s">
        <v>3726</v>
      </c>
      <c r="I6121" s="12" t="s">
        <v>3727</v>
      </c>
    </row>
    <row r="6122" spans="1:9" ht="29.1" customHeight="1" x14ac:dyDescent="0.25">
      <c r="A6122" s="13" t="s">
        <v>4952</v>
      </c>
      <c r="B6122" s="14" t="s">
        <v>4953</v>
      </c>
      <c r="C6122" s="66" t="s">
        <v>17</v>
      </c>
      <c r="D6122" s="66"/>
      <c r="E6122" s="66"/>
      <c r="F6122" s="13" t="s">
        <v>61</v>
      </c>
      <c r="G6122" s="15">
        <v>3</v>
      </c>
      <c r="H6122" s="16">
        <v>0.2</v>
      </c>
      <c r="I6122" s="16">
        <f>ROUND(ROUND(G6122,8)*H6122,2)</f>
        <v>0.6</v>
      </c>
    </row>
    <row r="6123" spans="1:9" ht="21" customHeight="1" x14ac:dyDescent="0.25">
      <c r="A6123" s="13" t="s">
        <v>5771</v>
      </c>
      <c r="B6123" s="14" t="s">
        <v>5772</v>
      </c>
      <c r="C6123" s="66" t="s">
        <v>4496</v>
      </c>
      <c r="D6123" s="66"/>
      <c r="E6123" s="66"/>
      <c r="F6123" s="13" t="s">
        <v>61</v>
      </c>
      <c r="G6123" s="15">
        <v>1</v>
      </c>
      <c r="H6123" s="16">
        <v>67.75</v>
      </c>
      <c r="I6123" s="16">
        <f>ROUND(ROUND(G6123,8)*H6123,2)</f>
        <v>67.75</v>
      </c>
    </row>
    <row r="6124" spans="1:9" ht="15" customHeight="1" x14ac:dyDescent="0.25">
      <c r="A6124" s="8"/>
      <c r="B6124" s="8"/>
      <c r="C6124" s="8"/>
      <c r="D6124" s="8"/>
      <c r="E6124" s="8"/>
      <c r="F6124" s="8"/>
      <c r="G6124" s="67" t="s">
        <v>3896</v>
      </c>
      <c r="H6124" s="67"/>
      <c r="I6124" s="17">
        <f>SUM(I6122:I6123)</f>
        <v>68.349999999999994</v>
      </c>
    </row>
    <row r="6125" spans="1:9" ht="15" customHeight="1" x14ac:dyDescent="0.25">
      <c r="A6125" s="64" t="s">
        <v>3872</v>
      </c>
      <c r="B6125" s="64"/>
      <c r="C6125" s="65" t="s">
        <v>3</v>
      </c>
      <c r="D6125" s="65"/>
      <c r="E6125" s="65"/>
      <c r="F6125" s="12" t="s">
        <v>4</v>
      </c>
      <c r="G6125" s="12" t="s">
        <v>3725</v>
      </c>
      <c r="H6125" s="12" t="s">
        <v>3726</v>
      </c>
      <c r="I6125" s="12" t="s">
        <v>3727</v>
      </c>
    </row>
    <row r="6126" spans="1:9" ht="21" customHeight="1" x14ac:dyDescent="0.25">
      <c r="A6126" s="13" t="s">
        <v>4267</v>
      </c>
      <c r="B6126" s="14" t="s">
        <v>4268</v>
      </c>
      <c r="C6126" s="66" t="s">
        <v>17</v>
      </c>
      <c r="D6126" s="66"/>
      <c r="E6126" s="66"/>
      <c r="F6126" s="13" t="s">
        <v>25</v>
      </c>
      <c r="G6126" s="15">
        <v>0.49480000000000002</v>
      </c>
      <c r="H6126" s="16">
        <v>25.56</v>
      </c>
      <c r="I6126" s="16">
        <f>ROUND(ROUND(G6126,8)*H6126,2)</f>
        <v>12.65</v>
      </c>
    </row>
    <row r="6127" spans="1:9" ht="15" customHeight="1" x14ac:dyDescent="0.25">
      <c r="A6127" s="13" t="s">
        <v>4269</v>
      </c>
      <c r="B6127" s="14" t="s">
        <v>4270</v>
      </c>
      <c r="C6127" s="66" t="s">
        <v>17</v>
      </c>
      <c r="D6127" s="66"/>
      <c r="E6127" s="66"/>
      <c r="F6127" s="13" t="s">
        <v>25</v>
      </c>
      <c r="G6127" s="15">
        <v>0.49480000000000002</v>
      </c>
      <c r="H6127" s="16">
        <v>33.94</v>
      </c>
      <c r="I6127" s="16">
        <f>ROUND(ROUND(G6127,8)*H6127,2)</f>
        <v>16.79</v>
      </c>
    </row>
    <row r="6128" spans="1:9" ht="18" customHeight="1" x14ac:dyDescent="0.25">
      <c r="A6128" s="8"/>
      <c r="B6128" s="8"/>
      <c r="C6128" s="8"/>
      <c r="D6128" s="8"/>
      <c r="E6128" s="8"/>
      <c r="F6128" s="8"/>
      <c r="G6128" s="67" t="s">
        <v>3875</v>
      </c>
      <c r="H6128" s="67"/>
      <c r="I6128" s="17">
        <f>SUM(I6126:I6127)</f>
        <v>29.439999999999998</v>
      </c>
    </row>
    <row r="6129" spans="1:9" ht="15" customHeight="1" x14ac:dyDescent="0.25">
      <c r="A6129" s="69" t="s">
        <v>5769</v>
      </c>
      <c r="B6129" s="69"/>
      <c r="C6129" s="69"/>
      <c r="D6129" s="8"/>
      <c r="E6129" s="8"/>
      <c r="F6129" s="8"/>
      <c r="G6129" s="68" t="s">
        <v>3745</v>
      </c>
      <c r="H6129" s="68"/>
      <c r="I6129" s="4">
        <v>97.79</v>
      </c>
    </row>
    <row r="6130" spans="1:9" ht="9" customHeight="1" x14ac:dyDescent="0.25">
      <c r="A6130" s="69"/>
      <c r="B6130" s="69"/>
      <c r="C6130" s="69"/>
      <c r="D6130" s="8"/>
      <c r="E6130" s="8"/>
      <c r="F6130" s="8"/>
      <c r="G6130" s="8"/>
      <c r="H6130" s="8"/>
      <c r="I6130" s="8"/>
    </row>
    <row r="6131" spans="1:9" ht="9.9499999999999993" customHeight="1" x14ac:dyDescent="0.25">
      <c r="A6131" s="8"/>
      <c r="B6131" s="8"/>
      <c r="C6131" s="8"/>
      <c r="D6131" s="8"/>
      <c r="E6131" s="8"/>
      <c r="F6131" s="8"/>
      <c r="G6131" s="62"/>
      <c r="H6131" s="62"/>
      <c r="I6131" s="62"/>
    </row>
    <row r="6132" spans="1:9" ht="20.100000000000001" customHeight="1" x14ac:dyDescent="0.25">
      <c r="A6132" s="63" t="s">
        <v>5773</v>
      </c>
      <c r="B6132" s="63"/>
      <c r="C6132" s="63"/>
      <c r="D6132" s="63"/>
      <c r="E6132" s="63"/>
      <c r="F6132" s="63"/>
      <c r="G6132" s="63"/>
      <c r="H6132" s="63"/>
      <c r="I6132" s="63"/>
    </row>
    <row r="6133" spans="1:9" ht="15" customHeight="1" x14ac:dyDescent="0.25">
      <c r="A6133" s="64" t="s">
        <v>3887</v>
      </c>
      <c r="B6133" s="64"/>
      <c r="C6133" s="65" t="s">
        <v>3</v>
      </c>
      <c r="D6133" s="65"/>
      <c r="E6133" s="65"/>
      <c r="F6133" s="12" t="s">
        <v>4</v>
      </c>
      <c r="G6133" s="12" t="s">
        <v>3725</v>
      </c>
      <c r="H6133" s="12" t="s">
        <v>3726</v>
      </c>
      <c r="I6133" s="12" t="s">
        <v>3727</v>
      </c>
    </row>
    <row r="6134" spans="1:9" ht="21" customHeight="1" x14ac:dyDescent="0.25">
      <c r="A6134" s="13" t="s">
        <v>5774</v>
      </c>
      <c r="B6134" s="14" t="s">
        <v>5775</v>
      </c>
      <c r="C6134" s="66" t="s">
        <v>188</v>
      </c>
      <c r="D6134" s="66"/>
      <c r="E6134" s="66"/>
      <c r="F6134" s="13" t="s">
        <v>465</v>
      </c>
      <c r="G6134" s="15">
        <v>1</v>
      </c>
      <c r="H6134" s="16">
        <v>36.270000000000003</v>
      </c>
      <c r="I6134" s="16">
        <f>TRUNC(TRUNC(G6134,8)*H6134,2)</f>
        <v>36.270000000000003</v>
      </c>
    </row>
    <row r="6135" spans="1:9" ht="15" customHeight="1" x14ac:dyDescent="0.25">
      <c r="A6135" s="8"/>
      <c r="B6135" s="8"/>
      <c r="C6135" s="8"/>
      <c r="D6135" s="8"/>
      <c r="E6135" s="8"/>
      <c r="F6135" s="8"/>
      <c r="G6135" s="67" t="s">
        <v>3896</v>
      </c>
      <c r="H6135" s="67"/>
      <c r="I6135" s="17">
        <f>SUM(I6134:I6134)</f>
        <v>36.270000000000003</v>
      </c>
    </row>
    <row r="6136" spans="1:9" ht="15" customHeight="1" x14ac:dyDescent="0.25">
      <c r="A6136" s="64" t="s">
        <v>3872</v>
      </c>
      <c r="B6136" s="64"/>
      <c r="C6136" s="65" t="s">
        <v>3</v>
      </c>
      <c r="D6136" s="65"/>
      <c r="E6136" s="65"/>
      <c r="F6136" s="12" t="s">
        <v>4</v>
      </c>
      <c r="G6136" s="12" t="s">
        <v>3725</v>
      </c>
      <c r="H6136" s="12" t="s">
        <v>3726</v>
      </c>
      <c r="I6136" s="12" t="s">
        <v>3727</v>
      </c>
    </row>
    <row r="6137" spans="1:9" ht="15" customHeight="1" x14ac:dyDescent="0.25">
      <c r="A6137" s="13" t="s">
        <v>4269</v>
      </c>
      <c r="B6137" s="14" t="s">
        <v>4270</v>
      </c>
      <c r="C6137" s="66" t="s">
        <v>17</v>
      </c>
      <c r="D6137" s="66"/>
      <c r="E6137" s="66"/>
      <c r="F6137" s="13" t="s">
        <v>25</v>
      </c>
      <c r="G6137" s="15">
        <v>0.4</v>
      </c>
      <c r="H6137" s="16">
        <v>33.94</v>
      </c>
      <c r="I6137" s="16">
        <f>TRUNC(TRUNC(G6137,8)*H6137,2)</f>
        <v>13.57</v>
      </c>
    </row>
    <row r="6138" spans="1:9" ht="15" customHeight="1" x14ac:dyDescent="0.25">
      <c r="A6138" s="13" t="s">
        <v>3899</v>
      </c>
      <c r="B6138" s="14" t="s">
        <v>3900</v>
      </c>
      <c r="C6138" s="66" t="s">
        <v>17</v>
      </c>
      <c r="D6138" s="66"/>
      <c r="E6138" s="66"/>
      <c r="F6138" s="13" t="s">
        <v>25</v>
      </c>
      <c r="G6138" s="15">
        <v>0.4</v>
      </c>
      <c r="H6138" s="16">
        <v>24.37</v>
      </c>
      <c r="I6138" s="16">
        <f>TRUNC(TRUNC(G6138,8)*H6138,2)</f>
        <v>9.74</v>
      </c>
    </row>
    <row r="6139" spans="1:9" ht="18" customHeight="1" x14ac:dyDescent="0.25">
      <c r="A6139" s="8"/>
      <c r="B6139" s="8"/>
      <c r="C6139" s="8"/>
      <c r="D6139" s="8"/>
      <c r="E6139" s="8"/>
      <c r="F6139" s="8"/>
      <c r="G6139" s="67" t="s">
        <v>3875</v>
      </c>
      <c r="H6139" s="67"/>
      <c r="I6139" s="17">
        <f>SUM(I6137:I6138)</f>
        <v>23.310000000000002</v>
      </c>
    </row>
    <row r="6140" spans="1:9" ht="15" customHeight="1" x14ac:dyDescent="0.25">
      <c r="A6140" s="8"/>
      <c r="B6140" s="8"/>
      <c r="C6140" s="8"/>
      <c r="D6140" s="8"/>
      <c r="E6140" s="8"/>
      <c r="F6140" s="8"/>
      <c r="G6140" s="68" t="s">
        <v>3745</v>
      </c>
      <c r="H6140" s="68"/>
      <c r="I6140" s="4">
        <f>ROUND(SUM(I6135,I6139),2)</f>
        <v>59.58</v>
      </c>
    </row>
    <row r="6141" spans="1:9" ht="9.9499999999999993" customHeight="1" x14ac:dyDescent="0.25">
      <c r="A6141" s="8"/>
      <c r="B6141" s="8"/>
      <c r="C6141" s="8"/>
      <c r="D6141" s="8"/>
      <c r="E6141" s="8"/>
      <c r="F6141" s="8"/>
      <c r="G6141" s="62"/>
      <c r="H6141" s="62"/>
      <c r="I6141" s="62"/>
    </row>
    <row r="6142" spans="1:9" ht="20.100000000000001" customHeight="1" x14ac:dyDescent="0.25">
      <c r="A6142" s="63" t="s">
        <v>5776</v>
      </c>
      <c r="B6142" s="63"/>
      <c r="C6142" s="63"/>
      <c r="D6142" s="63"/>
      <c r="E6142" s="63"/>
      <c r="F6142" s="63"/>
      <c r="G6142" s="63"/>
      <c r="H6142" s="63"/>
      <c r="I6142" s="63"/>
    </row>
    <row r="6143" spans="1:9" ht="15" customHeight="1" x14ac:dyDescent="0.25">
      <c r="A6143" s="64" t="s">
        <v>3887</v>
      </c>
      <c r="B6143" s="64"/>
      <c r="C6143" s="65" t="s">
        <v>3</v>
      </c>
      <c r="D6143" s="65"/>
      <c r="E6143" s="65"/>
      <c r="F6143" s="12" t="s">
        <v>4</v>
      </c>
      <c r="G6143" s="12" t="s">
        <v>3725</v>
      </c>
      <c r="H6143" s="12" t="s">
        <v>3726</v>
      </c>
      <c r="I6143" s="12" t="s">
        <v>3727</v>
      </c>
    </row>
    <row r="6144" spans="1:9" ht="21" customHeight="1" x14ac:dyDescent="0.25">
      <c r="A6144" s="13" t="s">
        <v>5777</v>
      </c>
      <c r="B6144" s="14" t="s">
        <v>2136</v>
      </c>
      <c r="C6144" s="66" t="s">
        <v>188</v>
      </c>
      <c r="D6144" s="66"/>
      <c r="E6144" s="66"/>
      <c r="F6144" s="13" t="s">
        <v>286</v>
      </c>
      <c r="G6144" s="15">
        <v>1</v>
      </c>
      <c r="H6144" s="16">
        <v>43.5</v>
      </c>
      <c r="I6144" s="16">
        <f>TRUNC(TRUNC(G6144,8)*H6144,2)</f>
        <v>43.5</v>
      </c>
    </row>
    <row r="6145" spans="1:9" ht="15" customHeight="1" x14ac:dyDescent="0.25">
      <c r="A6145" s="8"/>
      <c r="B6145" s="8"/>
      <c r="C6145" s="8"/>
      <c r="D6145" s="8"/>
      <c r="E6145" s="8"/>
      <c r="F6145" s="8"/>
      <c r="G6145" s="67" t="s">
        <v>3896</v>
      </c>
      <c r="H6145" s="67"/>
      <c r="I6145" s="17">
        <f>SUM(I6144:I6144)</f>
        <v>43.5</v>
      </c>
    </row>
    <row r="6146" spans="1:9" ht="15" customHeight="1" x14ac:dyDescent="0.25">
      <c r="A6146" s="64" t="s">
        <v>3872</v>
      </c>
      <c r="B6146" s="64"/>
      <c r="C6146" s="65" t="s">
        <v>3</v>
      </c>
      <c r="D6146" s="65"/>
      <c r="E6146" s="65"/>
      <c r="F6146" s="12" t="s">
        <v>4</v>
      </c>
      <c r="G6146" s="12" t="s">
        <v>3725</v>
      </c>
      <c r="H6146" s="12" t="s">
        <v>3726</v>
      </c>
      <c r="I6146" s="12" t="s">
        <v>3727</v>
      </c>
    </row>
    <row r="6147" spans="1:9" ht="15" customHeight="1" x14ac:dyDescent="0.25">
      <c r="A6147" s="13" t="s">
        <v>4269</v>
      </c>
      <c r="B6147" s="14" t="s">
        <v>4270</v>
      </c>
      <c r="C6147" s="66" t="s">
        <v>17</v>
      </c>
      <c r="D6147" s="66"/>
      <c r="E6147" s="66"/>
      <c r="F6147" s="13" t="s">
        <v>25</v>
      </c>
      <c r="G6147" s="15">
        <v>0.2</v>
      </c>
      <c r="H6147" s="16">
        <v>33.94</v>
      </c>
      <c r="I6147" s="16">
        <f>TRUNC(TRUNC(G6147,8)*H6147,2)</f>
        <v>6.78</v>
      </c>
    </row>
    <row r="6148" spans="1:9" ht="15" customHeight="1" x14ac:dyDescent="0.25">
      <c r="A6148" s="13" t="s">
        <v>3899</v>
      </c>
      <c r="B6148" s="14" t="s">
        <v>3900</v>
      </c>
      <c r="C6148" s="66" t="s">
        <v>17</v>
      </c>
      <c r="D6148" s="66"/>
      <c r="E6148" s="66"/>
      <c r="F6148" s="13" t="s">
        <v>25</v>
      </c>
      <c r="G6148" s="15">
        <v>0.2</v>
      </c>
      <c r="H6148" s="16">
        <v>24.37</v>
      </c>
      <c r="I6148" s="16">
        <f>TRUNC(TRUNC(G6148,8)*H6148,2)</f>
        <v>4.87</v>
      </c>
    </row>
    <row r="6149" spans="1:9" ht="18" customHeight="1" x14ac:dyDescent="0.25">
      <c r="A6149" s="8"/>
      <c r="B6149" s="8"/>
      <c r="C6149" s="8"/>
      <c r="D6149" s="8"/>
      <c r="E6149" s="8"/>
      <c r="F6149" s="8"/>
      <c r="G6149" s="67" t="s">
        <v>3875</v>
      </c>
      <c r="H6149" s="67"/>
      <c r="I6149" s="17">
        <f>SUM(I6147:I6148)</f>
        <v>11.65</v>
      </c>
    </row>
    <row r="6150" spans="1:9" ht="15" customHeight="1" x14ac:dyDescent="0.25">
      <c r="A6150" s="8"/>
      <c r="B6150" s="8"/>
      <c r="C6150" s="8"/>
      <c r="D6150" s="8"/>
      <c r="E6150" s="8"/>
      <c r="F6150" s="8"/>
      <c r="G6150" s="68" t="s">
        <v>3745</v>
      </c>
      <c r="H6150" s="68"/>
      <c r="I6150" s="4">
        <f>ROUND(SUM(I6145,I6149),2)</f>
        <v>55.15</v>
      </c>
    </row>
    <row r="6151" spans="1:9" ht="9.9499999999999993" customHeight="1" x14ac:dyDescent="0.25">
      <c r="A6151" s="8"/>
      <c r="B6151" s="8"/>
      <c r="C6151" s="8"/>
      <c r="D6151" s="8"/>
      <c r="E6151" s="8"/>
      <c r="F6151" s="8"/>
      <c r="G6151" s="62"/>
      <c r="H6151" s="62"/>
      <c r="I6151" s="62"/>
    </row>
    <row r="6152" spans="1:9" ht="20.100000000000001" customHeight="1" x14ac:dyDescent="0.25">
      <c r="A6152" s="63" t="s">
        <v>5778</v>
      </c>
      <c r="B6152" s="63"/>
      <c r="C6152" s="63"/>
      <c r="D6152" s="63"/>
      <c r="E6152" s="63"/>
      <c r="F6152" s="63"/>
      <c r="G6152" s="63"/>
      <c r="H6152" s="63"/>
      <c r="I6152" s="63"/>
    </row>
    <row r="6153" spans="1:9" ht="15" customHeight="1" x14ac:dyDescent="0.25">
      <c r="A6153" s="64" t="s">
        <v>3887</v>
      </c>
      <c r="B6153" s="64"/>
      <c r="C6153" s="65" t="s">
        <v>3</v>
      </c>
      <c r="D6153" s="65"/>
      <c r="E6153" s="65"/>
      <c r="F6153" s="12" t="s">
        <v>4</v>
      </c>
      <c r="G6153" s="12" t="s">
        <v>3725</v>
      </c>
      <c r="H6153" s="12" t="s">
        <v>3726</v>
      </c>
      <c r="I6153" s="12" t="s">
        <v>3727</v>
      </c>
    </row>
    <row r="6154" spans="1:9" ht="21" customHeight="1" x14ac:dyDescent="0.25">
      <c r="A6154" s="13" t="s">
        <v>5779</v>
      </c>
      <c r="B6154" s="14" t="s">
        <v>2140</v>
      </c>
      <c r="C6154" s="66" t="s">
        <v>188</v>
      </c>
      <c r="D6154" s="66"/>
      <c r="E6154" s="66"/>
      <c r="F6154" s="13" t="s">
        <v>286</v>
      </c>
      <c r="G6154" s="15">
        <v>1</v>
      </c>
      <c r="H6154" s="16">
        <v>9.8000000000000007</v>
      </c>
      <c r="I6154" s="16">
        <f>TRUNC(TRUNC(G6154,8)*H6154,2)</f>
        <v>9.8000000000000007</v>
      </c>
    </row>
    <row r="6155" spans="1:9" ht="15" customHeight="1" x14ac:dyDescent="0.25">
      <c r="A6155" s="8"/>
      <c r="B6155" s="8"/>
      <c r="C6155" s="8"/>
      <c r="D6155" s="8"/>
      <c r="E6155" s="8"/>
      <c r="F6155" s="8"/>
      <c r="G6155" s="67" t="s">
        <v>3896</v>
      </c>
      <c r="H6155" s="67"/>
      <c r="I6155" s="17">
        <f>SUM(I6154:I6154)</f>
        <v>9.8000000000000007</v>
      </c>
    </row>
    <row r="6156" spans="1:9" ht="15" customHeight="1" x14ac:dyDescent="0.25">
      <c r="A6156" s="64" t="s">
        <v>3872</v>
      </c>
      <c r="B6156" s="64"/>
      <c r="C6156" s="65" t="s">
        <v>3</v>
      </c>
      <c r="D6156" s="65"/>
      <c r="E6156" s="65"/>
      <c r="F6156" s="12" t="s">
        <v>4</v>
      </c>
      <c r="G6156" s="12" t="s">
        <v>3725</v>
      </c>
      <c r="H6156" s="12" t="s">
        <v>3726</v>
      </c>
      <c r="I6156" s="12" t="s">
        <v>3727</v>
      </c>
    </row>
    <row r="6157" spans="1:9" ht="15" customHeight="1" x14ac:dyDescent="0.25">
      <c r="A6157" s="13" t="s">
        <v>4269</v>
      </c>
      <c r="B6157" s="14" t="s">
        <v>4270</v>
      </c>
      <c r="C6157" s="66" t="s">
        <v>17</v>
      </c>
      <c r="D6157" s="66"/>
      <c r="E6157" s="66"/>
      <c r="F6157" s="13" t="s">
        <v>25</v>
      </c>
      <c r="G6157" s="15">
        <v>0.2</v>
      </c>
      <c r="H6157" s="16">
        <v>33.94</v>
      </c>
      <c r="I6157" s="16">
        <f>TRUNC(TRUNC(G6157,8)*H6157,2)</f>
        <v>6.78</v>
      </c>
    </row>
    <row r="6158" spans="1:9" ht="15" customHeight="1" x14ac:dyDescent="0.25">
      <c r="A6158" s="13" t="s">
        <v>3899</v>
      </c>
      <c r="B6158" s="14" t="s">
        <v>3900</v>
      </c>
      <c r="C6158" s="66" t="s">
        <v>17</v>
      </c>
      <c r="D6158" s="66"/>
      <c r="E6158" s="66"/>
      <c r="F6158" s="13" t="s">
        <v>25</v>
      </c>
      <c r="G6158" s="15">
        <v>0.2</v>
      </c>
      <c r="H6158" s="16">
        <v>24.37</v>
      </c>
      <c r="I6158" s="16">
        <f>TRUNC(TRUNC(G6158,8)*H6158,2)</f>
        <v>4.87</v>
      </c>
    </row>
    <row r="6159" spans="1:9" ht="18" customHeight="1" x14ac:dyDescent="0.25">
      <c r="A6159" s="8"/>
      <c r="B6159" s="8"/>
      <c r="C6159" s="8"/>
      <c r="D6159" s="8"/>
      <c r="E6159" s="8"/>
      <c r="F6159" s="8"/>
      <c r="G6159" s="67" t="s">
        <v>3875</v>
      </c>
      <c r="H6159" s="67"/>
      <c r="I6159" s="17">
        <f>SUM(I6157:I6158)</f>
        <v>11.65</v>
      </c>
    </row>
    <row r="6160" spans="1:9" ht="15" customHeight="1" x14ac:dyDescent="0.25">
      <c r="A6160" s="8"/>
      <c r="B6160" s="8"/>
      <c r="C6160" s="8"/>
      <c r="D6160" s="8"/>
      <c r="E6160" s="8"/>
      <c r="F6160" s="8"/>
      <c r="G6160" s="68" t="s">
        <v>3745</v>
      </c>
      <c r="H6160" s="68"/>
      <c r="I6160" s="4">
        <f>ROUND(SUM(I6155,I6159),2)</f>
        <v>21.45</v>
      </c>
    </row>
    <row r="6161" spans="1:9" ht="9.9499999999999993" customHeight="1" x14ac:dyDescent="0.25">
      <c r="A6161" s="8"/>
      <c r="B6161" s="8"/>
      <c r="C6161" s="8"/>
      <c r="D6161" s="8"/>
      <c r="E6161" s="8"/>
      <c r="F6161" s="8"/>
      <c r="G6161" s="62"/>
      <c r="H6161" s="62"/>
      <c r="I6161" s="62"/>
    </row>
    <row r="6162" spans="1:9" ht="20.100000000000001" customHeight="1" x14ac:dyDescent="0.25">
      <c r="A6162" s="63" t="s">
        <v>5780</v>
      </c>
      <c r="B6162" s="63"/>
      <c r="C6162" s="63"/>
      <c r="D6162" s="63"/>
      <c r="E6162" s="63"/>
      <c r="F6162" s="63"/>
      <c r="G6162" s="63"/>
      <c r="H6162" s="63"/>
      <c r="I6162" s="63"/>
    </row>
    <row r="6163" spans="1:9" ht="15" customHeight="1" x14ac:dyDescent="0.25">
      <c r="A6163" s="64" t="s">
        <v>3887</v>
      </c>
      <c r="B6163" s="64"/>
      <c r="C6163" s="65" t="s">
        <v>3</v>
      </c>
      <c r="D6163" s="65"/>
      <c r="E6163" s="65"/>
      <c r="F6163" s="12" t="s">
        <v>4</v>
      </c>
      <c r="G6163" s="12" t="s">
        <v>3725</v>
      </c>
      <c r="H6163" s="12" t="s">
        <v>3726</v>
      </c>
      <c r="I6163" s="12" t="s">
        <v>3727</v>
      </c>
    </row>
    <row r="6164" spans="1:9" ht="21" customHeight="1" x14ac:dyDescent="0.25">
      <c r="A6164" s="13" t="s">
        <v>5781</v>
      </c>
      <c r="B6164" s="14" t="s">
        <v>2205</v>
      </c>
      <c r="C6164" s="66" t="s">
        <v>188</v>
      </c>
      <c r="D6164" s="66"/>
      <c r="E6164" s="66"/>
      <c r="F6164" s="13" t="s">
        <v>465</v>
      </c>
      <c r="G6164" s="15">
        <v>1</v>
      </c>
      <c r="H6164" s="16">
        <v>15.62</v>
      </c>
      <c r="I6164" s="16">
        <f>ROUND(ROUND(G6164,8)*H6164,2)</f>
        <v>15.62</v>
      </c>
    </row>
    <row r="6165" spans="1:9" ht="15" customHeight="1" x14ac:dyDescent="0.25">
      <c r="A6165" s="8"/>
      <c r="B6165" s="8"/>
      <c r="C6165" s="8"/>
      <c r="D6165" s="8"/>
      <c r="E6165" s="8"/>
      <c r="F6165" s="8"/>
      <c r="G6165" s="67" t="s">
        <v>3896</v>
      </c>
      <c r="H6165" s="67"/>
      <c r="I6165" s="17">
        <f>SUM(I6164:I6164)</f>
        <v>15.62</v>
      </c>
    </row>
    <row r="6166" spans="1:9" ht="15" customHeight="1" x14ac:dyDescent="0.25">
      <c r="A6166" s="64" t="s">
        <v>3872</v>
      </c>
      <c r="B6166" s="64"/>
      <c r="C6166" s="65" t="s">
        <v>3</v>
      </c>
      <c r="D6166" s="65"/>
      <c r="E6166" s="65"/>
      <c r="F6166" s="12" t="s">
        <v>4</v>
      </c>
      <c r="G6166" s="12" t="s">
        <v>3725</v>
      </c>
      <c r="H6166" s="12" t="s">
        <v>3726</v>
      </c>
      <c r="I6166" s="12" t="s">
        <v>3727</v>
      </c>
    </row>
    <row r="6167" spans="1:9" ht="21" customHeight="1" x14ac:dyDescent="0.25">
      <c r="A6167" s="13" t="s">
        <v>4267</v>
      </c>
      <c r="B6167" s="14" t="s">
        <v>4268</v>
      </c>
      <c r="C6167" s="66" t="s">
        <v>17</v>
      </c>
      <c r="D6167" s="66"/>
      <c r="E6167" s="66"/>
      <c r="F6167" s="13" t="s">
        <v>25</v>
      </c>
      <c r="G6167" s="15">
        <v>0.4</v>
      </c>
      <c r="H6167" s="16">
        <v>25.56</v>
      </c>
      <c r="I6167" s="16">
        <f>ROUND(ROUND(G6167,8)*H6167,2)</f>
        <v>10.220000000000001</v>
      </c>
    </row>
    <row r="6168" spans="1:9" ht="15" customHeight="1" x14ac:dyDescent="0.25">
      <c r="A6168" s="13" t="s">
        <v>4269</v>
      </c>
      <c r="B6168" s="14" t="s">
        <v>4270</v>
      </c>
      <c r="C6168" s="66" t="s">
        <v>17</v>
      </c>
      <c r="D6168" s="66"/>
      <c r="E6168" s="66"/>
      <c r="F6168" s="13" t="s">
        <v>25</v>
      </c>
      <c r="G6168" s="15">
        <v>0.4</v>
      </c>
      <c r="H6168" s="16">
        <v>33.94</v>
      </c>
      <c r="I6168" s="16">
        <f>ROUND(ROUND(G6168,8)*H6168,2)</f>
        <v>13.58</v>
      </c>
    </row>
    <row r="6169" spans="1:9" ht="18" customHeight="1" x14ac:dyDescent="0.25">
      <c r="A6169" s="8"/>
      <c r="B6169" s="8"/>
      <c r="C6169" s="8"/>
      <c r="D6169" s="8"/>
      <c r="E6169" s="8"/>
      <c r="F6169" s="8"/>
      <c r="G6169" s="67" t="s">
        <v>3875</v>
      </c>
      <c r="H6169" s="67"/>
      <c r="I6169" s="17">
        <f>SUM(I6167:I6168)</f>
        <v>23.8</v>
      </c>
    </row>
    <row r="6170" spans="1:9" ht="15" customHeight="1" x14ac:dyDescent="0.25">
      <c r="A6170" s="69" t="s">
        <v>5782</v>
      </c>
      <c r="B6170" s="69"/>
      <c r="C6170" s="69"/>
      <c r="D6170" s="8"/>
      <c r="E6170" s="8"/>
      <c r="F6170" s="8"/>
      <c r="G6170" s="68" t="s">
        <v>3745</v>
      </c>
      <c r="H6170" s="68"/>
      <c r="I6170" s="4">
        <v>39.42</v>
      </c>
    </row>
    <row r="6171" spans="1:9" ht="2.1" customHeight="1" x14ac:dyDescent="0.25">
      <c r="A6171" s="69"/>
      <c r="B6171" s="69"/>
      <c r="C6171" s="69"/>
      <c r="D6171" s="8"/>
      <c r="E6171" s="8"/>
      <c r="F6171" s="8"/>
      <c r="G6171" s="8"/>
      <c r="H6171" s="8"/>
      <c r="I6171" s="8"/>
    </row>
    <row r="6172" spans="1:9" ht="9.9499999999999993" customHeight="1" x14ac:dyDescent="0.25">
      <c r="A6172" s="8"/>
      <c r="B6172" s="8"/>
      <c r="C6172" s="8"/>
      <c r="D6172" s="8"/>
      <c r="E6172" s="8"/>
      <c r="F6172" s="8"/>
      <c r="G6172" s="62"/>
      <c r="H6172" s="62"/>
      <c r="I6172" s="62"/>
    </row>
    <row r="6173" spans="1:9" ht="20.100000000000001" customHeight="1" x14ac:dyDescent="0.25">
      <c r="A6173" s="63" t="s">
        <v>5783</v>
      </c>
      <c r="B6173" s="63"/>
      <c r="C6173" s="63"/>
      <c r="D6173" s="63"/>
      <c r="E6173" s="63"/>
      <c r="F6173" s="63"/>
      <c r="G6173" s="63"/>
      <c r="H6173" s="63"/>
      <c r="I6173" s="63"/>
    </row>
    <row r="6174" spans="1:9" ht="15" customHeight="1" x14ac:dyDescent="0.25">
      <c r="A6174" s="64" t="s">
        <v>3887</v>
      </c>
      <c r="B6174" s="64"/>
      <c r="C6174" s="65" t="s">
        <v>3</v>
      </c>
      <c r="D6174" s="65"/>
      <c r="E6174" s="65"/>
      <c r="F6174" s="12" t="s">
        <v>4</v>
      </c>
      <c r="G6174" s="12" t="s">
        <v>3725</v>
      </c>
      <c r="H6174" s="12" t="s">
        <v>3726</v>
      </c>
      <c r="I6174" s="12" t="s">
        <v>3727</v>
      </c>
    </row>
    <row r="6175" spans="1:9" ht="21" customHeight="1" x14ac:dyDescent="0.25">
      <c r="A6175" s="13" t="s">
        <v>5784</v>
      </c>
      <c r="B6175" s="14" t="s">
        <v>2146</v>
      </c>
      <c r="C6175" s="66" t="s">
        <v>188</v>
      </c>
      <c r="D6175" s="66"/>
      <c r="E6175" s="66"/>
      <c r="F6175" s="13" t="s">
        <v>286</v>
      </c>
      <c r="G6175" s="15">
        <v>1</v>
      </c>
      <c r="H6175" s="16">
        <v>14.41</v>
      </c>
      <c r="I6175" s="16">
        <f>TRUNC(TRUNC(G6175,8)*H6175,2)</f>
        <v>14.41</v>
      </c>
    </row>
    <row r="6176" spans="1:9" ht="15" customHeight="1" x14ac:dyDescent="0.25">
      <c r="A6176" s="8"/>
      <c r="B6176" s="8"/>
      <c r="C6176" s="8"/>
      <c r="D6176" s="8"/>
      <c r="E6176" s="8"/>
      <c r="F6176" s="8"/>
      <c r="G6176" s="67" t="s">
        <v>3896</v>
      </c>
      <c r="H6176" s="67"/>
      <c r="I6176" s="17">
        <f>SUM(I6175:I6175)</f>
        <v>14.41</v>
      </c>
    </row>
    <row r="6177" spans="1:9" ht="15" customHeight="1" x14ac:dyDescent="0.25">
      <c r="A6177" s="64" t="s">
        <v>3872</v>
      </c>
      <c r="B6177" s="64"/>
      <c r="C6177" s="65" t="s">
        <v>3</v>
      </c>
      <c r="D6177" s="65"/>
      <c r="E6177" s="65"/>
      <c r="F6177" s="12" t="s">
        <v>4</v>
      </c>
      <c r="G6177" s="12" t="s">
        <v>3725</v>
      </c>
      <c r="H6177" s="12" t="s">
        <v>3726</v>
      </c>
      <c r="I6177" s="12" t="s">
        <v>3727</v>
      </c>
    </row>
    <row r="6178" spans="1:9" ht="15" customHeight="1" x14ac:dyDescent="0.25">
      <c r="A6178" s="13" t="s">
        <v>3899</v>
      </c>
      <c r="B6178" s="14" t="s">
        <v>3900</v>
      </c>
      <c r="C6178" s="66" t="s">
        <v>17</v>
      </c>
      <c r="D6178" s="66"/>
      <c r="E6178" s="66"/>
      <c r="F6178" s="13" t="s">
        <v>25</v>
      </c>
      <c r="G6178" s="15">
        <v>0.2</v>
      </c>
      <c r="H6178" s="16">
        <v>24.37</v>
      </c>
      <c r="I6178" s="16">
        <f>TRUNC(TRUNC(G6178,8)*H6178,2)</f>
        <v>4.87</v>
      </c>
    </row>
    <row r="6179" spans="1:9" ht="18" customHeight="1" x14ac:dyDescent="0.25">
      <c r="A6179" s="8"/>
      <c r="B6179" s="8"/>
      <c r="C6179" s="8"/>
      <c r="D6179" s="8"/>
      <c r="E6179" s="8"/>
      <c r="F6179" s="8"/>
      <c r="G6179" s="67" t="s">
        <v>3875</v>
      </c>
      <c r="H6179" s="67"/>
      <c r="I6179" s="17">
        <f>SUM(I6178:I6178)</f>
        <v>4.87</v>
      </c>
    </row>
    <row r="6180" spans="1:9" ht="15" customHeight="1" x14ac:dyDescent="0.25">
      <c r="A6180" s="8"/>
      <c r="B6180" s="8"/>
      <c r="C6180" s="8"/>
      <c r="D6180" s="8"/>
      <c r="E6180" s="8"/>
      <c r="F6180" s="8"/>
      <c r="G6180" s="68" t="s">
        <v>3745</v>
      </c>
      <c r="H6180" s="68"/>
      <c r="I6180" s="4">
        <f>ROUND(SUM(I6176,I6179),2)</f>
        <v>19.28</v>
      </c>
    </row>
    <row r="6181" spans="1:9" ht="9.9499999999999993" customHeight="1" x14ac:dyDescent="0.25">
      <c r="A6181" s="8"/>
      <c r="B6181" s="8"/>
      <c r="C6181" s="8"/>
      <c r="D6181" s="8"/>
      <c r="E6181" s="8"/>
      <c r="F6181" s="8"/>
      <c r="G6181" s="62"/>
      <c r="H6181" s="62"/>
      <c r="I6181" s="62"/>
    </row>
    <row r="6182" spans="1:9" ht="20.100000000000001" customHeight="1" x14ac:dyDescent="0.25">
      <c r="A6182" s="63" t="s">
        <v>5785</v>
      </c>
      <c r="B6182" s="63"/>
      <c r="C6182" s="63"/>
      <c r="D6182" s="63"/>
      <c r="E6182" s="63"/>
      <c r="F6182" s="63"/>
      <c r="G6182" s="63"/>
      <c r="H6182" s="63"/>
      <c r="I6182" s="63"/>
    </row>
    <row r="6183" spans="1:9" ht="15" customHeight="1" x14ac:dyDescent="0.25">
      <c r="A6183" s="64" t="s">
        <v>3887</v>
      </c>
      <c r="B6183" s="64"/>
      <c r="C6183" s="65" t="s">
        <v>3</v>
      </c>
      <c r="D6183" s="65"/>
      <c r="E6183" s="65"/>
      <c r="F6183" s="12" t="s">
        <v>4</v>
      </c>
      <c r="G6183" s="12" t="s">
        <v>3725</v>
      </c>
      <c r="H6183" s="12" t="s">
        <v>3726</v>
      </c>
      <c r="I6183" s="12" t="s">
        <v>3727</v>
      </c>
    </row>
    <row r="6184" spans="1:9" ht="38.1" customHeight="1" x14ac:dyDescent="0.25">
      <c r="A6184" s="13" t="s">
        <v>5786</v>
      </c>
      <c r="B6184" s="14" t="s">
        <v>2150</v>
      </c>
      <c r="C6184" s="66" t="s">
        <v>4496</v>
      </c>
      <c r="D6184" s="66"/>
      <c r="E6184" s="66"/>
      <c r="F6184" s="13" t="s">
        <v>178</v>
      </c>
      <c r="G6184" s="15">
        <v>1</v>
      </c>
      <c r="H6184" s="16">
        <v>8.99</v>
      </c>
      <c r="I6184" s="16">
        <f>ROUND(ROUND(G6184,8)*H6184,2)</f>
        <v>8.99</v>
      </c>
    </row>
    <row r="6185" spans="1:9" ht="21" customHeight="1" x14ac:dyDescent="0.25">
      <c r="A6185" s="13" t="s">
        <v>4319</v>
      </c>
      <c r="B6185" s="14" t="s">
        <v>4320</v>
      </c>
      <c r="C6185" s="66" t="s">
        <v>17</v>
      </c>
      <c r="D6185" s="66"/>
      <c r="E6185" s="66"/>
      <c r="F6185" s="13" t="s">
        <v>61</v>
      </c>
      <c r="G6185" s="15">
        <v>9.4000000000000004E-3</v>
      </c>
      <c r="H6185" s="16">
        <v>4.1399999999999997</v>
      </c>
      <c r="I6185" s="16">
        <f>ROUND(ROUND(G6185,8)*H6185,2)</f>
        <v>0.04</v>
      </c>
    </row>
    <row r="6186" spans="1:9" ht="15" customHeight="1" x14ac:dyDescent="0.25">
      <c r="A6186" s="8"/>
      <c r="B6186" s="8"/>
      <c r="C6186" s="8"/>
      <c r="D6186" s="8"/>
      <c r="E6186" s="8"/>
      <c r="F6186" s="8"/>
      <c r="G6186" s="67" t="s">
        <v>3896</v>
      </c>
      <c r="H6186" s="67"/>
      <c r="I6186" s="17">
        <f>SUM(I6184:I6185)</f>
        <v>9.0299999999999994</v>
      </c>
    </row>
    <row r="6187" spans="1:9" ht="15" customHeight="1" x14ac:dyDescent="0.25">
      <c r="A6187" s="64" t="s">
        <v>3872</v>
      </c>
      <c r="B6187" s="64"/>
      <c r="C6187" s="65" t="s">
        <v>3</v>
      </c>
      <c r="D6187" s="65"/>
      <c r="E6187" s="65"/>
      <c r="F6187" s="12" t="s">
        <v>4</v>
      </c>
      <c r="G6187" s="12" t="s">
        <v>3725</v>
      </c>
      <c r="H6187" s="12" t="s">
        <v>3726</v>
      </c>
      <c r="I6187" s="12" t="s">
        <v>3727</v>
      </c>
    </row>
    <row r="6188" spans="1:9" ht="21" customHeight="1" x14ac:dyDescent="0.25">
      <c r="A6188" s="13" t="s">
        <v>4267</v>
      </c>
      <c r="B6188" s="14" t="s">
        <v>4268</v>
      </c>
      <c r="C6188" s="66" t="s">
        <v>17</v>
      </c>
      <c r="D6188" s="66"/>
      <c r="E6188" s="66"/>
      <c r="F6188" s="13" t="s">
        <v>25</v>
      </c>
      <c r="G6188" s="15">
        <v>7.5999999999999998E-2</v>
      </c>
      <c r="H6188" s="16">
        <v>25.56</v>
      </c>
      <c r="I6188" s="16">
        <f>ROUND(ROUND(G6188,8)*H6188,2)</f>
        <v>1.94</v>
      </c>
    </row>
    <row r="6189" spans="1:9" ht="15" customHeight="1" x14ac:dyDescent="0.25">
      <c r="A6189" s="13" t="s">
        <v>4269</v>
      </c>
      <c r="B6189" s="14" t="s">
        <v>4270</v>
      </c>
      <c r="C6189" s="66" t="s">
        <v>17</v>
      </c>
      <c r="D6189" s="66"/>
      <c r="E6189" s="66"/>
      <c r="F6189" s="13" t="s">
        <v>25</v>
      </c>
      <c r="G6189" s="15">
        <v>7.5999999999999998E-2</v>
      </c>
      <c r="H6189" s="16">
        <v>33.94</v>
      </c>
      <c r="I6189" s="16">
        <f>ROUND(ROUND(G6189,8)*H6189,2)</f>
        <v>2.58</v>
      </c>
    </row>
    <row r="6190" spans="1:9" ht="18" customHeight="1" x14ac:dyDescent="0.25">
      <c r="A6190" s="8"/>
      <c r="B6190" s="8"/>
      <c r="C6190" s="8"/>
      <c r="D6190" s="8"/>
      <c r="E6190" s="8"/>
      <c r="F6190" s="8"/>
      <c r="G6190" s="67" t="s">
        <v>3875</v>
      </c>
      <c r="H6190" s="67"/>
      <c r="I6190" s="17">
        <f>SUM(I6188:I6189)</f>
        <v>4.5199999999999996</v>
      </c>
    </row>
    <row r="6191" spans="1:9" ht="15" customHeight="1" x14ac:dyDescent="0.25">
      <c r="A6191" s="69" t="s">
        <v>5787</v>
      </c>
      <c r="B6191" s="69"/>
      <c r="C6191" s="69"/>
      <c r="D6191" s="8"/>
      <c r="E6191" s="8"/>
      <c r="F6191" s="8"/>
      <c r="G6191" s="68" t="s">
        <v>3745</v>
      </c>
      <c r="H6191" s="68"/>
      <c r="I6191" s="4">
        <v>13.55</v>
      </c>
    </row>
    <row r="6192" spans="1:9" ht="9" customHeight="1" x14ac:dyDescent="0.25">
      <c r="A6192" s="69"/>
      <c r="B6192" s="69"/>
      <c r="C6192" s="69"/>
      <c r="D6192" s="8"/>
      <c r="E6192" s="8"/>
      <c r="F6192" s="8"/>
      <c r="G6192" s="8"/>
      <c r="H6192" s="8"/>
      <c r="I6192" s="8"/>
    </row>
    <row r="6193" spans="1:9" ht="9.9499999999999993" customHeight="1" x14ac:dyDescent="0.25">
      <c r="A6193" s="8"/>
      <c r="B6193" s="8"/>
      <c r="C6193" s="8"/>
      <c r="D6193" s="8"/>
      <c r="E6193" s="8"/>
      <c r="F6193" s="8"/>
      <c r="G6193" s="62"/>
      <c r="H6193" s="62"/>
      <c r="I6193" s="62"/>
    </row>
    <row r="6194" spans="1:9" ht="20.100000000000001" customHeight="1" x14ac:dyDescent="0.25">
      <c r="A6194" s="63" t="s">
        <v>5788</v>
      </c>
      <c r="B6194" s="63"/>
      <c r="C6194" s="63"/>
      <c r="D6194" s="63"/>
      <c r="E6194" s="63"/>
      <c r="F6194" s="63"/>
      <c r="G6194" s="63"/>
      <c r="H6194" s="63"/>
      <c r="I6194" s="63"/>
    </row>
    <row r="6195" spans="1:9" ht="15" customHeight="1" x14ac:dyDescent="0.25">
      <c r="A6195" s="64" t="s">
        <v>3887</v>
      </c>
      <c r="B6195" s="64"/>
      <c r="C6195" s="65" t="s">
        <v>3</v>
      </c>
      <c r="D6195" s="65"/>
      <c r="E6195" s="65"/>
      <c r="F6195" s="12" t="s">
        <v>4</v>
      </c>
      <c r="G6195" s="12" t="s">
        <v>3725</v>
      </c>
      <c r="H6195" s="12" t="s">
        <v>3726</v>
      </c>
      <c r="I6195" s="12" t="s">
        <v>3727</v>
      </c>
    </row>
    <row r="6196" spans="1:9" ht="29.1" customHeight="1" x14ac:dyDescent="0.25">
      <c r="A6196" s="13" t="s">
        <v>5789</v>
      </c>
      <c r="B6196" s="14" t="s">
        <v>5790</v>
      </c>
      <c r="C6196" s="66" t="s">
        <v>17</v>
      </c>
      <c r="D6196" s="66"/>
      <c r="E6196" s="66"/>
      <c r="F6196" s="13" t="s">
        <v>178</v>
      </c>
      <c r="G6196" s="15">
        <v>1.2434000000000001</v>
      </c>
      <c r="H6196" s="16">
        <v>5.69</v>
      </c>
      <c r="I6196" s="16">
        <f>TRUNC(TRUNC(G6196,8)*H6196,2)</f>
        <v>7.07</v>
      </c>
    </row>
    <row r="6197" spans="1:9" ht="21" customHeight="1" x14ac:dyDescent="0.25">
      <c r="A6197" s="13" t="s">
        <v>4319</v>
      </c>
      <c r="B6197" s="14" t="s">
        <v>4320</v>
      </c>
      <c r="C6197" s="66" t="s">
        <v>17</v>
      </c>
      <c r="D6197" s="66"/>
      <c r="E6197" s="66"/>
      <c r="F6197" s="13" t="s">
        <v>61</v>
      </c>
      <c r="G6197" s="15">
        <v>9.4000000000000004E-3</v>
      </c>
      <c r="H6197" s="16">
        <v>4.1399999999999997</v>
      </c>
      <c r="I6197" s="16">
        <f>TRUNC(TRUNC(G6197,8)*H6197,2)</f>
        <v>0.03</v>
      </c>
    </row>
    <row r="6198" spans="1:9" ht="15" customHeight="1" x14ac:dyDescent="0.25">
      <c r="A6198" s="8"/>
      <c r="B6198" s="8"/>
      <c r="C6198" s="8"/>
      <c r="D6198" s="8"/>
      <c r="E6198" s="8"/>
      <c r="F6198" s="8"/>
      <c r="G6198" s="67" t="s">
        <v>3896</v>
      </c>
      <c r="H6198" s="67"/>
      <c r="I6198" s="17">
        <f>SUM(I6196:I6197)</f>
        <v>7.1000000000000005</v>
      </c>
    </row>
    <row r="6199" spans="1:9" ht="15" customHeight="1" x14ac:dyDescent="0.25">
      <c r="A6199" s="64" t="s">
        <v>3872</v>
      </c>
      <c r="B6199" s="64"/>
      <c r="C6199" s="65" t="s">
        <v>3</v>
      </c>
      <c r="D6199" s="65"/>
      <c r="E6199" s="65"/>
      <c r="F6199" s="12" t="s">
        <v>4</v>
      </c>
      <c r="G6199" s="12" t="s">
        <v>3725</v>
      </c>
      <c r="H6199" s="12" t="s">
        <v>3726</v>
      </c>
      <c r="I6199" s="12" t="s">
        <v>3727</v>
      </c>
    </row>
    <row r="6200" spans="1:9" ht="21" customHeight="1" x14ac:dyDescent="0.25">
      <c r="A6200" s="13" t="s">
        <v>4267</v>
      </c>
      <c r="B6200" s="14" t="s">
        <v>4268</v>
      </c>
      <c r="C6200" s="66" t="s">
        <v>17</v>
      </c>
      <c r="D6200" s="66"/>
      <c r="E6200" s="66"/>
      <c r="F6200" s="13" t="s">
        <v>25</v>
      </c>
      <c r="G6200" s="15">
        <v>5.0999999999999997E-2</v>
      </c>
      <c r="H6200" s="16">
        <v>25.56</v>
      </c>
      <c r="I6200" s="16">
        <f>TRUNC(TRUNC(G6200,8)*H6200,2)</f>
        <v>1.3</v>
      </c>
    </row>
    <row r="6201" spans="1:9" ht="15" customHeight="1" x14ac:dyDescent="0.25">
      <c r="A6201" s="13" t="s">
        <v>4269</v>
      </c>
      <c r="B6201" s="14" t="s">
        <v>4270</v>
      </c>
      <c r="C6201" s="66" t="s">
        <v>17</v>
      </c>
      <c r="D6201" s="66"/>
      <c r="E6201" s="66"/>
      <c r="F6201" s="13" t="s">
        <v>25</v>
      </c>
      <c r="G6201" s="15">
        <v>5.0999999999999997E-2</v>
      </c>
      <c r="H6201" s="16">
        <v>33.94</v>
      </c>
      <c r="I6201" s="16">
        <f>TRUNC(TRUNC(G6201,8)*H6201,2)</f>
        <v>1.73</v>
      </c>
    </row>
    <row r="6202" spans="1:9" ht="18" customHeight="1" x14ac:dyDescent="0.25">
      <c r="A6202" s="8"/>
      <c r="B6202" s="8"/>
      <c r="C6202" s="8"/>
      <c r="D6202" s="8"/>
      <c r="E6202" s="8"/>
      <c r="F6202" s="8"/>
      <c r="G6202" s="67" t="s">
        <v>3875</v>
      </c>
      <c r="H6202" s="67"/>
      <c r="I6202" s="17">
        <f>SUM(I6200:I6201)</f>
        <v>3.0300000000000002</v>
      </c>
    </row>
    <row r="6203" spans="1:9" ht="15" customHeight="1" x14ac:dyDescent="0.25">
      <c r="A6203" s="8"/>
      <c r="B6203" s="8"/>
      <c r="C6203" s="8"/>
      <c r="D6203" s="8"/>
      <c r="E6203" s="8"/>
      <c r="F6203" s="8"/>
      <c r="G6203" s="68" t="s">
        <v>3745</v>
      </c>
      <c r="H6203" s="68"/>
      <c r="I6203" s="4">
        <f>ROUND(SUM(I6198,I6202),2)</f>
        <v>10.130000000000001</v>
      </c>
    </row>
    <row r="6204" spans="1:9" ht="9.9499999999999993" customHeight="1" x14ac:dyDescent="0.25">
      <c r="A6204" s="8"/>
      <c r="B6204" s="8"/>
      <c r="C6204" s="8"/>
      <c r="D6204" s="8"/>
      <c r="E6204" s="8"/>
      <c r="F6204" s="8"/>
      <c r="G6204" s="62"/>
      <c r="H6204" s="62"/>
      <c r="I6204" s="62"/>
    </row>
    <row r="6205" spans="1:9" ht="20.100000000000001" customHeight="1" x14ac:dyDescent="0.25">
      <c r="A6205" s="63" t="s">
        <v>5791</v>
      </c>
      <c r="B6205" s="63"/>
      <c r="C6205" s="63"/>
      <c r="D6205" s="63"/>
      <c r="E6205" s="63"/>
      <c r="F6205" s="63"/>
      <c r="G6205" s="63"/>
      <c r="H6205" s="63"/>
      <c r="I6205" s="63"/>
    </row>
    <row r="6206" spans="1:9" ht="15" customHeight="1" x14ac:dyDescent="0.25">
      <c r="A6206" s="64" t="s">
        <v>3887</v>
      </c>
      <c r="B6206" s="64"/>
      <c r="C6206" s="65" t="s">
        <v>3</v>
      </c>
      <c r="D6206" s="65"/>
      <c r="E6206" s="65"/>
      <c r="F6206" s="12" t="s">
        <v>4</v>
      </c>
      <c r="G6206" s="12" t="s">
        <v>3725</v>
      </c>
      <c r="H6206" s="12" t="s">
        <v>3726</v>
      </c>
      <c r="I6206" s="12" t="s">
        <v>3727</v>
      </c>
    </row>
    <row r="6207" spans="1:9" ht="38.1" customHeight="1" x14ac:dyDescent="0.25">
      <c r="A6207" s="13" t="s">
        <v>5792</v>
      </c>
      <c r="B6207" s="14" t="s">
        <v>5793</v>
      </c>
      <c r="C6207" s="66" t="s">
        <v>17</v>
      </c>
      <c r="D6207" s="66"/>
      <c r="E6207" s="66"/>
      <c r="F6207" s="13" t="s">
        <v>178</v>
      </c>
      <c r="G6207" s="15">
        <v>1.2434000000000001</v>
      </c>
      <c r="H6207" s="16">
        <v>16.52</v>
      </c>
      <c r="I6207" s="16">
        <f>TRUNC(TRUNC(G6207,8)*H6207,2)</f>
        <v>20.54</v>
      </c>
    </row>
    <row r="6208" spans="1:9" ht="21" customHeight="1" x14ac:dyDescent="0.25">
      <c r="A6208" s="13" t="s">
        <v>4319</v>
      </c>
      <c r="B6208" s="14" t="s">
        <v>4320</v>
      </c>
      <c r="C6208" s="66" t="s">
        <v>17</v>
      </c>
      <c r="D6208" s="66"/>
      <c r="E6208" s="66"/>
      <c r="F6208" s="13" t="s">
        <v>61</v>
      </c>
      <c r="G6208" s="15">
        <v>9.4000000000000004E-3</v>
      </c>
      <c r="H6208" s="16">
        <v>4.1399999999999997</v>
      </c>
      <c r="I6208" s="16">
        <f>TRUNC(TRUNC(G6208,8)*H6208,2)</f>
        <v>0.03</v>
      </c>
    </row>
    <row r="6209" spans="1:9" ht="15" customHeight="1" x14ac:dyDescent="0.25">
      <c r="A6209" s="8"/>
      <c r="B6209" s="8"/>
      <c r="C6209" s="8"/>
      <c r="D6209" s="8"/>
      <c r="E6209" s="8"/>
      <c r="F6209" s="8"/>
      <c r="G6209" s="67" t="s">
        <v>3896</v>
      </c>
      <c r="H6209" s="67"/>
      <c r="I6209" s="17">
        <f>SUM(I6207:I6208)</f>
        <v>20.57</v>
      </c>
    </row>
    <row r="6210" spans="1:9" ht="15" customHeight="1" x14ac:dyDescent="0.25">
      <c r="A6210" s="64" t="s">
        <v>3872</v>
      </c>
      <c r="B6210" s="64"/>
      <c r="C6210" s="65" t="s">
        <v>3</v>
      </c>
      <c r="D6210" s="65"/>
      <c r="E6210" s="65"/>
      <c r="F6210" s="12" t="s">
        <v>4</v>
      </c>
      <c r="G6210" s="12" t="s">
        <v>3725</v>
      </c>
      <c r="H6210" s="12" t="s">
        <v>3726</v>
      </c>
      <c r="I6210" s="12" t="s">
        <v>3727</v>
      </c>
    </row>
    <row r="6211" spans="1:9" ht="21" customHeight="1" x14ac:dyDescent="0.25">
      <c r="A6211" s="13" t="s">
        <v>4267</v>
      </c>
      <c r="B6211" s="14" t="s">
        <v>4268</v>
      </c>
      <c r="C6211" s="66" t="s">
        <v>17</v>
      </c>
      <c r="D6211" s="66"/>
      <c r="E6211" s="66"/>
      <c r="F6211" s="13" t="s">
        <v>25</v>
      </c>
      <c r="G6211" s="15">
        <v>0.114</v>
      </c>
      <c r="H6211" s="16">
        <v>25.56</v>
      </c>
      <c r="I6211" s="16">
        <f>TRUNC(TRUNC(G6211,8)*H6211,2)</f>
        <v>2.91</v>
      </c>
    </row>
    <row r="6212" spans="1:9" ht="15" customHeight="1" x14ac:dyDescent="0.25">
      <c r="A6212" s="13" t="s">
        <v>4269</v>
      </c>
      <c r="B6212" s="14" t="s">
        <v>4270</v>
      </c>
      <c r="C6212" s="66" t="s">
        <v>17</v>
      </c>
      <c r="D6212" s="66"/>
      <c r="E6212" s="66"/>
      <c r="F6212" s="13" t="s">
        <v>25</v>
      </c>
      <c r="G6212" s="15">
        <v>0.114</v>
      </c>
      <c r="H6212" s="16">
        <v>33.94</v>
      </c>
      <c r="I6212" s="16">
        <f>TRUNC(TRUNC(G6212,8)*H6212,2)</f>
        <v>3.86</v>
      </c>
    </row>
    <row r="6213" spans="1:9" ht="18" customHeight="1" x14ac:dyDescent="0.25">
      <c r="A6213" s="8"/>
      <c r="B6213" s="8"/>
      <c r="C6213" s="8"/>
      <c r="D6213" s="8"/>
      <c r="E6213" s="8"/>
      <c r="F6213" s="8"/>
      <c r="G6213" s="67" t="s">
        <v>3875</v>
      </c>
      <c r="H6213" s="67"/>
      <c r="I6213" s="17">
        <f>SUM(I6211:I6212)</f>
        <v>6.77</v>
      </c>
    </row>
    <row r="6214" spans="1:9" ht="15" customHeight="1" x14ac:dyDescent="0.25">
      <c r="A6214" s="8"/>
      <c r="B6214" s="8"/>
      <c r="C6214" s="8"/>
      <c r="D6214" s="8"/>
      <c r="E6214" s="8"/>
      <c r="F6214" s="8"/>
      <c r="G6214" s="68" t="s">
        <v>3745</v>
      </c>
      <c r="H6214" s="68"/>
      <c r="I6214" s="4">
        <f>ROUND(SUM(I6209,I6213),2)</f>
        <v>27.34</v>
      </c>
    </row>
    <row r="6215" spans="1:9" ht="9.9499999999999993" customHeight="1" x14ac:dyDescent="0.25">
      <c r="A6215" s="8"/>
      <c r="B6215" s="8"/>
      <c r="C6215" s="8"/>
      <c r="D6215" s="8"/>
      <c r="E6215" s="8"/>
      <c r="F6215" s="8"/>
      <c r="G6215" s="62"/>
      <c r="H6215" s="62"/>
      <c r="I6215" s="62"/>
    </row>
    <row r="6216" spans="1:9" ht="20.100000000000001" customHeight="1" x14ac:dyDescent="0.25">
      <c r="A6216" s="63" t="s">
        <v>5794</v>
      </c>
      <c r="B6216" s="63"/>
      <c r="C6216" s="63"/>
      <c r="D6216" s="63"/>
      <c r="E6216" s="63"/>
      <c r="F6216" s="63"/>
      <c r="G6216" s="63"/>
      <c r="H6216" s="63"/>
      <c r="I6216" s="63"/>
    </row>
    <row r="6217" spans="1:9" ht="15" customHeight="1" x14ac:dyDescent="0.25">
      <c r="A6217" s="64" t="s">
        <v>3887</v>
      </c>
      <c r="B6217" s="64"/>
      <c r="C6217" s="65" t="s">
        <v>3</v>
      </c>
      <c r="D6217" s="65"/>
      <c r="E6217" s="65"/>
      <c r="F6217" s="12" t="s">
        <v>4</v>
      </c>
      <c r="G6217" s="12" t="s">
        <v>3725</v>
      </c>
      <c r="H6217" s="12" t="s">
        <v>3726</v>
      </c>
      <c r="I6217" s="12" t="s">
        <v>3727</v>
      </c>
    </row>
    <row r="6218" spans="1:9" ht="21" customHeight="1" x14ac:dyDescent="0.25">
      <c r="A6218" s="13" t="s">
        <v>5795</v>
      </c>
      <c r="B6218" s="14" t="s">
        <v>5796</v>
      </c>
      <c r="C6218" s="66" t="s">
        <v>188</v>
      </c>
      <c r="D6218" s="66"/>
      <c r="E6218" s="66"/>
      <c r="F6218" s="13" t="s">
        <v>286</v>
      </c>
      <c r="G6218" s="15">
        <v>1</v>
      </c>
      <c r="H6218" s="16">
        <v>454.54</v>
      </c>
      <c r="I6218" s="16">
        <f>TRUNC(TRUNC(G6218,8)*H6218,2)</f>
        <v>454.54</v>
      </c>
    </row>
    <row r="6219" spans="1:9" ht="15" customHeight="1" x14ac:dyDescent="0.25">
      <c r="A6219" s="8"/>
      <c r="B6219" s="8"/>
      <c r="C6219" s="8"/>
      <c r="D6219" s="8"/>
      <c r="E6219" s="8"/>
      <c r="F6219" s="8"/>
      <c r="G6219" s="67" t="s">
        <v>3896</v>
      </c>
      <c r="H6219" s="67"/>
      <c r="I6219" s="17">
        <f>SUM(I6218:I6218)</f>
        <v>454.54</v>
      </c>
    </row>
    <row r="6220" spans="1:9" ht="15" customHeight="1" x14ac:dyDescent="0.25">
      <c r="A6220" s="64" t="s">
        <v>3872</v>
      </c>
      <c r="B6220" s="64"/>
      <c r="C6220" s="65" t="s">
        <v>3</v>
      </c>
      <c r="D6220" s="65"/>
      <c r="E6220" s="65"/>
      <c r="F6220" s="12" t="s">
        <v>4</v>
      </c>
      <c r="G6220" s="12" t="s">
        <v>3725</v>
      </c>
      <c r="H6220" s="12" t="s">
        <v>3726</v>
      </c>
      <c r="I6220" s="12" t="s">
        <v>3727</v>
      </c>
    </row>
    <row r="6221" spans="1:9" ht="15" customHeight="1" x14ac:dyDescent="0.25">
      <c r="A6221" s="13" t="s">
        <v>4269</v>
      </c>
      <c r="B6221" s="14" t="s">
        <v>4270</v>
      </c>
      <c r="C6221" s="66" t="s">
        <v>17</v>
      </c>
      <c r="D6221" s="66"/>
      <c r="E6221" s="66"/>
      <c r="F6221" s="13" t="s">
        <v>25</v>
      </c>
      <c r="G6221" s="15">
        <v>2</v>
      </c>
      <c r="H6221" s="16">
        <v>33.94</v>
      </c>
      <c r="I6221" s="16">
        <f>TRUNC(TRUNC(G6221,8)*H6221,2)</f>
        <v>67.88</v>
      </c>
    </row>
    <row r="6222" spans="1:9" ht="15" customHeight="1" x14ac:dyDescent="0.25">
      <c r="A6222" s="13" t="s">
        <v>3899</v>
      </c>
      <c r="B6222" s="14" t="s">
        <v>3900</v>
      </c>
      <c r="C6222" s="66" t="s">
        <v>17</v>
      </c>
      <c r="D6222" s="66"/>
      <c r="E6222" s="66"/>
      <c r="F6222" s="13" t="s">
        <v>25</v>
      </c>
      <c r="G6222" s="15">
        <v>2</v>
      </c>
      <c r="H6222" s="16">
        <v>24.37</v>
      </c>
      <c r="I6222" s="16">
        <f>TRUNC(TRUNC(G6222,8)*H6222,2)</f>
        <v>48.74</v>
      </c>
    </row>
    <row r="6223" spans="1:9" ht="18" customHeight="1" x14ac:dyDescent="0.25">
      <c r="A6223" s="8"/>
      <c r="B6223" s="8"/>
      <c r="C6223" s="8"/>
      <c r="D6223" s="8"/>
      <c r="E6223" s="8"/>
      <c r="F6223" s="8"/>
      <c r="G6223" s="67" t="s">
        <v>3875</v>
      </c>
      <c r="H6223" s="67"/>
      <c r="I6223" s="17">
        <f>SUM(I6221:I6222)</f>
        <v>116.62</v>
      </c>
    </row>
    <row r="6224" spans="1:9" ht="15" customHeight="1" x14ac:dyDescent="0.25">
      <c r="A6224" s="8"/>
      <c r="B6224" s="8"/>
      <c r="C6224" s="8"/>
      <c r="D6224" s="8"/>
      <c r="E6224" s="8"/>
      <c r="F6224" s="8"/>
      <c r="G6224" s="68" t="s">
        <v>3745</v>
      </c>
      <c r="H6224" s="68"/>
      <c r="I6224" s="4">
        <f>ROUND(SUM(I6219,I6223),2)</f>
        <v>571.16</v>
      </c>
    </row>
    <row r="6225" spans="1:9" ht="9.9499999999999993" customHeight="1" x14ac:dyDescent="0.25">
      <c r="A6225" s="8"/>
      <c r="B6225" s="8"/>
      <c r="C6225" s="8"/>
      <c r="D6225" s="8"/>
      <c r="E6225" s="8"/>
      <c r="F6225" s="8"/>
      <c r="G6225" s="62"/>
      <c r="H6225" s="62"/>
      <c r="I6225" s="62"/>
    </row>
    <row r="6226" spans="1:9" ht="20.100000000000001" customHeight="1" x14ac:dyDescent="0.25">
      <c r="A6226" s="63" t="s">
        <v>5797</v>
      </c>
      <c r="B6226" s="63"/>
      <c r="C6226" s="63"/>
      <c r="D6226" s="63"/>
      <c r="E6226" s="63"/>
      <c r="F6226" s="63"/>
      <c r="G6226" s="63"/>
      <c r="H6226" s="63"/>
      <c r="I6226" s="63"/>
    </row>
    <row r="6227" spans="1:9" ht="15" customHeight="1" x14ac:dyDescent="0.25">
      <c r="A6227" s="64" t="s">
        <v>3887</v>
      </c>
      <c r="B6227" s="64"/>
      <c r="C6227" s="65" t="s">
        <v>3</v>
      </c>
      <c r="D6227" s="65"/>
      <c r="E6227" s="65"/>
      <c r="F6227" s="12" t="s">
        <v>4</v>
      </c>
      <c r="G6227" s="12" t="s">
        <v>3725</v>
      </c>
      <c r="H6227" s="12" t="s">
        <v>3726</v>
      </c>
      <c r="I6227" s="12" t="s">
        <v>3727</v>
      </c>
    </row>
    <row r="6228" spans="1:9" ht="29.1" customHeight="1" x14ac:dyDescent="0.25">
      <c r="A6228" s="13" t="s">
        <v>5798</v>
      </c>
      <c r="B6228" s="14" t="s">
        <v>5799</v>
      </c>
      <c r="C6228" s="66" t="s">
        <v>188</v>
      </c>
      <c r="D6228" s="66"/>
      <c r="E6228" s="66"/>
      <c r="F6228" s="13" t="s">
        <v>286</v>
      </c>
      <c r="G6228" s="15">
        <v>1</v>
      </c>
      <c r="H6228" s="16">
        <v>65</v>
      </c>
      <c r="I6228" s="16">
        <f>TRUNC(TRUNC(G6228,8)*H6228,2)</f>
        <v>65</v>
      </c>
    </row>
    <row r="6229" spans="1:9" ht="15" customHeight="1" x14ac:dyDescent="0.25">
      <c r="A6229" s="8"/>
      <c r="B6229" s="8"/>
      <c r="C6229" s="8"/>
      <c r="D6229" s="8"/>
      <c r="E6229" s="8"/>
      <c r="F6229" s="8"/>
      <c r="G6229" s="67" t="s">
        <v>3896</v>
      </c>
      <c r="H6229" s="67"/>
      <c r="I6229" s="17">
        <f>SUM(I6228:I6228)</f>
        <v>65</v>
      </c>
    </row>
    <row r="6230" spans="1:9" ht="15" customHeight="1" x14ac:dyDescent="0.25">
      <c r="A6230" s="64" t="s">
        <v>3872</v>
      </c>
      <c r="B6230" s="64"/>
      <c r="C6230" s="65" t="s">
        <v>3</v>
      </c>
      <c r="D6230" s="65"/>
      <c r="E6230" s="65"/>
      <c r="F6230" s="12" t="s">
        <v>4</v>
      </c>
      <c r="G6230" s="12" t="s">
        <v>3725</v>
      </c>
      <c r="H6230" s="12" t="s">
        <v>3726</v>
      </c>
      <c r="I6230" s="12" t="s">
        <v>3727</v>
      </c>
    </row>
    <row r="6231" spans="1:9" ht="15" customHeight="1" x14ac:dyDescent="0.25">
      <c r="A6231" s="13" t="s">
        <v>4269</v>
      </c>
      <c r="B6231" s="14" t="s">
        <v>4270</v>
      </c>
      <c r="C6231" s="66" t="s">
        <v>17</v>
      </c>
      <c r="D6231" s="66"/>
      <c r="E6231" s="66"/>
      <c r="F6231" s="13" t="s">
        <v>25</v>
      </c>
      <c r="G6231" s="15">
        <v>1</v>
      </c>
      <c r="H6231" s="16">
        <v>33.94</v>
      </c>
      <c r="I6231" s="16">
        <f>TRUNC(TRUNC(G6231,8)*H6231,2)</f>
        <v>33.94</v>
      </c>
    </row>
    <row r="6232" spans="1:9" ht="15" customHeight="1" x14ac:dyDescent="0.25">
      <c r="A6232" s="13" t="s">
        <v>3899</v>
      </c>
      <c r="B6232" s="14" t="s">
        <v>3900</v>
      </c>
      <c r="C6232" s="66" t="s">
        <v>17</v>
      </c>
      <c r="D6232" s="66"/>
      <c r="E6232" s="66"/>
      <c r="F6232" s="13" t="s">
        <v>25</v>
      </c>
      <c r="G6232" s="15">
        <v>1</v>
      </c>
      <c r="H6232" s="16">
        <v>24.37</v>
      </c>
      <c r="I6232" s="16">
        <f>TRUNC(TRUNC(G6232,8)*H6232,2)</f>
        <v>24.37</v>
      </c>
    </row>
    <row r="6233" spans="1:9" ht="18" customHeight="1" x14ac:dyDescent="0.25">
      <c r="A6233" s="8"/>
      <c r="B6233" s="8"/>
      <c r="C6233" s="8"/>
      <c r="D6233" s="8"/>
      <c r="E6233" s="8"/>
      <c r="F6233" s="8"/>
      <c r="G6233" s="67" t="s">
        <v>3875</v>
      </c>
      <c r="H6233" s="67"/>
      <c r="I6233" s="17">
        <f>SUM(I6231:I6232)</f>
        <v>58.31</v>
      </c>
    </row>
    <row r="6234" spans="1:9" ht="15" customHeight="1" x14ac:dyDescent="0.25">
      <c r="A6234" s="8"/>
      <c r="B6234" s="8"/>
      <c r="C6234" s="8"/>
      <c r="D6234" s="8"/>
      <c r="E6234" s="8"/>
      <c r="F6234" s="8"/>
      <c r="G6234" s="68" t="s">
        <v>3745</v>
      </c>
      <c r="H6234" s="68"/>
      <c r="I6234" s="4">
        <f>ROUND(SUM(I6229,I6233),2)</f>
        <v>123.31</v>
      </c>
    </row>
    <row r="6235" spans="1:9" ht="9.9499999999999993" customHeight="1" x14ac:dyDescent="0.25">
      <c r="A6235" s="8"/>
      <c r="B6235" s="8"/>
      <c r="C6235" s="8"/>
      <c r="D6235" s="8"/>
      <c r="E6235" s="8"/>
      <c r="F6235" s="8"/>
      <c r="G6235" s="62"/>
      <c r="H6235" s="62"/>
      <c r="I6235" s="62"/>
    </row>
    <row r="6236" spans="1:9" ht="20.100000000000001" customHeight="1" x14ac:dyDescent="0.25">
      <c r="A6236" s="63" t="s">
        <v>5800</v>
      </c>
      <c r="B6236" s="63"/>
      <c r="C6236" s="63"/>
      <c r="D6236" s="63"/>
      <c r="E6236" s="63"/>
      <c r="F6236" s="63"/>
      <c r="G6236" s="63"/>
      <c r="H6236" s="63"/>
      <c r="I6236" s="63"/>
    </row>
    <row r="6237" spans="1:9" ht="15" customHeight="1" x14ac:dyDescent="0.25">
      <c r="A6237" s="64" t="s">
        <v>3887</v>
      </c>
      <c r="B6237" s="64"/>
      <c r="C6237" s="65" t="s">
        <v>3</v>
      </c>
      <c r="D6237" s="65"/>
      <c r="E6237" s="65"/>
      <c r="F6237" s="12" t="s">
        <v>4</v>
      </c>
      <c r="G6237" s="12" t="s">
        <v>3725</v>
      </c>
      <c r="H6237" s="12" t="s">
        <v>3726</v>
      </c>
      <c r="I6237" s="12" t="s">
        <v>3727</v>
      </c>
    </row>
    <row r="6238" spans="1:9" ht="21" customHeight="1" x14ac:dyDescent="0.25">
      <c r="A6238" s="13" t="s">
        <v>5801</v>
      </c>
      <c r="B6238" s="14" t="s">
        <v>5802</v>
      </c>
      <c r="C6238" s="66" t="s">
        <v>17</v>
      </c>
      <c r="D6238" s="66"/>
      <c r="E6238" s="66"/>
      <c r="F6238" s="13" t="s">
        <v>61</v>
      </c>
      <c r="G6238" s="15">
        <v>1</v>
      </c>
      <c r="H6238" s="16">
        <v>8.11</v>
      </c>
      <c r="I6238" s="16">
        <f>TRUNC(TRUNC(G6238,8)*H6238,2)</f>
        <v>8.11</v>
      </c>
    </row>
    <row r="6239" spans="1:9" ht="15" customHeight="1" x14ac:dyDescent="0.25">
      <c r="A6239" s="8"/>
      <c r="B6239" s="8"/>
      <c r="C6239" s="8"/>
      <c r="D6239" s="8"/>
      <c r="E6239" s="8"/>
      <c r="F6239" s="8"/>
      <c r="G6239" s="67" t="s">
        <v>3896</v>
      </c>
      <c r="H6239" s="67"/>
      <c r="I6239" s="17">
        <f>SUM(I6238:I6238)</f>
        <v>8.11</v>
      </c>
    </row>
    <row r="6240" spans="1:9" ht="15" customHeight="1" x14ac:dyDescent="0.25">
      <c r="A6240" s="64" t="s">
        <v>3872</v>
      </c>
      <c r="B6240" s="64"/>
      <c r="C6240" s="65" t="s">
        <v>3</v>
      </c>
      <c r="D6240" s="65"/>
      <c r="E6240" s="65"/>
      <c r="F6240" s="12" t="s">
        <v>4</v>
      </c>
      <c r="G6240" s="12" t="s">
        <v>3725</v>
      </c>
      <c r="H6240" s="12" t="s">
        <v>3726</v>
      </c>
      <c r="I6240" s="12" t="s">
        <v>3727</v>
      </c>
    </row>
    <row r="6241" spans="1:9" ht="21" customHeight="1" x14ac:dyDescent="0.25">
      <c r="A6241" s="13" t="s">
        <v>4267</v>
      </c>
      <c r="B6241" s="14" t="s">
        <v>4268</v>
      </c>
      <c r="C6241" s="66" t="s">
        <v>17</v>
      </c>
      <c r="D6241" s="66"/>
      <c r="E6241" s="66"/>
      <c r="F6241" s="13" t="s">
        <v>25</v>
      </c>
      <c r="G6241" s="15">
        <v>0.38690000000000002</v>
      </c>
      <c r="H6241" s="16">
        <v>25.56</v>
      </c>
      <c r="I6241" s="16">
        <f>TRUNC(TRUNC(G6241,8)*H6241,2)</f>
        <v>9.8800000000000008</v>
      </c>
    </row>
    <row r="6242" spans="1:9" ht="15" customHeight="1" x14ac:dyDescent="0.25">
      <c r="A6242" s="13" t="s">
        <v>4269</v>
      </c>
      <c r="B6242" s="14" t="s">
        <v>4270</v>
      </c>
      <c r="C6242" s="66" t="s">
        <v>17</v>
      </c>
      <c r="D6242" s="66"/>
      <c r="E6242" s="66"/>
      <c r="F6242" s="13" t="s">
        <v>25</v>
      </c>
      <c r="G6242" s="15">
        <v>0.38690000000000002</v>
      </c>
      <c r="H6242" s="16">
        <v>33.94</v>
      </c>
      <c r="I6242" s="16">
        <f>TRUNC(TRUNC(G6242,8)*H6242,2)</f>
        <v>13.13</v>
      </c>
    </row>
    <row r="6243" spans="1:9" ht="18" customHeight="1" x14ac:dyDescent="0.25">
      <c r="A6243" s="8"/>
      <c r="B6243" s="8"/>
      <c r="C6243" s="8"/>
      <c r="D6243" s="8"/>
      <c r="E6243" s="8"/>
      <c r="F6243" s="8"/>
      <c r="G6243" s="67" t="s">
        <v>3875</v>
      </c>
      <c r="H6243" s="67"/>
      <c r="I6243" s="17">
        <f>SUM(I6241:I6242)</f>
        <v>23.01</v>
      </c>
    </row>
    <row r="6244" spans="1:9" ht="15" customHeight="1" x14ac:dyDescent="0.25">
      <c r="A6244" s="8"/>
      <c r="B6244" s="8"/>
      <c r="C6244" s="8"/>
      <c r="D6244" s="8"/>
      <c r="E6244" s="8"/>
      <c r="F6244" s="8"/>
      <c r="G6244" s="68" t="s">
        <v>3745</v>
      </c>
      <c r="H6244" s="68"/>
      <c r="I6244" s="4">
        <f>ROUND(SUM(I6239,I6243),2)</f>
        <v>31.12</v>
      </c>
    </row>
    <row r="6245" spans="1:9" ht="9.9499999999999993" customHeight="1" x14ac:dyDescent="0.25">
      <c r="A6245" s="8"/>
      <c r="B6245" s="8"/>
      <c r="C6245" s="8"/>
      <c r="D6245" s="8"/>
      <c r="E6245" s="8"/>
      <c r="F6245" s="8"/>
      <c r="G6245" s="62"/>
      <c r="H6245" s="62"/>
      <c r="I6245" s="62"/>
    </row>
    <row r="6246" spans="1:9" ht="20.100000000000001" customHeight="1" x14ac:dyDescent="0.25">
      <c r="A6246" s="63" t="s">
        <v>5803</v>
      </c>
      <c r="B6246" s="63"/>
      <c r="C6246" s="63"/>
      <c r="D6246" s="63"/>
      <c r="E6246" s="63"/>
      <c r="F6246" s="63"/>
      <c r="G6246" s="63"/>
      <c r="H6246" s="63"/>
      <c r="I6246" s="63"/>
    </row>
    <row r="6247" spans="1:9" ht="15" customHeight="1" x14ac:dyDescent="0.25">
      <c r="A6247" s="64" t="s">
        <v>3887</v>
      </c>
      <c r="B6247" s="64"/>
      <c r="C6247" s="65" t="s">
        <v>3</v>
      </c>
      <c r="D6247" s="65"/>
      <c r="E6247" s="65"/>
      <c r="F6247" s="12" t="s">
        <v>4</v>
      </c>
      <c r="G6247" s="12" t="s">
        <v>3725</v>
      </c>
      <c r="H6247" s="12" t="s">
        <v>3726</v>
      </c>
      <c r="I6247" s="12" t="s">
        <v>3727</v>
      </c>
    </row>
    <row r="6248" spans="1:9" ht="21" customHeight="1" x14ac:dyDescent="0.25">
      <c r="A6248" s="13" t="s">
        <v>5804</v>
      </c>
      <c r="B6248" s="14" t="s">
        <v>2201</v>
      </c>
      <c r="C6248" s="66" t="s">
        <v>188</v>
      </c>
      <c r="D6248" s="66"/>
      <c r="E6248" s="66"/>
      <c r="F6248" s="13" t="s">
        <v>286</v>
      </c>
      <c r="G6248" s="15">
        <v>1</v>
      </c>
      <c r="H6248" s="16">
        <v>7.75</v>
      </c>
      <c r="I6248" s="16">
        <f>TRUNC(TRUNC(G6248,8)*H6248,2)</f>
        <v>7.75</v>
      </c>
    </row>
    <row r="6249" spans="1:9" ht="15" customHeight="1" x14ac:dyDescent="0.25">
      <c r="A6249" s="8"/>
      <c r="B6249" s="8"/>
      <c r="C6249" s="8"/>
      <c r="D6249" s="8"/>
      <c r="E6249" s="8"/>
      <c r="F6249" s="8"/>
      <c r="G6249" s="67" t="s">
        <v>3896</v>
      </c>
      <c r="H6249" s="67"/>
      <c r="I6249" s="17">
        <f>SUM(I6248:I6248)</f>
        <v>7.75</v>
      </c>
    </row>
    <row r="6250" spans="1:9" ht="15" customHeight="1" x14ac:dyDescent="0.25">
      <c r="A6250" s="64" t="s">
        <v>3872</v>
      </c>
      <c r="B6250" s="64"/>
      <c r="C6250" s="65" t="s">
        <v>3</v>
      </c>
      <c r="D6250" s="65"/>
      <c r="E6250" s="65"/>
      <c r="F6250" s="12" t="s">
        <v>4</v>
      </c>
      <c r="G6250" s="12" t="s">
        <v>3725</v>
      </c>
      <c r="H6250" s="12" t="s">
        <v>3726</v>
      </c>
      <c r="I6250" s="12" t="s">
        <v>3727</v>
      </c>
    </row>
    <row r="6251" spans="1:9" ht="15" customHeight="1" x14ac:dyDescent="0.25">
      <c r="A6251" s="13" t="s">
        <v>4269</v>
      </c>
      <c r="B6251" s="14" t="s">
        <v>4270</v>
      </c>
      <c r="C6251" s="66" t="s">
        <v>17</v>
      </c>
      <c r="D6251" s="66"/>
      <c r="E6251" s="66"/>
      <c r="F6251" s="13" t="s">
        <v>25</v>
      </c>
      <c r="G6251" s="15">
        <v>0.2</v>
      </c>
      <c r="H6251" s="16">
        <v>33.94</v>
      </c>
      <c r="I6251" s="16">
        <f>TRUNC(TRUNC(G6251,8)*H6251,2)</f>
        <v>6.78</v>
      </c>
    </row>
    <row r="6252" spans="1:9" ht="15" customHeight="1" x14ac:dyDescent="0.25">
      <c r="A6252" s="13" t="s">
        <v>3899</v>
      </c>
      <c r="B6252" s="14" t="s">
        <v>3900</v>
      </c>
      <c r="C6252" s="66" t="s">
        <v>17</v>
      </c>
      <c r="D6252" s="66"/>
      <c r="E6252" s="66"/>
      <c r="F6252" s="13" t="s">
        <v>25</v>
      </c>
      <c r="G6252" s="15">
        <v>0.2</v>
      </c>
      <c r="H6252" s="16">
        <v>24.37</v>
      </c>
      <c r="I6252" s="16">
        <f>TRUNC(TRUNC(G6252,8)*H6252,2)</f>
        <v>4.87</v>
      </c>
    </row>
    <row r="6253" spans="1:9" ht="18" customHeight="1" x14ac:dyDescent="0.25">
      <c r="A6253" s="8"/>
      <c r="B6253" s="8"/>
      <c r="C6253" s="8"/>
      <c r="D6253" s="8"/>
      <c r="E6253" s="8"/>
      <c r="F6253" s="8"/>
      <c r="G6253" s="67" t="s">
        <v>3875</v>
      </c>
      <c r="H6253" s="67"/>
      <c r="I6253" s="17">
        <f>SUM(I6251:I6252)</f>
        <v>11.65</v>
      </c>
    </row>
    <row r="6254" spans="1:9" ht="15" customHeight="1" x14ac:dyDescent="0.25">
      <c r="A6254" s="8"/>
      <c r="B6254" s="8"/>
      <c r="C6254" s="8"/>
      <c r="D6254" s="8"/>
      <c r="E6254" s="8"/>
      <c r="F6254" s="8"/>
      <c r="G6254" s="68" t="s">
        <v>3745</v>
      </c>
      <c r="H6254" s="68"/>
      <c r="I6254" s="4">
        <f>ROUND(SUM(I6249,I6253),2)</f>
        <v>19.399999999999999</v>
      </c>
    </row>
    <row r="6255" spans="1:9" ht="9.9499999999999993" customHeight="1" x14ac:dyDescent="0.25">
      <c r="A6255" s="8"/>
      <c r="B6255" s="8"/>
      <c r="C6255" s="8"/>
      <c r="D6255" s="8"/>
      <c r="E6255" s="8"/>
      <c r="F6255" s="8"/>
      <c r="G6255" s="62"/>
      <c r="H6255" s="62"/>
      <c r="I6255" s="62"/>
    </row>
    <row r="6256" spans="1:9" ht="20.100000000000001" customHeight="1" x14ac:dyDescent="0.25">
      <c r="A6256" s="63" t="s">
        <v>5805</v>
      </c>
      <c r="B6256" s="63"/>
      <c r="C6256" s="63"/>
      <c r="D6256" s="63"/>
      <c r="E6256" s="63"/>
      <c r="F6256" s="63"/>
      <c r="G6256" s="63"/>
      <c r="H6256" s="63"/>
      <c r="I6256" s="63"/>
    </row>
    <row r="6257" spans="1:9" ht="15" customHeight="1" x14ac:dyDescent="0.25">
      <c r="A6257" s="64" t="s">
        <v>3887</v>
      </c>
      <c r="B6257" s="64"/>
      <c r="C6257" s="65" t="s">
        <v>3</v>
      </c>
      <c r="D6257" s="65"/>
      <c r="E6257" s="65"/>
      <c r="F6257" s="12" t="s">
        <v>4</v>
      </c>
      <c r="G6257" s="12" t="s">
        <v>3725</v>
      </c>
      <c r="H6257" s="12" t="s">
        <v>3726</v>
      </c>
      <c r="I6257" s="12" t="s">
        <v>3727</v>
      </c>
    </row>
    <row r="6258" spans="1:9" ht="21" customHeight="1" x14ac:dyDescent="0.25">
      <c r="A6258" s="13" t="s">
        <v>5781</v>
      </c>
      <c r="B6258" s="14" t="s">
        <v>2205</v>
      </c>
      <c r="C6258" s="66" t="s">
        <v>188</v>
      </c>
      <c r="D6258" s="66"/>
      <c r="E6258" s="66"/>
      <c r="F6258" s="13" t="s">
        <v>465</v>
      </c>
      <c r="G6258" s="15">
        <v>1</v>
      </c>
      <c r="H6258" s="16">
        <v>15.62</v>
      </c>
      <c r="I6258" s="16">
        <f>ROUND(ROUND(G6258,8)*H6258,2)</f>
        <v>15.62</v>
      </c>
    </row>
    <row r="6259" spans="1:9" ht="15" customHeight="1" x14ac:dyDescent="0.25">
      <c r="A6259" s="8"/>
      <c r="B6259" s="8"/>
      <c r="C6259" s="8"/>
      <c r="D6259" s="8"/>
      <c r="E6259" s="8"/>
      <c r="F6259" s="8"/>
      <c r="G6259" s="67" t="s">
        <v>3896</v>
      </c>
      <c r="H6259" s="67"/>
      <c r="I6259" s="17">
        <f>SUM(I6258:I6258)</f>
        <v>15.62</v>
      </c>
    </row>
    <row r="6260" spans="1:9" ht="15" customHeight="1" x14ac:dyDescent="0.25">
      <c r="A6260" s="64" t="s">
        <v>3872</v>
      </c>
      <c r="B6260" s="64"/>
      <c r="C6260" s="65" t="s">
        <v>3</v>
      </c>
      <c r="D6260" s="65"/>
      <c r="E6260" s="65"/>
      <c r="F6260" s="12" t="s">
        <v>4</v>
      </c>
      <c r="G6260" s="12" t="s">
        <v>3725</v>
      </c>
      <c r="H6260" s="12" t="s">
        <v>3726</v>
      </c>
      <c r="I6260" s="12" t="s">
        <v>3727</v>
      </c>
    </row>
    <row r="6261" spans="1:9" ht="21" customHeight="1" x14ac:dyDescent="0.25">
      <c r="A6261" s="13" t="s">
        <v>4267</v>
      </c>
      <c r="B6261" s="14" t="s">
        <v>4268</v>
      </c>
      <c r="C6261" s="66" t="s">
        <v>17</v>
      </c>
      <c r="D6261" s="66"/>
      <c r="E6261" s="66"/>
      <c r="F6261" s="13" t="s">
        <v>25</v>
      </c>
      <c r="G6261" s="15">
        <v>0.2</v>
      </c>
      <c r="H6261" s="16">
        <v>25.56</v>
      </c>
      <c r="I6261" s="16">
        <f>ROUND(ROUND(G6261,8)*H6261,2)</f>
        <v>5.1100000000000003</v>
      </c>
    </row>
    <row r="6262" spans="1:9" ht="15" customHeight="1" x14ac:dyDescent="0.25">
      <c r="A6262" s="13" t="s">
        <v>4269</v>
      </c>
      <c r="B6262" s="14" t="s">
        <v>4270</v>
      </c>
      <c r="C6262" s="66" t="s">
        <v>17</v>
      </c>
      <c r="D6262" s="66"/>
      <c r="E6262" s="66"/>
      <c r="F6262" s="13" t="s">
        <v>25</v>
      </c>
      <c r="G6262" s="15">
        <v>0.2</v>
      </c>
      <c r="H6262" s="16">
        <v>33.94</v>
      </c>
      <c r="I6262" s="16">
        <f>ROUND(ROUND(G6262,8)*H6262,2)</f>
        <v>6.79</v>
      </c>
    </row>
    <row r="6263" spans="1:9" ht="18" customHeight="1" x14ac:dyDescent="0.25">
      <c r="A6263" s="8"/>
      <c r="B6263" s="8"/>
      <c r="C6263" s="8"/>
      <c r="D6263" s="8"/>
      <c r="E6263" s="8"/>
      <c r="F6263" s="8"/>
      <c r="G6263" s="67" t="s">
        <v>3875</v>
      </c>
      <c r="H6263" s="67"/>
      <c r="I6263" s="17">
        <f>SUM(I6261:I6262)</f>
        <v>11.9</v>
      </c>
    </row>
    <row r="6264" spans="1:9" ht="15" customHeight="1" x14ac:dyDescent="0.25">
      <c r="A6264" s="69" t="s">
        <v>5022</v>
      </c>
      <c r="B6264" s="69"/>
      <c r="C6264" s="69"/>
      <c r="D6264" s="8"/>
      <c r="E6264" s="8"/>
      <c r="F6264" s="8"/>
      <c r="G6264" s="68" t="s">
        <v>3745</v>
      </c>
      <c r="H6264" s="68"/>
      <c r="I6264" s="4">
        <v>27.52</v>
      </c>
    </row>
    <row r="6265" spans="1:9" ht="9.9499999999999993" customHeight="1" x14ac:dyDescent="0.25">
      <c r="A6265" s="8"/>
      <c r="B6265" s="8"/>
      <c r="C6265" s="8"/>
      <c r="D6265" s="8"/>
      <c r="E6265" s="8"/>
      <c r="F6265" s="8"/>
      <c r="G6265" s="62"/>
      <c r="H6265" s="62"/>
      <c r="I6265" s="62"/>
    </row>
    <row r="6266" spans="1:9" ht="20.100000000000001" customHeight="1" x14ac:dyDescent="0.25">
      <c r="A6266" s="63" t="s">
        <v>5806</v>
      </c>
      <c r="B6266" s="63"/>
      <c r="C6266" s="63"/>
      <c r="D6266" s="63"/>
      <c r="E6266" s="63"/>
      <c r="F6266" s="63"/>
      <c r="G6266" s="63"/>
      <c r="H6266" s="63"/>
      <c r="I6266" s="63"/>
    </row>
    <row r="6267" spans="1:9" ht="15" customHeight="1" x14ac:dyDescent="0.25">
      <c r="A6267" s="64" t="s">
        <v>3887</v>
      </c>
      <c r="B6267" s="64"/>
      <c r="C6267" s="65" t="s">
        <v>3</v>
      </c>
      <c r="D6267" s="65"/>
      <c r="E6267" s="65"/>
      <c r="F6267" s="12" t="s">
        <v>4</v>
      </c>
      <c r="G6267" s="12" t="s">
        <v>3725</v>
      </c>
      <c r="H6267" s="12" t="s">
        <v>3726</v>
      </c>
      <c r="I6267" s="12" t="s">
        <v>3727</v>
      </c>
    </row>
    <row r="6268" spans="1:9" ht="21" customHeight="1" x14ac:dyDescent="0.25">
      <c r="A6268" s="13" t="s">
        <v>5807</v>
      </c>
      <c r="B6268" s="14" t="s">
        <v>5808</v>
      </c>
      <c r="C6268" s="66" t="s">
        <v>188</v>
      </c>
      <c r="D6268" s="66"/>
      <c r="E6268" s="66"/>
      <c r="F6268" s="13" t="s">
        <v>286</v>
      </c>
      <c r="G6268" s="15">
        <v>1</v>
      </c>
      <c r="H6268" s="16">
        <v>110.9</v>
      </c>
      <c r="I6268" s="16">
        <f>TRUNC(TRUNC(G6268,8)*H6268,2)</f>
        <v>110.9</v>
      </c>
    </row>
    <row r="6269" spans="1:9" ht="15" customHeight="1" x14ac:dyDescent="0.25">
      <c r="A6269" s="8"/>
      <c r="B6269" s="8"/>
      <c r="C6269" s="8"/>
      <c r="D6269" s="8"/>
      <c r="E6269" s="8"/>
      <c r="F6269" s="8"/>
      <c r="G6269" s="67" t="s">
        <v>3896</v>
      </c>
      <c r="H6269" s="67"/>
      <c r="I6269" s="17">
        <f>SUM(I6268:I6268)</f>
        <v>110.9</v>
      </c>
    </row>
    <row r="6270" spans="1:9" ht="15" customHeight="1" x14ac:dyDescent="0.25">
      <c r="A6270" s="64" t="s">
        <v>3872</v>
      </c>
      <c r="B6270" s="64"/>
      <c r="C6270" s="65" t="s">
        <v>3</v>
      </c>
      <c r="D6270" s="65"/>
      <c r="E6270" s="65"/>
      <c r="F6270" s="12" t="s">
        <v>4</v>
      </c>
      <c r="G6270" s="12" t="s">
        <v>3725</v>
      </c>
      <c r="H6270" s="12" t="s">
        <v>3726</v>
      </c>
      <c r="I6270" s="12" t="s">
        <v>3727</v>
      </c>
    </row>
    <row r="6271" spans="1:9" ht="15" customHeight="1" x14ac:dyDescent="0.25">
      <c r="A6271" s="13" t="s">
        <v>4269</v>
      </c>
      <c r="B6271" s="14" t="s">
        <v>4270</v>
      </c>
      <c r="C6271" s="66" t="s">
        <v>17</v>
      </c>
      <c r="D6271" s="66"/>
      <c r="E6271" s="66"/>
      <c r="F6271" s="13" t="s">
        <v>25</v>
      </c>
      <c r="G6271" s="15">
        <v>0.2</v>
      </c>
      <c r="H6271" s="16">
        <v>33.94</v>
      </c>
      <c r="I6271" s="16">
        <f>TRUNC(TRUNC(G6271,8)*H6271,2)</f>
        <v>6.78</v>
      </c>
    </row>
    <row r="6272" spans="1:9" ht="15" customHeight="1" x14ac:dyDescent="0.25">
      <c r="A6272" s="13" t="s">
        <v>3899</v>
      </c>
      <c r="B6272" s="14" t="s">
        <v>3900</v>
      </c>
      <c r="C6272" s="66" t="s">
        <v>17</v>
      </c>
      <c r="D6272" s="66"/>
      <c r="E6272" s="66"/>
      <c r="F6272" s="13" t="s">
        <v>25</v>
      </c>
      <c r="G6272" s="15">
        <v>0.2</v>
      </c>
      <c r="H6272" s="16">
        <v>24.37</v>
      </c>
      <c r="I6272" s="16">
        <f>TRUNC(TRUNC(G6272,8)*H6272,2)</f>
        <v>4.87</v>
      </c>
    </row>
    <row r="6273" spans="1:9" ht="18" customHeight="1" x14ac:dyDescent="0.25">
      <c r="A6273" s="8"/>
      <c r="B6273" s="8"/>
      <c r="C6273" s="8"/>
      <c r="D6273" s="8"/>
      <c r="E6273" s="8"/>
      <c r="F6273" s="8"/>
      <c r="G6273" s="67" t="s">
        <v>3875</v>
      </c>
      <c r="H6273" s="67"/>
      <c r="I6273" s="17">
        <f>SUM(I6271:I6272)</f>
        <v>11.65</v>
      </c>
    </row>
    <row r="6274" spans="1:9" ht="15" customHeight="1" x14ac:dyDescent="0.25">
      <c r="A6274" s="8"/>
      <c r="B6274" s="8"/>
      <c r="C6274" s="8"/>
      <c r="D6274" s="8"/>
      <c r="E6274" s="8"/>
      <c r="F6274" s="8"/>
      <c r="G6274" s="68" t="s">
        <v>3745</v>
      </c>
      <c r="H6274" s="68"/>
      <c r="I6274" s="4">
        <f>ROUND(SUM(I6269,I6273),2)</f>
        <v>122.55</v>
      </c>
    </row>
    <row r="6275" spans="1:9" ht="9.9499999999999993" customHeight="1" x14ac:dyDescent="0.25">
      <c r="A6275" s="8"/>
      <c r="B6275" s="8"/>
      <c r="C6275" s="8"/>
      <c r="D6275" s="8"/>
      <c r="E6275" s="8"/>
      <c r="F6275" s="8"/>
      <c r="G6275" s="62"/>
      <c r="H6275" s="62"/>
      <c r="I6275" s="62"/>
    </row>
    <row r="6276" spans="1:9" ht="20.100000000000001" customHeight="1" x14ac:dyDescent="0.25">
      <c r="A6276" s="63" t="s">
        <v>5809</v>
      </c>
      <c r="B6276" s="63"/>
      <c r="C6276" s="63"/>
      <c r="D6276" s="63"/>
      <c r="E6276" s="63"/>
      <c r="F6276" s="63"/>
      <c r="G6276" s="63"/>
      <c r="H6276" s="63"/>
      <c r="I6276" s="63"/>
    </row>
    <row r="6277" spans="1:9" ht="15" customHeight="1" x14ac:dyDescent="0.25">
      <c r="A6277" s="64" t="s">
        <v>3887</v>
      </c>
      <c r="B6277" s="64"/>
      <c r="C6277" s="65" t="s">
        <v>3</v>
      </c>
      <c r="D6277" s="65"/>
      <c r="E6277" s="65"/>
      <c r="F6277" s="12" t="s">
        <v>4</v>
      </c>
      <c r="G6277" s="12" t="s">
        <v>3725</v>
      </c>
      <c r="H6277" s="12" t="s">
        <v>3726</v>
      </c>
      <c r="I6277" s="12" t="s">
        <v>3727</v>
      </c>
    </row>
    <row r="6278" spans="1:9" ht="21" customHeight="1" x14ac:dyDescent="0.25">
      <c r="A6278" s="13" t="s">
        <v>5810</v>
      </c>
      <c r="B6278" s="14" t="s">
        <v>2213</v>
      </c>
      <c r="C6278" s="66" t="s">
        <v>188</v>
      </c>
      <c r="D6278" s="66"/>
      <c r="E6278" s="66"/>
      <c r="F6278" s="13" t="s">
        <v>286</v>
      </c>
      <c r="G6278" s="15">
        <v>1</v>
      </c>
      <c r="H6278" s="16">
        <v>79.209999999999994</v>
      </c>
      <c r="I6278" s="16">
        <f>TRUNC(TRUNC(G6278,8)*H6278,2)</f>
        <v>79.209999999999994</v>
      </c>
    </row>
    <row r="6279" spans="1:9" ht="15" customHeight="1" x14ac:dyDescent="0.25">
      <c r="A6279" s="8"/>
      <c r="B6279" s="8"/>
      <c r="C6279" s="8"/>
      <c r="D6279" s="8"/>
      <c r="E6279" s="8"/>
      <c r="F6279" s="8"/>
      <c r="G6279" s="67" t="s">
        <v>3896</v>
      </c>
      <c r="H6279" s="67"/>
      <c r="I6279" s="17">
        <f>SUM(I6278:I6278)</f>
        <v>79.209999999999994</v>
      </c>
    </row>
    <row r="6280" spans="1:9" ht="15" customHeight="1" x14ac:dyDescent="0.25">
      <c r="A6280" s="64" t="s">
        <v>3872</v>
      </c>
      <c r="B6280" s="64"/>
      <c r="C6280" s="65" t="s">
        <v>3</v>
      </c>
      <c r="D6280" s="65"/>
      <c r="E6280" s="65"/>
      <c r="F6280" s="12" t="s">
        <v>4</v>
      </c>
      <c r="G6280" s="12" t="s">
        <v>3725</v>
      </c>
      <c r="H6280" s="12" t="s">
        <v>3726</v>
      </c>
      <c r="I6280" s="12" t="s">
        <v>3727</v>
      </c>
    </row>
    <row r="6281" spans="1:9" ht="15" customHeight="1" x14ac:dyDescent="0.25">
      <c r="A6281" s="13" t="s">
        <v>4269</v>
      </c>
      <c r="B6281" s="14" t="s">
        <v>4270</v>
      </c>
      <c r="C6281" s="66" t="s">
        <v>17</v>
      </c>
      <c r="D6281" s="66"/>
      <c r="E6281" s="66"/>
      <c r="F6281" s="13" t="s">
        <v>25</v>
      </c>
      <c r="G6281" s="15">
        <v>0.2</v>
      </c>
      <c r="H6281" s="16">
        <v>33.94</v>
      </c>
      <c r="I6281" s="16">
        <f>TRUNC(TRUNC(G6281,8)*H6281,2)</f>
        <v>6.78</v>
      </c>
    </row>
    <row r="6282" spans="1:9" ht="15" customHeight="1" x14ac:dyDescent="0.25">
      <c r="A6282" s="13" t="s">
        <v>3899</v>
      </c>
      <c r="B6282" s="14" t="s">
        <v>3900</v>
      </c>
      <c r="C6282" s="66" t="s">
        <v>17</v>
      </c>
      <c r="D6282" s="66"/>
      <c r="E6282" s="66"/>
      <c r="F6282" s="13" t="s">
        <v>25</v>
      </c>
      <c r="G6282" s="15">
        <v>0.2</v>
      </c>
      <c r="H6282" s="16">
        <v>24.37</v>
      </c>
      <c r="I6282" s="16">
        <f>TRUNC(TRUNC(G6282,8)*H6282,2)</f>
        <v>4.87</v>
      </c>
    </row>
    <row r="6283" spans="1:9" ht="18" customHeight="1" x14ac:dyDescent="0.25">
      <c r="A6283" s="8"/>
      <c r="B6283" s="8"/>
      <c r="C6283" s="8"/>
      <c r="D6283" s="8"/>
      <c r="E6283" s="8"/>
      <c r="F6283" s="8"/>
      <c r="G6283" s="67" t="s">
        <v>3875</v>
      </c>
      <c r="H6283" s="67"/>
      <c r="I6283" s="17">
        <f>SUM(I6281:I6282)</f>
        <v>11.65</v>
      </c>
    </row>
    <row r="6284" spans="1:9" ht="15" customHeight="1" x14ac:dyDescent="0.25">
      <c r="A6284" s="8"/>
      <c r="B6284" s="8"/>
      <c r="C6284" s="8"/>
      <c r="D6284" s="8"/>
      <c r="E6284" s="8"/>
      <c r="F6284" s="8"/>
      <c r="G6284" s="68" t="s">
        <v>3745</v>
      </c>
      <c r="H6284" s="68"/>
      <c r="I6284" s="4">
        <f>ROUND(SUM(I6279,I6283),2)</f>
        <v>90.86</v>
      </c>
    </row>
    <row r="6285" spans="1:9" ht="9.9499999999999993" customHeight="1" x14ac:dyDescent="0.25">
      <c r="A6285" s="8"/>
      <c r="B6285" s="8"/>
      <c r="C6285" s="8"/>
      <c r="D6285" s="8"/>
      <c r="E6285" s="8"/>
      <c r="F6285" s="8"/>
      <c r="G6285" s="62"/>
      <c r="H6285" s="62"/>
      <c r="I6285" s="62"/>
    </row>
    <row r="6286" spans="1:9" ht="20.100000000000001" customHeight="1" x14ac:dyDescent="0.25">
      <c r="A6286" s="63" t="s">
        <v>5811</v>
      </c>
      <c r="B6286" s="63"/>
      <c r="C6286" s="63"/>
      <c r="D6286" s="63"/>
      <c r="E6286" s="63"/>
      <c r="F6286" s="63"/>
      <c r="G6286" s="63"/>
      <c r="H6286" s="63"/>
      <c r="I6286" s="63"/>
    </row>
    <row r="6287" spans="1:9" ht="15" customHeight="1" x14ac:dyDescent="0.25">
      <c r="A6287" s="64" t="s">
        <v>3887</v>
      </c>
      <c r="B6287" s="64"/>
      <c r="C6287" s="65" t="s">
        <v>3</v>
      </c>
      <c r="D6287" s="65"/>
      <c r="E6287" s="65"/>
      <c r="F6287" s="12" t="s">
        <v>4</v>
      </c>
      <c r="G6287" s="12" t="s">
        <v>3725</v>
      </c>
      <c r="H6287" s="12" t="s">
        <v>3726</v>
      </c>
      <c r="I6287" s="12" t="s">
        <v>3727</v>
      </c>
    </row>
    <row r="6288" spans="1:9" ht="21" customHeight="1" x14ac:dyDescent="0.25">
      <c r="A6288" s="13" t="s">
        <v>5014</v>
      </c>
      <c r="B6288" s="14" t="s">
        <v>5015</v>
      </c>
      <c r="C6288" s="66" t="s">
        <v>17</v>
      </c>
      <c r="D6288" s="66"/>
      <c r="E6288" s="66"/>
      <c r="F6288" s="13" t="s">
        <v>61</v>
      </c>
      <c r="G6288" s="15">
        <v>1</v>
      </c>
      <c r="H6288" s="16">
        <v>29.47</v>
      </c>
      <c r="I6288" s="16">
        <f>ROUND(ROUND(G6288,8)*H6288,2)</f>
        <v>29.47</v>
      </c>
    </row>
    <row r="6289" spans="1:9" ht="21" customHeight="1" x14ac:dyDescent="0.25">
      <c r="A6289" s="13" t="s">
        <v>5812</v>
      </c>
      <c r="B6289" s="14" t="s">
        <v>5813</v>
      </c>
      <c r="C6289" s="66" t="s">
        <v>17</v>
      </c>
      <c r="D6289" s="66"/>
      <c r="E6289" s="66"/>
      <c r="F6289" s="13" t="s">
        <v>61</v>
      </c>
      <c r="G6289" s="15">
        <v>1</v>
      </c>
      <c r="H6289" s="16">
        <v>1.63</v>
      </c>
      <c r="I6289" s="16">
        <f>ROUND(ROUND(G6289,8)*H6289,2)</f>
        <v>1.63</v>
      </c>
    </row>
    <row r="6290" spans="1:9" ht="15" customHeight="1" x14ac:dyDescent="0.25">
      <c r="A6290" s="8"/>
      <c r="B6290" s="8"/>
      <c r="C6290" s="8"/>
      <c r="D6290" s="8"/>
      <c r="E6290" s="8"/>
      <c r="F6290" s="8"/>
      <c r="G6290" s="67" t="s">
        <v>3896</v>
      </c>
      <c r="H6290" s="67"/>
      <c r="I6290" s="17">
        <f>SUM(I6288:I6289)</f>
        <v>31.099999999999998</v>
      </c>
    </row>
    <row r="6291" spans="1:9" ht="15" customHeight="1" x14ac:dyDescent="0.25">
      <c r="A6291" s="64" t="s">
        <v>3872</v>
      </c>
      <c r="B6291" s="64"/>
      <c r="C6291" s="65" t="s">
        <v>3</v>
      </c>
      <c r="D6291" s="65"/>
      <c r="E6291" s="65"/>
      <c r="F6291" s="12" t="s">
        <v>4</v>
      </c>
      <c r="G6291" s="12" t="s">
        <v>3725</v>
      </c>
      <c r="H6291" s="12" t="s">
        <v>3726</v>
      </c>
      <c r="I6291" s="12" t="s">
        <v>3727</v>
      </c>
    </row>
    <row r="6292" spans="1:9" ht="21" customHeight="1" x14ac:dyDescent="0.25">
      <c r="A6292" s="13" t="s">
        <v>4267</v>
      </c>
      <c r="B6292" s="14" t="s">
        <v>4268</v>
      </c>
      <c r="C6292" s="66" t="s">
        <v>17</v>
      </c>
      <c r="D6292" s="66"/>
      <c r="E6292" s="66"/>
      <c r="F6292" s="13" t="s">
        <v>25</v>
      </c>
      <c r="G6292" s="15">
        <v>0.82599999999999996</v>
      </c>
      <c r="H6292" s="16">
        <v>25.56</v>
      </c>
      <c r="I6292" s="16">
        <f>ROUND(ROUND(G6292,8)*H6292,2)</f>
        <v>21.11</v>
      </c>
    </row>
    <row r="6293" spans="1:9" ht="15" customHeight="1" x14ac:dyDescent="0.25">
      <c r="A6293" s="13" t="s">
        <v>4269</v>
      </c>
      <c r="B6293" s="14" t="s">
        <v>4270</v>
      </c>
      <c r="C6293" s="66" t="s">
        <v>17</v>
      </c>
      <c r="D6293" s="66"/>
      <c r="E6293" s="66"/>
      <c r="F6293" s="13" t="s">
        <v>25</v>
      </c>
      <c r="G6293" s="15">
        <v>0.82599999999999996</v>
      </c>
      <c r="H6293" s="16">
        <v>33.94</v>
      </c>
      <c r="I6293" s="16">
        <f>ROUND(ROUND(G6293,8)*H6293,2)</f>
        <v>28.03</v>
      </c>
    </row>
    <row r="6294" spans="1:9" ht="18" customHeight="1" x14ac:dyDescent="0.25">
      <c r="A6294" s="8"/>
      <c r="B6294" s="8"/>
      <c r="C6294" s="8"/>
      <c r="D6294" s="8"/>
      <c r="E6294" s="8"/>
      <c r="F6294" s="8"/>
      <c r="G6294" s="67" t="s">
        <v>3875</v>
      </c>
      <c r="H6294" s="67"/>
      <c r="I6294" s="17">
        <f>SUM(I6292:I6293)</f>
        <v>49.14</v>
      </c>
    </row>
    <row r="6295" spans="1:9" ht="15" customHeight="1" x14ac:dyDescent="0.25">
      <c r="A6295" s="64" t="s">
        <v>3741</v>
      </c>
      <c r="B6295" s="64"/>
      <c r="C6295" s="65" t="s">
        <v>3</v>
      </c>
      <c r="D6295" s="65"/>
      <c r="E6295" s="65"/>
      <c r="F6295" s="12" t="s">
        <v>4</v>
      </c>
      <c r="G6295" s="12" t="s">
        <v>3725</v>
      </c>
      <c r="H6295" s="12" t="s">
        <v>3726</v>
      </c>
      <c r="I6295" s="12" t="s">
        <v>3727</v>
      </c>
    </row>
    <row r="6296" spans="1:9" ht="29.1" customHeight="1" x14ac:dyDescent="0.25">
      <c r="A6296" s="13" t="s">
        <v>908</v>
      </c>
      <c r="B6296" s="14" t="s">
        <v>909</v>
      </c>
      <c r="C6296" s="66" t="s">
        <v>17</v>
      </c>
      <c r="D6296" s="66"/>
      <c r="E6296" s="66"/>
      <c r="F6296" s="13" t="s">
        <v>61</v>
      </c>
      <c r="G6296" s="15">
        <v>1</v>
      </c>
      <c r="H6296" s="16">
        <v>22.32</v>
      </c>
      <c r="I6296" s="16">
        <f>ROUND(ROUND(G6296,8)*H6296,2)</f>
        <v>22.32</v>
      </c>
    </row>
    <row r="6297" spans="1:9" ht="15" customHeight="1" x14ac:dyDescent="0.25">
      <c r="A6297" s="8"/>
      <c r="B6297" s="8"/>
      <c r="C6297" s="8"/>
      <c r="D6297" s="8"/>
      <c r="E6297" s="8"/>
      <c r="F6297" s="8"/>
      <c r="G6297" s="67" t="s">
        <v>3744</v>
      </c>
      <c r="H6297" s="67"/>
      <c r="I6297" s="17">
        <f>SUM(I6296:I6296)</f>
        <v>22.32</v>
      </c>
    </row>
    <row r="6298" spans="1:9" ht="15" customHeight="1" x14ac:dyDescent="0.25">
      <c r="A6298" s="69" t="s">
        <v>5018</v>
      </c>
      <c r="B6298" s="69"/>
      <c r="C6298" s="69"/>
      <c r="D6298" s="8"/>
      <c r="E6298" s="8"/>
      <c r="F6298" s="8"/>
      <c r="G6298" s="68" t="s">
        <v>3745</v>
      </c>
      <c r="H6298" s="68"/>
      <c r="I6298" s="4">
        <v>102.56</v>
      </c>
    </row>
    <row r="6299" spans="1:9" ht="2.1" customHeight="1" x14ac:dyDescent="0.25">
      <c r="A6299" s="69"/>
      <c r="B6299" s="69"/>
      <c r="C6299" s="69"/>
      <c r="D6299" s="8"/>
      <c r="E6299" s="8"/>
      <c r="F6299" s="8"/>
      <c r="G6299" s="8"/>
      <c r="H6299" s="8"/>
      <c r="I6299" s="8"/>
    </row>
    <row r="6300" spans="1:9" ht="9.9499999999999993" customHeight="1" x14ac:dyDescent="0.25">
      <c r="A6300" s="8"/>
      <c r="B6300" s="8"/>
      <c r="C6300" s="8"/>
      <c r="D6300" s="8"/>
      <c r="E6300" s="8"/>
      <c r="F6300" s="8"/>
      <c r="G6300" s="62"/>
      <c r="H6300" s="62"/>
      <c r="I6300" s="62"/>
    </row>
    <row r="6301" spans="1:9" ht="20.100000000000001" customHeight="1" x14ac:dyDescent="0.25">
      <c r="A6301" s="63" t="s">
        <v>5814</v>
      </c>
      <c r="B6301" s="63"/>
      <c r="C6301" s="63"/>
      <c r="D6301" s="63"/>
      <c r="E6301" s="63"/>
      <c r="F6301" s="63"/>
      <c r="G6301" s="63"/>
      <c r="H6301" s="63"/>
      <c r="I6301" s="63"/>
    </row>
    <row r="6302" spans="1:9" ht="15" customHeight="1" x14ac:dyDescent="0.25">
      <c r="A6302" s="64" t="s">
        <v>3887</v>
      </c>
      <c r="B6302" s="64"/>
      <c r="C6302" s="65" t="s">
        <v>3</v>
      </c>
      <c r="D6302" s="65"/>
      <c r="E6302" s="65"/>
      <c r="F6302" s="12" t="s">
        <v>4</v>
      </c>
      <c r="G6302" s="12" t="s">
        <v>3725</v>
      </c>
      <c r="H6302" s="12" t="s">
        <v>3726</v>
      </c>
      <c r="I6302" s="12" t="s">
        <v>3727</v>
      </c>
    </row>
    <row r="6303" spans="1:9" ht="21" customHeight="1" x14ac:dyDescent="0.25">
      <c r="A6303" s="13" t="s">
        <v>5815</v>
      </c>
      <c r="B6303" s="14" t="s">
        <v>5816</v>
      </c>
      <c r="C6303" s="66" t="s">
        <v>17</v>
      </c>
      <c r="D6303" s="66"/>
      <c r="E6303" s="66"/>
      <c r="F6303" s="13" t="s">
        <v>178</v>
      </c>
      <c r="G6303" s="15">
        <v>1.05</v>
      </c>
      <c r="H6303" s="16">
        <v>7.07</v>
      </c>
      <c r="I6303" s="16">
        <f>TRUNC(TRUNC(G6303,8)*H6303,2)</f>
        <v>7.42</v>
      </c>
    </row>
    <row r="6304" spans="1:9" ht="15" customHeight="1" x14ac:dyDescent="0.25">
      <c r="A6304" s="8"/>
      <c r="B6304" s="8"/>
      <c r="C6304" s="8"/>
      <c r="D6304" s="8"/>
      <c r="E6304" s="8"/>
      <c r="F6304" s="8"/>
      <c r="G6304" s="67" t="s">
        <v>3896</v>
      </c>
      <c r="H6304" s="67"/>
      <c r="I6304" s="17">
        <f>SUM(I6303:I6303)</f>
        <v>7.42</v>
      </c>
    </row>
    <row r="6305" spans="1:9" ht="15" customHeight="1" x14ac:dyDescent="0.25">
      <c r="A6305" s="64" t="s">
        <v>3872</v>
      </c>
      <c r="B6305" s="64"/>
      <c r="C6305" s="65" t="s">
        <v>3</v>
      </c>
      <c r="D6305" s="65"/>
      <c r="E6305" s="65"/>
      <c r="F6305" s="12" t="s">
        <v>4</v>
      </c>
      <c r="G6305" s="12" t="s">
        <v>3725</v>
      </c>
      <c r="H6305" s="12" t="s">
        <v>3726</v>
      </c>
      <c r="I6305" s="12" t="s">
        <v>3727</v>
      </c>
    </row>
    <row r="6306" spans="1:9" ht="21" customHeight="1" x14ac:dyDescent="0.25">
      <c r="A6306" s="13" t="s">
        <v>4267</v>
      </c>
      <c r="B6306" s="14" t="s">
        <v>4268</v>
      </c>
      <c r="C6306" s="66" t="s">
        <v>17</v>
      </c>
      <c r="D6306" s="66"/>
      <c r="E6306" s="66"/>
      <c r="F6306" s="13" t="s">
        <v>25</v>
      </c>
      <c r="G6306" s="15">
        <v>7.3471999999999999E-3</v>
      </c>
      <c r="H6306" s="16">
        <v>25.56</v>
      </c>
      <c r="I6306" s="16">
        <f>TRUNC(TRUNC(G6306,8)*H6306,2)</f>
        <v>0.18</v>
      </c>
    </row>
    <row r="6307" spans="1:9" ht="15" customHeight="1" x14ac:dyDescent="0.25">
      <c r="A6307" s="13" t="s">
        <v>4269</v>
      </c>
      <c r="B6307" s="14" t="s">
        <v>4270</v>
      </c>
      <c r="C6307" s="66" t="s">
        <v>17</v>
      </c>
      <c r="D6307" s="66"/>
      <c r="E6307" s="66"/>
      <c r="F6307" s="13" t="s">
        <v>25</v>
      </c>
      <c r="G6307" s="15">
        <v>9.7963000000000008E-3</v>
      </c>
      <c r="H6307" s="16">
        <v>33.94</v>
      </c>
      <c r="I6307" s="16">
        <f>TRUNC(TRUNC(G6307,8)*H6307,2)</f>
        <v>0.33</v>
      </c>
    </row>
    <row r="6308" spans="1:9" ht="18" customHeight="1" x14ac:dyDescent="0.25">
      <c r="A6308" s="8"/>
      <c r="B6308" s="8"/>
      <c r="C6308" s="8"/>
      <c r="D6308" s="8"/>
      <c r="E6308" s="8"/>
      <c r="F6308" s="8"/>
      <c r="G6308" s="67" t="s">
        <v>3875</v>
      </c>
      <c r="H6308" s="67"/>
      <c r="I6308" s="17">
        <f>SUM(I6306:I6307)</f>
        <v>0.51</v>
      </c>
    </row>
    <row r="6309" spans="1:9" ht="15" customHeight="1" x14ac:dyDescent="0.25">
      <c r="A6309" s="8"/>
      <c r="B6309" s="8"/>
      <c r="C6309" s="8"/>
      <c r="D6309" s="8"/>
      <c r="E6309" s="8"/>
      <c r="F6309" s="8"/>
      <c r="G6309" s="68" t="s">
        <v>3745</v>
      </c>
      <c r="H6309" s="68"/>
      <c r="I6309" s="4">
        <f>ROUND(SUM(I6304,I6308),2)</f>
        <v>7.93</v>
      </c>
    </row>
    <row r="6310" spans="1:9" ht="9.9499999999999993" customHeight="1" x14ac:dyDescent="0.25">
      <c r="A6310" s="8"/>
      <c r="B6310" s="8"/>
      <c r="C6310" s="8"/>
      <c r="D6310" s="8"/>
      <c r="E6310" s="8"/>
      <c r="F6310" s="8"/>
      <c r="G6310" s="62"/>
      <c r="H6310" s="62"/>
      <c r="I6310" s="62"/>
    </row>
    <row r="6311" spans="1:9" ht="20.100000000000001" customHeight="1" x14ac:dyDescent="0.25">
      <c r="A6311" s="63" t="s">
        <v>5817</v>
      </c>
      <c r="B6311" s="63"/>
      <c r="C6311" s="63"/>
      <c r="D6311" s="63"/>
      <c r="E6311" s="63"/>
      <c r="F6311" s="63"/>
      <c r="G6311" s="63"/>
      <c r="H6311" s="63"/>
      <c r="I6311" s="63"/>
    </row>
    <row r="6312" spans="1:9" ht="15" customHeight="1" x14ac:dyDescent="0.25">
      <c r="A6312" s="64" t="s">
        <v>3887</v>
      </c>
      <c r="B6312" s="64"/>
      <c r="C6312" s="65" t="s">
        <v>3</v>
      </c>
      <c r="D6312" s="65"/>
      <c r="E6312" s="65"/>
      <c r="F6312" s="12" t="s">
        <v>4</v>
      </c>
      <c r="G6312" s="12" t="s">
        <v>3725</v>
      </c>
      <c r="H6312" s="12" t="s">
        <v>3726</v>
      </c>
      <c r="I6312" s="12" t="s">
        <v>3727</v>
      </c>
    </row>
    <row r="6313" spans="1:9" ht="21" customHeight="1" x14ac:dyDescent="0.25">
      <c r="A6313" s="13" t="s">
        <v>5818</v>
      </c>
      <c r="B6313" s="14" t="s">
        <v>2226</v>
      </c>
      <c r="C6313" s="66" t="s">
        <v>188</v>
      </c>
      <c r="D6313" s="66"/>
      <c r="E6313" s="66"/>
      <c r="F6313" s="13" t="s">
        <v>465</v>
      </c>
      <c r="G6313" s="15">
        <v>1</v>
      </c>
      <c r="H6313" s="16">
        <v>15.25</v>
      </c>
      <c r="I6313" s="16">
        <f>ROUND(ROUND(G6313,8)*H6313,2)</f>
        <v>15.25</v>
      </c>
    </row>
    <row r="6314" spans="1:9" ht="15" customHeight="1" x14ac:dyDescent="0.25">
      <c r="A6314" s="8"/>
      <c r="B6314" s="8"/>
      <c r="C6314" s="8"/>
      <c r="D6314" s="8"/>
      <c r="E6314" s="8"/>
      <c r="F6314" s="8"/>
      <c r="G6314" s="67" t="s">
        <v>3896</v>
      </c>
      <c r="H6314" s="67"/>
      <c r="I6314" s="17">
        <f>SUM(I6313:I6313)</f>
        <v>15.25</v>
      </c>
    </row>
    <row r="6315" spans="1:9" ht="15" customHeight="1" x14ac:dyDescent="0.25">
      <c r="A6315" s="64" t="s">
        <v>3872</v>
      </c>
      <c r="B6315" s="64"/>
      <c r="C6315" s="65" t="s">
        <v>3</v>
      </c>
      <c r="D6315" s="65"/>
      <c r="E6315" s="65"/>
      <c r="F6315" s="12" t="s">
        <v>4</v>
      </c>
      <c r="G6315" s="12" t="s">
        <v>3725</v>
      </c>
      <c r="H6315" s="12" t="s">
        <v>3726</v>
      </c>
      <c r="I6315" s="12" t="s">
        <v>3727</v>
      </c>
    </row>
    <row r="6316" spans="1:9" ht="21" customHeight="1" x14ac:dyDescent="0.25">
      <c r="A6316" s="13" t="s">
        <v>4267</v>
      </c>
      <c r="B6316" s="14" t="s">
        <v>4268</v>
      </c>
      <c r="C6316" s="66" t="s">
        <v>17</v>
      </c>
      <c r="D6316" s="66"/>
      <c r="E6316" s="66"/>
      <c r="F6316" s="13" t="s">
        <v>25</v>
      </c>
      <c r="G6316" s="15">
        <v>0.25</v>
      </c>
      <c r="H6316" s="16">
        <v>25.56</v>
      </c>
      <c r="I6316" s="16">
        <f>ROUND(ROUND(G6316,8)*H6316,2)</f>
        <v>6.39</v>
      </c>
    </row>
    <row r="6317" spans="1:9" ht="15" customHeight="1" x14ac:dyDescent="0.25">
      <c r="A6317" s="13" t="s">
        <v>4269</v>
      </c>
      <c r="B6317" s="14" t="s">
        <v>4270</v>
      </c>
      <c r="C6317" s="66" t="s">
        <v>17</v>
      </c>
      <c r="D6317" s="66"/>
      <c r="E6317" s="66"/>
      <c r="F6317" s="13" t="s">
        <v>25</v>
      </c>
      <c r="G6317" s="15">
        <v>0.25</v>
      </c>
      <c r="H6317" s="16">
        <v>33.94</v>
      </c>
      <c r="I6317" s="16">
        <f>ROUND(ROUND(G6317,8)*H6317,2)</f>
        <v>8.49</v>
      </c>
    </row>
    <row r="6318" spans="1:9" ht="18" customHeight="1" x14ac:dyDescent="0.25">
      <c r="A6318" s="8"/>
      <c r="B6318" s="8"/>
      <c r="C6318" s="8"/>
      <c r="D6318" s="8"/>
      <c r="E6318" s="8"/>
      <c r="F6318" s="8"/>
      <c r="G6318" s="67" t="s">
        <v>3875</v>
      </c>
      <c r="H6318" s="67"/>
      <c r="I6318" s="17">
        <f>SUM(I6316:I6317)</f>
        <v>14.879999999999999</v>
      </c>
    </row>
    <row r="6319" spans="1:9" ht="15" customHeight="1" x14ac:dyDescent="0.25">
      <c r="A6319" s="69" t="s">
        <v>4378</v>
      </c>
      <c r="B6319" s="69"/>
      <c r="C6319" s="69"/>
      <c r="D6319" s="8"/>
      <c r="E6319" s="8"/>
      <c r="F6319" s="8"/>
      <c r="G6319" s="68" t="s">
        <v>3745</v>
      </c>
      <c r="H6319" s="68"/>
      <c r="I6319" s="4">
        <v>30.13</v>
      </c>
    </row>
    <row r="6320" spans="1:9" ht="9" customHeight="1" x14ac:dyDescent="0.25">
      <c r="A6320" s="69"/>
      <c r="B6320" s="69"/>
      <c r="C6320" s="69"/>
      <c r="D6320" s="8"/>
      <c r="E6320" s="8"/>
      <c r="F6320" s="8"/>
      <c r="G6320" s="8"/>
      <c r="H6320" s="8"/>
      <c r="I6320" s="8"/>
    </row>
    <row r="6321" spans="1:9" ht="9.9499999999999993" customHeight="1" x14ac:dyDescent="0.25">
      <c r="A6321" s="8"/>
      <c r="B6321" s="8"/>
      <c r="C6321" s="8"/>
      <c r="D6321" s="8"/>
      <c r="E6321" s="8"/>
      <c r="F6321" s="8"/>
      <c r="G6321" s="62"/>
      <c r="H6321" s="62"/>
      <c r="I6321" s="62"/>
    </row>
    <row r="6322" spans="1:9" ht="20.100000000000001" customHeight="1" x14ac:dyDescent="0.25">
      <c r="A6322" s="63" t="s">
        <v>5819</v>
      </c>
      <c r="B6322" s="63"/>
      <c r="C6322" s="63"/>
      <c r="D6322" s="63"/>
      <c r="E6322" s="63"/>
      <c r="F6322" s="63"/>
      <c r="G6322" s="63"/>
      <c r="H6322" s="63"/>
      <c r="I6322" s="63"/>
    </row>
    <row r="6323" spans="1:9" ht="15" customHeight="1" x14ac:dyDescent="0.25">
      <c r="A6323" s="64" t="s">
        <v>3887</v>
      </c>
      <c r="B6323" s="64"/>
      <c r="C6323" s="65" t="s">
        <v>3</v>
      </c>
      <c r="D6323" s="65"/>
      <c r="E6323" s="65"/>
      <c r="F6323" s="12" t="s">
        <v>4</v>
      </c>
      <c r="G6323" s="12" t="s">
        <v>3725</v>
      </c>
      <c r="H6323" s="12" t="s">
        <v>3726</v>
      </c>
      <c r="I6323" s="12" t="s">
        <v>3727</v>
      </c>
    </row>
    <row r="6324" spans="1:9" ht="29.1" customHeight="1" x14ac:dyDescent="0.25">
      <c r="A6324" s="13" t="s">
        <v>5820</v>
      </c>
      <c r="B6324" s="14" t="s">
        <v>5821</v>
      </c>
      <c r="C6324" s="66" t="s">
        <v>17</v>
      </c>
      <c r="D6324" s="66"/>
      <c r="E6324" s="66"/>
      <c r="F6324" s="13" t="s">
        <v>61</v>
      </c>
      <c r="G6324" s="15">
        <v>1</v>
      </c>
      <c r="H6324" s="16">
        <v>64.760000000000005</v>
      </c>
      <c r="I6324" s="16">
        <f>ROUND(ROUND(G6324,8)*H6324,2)</f>
        <v>64.760000000000005</v>
      </c>
    </row>
    <row r="6325" spans="1:9" ht="15" customHeight="1" x14ac:dyDescent="0.25">
      <c r="A6325" s="8"/>
      <c r="B6325" s="8"/>
      <c r="C6325" s="8"/>
      <c r="D6325" s="8"/>
      <c r="E6325" s="8"/>
      <c r="F6325" s="8"/>
      <c r="G6325" s="67" t="s">
        <v>3896</v>
      </c>
      <c r="H6325" s="67"/>
      <c r="I6325" s="17">
        <f>SUM(I6324:I6324)</f>
        <v>64.760000000000005</v>
      </c>
    </row>
    <row r="6326" spans="1:9" ht="15" customHeight="1" x14ac:dyDescent="0.25">
      <c r="A6326" s="64" t="s">
        <v>3872</v>
      </c>
      <c r="B6326" s="64"/>
      <c r="C6326" s="65" t="s">
        <v>3</v>
      </c>
      <c r="D6326" s="65"/>
      <c r="E6326" s="65"/>
      <c r="F6326" s="12" t="s">
        <v>4</v>
      </c>
      <c r="G6326" s="12" t="s">
        <v>3725</v>
      </c>
      <c r="H6326" s="12" t="s">
        <v>3726</v>
      </c>
      <c r="I6326" s="12" t="s">
        <v>3727</v>
      </c>
    </row>
    <row r="6327" spans="1:9" ht="21" customHeight="1" x14ac:dyDescent="0.25">
      <c r="A6327" s="13" t="s">
        <v>4267</v>
      </c>
      <c r="B6327" s="14" t="s">
        <v>4268</v>
      </c>
      <c r="C6327" s="66" t="s">
        <v>17</v>
      </c>
      <c r="D6327" s="66"/>
      <c r="E6327" s="66"/>
      <c r="F6327" s="13" t="s">
        <v>25</v>
      </c>
      <c r="G6327" s="15">
        <v>0.34599999999999997</v>
      </c>
      <c r="H6327" s="16">
        <v>25.56</v>
      </c>
      <c r="I6327" s="16">
        <f>ROUND(ROUND(G6327,8)*H6327,2)</f>
        <v>8.84</v>
      </c>
    </row>
    <row r="6328" spans="1:9" ht="15" customHeight="1" x14ac:dyDescent="0.25">
      <c r="A6328" s="13" t="s">
        <v>4269</v>
      </c>
      <c r="B6328" s="14" t="s">
        <v>4270</v>
      </c>
      <c r="C6328" s="66" t="s">
        <v>17</v>
      </c>
      <c r="D6328" s="66"/>
      <c r="E6328" s="66"/>
      <c r="F6328" s="13" t="s">
        <v>25</v>
      </c>
      <c r="G6328" s="15">
        <v>0.34599999999999997</v>
      </c>
      <c r="H6328" s="16">
        <v>33.94</v>
      </c>
      <c r="I6328" s="16">
        <f>ROUND(ROUND(G6328,8)*H6328,2)</f>
        <v>11.74</v>
      </c>
    </row>
    <row r="6329" spans="1:9" ht="18" customHeight="1" x14ac:dyDescent="0.25">
      <c r="A6329" s="8"/>
      <c r="B6329" s="8"/>
      <c r="C6329" s="8"/>
      <c r="D6329" s="8"/>
      <c r="E6329" s="8"/>
      <c r="F6329" s="8"/>
      <c r="G6329" s="67" t="s">
        <v>3875</v>
      </c>
      <c r="H6329" s="67"/>
      <c r="I6329" s="17">
        <f>SUM(I6327:I6328)</f>
        <v>20.58</v>
      </c>
    </row>
    <row r="6330" spans="1:9" ht="15" customHeight="1" x14ac:dyDescent="0.25">
      <c r="A6330" s="69" t="s">
        <v>5605</v>
      </c>
      <c r="B6330" s="69"/>
      <c r="C6330" s="69"/>
      <c r="D6330" s="8"/>
      <c r="E6330" s="8"/>
      <c r="F6330" s="8"/>
      <c r="G6330" s="68" t="s">
        <v>3745</v>
      </c>
      <c r="H6330" s="68"/>
      <c r="I6330" s="4">
        <v>85.34</v>
      </c>
    </row>
    <row r="6331" spans="1:9" ht="2.1" customHeight="1" x14ac:dyDescent="0.25">
      <c r="A6331" s="69"/>
      <c r="B6331" s="69"/>
      <c r="C6331" s="69"/>
      <c r="D6331" s="8"/>
      <c r="E6331" s="8"/>
      <c r="F6331" s="8"/>
      <c r="G6331" s="8"/>
      <c r="H6331" s="8"/>
      <c r="I6331" s="8"/>
    </row>
    <row r="6332" spans="1:9" ht="9.9499999999999993" customHeight="1" x14ac:dyDescent="0.25">
      <c r="A6332" s="8"/>
      <c r="B6332" s="8"/>
      <c r="C6332" s="8"/>
      <c r="D6332" s="8"/>
      <c r="E6332" s="8"/>
      <c r="F6332" s="8"/>
      <c r="G6332" s="62"/>
      <c r="H6332" s="62"/>
      <c r="I6332" s="62"/>
    </row>
    <row r="6333" spans="1:9" ht="20.100000000000001" customHeight="1" x14ac:dyDescent="0.25">
      <c r="A6333" s="63" t="s">
        <v>5822</v>
      </c>
      <c r="B6333" s="63"/>
      <c r="C6333" s="63"/>
      <c r="D6333" s="63"/>
      <c r="E6333" s="63"/>
      <c r="F6333" s="63"/>
      <c r="G6333" s="63"/>
      <c r="H6333" s="63"/>
      <c r="I6333" s="63"/>
    </row>
    <row r="6334" spans="1:9" ht="15" customHeight="1" x14ac:dyDescent="0.25">
      <c r="A6334" s="64" t="s">
        <v>3887</v>
      </c>
      <c r="B6334" s="64"/>
      <c r="C6334" s="65" t="s">
        <v>3</v>
      </c>
      <c r="D6334" s="65"/>
      <c r="E6334" s="65"/>
      <c r="F6334" s="12" t="s">
        <v>4</v>
      </c>
      <c r="G6334" s="12" t="s">
        <v>3725</v>
      </c>
      <c r="H6334" s="12" t="s">
        <v>3726</v>
      </c>
      <c r="I6334" s="12" t="s">
        <v>3727</v>
      </c>
    </row>
    <row r="6335" spans="1:9" ht="21" customHeight="1" x14ac:dyDescent="0.25">
      <c r="A6335" s="13" t="s">
        <v>5823</v>
      </c>
      <c r="B6335" s="14" t="s">
        <v>5824</v>
      </c>
      <c r="C6335" s="66" t="s">
        <v>17</v>
      </c>
      <c r="D6335" s="66"/>
      <c r="E6335" s="66"/>
      <c r="F6335" s="13" t="s">
        <v>61</v>
      </c>
      <c r="G6335" s="15">
        <v>1</v>
      </c>
      <c r="H6335" s="16">
        <v>2773.94</v>
      </c>
      <c r="I6335" s="16">
        <f>TRUNC(TRUNC(G6335,8)*H6335,2)</f>
        <v>2773.94</v>
      </c>
    </row>
    <row r="6336" spans="1:9" ht="15" customHeight="1" x14ac:dyDescent="0.25">
      <c r="A6336" s="8"/>
      <c r="B6336" s="8"/>
      <c r="C6336" s="8"/>
      <c r="D6336" s="8"/>
      <c r="E6336" s="8"/>
      <c r="F6336" s="8"/>
      <c r="G6336" s="67" t="s">
        <v>3896</v>
      </c>
      <c r="H6336" s="67"/>
      <c r="I6336" s="17">
        <f>SUM(I6335:I6335)</f>
        <v>2773.94</v>
      </c>
    </row>
    <row r="6337" spans="1:9" ht="15" customHeight="1" x14ac:dyDescent="0.25">
      <c r="A6337" s="64" t="s">
        <v>3872</v>
      </c>
      <c r="B6337" s="64"/>
      <c r="C6337" s="65" t="s">
        <v>3</v>
      </c>
      <c r="D6337" s="65"/>
      <c r="E6337" s="65"/>
      <c r="F6337" s="12" t="s">
        <v>4</v>
      </c>
      <c r="G6337" s="12" t="s">
        <v>3725</v>
      </c>
      <c r="H6337" s="12" t="s">
        <v>3726</v>
      </c>
      <c r="I6337" s="12" t="s">
        <v>3727</v>
      </c>
    </row>
    <row r="6338" spans="1:9" ht="21" customHeight="1" x14ac:dyDescent="0.25">
      <c r="A6338" s="13" t="s">
        <v>4267</v>
      </c>
      <c r="B6338" s="14" t="s">
        <v>4268</v>
      </c>
      <c r="C6338" s="66" t="s">
        <v>17</v>
      </c>
      <c r="D6338" s="66"/>
      <c r="E6338" s="66"/>
      <c r="F6338" s="13" t="s">
        <v>25</v>
      </c>
      <c r="G6338" s="15">
        <v>0.71798620000000002</v>
      </c>
      <c r="H6338" s="16">
        <v>25.56</v>
      </c>
      <c r="I6338" s="16">
        <f>TRUNC(TRUNC(G6338,8)*H6338,2)</f>
        <v>18.350000000000001</v>
      </c>
    </row>
    <row r="6339" spans="1:9" ht="15" customHeight="1" x14ac:dyDescent="0.25">
      <c r="A6339" s="13" t="s">
        <v>4269</v>
      </c>
      <c r="B6339" s="14" t="s">
        <v>4270</v>
      </c>
      <c r="C6339" s="66" t="s">
        <v>17</v>
      </c>
      <c r="D6339" s="66"/>
      <c r="E6339" s="66"/>
      <c r="F6339" s="13" t="s">
        <v>25</v>
      </c>
      <c r="G6339" s="15">
        <v>0.95731489999999997</v>
      </c>
      <c r="H6339" s="16">
        <v>33.94</v>
      </c>
      <c r="I6339" s="16">
        <f>TRUNC(TRUNC(G6339,8)*H6339,2)</f>
        <v>32.49</v>
      </c>
    </row>
    <row r="6340" spans="1:9" ht="18" customHeight="1" x14ac:dyDescent="0.25">
      <c r="A6340" s="8"/>
      <c r="B6340" s="8"/>
      <c r="C6340" s="8"/>
      <c r="D6340" s="8"/>
      <c r="E6340" s="8"/>
      <c r="F6340" s="8"/>
      <c r="G6340" s="67" t="s">
        <v>3875</v>
      </c>
      <c r="H6340" s="67"/>
      <c r="I6340" s="17">
        <f>SUM(I6338:I6339)</f>
        <v>50.84</v>
      </c>
    </row>
    <row r="6341" spans="1:9" ht="15" customHeight="1" x14ac:dyDescent="0.25">
      <c r="A6341" s="8"/>
      <c r="B6341" s="8"/>
      <c r="C6341" s="8"/>
      <c r="D6341" s="8"/>
      <c r="E6341" s="8"/>
      <c r="F6341" s="8"/>
      <c r="G6341" s="68" t="s">
        <v>3745</v>
      </c>
      <c r="H6341" s="68"/>
      <c r="I6341" s="4">
        <f>ROUND(SUM(I6336,I6340),2)</f>
        <v>2824.78</v>
      </c>
    </row>
    <row r="6342" spans="1:9" ht="9.9499999999999993" customHeight="1" x14ac:dyDescent="0.25">
      <c r="A6342" s="8"/>
      <c r="B6342" s="8"/>
      <c r="C6342" s="8"/>
      <c r="D6342" s="8"/>
      <c r="E6342" s="8"/>
      <c r="F6342" s="8"/>
      <c r="G6342" s="62"/>
      <c r="H6342" s="62"/>
      <c r="I6342" s="62"/>
    </row>
    <row r="6343" spans="1:9" ht="20.100000000000001" customHeight="1" x14ac:dyDescent="0.25">
      <c r="A6343" s="63" t="s">
        <v>5825</v>
      </c>
      <c r="B6343" s="63"/>
      <c r="C6343" s="63"/>
      <c r="D6343" s="63"/>
      <c r="E6343" s="63"/>
      <c r="F6343" s="63"/>
      <c r="G6343" s="63"/>
      <c r="H6343" s="63"/>
      <c r="I6343" s="63"/>
    </row>
    <row r="6344" spans="1:9" ht="15" customHeight="1" x14ac:dyDescent="0.25">
      <c r="A6344" s="64" t="s">
        <v>3887</v>
      </c>
      <c r="B6344" s="64"/>
      <c r="C6344" s="65" t="s">
        <v>3</v>
      </c>
      <c r="D6344" s="65"/>
      <c r="E6344" s="65"/>
      <c r="F6344" s="12" t="s">
        <v>4</v>
      </c>
      <c r="G6344" s="12" t="s">
        <v>3725</v>
      </c>
      <c r="H6344" s="12" t="s">
        <v>3726</v>
      </c>
      <c r="I6344" s="12" t="s">
        <v>3727</v>
      </c>
    </row>
    <row r="6345" spans="1:9" ht="15" customHeight="1" x14ac:dyDescent="0.25">
      <c r="A6345" s="13" t="s">
        <v>4386</v>
      </c>
      <c r="B6345" s="14" t="s">
        <v>4387</v>
      </c>
      <c r="C6345" s="66" t="s">
        <v>17</v>
      </c>
      <c r="D6345" s="66"/>
      <c r="E6345" s="66"/>
      <c r="F6345" s="13" t="s">
        <v>61</v>
      </c>
      <c r="G6345" s="15">
        <v>3.1899999999999998E-2</v>
      </c>
      <c r="H6345" s="16">
        <v>1.9</v>
      </c>
      <c r="I6345" s="16">
        <f>TRUNC(TRUNC(G6345,8)*H6345,2)</f>
        <v>0.06</v>
      </c>
    </row>
    <row r="6346" spans="1:9" ht="15" customHeight="1" x14ac:dyDescent="0.25">
      <c r="A6346" s="13" t="s">
        <v>5826</v>
      </c>
      <c r="B6346" s="14" t="s">
        <v>5827</v>
      </c>
      <c r="C6346" s="66" t="s">
        <v>17</v>
      </c>
      <c r="D6346" s="66"/>
      <c r="E6346" s="66"/>
      <c r="F6346" s="13" t="s">
        <v>178</v>
      </c>
      <c r="G6346" s="15">
        <v>1.0492999999999999</v>
      </c>
      <c r="H6346" s="16">
        <v>3.48</v>
      </c>
      <c r="I6346" s="16">
        <f>TRUNC(TRUNC(G6346,8)*H6346,2)</f>
        <v>3.65</v>
      </c>
    </row>
    <row r="6347" spans="1:9" ht="15" customHeight="1" x14ac:dyDescent="0.25">
      <c r="A6347" s="8"/>
      <c r="B6347" s="8"/>
      <c r="C6347" s="8"/>
      <c r="D6347" s="8"/>
      <c r="E6347" s="8"/>
      <c r="F6347" s="8"/>
      <c r="G6347" s="67" t="s">
        <v>3896</v>
      </c>
      <c r="H6347" s="67"/>
      <c r="I6347" s="17">
        <f>SUM(I6345:I6346)</f>
        <v>3.71</v>
      </c>
    </row>
    <row r="6348" spans="1:9" ht="15" customHeight="1" x14ac:dyDescent="0.25">
      <c r="A6348" s="64" t="s">
        <v>3872</v>
      </c>
      <c r="B6348" s="64"/>
      <c r="C6348" s="65" t="s">
        <v>3</v>
      </c>
      <c r="D6348" s="65"/>
      <c r="E6348" s="65"/>
      <c r="F6348" s="12" t="s">
        <v>4</v>
      </c>
      <c r="G6348" s="12" t="s">
        <v>3725</v>
      </c>
      <c r="H6348" s="12" t="s">
        <v>3726</v>
      </c>
      <c r="I6348" s="12" t="s">
        <v>3727</v>
      </c>
    </row>
    <row r="6349" spans="1:9" ht="21" customHeight="1" x14ac:dyDescent="0.25">
      <c r="A6349" s="13" t="s">
        <v>3936</v>
      </c>
      <c r="B6349" s="14" t="s">
        <v>3937</v>
      </c>
      <c r="C6349" s="66" t="s">
        <v>17</v>
      </c>
      <c r="D6349" s="66"/>
      <c r="E6349" s="66"/>
      <c r="F6349" s="13" t="s">
        <v>25</v>
      </c>
      <c r="G6349" s="15">
        <v>0.13669999999999999</v>
      </c>
      <c r="H6349" s="16">
        <v>24.57</v>
      </c>
      <c r="I6349" s="16">
        <f>TRUNC(TRUNC(G6349,8)*H6349,2)</f>
        <v>3.35</v>
      </c>
    </row>
    <row r="6350" spans="1:9" ht="21" customHeight="1" x14ac:dyDescent="0.25">
      <c r="A6350" s="13" t="s">
        <v>3938</v>
      </c>
      <c r="B6350" s="14" t="s">
        <v>3939</v>
      </c>
      <c r="C6350" s="66" t="s">
        <v>17</v>
      </c>
      <c r="D6350" s="66"/>
      <c r="E6350" s="66"/>
      <c r="F6350" s="13" t="s">
        <v>25</v>
      </c>
      <c r="G6350" s="15">
        <v>0.13669999999999999</v>
      </c>
      <c r="H6350" s="16">
        <v>32.799999999999997</v>
      </c>
      <c r="I6350" s="16">
        <f>TRUNC(TRUNC(G6350,8)*H6350,2)</f>
        <v>4.4800000000000004</v>
      </c>
    </row>
    <row r="6351" spans="1:9" ht="18" customHeight="1" x14ac:dyDescent="0.25">
      <c r="A6351" s="8"/>
      <c r="B6351" s="8"/>
      <c r="C6351" s="8"/>
      <c r="D6351" s="8"/>
      <c r="E6351" s="8"/>
      <c r="F6351" s="8"/>
      <c r="G6351" s="67" t="s">
        <v>3875</v>
      </c>
      <c r="H6351" s="67"/>
      <c r="I6351" s="17">
        <f>SUM(I6349:I6350)</f>
        <v>7.83</v>
      </c>
    </row>
    <row r="6352" spans="1:9" ht="15" customHeight="1" x14ac:dyDescent="0.25">
      <c r="A6352" s="8"/>
      <c r="B6352" s="8"/>
      <c r="C6352" s="8"/>
      <c r="D6352" s="8"/>
      <c r="E6352" s="8"/>
      <c r="F6352" s="8"/>
      <c r="G6352" s="68" t="s">
        <v>3745</v>
      </c>
      <c r="H6352" s="68"/>
      <c r="I6352" s="4">
        <f>ROUND(SUM(I6347,I6351),2)</f>
        <v>11.54</v>
      </c>
    </row>
    <row r="6353" spans="1:9" ht="9.9499999999999993" customHeight="1" x14ac:dyDescent="0.25">
      <c r="A6353" s="8"/>
      <c r="B6353" s="8"/>
      <c r="C6353" s="8"/>
      <c r="D6353" s="8"/>
      <c r="E6353" s="8"/>
      <c r="F6353" s="8"/>
      <c r="G6353" s="62"/>
      <c r="H6353" s="62"/>
      <c r="I6353" s="62"/>
    </row>
    <row r="6354" spans="1:9" ht="20.100000000000001" customHeight="1" x14ac:dyDescent="0.25">
      <c r="A6354" s="63" t="s">
        <v>5828</v>
      </c>
      <c r="B6354" s="63"/>
      <c r="C6354" s="63"/>
      <c r="D6354" s="63"/>
      <c r="E6354" s="63"/>
      <c r="F6354" s="63"/>
      <c r="G6354" s="63"/>
      <c r="H6354" s="63"/>
      <c r="I6354" s="63"/>
    </row>
    <row r="6355" spans="1:9" ht="15" customHeight="1" x14ac:dyDescent="0.25">
      <c r="A6355" s="64" t="s">
        <v>3887</v>
      </c>
      <c r="B6355" s="64"/>
      <c r="C6355" s="65" t="s">
        <v>3</v>
      </c>
      <c r="D6355" s="65"/>
      <c r="E6355" s="65"/>
      <c r="F6355" s="12" t="s">
        <v>4</v>
      </c>
      <c r="G6355" s="12" t="s">
        <v>3725</v>
      </c>
      <c r="H6355" s="12" t="s">
        <v>3726</v>
      </c>
      <c r="I6355" s="12" t="s">
        <v>3727</v>
      </c>
    </row>
    <row r="6356" spans="1:9" ht="15" customHeight="1" x14ac:dyDescent="0.25">
      <c r="A6356" s="13" t="s">
        <v>4386</v>
      </c>
      <c r="B6356" s="14" t="s">
        <v>4387</v>
      </c>
      <c r="C6356" s="66" t="s">
        <v>17</v>
      </c>
      <c r="D6356" s="66"/>
      <c r="E6356" s="66"/>
      <c r="F6356" s="13" t="s">
        <v>61</v>
      </c>
      <c r="G6356" s="15">
        <v>8.0000000000000002E-3</v>
      </c>
      <c r="H6356" s="16">
        <v>1.9</v>
      </c>
      <c r="I6356" s="16">
        <f>TRUNC(TRUNC(G6356,8)*H6356,2)</f>
        <v>0.01</v>
      </c>
    </row>
    <row r="6357" spans="1:9" ht="15" customHeight="1" x14ac:dyDescent="0.25">
      <c r="A6357" s="13" t="s">
        <v>5829</v>
      </c>
      <c r="B6357" s="14" t="s">
        <v>5830</v>
      </c>
      <c r="C6357" s="66" t="s">
        <v>17</v>
      </c>
      <c r="D6357" s="66"/>
      <c r="E6357" s="66"/>
      <c r="F6357" s="13" t="s">
        <v>178</v>
      </c>
      <c r="G6357" s="15">
        <v>1.0492999999999999</v>
      </c>
      <c r="H6357" s="16">
        <v>14.61</v>
      </c>
      <c r="I6357" s="16">
        <f>TRUNC(TRUNC(G6357,8)*H6357,2)</f>
        <v>15.33</v>
      </c>
    </row>
    <row r="6358" spans="1:9" ht="15" customHeight="1" x14ac:dyDescent="0.25">
      <c r="A6358" s="8"/>
      <c r="B6358" s="8"/>
      <c r="C6358" s="8"/>
      <c r="D6358" s="8"/>
      <c r="E6358" s="8"/>
      <c r="F6358" s="8"/>
      <c r="G6358" s="67" t="s">
        <v>3896</v>
      </c>
      <c r="H6358" s="67"/>
      <c r="I6358" s="17">
        <f>SUM(I6356:I6357)</f>
        <v>15.34</v>
      </c>
    </row>
    <row r="6359" spans="1:9" ht="15" customHeight="1" x14ac:dyDescent="0.25">
      <c r="A6359" s="64" t="s">
        <v>3872</v>
      </c>
      <c r="B6359" s="64"/>
      <c r="C6359" s="65" t="s">
        <v>3</v>
      </c>
      <c r="D6359" s="65"/>
      <c r="E6359" s="65"/>
      <c r="F6359" s="12" t="s">
        <v>4</v>
      </c>
      <c r="G6359" s="12" t="s">
        <v>3725</v>
      </c>
      <c r="H6359" s="12" t="s">
        <v>3726</v>
      </c>
      <c r="I6359" s="12" t="s">
        <v>3727</v>
      </c>
    </row>
    <row r="6360" spans="1:9" ht="21" customHeight="1" x14ac:dyDescent="0.25">
      <c r="A6360" s="13" t="s">
        <v>3936</v>
      </c>
      <c r="B6360" s="14" t="s">
        <v>3937</v>
      </c>
      <c r="C6360" s="66" t="s">
        <v>17</v>
      </c>
      <c r="D6360" s="66"/>
      <c r="E6360" s="66"/>
      <c r="F6360" s="13" t="s">
        <v>25</v>
      </c>
      <c r="G6360" s="15">
        <v>3.4099999999999998E-2</v>
      </c>
      <c r="H6360" s="16">
        <v>24.57</v>
      </c>
      <c r="I6360" s="16">
        <f>TRUNC(TRUNC(G6360,8)*H6360,2)</f>
        <v>0.83</v>
      </c>
    </row>
    <row r="6361" spans="1:9" ht="21" customHeight="1" x14ac:dyDescent="0.25">
      <c r="A6361" s="13" t="s">
        <v>3938</v>
      </c>
      <c r="B6361" s="14" t="s">
        <v>3939</v>
      </c>
      <c r="C6361" s="66" t="s">
        <v>17</v>
      </c>
      <c r="D6361" s="66"/>
      <c r="E6361" s="66"/>
      <c r="F6361" s="13" t="s">
        <v>25</v>
      </c>
      <c r="G6361" s="15">
        <v>3.4099999999999998E-2</v>
      </c>
      <c r="H6361" s="16">
        <v>32.799999999999997</v>
      </c>
      <c r="I6361" s="16">
        <f>TRUNC(TRUNC(G6361,8)*H6361,2)</f>
        <v>1.1100000000000001</v>
      </c>
    </row>
    <row r="6362" spans="1:9" ht="18" customHeight="1" x14ac:dyDescent="0.25">
      <c r="A6362" s="8"/>
      <c r="B6362" s="8"/>
      <c r="C6362" s="8"/>
      <c r="D6362" s="8"/>
      <c r="E6362" s="8"/>
      <c r="F6362" s="8"/>
      <c r="G6362" s="67" t="s">
        <v>3875</v>
      </c>
      <c r="H6362" s="67"/>
      <c r="I6362" s="17">
        <f>SUM(I6360:I6361)</f>
        <v>1.94</v>
      </c>
    </row>
    <row r="6363" spans="1:9" ht="15" customHeight="1" x14ac:dyDescent="0.25">
      <c r="A6363" s="8"/>
      <c r="B6363" s="8"/>
      <c r="C6363" s="8"/>
      <c r="D6363" s="8"/>
      <c r="E6363" s="8"/>
      <c r="F6363" s="8"/>
      <c r="G6363" s="68" t="s">
        <v>3745</v>
      </c>
      <c r="H6363" s="68"/>
      <c r="I6363" s="4">
        <f>ROUND(SUM(I6358,I6362),2)</f>
        <v>17.28</v>
      </c>
    </row>
    <row r="6364" spans="1:9" ht="9.9499999999999993" customHeight="1" x14ac:dyDescent="0.25">
      <c r="A6364" s="8"/>
      <c r="B6364" s="8"/>
      <c r="C6364" s="8"/>
      <c r="D6364" s="8"/>
      <c r="E6364" s="8"/>
      <c r="F6364" s="8"/>
      <c r="G6364" s="62"/>
      <c r="H6364" s="62"/>
      <c r="I6364" s="62"/>
    </row>
    <row r="6365" spans="1:9" ht="20.100000000000001" customHeight="1" x14ac:dyDescent="0.25">
      <c r="A6365" s="63" t="s">
        <v>5831</v>
      </c>
      <c r="B6365" s="63"/>
      <c r="C6365" s="63"/>
      <c r="D6365" s="63"/>
      <c r="E6365" s="63"/>
      <c r="F6365" s="63"/>
      <c r="G6365" s="63"/>
      <c r="H6365" s="63"/>
      <c r="I6365" s="63"/>
    </row>
    <row r="6366" spans="1:9" ht="15" customHeight="1" x14ac:dyDescent="0.25">
      <c r="A6366" s="64" t="s">
        <v>3887</v>
      </c>
      <c r="B6366" s="64"/>
      <c r="C6366" s="65" t="s">
        <v>3</v>
      </c>
      <c r="D6366" s="65"/>
      <c r="E6366" s="65"/>
      <c r="F6366" s="12" t="s">
        <v>4</v>
      </c>
      <c r="G6366" s="12" t="s">
        <v>3725</v>
      </c>
      <c r="H6366" s="12" t="s">
        <v>3726</v>
      </c>
      <c r="I6366" s="12" t="s">
        <v>3727</v>
      </c>
    </row>
    <row r="6367" spans="1:9" ht="15" customHeight="1" x14ac:dyDescent="0.25">
      <c r="A6367" s="13" t="s">
        <v>4386</v>
      </c>
      <c r="B6367" s="14" t="s">
        <v>4387</v>
      </c>
      <c r="C6367" s="66" t="s">
        <v>17</v>
      </c>
      <c r="D6367" s="66"/>
      <c r="E6367" s="66"/>
      <c r="F6367" s="13" t="s">
        <v>61</v>
      </c>
      <c r="G6367" s="15">
        <v>3.1199999999999999E-2</v>
      </c>
      <c r="H6367" s="16">
        <v>1.9</v>
      </c>
      <c r="I6367" s="16">
        <f>TRUNC(TRUNC(G6367,8)*H6367,2)</f>
        <v>0.05</v>
      </c>
    </row>
    <row r="6368" spans="1:9" ht="15" customHeight="1" x14ac:dyDescent="0.25">
      <c r="A6368" s="13" t="s">
        <v>5829</v>
      </c>
      <c r="B6368" s="14" t="s">
        <v>5830</v>
      </c>
      <c r="C6368" s="66" t="s">
        <v>17</v>
      </c>
      <c r="D6368" s="66"/>
      <c r="E6368" s="66"/>
      <c r="F6368" s="13" t="s">
        <v>178</v>
      </c>
      <c r="G6368" s="15">
        <v>1.0492999999999999</v>
      </c>
      <c r="H6368" s="16">
        <v>14.61</v>
      </c>
      <c r="I6368" s="16">
        <f>TRUNC(TRUNC(G6368,8)*H6368,2)</f>
        <v>15.33</v>
      </c>
    </row>
    <row r="6369" spans="1:9" ht="15" customHeight="1" x14ac:dyDescent="0.25">
      <c r="A6369" s="8"/>
      <c r="B6369" s="8"/>
      <c r="C6369" s="8"/>
      <c r="D6369" s="8"/>
      <c r="E6369" s="8"/>
      <c r="F6369" s="8"/>
      <c r="G6369" s="67" t="s">
        <v>3896</v>
      </c>
      <c r="H6369" s="67"/>
      <c r="I6369" s="17">
        <f>SUM(I6367:I6368)</f>
        <v>15.38</v>
      </c>
    </row>
    <row r="6370" spans="1:9" ht="15" customHeight="1" x14ac:dyDescent="0.25">
      <c r="A6370" s="64" t="s">
        <v>3872</v>
      </c>
      <c r="B6370" s="64"/>
      <c r="C6370" s="65" t="s">
        <v>3</v>
      </c>
      <c r="D6370" s="65"/>
      <c r="E6370" s="65"/>
      <c r="F6370" s="12" t="s">
        <v>4</v>
      </c>
      <c r="G6370" s="12" t="s">
        <v>3725</v>
      </c>
      <c r="H6370" s="12" t="s">
        <v>3726</v>
      </c>
      <c r="I6370" s="12" t="s">
        <v>3727</v>
      </c>
    </row>
    <row r="6371" spans="1:9" ht="21" customHeight="1" x14ac:dyDescent="0.25">
      <c r="A6371" s="13" t="s">
        <v>3936</v>
      </c>
      <c r="B6371" s="14" t="s">
        <v>3937</v>
      </c>
      <c r="C6371" s="66" t="s">
        <v>17</v>
      </c>
      <c r="D6371" s="66"/>
      <c r="E6371" s="66"/>
      <c r="F6371" s="13" t="s">
        <v>25</v>
      </c>
      <c r="G6371" s="15">
        <v>0.26769999999999999</v>
      </c>
      <c r="H6371" s="16">
        <v>24.57</v>
      </c>
      <c r="I6371" s="16">
        <f>TRUNC(TRUNC(G6371,8)*H6371,2)</f>
        <v>6.57</v>
      </c>
    </row>
    <row r="6372" spans="1:9" ht="21" customHeight="1" x14ac:dyDescent="0.25">
      <c r="A6372" s="13" t="s">
        <v>3938</v>
      </c>
      <c r="B6372" s="14" t="s">
        <v>3939</v>
      </c>
      <c r="C6372" s="66" t="s">
        <v>17</v>
      </c>
      <c r="D6372" s="66"/>
      <c r="E6372" s="66"/>
      <c r="F6372" s="13" t="s">
        <v>25</v>
      </c>
      <c r="G6372" s="15">
        <v>0.26769999999999999</v>
      </c>
      <c r="H6372" s="16">
        <v>32.799999999999997</v>
      </c>
      <c r="I6372" s="16">
        <f>TRUNC(TRUNC(G6372,8)*H6372,2)</f>
        <v>8.7799999999999994</v>
      </c>
    </row>
    <row r="6373" spans="1:9" ht="18" customHeight="1" x14ac:dyDescent="0.25">
      <c r="A6373" s="8"/>
      <c r="B6373" s="8"/>
      <c r="C6373" s="8"/>
      <c r="D6373" s="8"/>
      <c r="E6373" s="8"/>
      <c r="F6373" s="8"/>
      <c r="G6373" s="67" t="s">
        <v>3875</v>
      </c>
      <c r="H6373" s="67"/>
      <c r="I6373" s="17">
        <f>SUM(I6371:I6372)</f>
        <v>15.35</v>
      </c>
    </row>
    <row r="6374" spans="1:9" ht="15" customHeight="1" x14ac:dyDescent="0.25">
      <c r="A6374" s="8"/>
      <c r="B6374" s="8"/>
      <c r="C6374" s="8"/>
      <c r="D6374" s="8"/>
      <c r="E6374" s="8"/>
      <c r="F6374" s="8"/>
      <c r="G6374" s="68" t="s">
        <v>3745</v>
      </c>
      <c r="H6374" s="68"/>
      <c r="I6374" s="4">
        <f>ROUND(SUM(I6369,I6373),2)</f>
        <v>30.73</v>
      </c>
    </row>
    <row r="6375" spans="1:9" ht="9.9499999999999993" customHeight="1" x14ac:dyDescent="0.25">
      <c r="A6375" s="8"/>
      <c r="B6375" s="8"/>
      <c r="C6375" s="8"/>
      <c r="D6375" s="8"/>
      <c r="E6375" s="8"/>
      <c r="F6375" s="8"/>
      <c r="G6375" s="62"/>
      <c r="H6375" s="62"/>
      <c r="I6375" s="62"/>
    </row>
    <row r="6376" spans="1:9" ht="20.100000000000001" customHeight="1" x14ac:dyDescent="0.25">
      <c r="A6376" s="63" t="s">
        <v>5832</v>
      </c>
      <c r="B6376" s="63"/>
      <c r="C6376" s="63"/>
      <c r="D6376" s="63"/>
      <c r="E6376" s="63"/>
      <c r="F6376" s="63"/>
      <c r="G6376" s="63"/>
      <c r="H6376" s="63"/>
      <c r="I6376" s="63"/>
    </row>
    <row r="6377" spans="1:9" ht="15" customHeight="1" x14ac:dyDescent="0.25">
      <c r="A6377" s="64" t="s">
        <v>3887</v>
      </c>
      <c r="B6377" s="64"/>
      <c r="C6377" s="65" t="s">
        <v>3</v>
      </c>
      <c r="D6377" s="65"/>
      <c r="E6377" s="65"/>
      <c r="F6377" s="12" t="s">
        <v>4</v>
      </c>
      <c r="G6377" s="12" t="s">
        <v>3725</v>
      </c>
      <c r="H6377" s="12" t="s">
        <v>3726</v>
      </c>
      <c r="I6377" s="12" t="s">
        <v>3727</v>
      </c>
    </row>
    <row r="6378" spans="1:9" ht="15" customHeight="1" x14ac:dyDescent="0.25">
      <c r="A6378" s="13" t="s">
        <v>4386</v>
      </c>
      <c r="B6378" s="14" t="s">
        <v>4387</v>
      </c>
      <c r="C6378" s="66" t="s">
        <v>17</v>
      </c>
      <c r="D6378" s="66"/>
      <c r="E6378" s="66"/>
      <c r="F6378" s="13" t="s">
        <v>61</v>
      </c>
      <c r="G6378" s="15">
        <v>1.2500000000000001E-2</v>
      </c>
      <c r="H6378" s="16">
        <v>1.9</v>
      </c>
      <c r="I6378" s="16">
        <f>TRUNC(TRUNC(G6378,8)*H6378,2)</f>
        <v>0.02</v>
      </c>
    </row>
    <row r="6379" spans="1:9" ht="15" customHeight="1" x14ac:dyDescent="0.25">
      <c r="A6379" s="13" t="s">
        <v>5829</v>
      </c>
      <c r="B6379" s="14" t="s">
        <v>5830</v>
      </c>
      <c r="C6379" s="66" t="s">
        <v>17</v>
      </c>
      <c r="D6379" s="66"/>
      <c r="E6379" s="66"/>
      <c r="F6379" s="13" t="s">
        <v>178</v>
      </c>
      <c r="G6379" s="15">
        <v>1.0492999999999999</v>
      </c>
      <c r="H6379" s="16">
        <v>14.61</v>
      </c>
      <c r="I6379" s="16">
        <f>TRUNC(TRUNC(G6379,8)*H6379,2)</f>
        <v>15.33</v>
      </c>
    </row>
    <row r="6380" spans="1:9" ht="15" customHeight="1" x14ac:dyDescent="0.25">
      <c r="A6380" s="8"/>
      <c r="B6380" s="8"/>
      <c r="C6380" s="8"/>
      <c r="D6380" s="8"/>
      <c r="E6380" s="8"/>
      <c r="F6380" s="8"/>
      <c r="G6380" s="67" t="s">
        <v>3896</v>
      </c>
      <c r="H6380" s="67"/>
      <c r="I6380" s="17">
        <f>SUM(I6378:I6379)</f>
        <v>15.35</v>
      </c>
    </row>
    <row r="6381" spans="1:9" ht="15" customHeight="1" x14ac:dyDescent="0.25">
      <c r="A6381" s="64" t="s">
        <v>3872</v>
      </c>
      <c r="B6381" s="64"/>
      <c r="C6381" s="65" t="s">
        <v>3</v>
      </c>
      <c r="D6381" s="65"/>
      <c r="E6381" s="65"/>
      <c r="F6381" s="12" t="s">
        <v>4</v>
      </c>
      <c r="G6381" s="12" t="s">
        <v>3725</v>
      </c>
      <c r="H6381" s="12" t="s">
        <v>3726</v>
      </c>
      <c r="I6381" s="12" t="s">
        <v>3727</v>
      </c>
    </row>
    <row r="6382" spans="1:9" ht="21" customHeight="1" x14ac:dyDescent="0.25">
      <c r="A6382" s="13" t="s">
        <v>3936</v>
      </c>
      <c r="B6382" s="14" t="s">
        <v>3937</v>
      </c>
      <c r="C6382" s="66" t="s">
        <v>17</v>
      </c>
      <c r="D6382" s="66"/>
      <c r="E6382" s="66"/>
      <c r="F6382" s="13" t="s">
        <v>25</v>
      </c>
      <c r="G6382" s="15">
        <v>0.1128</v>
      </c>
      <c r="H6382" s="16">
        <v>24.57</v>
      </c>
      <c r="I6382" s="16">
        <f>TRUNC(TRUNC(G6382,8)*H6382,2)</f>
        <v>2.77</v>
      </c>
    </row>
    <row r="6383" spans="1:9" ht="21" customHeight="1" x14ac:dyDescent="0.25">
      <c r="A6383" s="13" t="s">
        <v>3938</v>
      </c>
      <c r="B6383" s="14" t="s">
        <v>3939</v>
      </c>
      <c r="C6383" s="66" t="s">
        <v>17</v>
      </c>
      <c r="D6383" s="66"/>
      <c r="E6383" s="66"/>
      <c r="F6383" s="13" t="s">
        <v>25</v>
      </c>
      <c r="G6383" s="15">
        <v>0.1128</v>
      </c>
      <c r="H6383" s="16">
        <v>32.799999999999997</v>
      </c>
      <c r="I6383" s="16">
        <f>TRUNC(TRUNC(G6383,8)*H6383,2)</f>
        <v>3.69</v>
      </c>
    </row>
    <row r="6384" spans="1:9" ht="18" customHeight="1" x14ac:dyDescent="0.25">
      <c r="A6384" s="8"/>
      <c r="B6384" s="8"/>
      <c r="C6384" s="8"/>
      <c r="D6384" s="8"/>
      <c r="E6384" s="8"/>
      <c r="F6384" s="8"/>
      <c r="G6384" s="67" t="s">
        <v>3875</v>
      </c>
      <c r="H6384" s="67"/>
      <c r="I6384" s="17">
        <f>SUM(I6382:I6383)</f>
        <v>6.46</v>
      </c>
    </row>
    <row r="6385" spans="1:9" ht="15" customHeight="1" x14ac:dyDescent="0.25">
      <c r="A6385" s="8"/>
      <c r="B6385" s="8"/>
      <c r="C6385" s="8"/>
      <c r="D6385" s="8"/>
      <c r="E6385" s="8"/>
      <c r="F6385" s="8"/>
      <c r="G6385" s="68" t="s">
        <v>3745</v>
      </c>
      <c r="H6385" s="68"/>
      <c r="I6385" s="4">
        <f>ROUND(SUM(I6380,I6384),2)</f>
        <v>21.81</v>
      </c>
    </row>
    <row r="6386" spans="1:9" ht="9.9499999999999993" customHeight="1" x14ac:dyDescent="0.25">
      <c r="A6386" s="8"/>
      <c r="B6386" s="8"/>
      <c r="C6386" s="8"/>
      <c r="D6386" s="8"/>
      <c r="E6386" s="8"/>
      <c r="F6386" s="8"/>
      <c r="G6386" s="62"/>
      <c r="H6386" s="62"/>
      <c r="I6386" s="62"/>
    </row>
    <row r="6387" spans="1:9" ht="20.100000000000001" customHeight="1" x14ac:dyDescent="0.25">
      <c r="A6387" s="63" t="s">
        <v>5833</v>
      </c>
      <c r="B6387" s="63"/>
      <c r="C6387" s="63"/>
      <c r="D6387" s="63"/>
      <c r="E6387" s="63"/>
      <c r="F6387" s="63"/>
      <c r="G6387" s="63"/>
      <c r="H6387" s="63"/>
      <c r="I6387" s="63"/>
    </row>
    <row r="6388" spans="1:9" ht="15" customHeight="1" x14ac:dyDescent="0.25">
      <c r="A6388" s="64" t="s">
        <v>3887</v>
      </c>
      <c r="B6388" s="64"/>
      <c r="C6388" s="65" t="s">
        <v>3</v>
      </c>
      <c r="D6388" s="65"/>
      <c r="E6388" s="65"/>
      <c r="F6388" s="12" t="s">
        <v>4</v>
      </c>
      <c r="G6388" s="12" t="s">
        <v>3725</v>
      </c>
      <c r="H6388" s="12" t="s">
        <v>3726</v>
      </c>
      <c r="I6388" s="12" t="s">
        <v>3727</v>
      </c>
    </row>
    <row r="6389" spans="1:9" ht="15" customHeight="1" x14ac:dyDescent="0.25">
      <c r="A6389" s="13" t="s">
        <v>4405</v>
      </c>
      <c r="B6389" s="14" t="s">
        <v>4406</v>
      </c>
      <c r="C6389" s="66" t="s">
        <v>17</v>
      </c>
      <c r="D6389" s="66"/>
      <c r="E6389" s="66"/>
      <c r="F6389" s="13" t="s">
        <v>61</v>
      </c>
      <c r="G6389" s="15">
        <v>1.6500000000000001E-2</v>
      </c>
      <c r="H6389" s="16">
        <v>63.09</v>
      </c>
      <c r="I6389" s="16">
        <f>TRUNC(TRUNC(G6389,8)*H6389,2)</f>
        <v>1.04</v>
      </c>
    </row>
    <row r="6390" spans="1:9" ht="21" customHeight="1" x14ac:dyDescent="0.25">
      <c r="A6390" s="13" t="s">
        <v>5834</v>
      </c>
      <c r="B6390" s="14" t="s">
        <v>5835</v>
      </c>
      <c r="C6390" s="66" t="s">
        <v>17</v>
      </c>
      <c r="D6390" s="66"/>
      <c r="E6390" s="66"/>
      <c r="F6390" s="13" t="s">
        <v>61</v>
      </c>
      <c r="G6390" s="15">
        <v>1</v>
      </c>
      <c r="H6390" s="16">
        <v>4.72</v>
      </c>
      <c r="I6390" s="16">
        <f>TRUNC(TRUNC(G6390,8)*H6390,2)</f>
        <v>4.72</v>
      </c>
    </row>
    <row r="6391" spans="1:9" ht="15" customHeight="1" x14ac:dyDescent="0.25">
      <c r="A6391" s="13" t="s">
        <v>4386</v>
      </c>
      <c r="B6391" s="14" t="s">
        <v>4387</v>
      </c>
      <c r="C6391" s="66" t="s">
        <v>17</v>
      </c>
      <c r="D6391" s="66"/>
      <c r="E6391" s="66"/>
      <c r="F6391" s="13" t="s">
        <v>61</v>
      </c>
      <c r="G6391" s="15">
        <v>1.9E-2</v>
      </c>
      <c r="H6391" s="16">
        <v>1.9</v>
      </c>
      <c r="I6391" s="16">
        <f>TRUNC(TRUNC(G6391,8)*H6391,2)</f>
        <v>0.03</v>
      </c>
    </row>
    <row r="6392" spans="1:9" ht="21" customHeight="1" x14ac:dyDescent="0.25">
      <c r="A6392" s="13" t="s">
        <v>4409</v>
      </c>
      <c r="B6392" s="14" t="s">
        <v>4410</v>
      </c>
      <c r="C6392" s="66" t="s">
        <v>17</v>
      </c>
      <c r="D6392" s="66"/>
      <c r="E6392" s="66"/>
      <c r="F6392" s="13" t="s">
        <v>61</v>
      </c>
      <c r="G6392" s="15">
        <v>2.1999999999999999E-2</v>
      </c>
      <c r="H6392" s="16">
        <v>71.48</v>
      </c>
      <c r="I6392" s="16">
        <f>TRUNC(TRUNC(G6392,8)*H6392,2)</f>
        <v>1.57</v>
      </c>
    </row>
    <row r="6393" spans="1:9" ht="15" customHeight="1" x14ac:dyDescent="0.25">
      <c r="A6393" s="8"/>
      <c r="B6393" s="8"/>
      <c r="C6393" s="8"/>
      <c r="D6393" s="8"/>
      <c r="E6393" s="8"/>
      <c r="F6393" s="8"/>
      <c r="G6393" s="67" t="s">
        <v>3896</v>
      </c>
      <c r="H6393" s="67"/>
      <c r="I6393" s="17">
        <f>SUM(I6389:I6392)</f>
        <v>7.36</v>
      </c>
    </row>
    <row r="6394" spans="1:9" ht="15" customHeight="1" x14ac:dyDescent="0.25">
      <c r="A6394" s="64" t="s">
        <v>3872</v>
      </c>
      <c r="B6394" s="64"/>
      <c r="C6394" s="65" t="s">
        <v>3</v>
      </c>
      <c r="D6394" s="65"/>
      <c r="E6394" s="65"/>
      <c r="F6394" s="12" t="s">
        <v>4</v>
      </c>
      <c r="G6394" s="12" t="s">
        <v>3725</v>
      </c>
      <c r="H6394" s="12" t="s">
        <v>3726</v>
      </c>
      <c r="I6394" s="12" t="s">
        <v>3727</v>
      </c>
    </row>
    <row r="6395" spans="1:9" ht="21" customHeight="1" x14ac:dyDescent="0.25">
      <c r="A6395" s="13" t="s">
        <v>3936</v>
      </c>
      <c r="B6395" s="14" t="s">
        <v>3937</v>
      </c>
      <c r="C6395" s="66" t="s">
        <v>17</v>
      </c>
      <c r="D6395" s="66"/>
      <c r="E6395" s="66"/>
      <c r="F6395" s="13" t="s">
        <v>25</v>
      </c>
      <c r="G6395" s="15">
        <v>0.12709999999999999</v>
      </c>
      <c r="H6395" s="16">
        <v>24.57</v>
      </c>
      <c r="I6395" s="16">
        <f>TRUNC(TRUNC(G6395,8)*H6395,2)</f>
        <v>3.12</v>
      </c>
    </row>
    <row r="6396" spans="1:9" ht="21" customHeight="1" x14ac:dyDescent="0.25">
      <c r="A6396" s="13" t="s">
        <v>3938</v>
      </c>
      <c r="B6396" s="14" t="s">
        <v>3939</v>
      </c>
      <c r="C6396" s="66" t="s">
        <v>17</v>
      </c>
      <c r="D6396" s="66"/>
      <c r="E6396" s="66"/>
      <c r="F6396" s="13" t="s">
        <v>25</v>
      </c>
      <c r="G6396" s="15">
        <v>0.12709999999999999</v>
      </c>
      <c r="H6396" s="16">
        <v>32.799999999999997</v>
      </c>
      <c r="I6396" s="16">
        <f>TRUNC(TRUNC(G6396,8)*H6396,2)</f>
        <v>4.16</v>
      </c>
    </row>
    <row r="6397" spans="1:9" ht="18" customHeight="1" x14ac:dyDescent="0.25">
      <c r="A6397" s="8"/>
      <c r="B6397" s="8"/>
      <c r="C6397" s="8"/>
      <c r="D6397" s="8"/>
      <c r="E6397" s="8"/>
      <c r="F6397" s="8"/>
      <c r="G6397" s="67" t="s">
        <v>3875</v>
      </c>
      <c r="H6397" s="67"/>
      <c r="I6397" s="17">
        <f>SUM(I6395:I6396)</f>
        <v>7.28</v>
      </c>
    </row>
    <row r="6398" spans="1:9" ht="15" customHeight="1" x14ac:dyDescent="0.25">
      <c r="A6398" s="8"/>
      <c r="B6398" s="8"/>
      <c r="C6398" s="8"/>
      <c r="D6398" s="8"/>
      <c r="E6398" s="8"/>
      <c r="F6398" s="8"/>
      <c r="G6398" s="68" t="s">
        <v>3745</v>
      </c>
      <c r="H6398" s="68"/>
      <c r="I6398" s="4">
        <f>ROUND(SUM(I6393,I6397),2)</f>
        <v>14.64</v>
      </c>
    </row>
    <row r="6399" spans="1:9" ht="9.9499999999999993" customHeight="1" x14ac:dyDescent="0.25">
      <c r="A6399" s="8"/>
      <c r="B6399" s="8"/>
      <c r="C6399" s="8"/>
      <c r="D6399" s="8"/>
      <c r="E6399" s="8"/>
      <c r="F6399" s="8"/>
      <c r="G6399" s="62"/>
      <c r="H6399" s="62"/>
      <c r="I6399" s="62"/>
    </row>
    <row r="6400" spans="1:9" ht="20.100000000000001" customHeight="1" x14ac:dyDescent="0.25">
      <c r="A6400" s="63" t="s">
        <v>5836</v>
      </c>
      <c r="B6400" s="63"/>
      <c r="C6400" s="63"/>
      <c r="D6400" s="63"/>
      <c r="E6400" s="63"/>
      <c r="F6400" s="63"/>
      <c r="G6400" s="63"/>
      <c r="H6400" s="63"/>
      <c r="I6400" s="63"/>
    </row>
    <row r="6401" spans="1:9" ht="15" customHeight="1" x14ac:dyDescent="0.25">
      <c r="A6401" s="64" t="s">
        <v>3887</v>
      </c>
      <c r="B6401" s="64"/>
      <c r="C6401" s="65" t="s">
        <v>3</v>
      </c>
      <c r="D6401" s="65"/>
      <c r="E6401" s="65"/>
      <c r="F6401" s="12" t="s">
        <v>4</v>
      </c>
      <c r="G6401" s="12" t="s">
        <v>3725</v>
      </c>
      <c r="H6401" s="12" t="s">
        <v>3726</v>
      </c>
      <c r="I6401" s="12" t="s">
        <v>3727</v>
      </c>
    </row>
    <row r="6402" spans="1:9" ht="15" customHeight="1" x14ac:dyDescent="0.25">
      <c r="A6402" s="13" t="s">
        <v>4424</v>
      </c>
      <c r="B6402" s="14" t="s">
        <v>4425</v>
      </c>
      <c r="C6402" s="66" t="s">
        <v>188</v>
      </c>
      <c r="D6402" s="66"/>
      <c r="E6402" s="66"/>
      <c r="F6402" s="13" t="s">
        <v>2039</v>
      </c>
      <c r="G6402" s="15">
        <v>5.0000000000000001E-3</v>
      </c>
      <c r="H6402" s="16">
        <v>72.41</v>
      </c>
      <c r="I6402" s="16">
        <f>TRUNC(TRUNC(G6402,8)*H6402,2)</f>
        <v>0.36</v>
      </c>
    </row>
    <row r="6403" spans="1:9" ht="21" customHeight="1" x14ac:dyDescent="0.25">
      <c r="A6403" s="13" t="s">
        <v>5837</v>
      </c>
      <c r="B6403" s="14" t="s">
        <v>5838</v>
      </c>
      <c r="C6403" s="66" t="s">
        <v>17</v>
      </c>
      <c r="D6403" s="66"/>
      <c r="E6403" s="66"/>
      <c r="F6403" s="13" t="s">
        <v>61</v>
      </c>
      <c r="G6403" s="15">
        <v>1</v>
      </c>
      <c r="H6403" s="16">
        <v>0.56000000000000005</v>
      </c>
      <c r="I6403" s="16">
        <f>TRUNC(TRUNC(G6403,8)*H6403,2)</f>
        <v>0.56000000000000005</v>
      </c>
    </row>
    <row r="6404" spans="1:9" ht="15" customHeight="1" x14ac:dyDescent="0.25">
      <c r="A6404" s="13" t="s">
        <v>4428</v>
      </c>
      <c r="B6404" s="14" t="s">
        <v>4429</v>
      </c>
      <c r="C6404" s="66" t="s">
        <v>188</v>
      </c>
      <c r="D6404" s="66"/>
      <c r="E6404" s="66"/>
      <c r="F6404" s="13" t="s">
        <v>4430</v>
      </c>
      <c r="G6404" s="15">
        <v>8.0000000000000002E-3</v>
      </c>
      <c r="H6404" s="16">
        <v>69.739999999999995</v>
      </c>
      <c r="I6404" s="16">
        <f>TRUNC(TRUNC(G6404,8)*H6404,2)</f>
        <v>0.55000000000000004</v>
      </c>
    </row>
    <row r="6405" spans="1:9" ht="15" customHeight="1" x14ac:dyDescent="0.25">
      <c r="A6405" s="8"/>
      <c r="B6405" s="8"/>
      <c r="C6405" s="8"/>
      <c r="D6405" s="8"/>
      <c r="E6405" s="8"/>
      <c r="F6405" s="8"/>
      <c r="G6405" s="67" t="s">
        <v>3896</v>
      </c>
      <c r="H6405" s="67"/>
      <c r="I6405" s="17">
        <f>SUM(I6402:I6404)</f>
        <v>1.4700000000000002</v>
      </c>
    </row>
    <row r="6406" spans="1:9" ht="15" customHeight="1" x14ac:dyDescent="0.25">
      <c r="A6406" s="64" t="s">
        <v>3872</v>
      </c>
      <c r="B6406" s="64"/>
      <c r="C6406" s="65" t="s">
        <v>3</v>
      </c>
      <c r="D6406" s="65"/>
      <c r="E6406" s="65"/>
      <c r="F6406" s="12" t="s">
        <v>4</v>
      </c>
      <c r="G6406" s="12" t="s">
        <v>3725</v>
      </c>
      <c r="H6406" s="12" t="s">
        <v>3726</v>
      </c>
      <c r="I6406" s="12" t="s">
        <v>3727</v>
      </c>
    </row>
    <row r="6407" spans="1:9" ht="21" customHeight="1" x14ac:dyDescent="0.25">
      <c r="A6407" s="13" t="s">
        <v>3938</v>
      </c>
      <c r="B6407" s="14" t="s">
        <v>3939</v>
      </c>
      <c r="C6407" s="66" t="s">
        <v>17</v>
      </c>
      <c r="D6407" s="66"/>
      <c r="E6407" s="66"/>
      <c r="F6407" s="13" t="s">
        <v>25</v>
      </c>
      <c r="G6407" s="15">
        <v>0.09</v>
      </c>
      <c r="H6407" s="16">
        <v>32.799999999999997</v>
      </c>
      <c r="I6407" s="16">
        <f>TRUNC(TRUNC(G6407,8)*H6407,2)</f>
        <v>2.95</v>
      </c>
    </row>
    <row r="6408" spans="1:9" ht="15" customHeight="1" x14ac:dyDescent="0.25">
      <c r="A6408" s="13" t="s">
        <v>3899</v>
      </c>
      <c r="B6408" s="14" t="s">
        <v>3900</v>
      </c>
      <c r="C6408" s="66" t="s">
        <v>17</v>
      </c>
      <c r="D6408" s="66"/>
      <c r="E6408" s="66"/>
      <c r="F6408" s="13" t="s">
        <v>25</v>
      </c>
      <c r="G6408" s="15">
        <v>0.09</v>
      </c>
      <c r="H6408" s="16">
        <v>24.37</v>
      </c>
      <c r="I6408" s="16">
        <f>TRUNC(TRUNC(G6408,8)*H6408,2)</f>
        <v>2.19</v>
      </c>
    </row>
    <row r="6409" spans="1:9" ht="18" customHeight="1" x14ac:dyDescent="0.25">
      <c r="A6409" s="8"/>
      <c r="B6409" s="8"/>
      <c r="C6409" s="8"/>
      <c r="D6409" s="8"/>
      <c r="E6409" s="8"/>
      <c r="F6409" s="8"/>
      <c r="G6409" s="67" t="s">
        <v>3875</v>
      </c>
      <c r="H6409" s="67"/>
      <c r="I6409" s="17">
        <f>SUM(I6407:I6408)</f>
        <v>5.1400000000000006</v>
      </c>
    </row>
    <row r="6410" spans="1:9" ht="15" customHeight="1" x14ac:dyDescent="0.25">
      <c r="A6410" s="8"/>
      <c r="B6410" s="8"/>
      <c r="C6410" s="8"/>
      <c r="D6410" s="8"/>
      <c r="E6410" s="8"/>
      <c r="F6410" s="8"/>
      <c r="G6410" s="68" t="s">
        <v>3745</v>
      </c>
      <c r="H6410" s="68"/>
      <c r="I6410" s="4">
        <f>ROUND(SUM(I6405,I6409),2)</f>
        <v>6.61</v>
      </c>
    </row>
    <row r="6411" spans="1:9" ht="9.9499999999999993" customHeight="1" x14ac:dyDescent="0.25">
      <c r="A6411" s="8"/>
      <c r="B6411" s="8"/>
      <c r="C6411" s="8"/>
      <c r="D6411" s="8"/>
      <c r="E6411" s="8"/>
      <c r="F6411" s="8"/>
      <c r="G6411" s="62"/>
      <c r="H6411" s="62"/>
      <c r="I6411" s="62"/>
    </row>
    <row r="6412" spans="1:9" ht="20.100000000000001" customHeight="1" x14ac:dyDescent="0.25">
      <c r="A6412" s="63" t="s">
        <v>5839</v>
      </c>
      <c r="B6412" s="63"/>
      <c r="C6412" s="63"/>
      <c r="D6412" s="63"/>
      <c r="E6412" s="63"/>
      <c r="F6412" s="63"/>
      <c r="G6412" s="63"/>
      <c r="H6412" s="63"/>
      <c r="I6412" s="63"/>
    </row>
    <row r="6413" spans="1:9" ht="15" customHeight="1" x14ac:dyDescent="0.25">
      <c r="A6413" s="64" t="s">
        <v>3887</v>
      </c>
      <c r="B6413" s="64"/>
      <c r="C6413" s="65" t="s">
        <v>3</v>
      </c>
      <c r="D6413" s="65"/>
      <c r="E6413" s="65"/>
      <c r="F6413" s="12" t="s">
        <v>4</v>
      </c>
      <c r="G6413" s="12" t="s">
        <v>3725</v>
      </c>
      <c r="H6413" s="12" t="s">
        <v>3726</v>
      </c>
      <c r="I6413" s="12" t="s">
        <v>3727</v>
      </c>
    </row>
    <row r="6414" spans="1:9" ht="15" customHeight="1" x14ac:dyDescent="0.25">
      <c r="A6414" s="13" t="s">
        <v>4405</v>
      </c>
      <c r="B6414" s="14" t="s">
        <v>4406</v>
      </c>
      <c r="C6414" s="66" t="s">
        <v>17</v>
      </c>
      <c r="D6414" s="66"/>
      <c r="E6414" s="66"/>
      <c r="F6414" s="13" t="s">
        <v>61</v>
      </c>
      <c r="G6414" s="15">
        <v>7.1000000000000004E-3</v>
      </c>
      <c r="H6414" s="16">
        <v>63.09</v>
      </c>
      <c r="I6414" s="16">
        <f>TRUNC(TRUNC(G6414,8)*H6414,2)</f>
        <v>0.44</v>
      </c>
    </row>
    <row r="6415" spans="1:9" ht="21" customHeight="1" x14ac:dyDescent="0.25">
      <c r="A6415" s="13" t="s">
        <v>5840</v>
      </c>
      <c r="B6415" s="14" t="s">
        <v>5841</v>
      </c>
      <c r="C6415" s="66" t="s">
        <v>17</v>
      </c>
      <c r="D6415" s="66"/>
      <c r="E6415" s="66"/>
      <c r="F6415" s="13" t="s">
        <v>61</v>
      </c>
      <c r="G6415" s="15">
        <v>1</v>
      </c>
      <c r="H6415" s="16">
        <v>6.32</v>
      </c>
      <c r="I6415" s="16">
        <f>TRUNC(TRUNC(G6415,8)*H6415,2)</f>
        <v>6.32</v>
      </c>
    </row>
    <row r="6416" spans="1:9" ht="15" customHeight="1" x14ac:dyDescent="0.25">
      <c r="A6416" s="13" t="s">
        <v>4386</v>
      </c>
      <c r="B6416" s="14" t="s">
        <v>4387</v>
      </c>
      <c r="C6416" s="66" t="s">
        <v>17</v>
      </c>
      <c r="D6416" s="66"/>
      <c r="E6416" s="66"/>
      <c r="F6416" s="13" t="s">
        <v>61</v>
      </c>
      <c r="G6416" s="15">
        <v>3.3799999999999997E-2</v>
      </c>
      <c r="H6416" s="16">
        <v>1.9</v>
      </c>
      <c r="I6416" s="16">
        <f>TRUNC(TRUNC(G6416,8)*H6416,2)</f>
        <v>0.06</v>
      </c>
    </row>
    <row r="6417" spans="1:9" ht="21" customHeight="1" x14ac:dyDescent="0.25">
      <c r="A6417" s="13" t="s">
        <v>4409</v>
      </c>
      <c r="B6417" s="14" t="s">
        <v>4410</v>
      </c>
      <c r="C6417" s="66" t="s">
        <v>17</v>
      </c>
      <c r="D6417" s="66"/>
      <c r="E6417" s="66"/>
      <c r="F6417" s="13" t="s">
        <v>61</v>
      </c>
      <c r="G6417" s="15">
        <v>8.0000000000000002E-3</v>
      </c>
      <c r="H6417" s="16">
        <v>71.48</v>
      </c>
      <c r="I6417" s="16">
        <f>TRUNC(TRUNC(G6417,8)*H6417,2)</f>
        <v>0.56999999999999995</v>
      </c>
    </row>
    <row r="6418" spans="1:9" ht="15" customHeight="1" x14ac:dyDescent="0.25">
      <c r="A6418" s="8"/>
      <c r="B6418" s="8"/>
      <c r="C6418" s="8"/>
      <c r="D6418" s="8"/>
      <c r="E6418" s="8"/>
      <c r="F6418" s="8"/>
      <c r="G6418" s="67" t="s">
        <v>3896</v>
      </c>
      <c r="H6418" s="67"/>
      <c r="I6418" s="17">
        <f>SUM(I6414:I6417)</f>
        <v>7.3900000000000006</v>
      </c>
    </row>
    <row r="6419" spans="1:9" ht="15" customHeight="1" x14ac:dyDescent="0.25">
      <c r="A6419" s="64" t="s">
        <v>3872</v>
      </c>
      <c r="B6419" s="64"/>
      <c r="C6419" s="65" t="s">
        <v>3</v>
      </c>
      <c r="D6419" s="65"/>
      <c r="E6419" s="65"/>
      <c r="F6419" s="12" t="s">
        <v>4</v>
      </c>
      <c r="G6419" s="12" t="s">
        <v>3725</v>
      </c>
      <c r="H6419" s="12" t="s">
        <v>3726</v>
      </c>
      <c r="I6419" s="12" t="s">
        <v>3727</v>
      </c>
    </row>
    <row r="6420" spans="1:9" ht="21" customHeight="1" x14ac:dyDescent="0.25">
      <c r="A6420" s="13" t="s">
        <v>3936</v>
      </c>
      <c r="B6420" s="14" t="s">
        <v>3937</v>
      </c>
      <c r="C6420" s="66" t="s">
        <v>17</v>
      </c>
      <c r="D6420" s="66"/>
      <c r="E6420" s="66"/>
      <c r="F6420" s="13" t="s">
        <v>25</v>
      </c>
      <c r="G6420" s="15">
        <v>0.1013</v>
      </c>
      <c r="H6420" s="16">
        <v>24.57</v>
      </c>
      <c r="I6420" s="16">
        <f>TRUNC(TRUNC(G6420,8)*H6420,2)</f>
        <v>2.48</v>
      </c>
    </row>
    <row r="6421" spans="1:9" ht="21" customHeight="1" x14ac:dyDescent="0.25">
      <c r="A6421" s="13" t="s">
        <v>3938</v>
      </c>
      <c r="B6421" s="14" t="s">
        <v>3939</v>
      </c>
      <c r="C6421" s="66" t="s">
        <v>17</v>
      </c>
      <c r="D6421" s="66"/>
      <c r="E6421" s="66"/>
      <c r="F6421" s="13" t="s">
        <v>25</v>
      </c>
      <c r="G6421" s="15">
        <v>0.1013</v>
      </c>
      <c r="H6421" s="16">
        <v>32.799999999999997</v>
      </c>
      <c r="I6421" s="16">
        <f>TRUNC(TRUNC(G6421,8)*H6421,2)</f>
        <v>3.32</v>
      </c>
    </row>
    <row r="6422" spans="1:9" ht="18" customHeight="1" x14ac:dyDescent="0.25">
      <c r="A6422" s="8"/>
      <c r="B6422" s="8"/>
      <c r="C6422" s="8"/>
      <c r="D6422" s="8"/>
      <c r="E6422" s="8"/>
      <c r="F6422" s="8"/>
      <c r="G6422" s="67" t="s">
        <v>3875</v>
      </c>
      <c r="H6422" s="67"/>
      <c r="I6422" s="17">
        <f>SUM(I6420:I6421)</f>
        <v>5.8</v>
      </c>
    </row>
    <row r="6423" spans="1:9" ht="15" customHeight="1" x14ac:dyDescent="0.25">
      <c r="A6423" s="8"/>
      <c r="B6423" s="8"/>
      <c r="C6423" s="8"/>
      <c r="D6423" s="8"/>
      <c r="E6423" s="8"/>
      <c r="F6423" s="8"/>
      <c r="G6423" s="68" t="s">
        <v>3745</v>
      </c>
      <c r="H6423" s="68"/>
      <c r="I6423" s="4">
        <f>ROUND(SUM(I6418,I6422),2)</f>
        <v>13.19</v>
      </c>
    </row>
    <row r="6424" spans="1:9" ht="9.9499999999999993" customHeight="1" x14ac:dyDescent="0.25">
      <c r="A6424" s="8"/>
      <c r="B6424" s="8"/>
      <c r="C6424" s="8"/>
      <c r="D6424" s="8"/>
      <c r="E6424" s="8"/>
      <c r="F6424" s="8"/>
      <c r="G6424" s="62"/>
      <c r="H6424" s="62"/>
      <c r="I6424" s="62"/>
    </row>
    <row r="6425" spans="1:9" ht="20.100000000000001" customHeight="1" x14ac:dyDescent="0.25">
      <c r="A6425" s="63" t="s">
        <v>5842</v>
      </c>
      <c r="B6425" s="63"/>
      <c r="C6425" s="63"/>
      <c r="D6425" s="63"/>
      <c r="E6425" s="63"/>
      <c r="F6425" s="63"/>
      <c r="G6425" s="63"/>
      <c r="H6425" s="63"/>
      <c r="I6425" s="63"/>
    </row>
    <row r="6426" spans="1:9" ht="15" customHeight="1" x14ac:dyDescent="0.25">
      <c r="A6426" s="64" t="s">
        <v>3887</v>
      </c>
      <c r="B6426" s="64"/>
      <c r="C6426" s="65" t="s">
        <v>3</v>
      </c>
      <c r="D6426" s="65"/>
      <c r="E6426" s="65"/>
      <c r="F6426" s="12" t="s">
        <v>4</v>
      </c>
      <c r="G6426" s="12" t="s">
        <v>3725</v>
      </c>
      <c r="H6426" s="12" t="s">
        <v>3726</v>
      </c>
      <c r="I6426" s="12" t="s">
        <v>3727</v>
      </c>
    </row>
    <row r="6427" spans="1:9" ht="15" customHeight="1" x14ac:dyDescent="0.25">
      <c r="A6427" s="13" t="s">
        <v>4405</v>
      </c>
      <c r="B6427" s="14" t="s">
        <v>4406</v>
      </c>
      <c r="C6427" s="66" t="s">
        <v>17</v>
      </c>
      <c r="D6427" s="66"/>
      <c r="E6427" s="66"/>
      <c r="F6427" s="13" t="s">
        <v>61</v>
      </c>
      <c r="G6427" s="15">
        <v>5.8999999999999999E-3</v>
      </c>
      <c r="H6427" s="16">
        <v>63.09</v>
      </c>
      <c r="I6427" s="16">
        <f>TRUNC(TRUNC(G6427,8)*H6427,2)</f>
        <v>0.37</v>
      </c>
    </row>
    <row r="6428" spans="1:9" ht="15" customHeight="1" x14ac:dyDescent="0.25">
      <c r="A6428" s="13" t="s">
        <v>4386</v>
      </c>
      <c r="B6428" s="14" t="s">
        <v>4387</v>
      </c>
      <c r="C6428" s="66" t="s">
        <v>17</v>
      </c>
      <c r="D6428" s="66"/>
      <c r="E6428" s="66"/>
      <c r="F6428" s="13" t="s">
        <v>61</v>
      </c>
      <c r="G6428" s="15">
        <v>3.15E-2</v>
      </c>
      <c r="H6428" s="16">
        <v>1.9</v>
      </c>
      <c r="I6428" s="16">
        <f>TRUNC(TRUNC(G6428,8)*H6428,2)</f>
        <v>0.05</v>
      </c>
    </row>
    <row r="6429" spans="1:9" ht="21" customHeight="1" x14ac:dyDescent="0.25">
      <c r="A6429" s="13" t="s">
        <v>5843</v>
      </c>
      <c r="B6429" s="14" t="s">
        <v>5844</v>
      </c>
      <c r="C6429" s="66" t="s">
        <v>17</v>
      </c>
      <c r="D6429" s="66"/>
      <c r="E6429" s="66"/>
      <c r="F6429" s="13" t="s">
        <v>61</v>
      </c>
      <c r="G6429" s="15">
        <v>1</v>
      </c>
      <c r="H6429" s="16">
        <v>1.43</v>
      </c>
      <c r="I6429" s="16">
        <f>TRUNC(TRUNC(G6429,8)*H6429,2)</f>
        <v>1.43</v>
      </c>
    </row>
    <row r="6430" spans="1:9" ht="21" customHeight="1" x14ac:dyDescent="0.25">
      <c r="A6430" s="13" t="s">
        <v>4409</v>
      </c>
      <c r="B6430" s="14" t="s">
        <v>4410</v>
      </c>
      <c r="C6430" s="66" t="s">
        <v>17</v>
      </c>
      <c r="D6430" s="66"/>
      <c r="E6430" s="66"/>
      <c r="F6430" s="13" t="s">
        <v>61</v>
      </c>
      <c r="G6430" s="15">
        <v>7.0000000000000001E-3</v>
      </c>
      <c r="H6430" s="16">
        <v>71.48</v>
      </c>
      <c r="I6430" s="16">
        <f>TRUNC(TRUNC(G6430,8)*H6430,2)</f>
        <v>0.5</v>
      </c>
    </row>
    <row r="6431" spans="1:9" ht="15" customHeight="1" x14ac:dyDescent="0.25">
      <c r="A6431" s="8"/>
      <c r="B6431" s="8"/>
      <c r="C6431" s="8"/>
      <c r="D6431" s="8"/>
      <c r="E6431" s="8"/>
      <c r="F6431" s="8"/>
      <c r="G6431" s="67" t="s">
        <v>3896</v>
      </c>
      <c r="H6431" s="67"/>
      <c r="I6431" s="17">
        <f>SUM(I6427:I6430)</f>
        <v>2.3499999999999996</v>
      </c>
    </row>
    <row r="6432" spans="1:9" ht="15" customHeight="1" x14ac:dyDescent="0.25">
      <c r="A6432" s="64" t="s">
        <v>3872</v>
      </c>
      <c r="B6432" s="64"/>
      <c r="C6432" s="65" t="s">
        <v>3</v>
      </c>
      <c r="D6432" s="65"/>
      <c r="E6432" s="65"/>
      <c r="F6432" s="12" t="s">
        <v>4</v>
      </c>
      <c r="G6432" s="12" t="s">
        <v>3725</v>
      </c>
      <c r="H6432" s="12" t="s">
        <v>3726</v>
      </c>
      <c r="I6432" s="12" t="s">
        <v>3727</v>
      </c>
    </row>
    <row r="6433" spans="1:9" ht="21" customHeight="1" x14ac:dyDescent="0.25">
      <c r="A6433" s="13" t="s">
        <v>3936</v>
      </c>
      <c r="B6433" s="14" t="s">
        <v>3937</v>
      </c>
      <c r="C6433" s="66" t="s">
        <v>17</v>
      </c>
      <c r="D6433" s="66"/>
      <c r="E6433" s="66"/>
      <c r="F6433" s="13" t="s">
        <v>25</v>
      </c>
      <c r="G6433" s="15">
        <v>9.4399999999999998E-2</v>
      </c>
      <c r="H6433" s="16">
        <v>24.57</v>
      </c>
      <c r="I6433" s="16">
        <f>TRUNC(TRUNC(G6433,8)*H6433,2)</f>
        <v>2.31</v>
      </c>
    </row>
    <row r="6434" spans="1:9" ht="21" customHeight="1" x14ac:dyDescent="0.25">
      <c r="A6434" s="13" t="s">
        <v>3938</v>
      </c>
      <c r="B6434" s="14" t="s">
        <v>3939</v>
      </c>
      <c r="C6434" s="66" t="s">
        <v>17</v>
      </c>
      <c r="D6434" s="66"/>
      <c r="E6434" s="66"/>
      <c r="F6434" s="13" t="s">
        <v>25</v>
      </c>
      <c r="G6434" s="15">
        <v>9.4399999999999998E-2</v>
      </c>
      <c r="H6434" s="16">
        <v>32.799999999999997</v>
      </c>
      <c r="I6434" s="16">
        <f>TRUNC(TRUNC(G6434,8)*H6434,2)</f>
        <v>3.09</v>
      </c>
    </row>
    <row r="6435" spans="1:9" ht="18" customHeight="1" x14ac:dyDescent="0.25">
      <c r="A6435" s="8"/>
      <c r="B6435" s="8"/>
      <c r="C6435" s="8"/>
      <c r="D6435" s="8"/>
      <c r="E6435" s="8"/>
      <c r="F6435" s="8"/>
      <c r="G6435" s="67" t="s">
        <v>3875</v>
      </c>
      <c r="H6435" s="67"/>
      <c r="I6435" s="17">
        <f>SUM(I6433:I6434)</f>
        <v>5.4</v>
      </c>
    </row>
    <row r="6436" spans="1:9" ht="15" customHeight="1" x14ac:dyDescent="0.25">
      <c r="A6436" s="8"/>
      <c r="B6436" s="8"/>
      <c r="C6436" s="8"/>
      <c r="D6436" s="8"/>
      <c r="E6436" s="8"/>
      <c r="F6436" s="8"/>
      <c r="G6436" s="68" t="s">
        <v>3745</v>
      </c>
      <c r="H6436" s="68"/>
      <c r="I6436" s="4">
        <f>ROUND(SUM(I6431,I6435),2)</f>
        <v>7.75</v>
      </c>
    </row>
    <row r="6437" spans="1:9" ht="9.9499999999999993" customHeight="1" x14ac:dyDescent="0.25">
      <c r="A6437" s="8"/>
      <c r="B6437" s="8"/>
      <c r="C6437" s="8"/>
      <c r="D6437" s="8"/>
      <c r="E6437" s="8"/>
      <c r="F6437" s="8"/>
      <c r="G6437" s="62"/>
      <c r="H6437" s="62"/>
      <c r="I6437" s="62"/>
    </row>
    <row r="6438" spans="1:9" ht="20.100000000000001" customHeight="1" x14ac:dyDescent="0.25">
      <c r="A6438" s="63" t="s">
        <v>5845</v>
      </c>
      <c r="B6438" s="63"/>
      <c r="C6438" s="63"/>
      <c r="D6438" s="63"/>
      <c r="E6438" s="63"/>
      <c r="F6438" s="63"/>
      <c r="G6438" s="63"/>
      <c r="H6438" s="63"/>
      <c r="I6438" s="63"/>
    </row>
    <row r="6439" spans="1:9" ht="15" customHeight="1" x14ac:dyDescent="0.25">
      <c r="A6439" s="64" t="s">
        <v>3887</v>
      </c>
      <c r="B6439" s="64"/>
      <c r="C6439" s="65" t="s">
        <v>3</v>
      </c>
      <c r="D6439" s="65"/>
      <c r="E6439" s="65"/>
      <c r="F6439" s="12" t="s">
        <v>4</v>
      </c>
      <c r="G6439" s="12" t="s">
        <v>3725</v>
      </c>
      <c r="H6439" s="12" t="s">
        <v>3726</v>
      </c>
      <c r="I6439" s="12" t="s">
        <v>3727</v>
      </c>
    </row>
    <row r="6440" spans="1:9" ht="21" customHeight="1" x14ac:dyDescent="0.25">
      <c r="A6440" s="13" t="s">
        <v>5846</v>
      </c>
      <c r="B6440" s="14" t="s">
        <v>5847</v>
      </c>
      <c r="C6440" s="66" t="s">
        <v>17</v>
      </c>
      <c r="D6440" s="66"/>
      <c r="E6440" s="66"/>
      <c r="F6440" s="13" t="s">
        <v>61</v>
      </c>
      <c r="G6440" s="15">
        <v>1</v>
      </c>
      <c r="H6440" s="16">
        <v>4.22</v>
      </c>
      <c r="I6440" s="16">
        <f>TRUNC(TRUNC(G6440,8)*H6440,2)</f>
        <v>4.22</v>
      </c>
    </row>
    <row r="6441" spans="1:9" ht="15" customHeight="1" x14ac:dyDescent="0.25">
      <c r="A6441" s="13" t="s">
        <v>4405</v>
      </c>
      <c r="B6441" s="14" t="s">
        <v>4406</v>
      </c>
      <c r="C6441" s="66" t="s">
        <v>17</v>
      </c>
      <c r="D6441" s="66"/>
      <c r="E6441" s="66"/>
      <c r="F6441" s="13" t="s">
        <v>61</v>
      </c>
      <c r="G6441" s="15">
        <v>1.29E-2</v>
      </c>
      <c r="H6441" s="16">
        <v>63.09</v>
      </c>
      <c r="I6441" s="16">
        <f>TRUNC(TRUNC(G6441,8)*H6441,2)</f>
        <v>0.81</v>
      </c>
    </row>
    <row r="6442" spans="1:9" ht="15" customHeight="1" x14ac:dyDescent="0.25">
      <c r="A6442" s="13" t="s">
        <v>4386</v>
      </c>
      <c r="B6442" s="14" t="s">
        <v>4387</v>
      </c>
      <c r="C6442" s="66" t="s">
        <v>17</v>
      </c>
      <c r="D6442" s="66"/>
      <c r="E6442" s="66"/>
      <c r="F6442" s="13" t="s">
        <v>61</v>
      </c>
      <c r="G6442" s="15">
        <v>1.61E-2</v>
      </c>
      <c r="H6442" s="16">
        <v>1.9</v>
      </c>
      <c r="I6442" s="16">
        <f>TRUNC(TRUNC(G6442,8)*H6442,2)</f>
        <v>0.03</v>
      </c>
    </row>
    <row r="6443" spans="1:9" ht="21" customHeight="1" x14ac:dyDescent="0.25">
      <c r="A6443" s="13" t="s">
        <v>4409</v>
      </c>
      <c r="B6443" s="14" t="s">
        <v>4410</v>
      </c>
      <c r="C6443" s="66" t="s">
        <v>17</v>
      </c>
      <c r="D6443" s="66"/>
      <c r="E6443" s="66"/>
      <c r="F6443" s="13" t="s">
        <v>61</v>
      </c>
      <c r="G6443" s="15">
        <v>1.6500000000000001E-2</v>
      </c>
      <c r="H6443" s="16">
        <v>71.48</v>
      </c>
      <c r="I6443" s="16">
        <f>TRUNC(TRUNC(G6443,8)*H6443,2)</f>
        <v>1.17</v>
      </c>
    </row>
    <row r="6444" spans="1:9" ht="15" customHeight="1" x14ac:dyDescent="0.25">
      <c r="A6444" s="8"/>
      <c r="B6444" s="8"/>
      <c r="C6444" s="8"/>
      <c r="D6444" s="8"/>
      <c r="E6444" s="8"/>
      <c r="F6444" s="8"/>
      <c r="G6444" s="67" t="s">
        <v>3896</v>
      </c>
      <c r="H6444" s="67"/>
      <c r="I6444" s="17">
        <f>SUM(I6440:I6443)</f>
        <v>6.2299999999999995</v>
      </c>
    </row>
    <row r="6445" spans="1:9" ht="15" customHeight="1" x14ac:dyDescent="0.25">
      <c r="A6445" s="64" t="s">
        <v>3872</v>
      </c>
      <c r="B6445" s="64"/>
      <c r="C6445" s="65" t="s">
        <v>3</v>
      </c>
      <c r="D6445" s="65"/>
      <c r="E6445" s="65"/>
      <c r="F6445" s="12" t="s">
        <v>4</v>
      </c>
      <c r="G6445" s="12" t="s">
        <v>3725</v>
      </c>
      <c r="H6445" s="12" t="s">
        <v>3726</v>
      </c>
      <c r="I6445" s="12" t="s">
        <v>3727</v>
      </c>
    </row>
    <row r="6446" spans="1:9" ht="21" customHeight="1" x14ac:dyDescent="0.25">
      <c r="A6446" s="13" t="s">
        <v>3936</v>
      </c>
      <c r="B6446" s="14" t="s">
        <v>3937</v>
      </c>
      <c r="C6446" s="66" t="s">
        <v>17</v>
      </c>
      <c r="D6446" s="66"/>
      <c r="E6446" s="66"/>
      <c r="F6446" s="13" t="s">
        <v>25</v>
      </c>
      <c r="G6446" s="15">
        <v>7.3499999999999996E-2</v>
      </c>
      <c r="H6446" s="16">
        <v>24.57</v>
      </c>
      <c r="I6446" s="16">
        <f>TRUNC(TRUNC(G6446,8)*H6446,2)</f>
        <v>1.8</v>
      </c>
    </row>
    <row r="6447" spans="1:9" ht="21" customHeight="1" x14ac:dyDescent="0.25">
      <c r="A6447" s="13" t="s">
        <v>3938</v>
      </c>
      <c r="B6447" s="14" t="s">
        <v>3939</v>
      </c>
      <c r="C6447" s="66" t="s">
        <v>17</v>
      </c>
      <c r="D6447" s="66"/>
      <c r="E6447" s="66"/>
      <c r="F6447" s="13" t="s">
        <v>25</v>
      </c>
      <c r="G6447" s="15">
        <v>7.3499999999999996E-2</v>
      </c>
      <c r="H6447" s="16">
        <v>32.799999999999997</v>
      </c>
      <c r="I6447" s="16">
        <f>TRUNC(TRUNC(G6447,8)*H6447,2)</f>
        <v>2.41</v>
      </c>
    </row>
    <row r="6448" spans="1:9" ht="18" customHeight="1" x14ac:dyDescent="0.25">
      <c r="A6448" s="8"/>
      <c r="B6448" s="8"/>
      <c r="C6448" s="8"/>
      <c r="D6448" s="8"/>
      <c r="E6448" s="8"/>
      <c r="F6448" s="8"/>
      <c r="G6448" s="67" t="s">
        <v>3875</v>
      </c>
      <c r="H6448" s="67"/>
      <c r="I6448" s="17">
        <f>SUM(I6446:I6447)</f>
        <v>4.21</v>
      </c>
    </row>
    <row r="6449" spans="1:9" ht="15" customHeight="1" x14ac:dyDescent="0.25">
      <c r="A6449" s="8"/>
      <c r="B6449" s="8"/>
      <c r="C6449" s="8"/>
      <c r="D6449" s="8"/>
      <c r="E6449" s="8"/>
      <c r="F6449" s="8"/>
      <c r="G6449" s="68" t="s">
        <v>3745</v>
      </c>
      <c r="H6449" s="68"/>
      <c r="I6449" s="4">
        <f>ROUND(SUM(I6444,I6448),2)</f>
        <v>10.44</v>
      </c>
    </row>
    <row r="6450" spans="1:9" ht="9.9499999999999993" customHeight="1" x14ac:dyDescent="0.25">
      <c r="A6450" s="8"/>
      <c r="B6450" s="8"/>
      <c r="C6450" s="8"/>
      <c r="D6450" s="8"/>
      <c r="E6450" s="8"/>
      <c r="F6450" s="8"/>
      <c r="G6450" s="62"/>
      <c r="H6450" s="62"/>
      <c r="I6450" s="62"/>
    </row>
    <row r="6451" spans="1:9" ht="20.100000000000001" customHeight="1" x14ac:dyDescent="0.25">
      <c r="A6451" s="63" t="s">
        <v>5848</v>
      </c>
      <c r="B6451" s="63"/>
      <c r="C6451" s="63"/>
      <c r="D6451" s="63"/>
      <c r="E6451" s="63"/>
      <c r="F6451" s="63"/>
      <c r="G6451" s="63"/>
      <c r="H6451" s="63"/>
      <c r="I6451" s="63"/>
    </row>
    <row r="6452" spans="1:9" ht="15" customHeight="1" x14ac:dyDescent="0.25">
      <c r="A6452" s="64" t="s">
        <v>3887</v>
      </c>
      <c r="B6452" s="64"/>
      <c r="C6452" s="65" t="s">
        <v>3</v>
      </c>
      <c r="D6452" s="65"/>
      <c r="E6452" s="65"/>
      <c r="F6452" s="12" t="s">
        <v>4</v>
      </c>
      <c r="G6452" s="12" t="s">
        <v>3725</v>
      </c>
      <c r="H6452" s="12" t="s">
        <v>3726</v>
      </c>
      <c r="I6452" s="12" t="s">
        <v>3727</v>
      </c>
    </row>
    <row r="6453" spans="1:9" ht="21" customHeight="1" x14ac:dyDescent="0.25">
      <c r="A6453" s="13" t="s">
        <v>5849</v>
      </c>
      <c r="B6453" s="14" t="s">
        <v>5850</v>
      </c>
      <c r="C6453" s="66" t="s">
        <v>17</v>
      </c>
      <c r="D6453" s="66"/>
      <c r="E6453" s="66"/>
      <c r="F6453" s="13" t="s">
        <v>61</v>
      </c>
      <c r="G6453" s="15">
        <v>1</v>
      </c>
      <c r="H6453" s="16">
        <v>10.57</v>
      </c>
      <c r="I6453" s="16">
        <f>TRUNC(TRUNC(G6453,8)*H6453,2)</f>
        <v>10.57</v>
      </c>
    </row>
    <row r="6454" spans="1:9" ht="15" customHeight="1" x14ac:dyDescent="0.25">
      <c r="A6454" s="13" t="s">
        <v>4405</v>
      </c>
      <c r="B6454" s="14" t="s">
        <v>4406</v>
      </c>
      <c r="C6454" s="66" t="s">
        <v>17</v>
      </c>
      <c r="D6454" s="66"/>
      <c r="E6454" s="66"/>
      <c r="F6454" s="13" t="s">
        <v>61</v>
      </c>
      <c r="G6454" s="15">
        <v>1.8800000000000001E-2</v>
      </c>
      <c r="H6454" s="16">
        <v>63.09</v>
      </c>
      <c r="I6454" s="16">
        <f>TRUNC(TRUNC(G6454,8)*H6454,2)</f>
        <v>1.18</v>
      </c>
    </row>
    <row r="6455" spans="1:9" ht="15" customHeight="1" x14ac:dyDescent="0.25">
      <c r="A6455" s="13" t="s">
        <v>4386</v>
      </c>
      <c r="B6455" s="14" t="s">
        <v>4387</v>
      </c>
      <c r="C6455" s="66" t="s">
        <v>17</v>
      </c>
      <c r="D6455" s="66"/>
      <c r="E6455" s="66"/>
      <c r="F6455" s="13" t="s">
        <v>61</v>
      </c>
      <c r="G6455" s="15">
        <v>2.06E-2</v>
      </c>
      <c r="H6455" s="16">
        <v>1.9</v>
      </c>
      <c r="I6455" s="16">
        <f>TRUNC(TRUNC(G6455,8)*H6455,2)</f>
        <v>0.03</v>
      </c>
    </row>
    <row r="6456" spans="1:9" ht="21" customHeight="1" x14ac:dyDescent="0.25">
      <c r="A6456" s="13" t="s">
        <v>4409</v>
      </c>
      <c r="B6456" s="14" t="s">
        <v>4410</v>
      </c>
      <c r="C6456" s="66" t="s">
        <v>17</v>
      </c>
      <c r="D6456" s="66"/>
      <c r="E6456" s="66"/>
      <c r="F6456" s="13" t="s">
        <v>61</v>
      </c>
      <c r="G6456" s="15">
        <v>2.5999999999999999E-2</v>
      </c>
      <c r="H6456" s="16">
        <v>71.48</v>
      </c>
      <c r="I6456" s="16">
        <f>TRUNC(TRUNC(G6456,8)*H6456,2)</f>
        <v>1.85</v>
      </c>
    </row>
    <row r="6457" spans="1:9" ht="15" customHeight="1" x14ac:dyDescent="0.25">
      <c r="A6457" s="8"/>
      <c r="B6457" s="8"/>
      <c r="C6457" s="8"/>
      <c r="D6457" s="8"/>
      <c r="E6457" s="8"/>
      <c r="F6457" s="8"/>
      <c r="G6457" s="67" t="s">
        <v>3896</v>
      </c>
      <c r="H6457" s="67"/>
      <c r="I6457" s="17">
        <f>SUM(I6453:I6456)</f>
        <v>13.629999999999999</v>
      </c>
    </row>
    <row r="6458" spans="1:9" ht="15" customHeight="1" x14ac:dyDescent="0.25">
      <c r="A6458" s="64" t="s">
        <v>3872</v>
      </c>
      <c r="B6458" s="64"/>
      <c r="C6458" s="65" t="s">
        <v>3</v>
      </c>
      <c r="D6458" s="65"/>
      <c r="E6458" s="65"/>
      <c r="F6458" s="12" t="s">
        <v>4</v>
      </c>
      <c r="G6458" s="12" t="s">
        <v>3725</v>
      </c>
      <c r="H6458" s="12" t="s">
        <v>3726</v>
      </c>
      <c r="I6458" s="12" t="s">
        <v>3727</v>
      </c>
    </row>
    <row r="6459" spans="1:9" ht="21" customHeight="1" x14ac:dyDescent="0.25">
      <c r="A6459" s="13" t="s">
        <v>3936</v>
      </c>
      <c r="B6459" s="14" t="s">
        <v>3937</v>
      </c>
      <c r="C6459" s="66" t="s">
        <v>17</v>
      </c>
      <c r="D6459" s="66"/>
      <c r="E6459" s="66"/>
      <c r="F6459" s="13" t="s">
        <v>25</v>
      </c>
      <c r="G6459" s="15">
        <v>9.2399999999999996E-2</v>
      </c>
      <c r="H6459" s="16">
        <v>24.57</v>
      </c>
      <c r="I6459" s="16">
        <f>TRUNC(TRUNC(G6459,8)*H6459,2)</f>
        <v>2.27</v>
      </c>
    </row>
    <row r="6460" spans="1:9" ht="21" customHeight="1" x14ac:dyDescent="0.25">
      <c r="A6460" s="13" t="s">
        <v>3938</v>
      </c>
      <c r="B6460" s="14" t="s">
        <v>3939</v>
      </c>
      <c r="C6460" s="66" t="s">
        <v>17</v>
      </c>
      <c r="D6460" s="66"/>
      <c r="E6460" s="66"/>
      <c r="F6460" s="13" t="s">
        <v>25</v>
      </c>
      <c r="G6460" s="15">
        <v>9.2399999999999996E-2</v>
      </c>
      <c r="H6460" s="16">
        <v>32.799999999999997</v>
      </c>
      <c r="I6460" s="16">
        <f>TRUNC(TRUNC(G6460,8)*H6460,2)</f>
        <v>3.03</v>
      </c>
    </row>
    <row r="6461" spans="1:9" ht="18" customHeight="1" x14ac:dyDescent="0.25">
      <c r="A6461" s="8"/>
      <c r="B6461" s="8"/>
      <c r="C6461" s="8"/>
      <c r="D6461" s="8"/>
      <c r="E6461" s="8"/>
      <c r="F6461" s="8"/>
      <c r="G6461" s="67" t="s">
        <v>3875</v>
      </c>
      <c r="H6461" s="67"/>
      <c r="I6461" s="17">
        <f>SUM(I6459:I6460)</f>
        <v>5.3</v>
      </c>
    </row>
    <row r="6462" spans="1:9" ht="15" customHeight="1" x14ac:dyDescent="0.25">
      <c r="A6462" s="8"/>
      <c r="B6462" s="8"/>
      <c r="C6462" s="8"/>
      <c r="D6462" s="8"/>
      <c r="E6462" s="8"/>
      <c r="F6462" s="8"/>
      <c r="G6462" s="68" t="s">
        <v>3745</v>
      </c>
      <c r="H6462" s="68"/>
      <c r="I6462" s="4">
        <f>ROUND(SUM(I6457,I6461),2)</f>
        <v>18.93</v>
      </c>
    </row>
    <row r="6463" spans="1:9" ht="9.9499999999999993" customHeight="1" x14ac:dyDescent="0.25">
      <c r="A6463" s="8"/>
      <c r="B6463" s="8"/>
      <c r="C6463" s="8"/>
      <c r="D6463" s="8"/>
      <c r="E6463" s="8"/>
      <c r="F6463" s="8"/>
      <c r="G6463" s="62"/>
      <c r="H6463" s="62"/>
      <c r="I6463" s="62"/>
    </row>
    <row r="6464" spans="1:9" ht="20.100000000000001" customHeight="1" x14ac:dyDescent="0.25">
      <c r="A6464" s="63" t="s">
        <v>5851</v>
      </c>
      <c r="B6464" s="63"/>
      <c r="C6464" s="63"/>
      <c r="D6464" s="63"/>
      <c r="E6464" s="63"/>
      <c r="F6464" s="63"/>
      <c r="G6464" s="63"/>
      <c r="H6464" s="63"/>
      <c r="I6464" s="63"/>
    </row>
    <row r="6465" spans="1:9" ht="15" customHeight="1" x14ac:dyDescent="0.25">
      <c r="A6465" s="64" t="s">
        <v>3887</v>
      </c>
      <c r="B6465" s="64"/>
      <c r="C6465" s="65" t="s">
        <v>3</v>
      </c>
      <c r="D6465" s="65"/>
      <c r="E6465" s="65"/>
      <c r="F6465" s="12" t="s">
        <v>4</v>
      </c>
      <c r="G6465" s="12" t="s">
        <v>3725</v>
      </c>
      <c r="H6465" s="12" t="s">
        <v>3726</v>
      </c>
      <c r="I6465" s="12" t="s">
        <v>3727</v>
      </c>
    </row>
    <row r="6466" spans="1:9" ht="15" customHeight="1" x14ac:dyDescent="0.25">
      <c r="A6466" s="13" t="s">
        <v>4405</v>
      </c>
      <c r="B6466" s="14" t="s">
        <v>4406</v>
      </c>
      <c r="C6466" s="66" t="s">
        <v>17</v>
      </c>
      <c r="D6466" s="66"/>
      <c r="E6466" s="66"/>
      <c r="F6466" s="13" t="s">
        <v>61</v>
      </c>
      <c r="G6466" s="15">
        <v>2.12E-2</v>
      </c>
      <c r="H6466" s="16">
        <v>63.09</v>
      </c>
      <c r="I6466" s="16">
        <f>TRUNC(TRUNC(G6466,8)*H6466,2)</f>
        <v>1.33</v>
      </c>
    </row>
    <row r="6467" spans="1:9" ht="21" customHeight="1" x14ac:dyDescent="0.25">
      <c r="A6467" s="13" t="s">
        <v>4447</v>
      </c>
      <c r="B6467" s="14" t="s">
        <v>4448</v>
      </c>
      <c r="C6467" s="66" t="s">
        <v>17</v>
      </c>
      <c r="D6467" s="66"/>
      <c r="E6467" s="66"/>
      <c r="F6467" s="13" t="s">
        <v>61</v>
      </c>
      <c r="G6467" s="15">
        <v>1</v>
      </c>
      <c r="H6467" s="16">
        <v>27.39</v>
      </c>
      <c r="I6467" s="16">
        <f>TRUNC(TRUNC(G6467,8)*H6467,2)</f>
        <v>27.39</v>
      </c>
    </row>
    <row r="6468" spans="1:9" ht="15" customHeight="1" x14ac:dyDescent="0.25">
      <c r="A6468" s="13" t="s">
        <v>4386</v>
      </c>
      <c r="B6468" s="14" t="s">
        <v>4387</v>
      </c>
      <c r="C6468" s="66" t="s">
        <v>17</v>
      </c>
      <c r="D6468" s="66"/>
      <c r="E6468" s="66"/>
      <c r="F6468" s="13" t="s">
        <v>61</v>
      </c>
      <c r="G6468" s="15">
        <v>2.2200000000000001E-2</v>
      </c>
      <c r="H6468" s="16">
        <v>1.9</v>
      </c>
      <c r="I6468" s="16">
        <f>TRUNC(TRUNC(G6468,8)*H6468,2)</f>
        <v>0.04</v>
      </c>
    </row>
    <row r="6469" spans="1:9" ht="21" customHeight="1" x14ac:dyDescent="0.25">
      <c r="A6469" s="13" t="s">
        <v>4409</v>
      </c>
      <c r="B6469" s="14" t="s">
        <v>4410</v>
      </c>
      <c r="C6469" s="66" t="s">
        <v>17</v>
      </c>
      <c r="D6469" s="66"/>
      <c r="E6469" s="66"/>
      <c r="F6469" s="13" t="s">
        <v>61</v>
      </c>
      <c r="G6469" s="15">
        <v>0.03</v>
      </c>
      <c r="H6469" s="16">
        <v>71.48</v>
      </c>
      <c r="I6469" s="16">
        <f>TRUNC(TRUNC(G6469,8)*H6469,2)</f>
        <v>2.14</v>
      </c>
    </row>
    <row r="6470" spans="1:9" ht="15" customHeight="1" x14ac:dyDescent="0.25">
      <c r="A6470" s="8"/>
      <c r="B6470" s="8"/>
      <c r="C6470" s="8"/>
      <c r="D6470" s="8"/>
      <c r="E6470" s="8"/>
      <c r="F6470" s="8"/>
      <c r="G6470" s="67" t="s">
        <v>3896</v>
      </c>
      <c r="H6470" s="67"/>
      <c r="I6470" s="17">
        <f>SUM(I6466:I6469)</f>
        <v>30.9</v>
      </c>
    </row>
    <row r="6471" spans="1:9" ht="15" customHeight="1" x14ac:dyDescent="0.25">
      <c r="A6471" s="64" t="s">
        <v>3872</v>
      </c>
      <c r="B6471" s="64"/>
      <c r="C6471" s="65" t="s">
        <v>3</v>
      </c>
      <c r="D6471" s="65"/>
      <c r="E6471" s="65"/>
      <c r="F6471" s="12" t="s">
        <v>4</v>
      </c>
      <c r="G6471" s="12" t="s">
        <v>3725</v>
      </c>
      <c r="H6471" s="12" t="s">
        <v>3726</v>
      </c>
      <c r="I6471" s="12" t="s">
        <v>3727</v>
      </c>
    </row>
    <row r="6472" spans="1:9" ht="21" customHeight="1" x14ac:dyDescent="0.25">
      <c r="A6472" s="13" t="s">
        <v>3936</v>
      </c>
      <c r="B6472" s="14" t="s">
        <v>3937</v>
      </c>
      <c r="C6472" s="66" t="s">
        <v>17</v>
      </c>
      <c r="D6472" s="66"/>
      <c r="E6472" s="66"/>
      <c r="F6472" s="13" t="s">
        <v>25</v>
      </c>
      <c r="G6472" s="15">
        <v>0.15060000000000001</v>
      </c>
      <c r="H6472" s="16">
        <v>24.57</v>
      </c>
      <c r="I6472" s="16">
        <f>TRUNC(TRUNC(G6472,8)*H6472,2)</f>
        <v>3.7</v>
      </c>
    </row>
    <row r="6473" spans="1:9" ht="21" customHeight="1" x14ac:dyDescent="0.25">
      <c r="A6473" s="13" t="s">
        <v>3938</v>
      </c>
      <c r="B6473" s="14" t="s">
        <v>3939</v>
      </c>
      <c r="C6473" s="66" t="s">
        <v>17</v>
      </c>
      <c r="D6473" s="66"/>
      <c r="E6473" s="66"/>
      <c r="F6473" s="13" t="s">
        <v>25</v>
      </c>
      <c r="G6473" s="15">
        <v>0.15060000000000001</v>
      </c>
      <c r="H6473" s="16">
        <v>32.799999999999997</v>
      </c>
      <c r="I6473" s="16">
        <f>TRUNC(TRUNC(G6473,8)*H6473,2)</f>
        <v>4.93</v>
      </c>
    </row>
    <row r="6474" spans="1:9" ht="18" customHeight="1" x14ac:dyDescent="0.25">
      <c r="A6474" s="8"/>
      <c r="B6474" s="8"/>
      <c r="C6474" s="8"/>
      <c r="D6474" s="8"/>
      <c r="E6474" s="8"/>
      <c r="F6474" s="8"/>
      <c r="G6474" s="67" t="s">
        <v>3875</v>
      </c>
      <c r="H6474" s="67"/>
      <c r="I6474" s="17">
        <f>SUM(I6472:I6473)</f>
        <v>8.629999999999999</v>
      </c>
    </row>
    <row r="6475" spans="1:9" ht="15" customHeight="1" x14ac:dyDescent="0.25">
      <c r="A6475" s="8"/>
      <c r="B6475" s="8"/>
      <c r="C6475" s="8"/>
      <c r="D6475" s="8"/>
      <c r="E6475" s="8"/>
      <c r="F6475" s="8"/>
      <c r="G6475" s="68" t="s">
        <v>3745</v>
      </c>
      <c r="H6475" s="68"/>
      <c r="I6475" s="4">
        <f>ROUND(SUM(I6470,I6474),2)</f>
        <v>39.53</v>
      </c>
    </row>
    <row r="6476" spans="1:9" ht="9.9499999999999993" customHeight="1" x14ac:dyDescent="0.25">
      <c r="A6476" s="8"/>
      <c r="B6476" s="8"/>
      <c r="C6476" s="8"/>
      <c r="D6476" s="8"/>
      <c r="E6476" s="8"/>
      <c r="F6476" s="8"/>
      <c r="G6476" s="62"/>
      <c r="H6476" s="62"/>
      <c r="I6476" s="62"/>
    </row>
    <row r="6477" spans="1:9" ht="20.100000000000001" customHeight="1" x14ac:dyDescent="0.25">
      <c r="A6477" s="63" t="s">
        <v>5852</v>
      </c>
      <c r="B6477" s="63"/>
      <c r="C6477" s="63"/>
      <c r="D6477" s="63"/>
      <c r="E6477" s="63"/>
      <c r="F6477" s="63"/>
      <c r="G6477" s="63"/>
      <c r="H6477" s="63"/>
      <c r="I6477" s="63"/>
    </row>
    <row r="6478" spans="1:9" ht="15" customHeight="1" x14ac:dyDescent="0.25">
      <c r="A6478" s="64" t="s">
        <v>3887</v>
      </c>
      <c r="B6478" s="64"/>
      <c r="C6478" s="65" t="s">
        <v>3</v>
      </c>
      <c r="D6478" s="65"/>
      <c r="E6478" s="65"/>
      <c r="F6478" s="12" t="s">
        <v>4</v>
      </c>
      <c r="G6478" s="12" t="s">
        <v>3725</v>
      </c>
      <c r="H6478" s="12" t="s">
        <v>3726</v>
      </c>
      <c r="I6478" s="12" t="s">
        <v>3727</v>
      </c>
    </row>
    <row r="6479" spans="1:9" ht="15" customHeight="1" x14ac:dyDescent="0.25">
      <c r="A6479" s="13" t="s">
        <v>4405</v>
      </c>
      <c r="B6479" s="14" t="s">
        <v>4406</v>
      </c>
      <c r="C6479" s="66" t="s">
        <v>17</v>
      </c>
      <c r="D6479" s="66"/>
      <c r="E6479" s="66"/>
      <c r="F6479" s="13" t="s">
        <v>61</v>
      </c>
      <c r="G6479" s="15">
        <v>7.1000000000000004E-3</v>
      </c>
      <c r="H6479" s="16">
        <v>63.09</v>
      </c>
      <c r="I6479" s="16">
        <f>TRUNC(TRUNC(G6479,8)*H6479,2)</f>
        <v>0.44</v>
      </c>
    </row>
    <row r="6480" spans="1:9" ht="15" customHeight="1" x14ac:dyDescent="0.25">
      <c r="A6480" s="13" t="s">
        <v>4386</v>
      </c>
      <c r="B6480" s="14" t="s">
        <v>4387</v>
      </c>
      <c r="C6480" s="66" t="s">
        <v>17</v>
      </c>
      <c r="D6480" s="66"/>
      <c r="E6480" s="66"/>
      <c r="F6480" s="13" t="s">
        <v>61</v>
      </c>
      <c r="G6480" s="15">
        <v>1.0800000000000001E-2</v>
      </c>
      <c r="H6480" s="16">
        <v>1.9</v>
      </c>
      <c r="I6480" s="16">
        <f>TRUNC(TRUNC(G6480,8)*H6480,2)</f>
        <v>0.02</v>
      </c>
    </row>
    <row r="6481" spans="1:9" ht="21" customHeight="1" x14ac:dyDescent="0.25">
      <c r="A6481" s="13" t="s">
        <v>4453</v>
      </c>
      <c r="B6481" s="14" t="s">
        <v>4454</v>
      </c>
      <c r="C6481" s="66" t="s">
        <v>17</v>
      </c>
      <c r="D6481" s="66"/>
      <c r="E6481" s="66"/>
      <c r="F6481" s="13" t="s">
        <v>61</v>
      </c>
      <c r="G6481" s="15">
        <v>1</v>
      </c>
      <c r="H6481" s="16">
        <v>11.68</v>
      </c>
      <c r="I6481" s="16">
        <f>TRUNC(TRUNC(G6481,8)*H6481,2)</f>
        <v>11.68</v>
      </c>
    </row>
    <row r="6482" spans="1:9" ht="21" customHeight="1" x14ac:dyDescent="0.25">
      <c r="A6482" s="13" t="s">
        <v>4409</v>
      </c>
      <c r="B6482" s="14" t="s">
        <v>4410</v>
      </c>
      <c r="C6482" s="66" t="s">
        <v>17</v>
      </c>
      <c r="D6482" s="66"/>
      <c r="E6482" s="66"/>
      <c r="F6482" s="13" t="s">
        <v>61</v>
      </c>
      <c r="G6482" s="15">
        <v>8.0000000000000002E-3</v>
      </c>
      <c r="H6482" s="16">
        <v>71.48</v>
      </c>
      <c r="I6482" s="16">
        <f>TRUNC(TRUNC(G6482,8)*H6482,2)</f>
        <v>0.56999999999999995</v>
      </c>
    </row>
    <row r="6483" spans="1:9" ht="15" customHeight="1" x14ac:dyDescent="0.25">
      <c r="A6483" s="8"/>
      <c r="B6483" s="8"/>
      <c r="C6483" s="8"/>
      <c r="D6483" s="8"/>
      <c r="E6483" s="8"/>
      <c r="F6483" s="8"/>
      <c r="G6483" s="67" t="s">
        <v>3896</v>
      </c>
      <c r="H6483" s="67"/>
      <c r="I6483" s="17">
        <f>SUM(I6479:I6482)</f>
        <v>12.71</v>
      </c>
    </row>
    <row r="6484" spans="1:9" ht="15" customHeight="1" x14ac:dyDescent="0.25">
      <c r="A6484" s="64" t="s">
        <v>3872</v>
      </c>
      <c r="B6484" s="64"/>
      <c r="C6484" s="65" t="s">
        <v>3</v>
      </c>
      <c r="D6484" s="65"/>
      <c r="E6484" s="65"/>
      <c r="F6484" s="12" t="s">
        <v>4</v>
      </c>
      <c r="G6484" s="12" t="s">
        <v>3725</v>
      </c>
      <c r="H6484" s="12" t="s">
        <v>3726</v>
      </c>
      <c r="I6484" s="12" t="s">
        <v>3727</v>
      </c>
    </row>
    <row r="6485" spans="1:9" ht="21" customHeight="1" x14ac:dyDescent="0.25">
      <c r="A6485" s="13" t="s">
        <v>3936</v>
      </c>
      <c r="B6485" s="14" t="s">
        <v>3937</v>
      </c>
      <c r="C6485" s="66" t="s">
        <v>17</v>
      </c>
      <c r="D6485" s="66"/>
      <c r="E6485" s="66"/>
      <c r="F6485" s="13" t="s">
        <v>25</v>
      </c>
      <c r="G6485" s="15">
        <v>4.7100000000000003E-2</v>
      </c>
      <c r="H6485" s="16">
        <v>24.57</v>
      </c>
      <c r="I6485" s="16">
        <f>TRUNC(TRUNC(G6485,8)*H6485,2)</f>
        <v>1.1499999999999999</v>
      </c>
    </row>
    <row r="6486" spans="1:9" ht="21" customHeight="1" x14ac:dyDescent="0.25">
      <c r="A6486" s="13" t="s">
        <v>3938</v>
      </c>
      <c r="B6486" s="14" t="s">
        <v>3939</v>
      </c>
      <c r="C6486" s="66" t="s">
        <v>17</v>
      </c>
      <c r="D6486" s="66"/>
      <c r="E6486" s="66"/>
      <c r="F6486" s="13" t="s">
        <v>25</v>
      </c>
      <c r="G6486" s="15">
        <v>4.7100000000000003E-2</v>
      </c>
      <c r="H6486" s="16">
        <v>32.799999999999997</v>
      </c>
      <c r="I6486" s="16">
        <f>TRUNC(TRUNC(G6486,8)*H6486,2)</f>
        <v>1.54</v>
      </c>
    </row>
    <row r="6487" spans="1:9" ht="18" customHeight="1" x14ac:dyDescent="0.25">
      <c r="A6487" s="8"/>
      <c r="B6487" s="8"/>
      <c r="C6487" s="8"/>
      <c r="D6487" s="8"/>
      <c r="E6487" s="8"/>
      <c r="F6487" s="8"/>
      <c r="G6487" s="67" t="s">
        <v>3875</v>
      </c>
      <c r="H6487" s="67"/>
      <c r="I6487" s="17">
        <f>SUM(I6485:I6486)</f>
        <v>2.69</v>
      </c>
    </row>
    <row r="6488" spans="1:9" ht="15" customHeight="1" x14ac:dyDescent="0.25">
      <c r="A6488" s="8"/>
      <c r="B6488" s="8"/>
      <c r="C6488" s="8"/>
      <c r="D6488" s="8"/>
      <c r="E6488" s="8"/>
      <c r="F6488" s="8"/>
      <c r="G6488" s="68" t="s">
        <v>3745</v>
      </c>
      <c r="H6488" s="68"/>
      <c r="I6488" s="4">
        <f>ROUND(SUM(I6483,I6487),2)</f>
        <v>15.4</v>
      </c>
    </row>
    <row r="6489" spans="1:9" ht="9.9499999999999993" customHeight="1" x14ac:dyDescent="0.25">
      <c r="A6489" s="8"/>
      <c r="B6489" s="8"/>
      <c r="C6489" s="8"/>
      <c r="D6489" s="8"/>
      <c r="E6489" s="8"/>
      <c r="F6489" s="8"/>
      <c r="G6489" s="62"/>
      <c r="H6489" s="62"/>
      <c r="I6489" s="62"/>
    </row>
    <row r="6490" spans="1:9" ht="20.100000000000001" customHeight="1" x14ac:dyDescent="0.25">
      <c r="A6490" s="63" t="s">
        <v>5853</v>
      </c>
      <c r="B6490" s="63"/>
      <c r="C6490" s="63"/>
      <c r="D6490" s="63"/>
      <c r="E6490" s="63"/>
      <c r="F6490" s="63"/>
      <c r="G6490" s="63"/>
      <c r="H6490" s="63"/>
      <c r="I6490" s="63"/>
    </row>
    <row r="6491" spans="1:9" ht="15" customHeight="1" x14ac:dyDescent="0.25">
      <c r="A6491" s="64" t="s">
        <v>3887</v>
      </c>
      <c r="B6491" s="64"/>
      <c r="C6491" s="65" t="s">
        <v>3</v>
      </c>
      <c r="D6491" s="65"/>
      <c r="E6491" s="65"/>
      <c r="F6491" s="12" t="s">
        <v>4</v>
      </c>
      <c r="G6491" s="12" t="s">
        <v>3725</v>
      </c>
      <c r="H6491" s="12" t="s">
        <v>3726</v>
      </c>
      <c r="I6491" s="12" t="s">
        <v>3727</v>
      </c>
    </row>
    <row r="6492" spans="1:9" ht="15" customHeight="1" x14ac:dyDescent="0.25">
      <c r="A6492" s="13" t="s">
        <v>4405</v>
      </c>
      <c r="B6492" s="14" t="s">
        <v>4406</v>
      </c>
      <c r="C6492" s="66" t="s">
        <v>17</v>
      </c>
      <c r="D6492" s="66"/>
      <c r="E6492" s="66"/>
      <c r="F6492" s="13" t="s">
        <v>61</v>
      </c>
      <c r="G6492" s="15">
        <v>1.6500000000000001E-2</v>
      </c>
      <c r="H6492" s="16">
        <v>63.09</v>
      </c>
      <c r="I6492" s="16">
        <f>TRUNC(TRUNC(G6492,8)*H6492,2)</f>
        <v>1.04</v>
      </c>
    </row>
    <row r="6493" spans="1:9" ht="15" customHeight="1" x14ac:dyDescent="0.25">
      <c r="A6493" s="13" t="s">
        <v>4386</v>
      </c>
      <c r="B6493" s="14" t="s">
        <v>4387</v>
      </c>
      <c r="C6493" s="66" t="s">
        <v>17</v>
      </c>
      <c r="D6493" s="66"/>
      <c r="E6493" s="66"/>
      <c r="F6493" s="13" t="s">
        <v>61</v>
      </c>
      <c r="G6493" s="15">
        <v>1.9E-2</v>
      </c>
      <c r="H6493" s="16">
        <v>1.9</v>
      </c>
      <c r="I6493" s="16">
        <f>TRUNC(TRUNC(G6493,8)*H6493,2)</f>
        <v>0.03</v>
      </c>
    </row>
    <row r="6494" spans="1:9" ht="21" customHeight="1" x14ac:dyDescent="0.25">
      <c r="A6494" s="13" t="s">
        <v>5854</v>
      </c>
      <c r="B6494" s="14" t="s">
        <v>5855</v>
      </c>
      <c r="C6494" s="66" t="s">
        <v>17</v>
      </c>
      <c r="D6494" s="66"/>
      <c r="E6494" s="66"/>
      <c r="F6494" s="13" t="s">
        <v>61</v>
      </c>
      <c r="G6494" s="15">
        <v>1</v>
      </c>
      <c r="H6494" s="16">
        <v>27.02</v>
      </c>
      <c r="I6494" s="16">
        <f>TRUNC(TRUNC(G6494,8)*H6494,2)</f>
        <v>27.02</v>
      </c>
    </row>
    <row r="6495" spans="1:9" ht="21" customHeight="1" x14ac:dyDescent="0.25">
      <c r="A6495" s="13" t="s">
        <v>4409</v>
      </c>
      <c r="B6495" s="14" t="s">
        <v>4410</v>
      </c>
      <c r="C6495" s="66" t="s">
        <v>17</v>
      </c>
      <c r="D6495" s="66"/>
      <c r="E6495" s="66"/>
      <c r="F6495" s="13" t="s">
        <v>61</v>
      </c>
      <c r="G6495" s="15">
        <v>2.1999999999999999E-2</v>
      </c>
      <c r="H6495" s="16">
        <v>71.48</v>
      </c>
      <c r="I6495" s="16">
        <f>TRUNC(TRUNC(G6495,8)*H6495,2)</f>
        <v>1.57</v>
      </c>
    </row>
    <row r="6496" spans="1:9" ht="15" customHeight="1" x14ac:dyDescent="0.25">
      <c r="A6496" s="8"/>
      <c r="B6496" s="8"/>
      <c r="C6496" s="8"/>
      <c r="D6496" s="8"/>
      <c r="E6496" s="8"/>
      <c r="F6496" s="8"/>
      <c r="G6496" s="67" t="s">
        <v>3896</v>
      </c>
      <c r="H6496" s="67"/>
      <c r="I6496" s="17">
        <f>SUM(I6492:I6495)</f>
        <v>29.66</v>
      </c>
    </row>
    <row r="6497" spans="1:9" ht="15" customHeight="1" x14ac:dyDescent="0.25">
      <c r="A6497" s="64" t="s">
        <v>3872</v>
      </c>
      <c r="B6497" s="64"/>
      <c r="C6497" s="65" t="s">
        <v>3</v>
      </c>
      <c r="D6497" s="65"/>
      <c r="E6497" s="65"/>
      <c r="F6497" s="12" t="s">
        <v>4</v>
      </c>
      <c r="G6497" s="12" t="s">
        <v>3725</v>
      </c>
      <c r="H6497" s="12" t="s">
        <v>3726</v>
      </c>
      <c r="I6497" s="12" t="s">
        <v>3727</v>
      </c>
    </row>
    <row r="6498" spans="1:9" ht="21" customHeight="1" x14ac:dyDescent="0.25">
      <c r="A6498" s="13" t="s">
        <v>3936</v>
      </c>
      <c r="B6498" s="14" t="s">
        <v>3937</v>
      </c>
      <c r="C6498" s="66" t="s">
        <v>17</v>
      </c>
      <c r="D6498" s="66"/>
      <c r="E6498" s="66"/>
      <c r="F6498" s="13" t="s">
        <v>25</v>
      </c>
      <c r="G6498" s="15">
        <v>8.4699999999999998E-2</v>
      </c>
      <c r="H6498" s="16">
        <v>24.57</v>
      </c>
      <c r="I6498" s="16">
        <f>TRUNC(TRUNC(G6498,8)*H6498,2)</f>
        <v>2.08</v>
      </c>
    </row>
    <row r="6499" spans="1:9" ht="21" customHeight="1" x14ac:dyDescent="0.25">
      <c r="A6499" s="13" t="s">
        <v>3938</v>
      </c>
      <c r="B6499" s="14" t="s">
        <v>3939</v>
      </c>
      <c r="C6499" s="66" t="s">
        <v>17</v>
      </c>
      <c r="D6499" s="66"/>
      <c r="E6499" s="66"/>
      <c r="F6499" s="13" t="s">
        <v>25</v>
      </c>
      <c r="G6499" s="15">
        <v>8.4699999999999998E-2</v>
      </c>
      <c r="H6499" s="16">
        <v>32.799999999999997</v>
      </c>
      <c r="I6499" s="16">
        <f>TRUNC(TRUNC(G6499,8)*H6499,2)</f>
        <v>2.77</v>
      </c>
    </row>
    <row r="6500" spans="1:9" ht="18" customHeight="1" x14ac:dyDescent="0.25">
      <c r="A6500" s="8"/>
      <c r="B6500" s="8"/>
      <c r="C6500" s="8"/>
      <c r="D6500" s="8"/>
      <c r="E6500" s="8"/>
      <c r="F6500" s="8"/>
      <c r="G6500" s="67" t="s">
        <v>3875</v>
      </c>
      <c r="H6500" s="67"/>
      <c r="I6500" s="17">
        <f>SUM(I6498:I6499)</f>
        <v>4.8499999999999996</v>
      </c>
    </row>
    <row r="6501" spans="1:9" ht="15" customHeight="1" x14ac:dyDescent="0.25">
      <c r="A6501" s="8"/>
      <c r="B6501" s="8"/>
      <c r="C6501" s="8"/>
      <c r="D6501" s="8"/>
      <c r="E6501" s="8"/>
      <c r="F6501" s="8"/>
      <c r="G6501" s="68" t="s">
        <v>3745</v>
      </c>
      <c r="H6501" s="68"/>
      <c r="I6501" s="4">
        <f>ROUND(SUM(I6496,I6500),2)</f>
        <v>34.51</v>
      </c>
    </row>
    <row r="6502" spans="1:9" ht="9.9499999999999993" customHeight="1" x14ac:dyDescent="0.25">
      <c r="A6502" s="8"/>
      <c r="B6502" s="8"/>
      <c r="C6502" s="8"/>
      <c r="D6502" s="8"/>
      <c r="E6502" s="8"/>
      <c r="F6502" s="8"/>
      <c r="G6502" s="62"/>
      <c r="H6502" s="62"/>
      <c r="I6502" s="62"/>
    </row>
    <row r="6503" spans="1:9" ht="20.100000000000001" customHeight="1" x14ac:dyDescent="0.25">
      <c r="A6503" s="63" t="s">
        <v>5856</v>
      </c>
      <c r="B6503" s="63"/>
      <c r="C6503" s="63"/>
      <c r="D6503" s="63"/>
      <c r="E6503" s="63"/>
      <c r="F6503" s="63"/>
      <c r="G6503" s="63"/>
      <c r="H6503" s="63"/>
      <c r="I6503" s="63"/>
    </row>
    <row r="6504" spans="1:9" ht="15" customHeight="1" x14ac:dyDescent="0.25">
      <c r="A6504" s="64" t="s">
        <v>3887</v>
      </c>
      <c r="B6504" s="64"/>
      <c r="C6504" s="65" t="s">
        <v>3</v>
      </c>
      <c r="D6504" s="65"/>
      <c r="E6504" s="65"/>
      <c r="F6504" s="12" t="s">
        <v>4</v>
      </c>
      <c r="G6504" s="12" t="s">
        <v>3725</v>
      </c>
      <c r="H6504" s="12" t="s">
        <v>3726</v>
      </c>
      <c r="I6504" s="12" t="s">
        <v>3727</v>
      </c>
    </row>
    <row r="6505" spans="1:9" ht="15" customHeight="1" x14ac:dyDescent="0.25">
      <c r="A6505" s="13" t="s">
        <v>4405</v>
      </c>
      <c r="B6505" s="14" t="s">
        <v>4406</v>
      </c>
      <c r="C6505" s="66" t="s">
        <v>17</v>
      </c>
      <c r="D6505" s="66"/>
      <c r="E6505" s="66"/>
      <c r="F6505" s="13" t="s">
        <v>61</v>
      </c>
      <c r="G6505" s="15">
        <v>2.12E-2</v>
      </c>
      <c r="H6505" s="16">
        <v>63.09</v>
      </c>
      <c r="I6505" s="16">
        <f>TRUNC(TRUNC(G6505,8)*H6505,2)</f>
        <v>1.33</v>
      </c>
    </row>
    <row r="6506" spans="1:9" ht="15" customHeight="1" x14ac:dyDescent="0.25">
      <c r="A6506" s="13" t="s">
        <v>4386</v>
      </c>
      <c r="B6506" s="14" t="s">
        <v>4387</v>
      </c>
      <c r="C6506" s="66" t="s">
        <v>17</v>
      </c>
      <c r="D6506" s="66"/>
      <c r="E6506" s="66"/>
      <c r="F6506" s="13" t="s">
        <v>61</v>
      </c>
      <c r="G6506" s="15">
        <v>2.2200000000000001E-2</v>
      </c>
      <c r="H6506" s="16">
        <v>1.9</v>
      </c>
      <c r="I6506" s="16">
        <f>TRUNC(TRUNC(G6506,8)*H6506,2)</f>
        <v>0.04</v>
      </c>
    </row>
    <row r="6507" spans="1:9" ht="21" customHeight="1" x14ac:dyDescent="0.25">
      <c r="A6507" s="13" t="s">
        <v>5857</v>
      </c>
      <c r="B6507" s="14" t="s">
        <v>5858</v>
      </c>
      <c r="C6507" s="66" t="s">
        <v>17</v>
      </c>
      <c r="D6507" s="66"/>
      <c r="E6507" s="66"/>
      <c r="F6507" s="13" t="s">
        <v>61</v>
      </c>
      <c r="G6507" s="15">
        <v>1</v>
      </c>
      <c r="H6507" s="16">
        <v>37.15</v>
      </c>
      <c r="I6507" s="16">
        <f>TRUNC(TRUNC(G6507,8)*H6507,2)</f>
        <v>37.15</v>
      </c>
    </row>
    <row r="6508" spans="1:9" ht="21" customHeight="1" x14ac:dyDescent="0.25">
      <c r="A6508" s="13" t="s">
        <v>4409</v>
      </c>
      <c r="B6508" s="14" t="s">
        <v>4410</v>
      </c>
      <c r="C6508" s="66" t="s">
        <v>17</v>
      </c>
      <c r="D6508" s="66"/>
      <c r="E6508" s="66"/>
      <c r="F6508" s="13" t="s">
        <v>61</v>
      </c>
      <c r="G6508" s="15">
        <v>0.03</v>
      </c>
      <c r="H6508" s="16">
        <v>71.48</v>
      </c>
      <c r="I6508" s="16">
        <f>TRUNC(TRUNC(G6508,8)*H6508,2)</f>
        <v>2.14</v>
      </c>
    </row>
    <row r="6509" spans="1:9" ht="15" customHeight="1" x14ac:dyDescent="0.25">
      <c r="A6509" s="8"/>
      <c r="B6509" s="8"/>
      <c r="C6509" s="8"/>
      <c r="D6509" s="8"/>
      <c r="E6509" s="8"/>
      <c r="F6509" s="8"/>
      <c r="G6509" s="67" t="s">
        <v>3896</v>
      </c>
      <c r="H6509" s="67"/>
      <c r="I6509" s="17">
        <f>SUM(I6505:I6508)</f>
        <v>40.659999999999997</v>
      </c>
    </row>
    <row r="6510" spans="1:9" ht="15" customHeight="1" x14ac:dyDescent="0.25">
      <c r="A6510" s="64" t="s">
        <v>3872</v>
      </c>
      <c r="B6510" s="64"/>
      <c r="C6510" s="65" t="s">
        <v>3</v>
      </c>
      <c r="D6510" s="65"/>
      <c r="E6510" s="65"/>
      <c r="F6510" s="12" t="s">
        <v>4</v>
      </c>
      <c r="G6510" s="12" t="s">
        <v>3725</v>
      </c>
      <c r="H6510" s="12" t="s">
        <v>3726</v>
      </c>
      <c r="I6510" s="12" t="s">
        <v>3727</v>
      </c>
    </row>
    <row r="6511" spans="1:9" ht="21" customHeight="1" x14ac:dyDescent="0.25">
      <c r="A6511" s="13" t="s">
        <v>3936</v>
      </c>
      <c r="B6511" s="14" t="s">
        <v>3937</v>
      </c>
      <c r="C6511" s="66" t="s">
        <v>17</v>
      </c>
      <c r="D6511" s="66"/>
      <c r="E6511" s="66"/>
      <c r="F6511" s="13" t="s">
        <v>25</v>
      </c>
      <c r="G6511" s="15">
        <v>0.1</v>
      </c>
      <c r="H6511" s="16">
        <v>24.57</v>
      </c>
      <c r="I6511" s="16">
        <f>TRUNC(TRUNC(G6511,8)*H6511,2)</f>
        <v>2.4500000000000002</v>
      </c>
    </row>
    <row r="6512" spans="1:9" ht="21" customHeight="1" x14ac:dyDescent="0.25">
      <c r="A6512" s="13" t="s">
        <v>3938</v>
      </c>
      <c r="B6512" s="14" t="s">
        <v>3939</v>
      </c>
      <c r="C6512" s="66" t="s">
        <v>17</v>
      </c>
      <c r="D6512" s="66"/>
      <c r="E6512" s="66"/>
      <c r="F6512" s="13" t="s">
        <v>25</v>
      </c>
      <c r="G6512" s="15">
        <v>0.1</v>
      </c>
      <c r="H6512" s="16">
        <v>32.799999999999997</v>
      </c>
      <c r="I6512" s="16">
        <f>TRUNC(TRUNC(G6512,8)*H6512,2)</f>
        <v>3.28</v>
      </c>
    </row>
    <row r="6513" spans="1:9" ht="18" customHeight="1" x14ac:dyDescent="0.25">
      <c r="A6513" s="8"/>
      <c r="B6513" s="8"/>
      <c r="C6513" s="8"/>
      <c r="D6513" s="8"/>
      <c r="E6513" s="8"/>
      <c r="F6513" s="8"/>
      <c r="G6513" s="67" t="s">
        <v>3875</v>
      </c>
      <c r="H6513" s="67"/>
      <c r="I6513" s="17">
        <f>SUM(I6511:I6512)</f>
        <v>5.73</v>
      </c>
    </row>
    <row r="6514" spans="1:9" ht="15" customHeight="1" x14ac:dyDescent="0.25">
      <c r="A6514" s="8"/>
      <c r="B6514" s="8"/>
      <c r="C6514" s="8"/>
      <c r="D6514" s="8"/>
      <c r="E6514" s="8"/>
      <c r="F6514" s="8"/>
      <c r="G6514" s="68" t="s">
        <v>3745</v>
      </c>
      <c r="H6514" s="68"/>
      <c r="I6514" s="4">
        <f>ROUND(SUM(I6509,I6513),2)</f>
        <v>46.39</v>
      </c>
    </row>
    <row r="6515" spans="1:9" ht="9.9499999999999993" customHeight="1" x14ac:dyDescent="0.25">
      <c r="A6515" s="8"/>
      <c r="B6515" s="8"/>
      <c r="C6515" s="8"/>
      <c r="D6515" s="8"/>
      <c r="E6515" s="8"/>
      <c r="F6515" s="8"/>
      <c r="G6515" s="62"/>
      <c r="H6515" s="62"/>
      <c r="I6515" s="62"/>
    </row>
    <row r="6516" spans="1:9" ht="20.100000000000001" customHeight="1" x14ac:dyDescent="0.25">
      <c r="A6516" s="63" t="s">
        <v>5859</v>
      </c>
      <c r="B6516" s="63"/>
      <c r="C6516" s="63"/>
      <c r="D6516" s="63"/>
      <c r="E6516" s="63"/>
      <c r="F6516" s="63"/>
      <c r="G6516" s="63"/>
      <c r="H6516" s="63"/>
      <c r="I6516" s="63"/>
    </row>
    <row r="6517" spans="1:9" ht="15" customHeight="1" x14ac:dyDescent="0.25">
      <c r="A6517" s="64" t="s">
        <v>3887</v>
      </c>
      <c r="B6517" s="64"/>
      <c r="C6517" s="65" t="s">
        <v>3</v>
      </c>
      <c r="D6517" s="65"/>
      <c r="E6517" s="65"/>
      <c r="F6517" s="12" t="s">
        <v>4</v>
      </c>
      <c r="G6517" s="12" t="s">
        <v>3725</v>
      </c>
      <c r="H6517" s="12" t="s">
        <v>3726</v>
      </c>
      <c r="I6517" s="12" t="s">
        <v>3727</v>
      </c>
    </row>
    <row r="6518" spans="1:9" ht="15" customHeight="1" x14ac:dyDescent="0.25">
      <c r="A6518" s="13" t="s">
        <v>4405</v>
      </c>
      <c r="B6518" s="14" t="s">
        <v>4406</v>
      </c>
      <c r="C6518" s="66" t="s">
        <v>17</v>
      </c>
      <c r="D6518" s="66"/>
      <c r="E6518" s="66"/>
      <c r="F6518" s="13" t="s">
        <v>61</v>
      </c>
      <c r="G6518" s="15">
        <v>1.7600000000000001E-2</v>
      </c>
      <c r="H6518" s="16">
        <v>63.09</v>
      </c>
      <c r="I6518" s="16">
        <f>TRUNC(TRUNC(G6518,8)*H6518,2)</f>
        <v>1.1100000000000001</v>
      </c>
    </row>
    <row r="6519" spans="1:9" ht="15" customHeight="1" x14ac:dyDescent="0.25">
      <c r="A6519" s="13" t="s">
        <v>4386</v>
      </c>
      <c r="B6519" s="14" t="s">
        <v>4387</v>
      </c>
      <c r="C6519" s="66" t="s">
        <v>17</v>
      </c>
      <c r="D6519" s="66"/>
      <c r="E6519" s="66"/>
      <c r="F6519" s="13" t="s">
        <v>61</v>
      </c>
      <c r="G6519" s="15">
        <v>2.4400000000000002E-2</v>
      </c>
      <c r="H6519" s="16">
        <v>1.9</v>
      </c>
      <c r="I6519" s="16">
        <f>TRUNC(TRUNC(G6519,8)*H6519,2)</f>
        <v>0.04</v>
      </c>
    </row>
    <row r="6520" spans="1:9" ht="21" customHeight="1" x14ac:dyDescent="0.25">
      <c r="A6520" s="13" t="s">
        <v>4409</v>
      </c>
      <c r="B6520" s="14" t="s">
        <v>4410</v>
      </c>
      <c r="C6520" s="66" t="s">
        <v>17</v>
      </c>
      <c r="D6520" s="66"/>
      <c r="E6520" s="66"/>
      <c r="F6520" s="13" t="s">
        <v>61</v>
      </c>
      <c r="G6520" s="15">
        <v>2.2499999999999999E-2</v>
      </c>
      <c r="H6520" s="16">
        <v>71.48</v>
      </c>
      <c r="I6520" s="16">
        <f>TRUNC(TRUNC(G6520,8)*H6520,2)</f>
        <v>1.6</v>
      </c>
    </row>
    <row r="6521" spans="1:9" ht="21" customHeight="1" x14ac:dyDescent="0.25">
      <c r="A6521" s="13" t="s">
        <v>5860</v>
      </c>
      <c r="B6521" s="14" t="s">
        <v>5861</v>
      </c>
      <c r="C6521" s="66" t="s">
        <v>17</v>
      </c>
      <c r="D6521" s="66"/>
      <c r="E6521" s="66"/>
      <c r="F6521" s="13" t="s">
        <v>61</v>
      </c>
      <c r="G6521" s="15">
        <v>1</v>
      </c>
      <c r="H6521" s="16">
        <v>9.6300000000000008</v>
      </c>
      <c r="I6521" s="16">
        <f>TRUNC(TRUNC(G6521,8)*H6521,2)</f>
        <v>9.6300000000000008</v>
      </c>
    </row>
    <row r="6522" spans="1:9" ht="15" customHeight="1" x14ac:dyDescent="0.25">
      <c r="A6522" s="8"/>
      <c r="B6522" s="8"/>
      <c r="C6522" s="8"/>
      <c r="D6522" s="8"/>
      <c r="E6522" s="8"/>
      <c r="F6522" s="8"/>
      <c r="G6522" s="67" t="s">
        <v>3896</v>
      </c>
      <c r="H6522" s="67"/>
      <c r="I6522" s="17">
        <f>SUM(I6518:I6521)</f>
        <v>12.38</v>
      </c>
    </row>
    <row r="6523" spans="1:9" ht="15" customHeight="1" x14ac:dyDescent="0.25">
      <c r="A6523" s="64" t="s">
        <v>3872</v>
      </c>
      <c r="B6523" s="64"/>
      <c r="C6523" s="65" t="s">
        <v>3</v>
      </c>
      <c r="D6523" s="65"/>
      <c r="E6523" s="65"/>
      <c r="F6523" s="12" t="s">
        <v>4</v>
      </c>
      <c r="G6523" s="12" t="s">
        <v>3725</v>
      </c>
      <c r="H6523" s="12" t="s">
        <v>3726</v>
      </c>
      <c r="I6523" s="12" t="s">
        <v>3727</v>
      </c>
    </row>
    <row r="6524" spans="1:9" ht="21" customHeight="1" x14ac:dyDescent="0.25">
      <c r="A6524" s="13" t="s">
        <v>3936</v>
      </c>
      <c r="B6524" s="14" t="s">
        <v>3937</v>
      </c>
      <c r="C6524" s="66" t="s">
        <v>17</v>
      </c>
      <c r="D6524" s="66"/>
      <c r="E6524" s="66"/>
      <c r="F6524" s="13" t="s">
        <v>25</v>
      </c>
      <c r="G6524" s="15">
        <v>0.1318</v>
      </c>
      <c r="H6524" s="16">
        <v>24.57</v>
      </c>
      <c r="I6524" s="16">
        <f>TRUNC(TRUNC(G6524,8)*H6524,2)</f>
        <v>3.23</v>
      </c>
    </row>
    <row r="6525" spans="1:9" ht="21" customHeight="1" x14ac:dyDescent="0.25">
      <c r="A6525" s="13" t="s">
        <v>3938</v>
      </c>
      <c r="B6525" s="14" t="s">
        <v>3939</v>
      </c>
      <c r="C6525" s="66" t="s">
        <v>17</v>
      </c>
      <c r="D6525" s="66"/>
      <c r="E6525" s="66"/>
      <c r="F6525" s="13" t="s">
        <v>25</v>
      </c>
      <c r="G6525" s="15">
        <v>0.1318</v>
      </c>
      <c r="H6525" s="16">
        <v>32.799999999999997</v>
      </c>
      <c r="I6525" s="16">
        <f>TRUNC(TRUNC(G6525,8)*H6525,2)</f>
        <v>4.32</v>
      </c>
    </row>
    <row r="6526" spans="1:9" ht="18" customHeight="1" x14ac:dyDescent="0.25">
      <c r="A6526" s="8"/>
      <c r="B6526" s="8"/>
      <c r="C6526" s="8"/>
      <c r="D6526" s="8"/>
      <c r="E6526" s="8"/>
      <c r="F6526" s="8"/>
      <c r="G6526" s="67" t="s">
        <v>3875</v>
      </c>
      <c r="H6526" s="67"/>
      <c r="I6526" s="17">
        <f>SUM(I6524:I6525)</f>
        <v>7.5500000000000007</v>
      </c>
    </row>
    <row r="6527" spans="1:9" ht="15" customHeight="1" x14ac:dyDescent="0.25">
      <c r="A6527" s="8"/>
      <c r="B6527" s="8"/>
      <c r="C6527" s="8"/>
      <c r="D6527" s="8"/>
      <c r="E6527" s="8"/>
      <c r="F6527" s="8"/>
      <c r="G6527" s="68" t="s">
        <v>3745</v>
      </c>
      <c r="H6527" s="68"/>
      <c r="I6527" s="4">
        <f>ROUND(SUM(I6522,I6526),2)</f>
        <v>19.93</v>
      </c>
    </row>
    <row r="6528" spans="1:9" ht="9.9499999999999993" customHeight="1" x14ac:dyDescent="0.25">
      <c r="A6528" s="8"/>
      <c r="B6528" s="8"/>
      <c r="C6528" s="8"/>
      <c r="D6528" s="8"/>
      <c r="E6528" s="8"/>
      <c r="F6528" s="8"/>
      <c r="G6528" s="62"/>
      <c r="H6528" s="62"/>
      <c r="I6528" s="62"/>
    </row>
    <row r="6529" spans="1:9" ht="20.100000000000001" customHeight="1" x14ac:dyDescent="0.25">
      <c r="A6529" s="63" t="s">
        <v>5862</v>
      </c>
      <c r="B6529" s="63"/>
      <c r="C6529" s="63"/>
      <c r="D6529" s="63"/>
      <c r="E6529" s="63"/>
      <c r="F6529" s="63"/>
      <c r="G6529" s="63"/>
      <c r="H6529" s="63"/>
      <c r="I6529" s="63"/>
    </row>
    <row r="6530" spans="1:9" ht="15" customHeight="1" x14ac:dyDescent="0.25">
      <c r="A6530" s="64" t="s">
        <v>3887</v>
      </c>
      <c r="B6530" s="64"/>
      <c r="C6530" s="65" t="s">
        <v>3</v>
      </c>
      <c r="D6530" s="65"/>
      <c r="E6530" s="65"/>
      <c r="F6530" s="12" t="s">
        <v>4</v>
      </c>
      <c r="G6530" s="12" t="s">
        <v>3725</v>
      </c>
      <c r="H6530" s="12" t="s">
        <v>3726</v>
      </c>
      <c r="I6530" s="12" t="s">
        <v>3727</v>
      </c>
    </row>
    <row r="6531" spans="1:9" ht="15" customHeight="1" x14ac:dyDescent="0.25">
      <c r="A6531" s="13" t="s">
        <v>4405</v>
      </c>
      <c r="B6531" s="14" t="s">
        <v>4406</v>
      </c>
      <c r="C6531" s="66" t="s">
        <v>17</v>
      </c>
      <c r="D6531" s="66"/>
      <c r="E6531" s="66"/>
      <c r="F6531" s="13" t="s">
        <v>61</v>
      </c>
      <c r="G6531" s="15">
        <v>2.47E-2</v>
      </c>
      <c r="H6531" s="16">
        <v>63.09</v>
      </c>
      <c r="I6531" s="16">
        <f>TRUNC(TRUNC(G6531,8)*H6531,2)</f>
        <v>1.55</v>
      </c>
    </row>
    <row r="6532" spans="1:9" ht="15" customHeight="1" x14ac:dyDescent="0.25">
      <c r="A6532" s="13" t="s">
        <v>4386</v>
      </c>
      <c r="B6532" s="14" t="s">
        <v>4387</v>
      </c>
      <c r="C6532" s="66" t="s">
        <v>17</v>
      </c>
      <c r="D6532" s="66"/>
      <c r="E6532" s="66"/>
      <c r="F6532" s="13" t="s">
        <v>61</v>
      </c>
      <c r="G6532" s="15">
        <v>2.8500000000000001E-2</v>
      </c>
      <c r="H6532" s="16">
        <v>1.9</v>
      </c>
      <c r="I6532" s="16">
        <f>TRUNC(TRUNC(G6532,8)*H6532,2)</f>
        <v>0.05</v>
      </c>
    </row>
    <row r="6533" spans="1:9" ht="21" customHeight="1" x14ac:dyDescent="0.25">
      <c r="A6533" s="13" t="s">
        <v>4409</v>
      </c>
      <c r="B6533" s="14" t="s">
        <v>4410</v>
      </c>
      <c r="C6533" s="66" t="s">
        <v>17</v>
      </c>
      <c r="D6533" s="66"/>
      <c r="E6533" s="66"/>
      <c r="F6533" s="13" t="s">
        <v>61</v>
      </c>
      <c r="G6533" s="15">
        <v>3.3000000000000002E-2</v>
      </c>
      <c r="H6533" s="16">
        <v>71.48</v>
      </c>
      <c r="I6533" s="16">
        <f>TRUNC(TRUNC(G6533,8)*H6533,2)</f>
        <v>2.35</v>
      </c>
    </row>
    <row r="6534" spans="1:9" ht="21" customHeight="1" x14ac:dyDescent="0.25">
      <c r="A6534" s="13" t="s">
        <v>5863</v>
      </c>
      <c r="B6534" s="14" t="s">
        <v>5864</v>
      </c>
      <c r="C6534" s="66" t="s">
        <v>17</v>
      </c>
      <c r="D6534" s="66"/>
      <c r="E6534" s="66"/>
      <c r="F6534" s="13" t="s">
        <v>61</v>
      </c>
      <c r="G6534" s="15">
        <v>1</v>
      </c>
      <c r="H6534" s="16">
        <v>9.1199999999999992</v>
      </c>
      <c r="I6534" s="16">
        <f>TRUNC(TRUNC(G6534,8)*H6534,2)</f>
        <v>9.1199999999999992</v>
      </c>
    </row>
    <row r="6535" spans="1:9" ht="15" customHeight="1" x14ac:dyDescent="0.25">
      <c r="A6535" s="8"/>
      <c r="B6535" s="8"/>
      <c r="C6535" s="8"/>
      <c r="D6535" s="8"/>
      <c r="E6535" s="8"/>
      <c r="F6535" s="8"/>
      <c r="G6535" s="67" t="s">
        <v>3896</v>
      </c>
      <c r="H6535" s="67"/>
      <c r="I6535" s="17">
        <f>SUM(I6531:I6534)</f>
        <v>13.07</v>
      </c>
    </row>
    <row r="6536" spans="1:9" ht="15" customHeight="1" x14ac:dyDescent="0.25">
      <c r="A6536" s="64" t="s">
        <v>3872</v>
      </c>
      <c r="B6536" s="64"/>
      <c r="C6536" s="65" t="s">
        <v>3</v>
      </c>
      <c r="D6536" s="65"/>
      <c r="E6536" s="65"/>
      <c r="F6536" s="12" t="s">
        <v>4</v>
      </c>
      <c r="G6536" s="12" t="s">
        <v>3725</v>
      </c>
      <c r="H6536" s="12" t="s">
        <v>3726</v>
      </c>
      <c r="I6536" s="12" t="s">
        <v>3727</v>
      </c>
    </row>
    <row r="6537" spans="1:9" ht="21" customHeight="1" x14ac:dyDescent="0.25">
      <c r="A6537" s="13" t="s">
        <v>3936</v>
      </c>
      <c r="B6537" s="14" t="s">
        <v>3937</v>
      </c>
      <c r="C6537" s="66" t="s">
        <v>17</v>
      </c>
      <c r="D6537" s="66"/>
      <c r="E6537" s="66"/>
      <c r="F6537" s="13" t="s">
        <v>25</v>
      </c>
      <c r="G6537" s="15">
        <v>0.1694</v>
      </c>
      <c r="H6537" s="16">
        <v>24.57</v>
      </c>
      <c r="I6537" s="16">
        <f>TRUNC(TRUNC(G6537,8)*H6537,2)</f>
        <v>4.16</v>
      </c>
    </row>
    <row r="6538" spans="1:9" ht="21" customHeight="1" x14ac:dyDescent="0.25">
      <c r="A6538" s="13" t="s">
        <v>3938</v>
      </c>
      <c r="B6538" s="14" t="s">
        <v>3939</v>
      </c>
      <c r="C6538" s="66" t="s">
        <v>17</v>
      </c>
      <c r="D6538" s="66"/>
      <c r="E6538" s="66"/>
      <c r="F6538" s="13" t="s">
        <v>25</v>
      </c>
      <c r="G6538" s="15">
        <v>0.1694</v>
      </c>
      <c r="H6538" s="16">
        <v>32.799999999999997</v>
      </c>
      <c r="I6538" s="16">
        <f>TRUNC(TRUNC(G6538,8)*H6538,2)</f>
        <v>5.55</v>
      </c>
    </row>
    <row r="6539" spans="1:9" ht="18" customHeight="1" x14ac:dyDescent="0.25">
      <c r="A6539" s="8"/>
      <c r="B6539" s="8"/>
      <c r="C6539" s="8"/>
      <c r="D6539" s="8"/>
      <c r="E6539" s="8"/>
      <c r="F6539" s="8"/>
      <c r="G6539" s="67" t="s">
        <v>3875</v>
      </c>
      <c r="H6539" s="67"/>
      <c r="I6539" s="17">
        <f>SUM(I6537:I6538)</f>
        <v>9.7100000000000009</v>
      </c>
    </row>
    <row r="6540" spans="1:9" ht="15" customHeight="1" x14ac:dyDescent="0.25">
      <c r="A6540" s="8"/>
      <c r="B6540" s="8"/>
      <c r="C6540" s="8"/>
      <c r="D6540" s="8"/>
      <c r="E6540" s="8"/>
      <c r="F6540" s="8"/>
      <c r="G6540" s="68" t="s">
        <v>3745</v>
      </c>
      <c r="H6540" s="68"/>
      <c r="I6540" s="4">
        <f>ROUND(SUM(I6535,I6539),2)</f>
        <v>22.78</v>
      </c>
    </row>
    <row r="6541" spans="1:9" ht="9.9499999999999993" customHeight="1" x14ac:dyDescent="0.25">
      <c r="A6541" s="8"/>
      <c r="B6541" s="8"/>
      <c r="C6541" s="8"/>
      <c r="D6541" s="8"/>
      <c r="E6541" s="8"/>
      <c r="F6541" s="8"/>
      <c r="G6541" s="62"/>
      <c r="H6541" s="62"/>
      <c r="I6541" s="62"/>
    </row>
    <row r="6542" spans="1:9" ht="20.100000000000001" customHeight="1" x14ac:dyDescent="0.25">
      <c r="A6542" s="63" t="s">
        <v>5865</v>
      </c>
      <c r="B6542" s="63"/>
      <c r="C6542" s="63"/>
      <c r="D6542" s="63"/>
      <c r="E6542" s="63"/>
      <c r="F6542" s="63"/>
      <c r="G6542" s="63"/>
      <c r="H6542" s="63"/>
      <c r="I6542" s="63"/>
    </row>
    <row r="6543" spans="1:9" ht="15" customHeight="1" x14ac:dyDescent="0.25">
      <c r="A6543" s="64" t="s">
        <v>3887</v>
      </c>
      <c r="B6543" s="64"/>
      <c r="C6543" s="65" t="s">
        <v>3</v>
      </c>
      <c r="D6543" s="65"/>
      <c r="E6543" s="65"/>
      <c r="F6543" s="12" t="s">
        <v>4</v>
      </c>
      <c r="G6543" s="12" t="s">
        <v>3725</v>
      </c>
      <c r="H6543" s="12" t="s">
        <v>3726</v>
      </c>
      <c r="I6543" s="12" t="s">
        <v>3727</v>
      </c>
    </row>
    <row r="6544" spans="1:9" ht="15" customHeight="1" x14ac:dyDescent="0.25">
      <c r="A6544" s="13" t="s">
        <v>4405</v>
      </c>
      <c r="B6544" s="14" t="s">
        <v>4406</v>
      </c>
      <c r="C6544" s="66" t="s">
        <v>17</v>
      </c>
      <c r="D6544" s="66"/>
      <c r="E6544" s="66"/>
      <c r="F6544" s="13" t="s">
        <v>61</v>
      </c>
      <c r="G6544" s="15">
        <v>1.18E-2</v>
      </c>
      <c r="H6544" s="16">
        <v>63.09</v>
      </c>
      <c r="I6544" s="16">
        <f>TRUNC(TRUNC(G6544,8)*H6544,2)</f>
        <v>0.74</v>
      </c>
    </row>
    <row r="6545" spans="1:9" ht="21" customHeight="1" x14ac:dyDescent="0.25">
      <c r="A6545" s="13" t="s">
        <v>5866</v>
      </c>
      <c r="B6545" s="14" t="s">
        <v>5867</v>
      </c>
      <c r="C6545" s="66" t="s">
        <v>17</v>
      </c>
      <c r="D6545" s="66"/>
      <c r="E6545" s="66"/>
      <c r="F6545" s="13" t="s">
        <v>61</v>
      </c>
      <c r="G6545" s="15">
        <v>1</v>
      </c>
      <c r="H6545" s="16">
        <v>4.01</v>
      </c>
      <c r="I6545" s="16">
        <f>TRUNC(TRUNC(G6545,8)*H6545,2)</f>
        <v>4.01</v>
      </c>
    </row>
    <row r="6546" spans="1:9" ht="15" customHeight="1" x14ac:dyDescent="0.25">
      <c r="A6546" s="13" t="s">
        <v>4386</v>
      </c>
      <c r="B6546" s="14" t="s">
        <v>4387</v>
      </c>
      <c r="C6546" s="66" t="s">
        <v>17</v>
      </c>
      <c r="D6546" s="66"/>
      <c r="E6546" s="66"/>
      <c r="F6546" s="13" t="s">
        <v>61</v>
      </c>
      <c r="G6546" s="15">
        <v>4.0599999999999997E-2</v>
      </c>
      <c r="H6546" s="16">
        <v>1.9</v>
      </c>
      <c r="I6546" s="16">
        <f>TRUNC(TRUNC(G6546,8)*H6546,2)</f>
        <v>7.0000000000000007E-2</v>
      </c>
    </row>
    <row r="6547" spans="1:9" ht="21" customHeight="1" x14ac:dyDescent="0.25">
      <c r="A6547" s="13" t="s">
        <v>4409</v>
      </c>
      <c r="B6547" s="14" t="s">
        <v>4410</v>
      </c>
      <c r="C6547" s="66" t="s">
        <v>17</v>
      </c>
      <c r="D6547" s="66"/>
      <c r="E6547" s="66"/>
      <c r="F6547" s="13" t="s">
        <v>61</v>
      </c>
      <c r="G6547" s="15">
        <v>1.4999999999999999E-2</v>
      </c>
      <c r="H6547" s="16">
        <v>71.48</v>
      </c>
      <c r="I6547" s="16">
        <f>TRUNC(TRUNC(G6547,8)*H6547,2)</f>
        <v>1.07</v>
      </c>
    </row>
    <row r="6548" spans="1:9" ht="15" customHeight="1" x14ac:dyDescent="0.25">
      <c r="A6548" s="8"/>
      <c r="B6548" s="8"/>
      <c r="C6548" s="8"/>
      <c r="D6548" s="8"/>
      <c r="E6548" s="8"/>
      <c r="F6548" s="8"/>
      <c r="G6548" s="67" t="s">
        <v>3896</v>
      </c>
      <c r="H6548" s="67"/>
      <c r="I6548" s="17">
        <f>SUM(I6544:I6547)</f>
        <v>5.8900000000000006</v>
      </c>
    </row>
    <row r="6549" spans="1:9" ht="15" customHeight="1" x14ac:dyDescent="0.25">
      <c r="A6549" s="64" t="s">
        <v>3872</v>
      </c>
      <c r="B6549" s="64"/>
      <c r="C6549" s="65" t="s">
        <v>3</v>
      </c>
      <c r="D6549" s="65"/>
      <c r="E6549" s="65"/>
      <c r="F6549" s="12" t="s">
        <v>4</v>
      </c>
      <c r="G6549" s="12" t="s">
        <v>3725</v>
      </c>
      <c r="H6549" s="12" t="s">
        <v>3726</v>
      </c>
      <c r="I6549" s="12" t="s">
        <v>3727</v>
      </c>
    </row>
    <row r="6550" spans="1:9" ht="21" customHeight="1" x14ac:dyDescent="0.25">
      <c r="A6550" s="13" t="s">
        <v>3936</v>
      </c>
      <c r="B6550" s="14" t="s">
        <v>3937</v>
      </c>
      <c r="C6550" s="66" t="s">
        <v>17</v>
      </c>
      <c r="D6550" s="66"/>
      <c r="E6550" s="66"/>
      <c r="F6550" s="13" t="s">
        <v>25</v>
      </c>
      <c r="G6550" s="15">
        <v>0.12180000000000001</v>
      </c>
      <c r="H6550" s="16">
        <v>24.57</v>
      </c>
      <c r="I6550" s="16">
        <f>TRUNC(TRUNC(G6550,8)*H6550,2)</f>
        <v>2.99</v>
      </c>
    </row>
    <row r="6551" spans="1:9" ht="21" customHeight="1" x14ac:dyDescent="0.25">
      <c r="A6551" s="13" t="s">
        <v>3938</v>
      </c>
      <c r="B6551" s="14" t="s">
        <v>3939</v>
      </c>
      <c r="C6551" s="66" t="s">
        <v>17</v>
      </c>
      <c r="D6551" s="66"/>
      <c r="E6551" s="66"/>
      <c r="F6551" s="13" t="s">
        <v>25</v>
      </c>
      <c r="G6551" s="15">
        <v>0.12180000000000001</v>
      </c>
      <c r="H6551" s="16">
        <v>32.799999999999997</v>
      </c>
      <c r="I6551" s="16">
        <f>TRUNC(TRUNC(G6551,8)*H6551,2)</f>
        <v>3.99</v>
      </c>
    </row>
    <row r="6552" spans="1:9" ht="18" customHeight="1" x14ac:dyDescent="0.25">
      <c r="A6552" s="8"/>
      <c r="B6552" s="8"/>
      <c r="C6552" s="8"/>
      <c r="D6552" s="8"/>
      <c r="E6552" s="8"/>
      <c r="F6552" s="8"/>
      <c r="G6552" s="67" t="s">
        <v>3875</v>
      </c>
      <c r="H6552" s="67"/>
      <c r="I6552" s="17">
        <f>SUM(I6550:I6551)</f>
        <v>6.98</v>
      </c>
    </row>
    <row r="6553" spans="1:9" ht="15" customHeight="1" x14ac:dyDescent="0.25">
      <c r="A6553" s="8"/>
      <c r="B6553" s="8"/>
      <c r="C6553" s="8"/>
      <c r="D6553" s="8"/>
      <c r="E6553" s="8"/>
      <c r="F6553" s="8"/>
      <c r="G6553" s="68" t="s">
        <v>3745</v>
      </c>
      <c r="H6553" s="68"/>
      <c r="I6553" s="4">
        <f>ROUND(SUM(I6548,I6552),2)</f>
        <v>12.87</v>
      </c>
    </row>
    <row r="6554" spans="1:9" ht="9.9499999999999993" customHeight="1" x14ac:dyDescent="0.25">
      <c r="A6554" s="8"/>
      <c r="B6554" s="8"/>
      <c r="C6554" s="8"/>
      <c r="D6554" s="8"/>
      <c r="E6554" s="8"/>
      <c r="F6554" s="8"/>
      <c r="G6554" s="62"/>
      <c r="H6554" s="62"/>
      <c r="I6554" s="62"/>
    </row>
    <row r="6555" spans="1:9" ht="20.100000000000001" customHeight="1" x14ac:dyDescent="0.25">
      <c r="A6555" s="63" t="s">
        <v>5868</v>
      </c>
      <c r="B6555" s="63"/>
      <c r="C6555" s="63"/>
      <c r="D6555" s="63"/>
      <c r="E6555" s="63"/>
      <c r="F6555" s="63"/>
      <c r="G6555" s="63"/>
      <c r="H6555" s="63"/>
      <c r="I6555" s="63"/>
    </row>
    <row r="6556" spans="1:9" ht="15" customHeight="1" x14ac:dyDescent="0.25">
      <c r="A6556" s="64" t="s">
        <v>3887</v>
      </c>
      <c r="B6556" s="64"/>
      <c r="C6556" s="65" t="s">
        <v>3</v>
      </c>
      <c r="D6556" s="65"/>
      <c r="E6556" s="65"/>
      <c r="F6556" s="12" t="s">
        <v>4</v>
      </c>
      <c r="G6556" s="12" t="s">
        <v>3725</v>
      </c>
      <c r="H6556" s="12" t="s">
        <v>3726</v>
      </c>
      <c r="I6556" s="12" t="s">
        <v>3727</v>
      </c>
    </row>
    <row r="6557" spans="1:9" ht="15" customHeight="1" x14ac:dyDescent="0.25">
      <c r="A6557" s="13" t="s">
        <v>4405</v>
      </c>
      <c r="B6557" s="14" t="s">
        <v>4406</v>
      </c>
      <c r="C6557" s="66" t="s">
        <v>17</v>
      </c>
      <c r="D6557" s="66"/>
      <c r="E6557" s="66"/>
      <c r="F6557" s="13" t="s">
        <v>61</v>
      </c>
      <c r="G6557" s="15">
        <v>1.29E-2</v>
      </c>
      <c r="H6557" s="16">
        <v>63.09</v>
      </c>
      <c r="I6557" s="16">
        <f>TRUNC(TRUNC(G6557,8)*H6557,2)</f>
        <v>0.81</v>
      </c>
    </row>
    <row r="6558" spans="1:9" ht="21" customHeight="1" x14ac:dyDescent="0.25">
      <c r="A6558" s="13" t="s">
        <v>5869</v>
      </c>
      <c r="B6558" s="14" t="s">
        <v>5870</v>
      </c>
      <c r="C6558" s="66" t="s">
        <v>17</v>
      </c>
      <c r="D6558" s="66"/>
      <c r="E6558" s="66"/>
      <c r="F6558" s="13" t="s">
        <v>61</v>
      </c>
      <c r="G6558" s="15">
        <v>1</v>
      </c>
      <c r="H6558" s="16">
        <v>5.4</v>
      </c>
      <c r="I6558" s="16">
        <f>TRUNC(TRUNC(G6558,8)*H6558,2)</f>
        <v>5.4</v>
      </c>
    </row>
    <row r="6559" spans="1:9" ht="15" customHeight="1" x14ac:dyDescent="0.25">
      <c r="A6559" s="13" t="s">
        <v>4386</v>
      </c>
      <c r="B6559" s="14" t="s">
        <v>4387</v>
      </c>
      <c r="C6559" s="66" t="s">
        <v>17</v>
      </c>
      <c r="D6559" s="66"/>
      <c r="E6559" s="66"/>
      <c r="F6559" s="13" t="s">
        <v>61</v>
      </c>
      <c r="G6559" s="15">
        <v>4.3499999999999997E-2</v>
      </c>
      <c r="H6559" s="16">
        <v>1.9</v>
      </c>
      <c r="I6559" s="16">
        <f>TRUNC(TRUNC(G6559,8)*H6559,2)</f>
        <v>0.08</v>
      </c>
    </row>
    <row r="6560" spans="1:9" ht="21" customHeight="1" x14ac:dyDescent="0.25">
      <c r="A6560" s="13" t="s">
        <v>4409</v>
      </c>
      <c r="B6560" s="14" t="s">
        <v>4410</v>
      </c>
      <c r="C6560" s="66" t="s">
        <v>17</v>
      </c>
      <c r="D6560" s="66"/>
      <c r="E6560" s="66"/>
      <c r="F6560" s="13" t="s">
        <v>61</v>
      </c>
      <c r="G6560" s="15">
        <v>1.6500000000000001E-2</v>
      </c>
      <c r="H6560" s="16">
        <v>71.48</v>
      </c>
      <c r="I6560" s="16">
        <f>TRUNC(TRUNC(G6560,8)*H6560,2)</f>
        <v>1.17</v>
      </c>
    </row>
    <row r="6561" spans="1:9" ht="15" customHeight="1" x14ac:dyDescent="0.25">
      <c r="A6561" s="8"/>
      <c r="B6561" s="8"/>
      <c r="C6561" s="8"/>
      <c r="D6561" s="8"/>
      <c r="E6561" s="8"/>
      <c r="F6561" s="8"/>
      <c r="G6561" s="67" t="s">
        <v>3896</v>
      </c>
      <c r="H6561" s="67"/>
      <c r="I6561" s="17">
        <f>SUM(I6557:I6560)</f>
        <v>7.4600000000000009</v>
      </c>
    </row>
    <row r="6562" spans="1:9" ht="15" customHeight="1" x14ac:dyDescent="0.25">
      <c r="A6562" s="64" t="s">
        <v>3872</v>
      </c>
      <c r="B6562" s="64"/>
      <c r="C6562" s="65" t="s">
        <v>3</v>
      </c>
      <c r="D6562" s="65"/>
      <c r="E6562" s="65"/>
      <c r="F6562" s="12" t="s">
        <v>4</v>
      </c>
      <c r="G6562" s="12" t="s">
        <v>3725</v>
      </c>
      <c r="H6562" s="12" t="s">
        <v>3726</v>
      </c>
      <c r="I6562" s="12" t="s">
        <v>3727</v>
      </c>
    </row>
    <row r="6563" spans="1:9" ht="21" customHeight="1" x14ac:dyDescent="0.25">
      <c r="A6563" s="13" t="s">
        <v>3936</v>
      </c>
      <c r="B6563" s="14" t="s">
        <v>3937</v>
      </c>
      <c r="C6563" s="66" t="s">
        <v>17</v>
      </c>
      <c r="D6563" s="66"/>
      <c r="E6563" s="66"/>
      <c r="F6563" s="13" t="s">
        <v>25</v>
      </c>
      <c r="G6563" s="15">
        <v>0.13059999999999999</v>
      </c>
      <c r="H6563" s="16">
        <v>24.57</v>
      </c>
      <c r="I6563" s="16">
        <f>TRUNC(TRUNC(G6563,8)*H6563,2)</f>
        <v>3.2</v>
      </c>
    </row>
    <row r="6564" spans="1:9" ht="21" customHeight="1" x14ac:dyDescent="0.25">
      <c r="A6564" s="13" t="s">
        <v>3938</v>
      </c>
      <c r="B6564" s="14" t="s">
        <v>3939</v>
      </c>
      <c r="C6564" s="66" t="s">
        <v>17</v>
      </c>
      <c r="D6564" s="66"/>
      <c r="E6564" s="66"/>
      <c r="F6564" s="13" t="s">
        <v>25</v>
      </c>
      <c r="G6564" s="15">
        <v>0.13059999999999999</v>
      </c>
      <c r="H6564" s="16">
        <v>32.799999999999997</v>
      </c>
      <c r="I6564" s="16">
        <f>TRUNC(TRUNC(G6564,8)*H6564,2)</f>
        <v>4.28</v>
      </c>
    </row>
    <row r="6565" spans="1:9" ht="18" customHeight="1" x14ac:dyDescent="0.25">
      <c r="A6565" s="8"/>
      <c r="B6565" s="8"/>
      <c r="C6565" s="8"/>
      <c r="D6565" s="8"/>
      <c r="E6565" s="8"/>
      <c r="F6565" s="8"/>
      <c r="G6565" s="67" t="s">
        <v>3875</v>
      </c>
      <c r="H6565" s="67"/>
      <c r="I6565" s="17">
        <f>SUM(I6563:I6564)</f>
        <v>7.48</v>
      </c>
    </row>
    <row r="6566" spans="1:9" ht="15" customHeight="1" x14ac:dyDescent="0.25">
      <c r="A6566" s="8"/>
      <c r="B6566" s="8"/>
      <c r="C6566" s="8"/>
      <c r="D6566" s="8"/>
      <c r="E6566" s="8"/>
      <c r="F6566" s="8"/>
      <c r="G6566" s="68" t="s">
        <v>3745</v>
      </c>
      <c r="H6566" s="68"/>
      <c r="I6566" s="4">
        <f>ROUND(SUM(I6561,I6565),2)</f>
        <v>14.94</v>
      </c>
    </row>
    <row r="6567" spans="1:9" ht="9.9499999999999993" customHeight="1" x14ac:dyDescent="0.25">
      <c r="A6567" s="8"/>
      <c r="B6567" s="8"/>
      <c r="C6567" s="8"/>
      <c r="D6567" s="8"/>
      <c r="E6567" s="8"/>
      <c r="F6567" s="8"/>
      <c r="G6567" s="62"/>
      <c r="H6567" s="62"/>
      <c r="I6567" s="62"/>
    </row>
    <row r="6568" spans="1:9" ht="20.100000000000001" customHeight="1" x14ac:dyDescent="0.25">
      <c r="A6568" s="63" t="s">
        <v>5871</v>
      </c>
      <c r="B6568" s="63"/>
      <c r="C6568" s="63"/>
      <c r="D6568" s="63"/>
      <c r="E6568" s="63"/>
      <c r="F6568" s="63"/>
      <c r="G6568" s="63"/>
      <c r="H6568" s="63"/>
      <c r="I6568" s="63"/>
    </row>
    <row r="6569" spans="1:9" ht="15" customHeight="1" x14ac:dyDescent="0.25">
      <c r="A6569" s="64" t="s">
        <v>3887</v>
      </c>
      <c r="B6569" s="64"/>
      <c r="C6569" s="65" t="s">
        <v>3</v>
      </c>
      <c r="D6569" s="65"/>
      <c r="E6569" s="65"/>
      <c r="F6569" s="12" t="s">
        <v>4</v>
      </c>
      <c r="G6569" s="12" t="s">
        <v>3725</v>
      </c>
      <c r="H6569" s="12" t="s">
        <v>3726</v>
      </c>
      <c r="I6569" s="12" t="s">
        <v>3727</v>
      </c>
    </row>
    <row r="6570" spans="1:9" ht="15" customHeight="1" x14ac:dyDescent="0.25">
      <c r="A6570" s="13" t="s">
        <v>4405</v>
      </c>
      <c r="B6570" s="14" t="s">
        <v>4406</v>
      </c>
      <c r="C6570" s="66" t="s">
        <v>17</v>
      </c>
      <c r="D6570" s="66"/>
      <c r="E6570" s="66"/>
      <c r="F6570" s="13" t="s">
        <v>61</v>
      </c>
      <c r="G6570" s="15">
        <v>7.1000000000000004E-3</v>
      </c>
      <c r="H6570" s="16">
        <v>63.09</v>
      </c>
      <c r="I6570" s="16">
        <f>TRUNC(TRUNC(G6570,8)*H6570,2)</f>
        <v>0.44</v>
      </c>
    </row>
    <row r="6571" spans="1:9" ht="21" customHeight="1" x14ac:dyDescent="0.25">
      <c r="A6571" s="13" t="s">
        <v>5872</v>
      </c>
      <c r="B6571" s="14" t="s">
        <v>5873</v>
      </c>
      <c r="C6571" s="66" t="s">
        <v>17</v>
      </c>
      <c r="D6571" s="66"/>
      <c r="E6571" s="66"/>
      <c r="F6571" s="13" t="s">
        <v>61</v>
      </c>
      <c r="G6571" s="15">
        <v>1</v>
      </c>
      <c r="H6571" s="16">
        <v>1.42</v>
      </c>
      <c r="I6571" s="16">
        <f>TRUNC(TRUNC(G6571,8)*H6571,2)</f>
        <v>1.42</v>
      </c>
    </row>
    <row r="6572" spans="1:9" ht="15" customHeight="1" x14ac:dyDescent="0.25">
      <c r="A6572" s="13" t="s">
        <v>4386</v>
      </c>
      <c r="B6572" s="14" t="s">
        <v>4387</v>
      </c>
      <c r="C6572" s="66" t="s">
        <v>17</v>
      </c>
      <c r="D6572" s="66"/>
      <c r="E6572" s="66"/>
      <c r="F6572" s="13" t="s">
        <v>61</v>
      </c>
      <c r="G6572" s="15">
        <v>3.0200000000000001E-2</v>
      </c>
      <c r="H6572" s="16">
        <v>1.9</v>
      </c>
      <c r="I6572" s="16">
        <f>TRUNC(TRUNC(G6572,8)*H6572,2)</f>
        <v>0.05</v>
      </c>
    </row>
    <row r="6573" spans="1:9" ht="21" customHeight="1" x14ac:dyDescent="0.25">
      <c r="A6573" s="13" t="s">
        <v>4409</v>
      </c>
      <c r="B6573" s="14" t="s">
        <v>4410</v>
      </c>
      <c r="C6573" s="66" t="s">
        <v>17</v>
      </c>
      <c r="D6573" s="66"/>
      <c r="E6573" s="66"/>
      <c r="F6573" s="13" t="s">
        <v>61</v>
      </c>
      <c r="G6573" s="15">
        <v>8.0000000000000002E-3</v>
      </c>
      <c r="H6573" s="16">
        <v>71.48</v>
      </c>
      <c r="I6573" s="16">
        <f>TRUNC(TRUNC(G6573,8)*H6573,2)</f>
        <v>0.56999999999999995</v>
      </c>
    </row>
    <row r="6574" spans="1:9" ht="15" customHeight="1" x14ac:dyDescent="0.25">
      <c r="A6574" s="8"/>
      <c r="B6574" s="8"/>
      <c r="C6574" s="8"/>
      <c r="D6574" s="8"/>
      <c r="E6574" s="8"/>
      <c r="F6574" s="8"/>
      <c r="G6574" s="67" t="s">
        <v>3896</v>
      </c>
      <c r="H6574" s="67"/>
      <c r="I6574" s="17">
        <f>SUM(I6570:I6573)</f>
        <v>2.48</v>
      </c>
    </row>
    <row r="6575" spans="1:9" ht="15" customHeight="1" x14ac:dyDescent="0.25">
      <c r="A6575" s="64" t="s">
        <v>3872</v>
      </c>
      <c r="B6575" s="64"/>
      <c r="C6575" s="65" t="s">
        <v>3</v>
      </c>
      <c r="D6575" s="65"/>
      <c r="E6575" s="65"/>
      <c r="F6575" s="12" t="s">
        <v>4</v>
      </c>
      <c r="G6575" s="12" t="s">
        <v>3725</v>
      </c>
      <c r="H6575" s="12" t="s">
        <v>3726</v>
      </c>
      <c r="I6575" s="12" t="s">
        <v>3727</v>
      </c>
    </row>
    <row r="6576" spans="1:9" ht="21" customHeight="1" x14ac:dyDescent="0.25">
      <c r="A6576" s="13" t="s">
        <v>3936</v>
      </c>
      <c r="B6576" s="14" t="s">
        <v>3937</v>
      </c>
      <c r="C6576" s="66" t="s">
        <v>17</v>
      </c>
      <c r="D6576" s="66"/>
      <c r="E6576" s="66"/>
      <c r="F6576" s="13" t="s">
        <v>25</v>
      </c>
      <c r="G6576" s="15">
        <v>0.13589999999999999</v>
      </c>
      <c r="H6576" s="16">
        <v>24.57</v>
      </c>
      <c r="I6576" s="16">
        <f>TRUNC(TRUNC(G6576,8)*H6576,2)</f>
        <v>3.33</v>
      </c>
    </row>
    <row r="6577" spans="1:9" ht="21" customHeight="1" x14ac:dyDescent="0.25">
      <c r="A6577" s="13" t="s">
        <v>3938</v>
      </c>
      <c r="B6577" s="14" t="s">
        <v>3939</v>
      </c>
      <c r="C6577" s="66" t="s">
        <v>17</v>
      </c>
      <c r="D6577" s="66"/>
      <c r="E6577" s="66"/>
      <c r="F6577" s="13" t="s">
        <v>25</v>
      </c>
      <c r="G6577" s="15">
        <v>0.13589999999999999</v>
      </c>
      <c r="H6577" s="16">
        <v>32.799999999999997</v>
      </c>
      <c r="I6577" s="16">
        <f>TRUNC(TRUNC(G6577,8)*H6577,2)</f>
        <v>4.45</v>
      </c>
    </row>
    <row r="6578" spans="1:9" ht="18" customHeight="1" x14ac:dyDescent="0.25">
      <c r="A6578" s="8"/>
      <c r="B6578" s="8"/>
      <c r="C6578" s="8"/>
      <c r="D6578" s="8"/>
      <c r="E6578" s="8"/>
      <c r="F6578" s="8"/>
      <c r="G6578" s="67" t="s">
        <v>3875</v>
      </c>
      <c r="H6578" s="67"/>
      <c r="I6578" s="17">
        <f>SUM(I6576:I6577)</f>
        <v>7.78</v>
      </c>
    </row>
    <row r="6579" spans="1:9" ht="15" customHeight="1" x14ac:dyDescent="0.25">
      <c r="A6579" s="8"/>
      <c r="B6579" s="8"/>
      <c r="C6579" s="8"/>
      <c r="D6579" s="8"/>
      <c r="E6579" s="8"/>
      <c r="F6579" s="8"/>
      <c r="G6579" s="68" t="s">
        <v>3745</v>
      </c>
      <c r="H6579" s="68"/>
      <c r="I6579" s="4">
        <f>ROUND(SUM(I6574,I6578),2)</f>
        <v>10.26</v>
      </c>
    </row>
    <row r="6580" spans="1:9" ht="9.9499999999999993" customHeight="1" x14ac:dyDescent="0.25">
      <c r="A6580" s="8"/>
      <c r="B6580" s="8"/>
      <c r="C6580" s="8"/>
      <c r="D6580" s="8"/>
      <c r="E6580" s="8"/>
      <c r="F6580" s="8"/>
      <c r="G6580" s="62"/>
      <c r="H6580" s="62"/>
      <c r="I6580" s="62"/>
    </row>
    <row r="6581" spans="1:9" ht="20.100000000000001" customHeight="1" x14ac:dyDescent="0.25">
      <c r="A6581" s="63" t="s">
        <v>5874</v>
      </c>
      <c r="B6581" s="63"/>
      <c r="C6581" s="63"/>
      <c r="D6581" s="63"/>
      <c r="E6581" s="63"/>
      <c r="F6581" s="63"/>
      <c r="G6581" s="63"/>
      <c r="H6581" s="63"/>
      <c r="I6581" s="63"/>
    </row>
    <row r="6582" spans="1:9" ht="15" customHeight="1" x14ac:dyDescent="0.25">
      <c r="A6582" s="64" t="s">
        <v>3887</v>
      </c>
      <c r="B6582" s="64"/>
      <c r="C6582" s="65" t="s">
        <v>3</v>
      </c>
      <c r="D6582" s="65"/>
      <c r="E6582" s="65"/>
      <c r="F6582" s="12" t="s">
        <v>4</v>
      </c>
      <c r="G6582" s="12" t="s">
        <v>3725</v>
      </c>
      <c r="H6582" s="12" t="s">
        <v>3726</v>
      </c>
      <c r="I6582" s="12" t="s">
        <v>3727</v>
      </c>
    </row>
    <row r="6583" spans="1:9" ht="21" customHeight="1" x14ac:dyDescent="0.25">
      <c r="A6583" s="13" t="s">
        <v>4403</v>
      </c>
      <c r="B6583" s="14" t="s">
        <v>4404</v>
      </c>
      <c r="C6583" s="66" t="s">
        <v>17</v>
      </c>
      <c r="D6583" s="66"/>
      <c r="E6583" s="66"/>
      <c r="F6583" s="13" t="s">
        <v>61</v>
      </c>
      <c r="G6583" s="15">
        <v>1</v>
      </c>
      <c r="H6583" s="16">
        <v>0.84</v>
      </c>
      <c r="I6583" s="16">
        <f>TRUNC(TRUNC(G6583,8)*H6583,2)</f>
        <v>0.84</v>
      </c>
    </row>
    <row r="6584" spans="1:9" ht="15" customHeight="1" x14ac:dyDescent="0.25">
      <c r="A6584" s="13" t="s">
        <v>4405</v>
      </c>
      <c r="B6584" s="14" t="s">
        <v>4406</v>
      </c>
      <c r="C6584" s="66" t="s">
        <v>17</v>
      </c>
      <c r="D6584" s="66"/>
      <c r="E6584" s="66"/>
      <c r="F6584" s="13" t="s">
        <v>61</v>
      </c>
      <c r="G6584" s="15">
        <v>5.8999999999999999E-3</v>
      </c>
      <c r="H6584" s="16">
        <v>63.09</v>
      </c>
      <c r="I6584" s="16">
        <f>TRUNC(TRUNC(G6584,8)*H6584,2)</f>
        <v>0.37</v>
      </c>
    </row>
    <row r="6585" spans="1:9" ht="15" customHeight="1" x14ac:dyDescent="0.25">
      <c r="A6585" s="13" t="s">
        <v>4386</v>
      </c>
      <c r="B6585" s="14" t="s">
        <v>4387</v>
      </c>
      <c r="C6585" s="66" t="s">
        <v>17</v>
      </c>
      <c r="D6585" s="66"/>
      <c r="E6585" s="66"/>
      <c r="F6585" s="13" t="s">
        <v>61</v>
      </c>
      <c r="G6585" s="15">
        <v>3.15E-2</v>
      </c>
      <c r="H6585" s="16">
        <v>1.9</v>
      </c>
      <c r="I6585" s="16">
        <f>TRUNC(TRUNC(G6585,8)*H6585,2)</f>
        <v>0.05</v>
      </c>
    </row>
    <row r="6586" spans="1:9" ht="21" customHeight="1" x14ac:dyDescent="0.25">
      <c r="A6586" s="13" t="s">
        <v>4409</v>
      </c>
      <c r="B6586" s="14" t="s">
        <v>4410</v>
      </c>
      <c r="C6586" s="66" t="s">
        <v>17</v>
      </c>
      <c r="D6586" s="66"/>
      <c r="E6586" s="66"/>
      <c r="F6586" s="13" t="s">
        <v>61</v>
      </c>
      <c r="G6586" s="15">
        <v>7.0000000000000001E-3</v>
      </c>
      <c r="H6586" s="16">
        <v>71.48</v>
      </c>
      <c r="I6586" s="16">
        <f>TRUNC(TRUNC(G6586,8)*H6586,2)</f>
        <v>0.5</v>
      </c>
    </row>
    <row r="6587" spans="1:9" ht="15" customHeight="1" x14ac:dyDescent="0.25">
      <c r="A6587" s="8"/>
      <c r="B6587" s="8"/>
      <c r="C6587" s="8"/>
      <c r="D6587" s="8"/>
      <c r="E6587" s="8"/>
      <c r="F6587" s="8"/>
      <c r="G6587" s="67" t="s">
        <v>3896</v>
      </c>
      <c r="H6587" s="67"/>
      <c r="I6587" s="17">
        <f>SUM(I6583:I6586)</f>
        <v>1.76</v>
      </c>
    </row>
    <row r="6588" spans="1:9" ht="15" customHeight="1" x14ac:dyDescent="0.25">
      <c r="A6588" s="64" t="s">
        <v>3872</v>
      </c>
      <c r="B6588" s="64"/>
      <c r="C6588" s="65" t="s">
        <v>3</v>
      </c>
      <c r="D6588" s="65"/>
      <c r="E6588" s="65"/>
      <c r="F6588" s="12" t="s">
        <v>4</v>
      </c>
      <c r="G6588" s="12" t="s">
        <v>3725</v>
      </c>
      <c r="H6588" s="12" t="s">
        <v>3726</v>
      </c>
      <c r="I6588" s="12" t="s">
        <v>3727</v>
      </c>
    </row>
    <row r="6589" spans="1:9" ht="21" customHeight="1" x14ac:dyDescent="0.25">
      <c r="A6589" s="13" t="s">
        <v>3936</v>
      </c>
      <c r="B6589" s="14" t="s">
        <v>3937</v>
      </c>
      <c r="C6589" s="66" t="s">
        <v>17</v>
      </c>
      <c r="D6589" s="66"/>
      <c r="E6589" s="66"/>
      <c r="F6589" s="13" t="s">
        <v>25</v>
      </c>
      <c r="G6589" s="15">
        <v>9.4399999999999998E-2</v>
      </c>
      <c r="H6589" s="16">
        <v>24.57</v>
      </c>
      <c r="I6589" s="16">
        <f>TRUNC(TRUNC(G6589,8)*H6589,2)</f>
        <v>2.31</v>
      </c>
    </row>
    <row r="6590" spans="1:9" ht="21" customHeight="1" x14ac:dyDescent="0.25">
      <c r="A6590" s="13" t="s">
        <v>3938</v>
      </c>
      <c r="B6590" s="14" t="s">
        <v>3939</v>
      </c>
      <c r="C6590" s="66" t="s">
        <v>17</v>
      </c>
      <c r="D6590" s="66"/>
      <c r="E6590" s="66"/>
      <c r="F6590" s="13" t="s">
        <v>25</v>
      </c>
      <c r="G6590" s="15">
        <v>9.4399999999999998E-2</v>
      </c>
      <c r="H6590" s="16">
        <v>32.799999999999997</v>
      </c>
      <c r="I6590" s="16">
        <f>TRUNC(TRUNC(G6590,8)*H6590,2)</f>
        <v>3.09</v>
      </c>
    </row>
    <row r="6591" spans="1:9" ht="18" customHeight="1" x14ac:dyDescent="0.25">
      <c r="A6591" s="8"/>
      <c r="B6591" s="8"/>
      <c r="C6591" s="8"/>
      <c r="D6591" s="8"/>
      <c r="E6591" s="8"/>
      <c r="F6591" s="8"/>
      <c r="G6591" s="67" t="s">
        <v>3875</v>
      </c>
      <c r="H6591" s="67"/>
      <c r="I6591" s="17">
        <f>SUM(I6589:I6590)</f>
        <v>5.4</v>
      </c>
    </row>
    <row r="6592" spans="1:9" ht="15" customHeight="1" x14ac:dyDescent="0.25">
      <c r="A6592" s="8"/>
      <c r="B6592" s="8"/>
      <c r="C6592" s="8"/>
      <c r="D6592" s="8"/>
      <c r="E6592" s="8"/>
      <c r="F6592" s="8"/>
      <c r="G6592" s="68" t="s">
        <v>3745</v>
      </c>
      <c r="H6592" s="68"/>
      <c r="I6592" s="4">
        <f>ROUND(SUM(I6587,I6591),2)</f>
        <v>7.16</v>
      </c>
    </row>
    <row r="6593" spans="1:9" ht="9.9499999999999993" customHeight="1" x14ac:dyDescent="0.25">
      <c r="A6593" s="8"/>
      <c r="B6593" s="8"/>
      <c r="C6593" s="8"/>
      <c r="D6593" s="8"/>
      <c r="E6593" s="8"/>
      <c r="F6593" s="8"/>
      <c r="G6593" s="62"/>
      <c r="H6593" s="62"/>
      <c r="I6593" s="62"/>
    </row>
    <row r="6594" spans="1:9" ht="20.100000000000001" customHeight="1" x14ac:dyDescent="0.25">
      <c r="A6594" s="63" t="s">
        <v>5875</v>
      </c>
      <c r="B6594" s="63"/>
      <c r="C6594" s="63"/>
      <c r="D6594" s="63"/>
      <c r="E6594" s="63"/>
      <c r="F6594" s="63"/>
      <c r="G6594" s="63"/>
      <c r="H6594" s="63"/>
      <c r="I6594" s="63"/>
    </row>
    <row r="6595" spans="1:9" ht="15" customHeight="1" x14ac:dyDescent="0.25">
      <c r="A6595" s="64" t="s">
        <v>3887</v>
      </c>
      <c r="B6595" s="64"/>
      <c r="C6595" s="65" t="s">
        <v>3</v>
      </c>
      <c r="D6595" s="65"/>
      <c r="E6595" s="65"/>
      <c r="F6595" s="12" t="s">
        <v>4</v>
      </c>
      <c r="G6595" s="12" t="s">
        <v>3725</v>
      </c>
      <c r="H6595" s="12" t="s">
        <v>3726</v>
      </c>
      <c r="I6595" s="12" t="s">
        <v>3727</v>
      </c>
    </row>
    <row r="6596" spans="1:9" ht="15" customHeight="1" x14ac:dyDescent="0.25">
      <c r="A6596" s="13" t="s">
        <v>4424</v>
      </c>
      <c r="B6596" s="14" t="s">
        <v>4425</v>
      </c>
      <c r="C6596" s="66" t="s">
        <v>188</v>
      </c>
      <c r="D6596" s="66"/>
      <c r="E6596" s="66"/>
      <c r="F6596" s="13" t="s">
        <v>2039</v>
      </c>
      <c r="G6596" s="15">
        <v>2E-3</v>
      </c>
      <c r="H6596" s="16">
        <v>72.41</v>
      </c>
      <c r="I6596" s="16">
        <f>TRUNC(TRUNC(G6596,8)*H6596,2)</f>
        <v>0.14000000000000001</v>
      </c>
    </row>
    <row r="6597" spans="1:9" ht="21" customHeight="1" x14ac:dyDescent="0.25">
      <c r="A6597" s="13" t="s">
        <v>5876</v>
      </c>
      <c r="B6597" s="14" t="s">
        <v>5877</v>
      </c>
      <c r="C6597" s="66" t="s">
        <v>17</v>
      </c>
      <c r="D6597" s="66"/>
      <c r="E6597" s="66"/>
      <c r="F6597" s="13" t="s">
        <v>61</v>
      </c>
      <c r="G6597" s="15">
        <v>1</v>
      </c>
      <c r="H6597" s="16">
        <v>2.66</v>
      </c>
      <c r="I6597" s="16">
        <f>TRUNC(TRUNC(G6597,8)*H6597,2)</f>
        <v>2.66</v>
      </c>
    </row>
    <row r="6598" spans="1:9" ht="15" customHeight="1" x14ac:dyDescent="0.25">
      <c r="A6598" s="13" t="s">
        <v>4428</v>
      </c>
      <c r="B6598" s="14" t="s">
        <v>4429</v>
      </c>
      <c r="C6598" s="66" t="s">
        <v>188</v>
      </c>
      <c r="D6598" s="66"/>
      <c r="E6598" s="66"/>
      <c r="F6598" s="13" t="s">
        <v>4430</v>
      </c>
      <c r="G6598" s="15">
        <v>2.8000000000000001E-2</v>
      </c>
      <c r="H6598" s="16">
        <v>69.739999999999995</v>
      </c>
      <c r="I6598" s="16">
        <f>TRUNC(TRUNC(G6598,8)*H6598,2)</f>
        <v>1.95</v>
      </c>
    </row>
    <row r="6599" spans="1:9" ht="15" customHeight="1" x14ac:dyDescent="0.25">
      <c r="A6599" s="8"/>
      <c r="B6599" s="8"/>
      <c r="C6599" s="8"/>
      <c r="D6599" s="8"/>
      <c r="E6599" s="8"/>
      <c r="F6599" s="8"/>
      <c r="G6599" s="67" t="s">
        <v>3896</v>
      </c>
      <c r="H6599" s="67"/>
      <c r="I6599" s="17">
        <f>SUM(I6596:I6598)</f>
        <v>4.75</v>
      </c>
    </row>
    <row r="6600" spans="1:9" ht="15" customHeight="1" x14ac:dyDescent="0.25">
      <c r="A6600" s="64" t="s">
        <v>3872</v>
      </c>
      <c r="B6600" s="64"/>
      <c r="C6600" s="65" t="s">
        <v>3</v>
      </c>
      <c r="D6600" s="65"/>
      <c r="E6600" s="65"/>
      <c r="F6600" s="12" t="s">
        <v>4</v>
      </c>
      <c r="G6600" s="12" t="s">
        <v>3725</v>
      </c>
      <c r="H6600" s="12" t="s">
        <v>3726</v>
      </c>
      <c r="I6600" s="12" t="s">
        <v>3727</v>
      </c>
    </row>
    <row r="6601" spans="1:9" ht="21" customHeight="1" x14ac:dyDescent="0.25">
      <c r="A6601" s="13" t="s">
        <v>3938</v>
      </c>
      <c r="B6601" s="14" t="s">
        <v>3939</v>
      </c>
      <c r="C6601" s="66" t="s">
        <v>17</v>
      </c>
      <c r="D6601" s="66"/>
      <c r="E6601" s="66"/>
      <c r="F6601" s="13" t="s">
        <v>25</v>
      </c>
      <c r="G6601" s="15">
        <v>0.2</v>
      </c>
      <c r="H6601" s="16">
        <v>32.799999999999997</v>
      </c>
      <c r="I6601" s="16">
        <f>TRUNC(TRUNC(G6601,8)*H6601,2)</f>
        <v>6.56</v>
      </c>
    </row>
    <row r="6602" spans="1:9" ht="15" customHeight="1" x14ac:dyDescent="0.25">
      <c r="A6602" s="13" t="s">
        <v>3899</v>
      </c>
      <c r="B6602" s="14" t="s">
        <v>3900</v>
      </c>
      <c r="C6602" s="66" t="s">
        <v>17</v>
      </c>
      <c r="D6602" s="66"/>
      <c r="E6602" s="66"/>
      <c r="F6602" s="13" t="s">
        <v>25</v>
      </c>
      <c r="G6602" s="15">
        <v>0.2</v>
      </c>
      <c r="H6602" s="16">
        <v>24.37</v>
      </c>
      <c r="I6602" s="16">
        <f>TRUNC(TRUNC(G6602,8)*H6602,2)</f>
        <v>4.87</v>
      </c>
    </row>
    <row r="6603" spans="1:9" ht="18" customHeight="1" x14ac:dyDescent="0.25">
      <c r="A6603" s="8"/>
      <c r="B6603" s="8"/>
      <c r="C6603" s="8"/>
      <c r="D6603" s="8"/>
      <c r="E6603" s="8"/>
      <c r="F6603" s="8"/>
      <c r="G6603" s="67" t="s">
        <v>3875</v>
      </c>
      <c r="H6603" s="67"/>
      <c r="I6603" s="17">
        <f>SUM(I6601:I6602)</f>
        <v>11.43</v>
      </c>
    </row>
    <row r="6604" spans="1:9" ht="15" customHeight="1" x14ac:dyDescent="0.25">
      <c r="A6604" s="8"/>
      <c r="B6604" s="8"/>
      <c r="C6604" s="8"/>
      <c r="D6604" s="8"/>
      <c r="E6604" s="8"/>
      <c r="F6604" s="8"/>
      <c r="G6604" s="68" t="s">
        <v>3745</v>
      </c>
      <c r="H6604" s="68"/>
      <c r="I6604" s="4">
        <f>ROUND(SUM(I6599,I6603),2)</f>
        <v>16.18</v>
      </c>
    </row>
    <row r="6605" spans="1:9" ht="9.9499999999999993" customHeight="1" x14ac:dyDescent="0.25">
      <c r="A6605" s="8"/>
      <c r="B6605" s="8"/>
      <c r="C6605" s="8"/>
      <c r="D6605" s="8"/>
      <c r="E6605" s="8"/>
      <c r="F6605" s="8"/>
      <c r="G6605" s="62"/>
      <c r="H6605" s="62"/>
      <c r="I6605" s="62"/>
    </row>
    <row r="6606" spans="1:9" ht="20.100000000000001" customHeight="1" x14ac:dyDescent="0.25">
      <c r="A6606" s="63" t="s">
        <v>5878</v>
      </c>
      <c r="B6606" s="63"/>
      <c r="C6606" s="63"/>
      <c r="D6606" s="63"/>
      <c r="E6606" s="63"/>
      <c r="F6606" s="63"/>
      <c r="G6606" s="63"/>
      <c r="H6606" s="63"/>
      <c r="I6606" s="63"/>
    </row>
    <row r="6607" spans="1:9" ht="15" customHeight="1" x14ac:dyDescent="0.25">
      <c r="A6607" s="64" t="s">
        <v>3887</v>
      </c>
      <c r="B6607" s="64"/>
      <c r="C6607" s="65" t="s">
        <v>3</v>
      </c>
      <c r="D6607" s="65"/>
      <c r="E6607" s="65"/>
      <c r="F6607" s="12" t="s">
        <v>4</v>
      </c>
      <c r="G6607" s="12" t="s">
        <v>3725</v>
      </c>
      <c r="H6607" s="12" t="s">
        <v>3726</v>
      </c>
      <c r="I6607" s="12" t="s">
        <v>3727</v>
      </c>
    </row>
    <row r="6608" spans="1:9" ht="15" customHeight="1" x14ac:dyDescent="0.25">
      <c r="A6608" s="13" t="s">
        <v>4405</v>
      </c>
      <c r="B6608" s="14" t="s">
        <v>4406</v>
      </c>
      <c r="C6608" s="66" t="s">
        <v>17</v>
      </c>
      <c r="D6608" s="66"/>
      <c r="E6608" s="66"/>
      <c r="F6608" s="13" t="s">
        <v>61</v>
      </c>
      <c r="G6608" s="15">
        <v>1.6500000000000001E-2</v>
      </c>
      <c r="H6608" s="16">
        <v>63.09</v>
      </c>
      <c r="I6608" s="16">
        <f>TRUNC(TRUNC(G6608,8)*H6608,2)</f>
        <v>1.04</v>
      </c>
    </row>
    <row r="6609" spans="1:9" ht="21" customHeight="1" x14ac:dyDescent="0.25">
      <c r="A6609" s="13" t="s">
        <v>5879</v>
      </c>
      <c r="B6609" s="14" t="s">
        <v>5880</v>
      </c>
      <c r="C6609" s="66" t="s">
        <v>17</v>
      </c>
      <c r="D6609" s="66"/>
      <c r="E6609" s="66"/>
      <c r="F6609" s="13" t="s">
        <v>61</v>
      </c>
      <c r="G6609" s="15">
        <v>1</v>
      </c>
      <c r="H6609" s="16">
        <v>7.08</v>
      </c>
      <c r="I6609" s="16">
        <f>TRUNC(TRUNC(G6609,8)*H6609,2)</f>
        <v>7.08</v>
      </c>
    </row>
    <row r="6610" spans="1:9" ht="15" customHeight="1" x14ac:dyDescent="0.25">
      <c r="A6610" s="13" t="s">
        <v>4386</v>
      </c>
      <c r="B6610" s="14" t="s">
        <v>4387</v>
      </c>
      <c r="C6610" s="66" t="s">
        <v>17</v>
      </c>
      <c r="D6610" s="66"/>
      <c r="E6610" s="66"/>
      <c r="F6610" s="13" t="s">
        <v>61</v>
      </c>
      <c r="G6610" s="15">
        <v>5.0999999999999997E-2</v>
      </c>
      <c r="H6610" s="16">
        <v>1.9</v>
      </c>
      <c r="I6610" s="16">
        <f>TRUNC(TRUNC(G6610,8)*H6610,2)</f>
        <v>0.09</v>
      </c>
    </row>
    <row r="6611" spans="1:9" ht="21" customHeight="1" x14ac:dyDescent="0.25">
      <c r="A6611" s="13" t="s">
        <v>4409</v>
      </c>
      <c r="B6611" s="14" t="s">
        <v>4410</v>
      </c>
      <c r="C6611" s="66" t="s">
        <v>17</v>
      </c>
      <c r="D6611" s="66"/>
      <c r="E6611" s="66"/>
      <c r="F6611" s="13" t="s">
        <v>61</v>
      </c>
      <c r="G6611" s="15">
        <v>2.1999999999999999E-2</v>
      </c>
      <c r="H6611" s="16">
        <v>71.48</v>
      </c>
      <c r="I6611" s="16">
        <f>TRUNC(TRUNC(G6611,8)*H6611,2)</f>
        <v>1.57</v>
      </c>
    </row>
    <row r="6612" spans="1:9" ht="15" customHeight="1" x14ac:dyDescent="0.25">
      <c r="A6612" s="8"/>
      <c r="B6612" s="8"/>
      <c r="C6612" s="8"/>
      <c r="D6612" s="8"/>
      <c r="E6612" s="8"/>
      <c r="F6612" s="8"/>
      <c r="G6612" s="67" t="s">
        <v>3896</v>
      </c>
      <c r="H6612" s="67"/>
      <c r="I6612" s="17">
        <f>SUM(I6608:I6611)</f>
        <v>9.7800000000000011</v>
      </c>
    </row>
    <row r="6613" spans="1:9" ht="15" customHeight="1" x14ac:dyDescent="0.25">
      <c r="A6613" s="64" t="s">
        <v>3872</v>
      </c>
      <c r="B6613" s="64"/>
      <c r="C6613" s="65" t="s">
        <v>3</v>
      </c>
      <c r="D6613" s="65"/>
      <c r="E6613" s="65"/>
      <c r="F6613" s="12" t="s">
        <v>4</v>
      </c>
      <c r="G6613" s="12" t="s">
        <v>3725</v>
      </c>
      <c r="H6613" s="12" t="s">
        <v>3726</v>
      </c>
      <c r="I6613" s="12" t="s">
        <v>3727</v>
      </c>
    </row>
    <row r="6614" spans="1:9" ht="21" customHeight="1" x14ac:dyDescent="0.25">
      <c r="A6614" s="13" t="s">
        <v>3936</v>
      </c>
      <c r="B6614" s="14" t="s">
        <v>3937</v>
      </c>
      <c r="C6614" s="66" t="s">
        <v>17</v>
      </c>
      <c r="D6614" s="66"/>
      <c r="E6614" s="66"/>
      <c r="F6614" s="13" t="s">
        <v>25</v>
      </c>
      <c r="G6614" s="15">
        <v>0.22939999999999999</v>
      </c>
      <c r="H6614" s="16">
        <v>24.57</v>
      </c>
      <c r="I6614" s="16">
        <f>TRUNC(TRUNC(G6614,8)*H6614,2)</f>
        <v>5.63</v>
      </c>
    </row>
    <row r="6615" spans="1:9" ht="21" customHeight="1" x14ac:dyDescent="0.25">
      <c r="A6615" s="13" t="s">
        <v>3938</v>
      </c>
      <c r="B6615" s="14" t="s">
        <v>3939</v>
      </c>
      <c r="C6615" s="66" t="s">
        <v>17</v>
      </c>
      <c r="D6615" s="66"/>
      <c r="E6615" s="66"/>
      <c r="F6615" s="13" t="s">
        <v>25</v>
      </c>
      <c r="G6615" s="15">
        <v>0.22939999999999999</v>
      </c>
      <c r="H6615" s="16">
        <v>32.799999999999997</v>
      </c>
      <c r="I6615" s="16">
        <f>TRUNC(TRUNC(G6615,8)*H6615,2)</f>
        <v>7.52</v>
      </c>
    </row>
    <row r="6616" spans="1:9" ht="18" customHeight="1" x14ac:dyDescent="0.25">
      <c r="A6616" s="8"/>
      <c r="B6616" s="8"/>
      <c r="C6616" s="8"/>
      <c r="D6616" s="8"/>
      <c r="E6616" s="8"/>
      <c r="F6616" s="8"/>
      <c r="G6616" s="67" t="s">
        <v>3875</v>
      </c>
      <c r="H6616" s="67"/>
      <c r="I6616" s="17">
        <f>SUM(I6614:I6615)</f>
        <v>13.149999999999999</v>
      </c>
    </row>
    <row r="6617" spans="1:9" ht="15" customHeight="1" x14ac:dyDescent="0.25">
      <c r="A6617" s="8"/>
      <c r="B6617" s="8"/>
      <c r="C6617" s="8"/>
      <c r="D6617" s="8"/>
      <c r="E6617" s="8"/>
      <c r="F6617" s="8"/>
      <c r="G6617" s="68" t="s">
        <v>3745</v>
      </c>
      <c r="H6617" s="68"/>
      <c r="I6617" s="4">
        <f>ROUND(SUM(I6612,I6616),2)</f>
        <v>22.93</v>
      </c>
    </row>
    <row r="6618" spans="1:9" ht="9.9499999999999993" customHeight="1" x14ac:dyDescent="0.25">
      <c r="A6618" s="8"/>
      <c r="B6618" s="8"/>
      <c r="C6618" s="8"/>
      <c r="D6618" s="8"/>
      <c r="E6618" s="8"/>
      <c r="F6618" s="8"/>
      <c r="G6618" s="62"/>
      <c r="H6618" s="62"/>
      <c r="I6618" s="62"/>
    </row>
    <row r="6619" spans="1:9" ht="20.100000000000001" customHeight="1" x14ac:dyDescent="0.25">
      <c r="A6619" s="63" t="s">
        <v>5881</v>
      </c>
      <c r="B6619" s="63"/>
      <c r="C6619" s="63"/>
      <c r="D6619" s="63"/>
      <c r="E6619" s="63"/>
      <c r="F6619" s="63"/>
      <c r="G6619" s="63"/>
      <c r="H6619" s="63"/>
      <c r="I6619" s="63"/>
    </row>
    <row r="6620" spans="1:9" ht="15" customHeight="1" x14ac:dyDescent="0.25">
      <c r="A6620" s="64" t="s">
        <v>3887</v>
      </c>
      <c r="B6620" s="64"/>
      <c r="C6620" s="65" t="s">
        <v>3</v>
      </c>
      <c r="D6620" s="65"/>
      <c r="E6620" s="65"/>
      <c r="F6620" s="12" t="s">
        <v>4</v>
      </c>
      <c r="G6620" s="12" t="s">
        <v>3725</v>
      </c>
      <c r="H6620" s="12" t="s">
        <v>3726</v>
      </c>
      <c r="I6620" s="12" t="s">
        <v>3727</v>
      </c>
    </row>
    <row r="6621" spans="1:9" ht="15" customHeight="1" x14ac:dyDescent="0.25">
      <c r="A6621" s="13" t="s">
        <v>4405</v>
      </c>
      <c r="B6621" s="14" t="s">
        <v>4406</v>
      </c>
      <c r="C6621" s="66" t="s">
        <v>17</v>
      </c>
      <c r="D6621" s="66"/>
      <c r="E6621" s="66"/>
      <c r="F6621" s="13" t="s">
        <v>61</v>
      </c>
      <c r="G6621" s="15">
        <v>1.6500000000000001E-2</v>
      </c>
      <c r="H6621" s="16">
        <v>63.09</v>
      </c>
      <c r="I6621" s="16">
        <f>TRUNC(TRUNC(G6621,8)*H6621,2)</f>
        <v>1.04</v>
      </c>
    </row>
    <row r="6622" spans="1:9" ht="21" customHeight="1" x14ac:dyDescent="0.25">
      <c r="A6622" s="13" t="s">
        <v>5834</v>
      </c>
      <c r="B6622" s="14" t="s">
        <v>5835</v>
      </c>
      <c r="C6622" s="66" t="s">
        <v>17</v>
      </c>
      <c r="D6622" s="66"/>
      <c r="E6622" s="66"/>
      <c r="F6622" s="13" t="s">
        <v>61</v>
      </c>
      <c r="G6622" s="15">
        <v>1</v>
      </c>
      <c r="H6622" s="16">
        <v>4.72</v>
      </c>
      <c r="I6622" s="16">
        <f>TRUNC(TRUNC(G6622,8)*H6622,2)</f>
        <v>4.72</v>
      </c>
    </row>
    <row r="6623" spans="1:9" ht="15" customHeight="1" x14ac:dyDescent="0.25">
      <c r="A6623" s="13" t="s">
        <v>4386</v>
      </c>
      <c r="B6623" s="14" t="s">
        <v>4387</v>
      </c>
      <c r="C6623" s="66" t="s">
        <v>17</v>
      </c>
      <c r="D6623" s="66"/>
      <c r="E6623" s="66"/>
      <c r="F6623" s="13" t="s">
        <v>61</v>
      </c>
      <c r="G6623" s="15">
        <v>5.0999999999999997E-2</v>
      </c>
      <c r="H6623" s="16">
        <v>1.9</v>
      </c>
      <c r="I6623" s="16">
        <f>TRUNC(TRUNC(G6623,8)*H6623,2)</f>
        <v>0.09</v>
      </c>
    </row>
    <row r="6624" spans="1:9" ht="21" customHeight="1" x14ac:dyDescent="0.25">
      <c r="A6624" s="13" t="s">
        <v>4409</v>
      </c>
      <c r="B6624" s="14" t="s">
        <v>4410</v>
      </c>
      <c r="C6624" s="66" t="s">
        <v>17</v>
      </c>
      <c r="D6624" s="66"/>
      <c r="E6624" s="66"/>
      <c r="F6624" s="13" t="s">
        <v>61</v>
      </c>
      <c r="G6624" s="15">
        <v>2.1999999999999999E-2</v>
      </c>
      <c r="H6624" s="16">
        <v>71.48</v>
      </c>
      <c r="I6624" s="16">
        <f>TRUNC(TRUNC(G6624,8)*H6624,2)</f>
        <v>1.57</v>
      </c>
    </row>
    <row r="6625" spans="1:9" ht="15" customHeight="1" x14ac:dyDescent="0.25">
      <c r="A6625" s="8"/>
      <c r="B6625" s="8"/>
      <c r="C6625" s="8"/>
      <c r="D6625" s="8"/>
      <c r="E6625" s="8"/>
      <c r="F6625" s="8"/>
      <c r="G6625" s="67" t="s">
        <v>3896</v>
      </c>
      <c r="H6625" s="67"/>
      <c r="I6625" s="17">
        <f>SUM(I6621:I6624)</f>
        <v>7.42</v>
      </c>
    </row>
    <row r="6626" spans="1:9" ht="15" customHeight="1" x14ac:dyDescent="0.25">
      <c r="A6626" s="64" t="s">
        <v>3872</v>
      </c>
      <c r="B6626" s="64"/>
      <c r="C6626" s="65" t="s">
        <v>3</v>
      </c>
      <c r="D6626" s="65"/>
      <c r="E6626" s="65"/>
      <c r="F6626" s="12" t="s">
        <v>4</v>
      </c>
      <c r="G6626" s="12" t="s">
        <v>3725</v>
      </c>
      <c r="H6626" s="12" t="s">
        <v>3726</v>
      </c>
      <c r="I6626" s="12" t="s">
        <v>3727</v>
      </c>
    </row>
    <row r="6627" spans="1:9" ht="21" customHeight="1" x14ac:dyDescent="0.25">
      <c r="A6627" s="13" t="s">
        <v>3936</v>
      </c>
      <c r="B6627" s="14" t="s">
        <v>3937</v>
      </c>
      <c r="C6627" s="66" t="s">
        <v>17</v>
      </c>
      <c r="D6627" s="66"/>
      <c r="E6627" s="66"/>
      <c r="F6627" s="13" t="s">
        <v>25</v>
      </c>
      <c r="G6627" s="15">
        <v>0.22939999999999999</v>
      </c>
      <c r="H6627" s="16">
        <v>24.57</v>
      </c>
      <c r="I6627" s="16">
        <f>TRUNC(TRUNC(G6627,8)*H6627,2)</f>
        <v>5.63</v>
      </c>
    </row>
    <row r="6628" spans="1:9" ht="21" customHeight="1" x14ac:dyDescent="0.25">
      <c r="A6628" s="13" t="s">
        <v>3938</v>
      </c>
      <c r="B6628" s="14" t="s">
        <v>3939</v>
      </c>
      <c r="C6628" s="66" t="s">
        <v>17</v>
      </c>
      <c r="D6628" s="66"/>
      <c r="E6628" s="66"/>
      <c r="F6628" s="13" t="s">
        <v>25</v>
      </c>
      <c r="G6628" s="15">
        <v>0.22939999999999999</v>
      </c>
      <c r="H6628" s="16">
        <v>32.799999999999997</v>
      </c>
      <c r="I6628" s="16">
        <f>TRUNC(TRUNC(G6628,8)*H6628,2)</f>
        <v>7.52</v>
      </c>
    </row>
    <row r="6629" spans="1:9" ht="18" customHeight="1" x14ac:dyDescent="0.25">
      <c r="A6629" s="8"/>
      <c r="B6629" s="8"/>
      <c r="C6629" s="8"/>
      <c r="D6629" s="8"/>
      <c r="E6629" s="8"/>
      <c r="F6629" s="8"/>
      <c r="G6629" s="67" t="s">
        <v>3875</v>
      </c>
      <c r="H6629" s="67"/>
      <c r="I6629" s="17">
        <f>SUM(I6627:I6628)</f>
        <v>13.149999999999999</v>
      </c>
    </row>
    <row r="6630" spans="1:9" ht="15" customHeight="1" x14ac:dyDescent="0.25">
      <c r="A6630" s="8"/>
      <c r="B6630" s="8"/>
      <c r="C6630" s="8"/>
      <c r="D6630" s="8"/>
      <c r="E6630" s="8"/>
      <c r="F6630" s="8"/>
      <c r="G6630" s="68" t="s">
        <v>3745</v>
      </c>
      <c r="H6630" s="68"/>
      <c r="I6630" s="4">
        <f>ROUND(SUM(I6625,I6629),2)</f>
        <v>20.57</v>
      </c>
    </row>
    <row r="6631" spans="1:9" ht="9.9499999999999993" customHeight="1" x14ac:dyDescent="0.25">
      <c r="A6631" s="8"/>
      <c r="B6631" s="8"/>
      <c r="C6631" s="8"/>
      <c r="D6631" s="8"/>
      <c r="E6631" s="8"/>
      <c r="F6631" s="8"/>
      <c r="G6631" s="62"/>
      <c r="H6631" s="62"/>
      <c r="I6631" s="62"/>
    </row>
    <row r="6632" spans="1:9" ht="20.100000000000001" customHeight="1" x14ac:dyDescent="0.25">
      <c r="A6632" s="63" t="s">
        <v>5882</v>
      </c>
      <c r="B6632" s="63"/>
      <c r="C6632" s="63"/>
      <c r="D6632" s="63"/>
      <c r="E6632" s="63"/>
      <c r="F6632" s="63"/>
      <c r="G6632" s="63"/>
      <c r="H6632" s="63"/>
      <c r="I6632" s="63"/>
    </row>
    <row r="6633" spans="1:9" ht="15" customHeight="1" x14ac:dyDescent="0.25">
      <c r="A6633" s="64" t="s">
        <v>3887</v>
      </c>
      <c r="B6633" s="64"/>
      <c r="C6633" s="65" t="s">
        <v>3</v>
      </c>
      <c r="D6633" s="65"/>
      <c r="E6633" s="65"/>
      <c r="F6633" s="12" t="s">
        <v>4</v>
      </c>
      <c r="G6633" s="12" t="s">
        <v>3725</v>
      </c>
      <c r="H6633" s="12" t="s">
        <v>3726</v>
      </c>
      <c r="I6633" s="12" t="s">
        <v>3727</v>
      </c>
    </row>
    <row r="6634" spans="1:9" ht="21" customHeight="1" x14ac:dyDescent="0.25">
      <c r="A6634" s="13" t="s">
        <v>5846</v>
      </c>
      <c r="B6634" s="14" t="s">
        <v>5847</v>
      </c>
      <c r="C6634" s="66" t="s">
        <v>17</v>
      </c>
      <c r="D6634" s="66"/>
      <c r="E6634" s="66"/>
      <c r="F6634" s="13" t="s">
        <v>61</v>
      </c>
      <c r="G6634" s="15">
        <v>1</v>
      </c>
      <c r="H6634" s="16">
        <v>4.22</v>
      </c>
      <c r="I6634" s="16">
        <f>TRUNC(TRUNC(G6634,8)*H6634,2)</f>
        <v>4.22</v>
      </c>
    </row>
    <row r="6635" spans="1:9" ht="15" customHeight="1" x14ac:dyDescent="0.25">
      <c r="A6635" s="13" t="s">
        <v>4405</v>
      </c>
      <c r="B6635" s="14" t="s">
        <v>4406</v>
      </c>
      <c r="C6635" s="66" t="s">
        <v>17</v>
      </c>
      <c r="D6635" s="66"/>
      <c r="E6635" s="66"/>
      <c r="F6635" s="13" t="s">
        <v>61</v>
      </c>
      <c r="G6635" s="15">
        <v>1.41E-2</v>
      </c>
      <c r="H6635" s="16">
        <v>63.09</v>
      </c>
      <c r="I6635" s="16">
        <f>TRUNC(TRUNC(G6635,8)*H6635,2)</f>
        <v>0.88</v>
      </c>
    </row>
    <row r="6636" spans="1:9" ht="15" customHeight="1" x14ac:dyDescent="0.25">
      <c r="A6636" s="13" t="s">
        <v>4386</v>
      </c>
      <c r="B6636" s="14" t="s">
        <v>4387</v>
      </c>
      <c r="C6636" s="66" t="s">
        <v>17</v>
      </c>
      <c r="D6636" s="66"/>
      <c r="E6636" s="66"/>
      <c r="F6636" s="13" t="s">
        <v>61</v>
      </c>
      <c r="G6636" s="15">
        <v>4.6899999999999997E-2</v>
      </c>
      <c r="H6636" s="16">
        <v>1.9</v>
      </c>
      <c r="I6636" s="16">
        <f>TRUNC(TRUNC(G6636,8)*H6636,2)</f>
        <v>0.08</v>
      </c>
    </row>
    <row r="6637" spans="1:9" ht="21" customHeight="1" x14ac:dyDescent="0.25">
      <c r="A6637" s="13" t="s">
        <v>4409</v>
      </c>
      <c r="B6637" s="14" t="s">
        <v>4410</v>
      </c>
      <c r="C6637" s="66" t="s">
        <v>17</v>
      </c>
      <c r="D6637" s="66"/>
      <c r="E6637" s="66"/>
      <c r="F6637" s="13" t="s">
        <v>61</v>
      </c>
      <c r="G6637" s="15">
        <v>1.7999999999999999E-2</v>
      </c>
      <c r="H6637" s="16">
        <v>71.48</v>
      </c>
      <c r="I6637" s="16">
        <f>TRUNC(TRUNC(G6637,8)*H6637,2)</f>
        <v>1.28</v>
      </c>
    </row>
    <row r="6638" spans="1:9" ht="15" customHeight="1" x14ac:dyDescent="0.25">
      <c r="A6638" s="8"/>
      <c r="B6638" s="8"/>
      <c r="C6638" s="8"/>
      <c r="D6638" s="8"/>
      <c r="E6638" s="8"/>
      <c r="F6638" s="8"/>
      <c r="G6638" s="67" t="s">
        <v>3896</v>
      </c>
      <c r="H6638" s="67"/>
      <c r="I6638" s="17">
        <f>SUM(I6634:I6637)</f>
        <v>6.46</v>
      </c>
    </row>
    <row r="6639" spans="1:9" ht="15" customHeight="1" x14ac:dyDescent="0.25">
      <c r="A6639" s="64" t="s">
        <v>3872</v>
      </c>
      <c r="B6639" s="64"/>
      <c r="C6639" s="65" t="s">
        <v>3</v>
      </c>
      <c r="D6639" s="65"/>
      <c r="E6639" s="65"/>
      <c r="F6639" s="12" t="s">
        <v>4</v>
      </c>
      <c r="G6639" s="12" t="s">
        <v>3725</v>
      </c>
      <c r="H6639" s="12" t="s">
        <v>3726</v>
      </c>
      <c r="I6639" s="12" t="s">
        <v>3727</v>
      </c>
    </row>
    <row r="6640" spans="1:9" ht="21" customHeight="1" x14ac:dyDescent="0.25">
      <c r="A6640" s="13" t="s">
        <v>3936</v>
      </c>
      <c r="B6640" s="14" t="s">
        <v>3937</v>
      </c>
      <c r="C6640" s="66" t="s">
        <v>17</v>
      </c>
      <c r="D6640" s="66"/>
      <c r="E6640" s="66"/>
      <c r="F6640" s="13" t="s">
        <v>25</v>
      </c>
      <c r="G6640" s="15">
        <v>0.1343</v>
      </c>
      <c r="H6640" s="16">
        <v>24.57</v>
      </c>
      <c r="I6640" s="16">
        <f>TRUNC(TRUNC(G6640,8)*H6640,2)</f>
        <v>3.29</v>
      </c>
    </row>
    <row r="6641" spans="1:9" ht="21" customHeight="1" x14ac:dyDescent="0.25">
      <c r="A6641" s="13" t="s">
        <v>3938</v>
      </c>
      <c r="B6641" s="14" t="s">
        <v>3939</v>
      </c>
      <c r="C6641" s="66" t="s">
        <v>17</v>
      </c>
      <c r="D6641" s="66"/>
      <c r="E6641" s="66"/>
      <c r="F6641" s="13" t="s">
        <v>25</v>
      </c>
      <c r="G6641" s="15">
        <v>0.1343</v>
      </c>
      <c r="H6641" s="16">
        <v>32.799999999999997</v>
      </c>
      <c r="I6641" s="16">
        <f>TRUNC(TRUNC(G6641,8)*H6641,2)</f>
        <v>4.4000000000000004</v>
      </c>
    </row>
    <row r="6642" spans="1:9" ht="18" customHeight="1" x14ac:dyDescent="0.25">
      <c r="A6642" s="8"/>
      <c r="B6642" s="8"/>
      <c r="C6642" s="8"/>
      <c r="D6642" s="8"/>
      <c r="E6642" s="8"/>
      <c r="F6642" s="8"/>
      <c r="G6642" s="67" t="s">
        <v>3875</v>
      </c>
      <c r="H6642" s="67"/>
      <c r="I6642" s="17">
        <f>SUM(I6640:I6641)</f>
        <v>7.69</v>
      </c>
    </row>
    <row r="6643" spans="1:9" ht="15" customHeight="1" x14ac:dyDescent="0.25">
      <c r="A6643" s="8"/>
      <c r="B6643" s="8"/>
      <c r="C6643" s="8"/>
      <c r="D6643" s="8"/>
      <c r="E6643" s="8"/>
      <c r="F6643" s="8"/>
      <c r="G6643" s="68" t="s">
        <v>3745</v>
      </c>
      <c r="H6643" s="68"/>
      <c r="I6643" s="4">
        <f>ROUND(SUM(I6638,I6642),2)</f>
        <v>14.15</v>
      </c>
    </row>
    <row r="6644" spans="1:9" ht="9.9499999999999993" customHeight="1" x14ac:dyDescent="0.25">
      <c r="A6644" s="8"/>
      <c r="B6644" s="8"/>
      <c r="C6644" s="8"/>
      <c r="D6644" s="8"/>
      <c r="E6644" s="8"/>
      <c r="F6644" s="8"/>
      <c r="G6644" s="62"/>
      <c r="H6644" s="62"/>
      <c r="I6644" s="62"/>
    </row>
    <row r="6645" spans="1:9" ht="20.100000000000001" customHeight="1" x14ac:dyDescent="0.25">
      <c r="A6645" s="63" t="s">
        <v>5883</v>
      </c>
      <c r="B6645" s="63"/>
      <c r="C6645" s="63"/>
      <c r="D6645" s="63"/>
      <c r="E6645" s="63"/>
      <c r="F6645" s="63"/>
      <c r="G6645" s="63"/>
      <c r="H6645" s="63"/>
      <c r="I6645" s="63"/>
    </row>
    <row r="6646" spans="1:9" ht="15" customHeight="1" x14ac:dyDescent="0.25">
      <c r="A6646" s="64" t="s">
        <v>3887</v>
      </c>
      <c r="B6646" s="64"/>
      <c r="C6646" s="65" t="s">
        <v>3</v>
      </c>
      <c r="D6646" s="65"/>
      <c r="E6646" s="65"/>
      <c r="F6646" s="12" t="s">
        <v>4</v>
      </c>
      <c r="G6646" s="12" t="s">
        <v>3725</v>
      </c>
      <c r="H6646" s="12" t="s">
        <v>3726</v>
      </c>
      <c r="I6646" s="12" t="s">
        <v>3727</v>
      </c>
    </row>
    <row r="6647" spans="1:9" ht="21" customHeight="1" x14ac:dyDescent="0.25">
      <c r="A6647" s="13" t="s">
        <v>5884</v>
      </c>
      <c r="B6647" s="14" t="s">
        <v>5885</v>
      </c>
      <c r="C6647" s="66" t="s">
        <v>17</v>
      </c>
      <c r="D6647" s="66"/>
      <c r="E6647" s="66"/>
      <c r="F6647" s="13" t="s">
        <v>61</v>
      </c>
      <c r="G6647" s="15">
        <v>1</v>
      </c>
      <c r="H6647" s="16">
        <v>47.16</v>
      </c>
      <c r="I6647" s="16">
        <f>TRUNC(TRUNC(G6647,8)*H6647,2)</f>
        <v>47.16</v>
      </c>
    </row>
    <row r="6648" spans="1:9" ht="15" customHeight="1" x14ac:dyDescent="0.25">
      <c r="A6648" s="8"/>
      <c r="B6648" s="8"/>
      <c r="C6648" s="8"/>
      <c r="D6648" s="8"/>
      <c r="E6648" s="8"/>
      <c r="F6648" s="8"/>
      <c r="G6648" s="67" t="s">
        <v>3896</v>
      </c>
      <c r="H6648" s="67"/>
      <c r="I6648" s="17">
        <f>SUM(I6647:I6647)</f>
        <v>47.16</v>
      </c>
    </row>
    <row r="6649" spans="1:9" ht="15" customHeight="1" x14ac:dyDescent="0.25">
      <c r="A6649" s="64" t="s">
        <v>3872</v>
      </c>
      <c r="B6649" s="64"/>
      <c r="C6649" s="65" t="s">
        <v>3</v>
      </c>
      <c r="D6649" s="65"/>
      <c r="E6649" s="65"/>
      <c r="F6649" s="12" t="s">
        <v>4</v>
      </c>
      <c r="G6649" s="12" t="s">
        <v>3725</v>
      </c>
      <c r="H6649" s="12" t="s">
        <v>3726</v>
      </c>
      <c r="I6649" s="12" t="s">
        <v>3727</v>
      </c>
    </row>
    <row r="6650" spans="1:9" ht="21" customHeight="1" x14ac:dyDescent="0.25">
      <c r="A6650" s="13" t="s">
        <v>4267</v>
      </c>
      <c r="B6650" s="14" t="s">
        <v>4268</v>
      </c>
      <c r="C6650" s="66" t="s">
        <v>17</v>
      </c>
      <c r="D6650" s="66"/>
      <c r="E6650" s="66"/>
      <c r="F6650" s="13" t="s">
        <v>25</v>
      </c>
      <c r="G6650" s="15">
        <v>0.63300000000000001</v>
      </c>
      <c r="H6650" s="16">
        <v>25.56</v>
      </c>
      <c r="I6650" s="16">
        <f>TRUNC(TRUNC(G6650,8)*H6650,2)</f>
        <v>16.170000000000002</v>
      </c>
    </row>
    <row r="6651" spans="1:9" ht="15" customHeight="1" x14ac:dyDescent="0.25">
      <c r="A6651" s="13" t="s">
        <v>4269</v>
      </c>
      <c r="B6651" s="14" t="s">
        <v>4270</v>
      </c>
      <c r="C6651" s="66" t="s">
        <v>17</v>
      </c>
      <c r="D6651" s="66"/>
      <c r="E6651" s="66"/>
      <c r="F6651" s="13" t="s">
        <v>25</v>
      </c>
      <c r="G6651" s="15">
        <v>0.63300000000000001</v>
      </c>
      <c r="H6651" s="16">
        <v>33.94</v>
      </c>
      <c r="I6651" s="16">
        <f>TRUNC(TRUNC(G6651,8)*H6651,2)</f>
        <v>21.48</v>
      </c>
    </row>
    <row r="6652" spans="1:9" ht="18" customHeight="1" x14ac:dyDescent="0.25">
      <c r="A6652" s="8"/>
      <c r="B6652" s="8"/>
      <c r="C6652" s="8"/>
      <c r="D6652" s="8"/>
      <c r="E6652" s="8"/>
      <c r="F6652" s="8"/>
      <c r="G6652" s="67" t="s">
        <v>3875</v>
      </c>
      <c r="H6652" s="67"/>
      <c r="I6652" s="17">
        <f>SUM(I6650:I6651)</f>
        <v>37.650000000000006</v>
      </c>
    </row>
    <row r="6653" spans="1:9" ht="15" customHeight="1" x14ac:dyDescent="0.25">
      <c r="A6653" s="8"/>
      <c r="B6653" s="8"/>
      <c r="C6653" s="8"/>
      <c r="D6653" s="8"/>
      <c r="E6653" s="8"/>
      <c r="F6653" s="8"/>
      <c r="G6653" s="68" t="s">
        <v>3745</v>
      </c>
      <c r="H6653" s="68"/>
      <c r="I6653" s="4">
        <f>ROUND(SUM(I6648,I6652),2)</f>
        <v>84.81</v>
      </c>
    </row>
    <row r="6654" spans="1:9" ht="9.9499999999999993" customHeight="1" x14ac:dyDescent="0.25">
      <c r="A6654" s="8"/>
      <c r="B6654" s="8"/>
      <c r="C6654" s="8"/>
      <c r="D6654" s="8"/>
      <c r="E6654" s="8"/>
      <c r="F6654" s="8"/>
      <c r="G6654" s="62"/>
      <c r="H6654" s="62"/>
      <c r="I6654" s="62"/>
    </row>
    <row r="6655" spans="1:9" ht="20.100000000000001" customHeight="1" x14ac:dyDescent="0.25">
      <c r="A6655" s="63" t="s">
        <v>5886</v>
      </c>
      <c r="B6655" s="63"/>
      <c r="C6655" s="63"/>
      <c r="D6655" s="63"/>
      <c r="E6655" s="63"/>
      <c r="F6655" s="63"/>
      <c r="G6655" s="63"/>
      <c r="H6655" s="63"/>
      <c r="I6655" s="63"/>
    </row>
    <row r="6656" spans="1:9" ht="15" customHeight="1" x14ac:dyDescent="0.25">
      <c r="A6656" s="64" t="s">
        <v>3887</v>
      </c>
      <c r="B6656" s="64"/>
      <c r="C6656" s="65" t="s">
        <v>3</v>
      </c>
      <c r="D6656" s="65"/>
      <c r="E6656" s="65"/>
      <c r="F6656" s="12" t="s">
        <v>4</v>
      </c>
      <c r="G6656" s="12" t="s">
        <v>3725</v>
      </c>
      <c r="H6656" s="12" t="s">
        <v>3726</v>
      </c>
      <c r="I6656" s="12" t="s">
        <v>3727</v>
      </c>
    </row>
    <row r="6657" spans="1:9" ht="21" customHeight="1" x14ac:dyDescent="0.25">
      <c r="A6657" s="13" t="s">
        <v>4407</v>
      </c>
      <c r="B6657" s="14" t="s">
        <v>4408</v>
      </c>
      <c r="C6657" s="66" t="s">
        <v>17</v>
      </c>
      <c r="D6657" s="66"/>
      <c r="E6657" s="66"/>
      <c r="F6657" s="13" t="s">
        <v>61</v>
      </c>
      <c r="G6657" s="15">
        <v>1.06E-2</v>
      </c>
      <c r="H6657" s="16">
        <v>13.86</v>
      </c>
      <c r="I6657" s="16">
        <f>TRUNC(TRUNC(G6657,8)*H6657,2)</f>
        <v>0.14000000000000001</v>
      </c>
    </row>
    <row r="6658" spans="1:9" ht="21" customHeight="1" x14ac:dyDescent="0.25">
      <c r="A6658" s="13" t="s">
        <v>5887</v>
      </c>
      <c r="B6658" s="14" t="s">
        <v>5888</v>
      </c>
      <c r="C6658" s="66" t="s">
        <v>17</v>
      </c>
      <c r="D6658" s="66"/>
      <c r="E6658" s="66"/>
      <c r="F6658" s="13" t="s">
        <v>61</v>
      </c>
      <c r="G6658" s="15">
        <v>1</v>
      </c>
      <c r="H6658" s="16">
        <v>28.63</v>
      </c>
      <c r="I6658" s="16">
        <f>TRUNC(TRUNC(G6658,8)*H6658,2)</f>
        <v>28.63</v>
      </c>
    </row>
    <row r="6659" spans="1:9" ht="15" customHeight="1" x14ac:dyDescent="0.25">
      <c r="A6659" s="8"/>
      <c r="B6659" s="8"/>
      <c r="C6659" s="8"/>
      <c r="D6659" s="8"/>
      <c r="E6659" s="8"/>
      <c r="F6659" s="8"/>
      <c r="G6659" s="67" t="s">
        <v>3896</v>
      </c>
      <c r="H6659" s="67"/>
      <c r="I6659" s="17">
        <f>SUM(I6657:I6658)</f>
        <v>28.77</v>
      </c>
    </row>
    <row r="6660" spans="1:9" ht="15" customHeight="1" x14ac:dyDescent="0.25">
      <c r="A6660" s="64" t="s">
        <v>3872</v>
      </c>
      <c r="B6660" s="64"/>
      <c r="C6660" s="65" t="s">
        <v>3</v>
      </c>
      <c r="D6660" s="65"/>
      <c r="E6660" s="65"/>
      <c r="F6660" s="12" t="s">
        <v>4</v>
      </c>
      <c r="G6660" s="12" t="s">
        <v>3725</v>
      </c>
      <c r="H6660" s="12" t="s">
        <v>3726</v>
      </c>
      <c r="I6660" s="12" t="s">
        <v>3727</v>
      </c>
    </row>
    <row r="6661" spans="1:9" ht="21" customHeight="1" x14ac:dyDescent="0.25">
      <c r="A6661" s="13" t="s">
        <v>3936</v>
      </c>
      <c r="B6661" s="14" t="s">
        <v>3937</v>
      </c>
      <c r="C6661" s="66" t="s">
        <v>17</v>
      </c>
      <c r="D6661" s="66"/>
      <c r="E6661" s="66"/>
      <c r="F6661" s="13" t="s">
        <v>25</v>
      </c>
      <c r="G6661" s="15">
        <v>0.11020000000000001</v>
      </c>
      <c r="H6661" s="16">
        <v>24.57</v>
      </c>
      <c r="I6661" s="16">
        <f>TRUNC(TRUNC(G6661,8)*H6661,2)</f>
        <v>2.7</v>
      </c>
    </row>
    <row r="6662" spans="1:9" ht="21" customHeight="1" x14ac:dyDescent="0.25">
      <c r="A6662" s="13" t="s">
        <v>3938</v>
      </c>
      <c r="B6662" s="14" t="s">
        <v>3939</v>
      </c>
      <c r="C6662" s="66" t="s">
        <v>17</v>
      </c>
      <c r="D6662" s="66"/>
      <c r="E6662" s="66"/>
      <c r="F6662" s="13" t="s">
        <v>25</v>
      </c>
      <c r="G6662" s="15">
        <v>0.11020000000000001</v>
      </c>
      <c r="H6662" s="16">
        <v>32.799999999999997</v>
      </c>
      <c r="I6662" s="16">
        <f>TRUNC(TRUNC(G6662,8)*H6662,2)</f>
        <v>3.61</v>
      </c>
    </row>
    <row r="6663" spans="1:9" ht="18" customHeight="1" x14ac:dyDescent="0.25">
      <c r="A6663" s="8"/>
      <c r="B6663" s="8"/>
      <c r="C6663" s="8"/>
      <c r="D6663" s="8"/>
      <c r="E6663" s="8"/>
      <c r="F6663" s="8"/>
      <c r="G6663" s="67" t="s">
        <v>3875</v>
      </c>
      <c r="H6663" s="67"/>
      <c r="I6663" s="17">
        <f>SUM(I6661:I6662)</f>
        <v>6.3100000000000005</v>
      </c>
    </row>
    <row r="6664" spans="1:9" ht="15" customHeight="1" x14ac:dyDescent="0.25">
      <c r="A6664" s="8"/>
      <c r="B6664" s="8"/>
      <c r="C6664" s="8"/>
      <c r="D6664" s="8"/>
      <c r="E6664" s="8"/>
      <c r="F6664" s="8"/>
      <c r="G6664" s="68" t="s">
        <v>3745</v>
      </c>
      <c r="H6664" s="68"/>
      <c r="I6664" s="4">
        <f>ROUND(SUM(I6659,I6663),2)</f>
        <v>35.08</v>
      </c>
    </row>
    <row r="6665" spans="1:9" ht="9.9499999999999993" customHeight="1" x14ac:dyDescent="0.25">
      <c r="A6665" s="8"/>
      <c r="B6665" s="8"/>
      <c r="C6665" s="8"/>
      <c r="D6665" s="8"/>
      <c r="E6665" s="8"/>
      <c r="F6665" s="8"/>
      <c r="G6665" s="62"/>
      <c r="H6665" s="62"/>
      <c r="I6665" s="62"/>
    </row>
    <row r="6666" spans="1:9" ht="20.100000000000001" customHeight="1" x14ac:dyDescent="0.25">
      <c r="A6666" s="63" t="s">
        <v>5889</v>
      </c>
      <c r="B6666" s="63"/>
      <c r="C6666" s="63"/>
      <c r="D6666" s="63"/>
      <c r="E6666" s="63"/>
      <c r="F6666" s="63"/>
      <c r="G6666" s="63"/>
      <c r="H6666" s="63"/>
      <c r="I6666" s="63"/>
    </row>
    <row r="6667" spans="1:9" ht="15" customHeight="1" x14ac:dyDescent="0.25">
      <c r="A6667" s="64" t="s">
        <v>3887</v>
      </c>
      <c r="B6667" s="64"/>
      <c r="C6667" s="65" t="s">
        <v>3</v>
      </c>
      <c r="D6667" s="65"/>
      <c r="E6667" s="65"/>
      <c r="F6667" s="12" t="s">
        <v>4</v>
      </c>
      <c r="G6667" s="12" t="s">
        <v>3725</v>
      </c>
      <c r="H6667" s="12" t="s">
        <v>3726</v>
      </c>
      <c r="I6667" s="12" t="s">
        <v>3727</v>
      </c>
    </row>
    <row r="6668" spans="1:9" ht="21" customHeight="1" x14ac:dyDescent="0.25">
      <c r="A6668" s="13" t="s">
        <v>4407</v>
      </c>
      <c r="B6668" s="14" t="s">
        <v>4408</v>
      </c>
      <c r="C6668" s="66" t="s">
        <v>17</v>
      </c>
      <c r="D6668" s="66"/>
      <c r="E6668" s="66"/>
      <c r="F6668" s="13" t="s">
        <v>61</v>
      </c>
      <c r="G6668" s="15">
        <v>1.9199999999999998E-2</v>
      </c>
      <c r="H6668" s="16">
        <v>13.86</v>
      </c>
      <c r="I6668" s="16">
        <f>TRUNC(TRUNC(G6668,8)*H6668,2)</f>
        <v>0.26</v>
      </c>
    </row>
    <row r="6669" spans="1:9" ht="21" customHeight="1" x14ac:dyDescent="0.25">
      <c r="A6669" s="13" t="s">
        <v>5890</v>
      </c>
      <c r="B6669" s="14" t="s">
        <v>5891</v>
      </c>
      <c r="C6669" s="66" t="s">
        <v>17</v>
      </c>
      <c r="D6669" s="66"/>
      <c r="E6669" s="66"/>
      <c r="F6669" s="13" t="s">
        <v>61</v>
      </c>
      <c r="G6669" s="15">
        <v>1</v>
      </c>
      <c r="H6669" s="16">
        <v>96.93</v>
      </c>
      <c r="I6669" s="16">
        <f>TRUNC(TRUNC(G6669,8)*H6669,2)</f>
        <v>96.93</v>
      </c>
    </row>
    <row r="6670" spans="1:9" ht="15" customHeight="1" x14ac:dyDescent="0.25">
      <c r="A6670" s="8"/>
      <c r="B6670" s="8"/>
      <c r="C6670" s="8"/>
      <c r="D6670" s="8"/>
      <c r="E6670" s="8"/>
      <c r="F6670" s="8"/>
      <c r="G6670" s="67" t="s">
        <v>3896</v>
      </c>
      <c r="H6670" s="67"/>
      <c r="I6670" s="17">
        <f>SUM(I6668:I6669)</f>
        <v>97.190000000000012</v>
      </c>
    </row>
    <row r="6671" spans="1:9" ht="15" customHeight="1" x14ac:dyDescent="0.25">
      <c r="A6671" s="64" t="s">
        <v>3872</v>
      </c>
      <c r="B6671" s="64"/>
      <c r="C6671" s="65" t="s">
        <v>3</v>
      </c>
      <c r="D6671" s="65"/>
      <c r="E6671" s="65"/>
      <c r="F6671" s="12" t="s">
        <v>4</v>
      </c>
      <c r="G6671" s="12" t="s">
        <v>3725</v>
      </c>
      <c r="H6671" s="12" t="s">
        <v>3726</v>
      </c>
      <c r="I6671" s="12" t="s">
        <v>3727</v>
      </c>
    </row>
    <row r="6672" spans="1:9" ht="21" customHeight="1" x14ac:dyDescent="0.25">
      <c r="A6672" s="13" t="s">
        <v>3936</v>
      </c>
      <c r="B6672" s="14" t="s">
        <v>3937</v>
      </c>
      <c r="C6672" s="66" t="s">
        <v>17</v>
      </c>
      <c r="D6672" s="66"/>
      <c r="E6672" s="66"/>
      <c r="F6672" s="13" t="s">
        <v>25</v>
      </c>
      <c r="G6672" s="15">
        <v>0.26329999999999998</v>
      </c>
      <c r="H6672" s="16">
        <v>24.57</v>
      </c>
      <c r="I6672" s="16">
        <f>TRUNC(TRUNC(G6672,8)*H6672,2)</f>
        <v>6.46</v>
      </c>
    </row>
    <row r="6673" spans="1:9" ht="21" customHeight="1" x14ac:dyDescent="0.25">
      <c r="A6673" s="13" t="s">
        <v>3938</v>
      </c>
      <c r="B6673" s="14" t="s">
        <v>3939</v>
      </c>
      <c r="C6673" s="66" t="s">
        <v>17</v>
      </c>
      <c r="D6673" s="66"/>
      <c r="E6673" s="66"/>
      <c r="F6673" s="13" t="s">
        <v>25</v>
      </c>
      <c r="G6673" s="15">
        <v>0.26329999999999998</v>
      </c>
      <c r="H6673" s="16">
        <v>32.799999999999997</v>
      </c>
      <c r="I6673" s="16">
        <f>TRUNC(TRUNC(G6673,8)*H6673,2)</f>
        <v>8.6300000000000008</v>
      </c>
    </row>
    <row r="6674" spans="1:9" ht="18" customHeight="1" x14ac:dyDescent="0.25">
      <c r="A6674" s="8"/>
      <c r="B6674" s="8"/>
      <c r="C6674" s="8"/>
      <c r="D6674" s="8"/>
      <c r="E6674" s="8"/>
      <c r="F6674" s="8"/>
      <c r="G6674" s="67" t="s">
        <v>3875</v>
      </c>
      <c r="H6674" s="67"/>
      <c r="I6674" s="17">
        <f>SUM(I6672:I6673)</f>
        <v>15.09</v>
      </c>
    </row>
    <row r="6675" spans="1:9" ht="15" customHeight="1" x14ac:dyDescent="0.25">
      <c r="A6675" s="8"/>
      <c r="B6675" s="8"/>
      <c r="C6675" s="8"/>
      <c r="D6675" s="8"/>
      <c r="E6675" s="8"/>
      <c r="F6675" s="8"/>
      <c r="G6675" s="68" t="s">
        <v>3745</v>
      </c>
      <c r="H6675" s="68"/>
      <c r="I6675" s="4">
        <f>ROUND(SUM(I6670,I6674),2)</f>
        <v>112.28</v>
      </c>
    </row>
    <row r="6676" spans="1:9" ht="9.9499999999999993" customHeight="1" x14ac:dyDescent="0.25">
      <c r="A6676" s="8"/>
      <c r="B6676" s="8"/>
      <c r="C6676" s="8"/>
      <c r="D6676" s="8"/>
      <c r="E6676" s="8"/>
      <c r="F6676" s="8"/>
      <c r="G6676" s="62"/>
      <c r="H6676" s="62"/>
      <c r="I6676" s="62"/>
    </row>
    <row r="6677" spans="1:9" ht="20.100000000000001" customHeight="1" x14ac:dyDescent="0.25">
      <c r="A6677" s="63" t="s">
        <v>5892</v>
      </c>
      <c r="B6677" s="63"/>
      <c r="C6677" s="63"/>
      <c r="D6677" s="63"/>
      <c r="E6677" s="63"/>
      <c r="F6677" s="63"/>
      <c r="G6677" s="63"/>
      <c r="H6677" s="63"/>
      <c r="I6677" s="63"/>
    </row>
    <row r="6678" spans="1:9" ht="15" customHeight="1" x14ac:dyDescent="0.25">
      <c r="A6678" s="64" t="s">
        <v>3887</v>
      </c>
      <c r="B6678" s="64"/>
      <c r="C6678" s="65" t="s">
        <v>3</v>
      </c>
      <c r="D6678" s="65"/>
      <c r="E6678" s="65"/>
      <c r="F6678" s="12" t="s">
        <v>4</v>
      </c>
      <c r="G6678" s="12" t="s">
        <v>3725</v>
      </c>
      <c r="H6678" s="12" t="s">
        <v>3726</v>
      </c>
      <c r="I6678" s="12" t="s">
        <v>3727</v>
      </c>
    </row>
    <row r="6679" spans="1:9" ht="21" customHeight="1" x14ac:dyDescent="0.25">
      <c r="A6679" s="13" t="s">
        <v>4407</v>
      </c>
      <c r="B6679" s="14" t="s">
        <v>4408</v>
      </c>
      <c r="C6679" s="66" t="s">
        <v>17</v>
      </c>
      <c r="D6679" s="66"/>
      <c r="E6679" s="66"/>
      <c r="F6679" s="13" t="s">
        <v>61</v>
      </c>
      <c r="G6679" s="15">
        <v>2.4E-2</v>
      </c>
      <c r="H6679" s="16">
        <v>13.86</v>
      </c>
      <c r="I6679" s="16">
        <f>TRUNC(TRUNC(G6679,8)*H6679,2)</f>
        <v>0.33</v>
      </c>
    </row>
    <row r="6680" spans="1:9" ht="15" customHeight="1" x14ac:dyDescent="0.25">
      <c r="A6680" s="13" t="s">
        <v>5893</v>
      </c>
      <c r="B6680" s="14" t="s">
        <v>5894</v>
      </c>
      <c r="C6680" s="66" t="s">
        <v>17</v>
      </c>
      <c r="D6680" s="66"/>
      <c r="E6680" s="66"/>
      <c r="F6680" s="13" t="s">
        <v>61</v>
      </c>
      <c r="G6680" s="15">
        <v>1</v>
      </c>
      <c r="H6680" s="16">
        <v>135.01</v>
      </c>
      <c r="I6680" s="16">
        <f>TRUNC(TRUNC(G6680,8)*H6680,2)</f>
        <v>135.01</v>
      </c>
    </row>
    <row r="6681" spans="1:9" ht="15" customHeight="1" x14ac:dyDescent="0.25">
      <c r="A6681" s="8"/>
      <c r="B6681" s="8"/>
      <c r="C6681" s="8"/>
      <c r="D6681" s="8"/>
      <c r="E6681" s="8"/>
      <c r="F6681" s="8"/>
      <c r="G6681" s="67" t="s">
        <v>3896</v>
      </c>
      <c r="H6681" s="67"/>
      <c r="I6681" s="17">
        <f>SUM(I6679:I6680)</f>
        <v>135.34</v>
      </c>
    </row>
    <row r="6682" spans="1:9" ht="15" customHeight="1" x14ac:dyDescent="0.25">
      <c r="A6682" s="64" t="s">
        <v>3872</v>
      </c>
      <c r="B6682" s="64"/>
      <c r="C6682" s="65" t="s">
        <v>3</v>
      </c>
      <c r="D6682" s="65"/>
      <c r="E6682" s="65"/>
      <c r="F6682" s="12" t="s">
        <v>4</v>
      </c>
      <c r="G6682" s="12" t="s">
        <v>3725</v>
      </c>
      <c r="H6682" s="12" t="s">
        <v>3726</v>
      </c>
      <c r="I6682" s="12" t="s">
        <v>3727</v>
      </c>
    </row>
    <row r="6683" spans="1:9" ht="21" customHeight="1" x14ac:dyDescent="0.25">
      <c r="A6683" s="13" t="s">
        <v>3936</v>
      </c>
      <c r="B6683" s="14" t="s">
        <v>3937</v>
      </c>
      <c r="C6683" s="66" t="s">
        <v>17</v>
      </c>
      <c r="D6683" s="66"/>
      <c r="E6683" s="66"/>
      <c r="F6683" s="13" t="s">
        <v>25</v>
      </c>
      <c r="G6683" s="15">
        <v>0.33979999999999999</v>
      </c>
      <c r="H6683" s="16">
        <v>24.57</v>
      </c>
      <c r="I6683" s="16">
        <f>TRUNC(TRUNC(G6683,8)*H6683,2)</f>
        <v>8.34</v>
      </c>
    </row>
    <row r="6684" spans="1:9" ht="21" customHeight="1" x14ac:dyDescent="0.25">
      <c r="A6684" s="13" t="s">
        <v>3938</v>
      </c>
      <c r="B6684" s="14" t="s">
        <v>3939</v>
      </c>
      <c r="C6684" s="66" t="s">
        <v>17</v>
      </c>
      <c r="D6684" s="66"/>
      <c r="E6684" s="66"/>
      <c r="F6684" s="13" t="s">
        <v>25</v>
      </c>
      <c r="G6684" s="15">
        <v>0.33979999999999999</v>
      </c>
      <c r="H6684" s="16">
        <v>32.799999999999997</v>
      </c>
      <c r="I6684" s="16">
        <f>TRUNC(TRUNC(G6684,8)*H6684,2)</f>
        <v>11.14</v>
      </c>
    </row>
    <row r="6685" spans="1:9" ht="18" customHeight="1" x14ac:dyDescent="0.25">
      <c r="A6685" s="8"/>
      <c r="B6685" s="8"/>
      <c r="C6685" s="8"/>
      <c r="D6685" s="8"/>
      <c r="E6685" s="8"/>
      <c r="F6685" s="8"/>
      <c r="G6685" s="67" t="s">
        <v>3875</v>
      </c>
      <c r="H6685" s="67"/>
      <c r="I6685" s="17">
        <f>SUM(I6683:I6684)</f>
        <v>19.48</v>
      </c>
    </row>
    <row r="6686" spans="1:9" ht="15" customHeight="1" x14ac:dyDescent="0.25">
      <c r="A6686" s="8"/>
      <c r="B6686" s="8"/>
      <c r="C6686" s="8"/>
      <c r="D6686" s="8"/>
      <c r="E6686" s="8"/>
      <c r="F6686" s="8"/>
      <c r="G6686" s="68" t="s">
        <v>3745</v>
      </c>
      <c r="H6686" s="68"/>
      <c r="I6686" s="4">
        <f>ROUND(SUM(I6681,I6685),2)</f>
        <v>154.82</v>
      </c>
    </row>
    <row r="6687" spans="1:9" ht="9.9499999999999993" customHeight="1" x14ac:dyDescent="0.25">
      <c r="A6687" s="8"/>
      <c r="B6687" s="8"/>
      <c r="C6687" s="8"/>
      <c r="D6687" s="8"/>
      <c r="E6687" s="8"/>
      <c r="F6687" s="8"/>
      <c r="G6687" s="62"/>
      <c r="H6687" s="62"/>
      <c r="I6687" s="62"/>
    </row>
    <row r="6688" spans="1:9" ht="20.100000000000001" customHeight="1" x14ac:dyDescent="0.25">
      <c r="A6688" s="63" t="s">
        <v>5895</v>
      </c>
      <c r="B6688" s="63"/>
      <c r="C6688" s="63"/>
      <c r="D6688" s="63"/>
      <c r="E6688" s="63"/>
      <c r="F6688" s="63"/>
      <c r="G6688" s="63"/>
      <c r="H6688" s="63"/>
      <c r="I6688" s="63"/>
    </row>
    <row r="6689" spans="1:9" ht="15" customHeight="1" x14ac:dyDescent="0.25">
      <c r="A6689" s="64" t="s">
        <v>3887</v>
      </c>
      <c r="B6689" s="64"/>
      <c r="C6689" s="65" t="s">
        <v>3</v>
      </c>
      <c r="D6689" s="65"/>
      <c r="E6689" s="65"/>
      <c r="F6689" s="12" t="s">
        <v>4</v>
      </c>
      <c r="G6689" s="12" t="s">
        <v>3725</v>
      </c>
      <c r="H6689" s="12" t="s">
        <v>3726</v>
      </c>
      <c r="I6689" s="12" t="s">
        <v>3727</v>
      </c>
    </row>
    <row r="6690" spans="1:9" ht="21" customHeight="1" x14ac:dyDescent="0.25">
      <c r="A6690" s="13" t="s">
        <v>4407</v>
      </c>
      <c r="B6690" s="14" t="s">
        <v>4408</v>
      </c>
      <c r="C6690" s="66" t="s">
        <v>17</v>
      </c>
      <c r="D6690" s="66"/>
      <c r="E6690" s="66"/>
      <c r="F6690" s="13" t="s">
        <v>61</v>
      </c>
      <c r="G6690" s="15">
        <v>1.2E-2</v>
      </c>
      <c r="H6690" s="16">
        <v>13.86</v>
      </c>
      <c r="I6690" s="16">
        <f>TRUNC(TRUNC(G6690,8)*H6690,2)</f>
        <v>0.16</v>
      </c>
    </row>
    <row r="6691" spans="1:9" ht="21" customHeight="1" x14ac:dyDescent="0.25">
      <c r="A6691" s="13" t="s">
        <v>5896</v>
      </c>
      <c r="B6691" s="14" t="s">
        <v>5897</v>
      </c>
      <c r="C6691" s="66" t="s">
        <v>17</v>
      </c>
      <c r="D6691" s="66"/>
      <c r="E6691" s="66"/>
      <c r="F6691" s="13" t="s">
        <v>61</v>
      </c>
      <c r="G6691" s="15">
        <v>1</v>
      </c>
      <c r="H6691" s="16">
        <v>224.15</v>
      </c>
      <c r="I6691" s="16">
        <f>TRUNC(TRUNC(G6691,8)*H6691,2)</f>
        <v>224.15</v>
      </c>
    </row>
    <row r="6692" spans="1:9" ht="15" customHeight="1" x14ac:dyDescent="0.25">
      <c r="A6692" s="8"/>
      <c r="B6692" s="8"/>
      <c r="C6692" s="8"/>
      <c r="D6692" s="8"/>
      <c r="E6692" s="8"/>
      <c r="F6692" s="8"/>
      <c r="G6692" s="67" t="s">
        <v>3896</v>
      </c>
      <c r="H6692" s="67"/>
      <c r="I6692" s="17">
        <f>SUM(I6690:I6691)</f>
        <v>224.31</v>
      </c>
    </row>
    <row r="6693" spans="1:9" ht="15" customHeight="1" x14ac:dyDescent="0.25">
      <c r="A6693" s="64" t="s">
        <v>3872</v>
      </c>
      <c r="B6693" s="64"/>
      <c r="C6693" s="65" t="s">
        <v>3</v>
      </c>
      <c r="D6693" s="65"/>
      <c r="E6693" s="65"/>
      <c r="F6693" s="12" t="s">
        <v>4</v>
      </c>
      <c r="G6693" s="12" t="s">
        <v>3725</v>
      </c>
      <c r="H6693" s="12" t="s">
        <v>3726</v>
      </c>
      <c r="I6693" s="12" t="s">
        <v>3727</v>
      </c>
    </row>
    <row r="6694" spans="1:9" ht="21" customHeight="1" x14ac:dyDescent="0.25">
      <c r="A6694" s="13" t="s">
        <v>3936</v>
      </c>
      <c r="B6694" s="14" t="s">
        <v>3937</v>
      </c>
      <c r="C6694" s="66" t="s">
        <v>17</v>
      </c>
      <c r="D6694" s="66"/>
      <c r="E6694" s="66"/>
      <c r="F6694" s="13" t="s">
        <v>25</v>
      </c>
      <c r="G6694" s="15">
        <v>0.1699</v>
      </c>
      <c r="H6694" s="16">
        <v>24.57</v>
      </c>
      <c r="I6694" s="16">
        <f>TRUNC(TRUNC(G6694,8)*H6694,2)</f>
        <v>4.17</v>
      </c>
    </row>
    <row r="6695" spans="1:9" ht="21" customHeight="1" x14ac:dyDescent="0.25">
      <c r="A6695" s="13" t="s">
        <v>3938</v>
      </c>
      <c r="B6695" s="14" t="s">
        <v>3939</v>
      </c>
      <c r="C6695" s="66" t="s">
        <v>17</v>
      </c>
      <c r="D6695" s="66"/>
      <c r="E6695" s="66"/>
      <c r="F6695" s="13" t="s">
        <v>25</v>
      </c>
      <c r="G6695" s="15">
        <v>0.1699</v>
      </c>
      <c r="H6695" s="16">
        <v>32.799999999999997</v>
      </c>
      <c r="I6695" s="16">
        <f>TRUNC(TRUNC(G6695,8)*H6695,2)</f>
        <v>5.57</v>
      </c>
    </row>
    <row r="6696" spans="1:9" ht="18" customHeight="1" x14ac:dyDescent="0.25">
      <c r="A6696" s="8"/>
      <c r="B6696" s="8"/>
      <c r="C6696" s="8"/>
      <c r="D6696" s="8"/>
      <c r="E6696" s="8"/>
      <c r="F6696" s="8"/>
      <c r="G6696" s="67" t="s">
        <v>3875</v>
      </c>
      <c r="H6696" s="67"/>
      <c r="I6696" s="17">
        <f>SUM(I6694:I6695)</f>
        <v>9.74</v>
      </c>
    </row>
    <row r="6697" spans="1:9" ht="15" customHeight="1" x14ac:dyDescent="0.25">
      <c r="A6697" s="8"/>
      <c r="B6697" s="8"/>
      <c r="C6697" s="8"/>
      <c r="D6697" s="8"/>
      <c r="E6697" s="8"/>
      <c r="F6697" s="8"/>
      <c r="G6697" s="68" t="s">
        <v>3745</v>
      </c>
      <c r="H6697" s="68"/>
      <c r="I6697" s="4">
        <f>ROUND(SUM(I6692,I6696),2)</f>
        <v>234.05</v>
      </c>
    </row>
    <row r="6698" spans="1:9" ht="9.9499999999999993" customHeight="1" x14ac:dyDescent="0.25">
      <c r="A6698" s="8"/>
      <c r="B6698" s="8"/>
      <c r="C6698" s="8"/>
      <c r="D6698" s="8"/>
      <c r="E6698" s="8"/>
      <c r="F6698" s="8"/>
      <c r="G6698" s="62"/>
      <c r="H6698" s="62"/>
      <c r="I6698" s="62"/>
    </row>
    <row r="6699" spans="1:9" ht="20.100000000000001" customHeight="1" x14ac:dyDescent="0.25">
      <c r="A6699" s="63" t="s">
        <v>5898</v>
      </c>
      <c r="B6699" s="63"/>
      <c r="C6699" s="63"/>
      <c r="D6699" s="63"/>
      <c r="E6699" s="63"/>
      <c r="F6699" s="63"/>
      <c r="G6699" s="63"/>
      <c r="H6699" s="63"/>
      <c r="I6699" s="63"/>
    </row>
    <row r="6700" spans="1:9" ht="15" customHeight="1" x14ac:dyDescent="0.25">
      <c r="A6700" s="64" t="s">
        <v>3887</v>
      </c>
      <c r="B6700" s="64"/>
      <c r="C6700" s="65" t="s">
        <v>3</v>
      </c>
      <c r="D6700" s="65"/>
      <c r="E6700" s="65"/>
      <c r="F6700" s="12" t="s">
        <v>4</v>
      </c>
      <c r="G6700" s="12" t="s">
        <v>3725</v>
      </c>
      <c r="H6700" s="12" t="s">
        <v>3726</v>
      </c>
      <c r="I6700" s="12" t="s">
        <v>3727</v>
      </c>
    </row>
    <row r="6701" spans="1:9" ht="21" customHeight="1" x14ac:dyDescent="0.25">
      <c r="A6701" s="13" t="s">
        <v>4407</v>
      </c>
      <c r="B6701" s="14" t="s">
        <v>4408</v>
      </c>
      <c r="C6701" s="66" t="s">
        <v>17</v>
      </c>
      <c r="D6701" s="66"/>
      <c r="E6701" s="66"/>
      <c r="F6701" s="13" t="s">
        <v>61</v>
      </c>
      <c r="G6701" s="15">
        <v>1.9199999999999998E-2</v>
      </c>
      <c r="H6701" s="16">
        <v>13.86</v>
      </c>
      <c r="I6701" s="16">
        <f>TRUNC(TRUNC(G6701,8)*H6701,2)</f>
        <v>0.26</v>
      </c>
    </row>
    <row r="6702" spans="1:9" ht="21" customHeight="1" x14ac:dyDescent="0.25">
      <c r="A6702" s="13" t="s">
        <v>5899</v>
      </c>
      <c r="B6702" s="14" t="s">
        <v>5900</v>
      </c>
      <c r="C6702" s="66" t="s">
        <v>17</v>
      </c>
      <c r="D6702" s="66"/>
      <c r="E6702" s="66"/>
      <c r="F6702" s="13" t="s">
        <v>61</v>
      </c>
      <c r="G6702" s="15">
        <v>1</v>
      </c>
      <c r="H6702" s="16">
        <v>152.85</v>
      </c>
      <c r="I6702" s="16">
        <f>TRUNC(TRUNC(G6702,8)*H6702,2)</f>
        <v>152.85</v>
      </c>
    </row>
    <row r="6703" spans="1:9" ht="15" customHeight="1" x14ac:dyDescent="0.25">
      <c r="A6703" s="8"/>
      <c r="B6703" s="8"/>
      <c r="C6703" s="8"/>
      <c r="D6703" s="8"/>
      <c r="E6703" s="8"/>
      <c r="F6703" s="8"/>
      <c r="G6703" s="67" t="s">
        <v>3896</v>
      </c>
      <c r="H6703" s="67"/>
      <c r="I6703" s="17">
        <f>SUM(I6701:I6702)</f>
        <v>153.10999999999999</v>
      </c>
    </row>
    <row r="6704" spans="1:9" ht="15" customHeight="1" x14ac:dyDescent="0.25">
      <c r="A6704" s="64" t="s">
        <v>3872</v>
      </c>
      <c r="B6704" s="64"/>
      <c r="C6704" s="65" t="s">
        <v>3</v>
      </c>
      <c r="D6704" s="65"/>
      <c r="E6704" s="65"/>
      <c r="F6704" s="12" t="s">
        <v>4</v>
      </c>
      <c r="G6704" s="12" t="s">
        <v>3725</v>
      </c>
      <c r="H6704" s="12" t="s">
        <v>3726</v>
      </c>
      <c r="I6704" s="12" t="s">
        <v>3727</v>
      </c>
    </row>
    <row r="6705" spans="1:9" ht="21" customHeight="1" x14ac:dyDescent="0.25">
      <c r="A6705" s="13" t="s">
        <v>3936</v>
      </c>
      <c r="B6705" s="14" t="s">
        <v>3937</v>
      </c>
      <c r="C6705" s="66" t="s">
        <v>17</v>
      </c>
      <c r="D6705" s="66"/>
      <c r="E6705" s="66"/>
      <c r="F6705" s="13" t="s">
        <v>25</v>
      </c>
      <c r="G6705" s="15">
        <v>0.26329999999999998</v>
      </c>
      <c r="H6705" s="16">
        <v>24.57</v>
      </c>
      <c r="I6705" s="16">
        <f>TRUNC(TRUNC(G6705,8)*H6705,2)</f>
        <v>6.46</v>
      </c>
    </row>
    <row r="6706" spans="1:9" ht="21" customHeight="1" x14ac:dyDescent="0.25">
      <c r="A6706" s="13" t="s">
        <v>3938</v>
      </c>
      <c r="B6706" s="14" t="s">
        <v>3939</v>
      </c>
      <c r="C6706" s="66" t="s">
        <v>17</v>
      </c>
      <c r="D6706" s="66"/>
      <c r="E6706" s="66"/>
      <c r="F6706" s="13" t="s">
        <v>25</v>
      </c>
      <c r="G6706" s="15">
        <v>0.26329999999999998</v>
      </c>
      <c r="H6706" s="16">
        <v>32.799999999999997</v>
      </c>
      <c r="I6706" s="16">
        <f>TRUNC(TRUNC(G6706,8)*H6706,2)</f>
        <v>8.6300000000000008</v>
      </c>
    </row>
    <row r="6707" spans="1:9" ht="18" customHeight="1" x14ac:dyDescent="0.25">
      <c r="A6707" s="8"/>
      <c r="B6707" s="8"/>
      <c r="C6707" s="8"/>
      <c r="D6707" s="8"/>
      <c r="E6707" s="8"/>
      <c r="F6707" s="8"/>
      <c r="G6707" s="67" t="s">
        <v>3875</v>
      </c>
      <c r="H6707" s="67"/>
      <c r="I6707" s="17">
        <f>SUM(I6705:I6706)</f>
        <v>15.09</v>
      </c>
    </row>
    <row r="6708" spans="1:9" ht="15" customHeight="1" x14ac:dyDescent="0.25">
      <c r="A6708" s="8"/>
      <c r="B6708" s="8"/>
      <c r="C6708" s="8"/>
      <c r="D6708" s="8"/>
      <c r="E6708" s="8"/>
      <c r="F6708" s="8"/>
      <c r="G6708" s="68" t="s">
        <v>3745</v>
      </c>
      <c r="H6708" s="68"/>
      <c r="I6708" s="4">
        <f>ROUND(SUM(I6703,I6707),2)</f>
        <v>168.2</v>
      </c>
    </row>
    <row r="6709" spans="1:9" ht="9.9499999999999993" customHeight="1" x14ac:dyDescent="0.25">
      <c r="A6709" s="8"/>
      <c r="B6709" s="8"/>
      <c r="C6709" s="8"/>
      <c r="D6709" s="8"/>
      <c r="E6709" s="8"/>
      <c r="F6709" s="8"/>
      <c r="G6709" s="62"/>
      <c r="H6709" s="62"/>
      <c r="I6709" s="62"/>
    </row>
    <row r="6710" spans="1:9" ht="20.100000000000001" customHeight="1" x14ac:dyDescent="0.25">
      <c r="A6710" s="63" t="s">
        <v>5901</v>
      </c>
      <c r="B6710" s="63"/>
      <c r="C6710" s="63"/>
      <c r="D6710" s="63"/>
      <c r="E6710" s="63"/>
      <c r="F6710" s="63"/>
      <c r="G6710" s="63"/>
      <c r="H6710" s="63"/>
      <c r="I6710" s="63"/>
    </row>
    <row r="6711" spans="1:9" ht="15" customHeight="1" x14ac:dyDescent="0.25">
      <c r="A6711" s="64" t="s">
        <v>3825</v>
      </c>
      <c r="B6711" s="64"/>
      <c r="C6711" s="65" t="s">
        <v>3</v>
      </c>
      <c r="D6711" s="65"/>
      <c r="E6711" s="65"/>
      <c r="F6711" s="12" t="s">
        <v>4</v>
      </c>
      <c r="G6711" s="12" t="s">
        <v>3725</v>
      </c>
      <c r="H6711" s="12" t="s">
        <v>3726</v>
      </c>
      <c r="I6711" s="12" t="s">
        <v>3727</v>
      </c>
    </row>
    <row r="6712" spans="1:9" ht="29.1" customHeight="1" x14ac:dyDescent="0.25">
      <c r="A6712" s="13" t="s">
        <v>5902</v>
      </c>
      <c r="B6712" s="14" t="s">
        <v>5903</v>
      </c>
      <c r="C6712" s="66" t="s">
        <v>4496</v>
      </c>
      <c r="D6712" s="66"/>
      <c r="E6712" s="66"/>
      <c r="F6712" s="13" t="s">
        <v>61</v>
      </c>
      <c r="G6712" s="15">
        <v>1</v>
      </c>
      <c r="H6712" s="16">
        <v>5029.8999999999996</v>
      </c>
      <c r="I6712" s="16">
        <f>ROUND(ROUND(G6712,8)*H6712,2)</f>
        <v>5029.8999999999996</v>
      </c>
    </row>
    <row r="6713" spans="1:9" ht="15" customHeight="1" x14ac:dyDescent="0.25">
      <c r="A6713" s="8"/>
      <c r="B6713" s="8"/>
      <c r="C6713" s="8"/>
      <c r="D6713" s="8"/>
      <c r="E6713" s="8"/>
      <c r="F6713" s="8"/>
      <c r="G6713" s="67" t="s">
        <v>3830</v>
      </c>
      <c r="H6713" s="67"/>
      <c r="I6713" s="17">
        <f>SUM(I6712:I6712)</f>
        <v>5029.8999999999996</v>
      </c>
    </row>
    <row r="6714" spans="1:9" ht="15" customHeight="1" x14ac:dyDescent="0.25">
      <c r="A6714" s="64" t="s">
        <v>3887</v>
      </c>
      <c r="B6714" s="64"/>
      <c r="C6714" s="65" t="s">
        <v>3</v>
      </c>
      <c r="D6714" s="65"/>
      <c r="E6714" s="65"/>
      <c r="F6714" s="12" t="s">
        <v>4</v>
      </c>
      <c r="G6714" s="12" t="s">
        <v>3725</v>
      </c>
      <c r="H6714" s="12" t="s">
        <v>3726</v>
      </c>
      <c r="I6714" s="12" t="s">
        <v>3727</v>
      </c>
    </row>
    <row r="6715" spans="1:9" ht="29.1" customHeight="1" x14ac:dyDescent="0.25">
      <c r="A6715" s="13" t="s">
        <v>5904</v>
      </c>
      <c r="B6715" s="14" t="s">
        <v>5905</v>
      </c>
      <c r="C6715" s="66" t="s">
        <v>17</v>
      </c>
      <c r="D6715" s="66"/>
      <c r="E6715" s="66"/>
      <c r="F6715" s="13" t="s">
        <v>61</v>
      </c>
      <c r="G6715" s="15">
        <v>4</v>
      </c>
      <c r="H6715" s="16">
        <v>1.38</v>
      </c>
      <c r="I6715" s="16">
        <f>ROUND(ROUND(G6715,8)*H6715,2)</f>
        <v>5.52</v>
      </c>
    </row>
    <row r="6716" spans="1:9" ht="15" customHeight="1" x14ac:dyDescent="0.25">
      <c r="A6716" s="13" t="s">
        <v>5906</v>
      </c>
      <c r="B6716" s="14" t="s">
        <v>5907</v>
      </c>
      <c r="C6716" s="66" t="s">
        <v>17</v>
      </c>
      <c r="D6716" s="66"/>
      <c r="E6716" s="66"/>
      <c r="F6716" s="13" t="s">
        <v>61</v>
      </c>
      <c r="G6716" s="15">
        <v>4</v>
      </c>
      <c r="H6716" s="16">
        <v>0.35</v>
      </c>
      <c r="I6716" s="16">
        <f>ROUND(ROUND(G6716,8)*H6716,2)</f>
        <v>1.4</v>
      </c>
    </row>
    <row r="6717" spans="1:9" ht="15" customHeight="1" x14ac:dyDescent="0.25">
      <c r="A6717" s="13" t="s">
        <v>5908</v>
      </c>
      <c r="B6717" s="14" t="s">
        <v>5909</v>
      </c>
      <c r="C6717" s="66" t="s">
        <v>17</v>
      </c>
      <c r="D6717" s="66"/>
      <c r="E6717" s="66"/>
      <c r="F6717" s="13" t="s">
        <v>178</v>
      </c>
      <c r="G6717" s="15">
        <v>0.2</v>
      </c>
      <c r="H6717" s="16">
        <v>5.66</v>
      </c>
      <c r="I6717" s="16">
        <f>ROUND(ROUND(G6717,8)*H6717,2)</f>
        <v>1.1299999999999999</v>
      </c>
    </row>
    <row r="6718" spans="1:9" ht="15" customHeight="1" x14ac:dyDescent="0.25">
      <c r="A6718" s="8"/>
      <c r="B6718" s="8"/>
      <c r="C6718" s="8"/>
      <c r="D6718" s="8"/>
      <c r="E6718" s="8"/>
      <c r="F6718" s="8"/>
      <c r="G6718" s="67" t="s">
        <v>3896</v>
      </c>
      <c r="H6718" s="67"/>
      <c r="I6718" s="17">
        <f>SUM(I6715:I6717)</f>
        <v>8.0500000000000007</v>
      </c>
    </row>
    <row r="6719" spans="1:9" ht="15" customHeight="1" x14ac:dyDescent="0.25">
      <c r="A6719" s="64" t="s">
        <v>3872</v>
      </c>
      <c r="B6719" s="64"/>
      <c r="C6719" s="65" t="s">
        <v>3</v>
      </c>
      <c r="D6719" s="65"/>
      <c r="E6719" s="65"/>
      <c r="F6719" s="12" t="s">
        <v>4</v>
      </c>
      <c r="G6719" s="12" t="s">
        <v>3725</v>
      </c>
      <c r="H6719" s="12" t="s">
        <v>3726</v>
      </c>
      <c r="I6719" s="12" t="s">
        <v>3727</v>
      </c>
    </row>
    <row r="6720" spans="1:9" ht="21" customHeight="1" x14ac:dyDescent="0.25">
      <c r="A6720" s="13" t="s">
        <v>4267</v>
      </c>
      <c r="B6720" s="14" t="s">
        <v>4268</v>
      </c>
      <c r="C6720" s="66" t="s">
        <v>17</v>
      </c>
      <c r="D6720" s="66"/>
      <c r="E6720" s="66"/>
      <c r="F6720" s="13" t="s">
        <v>25</v>
      </c>
      <c r="G6720" s="15">
        <v>0.63300000000000001</v>
      </c>
      <c r="H6720" s="16">
        <v>25.56</v>
      </c>
      <c r="I6720" s="16">
        <f>ROUND(ROUND(G6720,8)*H6720,2)</f>
        <v>16.18</v>
      </c>
    </row>
    <row r="6721" spans="1:9" ht="21" customHeight="1" x14ac:dyDescent="0.25">
      <c r="A6721" s="13" t="s">
        <v>3936</v>
      </c>
      <c r="B6721" s="14" t="s">
        <v>3937</v>
      </c>
      <c r="C6721" s="66" t="s">
        <v>17</v>
      </c>
      <c r="D6721" s="66"/>
      <c r="E6721" s="66"/>
      <c r="F6721" s="13" t="s">
        <v>25</v>
      </c>
      <c r="G6721" s="15">
        <v>2.202</v>
      </c>
      <c r="H6721" s="16">
        <v>24.57</v>
      </c>
      <c r="I6721" s="16">
        <f>ROUND(ROUND(G6721,8)*H6721,2)</f>
        <v>54.1</v>
      </c>
    </row>
    <row r="6722" spans="1:9" ht="15" customHeight="1" x14ac:dyDescent="0.25">
      <c r="A6722" s="13" t="s">
        <v>4269</v>
      </c>
      <c r="B6722" s="14" t="s">
        <v>4270</v>
      </c>
      <c r="C6722" s="66" t="s">
        <v>17</v>
      </c>
      <c r="D6722" s="66"/>
      <c r="E6722" s="66"/>
      <c r="F6722" s="13" t="s">
        <v>25</v>
      </c>
      <c r="G6722" s="15">
        <v>0.63300000000000001</v>
      </c>
      <c r="H6722" s="16">
        <v>33.94</v>
      </c>
      <c r="I6722" s="16">
        <f>ROUND(ROUND(G6722,8)*H6722,2)</f>
        <v>21.48</v>
      </c>
    </row>
    <row r="6723" spans="1:9" ht="21" customHeight="1" x14ac:dyDescent="0.25">
      <c r="A6723" s="13" t="s">
        <v>3938</v>
      </c>
      <c r="B6723" s="14" t="s">
        <v>3939</v>
      </c>
      <c r="C6723" s="66" t="s">
        <v>17</v>
      </c>
      <c r="D6723" s="66"/>
      <c r="E6723" s="66"/>
      <c r="F6723" s="13" t="s">
        <v>25</v>
      </c>
      <c r="G6723" s="15">
        <v>2.202</v>
      </c>
      <c r="H6723" s="16">
        <v>32.799999999999997</v>
      </c>
      <c r="I6723" s="16">
        <f>ROUND(ROUND(G6723,8)*H6723,2)</f>
        <v>72.23</v>
      </c>
    </row>
    <row r="6724" spans="1:9" ht="18" customHeight="1" x14ac:dyDescent="0.25">
      <c r="A6724" s="8"/>
      <c r="B6724" s="8"/>
      <c r="C6724" s="8"/>
      <c r="D6724" s="8"/>
      <c r="E6724" s="8"/>
      <c r="F6724" s="8"/>
      <c r="G6724" s="67" t="s">
        <v>3875</v>
      </c>
      <c r="H6724" s="67"/>
      <c r="I6724" s="17">
        <f>SUM(I6720:I6723)</f>
        <v>163.99</v>
      </c>
    </row>
    <row r="6725" spans="1:9" ht="15" customHeight="1" x14ac:dyDescent="0.25">
      <c r="A6725" s="69" t="s">
        <v>5910</v>
      </c>
      <c r="B6725" s="69"/>
      <c r="C6725" s="69"/>
      <c r="D6725" s="8"/>
      <c r="E6725" s="8"/>
      <c r="F6725" s="8"/>
      <c r="G6725" s="68" t="s">
        <v>3745</v>
      </c>
      <c r="H6725" s="68"/>
      <c r="I6725" s="4">
        <v>5201.9399999999996</v>
      </c>
    </row>
    <row r="6726" spans="1:9" ht="9.9499999999999993" customHeight="1" x14ac:dyDescent="0.25">
      <c r="A6726" s="8"/>
      <c r="B6726" s="8"/>
      <c r="C6726" s="8"/>
      <c r="D6726" s="8"/>
      <c r="E6726" s="8"/>
      <c r="F6726" s="8"/>
      <c r="G6726" s="62"/>
      <c r="H6726" s="62"/>
      <c r="I6726" s="62"/>
    </row>
    <row r="6727" spans="1:9" ht="20.100000000000001" customHeight="1" x14ac:dyDescent="0.25">
      <c r="A6727" s="63" t="s">
        <v>5911</v>
      </c>
      <c r="B6727" s="63"/>
      <c r="C6727" s="63"/>
      <c r="D6727" s="63"/>
      <c r="E6727" s="63"/>
      <c r="F6727" s="63"/>
      <c r="G6727" s="63"/>
      <c r="H6727" s="63"/>
      <c r="I6727" s="63"/>
    </row>
    <row r="6728" spans="1:9" ht="15" customHeight="1" x14ac:dyDescent="0.25">
      <c r="A6728" s="64" t="s">
        <v>3887</v>
      </c>
      <c r="B6728" s="64"/>
      <c r="C6728" s="65" t="s">
        <v>3</v>
      </c>
      <c r="D6728" s="65"/>
      <c r="E6728" s="65"/>
      <c r="F6728" s="12" t="s">
        <v>4</v>
      </c>
      <c r="G6728" s="12" t="s">
        <v>3725</v>
      </c>
      <c r="H6728" s="12" t="s">
        <v>3726</v>
      </c>
      <c r="I6728" s="12" t="s">
        <v>3727</v>
      </c>
    </row>
    <row r="6729" spans="1:9" ht="15" customHeight="1" x14ac:dyDescent="0.25">
      <c r="A6729" s="13" t="s">
        <v>4386</v>
      </c>
      <c r="B6729" s="14" t="s">
        <v>4387</v>
      </c>
      <c r="C6729" s="66" t="s">
        <v>17</v>
      </c>
      <c r="D6729" s="66"/>
      <c r="E6729" s="66"/>
      <c r="F6729" s="13" t="s">
        <v>61</v>
      </c>
      <c r="G6729" s="15">
        <v>8.5000000000000006E-3</v>
      </c>
      <c r="H6729" s="16">
        <v>1.9</v>
      </c>
      <c r="I6729" s="16">
        <f>TRUNC(TRUNC(G6729,8)*H6729,2)</f>
        <v>0.01</v>
      </c>
    </row>
    <row r="6730" spans="1:9" ht="21" customHeight="1" x14ac:dyDescent="0.25">
      <c r="A6730" s="13" t="s">
        <v>4479</v>
      </c>
      <c r="B6730" s="14" t="s">
        <v>4480</v>
      </c>
      <c r="C6730" s="66" t="s">
        <v>17</v>
      </c>
      <c r="D6730" s="66"/>
      <c r="E6730" s="66"/>
      <c r="F6730" s="13" t="s">
        <v>178</v>
      </c>
      <c r="G6730" s="15">
        <v>1.0548999999999999</v>
      </c>
      <c r="H6730" s="16">
        <v>12.47</v>
      </c>
      <c r="I6730" s="16">
        <f>TRUNC(TRUNC(G6730,8)*H6730,2)</f>
        <v>13.15</v>
      </c>
    </row>
    <row r="6731" spans="1:9" ht="15" customHeight="1" x14ac:dyDescent="0.25">
      <c r="A6731" s="8"/>
      <c r="B6731" s="8"/>
      <c r="C6731" s="8"/>
      <c r="D6731" s="8"/>
      <c r="E6731" s="8"/>
      <c r="F6731" s="8"/>
      <c r="G6731" s="67" t="s">
        <v>3896</v>
      </c>
      <c r="H6731" s="67"/>
      <c r="I6731" s="17">
        <f>SUM(I6729:I6730)</f>
        <v>13.16</v>
      </c>
    </row>
    <row r="6732" spans="1:9" ht="15" customHeight="1" x14ac:dyDescent="0.25">
      <c r="A6732" s="64" t="s">
        <v>3872</v>
      </c>
      <c r="B6732" s="64"/>
      <c r="C6732" s="65" t="s">
        <v>3</v>
      </c>
      <c r="D6732" s="65"/>
      <c r="E6732" s="65"/>
      <c r="F6732" s="12" t="s">
        <v>4</v>
      </c>
      <c r="G6732" s="12" t="s">
        <v>3725</v>
      </c>
      <c r="H6732" s="12" t="s">
        <v>3726</v>
      </c>
      <c r="I6732" s="12" t="s">
        <v>3727</v>
      </c>
    </row>
    <row r="6733" spans="1:9" ht="21" customHeight="1" x14ac:dyDescent="0.25">
      <c r="A6733" s="13" t="s">
        <v>3936</v>
      </c>
      <c r="B6733" s="14" t="s">
        <v>3937</v>
      </c>
      <c r="C6733" s="66" t="s">
        <v>17</v>
      </c>
      <c r="D6733" s="66"/>
      <c r="E6733" s="66"/>
      <c r="F6733" s="13" t="s">
        <v>25</v>
      </c>
      <c r="G6733" s="15">
        <v>0.15240000000000001</v>
      </c>
      <c r="H6733" s="16">
        <v>24.57</v>
      </c>
      <c r="I6733" s="16">
        <f>TRUNC(TRUNC(G6733,8)*H6733,2)</f>
        <v>3.74</v>
      </c>
    </row>
    <row r="6734" spans="1:9" ht="21" customHeight="1" x14ac:dyDescent="0.25">
      <c r="A6734" s="13" t="s">
        <v>3938</v>
      </c>
      <c r="B6734" s="14" t="s">
        <v>3939</v>
      </c>
      <c r="C6734" s="66" t="s">
        <v>17</v>
      </c>
      <c r="D6734" s="66"/>
      <c r="E6734" s="66"/>
      <c r="F6734" s="13" t="s">
        <v>25</v>
      </c>
      <c r="G6734" s="15">
        <v>0.15240000000000001</v>
      </c>
      <c r="H6734" s="16">
        <v>32.799999999999997</v>
      </c>
      <c r="I6734" s="16">
        <f>TRUNC(TRUNC(G6734,8)*H6734,2)</f>
        <v>4.99</v>
      </c>
    </row>
    <row r="6735" spans="1:9" ht="18" customHeight="1" x14ac:dyDescent="0.25">
      <c r="A6735" s="8"/>
      <c r="B6735" s="8"/>
      <c r="C6735" s="8"/>
      <c r="D6735" s="8"/>
      <c r="E6735" s="8"/>
      <c r="F6735" s="8"/>
      <c r="G6735" s="67" t="s">
        <v>3875</v>
      </c>
      <c r="H6735" s="67"/>
      <c r="I6735" s="17">
        <f>SUM(I6733:I6734)</f>
        <v>8.73</v>
      </c>
    </row>
    <row r="6736" spans="1:9" ht="15" customHeight="1" x14ac:dyDescent="0.25">
      <c r="A6736" s="8"/>
      <c r="B6736" s="8"/>
      <c r="C6736" s="8"/>
      <c r="D6736" s="8"/>
      <c r="E6736" s="8"/>
      <c r="F6736" s="8"/>
      <c r="G6736" s="68" t="s">
        <v>3745</v>
      </c>
      <c r="H6736" s="68"/>
      <c r="I6736" s="4">
        <f>ROUND(SUM(I6731,I6735),2)</f>
        <v>21.89</v>
      </c>
    </row>
    <row r="6737" spans="1:9" ht="9.9499999999999993" customHeight="1" x14ac:dyDescent="0.25">
      <c r="A6737" s="8"/>
      <c r="B6737" s="8"/>
      <c r="C6737" s="8"/>
      <c r="D6737" s="8"/>
      <c r="E6737" s="8"/>
      <c r="F6737" s="8"/>
      <c r="G6737" s="62"/>
      <c r="H6737" s="62"/>
      <c r="I6737" s="62"/>
    </row>
    <row r="6738" spans="1:9" ht="20.100000000000001" customHeight="1" x14ac:dyDescent="0.25">
      <c r="A6738" s="63" t="s">
        <v>5912</v>
      </c>
      <c r="B6738" s="63"/>
      <c r="C6738" s="63"/>
      <c r="D6738" s="63"/>
      <c r="E6738" s="63"/>
      <c r="F6738" s="63"/>
      <c r="G6738" s="63"/>
      <c r="H6738" s="63"/>
      <c r="I6738" s="63"/>
    </row>
    <row r="6739" spans="1:9" ht="15" customHeight="1" x14ac:dyDescent="0.25">
      <c r="A6739" s="64" t="s">
        <v>3887</v>
      </c>
      <c r="B6739" s="64"/>
      <c r="C6739" s="65" t="s">
        <v>3</v>
      </c>
      <c r="D6739" s="65"/>
      <c r="E6739" s="65"/>
      <c r="F6739" s="12" t="s">
        <v>4</v>
      </c>
      <c r="G6739" s="12" t="s">
        <v>3725</v>
      </c>
      <c r="H6739" s="12" t="s">
        <v>3726</v>
      </c>
      <c r="I6739" s="12" t="s">
        <v>3727</v>
      </c>
    </row>
    <row r="6740" spans="1:9" ht="15" customHeight="1" x14ac:dyDescent="0.25">
      <c r="A6740" s="13" t="s">
        <v>4386</v>
      </c>
      <c r="B6740" s="14" t="s">
        <v>4387</v>
      </c>
      <c r="C6740" s="66" t="s">
        <v>17</v>
      </c>
      <c r="D6740" s="66"/>
      <c r="E6740" s="66"/>
      <c r="F6740" s="13" t="s">
        <v>61</v>
      </c>
      <c r="G6740" s="15">
        <v>1.46E-2</v>
      </c>
      <c r="H6740" s="16">
        <v>1.9</v>
      </c>
      <c r="I6740" s="16">
        <f>TRUNC(TRUNC(G6740,8)*H6740,2)</f>
        <v>0.02</v>
      </c>
    </row>
    <row r="6741" spans="1:9" ht="21" customHeight="1" x14ac:dyDescent="0.25">
      <c r="A6741" s="13" t="s">
        <v>4482</v>
      </c>
      <c r="B6741" s="14" t="s">
        <v>4483</v>
      </c>
      <c r="C6741" s="66" t="s">
        <v>17</v>
      </c>
      <c r="D6741" s="66"/>
      <c r="E6741" s="66"/>
      <c r="F6741" s="13" t="s">
        <v>178</v>
      </c>
      <c r="G6741" s="15">
        <v>1.0548999999999999</v>
      </c>
      <c r="H6741" s="16">
        <v>13.17</v>
      </c>
      <c r="I6741" s="16">
        <f>TRUNC(TRUNC(G6741,8)*H6741,2)</f>
        <v>13.89</v>
      </c>
    </row>
    <row r="6742" spans="1:9" ht="15" customHeight="1" x14ac:dyDescent="0.25">
      <c r="A6742" s="8"/>
      <c r="B6742" s="8"/>
      <c r="C6742" s="8"/>
      <c r="D6742" s="8"/>
      <c r="E6742" s="8"/>
      <c r="F6742" s="8"/>
      <c r="G6742" s="67" t="s">
        <v>3896</v>
      </c>
      <c r="H6742" s="67"/>
      <c r="I6742" s="17">
        <f>SUM(I6740:I6741)</f>
        <v>13.91</v>
      </c>
    </row>
    <row r="6743" spans="1:9" ht="15" customHeight="1" x14ac:dyDescent="0.25">
      <c r="A6743" s="64" t="s">
        <v>3872</v>
      </c>
      <c r="B6743" s="64"/>
      <c r="C6743" s="65" t="s">
        <v>3</v>
      </c>
      <c r="D6743" s="65"/>
      <c r="E6743" s="65"/>
      <c r="F6743" s="12" t="s">
        <v>4</v>
      </c>
      <c r="G6743" s="12" t="s">
        <v>3725</v>
      </c>
      <c r="H6743" s="12" t="s">
        <v>3726</v>
      </c>
      <c r="I6743" s="12" t="s">
        <v>3727</v>
      </c>
    </row>
    <row r="6744" spans="1:9" ht="21" customHeight="1" x14ac:dyDescent="0.25">
      <c r="A6744" s="13" t="s">
        <v>3936</v>
      </c>
      <c r="B6744" s="14" t="s">
        <v>3937</v>
      </c>
      <c r="C6744" s="66" t="s">
        <v>17</v>
      </c>
      <c r="D6744" s="66"/>
      <c r="E6744" s="66"/>
      <c r="F6744" s="13" t="s">
        <v>25</v>
      </c>
      <c r="G6744" s="15">
        <v>0.26319999999999999</v>
      </c>
      <c r="H6744" s="16">
        <v>24.57</v>
      </c>
      <c r="I6744" s="16">
        <f>TRUNC(TRUNC(G6744,8)*H6744,2)</f>
        <v>6.46</v>
      </c>
    </row>
    <row r="6745" spans="1:9" ht="21" customHeight="1" x14ac:dyDescent="0.25">
      <c r="A6745" s="13" t="s">
        <v>3938</v>
      </c>
      <c r="B6745" s="14" t="s">
        <v>3939</v>
      </c>
      <c r="C6745" s="66" t="s">
        <v>17</v>
      </c>
      <c r="D6745" s="66"/>
      <c r="E6745" s="66"/>
      <c r="F6745" s="13" t="s">
        <v>25</v>
      </c>
      <c r="G6745" s="15">
        <v>0.26319999999999999</v>
      </c>
      <c r="H6745" s="16">
        <v>32.799999999999997</v>
      </c>
      <c r="I6745" s="16">
        <f>TRUNC(TRUNC(G6745,8)*H6745,2)</f>
        <v>8.6300000000000008</v>
      </c>
    </row>
    <row r="6746" spans="1:9" ht="18" customHeight="1" x14ac:dyDescent="0.25">
      <c r="A6746" s="8"/>
      <c r="B6746" s="8"/>
      <c r="C6746" s="8"/>
      <c r="D6746" s="8"/>
      <c r="E6746" s="8"/>
      <c r="F6746" s="8"/>
      <c r="G6746" s="67" t="s">
        <v>3875</v>
      </c>
      <c r="H6746" s="67"/>
      <c r="I6746" s="17">
        <f>SUM(I6744:I6745)</f>
        <v>15.09</v>
      </c>
    </row>
    <row r="6747" spans="1:9" ht="15" customHeight="1" x14ac:dyDescent="0.25">
      <c r="A6747" s="8"/>
      <c r="B6747" s="8"/>
      <c r="C6747" s="8"/>
      <c r="D6747" s="8"/>
      <c r="E6747" s="8"/>
      <c r="F6747" s="8"/>
      <c r="G6747" s="68" t="s">
        <v>3745</v>
      </c>
      <c r="H6747" s="68"/>
      <c r="I6747" s="4">
        <f>ROUND(SUM(I6742,I6746),2)</f>
        <v>29</v>
      </c>
    </row>
    <row r="6748" spans="1:9" ht="9.9499999999999993" customHeight="1" x14ac:dyDescent="0.25">
      <c r="A6748" s="8"/>
      <c r="B6748" s="8"/>
      <c r="C6748" s="8"/>
      <c r="D6748" s="8"/>
      <c r="E6748" s="8"/>
      <c r="F6748" s="8"/>
      <c r="G6748" s="62"/>
      <c r="H6748" s="62"/>
      <c r="I6748" s="62"/>
    </row>
    <row r="6749" spans="1:9" ht="20.100000000000001" customHeight="1" x14ac:dyDescent="0.25">
      <c r="A6749" s="63" t="s">
        <v>5913</v>
      </c>
      <c r="B6749" s="63"/>
      <c r="C6749" s="63"/>
      <c r="D6749" s="63"/>
      <c r="E6749" s="63"/>
      <c r="F6749" s="63"/>
      <c r="G6749" s="63"/>
      <c r="H6749" s="63"/>
      <c r="I6749" s="63"/>
    </row>
    <row r="6750" spans="1:9" ht="15" customHeight="1" x14ac:dyDescent="0.25">
      <c r="A6750" s="64" t="s">
        <v>3887</v>
      </c>
      <c r="B6750" s="64"/>
      <c r="C6750" s="65" t="s">
        <v>3</v>
      </c>
      <c r="D6750" s="65"/>
      <c r="E6750" s="65"/>
      <c r="F6750" s="12" t="s">
        <v>4</v>
      </c>
      <c r="G6750" s="12" t="s">
        <v>3725</v>
      </c>
      <c r="H6750" s="12" t="s">
        <v>3726</v>
      </c>
      <c r="I6750" s="12" t="s">
        <v>3727</v>
      </c>
    </row>
    <row r="6751" spans="1:9" ht="21" customHeight="1" x14ac:dyDescent="0.25">
      <c r="A6751" s="13" t="s">
        <v>5099</v>
      </c>
      <c r="B6751" s="14" t="s">
        <v>5100</v>
      </c>
      <c r="C6751" s="66" t="s">
        <v>17</v>
      </c>
      <c r="D6751" s="66"/>
      <c r="E6751" s="66"/>
      <c r="F6751" s="13" t="s">
        <v>61</v>
      </c>
      <c r="G6751" s="15">
        <v>1</v>
      </c>
      <c r="H6751" s="16">
        <v>3.1</v>
      </c>
      <c r="I6751" s="16">
        <f>TRUNC(TRUNC(G6751,8)*H6751,2)</f>
        <v>3.1</v>
      </c>
    </row>
    <row r="6752" spans="1:9" ht="21" customHeight="1" x14ac:dyDescent="0.25">
      <c r="A6752" s="13" t="s">
        <v>5914</v>
      </c>
      <c r="B6752" s="14" t="s">
        <v>5915</v>
      </c>
      <c r="C6752" s="66" t="s">
        <v>17</v>
      </c>
      <c r="D6752" s="66"/>
      <c r="E6752" s="66"/>
      <c r="F6752" s="13" t="s">
        <v>61</v>
      </c>
      <c r="G6752" s="15">
        <v>1</v>
      </c>
      <c r="H6752" s="16">
        <v>8.5299999999999994</v>
      </c>
      <c r="I6752" s="16">
        <f>TRUNC(TRUNC(G6752,8)*H6752,2)</f>
        <v>8.5299999999999994</v>
      </c>
    </row>
    <row r="6753" spans="1:9" ht="29.1" customHeight="1" x14ac:dyDescent="0.25">
      <c r="A6753" s="13" t="s">
        <v>4492</v>
      </c>
      <c r="B6753" s="14" t="s">
        <v>4493</v>
      </c>
      <c r="C6753" s="66" t="s">
        <v>17</v>
      </c>
      <c r="D6753" s="66"/>
      <c r="E6753" s="66"/>
      <c r="F6753" s="13" t="s">
        <v>61</v>
      </c>
      <c r="G6753" s="15">
        <v>5.7500000000000002E-2</v>
      </c>
      <c r="H6753" s="16">
        <v>26.04</v>
      </c>
      <c r="I6753" s="16">
        <f>TRUNC(TRUNC(G6753,8)*H6753,2)</f>
        <v>1.49</v>
      </c>
    </row>
    <row r="6754" spans="1:9" ht="15" customHeight="1" x14ac:dyDescent="0.25">
      <c r="A6754" s="8"/>
      <c r="B6754" s="8"/>
      <c r="C6754" s="8"/>
      <c r="D6754" s="8"/>
      <c r="E6754" s="8"/>
      <c r="F6754" s="8"/>
      <c r="G6754" s="67" t="s">
        <v>3896</v>
      </c>
      <c r="H6754" s="67"/>
      <c r="I6754" s="17">
        <f>SUM(I6751:I6753)</f>
        <v>13.12</v>
      </c>
    </row>
    <row r="6755" spans="1:9" ht="15" customHeight="1" x14ac:dyDescent="0.25">
      <c r="A6755" s="64" t="s">
        <v>3872</v>
      </c>
      <c r="B6755" s="64"/>
      <c r="C6755" s="65" t="s">
        <v>3</v>
      </c>
      <c r="D6755" s="65"/>
      <c r="E6755" s="65"/>
      <c r="F6755" s="12" t="s">
        <v>4</v>
      </c>
      <c r="G6755" s="12" t="s">
        <v>3725</v>
      </c>
      <c r="H6755" s="12" t="s">
        <v>3726</v>
      </c>
      <c r="I6755" s="12" t="s">
        <v>3727</v>
      </c>
    </row>
    <row r="6756" spans="1:9" ht="21" customHeight="1" x14ac:dyDescent="0.25">
      <c r="A6756" s="13" t="s">
        <v>3936</v>
      </c>
      <c r="B6756" s="14" t="s">
        <v>3937</v>
      </c>
      <c r="C6756" s="66" t="s">
        <v>17</v>
      </c>
      <c r="D6756" s="66"/>
      <c r="E6756" s="66"/>
      <c r="F6756" s="13" t="s">
        <v>25</v>
      </c>
      <c r="G6756" s="15">
        <v>9.2499999999999999E-2</v>
      </c>
      <c r="H6756" s="16">
        <v>24.57</v>
      </c>
      <c r="I6756" s="16">
        <f>TRUNC(TRUNC(G6756,8)*H6756,2)</f>
        <v>2.27</v>
      </c>
    </row>
    <row r="6757" spans="1:9" ht="21" customHeight="1" x14ac:dyDescent="0.25">
      <c r="A6757" s="13" t="s">
        <v>3938</v>
      </c>
      <c r="B6757" s="14" t="s">
        <v>3939</v>
      </c>
      <c r="C6757" s="66" t="s">
        <v>17</v>
      </c>
      <c r="D6757" s="66"/>
      <c r="E6757" s="66"/>
      <c r="F6757" s="13" t="s">
        <v>25</v>
      </c>
      <c r="G6757" s="15">
        <v>9.2499999999999999E-2</v>
      </c>
      <c r="H6757" s="16">
        <v>32.799999999999997</v>
      </c>
      <c r="I6757" s="16">
        <f>TRUNC(TRUNC(G6757,8)*H6757,2)</f>
        <v>3.03</v>
      </c>
    </row>
    <row r="6758" spans="1:9" ht="18" customHeight="1" x14ac:dyDescent="0.25">
      <c r="A6758" s="8"/>
      <c r="B6758" s="8"/>
      <c r="C6758" s="8"/>
      <c r="D6758" s="8"/>
      <c r="E6758" s="8"/>
      <c r="F6758" s="8"/>
      <c r="G6758" s="67" t="s">
        <v>3875</v>
      </c>
      <c r="H6758" s="67"/>
      <c r="I6758" s="17">
        <f>SUM(I6756:I6757)</f>
        <v>5.3</v>
      </c>
    </row>
    <row r="6759" spans="1:9" ht="15" customHeight="1" x14ac:dyDescent="0.25">
      <c r="A6759" s="8"/>
      <c r="B6759" s="8"/>
      <c r="C6759" s="8"/>
      <c r="D6759" s="8"/>
      <c r="E6759" s="8"/>
      <c r="F6759" s="8"/>
      <c r="G6759" s="68" t="s">
        <v>3745</v>
      </c>
      <c r="H6759" s="68"/>
      <c r="I6759" s="4">
        <f>ROUND(SUM(I6754,I6758),2)</f>
        <v>18.420000000000002</v>
      </c>
    </row>
    <row r="6760" spans="1:9" ht="9.9499999999999993" customHeight="1" x14ac:dyDescent="0.25">
      <c r="A6760" s="8"/>
      <c r="B6760" s="8"/>
      <c r="C6760" s="8"/>
      <c r="D6760" s="8"/>
      <c r="E6760" s="8"/>
      <c r="F6760" s="8"/>
      <c r="G6760" s="62"/>
      <c r="H6760" s="62"/>
      <c r="I6760" s="62"/>
    </row>
    <row r="6761" spans="1:9" ht="20.100000000000001" customHeight="1" x14ac:dyDescent="0.25">
      <c r="A6761" s="63" t="s">
        <v>5916</v>
      </c>
      <c r="B6761" s="63"/>
      <c r="C6761" s="63"/>
      <c r="D6761" s="63"/>
      <c r="E6761" s="63"/>
      <c r="F6761" s="63"/>
      <c r="G6761" s="63"/>
      <c r="H6761" s="63"/>
      <c r="I6761" s="63"/>
    </row>
    <row r="6762" spans="1:9" ht="15" customHeight="1" x14ac:dyDescent="0.25">
      <c r="A6762" s="64" t="s">
        <v>3887</v>
      </c>
      <c r="B6762" s="64"/>
      <c r="C6762" s="65" t="s">
        <v>3</v>
      </c>
      <c r="D6762" s="65"/>
      <c r="E6762" s="65"/>
      <c r="F6762" s="12" t="s">
        <v>4</v>
      </c>
      <c r="G6762" s="12" t="s">
        <v>3725</v>
      </c>
      <c r="H6762" s="12" t="s">
        <v>3726</v>
      </c>
      <c r="I6762" s="12" t="s">
        <v>3727</v>
      </c>
    </row>
    <row r="6763" spans="1:9" ht="15" customHeight="1" x14ac:dyDescent="0.25">
      <c r="A6763" s="13" t="s">
        <v>4405</v>
      </c>
      <c r="B6763" s="14" t="s">
        <v>4406</v>
      </c>
      <c r="C6763" s="66" t="s">
        <v>17</v>
      </c>
      <c r="D6763" s="66"/>
      <c r="E6763" s="66"/>
      <c r="F6763" s="13" t="s">
        <v>61</v>
      </c>
      <c r="G6763" s="15">
        <v>9.9000000000000008E-3</v>
      </c>
      <c r="H6763" s="16">
        <v>63.09</v>
      </c>
      <c r="I6763" s="16">
        <f>TRUNC(TRUNC(G6763,8)*H6763,2)</f>
        <v>0.62</v>
      </c>
    </row>
    <row r="6764" spans="1:9" ht="21" customHeight="1" x14ac:dyDescent="0.25">
      <c r="A6764" s="13" t="s">
        <v>5917</v>
      </c>
      <c r="B6764" s="14" t="s">
        <v>5918</v>
      </c>
      <c r="C6764" s="66" t="s">
        <v>17</v>
      </c>
      <c r="D6764" s="66"/>
      <c r="E6764" s="66"/>
      <c r="F6764" s="13" t="s">
        <v>61</v>
      </c>
      <c r="G6764" s="15">
        <v>1</v>
      </c>
      <c r="H6764" s="16">
        <v>2.0699999999999998</v>
      </c>
      <c r="I6764" s="16">
        <f>TRUNC(TRUNC(G6764,8)*H6764,2)</f>
        <v>2.0699999999999998</v>
      </c>
    </row>
    <row r="6765" spans="1:9" ht="15" customHeight="1" x14ac:dyDescent="0.25">
      <c r="A6765" s="13" t="s">
        <v>4386</v>
      </c>
      <c r="B6765" s="14" t="s">
        <v>4387</v>
      </c>
      <c r="C6765" s="66" t="s">
        <v>17</v>
      </c>
      <c r="D6765" s="66"/>
      <c r="E6765" s="66"/>
      <c r="F6765" s="13" t="s">
        <v>61</v>
      </c>
      <c r="G6765" s="15">
        <v>7.1000000000000004E-3</v>
      </c>
      <c r="H6765" s="16">
        <v>1.9</v>
      </c>
      <c r="I6765" s="16">
        <f>TRUNC(TRUNC(G6765,8)*H6765,2)</f>
        <v>0.01</v>
      </c>
    </row>
    <row r="6766" spans="1:9" ht="21" customHeight="1" x14ac:dyDescent="0.25">
      <c r="A6766" s="13" t="s">
        <v>4409</v>
      </c>
      <c r="B6766" s="14" t="s">
        <v>4410</v>
      </c>
      <c r="C6766" s="66" t="s">
        <v>17</v>
      </c>
      <c r="D6766" s="66"/>
      <c r="E6766" s="66"/>
      <c r="F6766" s="13" t="s">
        <v>61</v>
      </c>
      <c r="G6766" s="15">
        <v>1.4999999999999999E-2</v>
      </c>
      <c r="H6766" s="16">
        <v>71.48</v>
      </c>
      <c r="I6766" s="16">
        <f>TRUNC(TRUNC(G6766,8)*H6766,2)</f>
        <v>1.07</v>
      </c>
    </row>
    <row r="6767" spans="1:9" ht="15" customHeight="1" x14ac:dyDescent="0.25">
      <c r="A6767" s="8"/>
      <c r="B6767" s="8"/>
      <c r="C6767" s="8"/>
      <c r="D6767" s="8"/>
      <c r="E6767" s="8"/>
      <c r="F6767" s="8"/>
      <c r="G6767" s="67" t="s">
        <v>3896</v>
      </c>
      <c r="H6767" s="67"/>
      <c r="I6767" s="17">
        <f>SUM(I6763:I6766)</f>
        <v>3.7699999999999996</v>
      </c>
    </row>
    <row r="6768" spans="1:9" ht="15" customHeight="1" x14ac:dyDescent="0.25">
      <c r="A6768" s="64" t="s">
        <v>3872</v>
      </c>
      <c r="B6768" s="64"/>
      <c r="C6768" s="65" t="s">
        <v>3</v>
      </c>
      <c r="D6768" s="65"/>
      <c r="E6768" s="65"/>
      <c r="F6768" s="12" t="s">
        <v>4</v>
      </c>
      <c r="G6768" s="12" t="s">
        <v>3725</v>
      </c>
      <c r="H6768" s="12" t="s">
        <v>3726</v>
      </c>
      <c r="I6768" s="12" t="s">
        <v>3727</v>
      </c>
    </row>
    <row r="6769" spans="1:9" ht="21" customHeight="1" x14ac:dyDescent="0.25">
      <c r="A6769" s="13" t="s">
        <v>3936</v>
      </c>
      <c r="B6769" s="14" t="s">
        <v>3937</v>
      </c>
      <c r="C6769" s="66" t="s">
        <v>17</v>
      </c>
      <c r="D6769" s="66"/>
      <c r="E6769" s="66"/>
      <c r="F6769" s="13" t="s">
        <v>25</v>
      </c>
      <c r="G6769" s="15">
        <v>0.127</v>
      </c>
      <c r="H6769" s="16">
        <v>24.57</v>
      </c>
      <c r="I6769" s="16">
        <f>TRUNC(TRUNC(G6769,8)*H6769,2)</f>
        <v>3.12</v>
      </c>
    </row>
    <row r="6770" spans="1:9" ht="21" customHeight="1" x14ac:dyDescent="0.25">
      <c r="A6770" s="13" t="s">
        <v>3938</v>
      </c>
      <c r="B6770" s="14" t="s">
        <v>3939</v>
      </c>
      <c r="C6770" s="66" t="s">
        <v>17</v>
      </c>
      <c r="D6770" s="66"/>
      <c r="E6770" s="66"/>
      <c r="F6770" s="13" t="s">
        <v>25</v>
      </c>
      <c r="G6770" s="15">
        <v>0.127</v>
      </c>
      <c r="H6770" s="16">
        <v>32.799999999999997</v>
      </c>
      <c r="I6770" s="16">
        <f>TRUNC(TRUNC(G6770,8)*H6770,2)</f>
        <v>4.16</v>
      </c>
    </row>
    <row r="6771" spans="1:9" ht="18" customHeight="1" x14ac:dyDescent="0.25">
      <c r="A6771" s="8"/>
      <c r="B6771" s="8"/>
      <c r="C6771" s="8"/>
      <c r="D6771" s="8"/>
      <c r="E6771" s="8"/>
      <c r="F6771" s="8"/>
      <c r="G6771" s="67" t="s">
        <v>3875</v>
      </c>
      <c r="H6771" s="67"/>
      <c r="I6771" s="17">
        <f>SUM(I6769:I6770)</f>
        <v>7.28</v>
      </c>
    </row>
    <row r="6772" spans="1:9" ht="15" customHeight="1" x14ac:dyDescent="0.25">
      <c r="A6772" s="8"/>
      <c r="B6772" s="8"/>
      <c r="C6772" s="8"/>
      <c r="D6772" s="8"/>
      <c r="E6772" s="8"/>
      <c r="F6772" s="8"/>
      <c r="G6772" s="68" t="s">
        <v>3745</v>
      </c>
      <c r="H6772" s="68"/>
      <c r="I6772" s="4">
        <f>ROUND(SUM(I6767,I6771),2)</f>
        <v>11.05</v>
      </c>
    </row>
    <row r="6773" spans="1:9" ht="9.9499999999999993" customHeight="1" x14ac:dyDescent="0.25">
      <c r="A6773" s="8"/>
      <c r="B6773" s="8"/>
      <c r="C6773" s="8"/>
      <c r="D6773" s="8"/>
      <c r="E6773" s="8"/>
      <c r="F6773" s="8"/>
      <c r="G6773" s="62"/>
      <c r="H6773" s="62"/>
      <c r="I6773" s="62"/>
    </row>
    <row r="6774" spans="1:9" ht="20.100000000000001" customHeight="1" x14ac:dyDescent="0.25">
      <c r="A6774" s="63" t="s">
        <v>5919</v>
      </c>
      <c r="B6774" s="63"/>
      <c r="C6774" s="63"/>
      <c r="D6774" s="63"/>
      <c r="E6774" s="63"/>
      <c r="F6774" s="63"/>
      <c r="G6774" s="63"/>
      <c r="H6774" s="63"/>
      <c r="I6774" s="63"/>
    </row>
    <row r="6775" spans="1:9" ht="15" customHeight="1" x14ac:dyDescent="0.25">
      <c r="A6775" s="64" t="s">
        <v>3887</v>
      </c>
      <c r="B6775" s="64"/>
      <c r="C6775" s="65" t="s">
        <v>3</v>
      </c>
      <c r="D6775" s="65"/>
      <c r="E6775" s="65"/>
      <c r="F6775" s="12" t="s">
        <v>4</v>
      </c>
      <c r="G6775" s="12" t="s">
        <v>3725</v>
      </c>
      <c r="H6775" s="12" t="s">
        <v>3726</v>
      </c>
      <c r="I6775" s="12" t="s">
        <v>3727</v>
      </c>
    </row>
    <row r="6776" spans="1:9" ht="21" customHeight="1" x14ac:dyDescent="0.25">
      <c r="A6776" s="13" t="s">
        <v>5920</v>
      </c>
      <c r="B6776" s="14" t="s">
        <v>5921</v>
      </c>
      <c r="C6776" s="66" t="s">
        <v>17</v>
      </c>
      <c r="D6776" s="66"/>
      <c r="E6776" s="66"/>
      <c r="F6776" s="13" t="s">
        <v>61</v>
      </c>
      <c r="G6776" s="15">
        <v>2</v>
      </c>
      <c r="H6776" s="16">
        <v>2.57</v>
      </c>
      <c r="I6776" s="16">
        <f>TRUNC(TRUNC(G6776,8)*H6776,2)</f>
        <v>5.14</v>
      </c>
    </row>
    <row r="6777" spans="1:9" ht="21" customHeight="1" x14ac:dyDescent="0.25">
      <c r="A6777" s="13" t="s">
        <v>5922</v>
      </c>
      <c r="B6777" s="14" t="s">
        <v>5923</v>
      </c>
      <c r="C6777" s="66" t="s">
        <v>17</v>
      </c>
      <c r="D6777" s="66"/>
      <c r="E6777" s="66"/>
      <c r="F6777" s="13" t="s">
        <v>61</v>
      </c>
      <c r="G6777" s="15">
        <v>1</v>
      </c>
      <c r="H6777" s="16">
        <v>7</v>
      </c>
      <c r="I6777" s="16">
        <f>TRUNC(TRUNC(G6777,8)*H6777,2)</f>
        <v>7</v>
      </c>
    </row>
    <row r="6778" spans="1:9" ht="29.1" customHeight="1" x14ac:dyDescent="0.25">
      <c r="A6778" s="13" t="s">
        <v>4492</v>
      </c>
      <c r="B6778" s="14" t="s">
        <v>4493</v>
      </c>
      <c r="C6778" s="66" t="s">
        <v>17</v>
      </c>
      <c r="D6778" s="66"/>
      <c r="E6778" s="66"/>
      <c r="F6778" s="13" t="s">
        <v>61</v>
      </c>
      <c r="G6778" s="15">
        <v>7.4999999999999997E-2</v>
      </c>
      <c r="H6778" s="16">
        <v>26.04</v>
      </c>
      <c r="I6778" s="16">
        <f>TRUNC(TRUNC(G6778,8)*H6778,2)</f>
        <v>1.95</v>
      </c>
    </row>
    <row r="6779" spans="1:9" ht="15" customHeight="1" x14ac:dyDescent="0.25">
      <c r="A6779" s="8"/>
      <c r="B6779" s="8"/>
      <c r="C6779" s="8"/>
      <c r="D6779" s="8"/>
      <c r="E6779" s="8"/>
      <c r="F6779" s="8"/>
      <c r="G6779" s="67" t="s">
        <v>3896</v>
      </c>
      <c r="H6779" s="67"/>
      <c r="I6779" s="17">
        <f>SUM(I6776:I6778)</f>
        <v>14.09</v>
      </c>
    </row>
    <row r="6780" spans="1:9" ht="15" customHeight="1" x14ac:dyDescent="0.25">
      <c r="A6780" s="64" t="s">
        <v>3872</v>
      </c>
      <c r="B6780" s="64"/>
      <c r="C6780" s="65" t="s">
        <v>3</v>
      </c>
      <c r="D6780" s="65"/>
      <c r="E6780" s="65"/>
      <c r="F6780" s="12" t="s">
        <v>4</v>
      </c>
      <c r="G6780" s="12" t="s">
        <v>3725</v>
      </c>
      <c r="H6780" s="12" t="s">
        <v>3726</v>
      </c>
      <c r="I6780" s="12" t="s">
        <v>3727</v>
      </c>
    </row>
    <row r="6781" spans="1:9" ht="21" customHeight="1" x14ac:dyDescent="0.25">
      <c r="A6781" s="13" t="s">
        <v>3936</v>
      </c>
      <c r="B6781" s="14" t="s">
        <v>3937</v>
      </c>
      <c r="C6781" s="66" t="s">
        <v>17</v>
      </c>
      <c r="D6781" s="66"/>
      <c r="E6781" s="66"/>
      <c r="F6781" s="13" t="s">
        <v>25</v>
      </c>
      <c r="G6781" s="15">
        <v>0.16520000000000001</v>
      </c>
      <c r="H6781" s="16">
        <v>24.57</v>
      </c>
      <c r="I6781" s="16">
        <f>TRUNC(TRUNC(G6781,8)*H6781,2)</f>
        <v>4.05</v>
      </c>
    </row>
    <row r="6782" spans="1:9" ht="21" customHeight="1" x14ac:dyDescent="0.25">
      <c r="A6782" s="13" t="s">
        <v>3938</v>
      </c>
      <c r="B6782" s="14" t="s">
        <v>3939</v>
      </c>
      <c r="C6782" s="66" t="s">
        <v>17</v>
      </c>
      <c r="D6782" s="66"/>
      <c r="E6782" s="66"/>
      <c r="F6782" s="13" t="s">
        <v>25</v>
      </c>
      <c r="G6782" s="15">
        <v>0.16520000000000001</v>
      </c>
      <c r="H6782" s="16">
        <v>32.799999999999997</v>
      </c>
      <c r="I6782" s="16">
        <f>TRUNC(TRUNC(G6782,8)*H6782,2)</f>
        <v>5.41</v>
      </c>
    </row>
    <row r="6783" spans="1:9" ht="18" customHeight="1" x14ac:dyDescent="0.25">
      <c r="A6783" s="8"/>
      <c r="B6783" s="8"/>
      <c r="C6783" s="8"/>
      <c r="D6783" s="8"/>
      <c r="E6783" s="8"/>
      <c r="F6783" s="8"/>
      <c r="G6783" s="67" t="s">
        <v>3875</v>
      </c>
      <c r="H6783" s="67"/>
      <c r="I6783" s="17">
        <f>SUM(I6781:I6782)</f>
        <v>9.4600000000000009</v>
      </c>
    </row>
    <row r="6784" spans="1:9" ht="15" customHeight="1" x14ac:dyDescent="0.25">
      <c r="A6784" s="8"/>
      <c r="B6784" s="8"/>
      <c r="C6784" s="8"/>
      <c r="D6784" s="8"/>
      <c r="E6784" s="8"/>
      <c r="F6784" s="8"/>
      <c r="G6784" s="68" t="s">
        <v>3745</v>
      </c>
      <c r="H6784" s="68"/>
      <c r="I6784" s="4">
        <f>ROUND(SUM(I6779,I6783),2)</f>
        <v>23.55</v>
      </c>
    </row>
    <row r="6785" spans="1:9" ht="9.9499999999999993" customHeight="1" x14ac:dyDescent="0.25">
      <c r="A6785" s="8"/>
      <c r="B6785" s="8"/>
      <c r="C6785" s="8"/>
      <c r="D6785" s="8"/>
      <c r="E6785" s="8"/>
      <c r="F6785" s="8"/>
      <c r="G6785" s="62"/>
      <c r="H6785" s="62"/>
      <c r="I6785" s="62"/>
    </row>
    <row r="6786" spans="1:9" ht="20.100000000000001" customHeight="1" x14ac:dyDescent="0.25">
      <c r="A6786" s="63" t="s">
        <v>5924</v>
      </c>
      <c r="B6786" s="63"/>
      <c r="C6786" s="63"/>
      <c r="D6786" s="63"/>
      <c r="E6786" s="63"/>
      <c r="F6786" s="63"/>
      <c r="G6786" s="63"/>
      <c r="H6786" s="63"/>
      <c r="I6786" s="63"/>
    </row>
    <row r="6787" spans="1:9" ht="15" customHeight="1" x14ac:dyDescent="0.25">
      <c r="A6787" s="64" t="s">
        <v>3887</v>
      </c>
      <c r="B6787" s="64"/>
      <c r="C6787" s="65" t="s">
        <v>3</v>
      </c>
      <c r="D6787" s="65"/>
      <c r="E6787" s="65"/>
      <c r="F6787" s="12" t="s">
        <v>4</v>
      </c>
      <c r="G6787" s="12" t="s">
        <v>3725</v>
      </c>
      <c r="H6787" s="12" t="s">
        <v>3726</v>
      </c>
      <c r="I6787" s="12" t="s">
        <v>3727</v>
      </c>
    </row>
    <row r="6788" spans="1:9" ht="21" customHeight="1" x14ac:dyDescent="0.25">
      <c r="A6788" s="13" t="s">
        <v>5099</v>
      </c>
      <c r="B6788" s="14" t="s">
        <v>5100</v>
      </c>
      <c r="C6788" s="66" t="s">
        <v>17</v>
      </c>
      <c r="D6788" s="66"/>
      <c r="E6788" s="66"/>
      <c r="F6788" s="13" t="s">
        <v>61</v>
      </c>
      <c r="G6788" s="15">
        <v>2</v>
      </c>
      <c r="H6788" s="16">
        <v>3.1</v>
      </c>
      <c r="I6788" s="16">
        <f>TRUNC(TRUNC(G6788,8)*H6788,2)</f>
        <v>6.2</v>
      </c>
    </row>
    <row r="6789" spans="1:9" ht="21" customHeight="1" x14ac:dyDescent="0.25">
      <c r="A6789" s="13" t="s">
        <v>5925</v>
      </c>
      <c r="B6789" s="14" t="s">
        <v>5926</v>
      </c>
      <c r="C6789" s="66" t="s">
        <v>17</v>
      </c>
      <c r="D6789" s="66"/>
      <c r="E6789" s="66"/>
      <c r="F6789" s="13" t="s">
        <v>61</v>
      </c>
      <c r="G6789" s="15">
        <v>1</v>
      </c>
      <c r="H6789" s="16">
        <v>8.08</v>
      </c>
      <c r="I6789" s="16">
        <f>TRUNC(TRUNC(G6789,8)*H6789,2)</f>
        <v>8.08</v>
      </c>
    </row>
    <row r="6790" spans="1:9" ht="29.1" customHeight="1" x14ac:dyDescent="0.25">
      <c r="A6790" s="13" t="s">
        <v>4492</v>
      </c>
      <c r="B6790" s="14" t="s">
        <v>4493</v>
      </c>
      <c r="C6790" s="66" t="s">
        <v>17</v>
      </c>
      <c r="D6790" s="66"/>
      <c r="E6790" s="66"/>
      <c r="F6790" s="13" t="s">
        <v>61</v>
      </c>
      <c r="G6790" s="15">
        <v>0.115</v>
      </c>
      <c r="H6790" s="16">
        <v>26.04</v>
      </c>
      <c r="I6790" s="16">
        <f>TRUNC(TRUNC(G6790,8)*H6790,2)</f>
        <v>2.99</v>
      </c>
    </row>
    <row r="6791" spans="1:9" ht="15" customHeight="1" x14ac:dyDescent="0.25">
      <c r="A6791" s="8"/>
      <c r="B6791" s="8"/>
      <c r="C6791" s="8"/>
      <c r="D6791" s="8"/>
      <c r="E6791" s="8"/>
      <c r="F6791" s="8"/>
      <c r="G6791" s="67" t="s">
        <v>3896</v>
      </c>
      <c r="H6791" s="67"/>
      <c r="I6791" s="17">
        <f>SUM(I6788:I6790)</f>
        <v>17.270000000000003</v>
      </c>
    </row>
    <row r="6792" spans="1:9" ht="15" customHeight="1" x14ac:dyDescent="0.25">
      <c r="A6792" s="64" t="s">
        <v>3872</v>
      </c>
      <c r="B6792" s="64"/>
      <c r="C6792" s="65" t="s">
        <v>3</v>
      </c>
      <c r="D6792" s="65"/>
      <c r="E6792" s="65"/>
      <c r="F6792" s="12" t="s">
        <v>4</v>
      </c>
      <c r="G6792" s="12" t="s">
        <v>3725</v>
      </c>
      <c r="H6792" s="12" t="s">
        <v>3726</v>
      </c>
      <c r="I6792" s="12" t="s">
        <v>3727</v>
      </c>
    </row>
    <row r="6793" spans="1:9" ht="21" customHeight="1" x14ac:dyDescent="0.25">
      <c r="A6793" s="13" t="s">
        <v>3936</v>
      </c>
      <c r="B6793" s="14" t="s">
        <v>3937</v>
      </c>
      <c r="C6793" s="66" t="s">
        <v>17</v>
      </c>
      <c r="D6793" s="66"/>
      <c r="E6793" s="66"/>
      <c r="F6793" s="13" t="s">
        <v>25</v>
      </c>
      <c r="G6793" s="15">
        <v>0.19259999999999999</v>
      </c>
      <c r="H6793" s="16">
        <v>24.57</v>
      </c>
      <c r="I6793" s="16">
        <f>TRUNC(TRUNC(G6793,8)*H6793,2)</f>
        <v>4.7300000000000004</v>
      </c>
    </row>
    <row r="6794" spans="1:9" ht="21" customHeight="1" x14ac:dyDescent="0.25">
      <c r="A6794" s="13" t="s">
        <v>3938</v>
      </c>
      <c r="B6794" s="14" t="s">
        <v>3939</v>
      </c>
      <c r="C6794" s="66" t="s">
        <v>17</v>
      </c>
      <c r="D6794" s="66"/>
      <c r="E6794" s="66"/>
      <c r="F6794" s="13" t="s">
        <v>25</v>
      </c>
      <c r="G6794" s="15">
        <v>0.19259999999999999</v>
      </c>
      <c r="H6794" s="16">
        <v>32.799999999999997</v>
      </c>
      <c r="I6794" s="16">
        <f>TRUNC(TRUNC(G6794,8)*H6794,2)</f>
        <v>6.31</v>
      </c>
    </row>
    <row r="6795" spans="1:9" ht="18" customHeight="1" x14ac:dyDescent="0.25">
      <c r="A6795" s="8"/>
      <c r="B6795" s="8"/>
      <c r="C6795" s="8"/>
      <c r="D6795" s="8"/>
      <c r="E6795" s="8"/>
      <c r="F6795" s="8"/>
      <c r="G6795" s="67" t="s">
        <v>3875</v>
      </c>
      <c r="H6795" s="67"/>
      <c r="I6795" s="17">
        <f>SUM(I6793:I6794)</f>
        <v>11.04</v>
      </c>
    </row>
    <row r="6796" spans="1:9" ht="15" customHeight="1" x14ac:dyDescent="0.25">
      <c r="A6796" s="8"/>
      <c r="B6796" s="8"/>
      <c r="C6796" s="8"/>
      <c r="D6796" s="8"/>
      <c r="E6796" s="8"/>
      <c r="F6796" s="8"/>
      <c r="G6796" s="68" t="s">
        <v>3745</v>
      </c>
      <c r="H6796" s="68"/>
      <c r="I6796" s="4">
        <f>ROUND(SUM(I6791,I6795),2)</f>
        <v>28.31</v>
      </c>
    </row>
    <row r="6797" spans="1:9" ht="9.9499999999999993" customHeight="1" x14ac:dyDescent="0.25">
      <c r="A6797" s="8"/>
      <c r="B6797" s="8"/>
      <c r="C6797" s="8"/>
      <c r="D6797" s="8"/>
      <c r="E6797" s="8"/>
      <c r="F6797" s="8"/>
      <c r="G6797" s="62"/>
      <c r="H6797" s="62"/>
      <c r="I6797" s="62"/>
    </row>
    <row r="6798" spans="1:9" ht="20.100000000000001" customHeight="1" x14ac:dyDescent="0.25">
      <c r="A6798" s="63" t="s">
        <v>5927</v>
      </c>
      <c r="B6798" s="63"/>
      <c r="C6798" s="63"/>
      <c r="D6798" s="63"/>
      <c r="E6798" s="63"/>
      <c r="F6798" s="63"/>
      <c r="G6798" s="63"/>
      <c r="H6798" s="63"/>
      <c r="I6798" s="63"/>
    </row>
    <row r="6799" spans="1:9" ht="15" customHeight="1" x14ac:dyDescent="0.25">
      <c r="A6799" s="64" t="s">
        <v>3887</v>
      </c>
      <c r="B6799" s="64"/>
      <c r="C6799" s="65" t="s">
        <v>3</v>
      </c>
      <c r="D6799" s="65"/>
      <c r="E6799" s="65"/>
      <c r="F6799" s="12" t="s">
        <v>4</v>
      </c>
      <c r="G6799" s="12" t="s">
        <v>3725</v>
      </c>
      <c r="H6799" s="12" t="s">
        <v>3726</v>
      </c>
      <c r="I6799" s="12" t="s">
        <v>3727</v>
      </c>
    </row>
    <row r="6800" spans="1:9" ht="21" customHeight="1" x14ac:dyDescent="0.25">
      <c r="A6800" s="13" t="s">
        <v>5088</v>
      </c>
      <c r="B6800" s="14" t="s">
        <v>5089</v>
      </c>
      <c r="C6800" s="66" t="s">
        <v>17</v>
      </c>
      <c r="D6800" s="66"/>
      <c r="E6800" s="66"/>
      <c r="F6800" s="13" t="s">
        <v>61</v>
      </c>
      <c r="G6800" s="15">
        <v>3</v>
      </c>
      <c r="H6800" s="16">
        <v>1.75</v>
      </c>
      <c r="I6800" s="16">
        <f>TRUNC(TRUNC(G6800,8)*H6800,2)</f>
        <v>5.25</v>
      </c>
    </row>
    <row r="6801" spans="1:9" ht="21" customHeight="1" x14ac:dyDescent="0.25">
      <c r="A6801" s="13" t="s">
        <v>5928</v>
      </c>
      <c r="B6801" s="14" t="s">
        <v>5929</v>
      </c>
      <c r="C6801" s="66" t="s">
        <v>17</v>
      </c>
      <c r="D6801" s="66"/>
      <c r="E6801" s="66"/>
      <c r="F6801" s="13" t="s">
        <v>61</v>
      </c>
      <c r="G6801" s="15">
        <v>1</v>
      </c>
      <c r="H6801" s="16">
        <v>8.7100000000000009</v>
      </c>
      <c r="I6801" s="16">
        <f>TRUNC(TRUNC(G6801,8)*H6801,2)</f>
        <v>8.7100000000000009</v>
      </c>
    </row>
    <row r="6802" spans="1:9" ht="29.1" customHeight="1" x14ac:dyDescent="0.25">
      <c r="A6802" s="13" t="s">
        <v>4492</v>
      </c>
      <c r="B6802" s="14" t="s">
        <v>4493</v>
      </c>
      <c r="C6802" s="66" t="s">
        <v>17</v>
      </c>
      <c r="D6802" s="66"/>
      <c r="E6802" s="66"/>
      <c r="F6802" s="13" t="s">
        <v>61</v>
      </c>
      <c r="G6802" s="15">
        <v>7.4999999999999997E-2</v>
      </c>
      <c r="H6802" s="16">
        <v>26.04</v>
      </c>
      <c r="I6802" s="16">
        <f>TRUNC(TRUNC(G6802,8)*H6802,2)</f>
        <v>1.95</v>
      </c>
    </row>
    <row r="6803" spans="1:9" ht="15" customHeight="1" x14ac:dyDescent="0.25">
      <c r="A6803" s="8"/>
      <c r="B6803" s="8"/>
      <c r="C6803" s="8"/>
      <c r="D6803" s="8"/>
      <c r="E6803" s="8"/>
      <c r="F6803" s="8"/>
      <c r="G6803" s="67" t="s">
        <v>3896</v>
      </c>
      <c r="H6803" s="67"/>
      <c r="I6803" s="17">
        <f>SUM(I6800:I6802)</f>
        <v>15.91</v>
      </c>
    </row>
    <row r="6804" spans="1:9" ht="15" customHeight="1" x14ac:dyDescent="0.25">
      <c r="A6804" s="64" t="s">
        <v>3872</v>
      </c>
      <c r="B6804" s="64"/>
      <c r="C6804" s="65" t="s">
        <v>3</v>
      </c>
      <c r="D6804" s="65"/>
      <c r="E6804" s="65"/>
      <c r="F6804" s="12" t="s">
        <v>4</v>
      </c>
      <c r="G6804" s="12" t="s">
        <v>3725</v>
      </c>
      <c r="H6804" s="12" t="s">
        <v>3726</v>
      </c>
      <c r="I6804" s="12" t="s">
        <v>3727</v>
      </c>
    </row>
    <row r="6805" spans="1:9" ht="21" customHeight="1" x14ac:dyDescent="0.25">
      <c r="A6805" s="13" t="s">
        <v>3936</v>
      </c>
      <c r="B6805" s="14" t="s">
        <v>3937</v>
      </c>
      <c r="C6805" s="66" t="s">
        <v>17</v>
      </c>
      <c r="D6805" s="66"/>
      <c r="E6805" s="66"/>
      <c r="F6805" s="13" t="s">
        <v>25</v>
      </c>
      <c r="G6805" s="15">
        <v>0.18390000000000001</v>
      </c>
      <c r="H6805" s="16">
        <v>24.57</v>
      </c>
      <c r="I6805" s="16">
        <f>TRUNC(TRUNC(G6805,8)*H6805,2)</f>
        <v>4.51</v>
      </c>
    </row>
    <row r="6806" spans="1:9" ht="21" customHeight="1" x14ac:dyDescent="0.25">
      <c r="A6806" s="13" t="s">
        <v>3938</v>
      </c>
      <c r="B6806" s="14" t="s">
        <v>3939</v>
      </c>
      <c r="C6806" s="66" t="s">
        <v>17</v>
      </c>
      <c r="D6806" s="66"/>
      <c r="E6806" s="66"/>
      <c r="F6806" s="13" t="s">
        <v>25</v>
      </c>
      <c r="G6806" s="15">
        <v>0.18390000000000001</v>
      </c>
      <c r="H6806" s="16">
        <v>32.799999999999997</v>
      </c>
      <c r="I6806" s="16">
        <f>TRUNC(TRUNC(G6806,8)*H6806,2)</f>
        <v>6.03</v>
      </c>
    </row>
    <row r="6807" spans="1:9" ht="18" customHeight="1" x14ac:dyDescent="0.25">
      <c r="A6807" s="8"/>
      <c r="B6807" s="8"/>
      <c r="C6807" s="8"/>
      <c r="D6807" s="8"/>
      <c r="E6807" s="8"/>
      <c r="F6807" s="8"/>
      <c r="G6807" s="67" t="s">
        <v>3875</v>
      </c>
      <c r="H6807" s="67"/>
      <c r="I6807" s="17">
        <f>SUM(I6805:I6806)</f>
        <v>10.54</v>
      </c>
    </row>
    <row r="6808" spans="1:9" ht="15" customHeight="1" x14ac:dyDescent="0.25">
      <c r="A6808" s="8"/>
      <c r="B6808" s="8"/>
      <c r="C6808" s="8"/>
      <c r="D6808" s="8"/>
      <c r="E6808" s="8"/>
      <c r="F6808" s="8"/>
      <c r="G6808" s="68" t="s">
        <v>3745</v>
      </c>
      <c r="H6808" s="68"/>
      <c r="I6808" s="4">
        <f>ROUND(SUM(I6803,I6807),2)</f>
        <v>26.45</v>
      </c>
    </row>
    <row r="6809" spans="1:9" ht="9.9499999999999993" customHeight="1" x14ac:dyDescent="0.25">
      <c r="A6809" s="8"/>
      <c r="B6809" s="8"/>
      <c r="C6809" s="8"/>
      <c r="D6809" s="8"/>
      <c r="E6809" s="8"/>
      <c r="F6809" s="8"/>
      <c r="G6809" s="62"/>
      <c r="H6809" s="62"/>
      <c r="I6809" s="62"/>
    </row>
    <row r="6810" spans="1:9" ht="20.100000000000001" customHeight="1" x14ac:dyDescent="0.25">
      <c r="A6810" s="63" t="s">
        <v>5930</v>
      </c>
      <c r="B6810" s="63"/>
      <c r="C6810" s="63"/>
      <c r="D6810" s="63"/>
      <c r="E6810" s="63"/>
      <c r="F6810" s="63"/>
      <c r="G6810" s="63"/>
      <c r="H6810" s="63"/>
      <c r="I6810" s="63"/>
    </row>
    <row r="6811" spans="1:9" ht="15" customHeight="1" x14ac:dyDescent="0.25">
      <c r="A6811" s="64" t="s">
        <v>3887</v>
      </c>
      <c r="B6811" s="64"/>
      <c r="C6811" s="65" t="s">
        <v>3</v>
      </c>
      <c r="D6811" s="65"/>
      <c r="E6811" s="65"/>
      <c r="F6811" s="12" t="s">
        <v>4</v>
      </c>
      <c r="G6811" s="12" t="s">
        <v>3725</v>
      </c>
      <c r="H6811" s="12" t="s">
        <v>3726</v>
      </c>
      <c r="I6811" s="12" t="s">
        <v>3727</v>
      </c>
    </row>
    <row r="6812" spans="1:9" ht="21" customHeight="1" x14ac:dyDescent="0.25">
      <c r="A6812" s="13" t="s">
        <v>5088</v>
      </c>
      <c r="B6812" s="14" t="s">
        <v>5089</v>
      </c>
      <c r="C6812" s="66" t="s">
        <v>17</v>
      </c>
      <c r="D6812" s="66"/>
      <c r="E6812" s="66"/>
      <c r="F6812" s="13" t="s">
        <v>61</v>
      </c>
      <c r="G6812" s="15">
        <v>1</v>
      </c>
      <c r="H6812" s="16">
        <v>1.75</v>
      </c>
      <c r="I6812" s="16">
        <f>TRUNC(TRUNC(G6812,8)*H6812,2)</f>
        <v>1.75</v>
      </c>
    </row>
    <row r="6813" spans="1:9" ht="21" customHeight="1" x14ac:dyDescent="0.25">
      <c r="A6813" s="13" t="s">
        <v>5920</v>
      </c>
      <c r="B6813" s="14" t="s">
        <v>5921</v>
      </c>
      <c r="C6813" s="66" t="s">
        <v>17</v>
      </c>
      <c r="D6813" s="66"/>
      <c r="E6813" s="66"/>
      <c r="F6813" s="13" t="s">
        <v>61</v>
      </c>
      <c r="G6813" s="15">
        <v>2</v>
      </c>
      <c r="H6813" s="16">
        <v>2.57</v>
      </c>
      <c r="I6813" s="16">
        <f>TRUNC(TRUNC(G6813,8)*H6813,2)</f>
        <v>5.14</v>
      </c>
    </row>
    <row r="6814" spans="1:9" ht="21" customHeight="1" x14ac:dyDescent="0.25">
      <c r="A6814" s="13" t="s">
        <v>5931</v>
      </c>
      <c r="B6814" s="14" t="s">
        <v>5932</v>
      </c>
      <c r="C6814" s="66" t="s">
        <v>17</v>
      </c>
      <c r="D6814" s="66"/>
      <c r="E6814" s="66"/>
      <c r="F6814" s="13" t="s">
        <v>61</v>
      </c>
      <c r="G6814" s="15">
        <v>1</v>
      </c>
      <c r="H6814" s="16">
        <v>12.05</v>
      </c>
      <c r="I6814" s="16">
        <f>TRUNC(TRUNC(G6814,8)*H6814,2)</f>
        <v>12.05</v>
      </c>
    </row>
    <row r="6815" spans="1:9" ht="29.1" customHeight="1" x14ac:dyDescent="0.25">
      <c r="A6815" s="13" t="s">
        <v>4492</v>
      </c>
      <c r="B6815" s="14" t="s">
        <v>4493</v>
      </c>
      <c r="C6815" s="66" t="s">
        <v>17</v>
      </c>
      <c r="D6815" s="66"/>
      <c r="E6815" s="66"/>
      <c r="F6815" s="13" t="s">
        <v>61</v>
      </c>
      <c r="G6815" s="15">
        <v>0.1</v>
      </c>
      <c r="H6815" s="16">
        <v>26.04</v>
      </c>
      <c r="I6815" s="16">
        <f>TRUNC(TRUNC(G6815,8)*H6815,2)</f>
        <v>2.6</v>
      </c>
    </row>
    <row r="6816" spans="1:9" ht="15" customHeight="1" x14ac:dyDescent="0.25">
      <c r="A6816" s="8"/>
      <c r="B6816" s="8"/>
      <c r="C6816" s="8"/>
      <c r="D6816" s="8"/>
      <c r="E6816" s="8"/>
      <c r="F6816" s="8"/>
      <c r="G6816" s="67" t="s">
        <v>3896</v>
      </c>
      <c r="H6816" s="67"/>
      <c r="I6816" s="17">
        <f>SUM(I6812:I6815)</f>
        <v>21.540000000000003</v>
      </c>
    </row>
    <row r="6817" spans="1:9" ht="15" customHeight="1" x14ac:dyDescent="0.25">
      <c r="A6817" s="64" t="s">
        <v>3872</v>
      </c>
      <c r="B6817" s="64"/>
      <c r="C6817" s="65" t="s">
        <v>3</v>
      </c>
      <c r="D6817" s="65"/>
      <c r="E6817" s="65"/>
      <c r="F6817" s="12" t="s">
        <v>4</v>
      </c>
      <c r="G6817" s="12" t="s">
        <v>3725</v>
      </c>
      <c r="H6817" s="12" t="s">
        <v>3726</v>
      </c>
      <c r="I6817" s="12" t="s">
        <v>3727</v>
      </c>
    </row>
    <row r="6818" spans="1:9" ht="21" customHeight="1" x14ac:dyDescent="0.25">
      <c r="A6818" s="13" t="s">
        <v>3936</v>
      </c>
      <c r="B6818" s="14" t="s">
        <v>3937</v>
      </c>
      <c r="C6818" s="66" t="s">
        <v>17</v>
      </c>
      <c r="D6818" s="66"/>
      <c r="E6818" s="66"/>
      <c r="F6818" s="13" t="s">
        <v>25</v>
      </c>
      <c r="G6818" s="15">
        <v>0.2082</v>
      </c>
      <c r="H6818" s="16">
        <v>24.57</v>
      </c>
      <c r="I6818" s="16">
        <f>TRUNC(TRUNC(G6818,8)*H6818,2)</f>
        <v>5.1100000000000003</v>
      </c>
    </row>
    <row r="6819" spans="1:9" ht="21" customHeight="1" x14ac:dyDescent="0.25">
      <c r="A6819" s="13" t="s">
        <v>3938</v>
      </c>
      <c r="B6819" s="14" t="s">
        <v>3939</v>
      </c>
      <c r="C6819" s="66" t="s">
        <v>17</v>
      </c>
      <c r="D6819" s="66"/>
      <c r="E6819" s="66"/>
      <c r="F6819" s="13" t="s">
        <v>25</v>
      </c>
      <c r="G6819" s="15">
        <v>0.2082</v>
      </c>
      <c r="H6819" s="16">
        <v>32.799999999999997</v>
      </c>
      <c r="I6819" s="16">
        <f>TRUNC(TRUNC(G6819,8)*H6819,2)</f>
        <v>6.82</v>
      </c>
    </row>
    <row r="6820" spans="1:9" ht="18" customHeight="1" x14ac:dyDescent="0.25">
      <c r="A6820" s="8"/>
      <c r="B6820" s="8"/>
      <c r="C6820" s="8"/>
      <c r="D6820" s="8"/>
      <c r="E6820" s="8"/>
      <c r="F6820" s="8"/>
      <c r="G6820" s="67" t="s">
        <v>3875</v>
      </c>
      <c r="H6820" s="67"/>
      <c r="I6820" s="17">
        <f>SUM(I6818:I6819)</f>
        <v>11.93</v>
      </c>
    </row>
    <row r="6821" spans="1:9" ht="15" customHeight="1" x14ac:dyDescent="0.25">
      <c r="A6821" s="8"/>
      <c r="B6821" s="8"/>
      <c r="C6821" s="8"/>
      <c r="D6821" s="8"/>
      <c r="E6821" s="8"/>
      <c r="F6821" s="8"/>
      <c r="G6821" s="68" t="s">
        <v>3745</v>
      </c>
      <c r="H6821" s="68"/>
      <c r="I6821" s="4">
        <f>ROUND(SUM(I6816,I6820),2)</f>
        <v>33.47</v>
      </c>
    </row>
    <row r="6822" spans="1:9" ht="9.9499999999999993" customHeight="1" x14ac:dyDescent="0.25">
      <c r="A6822" s="8"/>
      <c r="B6822" s="8"/>
      <c r="C6822" s="8"/>
      <c r="D6822" s="8"/>
      <c r="E6822" s="8"/>
      <c r="F6822" s="8"/>
      <c r="G6822" s="62"/>
      <c r="H6822" s="62"/>
      <c r="I6822" s="62"/>
    </row>
    <row r="6823" spans="1:9" ht="20.100000000000001" customHeight="1" x14ac:dyDescent="0.25">
      <c r="A6823" s="63" t="s">
        <v>5933</v>
      </c>
      <c r="B6823" s="63"/>
      <c r="C6823" s="63"/>
      <c r="D6823" s="63"/>
      <c r="E6823" s="63"/>
      <c r="F6823" s="63"/>
      <c r="G6823" s="63"/>
      <c r="H6823" s="63"/>
      <c r="I6823" s="63"/>
    </row>
    <row r="6824" spans="1:9" ht="15" customHeight="1" x14ac:dyDescent="0.25">
      <c r="A6824" s="64" t="s">
        <v>3887</v>
      </c>
      <c r="B6824" s="64"/>
      <c r="C6824" s="65" t="s">
        <v>3</v>
      </c>
      <c r="D6824" s="65"/>
      <c r="E6824" s="65"/>
      <c r="F6824" s="12" t="s">
        <v>4</v>
      </c>
      <c r="G6824" s="12" t="s">
        <v>3725</v>
      </c>
      <c r="H6824" s="12" t="s">
        <v>3726</v>
      </c>
      <c r="I6824" s="12" t="s">
        <v>3727</v>
      </c>
    </row>
    <row r="6825" spans="1:9" ht="21" customHeight="1" x14ac:dyDescent="0.25">
      <c r="A6825" s="13" t="s">
        <v>5099</v>
      </c>
      <c r="B6825" s="14" t="s">
        <v>5100</v>
      </c>
      <c r="C6825" s="66" t="s">
        <v>17</v>
      </c>
      <c r="D6825" s="66"/>
      <c r="E6825" s="66"/>
      <c r="F6825" s="13" t="s">
        <v>61</v>
      </c>
      <c r="G6825" s="15">
        <v>3</v>
      </c>
      <c r="H6825" s="16">
        <v>3.1</v>
      </c>
      <c r="I6825" s="16">
        <f>TRUNC(TRUNC(G6825,8)*H6825,2)</f>
        <v>9.3000000000000007</v>
      </c>
    </row>
    <row r="6826" spans="1:9" ht="21" customHeight="1" x14ac:dyDescent="0.25">
      <c r="A6826" s="13" t="s">
        <v>4065</v>
      </c>
      <c r="B6826" s="14" t="s">
        <v>4066</v>
      </c>
      <c r="C6826" s="66" t="s">
        <v>17</v>
      </c>
      <c r="D6826" s="66"/>
      <c r="E6826" s="66"/>
      <c r="F6826" s="13" t="s">
        <v>61</v>
      </c>
      <c r="G6826" s="15">
        <v>1</v>
      </c>
      <c r="H6826" s="16">
        <v>21.23</v>
      </c>
      <c r="I6826" s="16">
        <f>TRUNC(TRUNC(G6826,8)*H6826,2)</f>
        <v>21.23</v>
      </c>
    </row>
    <row r="6827" spans="1:9" ht="29.1" customHeight="1" x14ac:dyDescent="0.25">
      <c r="A6827" s="13" t="s">
        <v>4492</v>
      </c>
      <c r="B6827" s="14" t="s">
        <v>4493</v>
      </c>
      <c r="C6827" s="66" t="s">
        <v>17</v>
      </c>
      <c r="D6827" s="66"/>
      <c r="E6827" s="66"/>
      <c r="F6827" s="13" t="s">
        <v>61</v>
      </c>
      <c r="G6827" s="15">
        <v>0.17249999999999999</v>
      </c>
      <c r="H6827" s="16">
        <v>26.04</v>
      </c>
      <c r="I6827" s="16">
        <f>TRUNC(TRUNC(G6827,8)*H6827,2)</f>
        <v>4.49</v>
      </c>
    </row>
    <row r="6828" spans="1:9" ht="15" customHeight="1" x14ac:dyDescent="0.25">
      <c r="A6828" s="8"/>
      <c r="B6828" s="8"/>
      <c r="C6828" s="8"/>
      <c r="D6828" s="8"/>
      <c r="E6828" s="8"/>
      <c r="F6828" s="8"/>
      <c r="G6828" s="67" t="s">
        <v>3896</v>
      </c>
      <c r="H6828" s="67"/>
      <c r="I6828" s="17">
        <f>SUM(I6825:I6827)</f>
        <v>35.020000000000003</v>
      </c>
    </row>
    <row r="6829" spans="1:9" ht="15" customHeight="1" x14ac:dyDescent="0.25">
      <c r="A6829" s="64" t="s">
        <v>3872</v>
      </c>
      <c r="B6829" s="64"/>
      <c r="C6829" s="65" t="s">
        <v>3</v>
      </c>
      <c r="D6829" s="65"/>
      <c r="E6829" s="65"/>
      <c r="F6829" s="12" t="s">
        <v>4</v>
      </c>
      <c r="G6829" s="12" t="s">
        <v>3725</v>
      </c>
      <c r="H6829" s="12" t="s">
        <v>3726</v>
      </c>
      <c r="I6829" s="12" t="s">
        <v>3727</v>
      </c>
    </row>
    <row r="6830" spans="1:9" ht="21" customHeight="1" x14ac:dyDescent="0.25">
      <c r="A6830" s="13" t="s">
        <v>3936</v>
      </c>
      <c r="B6830" s="14" t="s">
        <v>3937</v>
      </c>
      <c r="C6830" s="66" t="s">
        <v>17</v>
      </c>
      <c r="D6830" s="66"/>
      <c r="E6830" s="66"/>
      <c r="F6830" s="13" t="s">
        <v>25</v>
      </c>
      <c r="G6830" s="15">
        <v>0.25679999999999997</v>
      </c>
      <c r="H6830" s="16">
        <v>24.57</v>
      </c>
      <c r="I6830" s="16">
        <f>TRUNC(TRUNC(G6830,8)*H6830,2)</f>
        <v>6.3</v>
      </c>
    </row>
    <row r="6831" spans="1:9" ht="21" customHeight="1" x14ac:dyDescent="0.25">
      <c r="A6831" s="13" t="s">
        <v>3938</v>
      </c>
      <c r="B6831" s="14" t="s">
        <v>3939</v>
      </c>
      <c r="C6831" s="66" t="s">
        <v>17</v>
      </c>
      <c r="D6831" s="66"/>
      <c r="E6831" s="66"/>
      <c r="F6831" s="13" t="s">
        <v>25</v>
      </c>
      <c r="G6831" s="15">
        <v>0.25679999999999997</v>
      </c>
      <c r="H6831" s="16">
        <v>32.799999999999997</v>
      </c>
      <c r="I6831" s="16">
        <f>TRUNC(TRUNC(G6831,8)*H6831,2)</f>
        <v>8.42</v>
      </c>
    </row>
    <row r="6832" spans="1:9" ht="18" customHeight="1" x14ac:dyDescent="0.25">
      <c r="A6832" s="8"/>
      <c r="B6832" s="8"/>
      <c r="C6832" s="8"/>
      <c r="D6832" s="8"/>
      <c r="E6832" s="8"/>
      <c r="F6832" s="8"/>
      <c r="G6832" s="67" t="s">
        <v>3875</v>
      </c>
      <c r="H6832" s="67"/>
      <c r="I6832" s="17">
        <f>SUM(I6830:I6831)</f>
        <v>14.719999999999999</v>
      </c>
    </row>
    <row r="6833" spans="1:9" ht="15" customHeight="1" x14ac:dyDescent="0.25">
      <c r="A6833" s="8"/>
      <c r="B6833" s="8"/>
      <c r="C6833" s="8"/>
      <c r="D6833" s="8"/>
      <c r="E6833" s="8"/>
      <c r="F6833" s="8"/>
      <c r="G6833" s="68" t="s">
        <v>3745</v>
      </c>
      <c r="H6833" s="68"/>
      <c r="I6833" s="4">
        <f>ROUND(SUM(I6828,I6832),2)</f>
        <v>49.74</v>
      </c>
    </row>
    <row r="6834" spans="1:9" ht="9.9499999999999993" customHeight="1" x14ac:dyDescent="0.25">
      <c r="A6834" s="8"/>
      <c r="B6834" s="8"/>
      <c r="C6834" s="8"/>
      <c r="D6834" s="8"/>
      <c r="E6834" s="8"/>
      <c r="F6834" s="8"/>
      <c r="G6834" s="62"/>
      <c r="H6834" s="62"/>
      <c r="I6834" s="62"/>
    </row>
    <row r="6835" spans="1:9" ht="20.100000000000001" customHeight="1" x14ac:dyDescent="0.25">
      <c r="A6835" s="63" t="s">
        <v>5934</v>
      </c>
      <c r="B6835" s="63"/>
      <c r="C6835" s="63"/>
      <c r="D6835" s="63"/>
      <c r="E6835" s="63"/>
      <c r="F6835" s="63"/>
      <c r="G6835" s="63"/>
      <c r="H6835" s="63"/>
      <c r="I6835" s="63"/>
    </row>
    <row r="6836" spans="1:9" ht="15" customHeight="1" x14ac:dyDescent="0.25">
      <c r="A6836" s="64" t="s">
        <v>3887</v>
      </c>
      <c r="B6836" s="64"/>
      <c r="C6836" s="65" t="s">
        <v>3</v>
      </c>
      <c r="D6836" s="65"/>
      <c r="E6836" s="65"/>
      <c r="F6836" s="12" t="s">
        <v>4</v>
      </c>
      <c r="G6836" s="12" t="s">
        <v>3725</v>
      </c>
      <c r="H6836" s="12" t="s">
        <v>3726</v>
      </c>
      <c r="I6836" s="12" t="s">
        <v>3727</v>
      </c>
    </row>
    <row r="6837" spans="1:9" ht="15" customHeight="1" x14ac:dyDescent="0.25">
      <c r="A6837" s="13" t="s">
        <v>4405</v>
      </c>
      <c r="B6837" s="14" t="s">
        <v>4406</v>
      </c>
      <c r="C6837" s="66" t="s">
        <v>17</v>
      </c>
      <c r="D6837" s="66"/>
      <c r="E6837" s="66"/>
      <c r="F6837" s="13" t="s">
        <v>61</v>
      </c>
      <c r="G6837" s="15">
        <v>1.67E-2</v>
      </c>
      <c r="H6837" s="16">
        <v>63.09</v>
      </c>
      <c r="I6837" s="16">
        <f>TRUNC(TRUNC(G6837,8)*H6837,2)</f>
        <v>1.05</v>
      </c>
    </row>
    <row r="6838" spans="1:9" ht="15" customHeight="1" x14ac:dyDescent="0.25">
      <c r="A6838" s="13" t="s">
        <v>4386</v>
      </c>
      <c r="B6838" s="14" t="s">
        <v>4387</v>
      </c>
      <c r="C6838" s="66" t="s">
        <v>17</v>
      </c>
      <c r="D6838" s="66"/>
      <c r="E6838" s="66"/>
      <c r="F6838" s="13" t="s">
        <v>61</v>
      </c>
      <c r="G6838" s="15">
        <v>4.5999999999999999E-2</v>
      </c>
      <c r="H6838" s="16">
        <v>1.9</v>
      </c>
      <c r="I6838" s="16">
        <f>TRUNC(TRUNC(G6838,8)*H6838,2)</f>
        <v>0.08</v>
      </c>
    </row>
    <row r="6839" spans="1:9" ht="21" customHeight="1" x14ac:dyDescent="0.25">
      <c r="A6839" s="13" t="s">
        <v>5935</v>
      </c>
      <c r="B6839" s="14" t="s">
        <v>5936</v>
      </c>
      <c r="C6839" s="66" t="s">
        <v>17</v>
      </c>
      <c r="D6839" s="66"/>
      <c r="E6839" s="66"/>
      <c r="F6839" s="13" t="s">
        <v>61</v>
      </c>
      <c r="G6839" s="15">
        <v>1</v>
      </c>
      <c r="H6839" s="16">
        <v>5.93</v>
      </c>
      <c r="I6839" s="16">
        <f>TRUNC(TRUNC(G6839,8)*H6839,2)</f>
        <v>5.93</v>
      </c>
    </row>
    <row r="6840" spans="1:9" ht="21" customHeight="1" x14ac:dyDescent="0.25">
      <c r="A6840" s="13" t="s">
        <v>4409</v>
      </c>
      <c r="B6840" s="14" t="s">
        <v>4410</v>
      </c>
      <c r="C6840" s="66" t="s">
        <v>17</v>
      </c>
      <c r="D6840" s="66"/>
      <c r="E6840" s="66"/>
      <c r="F6840" s="13" t="s">
        <v>61</v>
      </c>
      <c r="G6840" s="15">
        <v>2.5999999999999999E-2</v>
      </c>
      <c r="H6840" s="16">
        <v>71.48</v>
      </c>
      <c r="I6840" s="16">
        <f>TRUNC(TRUNC(G6840,8)*H6840,2)</f>
        <v>1.85</v>
      </c>
    </row>
    <row r="6841" spans="1:9" ht="15" customHeight="1" x14ac:dyDescent="0.25">
      <c r="A6841" s="8"/>
      <c r="B6841" s="8"/>
      <c r="C6841" s="8"/>
      <c r="D6841" s="8"/>
      <c r="E6841" s="8"/>
      <c r="F6841" s="8"/>
      <c r="G6841" s="67" t="s">
        <v>3896</v>
      </c>
      <c r="H6841" s="67"/>
      <c r="I6841" s="17">
        <f>SUM(I6837:I6840)</f>
        <v>8.91</v>
      </c>
    </row>
    <row r="6842" spans="1:9" ht="15" customHeight="1" x14ac:dyDescent="0.25">
      <c r="A6842" s="64" t="s">
        <v>3872</v>
      </c>
      <c r="B6842" s="64"/>
      <c r="C6842" s="65" t="s">
        <v>3</v>
      </c>
      <c r="D6842" s="65"/>
      <c r="E6842" s="65"/>
      <c r="F6842" s="12" t="s">
        <v>4</v>
      </c>
      <c r="G6842" s="12" t="s">
        <v>3725</v>
      </c>
      <c r="H6842" s="12" t="s">
        <v>3726</v>
      </c>
      <c r="I6842" s="12" t="s">
        <v>3727</v>
      </c>
    </row>
    <row r="6843" spans="1:9" ht="21" customHeight="1" x14ac:dyDescent="0.25">
      <c r="A6843" s="13" t="s">
        <v>3936</v>
      </c>
      <c r="B6843" s="14" t="s">
        <v>3937</v>
      </c>
      <c r="C6843" s="66" t="s">
        <v>17</v>
      </c>
      <c r="D6843" s="66"/>
      <c r="E6843" s="66"/>
      <c r="F6843" s="13" t="s">
        <v>25</v>
      </c>
      <c r="G6843" s="15">
        <v>0.11020000000000001</v>
      </c>
      <c r="H6843" s="16">
        <v>24.57</v>
      </c>
      <c r="I6843" s="16">
        <f>TRUNC(TRUNC(G6843,8)*H6843,2)</f>
        <v>2.7</v>
      </c>
    </row>
    <row r="6844" spans="1:9" ht="21" customHeight="1" x14ac:dyDescent="0.25">
      <c r="A6844" s="13" t="s">
        <v>3938</v>
      </c>
      <c r="B6844" s="14" t="s">
        <v>3939</v>
      </c>
      <c r="C6844" s="66" t="s">
        <v>17</v>
      </c>
      <c r="D6844" s="66"/>
      <c r="E6844" s="66"/>
      <c r="F6844" s="13" t="s">
        <v>25</v>
      </c>
      <c r="G6844" s="15">
        <v>0.11020000000000001</v>
      </c>
      <c r="H6844" s="16">
        <v>32.799999999999997</v>
      </c>
      <c r="I6844" s="16">
        <f>TRUNC(TRUNC(G6844,8)*H6844,2)</f>
        <v>3.61</v>
      </c>
    </row>
    <row r="6845" spans="1:9" ht="18" customHeight="1" x14ac:dyDescent="0.25">
      <c r="A6845" s="8"/>
      <c r="B6845" s="8"/>
      <c r="C6845" s="8"/>
      <c r="D6845" s="8"/>
      <c r="E6845" s="8"/>
      <c r="F6845" s="8"/>
      <c r="G6845" s="67" t="s">
        <v>3875</v>
      </c>
      <c r="H6845" s="67"/>
      <c r="I6845" s="17">
        <f>SUM(I6843:I6844)</f>
        <v>6.3100000000000005</v>
      </c>
    </row>
    <row r="6846" spans="1:9" ht="15" customHeight="1" x14ac:dyDescent="0.25">
      <c r="A6846" s="8"/>
      <c r="B6846" s="8"/>
      <c r="C6846" s="8"/>
      <c r="D6846" s="8"/>
      <c r="E6846" s="8"/>
      <c r="F6846" s="8"/>
      <c r="G6846" s="68" t="s">
        <v>3745</v>
      </c>
      <c r="H6846" s="68"/>
      <c r="I6846" s="4">
        <f>ROUND(SUM(I6841,I6845),2)</f>
        <v>15.22</v>
      </c>
    </row>
    <row r="6847" spans="1:9" ht="9.9499999999999993" customHeight="1" x14ac:dyDescent="0.25">
      <c r="A6847" s="8"/>
      <c r="B6847" s="8"/>
      <c r="C6847" s="8"/>
      <c r="D6847" s="8"/>
      <c r="E6847" s="8"/>
      <c r="F6847" s="8"/>
      <c r="G6847" s="62"/>
      <c r="H6847" s="62"/>
      <c r="I6847" s="62"/>
    </row>
    <row r="6848" spans="1:9" ht="20.100000000000001" customHeight="1" x14ac:dyDescent="0.25">
      <c r="A6848" s="63" t="s">
        <v>5937</v>
      </c>
      <c r="B6848" s="63"/>
      <c r="C6848" s="63"/>
      <c r="D6848" s="63"/>
      <c r="E6848" s="63"/>
      <c r="F6848" s="63"/>
      <c r="G6848" s="63"/>
      <c r="H6848" s="63"/>
      <c r="I6848" s="63"/>
    </row>
    <row r="6849" spans="1:9" ht="15" customHeight="1" x14ac:dyDescent="0.25">
      <c r="A6849" s="64" t="s">
        <v>3887</v>
      </c>
      <c r="B6849" s="64"/>
      <c r="C6849" s="65" t="s">
        <v>3</v>
      </c>
      <c r="D6849" s="65"/>
      <c r="E6849" s="65"/>
      <c r="F6849" s="12" t="s">
        <v>4</v>
      </c>
      <c r="G6849" s="12" t="s">
        <v>3725</v>
      </c>
      <c r="H6849" s="12" t="s">
        <v>3726</v>
      </c>
      <c r="I6849" s="12" t="s">
        <v>3727</v>
      </c>
    </row>
    <row r="6850" spans="1:9" ht="15" customHeight="1" x14ac:dyDescent="0.25">
      <c r="A6850" s="13" t="s">
        <v>4424</v>
      </c>
      <c r="B6850" s="14" t="s">
        <v>4425</v>
      </c>
      <c r="C6850" s="66" t="s">
        <v>188</v>
      </c>
      <c r="D6850" s="66"/>
      <c r="E6850" s="66"/>
      <c r="F6850" s="13" t="s">
        <v>2039</v>
      </c>
      <c r="G6850" s="15">
        <v>2.5000000000000001E-2</v>
      </c>
      <c r="H6850" s="16">
        <v>72.41</v>
      </c>
      <c r="I6850" s="16">
        <f>TRUNC(TRUNC(G6850,8)*H6850,2)</f>
        <v>1.81</v>
      </c>
    </row>
    <row r="6851" spans="1:9" ht="15" customHeight="1" x14ac:dyDescent="0.25">
      <c r="A6851" s="13" t="s">
        <v>5938</v>
      </c>
      <c r="B6851" s="14" t="s">
        <v>5939</v>
      </c>
      <c r="C6851" s="66" t="s">
        <v>188</v>
      </c>
      <c r="D6851" s="66"/>
      <c r="E6851" s="66"/>
      <c r="F6851" s="13" t="s">
        <v>286</v>
      </c>
      <c r="G6851" s="15">
        <v>1</v>
      </c>
      <c r="H6851" s="16">
        <v>4.95</v>
      </c>
      <c r="I6851" s="16">
        <f>TRUNC(TRUNC(G6851,8)*H6851,2)</f>
        <v>4.95</v>
      </c>
    </row>
    <row r="6852" spans="1:9" ht="15" customHeight="1" x14ac:dyDescent="0.25">
      <c r="A6852" s="13" t="s">
        <v>4428</v>
      </c>
      <c r="B6852" s="14" t="s">
        <v>4429</v>
      </c>
      <c r="C6852" s="66" t="s">
        <v>188</v>
      </c>
      <c r="D6852" s="66"/>
      <c r="E6852" s="66"/>
      <c r="F6852" s="13" t="s">
        <v>4430</v>
      </c>
      <c r="G6852" s="15">
        <v>0.04</v>
      </c>
      <c r="H6852" s="16">
        <v>69.739999999999995</v>
      </c>
      <c r="I6852" s="16">
        <f>TRUNC(TRUNC(G6852,8)*H6852,2)</f>
        <v>2.78</v>
      </c>
    </row>
    <row r="6853" spans="1:9" ht="15" customHeight="1" x14ac:dyDescent="0.25">
      <c r="A6853" s="8"/>
      <c r="B6853" s="8"/>
      <c r="C6853" s="8"/>
      <c r="D6853" s="8"/>
      <c r="E6853" s="8"/>
      <c r="F6853" s="8"/>
      <c r="G6853" s="67" t="s">
        <v>3896</v>
      </c>
      <c r="H6853" s="67"/>
      <c r="I6853" s="17">
        <f>SUM(I6850:I6852)</f>
        <v>9.5399999999999991</v>
      </c>
    </row>
    <row r="6854" spans="1:9" ht="15" customHeight="1" x14ac:dyDescent="0.25">
      <c r="A6854" s="64" t="s">
        <v>3872</v>
      </c>
      <c r="B6854" s="64"/>
      <c r="C6854" s="65" t="s">
        <v>3</v>
      </c>
      <c r="D6854" s="65"/>
      <c r="E6854" s="65"/>
      <c r="F6854" s="12" t="s">
        <v>4</v>
      </c>
      <c r="G6854" s="12" t="s">
        <v>3725</v>
      </c>
      <c r="H6854" s="12" t="s">
        <v>3726</v>
      </c>
      <c r="I6854" s="12" t="s">
        <v>3727</v>
      </c>
    </row>
    <row r="6855" spans="1:9" ht="21" customHeight="1" x14ac:dyDescent="0.25">
      <c r="A6855" s="13" t="s">
        <v>3938</v>
      </c>
      <c r="B6855" s="14" t="s">
        <v>3939</v>
      </c>
      <c r="C6855" s="66" t="s">
        <v>17</v>
      </c>
      <c r="D6855" s="66"/>
      <c r="E6855" s="66"/>
      <c r="F6855" s="13" t="s">
        <v>25</v>
      </c>
      <c r="G6855" s="15">
        <v>0.12</v>
      </c>
      <c r="H6855" s="16">
        <v>32.799999999999997</v>
      </c>
      <c r="I6855" s="16">
        <f>TRUNC(TRUNC(G6855,8)*H6855,2)</f>
        <v>3.93</v>
      </c>
    </row>
    <row r="6856" spans="1:9" ht="15" customHeight="1" x14ac:dyDescent="0.25">
      <c r="A6856" s="13" t="s">
        <v>3899</v>
      </c>
      <c r="B6856" s="14" t="s">
        <v>3900</v>
      </c>
      <c r="C6856" s="66" t="s">
        <v>17</v>
      </c>
      <c r="D6856" s="66"/>
      <c r="E6856" s="66"/>
      <c r="F6856" s="13" t="s">
        <v>25</v>
      </c>
      <c r="G6856" s="15">
        <v>0.12</v>
      </c>
      <c r="H6856" s="16">
        <v>24.37</v>
      </c>
      <c r="I6856" s="16">
        <f>TRUNC(TRUNC(G6856,8)*H6856,2)</f>
        <v>2.92</v>
      </c>
    </row>
    <row r="6857" spans="1:9" ht="18" customHeight="1" x14ac:dyDescent="0.25">
      <c r="A6857" s="8"/>
      <c r="B6857" s="8"/>
      <c r="C6857" s="8"/>
      <c r="D6857" s="8"/>
      <c r="E6857" s="8"/>
      <c r="F6857" s="8"/>
      <c r="G6857" s="67" t="s">
        <v>3875</v>
      </c>
      <c r="H6857" s="67"/>
      <c r="I6857" s="17">
        <f>SUM(I6855:I6856)</f>
        <v>6.85</v>
      </c>
    </row>
    <row r="6858" spans="1:9" ht="15" customHeight="1" x14ac:dyDescent="0.25">
      <c r="A6858" s="8"/>
      <c r="B6858" s="8"/>
      <c r="C6858" s="8"/>
      <c r="D6858" s="8"/>
      <c r="E6858" s="8"/>
      <c r="F6858" s="8"/>
      <c r="G6858" s="68" t="s">
        <v>3745</v>
      </c>
      <c r="H6858" s="68"/>
      <c r="I6858" s="4">
        <f>ROUND(SUM(I6853,I6857),2)</f>
        <v>16.39</v>
      </c>
    </row>
    <row r="6859" spans="1:9" ht="9.9499999999999993" customHeight="1" x14ac:dyDescent="0.25">
      <c r="A6859" s="8"/>
      <c r="B6859" s="8"/>
      <c r="C6859" s="8"/>
      <c r="D6859" s="8"/>
      <c r="E6859" s="8"/>
      <c r="F6859" s="8"/>
      <c r="G6859" s="62"/>
      <c r="H6859" s="62"/>
      <c r="I6859" s="62"/>
    </row>
    <row r="6860" spans="1:9" ht="20.100000000000001" customHeight="1" x14ac:dyDescent="0.25">
      <c r="A6860" s="63" t="s">
        <v>5940</v>
      </c>
      <c r="B6860" s="63"/>
      <c r="C6860" s="63"/>
      <c r="D6860" s="63"/>
      <c r="E6860" s="63"/>
      <c r="F6860" s="63"/>
      <c r="G6860" s="63"/>
      <c r="H6860" s="63"/>
      <c r="I6860" s="63"/>
    </row>
    <row r="6861" spans="1:9" ht="15" customHeight="1" x14ac:dyDescent="0.25">
      <c r="A6861" s="64" t="s">
        <v>3887</v>
      </c>
      <c r="B6861" s="64"/>
      <c r="C6861" s="65" t="s">
        <v>3</v>
      </c>
      <c r="D6861" s="65"/>
      <c r="E6861" s="65"/>
      <c r="F6861" s="12" t="s">
        <v>4</v>
      </c>
      <c r="G6861" s="12" t="s">
        <v>3725</v>
      </c>
      <c r="H6861" s="12" t="s">
        <v>3726</v>
      </c>
      <c r="I6861" s="12" t="s">
        <v>3727</v>
      </c>
    </row>
    <row r="6862" spans="1:9" ht="21" customHeight="1" x14ac:dyDescent="0.25">
      <c r="A6862" s="13" t="s">
        <v>5941</v>
      </c>
      <c r="B6862" s="14" t="s">
        <v>5942</v>
      </c>
      <c r="C6862" s="66" t="s">
        <v>17</v>
      </c>
      <c r="D6862" s="66"/>
      <c r="E6862" s="66"/>
      <c r="F6862" s="13" t="s">
        <v>61</v>
      </c>
      <c r="G6862" s="15">
        <v>1</v>
      </c>
      <c r="H6862" s="16">
        <v>2.2999999999999998</v>
      </c>
      <c r="I6862" s="16">
        <f>TRUNC(TRUNC(G6862,8)*H6862,2)</f>
        <v>2.2999999999999998</v>
      </c>
    </row>
    <row r="6863" spans="1:9" ht="21" customHeight="1" x14ac:dyDescent="0.25">
      <c r="A6863" s="13" t="s">
        <v>5943</v>
      </c>
      <c r="B6863" s="14" t="s">
        <v>5944</v>
      </c>
      <c r="C6863" s="66" t="s">
        <v>17</v>
      </c>
      <c r="D6863" s="66"/>
      <c r="E6863" s="66"/>
      <c r="F6863" s="13" t="s">
        <v>61</v>
      </c>
      <c r="G6863" s="15">
        <v>1</v>
      </c>
      <c r="H6863" s="16">
        <v>2.79</v>
      </c>
      <c r="I6863" s="16">
        <f>TRUNC(TRUNC(G6863,8)*H6863,2)</f>
        <v>2.79</v>
      </c>
    </row>
    <row r="6864" spans="1:9" ht="29.1" customHeight="1" x14ac:dyDescent="0.25">
      <c r="A6864" s="13" t="s">
        <v>4492</v>
      </c>
      <c r="B6864" s="14" t="s">
        <v>4493</v>
      </c>
      <c r="C6864" s="66" t="s">
        <v>17</v>
      </c>
      <c r="D6864" s="66"/>
      <c r="E6864" s="66"/>
      <c r="F6864" s="13" t="s">
        <v>61</v>
      </c>
      <c r="G6864" s="15">
        <v>6.25E-2</v>
      </c>
      <c r="H6864" s="16">
        <v>26.04</v>
      </c>
      <c r="I6864" s="16">
        <f>TRUNC(TRUNC(G6864,8)*H6864,2)</f>
        <v>1.62</v>
      </c>
    </row>
    <row r="6865" spans="1:9" ht="21" customHeight="1" x14ac:dyDescent="0.25">
      <c r="A6865" s="13" t="s">
        <v>5945</v>
      </c>
      <c r="B6865" s="14" t="s">
        <v>5946</v>
      </c>
      <c r="C6865" s="66" t="s">
        <v>17</v>
      </c>
      <c r="D6865" s="66"/>
      <c r="E6865" s="66"/>
      <c r="F6865" s="13" t="s">
        <v>61</v>
      </c>
      <c r="G6865" s="15">
        <v>1</v>
      </c>
      <c r="H6865" s="16">
        <v>8.24</v>
      </c>
      <c r="I6865" s="16">
        <f>TRUNC(TRUNC(G6865,8)*H6865,2)</f>
        <v>8.24</v>
      </c>
    </row>
    <row r="6866" spans="1:9" ht="15" customHeight="1" x14ac:dyDescent="0.25">
      <c r="A6866" s="8"/>
      <c r="B6866" s="8"/>
      <c r="C6866" s="8"/>
      <c r="D6866" s="8"/>
      <c r="E6866" s="8"/>
      <c r="F6866" s="8"/>
      <c r="G6866" s="67" t="s">
        <v>3896</v>
      </c>
      <c r="H6866" s="67"/>
      <c r="I6866" s="17">
        <f>SUM(I6862:I6865)</f>
        <v>14.95</v>
      </c>
    </row>
    <row r="6867" spans="1:9" ht="15" customHeight="1" x14ac:dyDescent="0.25">
      <c r="A6867" s="64" t="s">
        <v>3872</v>
      </c>
      <c r="B6867" s="64"/>
      <c r="C6867" s="65" t="s">
        <v>3</v>
      </c>
      <c r="D6867" s="65"/>
      <c r="E6867" s="65"/>
      <c r="F6867" s="12" t="s">
        <v>4</v>
      </c>
      <c r="G6867" s="12" t="s">
        <v>3725</v>
      </c>
      <c r="H6867" s="12" t="s">
        <v>3726</v>
      </c>
      <c r="I6867" s="12" t="s">
        <v>3727</v>
      </c>
    </row>
    <row r="6868" spans="1:9" ht="21" customHeight="1" x14ac:dyDescent="0.25">
      <c r="A6868" s="13" t="s">
        <v>3936</v>
      </c>
      <c r="B6868" s="14" t="s">
        <v>3937</v>
      </c>
      <c r="C6868" s="66" t="s">
        <v>17</v>
      </c>
      <c r="D6868" s="66"/>
      <c r="E6868" s="66"/>
      <c r="F6868" s="13" t="s">
        <v>25</v>
      </c>
      <c r="G6868" s="15">
        <v>5.16E-2</v>
      </c>
      <c r="H6868" s="16">
        <v>24.57</v>
      </c>
      <c r="I6868" s="16">
        <f>TRUNC(TRUNC(G6868,8)*H6868,2)</f>
        <v>1.26</v>
      </c>
    </row>
    <row r="6869" spans="1:9" ht="21" customHeight="1" x14ac:dyDescent="0.25">
      <c r="A6869" s="13" t="s">
        <v>3938</v>
      </c>
      <c r="B6869" s="14" t="s">
        <v>3939</v>
      </c>
      <c r="C6869" s="66" t="s">
        <v>17</v>
      </c>
      <c r="D6869" s="66"/>
      <c r="E6869" s="66"/>
      <c r="F6869" s="13" t="s">
        <v>25</v>
      </c>
      <c r="G6869" s="15">
        <v>5.16E-2</v>
      </c>
      <c r="H6869" s="16">
        <v>32.799999999999997</v>
      </c>
      <c r="I6869" s="16">
        <f>TRUNC(TRUNC(G6869,8)*H6869,2)</f>
        <v>1.69</v>
      </c>
    </row>
    <row r="6870" spans="1:9" ht="18" customHeight="1" x14ac:dyDescent="0.25">
      <c r="A6870" s="8"/>
      <c r="B6870" s="8"/>
      <c r="C6870" s="8"/>
      <c r="D6870" s="8"/>
      <c r="E6870" s="8"/>
      <c r="F6870" s="8"/>
      <c r="G6870" s="67" t="s">
        <v>3875</v>
      </c>
      <c r="H6870" s="67"/>
      <c r="I6870" s="17">
        <f>SUM(I6868:I6869)</f>
        <v>2.95</v>
      </c>
    </row>
    <row r="6871" spans="1:9" ht="15" customHeight="1" x14ac:dyDescent="0.25">
      <c r="A6871" s="8"/>
      <c r="B6871" s="8"/>
      <c r="C6871" s="8"/>
      <c r="D6871" s="8"/>
      <c r="E6871" s="8"/>
      <c r="F6871" s="8"/>
      <c r="G6871" s="68" t="s">
        <v>3745</v>
      </c>
      <c r="H6871" s="68"/>
      <c r="I6871" s="4">
        <f>ROUND(SUM(I6866,I6870),2)</f>
        <v>17.899999999999999</v>
      </c>
    </row>
    <row r="6872" spans="1:9" ht="9.9499999999999993" customHeight="1" x14ac:dyDescent="0.25">
      <c r="A6872" s="8"/>
      <c r="B6872" s="8"/>
      <c r="C6872" s="8"/>
      <c r="D6872" s="8"/>
      <c r="E6872" s="8"/>
      <c r="F6872" s="8"/>
      <c r="G6872" s="62"/>
      <c r="H6872" s="62"/>
      <c r="I6872" s="62"/>
    </row>
    <row r="6873" spans="1:9" ht="20.100000000000001" customHeight="1" x14ac:dyDescent="0.25">
      <c r="A6873" s="63" t="s">
        <v>5947</v>
      </c>
      <c r="B6873" s="63"/>
      <c r="C6873" s="63"/>
      <c r="D6873" s="63"/>
      <c r="E6873" s="63"/>
      <c r="F6873" s="63"/>
      <c r="G6873" s="63"/>
      <c r="H6873" s="63"/>
      <c r="I6873" s="63"/>
    </row>
    <row r="6874" spans="1:9" ht="15" customHeight="1" x14ac:dyDescent="0.25">
      <c r="A6874" s="64" t="s">
        <v>3887</v>
      </c>
      <c r="B6874" s="64"/>
      <c r="C6874" s="65" t="s">
        <v>3</v>
      </c>
      <c r="D6874" s="65"/>
      <c r="E6874" s="65"/>
      <c r="F6874" s="12" t="s">
        <v>4</v>
      </c>
      <c r="G6874" s="12" t="s">
        <v>3725</v>
      </c>
      <c r="H6874" s="12" t="s">
        <v>3726</v>
      </c>
      <c r="I6874" s="12" t="s">
        <v>3727</v>
      </c>
    </row>
    <row r="6875" spans="1:9" ht="21" customHeight="1" x14ac:dyDescent="0.25">
      <c r="A6875" s="13" t="s">
        <v>5088</v>
      </c>
      <c r="B6875" s="14" t="s">
        <v>5089</v>
      </c>
      <c r="C6875" s="66" t="s">
        <v>17</v>
      </c>
      <c r="D6875" s="66"/>
      <c r="E6875" s="66"/>
      <c r="F6875" s="13" t="s">
        <v>61</v>
      </c>
      <c r="G6875" s="15">
        <v>1</v>
      </c>
      <c r="H6875" s="16">
        <v>1.75</v>
      </c>
      <c r="I6875" s="16">
        <f>TRUNC(TRUNC(G6875,8)*H6875,2)</f>
        <v>1.75</v>
      </c>
    </row>
    <row r="6876" spans="1:9" ht="15" customHeight="1" x14ac:dyDescent="0.25">
      <c r="A6876" s="13" t="s">
        <v>4487</v>
      </c>
      <c r="B6876" s="14" t="s">
        <v>4488</v>
      </c>
      <c r="C6876" s="66" t="s">
        <v>188</v>
      </c>
      <c r="D6876" s="66"/>
      <c r="E6876" s="66"/>
      <c r="F6876" s="13" t="s">
        <v>2039</v>
      </c>
      <c r="G6876" s="15">
        <v>3.3000000000000002E-2</v>
      </c>
      <c r="H6876" s="16">
        <v>63.5</v>
      </c>
      <c r="I6876" s="16">
        <f>TRUNC(TRUNC(G6876,8)*H6876,2)</f>
        <v>2.09</v>
      </c>
    </row>
    <row r="6877" spans="1:9" ht="15" customHeight="1" x14ac:dyDescent="0.25">
      <c r="A6877" s="13" t="s">
        <v>5948</v>
      </c>
      <c r="B6877" s="14" t="s">
        <v>5949</v>
      </c>
      <c r="C6877" s="66" t="s">
        <v>188</v>
      </c>
      <c r="D6877" s="66"/>
      <c r="E6877" s="66"/>
      <c r="F6877" s="13" t="s">
        <v>286</v>
      </c>
      <c r="G6877" s="15">
        <v>1</v>
      </c>
      <c r="H6877" s="16">
        <v>8.49</v>
      </c>
      <c r="I6877" s="16">
        <f>TRUNC(TRUNC(G6877,8)*H6877,2)</f>
        <v>8.49</v>
      </c>
    </row>
    <row r="6878" spans="1:9" ht="15" customHeight="1" x14ac:dyDescent="0.25">
      <c r="A6878" s="8"/>
      <c r="B6878" s="8"/>
      <c r="C6878" s="8"/>
      <c r="D6878" s="8"/>
      <c r="E6878" s="8"/>
      <c r="F6878" s="8"/>
      <c r="G6878" s="67" t="s">
        <v>3896</v>
      </c>
      <c r="H6878" s="67"/>
      <c r="I6878" s="17">
        <f>SUM(I6875:I6877)</f>
        <v>12.33</v>
      </c>
    </row>
    <row r="6879" spans="1:9" ht="15" customHeight="1" x14ac:dyDescent="0.25">
      <c r="A6879" s="64" t="s">
        <v>3872</v>
      </c>
      <c r="B6879" s="64"/>
      <c r="C6879" s="65" t="s">
        <v>3</v>
      </c>
      <c r="D6879" s="65"/>
      <c r="E6879" s="65"/>
      <c r="F6879" s="12" t="s">
        <v>4</v>
      </c>
      <c r="G6879" s="12" t="s">
        <v>3725</v>
      </c>
      <c r="H6879" s="12" t="s">
        <v>3726</v>
      </c>
      <c r="I6879" s="12" t="s">
        <v>3727</v>
      </c>
    </row>
    <row r="6880" spans="1:9" ht="21" customHeight="1" x14ac:dyDescent="0.25">
      <c r="A6880" s="13" t="s">
        <v>3938</v>
      </c>
      <c r="B6880" s="14" t="s">
        <v>3939</v>
      </c>
      <c r="C6880" s="66" t="s">
        <v>17</v>
      </c>
      <c r="D6880" s="66"/>
      <c r="E6880" s="66"/>
      <c r="F6880" s="13" t="s">
        <v>25</v>
      </c>
      <c r="G6880" s="15">
        <v>0.23</v>
      </c>
      <c r="H6880" s="16">
        <v>32.799999999999997</v>
      </c>
      <c r="I6880" s="16">
        <f>TRUNC(TRUNC(G6880,8)*H6880,2)</f>
        <v>7.54</v>
      </c>
    </row>
    <row r="6881" spans="1:9" ht="15" customHeight="1" x14ac:dyDescent="0.25">
      <c r="A6881" s="13" t="s">
        <v>3899</v>
      </c>
      <c r="B6881" s="14" t="s">
        <v>3900</v>
      </c>
      <c r="C6881" s="66" t="s">
        <v>17</v>
      </c>
      <c r="D6881" s="66"/>
      <c r="E6881" s="66"/>
      <c r="F6881" s="13" t="s">
        <v>25</v>
      </c>
      <c r="G6881" s="15">
        <v>0.23</v>
      </c>
      <c r="H6881" s="16">
        <v>24.37</v>
      </c>
      <c r="I6881" s="16">
        <f>TRUNC(TRUNC(G6881,8)*H6881,2)</f>
        <v>5.6</v>
      </c>
    </row>
    <row r="6882" spans="1:9" ht="18" customHeight="1" x14ac:dyDescent="0.25">
      <c r="A6882" s="8"/>
      <c r="B6882" s="8"/>
      <c r="C6882" s="8"/>
      <c r="D6882" s="8"/>
      <c r="E6882" s="8"/>
      <c r="F6882" s="8"/>
      <c r="G6882" s="67" t="s">
        <v>3875</v>
      </c>
      <c r="H6882" s="67"/>
      <c r="I6882" s="17">
        <f>SUM(I6880:I6881)</f>
        <v>13.14</v>
      </c>
    </row>
    <row r="6883" spans="1:9" ht="15" customHeight="1" x14ac:dyDescent="0.25">
      <c r="A6883" s="8"/>
      <c r="B6883" s="8"/>
      <c r="C6883" s="8"/>
      <c r="D6883" s="8"/>
      <c r="E6883" s="8"/>
      <c r="F6883" s="8"/>
      <c r="G6883" s="68" t="s">
        <v>3745</v>
      </c>
      <c r="H6883" s="68"/>
      <c r="I6883" s="4">
        <f>ROUND(SUM(I6878,I6882),2)</f>
        <v>25.47</v>
      </c>
    </row>
    <row r="6884" spans="1:9" ht="9.9499999999999993" customHeight="1" x14ac:dyDescent="0.25">
      <c r="A6884" s="8"/>
      <c r="B6884" s="8"/>
      <c r="C6884" s="8"/>
      <c r="D6884" s="8"/>
      <c r="E6884" s="8"/>
      <c r="F6884" s="8"/>
      <c r="G6884" s="62"/>
      <c r="H6884" s="62"/>
      <c r="I6884" s="62"/>
    </row>
    <row r="6885" spans="1:9" ht="20.100000000000001" customHeight="1" x14ac:dyDescent="0.25">
      <c r="A6885" s="63" t="s">
        <v>5950</v>
      </c>
      <c r="B6885" s="63"/>
      <c r="C6885" s="63"/>
      <c r="D6885" s="63"/>
      <c r="E6885" s="63"/>
      <c r="F6885" s="63"/>
      <c r="G6885" s="63"/>
      <c r="H6885" s="63"/>
      <c r="I6885" s="63"/>
    </row>
    <row r="6886" spans="1:9" ht="15" customHeight="1" x14ac:dyDescent="0.25">
      <c r="A6886" s="64" t="s">
        <v>3887</v>
      </c>
      <c r="B6886" s="64"/>
      <c r="C6886" s="65" t="s">
        <v>3</v>
      </c>
      <c r="D6886" s="65"/>
      <c r="E6886" s="65"/>
      <c r="F6886" s="12" t="s">
        <v>4</v>
      </c>
      <c r="G6886" s="12" t="s">
        <v>3725</v>
      </c>
      <c r="H6886" s="12" t="s">
        <v>3726</v>
      </c>
      <c r="I6886" s="12" t="s">
        <v>3727</v>
      </c>
    </row>
    <row r="6887" spans="1:9" ht="21" customHeight="1" x14ac:dyDescent="0.25">
      <c r="A6887" s="13" t="s">
        <v>5137</v>
      </c>
      <c r="B6887" s="14" t="s">
        <v>5138</v>
      </c>
      <c r="C6887" s="66" t="s">
        <v>17</v>
      </c>
      <c r="D6887" s="66"/>
      <c r="E6887" s="66"/>
      <c r="F6887" s="13" t="s">
        <v>61</v>
      </c>
      <c r="G6887" s="15">
        <v>1</v>
      </c>
      <c r="H6887" s="16">
        <v>3.64</v>
      </c>
      <c r="I6887" s="16">
        <f>TRUNC(TRUNC(G6887,8)*H6887,2)</f>
        <v>3.64</v>
      </c>
    </row>
    <row r="6888" spans="1:9" ht="21" customHeight="1" x14ac:dyDescent="0.25">
      <c r="A6888" s="13" t="s">
        <v>5943</v>
      </c>
      <c r="B6888" s="14" t="s">
        <v>5944</v>
      </c>
      <c r="C6888" s="66" t="s">
        <v>17</v>
      </c>
      <c r="D6888" s="66"/>
      <c r="E6888" s="66"/>
      <c r="F6888" s="13" t="s">
        <v>61</v>
      </c>
      <c r="G6888" s="15">
        <v>1</v>
      </c>
      <c r="H6888" s="16">
        <v>2.79</v>
      </c>
      <c r="I6888" s="16">
        <f>TRUNC(TRUNC(G6888,8)*H6888,2)</f>
        <v>2.79</v>
      </c>
    </row>
    <row r="6889" spans="1:9" ht="29.1" customHeight="1" x14ac:dyDescent="0.25">
      <c r="A6889" s="13" t="s">
        <v>4492</v>
      </c>
      <c r="B6889" s="14" t="s">
        <v>4493</v>
      </c>
      <c r="C6889" s="66" t="s">
        <v>17</v>
      </c>
      <c r="D6889" s="66"/>
      <c r="E6889" s="66"/>
      <c r="F6889" s="13" t="s">
        <v>61</v>
      </c>
      <c r="G6889" s="15">
        <v>9.5000000000000001E-2</v>
      </c>
      <c r="H6889" s="16">
        <v>26.04</v>
      </c>
      <c r="I6889" s="16">
        <f>TRUNC(TRUNC(G6889,8)*H6889,2)</f>
        <v>2.4700000000000002</v>
      </c>
    </row>
    <row r="6890" spans="1:9" ht="21" customHeight="1" x14ac:dyDescent="0.25">
      <c r="A6890" s="13" t="s">
        <v>5951</v>
      </c>
      <c r="B6890" s="14" t="s">
        <v>5952</v>
      </c>
      <c r="C6890" s="66" t="s">
        <v>17</v>
      </c>
      <c r="D6890" s="66"/>
      <c r="E6890" s="66"/>
      <c r="F6890" s="13" t="s">
        <v>61</v>
      </c>
      <c r="G6890" s="15">
        <v>1</v>
      </c>
      <c r="H6890" s="16">
        <v>16.28</v>
      </c>
      <c r="I6890" s="16">
        <f>TRUNC(TRUNC(G6890,8)*H6890,2)</f>
        <v>16.28</v>
      </c>
    </row>
    <row r="6891" spans="1:9" ht="15" customHeight="1" x14ac:dyDescent="0.25">
      <c r="A6891" s="8"/>
      <c r="B6891" s="8"/>
      <c r="C6891" s="8"/>
      <c r="D6891" s="8"/>
      <c r="E6891" s="8"/>
      <c r="F6891" s="8"/>
      <c r="G6891" s="67" t="s">
        <v>3896</v>
      </c>
      <c r="H6891" s="67"/>
      <c r="I6891" s="17">
        <f>SUM(I6887:I6890)</f>
        <v>25.18</v>
      </c>
    </row>
    <row r="6892" spans="1:9" ht="15" customHeight="1" x14ac:dyDescent="0.25">
      <c r="A6892" s="64" t="s">
        <v>3872</v>
      </c>
      <c r="B6892" s="64"/>
      <c r="C6892" s="65" t="s">
        <v>3</v>
      </c>
      <c r="D6892" s="65"/>
      <c r="E6892" s="65"/>
      <c r="F6892" s="12" t="s">
        <v>4</v>
      </c>
      <c r="G6892" s="12" t="s">
        <v>3725</v>
      </c>
      <c r="H6892" s="12" t="s">
        <v>3726</v>
      </c>
      <c r="I6892" s="12" t="s">
        <v>3727</v>
      </c>
    </row>
    <row r="6893" spans="1:9" ht="21" customHeight="1" x14ac:dyDescent="0.25">
      <c r="A6893" s="13" t="s">
        <v>3936</v>
      </c>
      <c r="B6893" s="14" t="s">
        <v>3937</v>
      </c>
      <c r="C6893" s="66" t="s">
        <v>17</v>
      </c>
      <c r="D6893" s="66"/>
      <c r="E6893" s="66"/>
      <c r="F6893" s="13" t="s">
        <v>25</v>
      </c>
      <c r="G6893" s="15">
        <v>7.4300000000000005E-2</v>
      </c>
      <c r="H6893" s="16">
        <v>24.57</v>
      </c>
      <c r="I6893" s="16">
        <f>TRUNC(TRUNC(G6893,8)*H6893,2)</f>
        <v>1.82</v>
      </c>
    </row>
    <row r="6894" spans="1:9" ht="21" customHeight="1" x14ac:dyDescent="0.25">
      <c r="A6894" s="13" t="s">
        <v>3938</v>
      </c>
      <c r="B6894" s="14" t="s">
        <v>3939</v>
      </c>
      <c r="C6894" s="66" t="s">
        <v>17</v>
      </c>
      <c r="D6894" s="66"/>
      <c r="E6894" s="66"/>
      <c r="F6894" s="13" t="s">
        <v>25</v>
      </c>
      <c r="G6894" s="15">
        <v>7.4300000000000005E-2</v>
      </c>
      <c r="H6894" s="16">
        <v>32.799999999999997</v>
      </c>
      <c r="I6894" s="16">
        <f>TRUNC(TRUNC(G6894,8)*H6894,2)</f>
        <v>2.4300000000000002</v>
      </c>
    </row>
    <row r="6895" spans="1:9" ht="18" customHeight="1" x14ac:dyDescent="0.25">
      <c r="A6895" s="8"/>
      <c r="B6895" s="8"/>
      <c r="C6895" s="8"/>
      <c r="D6895" s="8"/>
      <c r="E6895" s="8"/>
      <c r="F6895" s="8"/>
      <c r="G6895" s="67" t="s">
        <v>3875</v>
      </c>
      <c r="H6895" s="67"/>
      <c r="I6895" s="17">
        <f>SUM(I6893:I6894)</f>
        <v>4.25</v>
      </c>
    </row>
    <row r="6896" spans="1:9" ht="15" customHeight="1" x14ac:dyDescent="0.25">
      <c r="A6896" s="8"/>
      <c r="B6896" s="8"/>
      <c r="C6896" s="8"/>
      <c r="D6896" s="8"/>
      <c r="E6896" s="8"/>
      <c r="F6896" s="8"/>
      <c r="G6896" s="68" t="s">
        <v>3745</v>
      </c>
      <c r="H6896" s="68"/>
      <c r="I6896" s="4">
        <f>ROUND(SUM(I6891,I6895),2)</f>
        <v>29.43</v>
      </c>
    </row>
    <row r="6897" spans="1:9" ht="9.9499999999999993" customHeight="1" x14ac:dyDescent="0.25">
      <c r="A6897" s="8"/>
      <c r="B6897" s="8"/>
      <c r="C6897" s="8"/>
      <c r="D6897" s="8"/>
      <c r="E6897" s="8"/>
      <c r="F6897" s="8"/>
      <c r="G6897" s="62"/>
      <c r="H6897" s="62"/>
      <c r="I6897" s="62"/>
    </row>
    <row r="6898" spans="1:9" ht="20.100000000000001" customHeight="1" x14ac:dyDescent="0.25">
      <c r="A6898" s="63" t="s">
        <v>5953</v>
      </c>
      <c r="B6898" s="63"/>
      <c r="C6898" s="63"/>
      <c r="D6898" s="63"/>
      <c r="E6898" s="63"/>
      <c r="F6898" s="63"/>
      <c r="G6898" s="63"/>
      <c r="H6898" s="63"/>
      <c r="I6898" s="63"/>
    </row>
    <row r="6899" spans="1:9" ht="15" customHeight="1" x14ac:dyDescent="0.25">
      <c r="A6899" s="64" t="s">
        <v>3887</v>
      </c>
      <c r="B6899" s="64"/>
      <c r="C6899" s="65" t="s">
        <v>3</v>
      </c>
      <c r="D6899" s="65"/>
      <c r="E6899" s="65"/>
      <c r="F6899" s="12" t="s">
        <v>4</v>
      </c>
      <c r="G6899" s="12" t="s">
        <v>3725</v>
      </c>
      <c r="H6899" s="12" t="s">
        <v>3726</v>
      </c>
      <c r="I6899" s="12" t="s">
        <v>3727</v>
      </c>
    </row>
    <row r="6900" spans="1:9" ht="21" customHeight="1" x14ac:dyDescent="0.25">
      <c r="A6900" s="13" t="s">
        <v>5088</v>
      </c>
      <c r="B6900" s="14" t="s">
        <v>5089</v>
      </c>
      <c r="C6900" s="66" t="s">
        <v>17</v>
      </c>
      <c r="D6900" s="66"/>
      <c r="E6900" s="66"/>
      <c r="F6900" s="13" t="s">
        <v>61</v>
      </c>
      <c r="G6900" s="15">
        <v>2</v>
      </c>
      <c r="H6900" s="16">
        <v>1.75</v>
      </c>
      <c r="I6900" s="16">
        <f>TRUNC(TRUNC(G6900,8)*H6900,2)</f>
        <v>3.5</v>
      </c>
    </row>
    <row r="6901" spans="1:9" ht="21" customHeight="1" x14ac:dyDescent="0.25">
      <c r="A6901" s="13" t="s">
        <v>5090</v>
      </c>
      <c r="B6901" s="14" t="s">
        <v>5091</v>
      </c>
      <c r="C6901" s="66" t="s">
        <v>17</v>
      </c>
      <c r="D6901" s="66"/>
      <c r="E6901" s="66"/>
      <c r="F6901" s="13" t="s">
        <v>61</v>
      </c>
      <c r="G6901" s="15">
        <v>1</v>
      </c>
      <c r="H6901" s="16">
        <v>3.35</v>
      </c>
      <c r="I6901" s="16">
        <f>TRUNC(TRUNC(G6901,8)*H6901,2)</f>
        <v>3.35</v>
      </c>
    </row>
    <row r="6902" spans="1:9" ht="29.1" customHeight="1" x14ac:dyDescent="0.25">
      <c r="A6902" s="13" t="s">
        <v>4492</v>
      </c>
      <c r="B6902" s="14" t="s">
        <v>4493</v>
      </c>
      <c r="C6902" s="66" t="s">
        <v>17</v>
      </c>
      <c r="D6902" s="66"/>
      <c r="E6902" s="66"/>
      <c r="F6902" s="13" t="s">
        <v>61</v>
      </c>
      <c r="G6902" s="15">
        <v>0.05</v>
      </c>
      <c r="H6902" s="16">
        <v>26.04</v>
      </c>
      <c r="I6902" s="16">
        <f>TRUNC(TRUNC(G6902,8)*H6902,2)</f>
        <v>1.3</v>
      </c>
    </row>
    <row r="6903" spans="1:9" ht="15" customHeight="1" x14ac:dyDescent="0.25">
      <c r="A6903" s="8"/>
      <c r="B6903" s="8"/>
      <c r="C6903" s="8"/>
      <c r="D6903" s="8"/>
      <c r="E6903" s="8"/>
      <c r="F6903" s="8"/>
      <c r="G6903" s="67" t="s">
        <v>3896</v>
      </c>
      <c r="H6903" s="67"/>
      <c r="I6903" s="17">
        <f>SUM(I6900:I6902)</f>
        <v>8.15</v>
      </c>
    </row>
    <row r="6904" spans="1:9" ht="15" customHeight="1" x14ac:dyDescent="0.25">
      <c r="A6904" s="64" t="s">
        <v>3872</v>
      </c>
      <c r="B6904" s="64"/>
      <c r="C6904" s="65" t="s">
        <v>3</v>
      </c>
      <c r="D6904" s="65"/>
      <c r="E6904" s="65"/>
      <c r="F6904" s="12" t="s">
        <v>4</v>
      </c>
      <c r="G6904" s="12" t="s">
        <v>3725</v>
      </c>
      <c r="H6904" s="12" t="s">
        <v>3726</v>
      </c>
      <c r="I6904" s="12" t="s">
        <v>3727</v>
      </c>
    </row>
    <row r="6905" spans="1:9" ht="21" customHeight="1" x14ac:dyDescent="0.25">
      <c r="A6905" s="13" t="s">
        <v>3936</v>
      </c>
      <c r="B6905" s="14" t="s">
        <v>3937</v>
      </c>
      <c r="C6905" s="66" t="s">
        <v>17</v>
      </c>
      <c r="D6905" s="66"/>
      <c r="E6905" s="66"/>
      <c r="F6905" s="13" t="s">
        <v>25</v>
      </c>
      <c r="G6905" s="15">
        <v>3.4299999999999997E-2</v>
      </c>
      <c r="H6905" s="16">
        <v>24.57</v>
      </c>
      <c r="I6905" s="16">
        <f>TRUNC(TRUNC(G6905,8)*H6905,2)</f>
        <v>0.84</v>
      </c>
    </row>
    <row r="6906" spans="1:9" ht="21" customHeight="1" x14ac:dyDescent="0.25">
      <c r="A6906" s="13" t="s">
        <v>3938</v>
      </c>
      <c r="B6906" s="14" t="s">
        <v>3939</v>
      </c>
      <c r="C6906" s="66" t="s">
        <v>17</v>
      </c>
      <c r="D6906" s="66"/>
      <c r="E6906" s="66"/>
      <c r="F6906" s="13" t="s">
        <v>25</v>
      </c>
      <c r="G6906" s="15">
        <v>3.4299999999999997E-2</v>
      </c>
      <c r="H6906" s="16">
        <v>32.799999999999997</v>
      </c>
      <c r="I6906" s="16">
        <f>TRUNC(TRUNC(G6906,8)*H6906,2)</f>
        <v>1.1200000000000001</v>
      </c>
    </row>
    <row r="6907" spans="1:9" ht="18" customHeight="1" x14ac:dyDescent="0.25">
      <c r="A6907" s="8"/>
      <c r="B6907" s="8"/>
      <c r="C6907" s="8"/>
      <c r="D6907" s="8"/>
      <c r="E6907" s="8"/>
      <c r="F6907" s="8"/>
      <c r="G6907" s="67" t="s">
        <v>3875</v>
      </c>
      <c r="H6907" s="67"/>
      <c r="I6907" s="17">
        <f>SUM(I6905:I6906)</f>
        <v>1.96</v>
      </c>
    </row>
    <row r="6908" spans="1:9" ht="15" customHeight="1" x14ac:dyDescent="0.25">
      <c r="A6908" s="8"/>
      <c r="B6908" s="8"/>
      <c r="C6908" s="8"/>
      <c r="D6908" s="8"/>
      <c r="E6908" s="8"/>
      <c r="F6908" s="8"/>
      <c r="G6908" s="68" t="s">
        <v>3745</v>
      </c>
      <c r="H6908" s="68"/>
      <c r="I6908" s="4">
        <f>ROUND(SUM(I6903,I6907),2)</f>
        <v>10.11</v>
      </c>
    </row>
    <row r="6909" spans="1:9" ht="9.9499999999999993" customHeight="1" x14ac:dyDescent="0.25">
      <c r="A6909" s="8"/>
      <c r="B6909" s="8"/>
      <c r="C6909" s="8"/>
      <c r="D6909" s="8"/>
      <c r="E6909" s="8"/>
      <c r="F6909" s="8"/>
      <c r="G6909" s="62"/>
      <c r="H6909" s="62"/>
      <c r="I6909" s="62"/>
    </row>
    <row r="6910" spans="1:9" ht="20.100000000000001" customHeight="1" x14ac:dyDescent="0.25">
      <c r="A6910" s="63" t="s">
        <v>5954</v>
      </c>
      <c r="B6910" s="63"/>
      <c r="C6910" s="63"/>
      <c r="D6910" s="63"/>
      <c r="E6910" s="63"/>
      <c r="F6910" s="63"/>
      <c r="G6910" s="63"/>
      <c r="H6910" s="63"/>
      <c r="I6910" s="63"/>
    </row>
    <row r="6911" spans="1:9" ht="15" customHeight="1" x14ac:dyDescent="0.25">
      <c r="A6911" s="64" t="s">
        <v>3887</v>
      </c>
      <c r="B6911" s="64"/>
      <c r="C6911" s="65" t="s">
        <v>3</v>
      </c>
      <c r="D6911" s="65"/>
      <c r="E6911" s="65"/>
      <c r="F6911" s="12" t="s">
        <v>4</v>
      </c>
      <c r="G6911" s="12" t="s">
        <v>3725</v>
      </c>
      <c r="H6911" s="12" t="s">
        <v>3726</v>
      </c>
      <c r="I6911" s="12" t="s">
        <v>3727</v>
      </c>
    </row>
    <row r="6912" spans="1:9" ht="21" customHeight="1" x14ac:dyDescent="0.25">
      <c r="A6912" s="13" t="s">
        <v>5920</v>
      </c>
      <c r="B6912" s="14" t="s">
        <v>5921</v>
      </c>
      <c r="C6912" s="66" t="s">
        <v>17</v>
      </c>
      <c r="D6912" s="66"/>
      <c r="E6912" s="66"/>
      <c r="F6912" s="13" t="s">
        <v>61</v>
      </c>
      <c r="G6912" s="15">
        <v>2</v>
      </c>
      <c r="H6912" s="16">
        <v>2.57</v>
      </c>
      <c r="I6912" s="16">
        <f>TRUNC(TRUNC(G6912,8)*H6912,2)</f>
        <v>5.14</v>
      </c>
    </row>
    <row r="6913" spans="1:9" ht="21" customHeight="1" x14ac:dyDescent="0.25">
      <c r="A6913" s="13" t="s">
        <v>5922</v>
      </c>
      <c r="B6913" s="14" t="s">
        <v>5923</v>
      </c>
      <c r="C6913" s="66" t="s">
        <v>17</v>
      </c>
      <c r="D6913" s="66"/>
      <c r="E6913" s="66"/>
      <c r="F6913" s="13" t="s">
        <v>61</v>
      </c>
      <c r="G6913" s="15">
        <v>1</v>
      </c>
      <c r="H6913" s="16">
        <v>7</v>
      </c>
      <c r="I6913" s="16">
        <f>TRUNC(TRUNC(G6913,8)*H6913,2)</f>
        <v>7</v>
      </c>
    </row>
    <row r="6914" spans="1:9" ht="29.1" customHeight="1" x14ac:dyDescent="0.25">
      <c r="A6914" s="13" t="s">
        <v>4492</v>
      </c>
      <c r="B6914" s="14" t="s">
        <v>4493</v>
      </c>
      <c r="C6914" s="66" t="s">
        <v>17</v>
      </c>
      <c r="D6914" s="66"/>
      <c r="E6914" s="66"/>
      <c r="F6914" s="13" t="s">
        <v>61</v>
      </c>
      <c r="G6914" s="15">
        <v>7.4999999999999997E-2</v>
      </c>
      <c r="H6914" s="16">
        <v>26.04</v>
      </c>
      <c r="I6914" s="16">
        <f>TRUNC(TRUNC(G6914,8)*H6914,2)</f>
        <v>1.95</v>
      </c>
    </row>
    <row r="6915" spans="1:9" ht="15" customHeight="1" x14ac:dyDescent="0.25">
      <c r="A6915" s="8"/>
      <c r="B6915" s="8"/>
      <c r="C6915" s="8"/>
      <c r="D6915" s="8"/>
      <c r="E6915" s="8"/>
      <c r="F6915" s="8"/>
      <c r="G6915" s="67" t="s">
        <v>3896</v>
      </c>
      <c r="H6915" s="67"/>
      <c r="I6915" s="17">
        <f>SUM(I6912:I6914)</f>
        <v>14.09</v>
      </c>
    </row>
    <row r="6916" spans="1:9" ht="15" customHeight="1" x14ac:dyDescent="0.25">
      <c r="A6916" s="64" t="s">
        <v>3872</v>
      </c>
      <c r="B6916" s="64"/>
      <c r="C6916" s="65" t="s">
        <v>3</v>
      </c>
      <c r="D6916" s="65"/>
      <c r="E6916" s="65"/>
      <c r="F6916" s="12" t="s">
        <v>4</v>
      </c>
      <c r="G6916" s="12" t="s">
        <v>3725</v>
      </c>
      <c r="H6916" s="12" t="s">
        <v>3726</v>
      </c>
      <c r="I6916" s="12" t="s">
        <v>3727</v>
      </c>
    </row>
    <row r="6917" spans="1:9" ht="21" customHeight="1" x14ac:dyDescent="0.25">
      <c r="A6917" s="13" t="s">
        <v>3936</v>
      </c>
      <c r="B6917" s="14" t="s">
        <v>3937</v>
      </c>
      <c r="C6917" s="66" t="s">
        <v>17</v>
      </c>
      <c r="D6917" s="66"/>
      <c r="E6917" s="66"/>
      <c r="F6917" s="13" t="s">
        <v>25</v>
      </c>
      <c r="G6917" s="15">
        <v>0.12570000000000001</v>
      </c>
      <c r="H6917" s="16">
        <v>24.57</v>
      </c>
      <c r="I6917" s="16">
        <f>TRUNC(TRUNC(G6917,8)*H6917,2)</f>
        <v>3.08</v>
      </c>
    </row>
    <row r="6918" spans="1:9" ht="21" customHeight="1" x14ac:dyDescent="0.25">
      <c r="A6918" s="13" t="s">
        <v>3938</v>
      </c>
      <c r="B6918" s="14" t="s">
        <v>3939</v>
      </c>
      <c r="C6918" s="66" t="s">
        <v>17</v>
      </c>
      <c r="D6918" s="66"/>
      <c r="E6918" s="66"/>
      <c r="F6918" s="13" t="s">
        <v>25</v>
      </c>
      <c r="G6918" s="15">
        <v>0.12570000000000001</v>
      </c>
      <c r="H6918" s="16">
        <v>32.799999999999997</v>
      </c>
      <c r="I6918" s="16">
        <f>TRUNC(TRUNC(G6918,8)*H6918,2)</f>
        <v>4.12</v>
      </c>
    </row>
    <row r="6919" spans="1:9" ht="18" customHeight="1" x14ac:dyDescent="0.25">
      <c r="A6919" s="8"/>
      <c r="B6919" s="8"/>
      <c r="C6919" s="8"/>
      <c r="D6919" s="8"/>
      <c r="E6919" s="8"/>
      <c r="F6919" s="8"/>
      <c r="G6919" s="67" t="s">
        <v>3875</v>
      </c>
      <c r="H6919" s="67"/>
      <c r="I6919" s="17">
        <f>SUM(I6917:I6918)</f>
        <v>7.2</v>
      </c>
    </row>
    <row r="6920" spans="1:9" ht="15" customHeight="1" x14ac:dyDescent="0.25">
      <c r="A6920" s="8"/>
      <c r="B6920" s="8"/>
      <c r="C6920" s="8"/>
      <c r="D6920" s="8"/>
      <c r="E6920" s="8"/>
      <c r="F6920" s="8"/>
      <c r="G6920" s="68" t="s">
        <v>3745</v>
      </c>
      <c r="H6920" s="68"/>
      <c r="I6920" s="4">
        <f>ROUND(SUM(I6915,I6919),2)</f>
        <v>21.29</v>
      </c>
    </row>
    <row r="6921" spans="1:9" ht="9.9499999999999993" customHeight="1" x14ac:dyDescent="0.25">
      <c r="A6921" s="8"/>
      <c r="B6921" s="8"/>
      <c r="C6921" s="8"/>
      <c r="D6921" s="8"/>
      <c r="E6921" s="8"/>
      <c r="F6921" s="8"/>
      <c r="G6921" s="62"/>
      <c r="H6921" s="62"/>
      <c r="I6921" s="62"/>
    </row>
    <row r="6922" spans="1:9" ht="20.100000000000001" customHeight="1" x14ac:dyDescent="0.25">
      <c r="A6922" s="63" t="s">
        <v>5955</v>
      </c>
      <c r="B6922" s="63"/>
      <c r="C6922" s="63"/>
      <c r="D6922" s="63"/>
      <c r="E6922" s="63"/>
      <c r="F6922" s="63"/>
      <c r="G6922" s="63"/>
      <c r="H6922" s="63"/>
      <c r="I6922" s="63"/>
    </row>
    <row r="6923" spans="1:9" ht="15" customHeight="1" x14ac:dyDescent="0.25">
      <c r="A6923" s="64" t="s">
        <v>3887</v>
      </c>
      <c r="B6923" s="64"/>
      <c r="C6923" s="65" t="s">
        <v>3</v>
      </c>
      <c r="D6923" s="65"/>
      <c r="E6923" s="65"/>
      <c r="F6923" s="12" t="s">
        <v>4</v>
      </c>
      <c r="G6923" s="12" t="s">
        <v>3725</v>
      </c>
      <c r="H6923" s="12" t="s">
        <v>3726</v>
      </c>
      <c r="I6923" s="12" t="s">
        <v>3727</v>
      </c>
    </row>
    <row r="6924" spans="1:9" ht="21" customHeight="1" x14ac:dyDescent="0.25">
      <c r="A6924" s="13" t="s">
        <v>5920</v>
      </c>
      <c r="B6924" s="14" t="s">
        <v>5921</v>
      </c>
      <c r="C6924" s="66" t="s">
        <v>17</v>
      </c>
      <c r="D6924" s="66"/>
      <c r="E6924" s="66"/>
      <c r="F6924" s="13" t="s">
        <v>61</v>
      </c>
      <c r="G6924" s="15">
        <v>2</v>
      </c>
      <c r="H6924" s="16">
        <v>2.57</v>
      </c>
      <c r="I6924" s="16">
        <f>TRUNC(TRUNC(G6924,8)*H6924,2)</f>
        <v>5.14</v>
      </c>
    </row>
    <row r="6925" spans="1:9" ht="21" customHeight="1" x14ac:dyDescent="0.25">
      <c r="A6925" s="13" t="s">
        <v>5956</v>
      </c>
      <c r="B6925" s="14" t="s">
        <v>5957</v>
      </c>
      <c r="C6925" s="66" t="s">
        <v>17</v>
      </c>
      <c r="D6925" s="66"/>
      <c r="E6925" s="66"/>
      <c r="F6925" s="13" t="s">
        <v>61</v>
      </c>
      <c r="G6925" s="15">
        <v>1</v>
      </c>
      <c r="H6925" s="16">
        <v>6.14</v>
      </c>
      <c r="I6925" s="16">
        <f>TRUNC(TRUNC(G6925,8)*H6925,2)</f>
        <v>6.14</v>
      </c>
    </row>
    <row r="6926" spans="1:9" ht="29.1" customHeight="1" x14ac:dyDescent="0.25">
      <c r="A6926" s="13" t="s">
        <v>4492</v>
      </c>
      <c r="B6926" s="14" t="s">
        <v>4493</v>
      </c>
      <c r="C6926" s="66" t="s">
        <v>17</v>
      </c>
      <c r="D6926" s="66"/>
      <c r="E6926" s="66"/>
      <c r="F6926" s="13" t="s">
        <v>61</v>
      </c>
      <c r="G6926" s="15">
        <v>7.4999999999999997E-2</v>
      </c>
      <c r="H6926" s="16">
        <v>26.04</v>
      </c>
      <c r="I6926" s="16">
        <f>TRUNC(TRUNC(G6926,8)*H6926,2)</f>
        <v>1.95</v>
      </c>
    </row>
    <row r="6927" spans="1:9" ht="15" customHeight="1" x14ac:dyDescent="0.25">
      <c r="A6927" s="8"/>
      <c r="B6927" s="8"/>
      <c r="C6927" s="8"/>
      <c r="D6927" s="8"/>
      <c r="E6927" s="8"/>
      <c r="F6927" s="8"/>
      <c r="G6927" s="67" t="s">
        <v>3896</v>
      </c>
      <c r="H6927" s="67"/>
      <c r="I6927" s="17">
        <f>SUM(I6924:I6926)</f>
        <v>13.229999999999999</v>
      </c>
    </row>
    <row r="6928" spans="1:9" ht="15" customHeight="1" x14ac:dyDescent="0.25">
      <c r="A6928" s="64" t="s">
        <v>3872</v>
      </c>
      <c r="B6928" s="64"/>
      <c r="C6928" s="65" t="s">
        <v>3</v>
      </c>
      <c r="D6928" s="65"/>
      <c r="E6928" s="65"/>
      <c r="F6928" s="12" t="s">
        <v>4</v>
      </c>
      <c r="G6928" s="12" t="s">
        <v>3725</v>
      </c>
      <c r="H6928" s="12" t="s">
        <v>3726</v>
      </c>
      <c r="I6928" s="12" t="s">
        <v>3727</v>
      </c>
    </row>
    <row r="6929" spans="1:9" ht="21" customHeight="1" x14ac:dyDescent="0.25">
      <c r="A6929" s="13" t="s">
        <v>3936</v>
      </c>
      <c r="B6929" s="14" t="s">
        <v>3937</v>
      </c>
      <c r="C6929" s="66" t="s">
        <v>17</v>
      </c>
      <c r="D6929" s="66"/>
      <c r="E6929" s="66"/>
      <c r="F6929" s="13" t="s">
        <v>25</v>
      </c>
      <c r="G6929" s="15">
        <v>0.12570000000000001</v>
      </c>
      <c r="H6929" s="16">
        <v>24.57</v>
      </c>
      <c r="I6929" s="16">
        <f>TRUNC(TRUNC(G6929,8)*H6929,2)</f>
        <v>3.08</v>
      </c>
    </row>
    <row r="6930" spans="1:9" ht="21" customHeight="1" x14ac:dyDescent="0.25">
      <c r="A6930" s="13" t="s">
        <v>3938</v>
      </c>
      <c r="B6930" s="14" t="s">
        <v>3939</v>
      </c>
      <c r="C6930" s="66" t="s">
        <v>17</v>
      </c>
      <c r="D6930" s="66"/>
      <c r="E6930" s="66"/>
      <c r="F6930" s="13" t="s">
        <v>25</v>
      </c>
      <c r="G6930" s="15">
        <v>0.12570000000000001</v>
      </c>
      <c r="H6930" s="16">
        <v>32.799999999999997</v>
      </c>
      <c r="I6930" s="16">
        <f>TRUNC(TRUNC(G6930,8)*H6930,2)</f>
        <v>4.12</v>
      </c>
    </row>
    <row r="6931" spans="1:9" ht="18" customHeight="1" x14ac:dyDescent="0.25">
      <c r="A6931" s="8"/>
      <c r="B6931" s="8"/>
      <c r="C6931" s="8"/>
      <c r="D6931" s="8"/>
      <c r="E6931" s="8"/>
      <c r="F6931" s="8"/>
      <c r="G6931" s="67" t="s">
        <v>3875</v>
      </c>
      <c r="H6931" s="67"/>
      <c r="I6931" s="17">
        <f>SUM(I6929:I6930)</f>
        <v>7.2</v>
      </c>
    </row>
    <row r="6932" spans="1:9" ht="15" customHeight="1" x14ac:dyDescent="0.25">
      <c r="A6932" s="8"/>
      <c r="B6932" s="8"/>
      <c r="C6932" s="8"/>
      <c r="D6932" s="8"/>
      <c r="E6932" s="8"/>
      <c r="F6932" s="8"/>
      <c r="G6932" s="68" t="s">
        <v>3745</v>
      </c>
      <c r="H6932" s="68"/>
      <c r="I6932" s="4">
        <f>ROUND(SUM(I6927,I6931),2)</f>
        <v>20.43</v>
      </c>
    </row>
    <row r="6933" spans="1:9" ht="9.9499999999999993" customHeight="1" x14ac:dyDescent="0.25">
      <c r="A6933" s="8"/>
      <c r="B6933" s="8"/>
      <c r="C6933" s="8"/>
      <c r="D6933" s="8"/>
      <c r="E6933" s="8"/>
      <c r="F6933" s="8"/>
      <c r="G6933" s="62"/>
      <c r="H6933" s="62"/>
      <c r="I6933" s="62"/>
    </row>
    <row r="6934" spans="1:9" ht="20.100000000000001" customHeight="1" x14ac:dyDescent="0.25">
      <c r="A6934" s="63" t="s">
        <v>5958</v>
      </c>
      <c r="B6934" s="63"/>
      <c r="C6934" s="63"/>
      <c r="D6934" s="63"/>
      <c r="E6934" s="63"/>
      <c r="F6934" s="63"/>
      <c r="G6934" s="63"/>
      <c r="H6934" s="63"/>
      <c r="I6934" s="63"/>
    </row>
    <row r="6935" spans="1:9" ht="15" customHeight="1" x14ac:dyDescent="0.25">
      <c r="A6935" s="64" t="s">
        <v>3887</v>
      </c>
      <c r="B6935" s="64"/>
      <c r="C6935" s="65" t="s">
        <v>3</v>
      </c>
      <c r="D6935" s="65"/>
      <c r="E6935" s="65"/>
      <c r="F6935" s="12" t="s">
        <v>4</v>
      </c>
      <c r="G6935" s="12" t="s">
        <v>3725</v>
      </c>
      <c r="H6935" s="12" t="s">
        <v>3726</v>
      </c>
      <c r="I6935" s="12" t="s">
        <v>3727</v>
      </c>
    </row>
    <row r="6936" spans="1:9" ht="21" customHeight="1" x14ac:dyDescent="0.25">
      <c r="A6936" s="13" t="s">
        <v>5920</v>
      </c>
      <c r="B6936" s="14" t="s">
        <v>5921</v>
      </c>
      <c r="C6936" s="66" t="s">
        <v>17</v>
      </c>
      <c r="D6936" s="66"/>
      <c r="E6936" s="66"/>
      <c r="F6936" s="13" t="s">
        <v>61</v>
      </c>
      <c r="G6936" s="15">
        <v>3</v>
      </c>
      <c r="H6936" s="16">
        <v>2.57</v>
      </c>
      <c r="I6936" s="16">
        <f>TRUNC(TRUNC(G6936,8)*H6936,2)</f>
        <v>7.71</v>
      </c>
    </row>
    <row r="6937" spans="1:9" ht="21" customHeight="1" x14ac:dyDescent="0.25">
      <c r="A6937" s="13" t="s">
        <v>5959</v>
      </c>
      <c r="B6937" s="14" t="s">
        <v>5960</v>
      </c>
      <c r="C6937" s="66" t="s">
        <v>17</v>
      </c>
      <c r="D6937" s="66"/>
      <c r="E6937" s="66"/>
      <c r="F6937" s="13" t="s">
        <v>61</v>
      </c>
      <c r="G6937" s="15">
        <v>1</v>
      </c>
      <c r="H6937" s="16">
        <v>16.5</v>
      </c>
      <c r="I6937" s="16">
        <f>TRUNC(TRUNC(G6937,8)*H6937,2)</f>
        <v>16.5</v>
      </c>
    </row>
    <row r="6938" spans="1:9" ht="29.1" customHeight="1" x14ac:dyDescent="0.25">
      <c r="A6938" s="13" t="s">
        <v>4492</v>
      </c>
      <c r="B6938" s="14" t="s">
        <v>4493</v>
      </c>
      <c r="C6938" s="66" t="s">
        <v>17</v>
      </c>
      <c r="D6938" s="66"/>
      <c r="E6938" s="66"/>
      <c r="F6938" s="13" t="s">
        <v>61</v>
      </c>
      <c r="G6938" s="15">
        <v>0.1125</v>
      </c>
      <c r="H6938" s="16">
        <v>26.04</v>
      </c>
      <c r="I6938" s="16">
        <f>TRUNC(TRUNC(G6938,8)*H6938,2)</f>
        <v>2.92</v>
      </c>
    </row>
    <row r="6939" spans="1:9" ht="15" customHeight="1" x14ac:dyDescent="0.25">
      <c r="A6939" s="8"/>
      <c r="B6939" s="8"/>
      <c r="C6939" s="8"/>
      <c r="D6939" s="8"/>
      <c r="E6939" s="8"/>
      <c r="F6939" s="8"/>
      <c r="G6939" s="67" t="s">
        <v>3896</v>
      </c>
      <c r="H6939" s="67"/>
      <c r="I6939" s="17">
        <f>SUM(I6936:I6938)</f>
        <v>27.130000000000003</v>
      </c>
    </row>
    <row r="6940" spans="1:9" ht="15" customHeight="1" x14ac:dyDescent="0.25">
      <c r="A6940" s="64" t="s">
        <v>3872</v>
      </c>
      <c r="B6940" s="64"/>
      <c r="C6940" s="65" t="s">
        <v>3</v>
      </c>
      <c r="D6940" s="65"/>
      <c r="E6940" s="65"/>
      <c r="F6940" s="12" t="s">
        <v>4</v>
      </c>
      <c r="G6940" s="12" t="s">
        <v>3725</v>
      </c>
      <c r="H6940" s="12" t="s">
        <v>3726</v>
      </c>
      <c r="I6940" s="12" t="s">
        <v>3727</v>
      </c>
    </row>
    <row r="6941" spans="1:9" ht="21" customHeight="1" x14ac:dyDescent="0.25">
      <c r="A6941" s="13" t="s">
        <v>3936</v>
      </c>
      <c r="B6941" s="14" t="s">
        <v>3937</v>
      </c>
      <c r="C6941" s="66" t="s">
        <v>17</v>
      </c>
      <c r="D6941" s="66"/>
      <c r="E6941" s="66"/>
      <c r="F6941" s="13" t="s">
        <v>25</v>
      </c>
      <c r="G6941" s="15">
        <v>0.1676</v>
      </c>
      <c r="H6941" s="16">
        <v>24.57</v>
      </c>
      <c r="I6941" s="16">
        <f>TRUNC(TRUNC(G6941,8)*H6941,2)</f>
        <v>4.1100000000000003</v>
      </c>
    </row>
    <row r="6942" spans="1:9" ht="21" customHeight="1" x14ac:dyDescent="0.25">
      <c r="A6942" s="13" t="s">
        <v>3938</v>
      </c>
      <c r="B6942" s="14" t="s">
        <v>3939</v>
      </c>
      <c r="C6942" s="66" t="s">
        <v>17</v>
      </c>
      <c r="D6942" s="66"/>
      <c r="E6942" s="66"/>
      <c r="F6942" s="13" t="s">
        <v>25</v>
      </c>
      <c r="G6942" s="15">
        <v>0.1676</v>
      </c>
      <c r="H6942" s="16">
        <v>32.799999999999997</v>
      </c>
      <c r="I6942" s="16">
        <f>TRUNC(TRUNC(G6942,8)*H6942,2)</f>
        <v>5.49</v>
      </c>
    </row>
    <row r="6943" spans="1:9" ht="18" customHeight="1" x14ac:dyDescent="0.25">
      <c r="A6943" s="8"/>
      <c r="B6943" s="8"/>
      <c r="C6943" s="8"/>
      <c r="D6943" s="8"/>
      <c r="E6943" s="8"/>
      <c r="F6943" s="8"/>
      <c r="G6943" s="67" t="s">
        <v>3875</v>
      </c>
      <c r="H6943" s="67"/>
      <c r="I6943" s="17">
        <f>SUM(I6941:I6942)</f>
        <v>9.6000000000000014</v>
      </c>
    </row>
    <row r="6944" spans="1:9" ht="15" customHeight="1" x14ac:dyDescent="0.25">
      <c r="A6944" s="8"/>
      <c r="B6944" s="8"/>
      <c r="C6944" s="8"/>
      <c r="D6944" s="8"/>
      <c r="E6944" s="8"/>
      <c r="F6944" s="8"/>
      <c r="G6944" s="68" t="s">
        <v>3745</v>
      </c>
      <c r="H6944" s="68"/>
      <c r="I6944" s="4">
        <f>ROUND(SUM(I6939,I6943),2)</f>
        <v>36.729999999999997</v>
      </c>
    </row>
    <row r="6945" spans="1:9" ht="9.9499999999999993" customHeight="1" x14ac:dyDescent="0.25">
      <c r="A6945" s="8"/>
      <c r="B6945" s="8"/>
      <c r="C6945" s="8"/>
      <c r="D6945" s="8"/>
      <c r="E6945" s="8"/>
      <c r="F6945" s="8"/>
      <c r="G6945" s="62"/>
      <c r="H6945" s="62"/>
      <c r="I6945" s="62"/>
    </row>
    <row r="6946" spans="1:9" ht="20.100000000000001" customHeight="1" x14ac:dyDescent="0.25">
      <c r="A6946" s="63" t="s">
        <v>5961</v>
      </c>
      <c r="B6946" s="63"/>
      <c r="C6946" s="63"/>
      <c r="D6946" s="63"/>
      <c r="E6946" s="63"/>
      <c r="F6946" s="63"/>
      <c r="G6946" s="63"/>
      <c r="H6946" s="63"/>
      <c r="I6946" s="63"/>
    </row>
    <row r="6947" spans="1:9" ht="15" customHeight="1" x14ac:dyDescent="0.25">
      <c r="A6947" s="64" t="s">
        <v>3887</v>
      </c>
      <c r="B6947" s="64"/>
      <c r="C6947" s="65" t="s">
        <v>3</v>
      </c>
      <c r="D6947" s="65"/>
      <c r="E6947" s="65"/>
      <c r="F6947" s="12" t="s">
        <v>4</v>
      </c>
      <c r="G6947" s="12" t="s">
        <v>3725</v>
      </c>
      <c r="H6947" s="12" t="s">
        <v>3726</v>
      </c>
      <c r="I6947" s="12" t="s">
        <v>3727</v>
      </c>
    </row>
    <row r="6948" spans="1:9" ht="15" customHeight="1" x14ac:dyDescent="0.25">
      <c r="A6948" s="13" t="s">
        <v>4405</v>
      </c>
      <c r="B6948" s="14" t="s">
        <v>4406</v>
      </c>
      <c r="C6948" s="66" t="s">
        <v>17</v>
      </c>
      <c r="D6948" s="66"/>
      <c r="E6948" s="66"/>
      <c r="F6948" s="13" t="s">
        <v>61</v>
      </c>
      <c r="G6948" s="15">
        <v>1.67E-2</v>
      </c>
      <c r="H6948" s="16">
        <v>63.09</v>
      </c>
      <c r="I6948" s="16">
        <f>TRUNC(TRUNC(G6948,8)*H6948,2)</f>
        <v>1.05</v>
      </c>
    </row>
    <row r="6949" spans="1:9" ht="15" customHeight="1" x14ac:dyDescent="0.25">
      <c r="A6949" s="13" t="s">
        <v>4386</v>
      </c>
      <c r="B6949" s="14" t="s">
        <v>4387</v>
      </c>
      <c r="C6949" s="66" t="s">
        <v>17</v>
      </c>
      <c r="D6949" s="66"/>
      <c r="E6949" s="66"/>
      <c r="F6949" s="13" t="s">
        <v>61</v>
      </c>
      <c r="G6949" s="15">
        <v>3.1E-2</v>
      </c>
      <c r="H6949" s="16">
        <v>1.9</v>
      </c>
      <c r="I6949" s="16">
        <f>TRUNC(TRUNC(G6949,8)*H6949,2)</f>
        <v>0.05</v>
      </c>
    </row>
    <row r="6950" spans="1:9" ht="21" customHeight="1" x14ac:dyDescent="0.25">
      <c r="A6950" s="13" t="s">
        <v>5935</v>
      </c>
      <c r="B6950" s="14" t="s">
        <v>5936</v>
      </c>
      <c r="C6950" s="66" t="s">
        <v>17</v>
      </c>
      <c r="D6950" s="66"/>
      <c r="E6950" s="66"/>
      <c r="F6950" s="13" t="s">
        <v>61</v>
      </c>
      <c r="G6950" s="15">
        <v>1</v>
      </c>
      <c r="H6950" s="16">
        <v>5.93</v>
      </c>
      <c r="I6950" s="16">
        <f>TRUNC(TRUNC(G6950,8)*H6950,2)</f>
        <v>5.93</v>
      </c>
    </row>
    <row r="6951" spans="1:9" ht="21" customHeight="1" x14ac:dyDescent="0.25">
      <c r="A6951" s="13" t="s">
        <v>4409</v>
      </c>
      <c r="B6951" s="14" t="s">
        <v>4410</v>
      </c>
      <c r="C6951" s="66" t="s">
        <v>17</v>
      </c>
      <c r="D6951" s="66"/>
      <c r="E6951" s="66"/>
      <c r="F6951" s="13" t="s">
        <v>61</v>
      </c>
      <c r="G6951" s="15">
        <v>2.5999999999999999E-2</v>
      </c>
      <c r="H6951" s="16">
        <v>71.48</v>
      </c>
      <c r="I6951" s="16">
        <f>TRUNC(TRUNC(G6951,8)*H6951,2)</f>
        <v>1.85</v>
      </c>
    </row>
    <row r="6952" spans="1:9" ht="15" customHeight="1" x14ac:dyDescent="0.25">
      <c r="A6952" s="8"/>
      <c r="B6952" s="8"/>
      <c r="C6952" s="8"/>
      <c r="D6952" s="8"/>
      <c r="E6952" s="8"/>
      <c r="F6952" s="8"/>
      <c r="G6952" s="67" t="s">
        <v>3896</v>
      </c>
      <c r="H6952" s="67"/>
      <c r="I6952" s="17">
        <f>SUM(I6948:I6951)</f>
        <v>8.879999999999999</v>
      </c>
    </row>
    <row r="6953" spans="1:9" ht="15" customHeight="1" x14ac:dyDescent="0.25">
      <c r="A6953" s="64" t="s">
        <v>3872</v>
      </c>
      <c r="B6953" s="64"/>
      <c r="C6953" s="65" t="s">
        <v>3</v>
      </c>
      <c r="D6953" s="65"/>
      <c r="E6953" s="65"/>
      <c r="F6953" s="12" t="s">
        <v>4</v>
      </c>
      <c r="G6953" s="12" t="s">
        <v>3725</v>
      </c>
      <c r="H6953" s="12" t="s">
        <v>3726</v>
      </c>
      <c r="I6953" s="12" t="s">
        <v>3727</v>
      </c>
    </row>
    <row r="6954" spans="1:9" ht="21" customHeight="1" x14ac:dyDescent="0.25">
      <c r="A6954" s="13" t="s">
        <v>3936</v>
      </c>
      <c r="B6954" s="14" t="s">
        <v>3937</v>
      </c>
      <c r="C6954" s="66" t="s">
        <v>17</v>
      </c>
      <c r="D6954" s="66"/>
      <c r="E6954" s="66"/>
      <c r="F6954" s="13" t="s">
        <v>25</v>
      </c>
      <c r="G6954" s="15">
        <v>8.3799999999999999E-2</v>
      </c>
      <c r="H6954" s="16">
        <v>24.57</v>
      </c>
      <c r="I6954" s="16">
        <f>TRUNC(TRUNC(G6954,8)*H6954,2)</f>
        <v>2.0499999999999998</v>
      </c>
    </row>
    <row r="6955" spans="1:9" ht="21" customHeight="1" x14ac:dyDescent="0.25">
      <c r="A6955" s="13" t="s">
        <v>3938</v>
      </c>
      <c r="B6955" s="14" t="s">
        <v>3939</v>
      </c>
      <c r="C6955" s="66" t="s">
        <v>17</v>
      </c>
      <c r="D6955" s="66"/>
      <c r="E6955" s="66"/>
      <c r="F6955" s="13" t="s">
        <v>25</v>
      </c>
      <c r="G6955" s="15">
        <v>8.3799999999999999E-2</v>
      </c>
      <c r="H6955" s="16">
        <v>32.799999999999997</v>
      </c>
      <c r="I6955" s="16">
        <f>TRUNC(TRUNC(G6955,8)*H6955,2)</f>
        <v>2.74</v>
      </c>
    </row>
    <row r="6956" spans="1:9" ht="18" customHeight="1" x14ac:dyDescent="0.25">
      <c r="A6956" s="8"/>
      <c r="B6956" s="8"/>
      <c r="C6956" s="8"/>
      <c r="D6956" s="8"/>
      <c r="E6956" s="8"/>
      <c r="F6956" s="8"/>
      <c r="G6956" s="67" t="s">
        <v>3875</v>
      </c>
      <c r="H6956" s="67"/>
      <c r="I6956" s="17">
        <f>SUM(I6954:I6955)</f>
        <v>4.79</v>
      </c>
    </row>
    <row r="6957" spans="1:9" ht="15" customHeight="1" x14ac:dyDescent="0.25">
      <c r="A6957" s="8"/>
      <c r="B6957" s="8"/>
      <c r="C6957" s="8"/>
      <c r="D6957" s="8"/>
      <c r="E6957" s="8"/>
      <c r="F6957" s="8"/>
      <c r="G6957" s="68" t="s">
        <v>3745</v>
      </c>
      <c r="H6957" s="68"/>
      <c r="I6957" s="4">
        <f>ROUND(SUM(I6952,I6956),2)</f>
        <v>13.67</v>
      </c>
    </row>
    <row r="6958" spans="1:9" ht="9.9499999999999993" customHeight="1" x14ac:dyDescent="0.25">
      <c r="A6958" s="8"/>
      <c r="B6958" s="8"/>
      <c r="C6958" s="8"/>
      <c r="D6958" s="8"/>
      <c r="E6958" s="8"/>
      <c r="F6958" s="8"/>
      <c r="G6958" s="62"/>
      <c r="H6958" s="62"/>
      <c r="I6958" s="62"/>
    </row>
    <row r="6959" spans="1:9" ht="20.100000000000001" customHeight="1" x14ac:dyDescent="0.25">
      <c r="A6959" s="63" t="s">
        <v>5962</v>
      </c>
      <c r="B6959" s="63"/>
      <c r="C6959" s="63"/>
      <c r="D6959" s="63"/>
      <c r="E6959" s="63"/>
      <c r="F6959" s="63"/>
      <c r="G6959" s="63"/>
      <c r="H6959" s="63"/>
      <c r="I6959" s="63"/>
    </row>
    <row r="6960" spans="1:9" ht="15" customHeight="1" x14ac:dyDescent="0.25">
      <c r="A6960" s="64" t="s">
        <v>3887</v>
      </c>
      <c r="B6960" s="64"/>
      <c r="C6960" s="65" t="s">
        <v>3</v>
      </c>
      <c r="D6960" s="65"/>
      <c r="E6960" s="65"/>
      <c r="F6960" s="12" t="s">
        <v>4</v>
      </c>
      <c r="G6960" s="12" t="s">
        <v>3725</v>
      </c>
      <c r="H6960" s="12" t="s">
        <v>3726</v>
      </c>
      <c r="I6960" s="12" t="s">
        <v>3727</v>
      </c>
    </row>
    <row r="6961" spans="1:9" ht="21" customHeight="1" x14ac:dyDescent="0.25">
      <c r="A6961" s="13" t="s">
        <v>5920</v>
      </c>
      <c r="B6961" s="14" t="s">
        <v>5921</v>
      </c>
      <c r="C6961" s="66" t="s">
        <v>17</v>
      </c>
      <c r="D6961" s="66"/>
      <c r="E6961" s="66"/>
      <c r="F6961" s="13" t="s">
        <v>61</v>
      </c>
      <c r="G6961" s="15">
        <v>3</v>
      </c>
      <c r="H6961" s="16">
        <v>2.57</v>
      </c>
      <c r="I6961" s="16">
        <f>TRUNC(TRUNC(G6961,8)*H6961,2)</f>
        <v>7.71</v>
      </c>
    </row>
    <row r="6962" spans="1:9" ht="29.1" customHeight="1" x14ac:dyDescent="0.25">
      <c r="A6962" s="13" t="s">
        <v>4492</v>
      </c>
      <c r="B6962" s="14" t="s">
        <v>4493</v>
      </c>
      <c r="C6962" s="66" t="s">
        <v>17</v>
      </c>
      <c r="D6962" s="66"/>
      <c r="E6962" s="66"/>
      <c r="F6962" s="13" t="s">
        <v>61</v>
      </c>
      <c r="G6962" s="15">
        <v>0.1125</v>
      </c>
      <c r="H6962" s="16">
        <v>26.04</v>
      </c>
      <c r="I6962" s="16">
        <f>TRUNC(TRUNC(G6962,8)*H6962,2)</f>
        <v>2.92</v>
      </c>
    </row>
    <row r="6963" spans="1:9" ht="21" customHeight="1" x14ac:dyDescent="0.25">
      <c r="A6963" s="13" t="s">
        <v>5963</v>
      </c>
      <c r="B6963" s="14" t="s">
        <v>5964</v>
      </c>
      <c r="C6963" s="66" t="s">
        <v>17</v>
      </c>
      <c r="D6963" s="66"/>
      <c r="E6963" s="66"/>
      <c r="F6963" s="13" t="s">
        <v>61</v>
      </c>
      <c r="G6963" s="15">
        <v>1</v>
      </c>
      <c r="H6963" s="16">
        <v>14.67</v>
      </c>
      <c r="I6963" s="16">
        <f>TRUNC(TRUNC(G6963,8)*H6963,2)</f>
        <v>14.67</v>
      </c>
    </row>
    <row r="6964" spans="1:9" ht="15" customHeight="1" x14ac:dyDescent="0.25">
      <c r="A6964" s="8"/>
      <c r="B6964" s="8"/>
      <c r="C6964" s="8"/>
      <c r="D6964" s="8"/>
      <c r="E6964" s="8"/>
      <c r="F6964" s="8"/>
      <c r="G6964" s="67" t="s">
        <v>3896</v>
      </c>
      <c r="H6964" s="67"/>
      <c r="I6964" s="17">
        <f>SUM(I6961:I6963)</f>
        <v>25.299999999999997</v>
      </c>
    </row>
    <row r="6965" spans="1:9" ht="15" customHeight="1" x14ac:dyDescent="0.25">
      <c r="A6965" s="64" t="s">
        <v>3872</v>
      </c>
      <c r="B6965" s="64"/>
      <c r="C6965" s="65" t="s">
        <v>3</v>
      </c>
      <c r="D6965" s="65"/>
      <c r="E6965" s="65"/>
      <c r="F6965" s="12" t="s">
        <v>4</v>
      </c>
      <c r="G6965" s="12" t="s">
        <v>3725</v>
      </c>
      <c r="H6965" s="12" t="s">
        <v>3726</v>
      </c>
      <c r="I6965" s="12" t="s">
        <v>3727</v>
      </c>
    </row>
    <row r="6966" spans="1:9" ht="21" customHeight="1" x14ac:dyDescent="0.25">
      <c r="A6966" s="13" t="s">
        <v>3936</v>
      </c>
      <c r="B6966" s="14" t="s">
        <v>3937</v>
      </c>
      <c r="C6966" s="66" t="s">
        <v>17</v>
      </c>
      <c r="D6966" s="66"/>
      <c r="E6966" s="66"/>
      <c r="F6966" s="13" t="s">
        <v>25</v>
      </c>
      <c r="G6966" s="15">
        <v>0.1676</v>
      </c>
      <c r="H6966" s="16">
        <v>24.57</v>
      </c>
      <c r="I6966" s="16">
        <f>TRUNC(TRUNC(G6966,8)*H6966,2)</f>
        <v>4.1100000000000003</v>
      </c>
    </row>
    <row r="6967" spans="1:9" ht="21" customHeight="1" x14ac:dyDescent="0.25">
      <c r="A6967" s="13" t="s">
        <v>3938</v>
      </c>
      <c r="B6967" s="14" t="s">
        <v>3939</v>
      </c>
      <c r="C6967" s="66" t="s">
        <v>17</v>
      </c>
      <c r="D6967" s="66"/>
      <c r="E6967" s="66"/>
      <c r="F6967" s="13" t="s">
        <v>25</v>
      </c>
      <c r="G6967" s="15">
        <v>0.1676</v>
      </c>
      <c r="H6967" s="16">
        <v>32.799999999999997</v>
      </c>
      <c r="I6967" s="16">
        <f>TRUNC(TRUNC(G6967,8)*H6967,2)</f>
        <v>5.49</v>
      </c>
    </row>
    <row r="6968" spans="1:9" ht="18" customHeight="1" x14ac:dyDescent="0.25">
      <c r="A6968" s="8"/>
      <c r="B6968" s="8"/>
      <c r="C6968" s="8"/>
      <c r="D6968" s="8"/>
      <c r="E6968" s="8"/>
      <c r="F6968" s="8"/>
      <c r="G6968" s="67" t="s">
        <v>3875</v>
      </c>
      <c r="H6968" s="67"/>
      <c r="I6968" s="17">
        <f>SUM(I6966:I6967)</f>
        <v>9.6000000000000014</v>
      </c>
    </row>
    <row r="6969" spans="1:9" ht="15" customHeight="1" x14ac:dyDescent="0.25">
      <c r="A6969" s="8"/>
      <c r="B6969" s="8"/>
      <c r="C6969" s="8"/>
      <c r="D6969" s="8"/>
      <c r="E6969" s="8"/>
      <c r="F6969" s="8"/>
      <c r="G6969" s="68" t="s">
        <v>3745</v>
      </c>
      <c r="H6969" s="68"/>
      <c r="I6969" s="4">
        <f>ROUND(SUM(I6964,I6968),2)</f>
        <v>34.9</v>
      </c>
    </row>
    <row r="6970" spans="1:9" ht="9.9499999999999993" customHeight="1" x14ac:dyDescent="0.25">
      <c r="A6970" s="8"/>
      <c r="B6970" s="8"/>
      <c r="C6970" s="8"/>
      <c r="D6970" s="8"/>
      <c r="E6970" s="8"/>
      <c r="F6970" s="8"/>
      <c r="G6970" s="62"/>
      <c r="H6970" s="62"/>
      <c r="I6970" s="62"/>
    </row>
    <row r="6971" spans="1:9" ht="20.100000000000001" customHeight="1" x14ac:dyDescent="0.25">
      <c r="A6971" s="63" t="s">
        <v>5965</v>
      </c>
      <c r="B6971" s="63"/>
      <c r="C6971" s="63"/>
      <c r="D6971" s="63"/>
      <c r="E6971" s="63"/>
      <c r="F6971" s="63"/>
      <c r="G6971" s="63"/>
      <c r="H6971" s="63"/>
      <c r="I6971" s="63"/>
    </row>
    <row r="6972" spans="1:9" ht="15" customHeight="1" x14ac:dyDescent="0.25">
      <c r="A6972" s="64" t="s">
        <v>3887</v>
      </c>
      <c r="B6972" s="64"/>
      <c r="C6972" s="65" t="s">
        <v>3</v>
      </c>
      <c r="D6972" s="65"/>
      <c r="E6972" s="65"/>
      <c r="F6972" s="12" t="s">
        <v>4</v>
      </c>
      <c r="G6972" s="12" t="s">
        <v>3725</v>
      </c>
      <c r="H6972" s="12" t="s">
        <v>3726</v>
      </c>
      <c r="I6972" s="12" t="s">
        <v>3727</v>
      </c>
    </row>
    <row r="6973" spans="1:9" ht="21" customHeight="1" x14ac:dyDescent="0.25">
      <c r="A6973" s="13" t="s">
        <v>5099</v>
      </c>
      <c r="B6973" s="14" t="s">
        <v>5100</v>
      </c>
      <c r="C6973" s="66" t="s">
        <v>17</v>
      </c>
      <c r="D6973" s="66"/>
      <c r="E6973" s="66"/>
      <c r="F6973" s="13" t="s">
        <v>61</v>
      </c>
      <c r="G6973" s="15">
        <v>2</v>
      </c>
      <c r="H6973" s="16">
        <v>3.1</v>
      </c>
      <c r="I6973" s="16">
        <f>TRUNC(TRUNC(G6973,8)*H6973,2)</f>
        <v>6.2</v>
      </c>
    </row>
    <row r="6974" spans="1:9" ht="21" customHeight="1" x14ac:dyDescent="0.25">
      <c r="A6974" s="13" t="s">
        <v>5920</v>
      </c>
      <c r="B6974" s="14" t="s">
        <v>5921</v>
      </c>
      <c r="C6974" s="66" t="s">
        <v>17</v>
      </c>
      <c r="D6974" s="66"/>
      <c r="E6974" s="66"/>
      <c r="F6974" s="13" t="s">
        <v>61</v>
      </c>
      <c r="G6974" s="15">
        <v>1</v>
      </c>
      <c r="H6974" s="16">
        <v>2.57</v>
      </c>
      <c r="I6974" s="16">
        <f>TRUNC(TRUNC(G6974,8)*H6974,2)</f>
        <v>2.57</v>
      </c>
    </row>
    <row r="6975" spans="1:9" ht="21" customHeight="1" x14ac:dyDescent="0.25">
      <c r="A6975" s="13" t="s">
        <v>5966</v>
      </c>
      <c r="B6975" s="14" t="s">
        <v>5967</v>
      </c>
      <c r="C6975" s="66" t="s">
        <v>17</v>
      </c>
      <c r="D6975" s="66"/>
      <c r="E6975" s="66"/>
      <c r="F6975" s="13" t="s">
        <v>61</v>
      </c>
      <c r="G6975" s="15">
        <v>1</v>
      </c>
      <c r="H6975" s="16">
        <v>19.61</v>
      </c>
      <c r="I6975" s="16">
        <f>TRUNC(TRUNC(G6975,8)*H6975,2)</f>
        <v>19.61</v>
      </c>
    </row>
    <row r="6976" spans="1:9" ht="29.1" customHeight="1" x14ac:dyDescent="0.25">
      <c r="A6976" s="13" t="s">
        <v>4492</v>
      </c>
      <c r="B6976" s="14" t="s">
        <v>4493</v>
      </c>
      <c r="C6976" s="66" t="s">
        <v>17</v>
      </c>
      <c r="D6976" s="66"/>
      <c r="E6976" s="66"/>
      <c r="F6976" s="13" t="s">
        <v>61</v>
      </c>
      <c r="G6976" s="15">
        <v>0.1525</v>
      </c>
      <c r="H6976" s="16">
        <v>26.04</v>
      </c>
      <c r="I6976" s="16">
        <f>TRUNC(TRUNC(G6976,8)*H6976,2)</f>
        <v>3.97</v>
      </c>
    </row>
    <row r="6977" spans="1:9" ht="15" customHeight="1" x14ac:dyDescent="0.25">
      <c r="A6977" s="8"/>
      <c r="B6977" s="8"/>
      <c r="C6977" s="8"/>
      <c r="D6977" s="8"/>
      <c r="E6977" s="8"/>
      <c r="F6977" s="8"/>
      <c r="G6977" s="67" t="s">
        <v>3896</v>
      </c>
      <c r="H6977" s="67"/>
      <c r="I6977" s="17">
        <f>SUM(I6973:I6976)</f>
        <v>32.35</v>
      </c>
    </row>
    <row r="6978" spans="1:9" ht="15" customHeight="1" x14ac:dyDescent="0.25">
      <c r="A6978" s="64" t="s">
        <v>3872</v>
      </c>
      <c r="B6978" s="64"/>
      <c r="C6978" s="65" t="s">
        <v>3</v>
      </c>
      <c r="D6978" s="65"/>
      <c r="E6978" s="65"/>
      <c r="F6978" s="12" t="s">
        <v>4</v>
      </c>
      <c r="G6978" s="12" t="s">
        <v>3725</v>
      </c>
      <c r="H6978" s="12" t="s">
        <v>3726</v>
      </c>
      <c r="I6978" s="12" t="s">
        <v>3727</v>
      </c>
    </row>
    <row r="6979" spans="1:9" ht="21" customHeight="1" x14ac:dyDescent="0.25">
      <c r="A6979" s="13" t="s">
        <v>3936</v>
      </c>
      <c r="B6979" s="14" t="s">
        <v>3937</v>
      </c>
      <c r="C6979" s="66" t="s">
        <v>17</v>
      </c>
      <c r="D6979" s="66"/>
      <c r="E6979" s="66"/>
      <c r="F6979" s="13" t="s">
        <v>25</v>
      </c>
      <c r="G6979" s="15">
        <v>0.24890000000000001</v>
      </c>
      <c r="H6979" s="16">
        <v>24.57</v>
      </c>
      <c r="I6979" s="16">
        <f>TRUNC(TRUNC(G6979,8)*H6979,2)</f>
        <v>6.11</v>
      </c>
    </row>
    <row r="6980" spans="1:9" ht="21" customHeight="1" x14ac:dyDescent="0.25">
      <c r="A6980" s="13" t="s">
        <v>3938</v>
      </c>
      <c r="B6980" s="14" t="s">
        <v>3939</v>
      </c>
      <c r="C6980" s="66" t="s">
        <v>17</v>
      </c>
      <c r="D6980" s="66"/>
      <c r="E6980" s="66"/>
      <c r="F6980" s="13" t="s">
        <v>25</v>
      </c>
      <c r="G6980" s="15">
        <v>0.24890000000000001</v>
      </c>
      <c r="H6980" s="16">
        <v>32.799999999999997</v>
      </c>
      <c r="I6980" s="16">
        <f>TRUNC(TRUNC(G6980,8)*H6980,2)</f>
        <v>8.16</v>
      </c>
    </row>
    <row r="6981" spans="1:9" ht="18" customHeight="1" x14ac:dyDescent="0.25">
      <c r="A6981" s="8"/>
      <c r="B6981" s="8"/>
      <c r="C6981" s="8"/>
      <c r="D6981" s="8"/>
      <c r="E6981" s="8"/>
      <c r="F6981" s="8"/>
      <c r="G6981" s="67" t="s">
        <v>3875</v>
      </c>
      <c r="H6981" s="67"/>
      <c r="I6981" s="17">
        <f>SUM(I6979:I6980)</f>
        <v>14.27</v>
      </c>
    </row>
    <row r="6982" spans="1:9" ht="15" customHeight="1" x14ac:dyDescent="0.25">
      <c r="A6982" s="8"/>
      <c r="B6982" s="8"/>
      <c r="C6982" s="8"/>
      <c r="D6982" s="8"/>
      <c r="E6982" s="8"/>
      <c r="F6982" s="8"/>
      <c r="G6982" s="68" t="s">
        <v>3745</v>
      </c>
      <c r="H6982" s="68"/>
      <c r="I6982" s="4">
        <f>ROUND(SUM(I6977,I6981),2)</f>
        <v>46.62</v>
      </c>
    </row>
    <row r="6983" spans="1:9" ht="9.9499999999999993" customHeight="1" x14ac:dyDescent="0.25">
      <c r="A6983" s="8"/>
      <c r="B6983" s="8"/>
      <c r="C6983" s="8"/>
      <c r="D6983" s="8"/>
      <c r="E6983" s="8"/>
      <c r="F6983" s="8"/>
      <c r="G6983" s="62"/>
      <c r="H6983" s="62"/>
      <c r="I6983" s="62"/>
    </row>
    <row r="6984" spans="1:9" ht="20.100000000000001" customHeight="1" x14ac:dyDescent="0.25">
      <c r="A6984" s="63" t="s">
        <v>5968</v>
      </c>
      <c r="B6984" s="63"/>
      <c r="C6984" s="63"/>
      <c r="D6984" s="63"/>
      <c r="E6984" s="63"/>
      <c r="F6984" s="63"/>
      <c r="G6984" s="63"/>
      <c r="H6984" s="63"/>
      <c r="I6984" s="63"/>
    </row>
    <row r="6985" spans="1:9" ht="15" customHeight="1" x14ac:dyDescent="0.25">
      <c r="A6985" s="64" t="s">
        <v>3887</v>
      </c>
      <c r="B6985" s="64"/>
      <c r="C6985" s="65" t="s">
        <v>3</v>
      </c>
      <c r="D6985" s="65"/>
      <c r="E6985" s="65"/>
      <c r="F6985" s="12" t="s">
        <v>4</v>
      </c>
      <c r="G6985" s="12" t="s">
        <v>3725</v>
      </c>
      <c r="H6985" s="12" t="s">
        <v>3726</v>
      </c>
      <c r="I6985" s="12" t="s">
        <v>3727</v>
      </c>
    </row>
    <row r="6986" spans="1:9" ht="15" customHeight="1" x14ac:dyDescent="0.25">
      <c r="A6986" s="13" t="s">
        <v>4405</v>
      </c>
      <c r="B6986" s="14" t="s">
        <v>4406</v>
      </c>
      <c r="C6986" s="66" t="s">
        <v>17</v>
      </c>
      <c r="D6986" s="66"/>
      <c r="E6986" s="66"/>
      <c r="F6986" s="13" t="s">
        <v>61</v>
      </c>
      <c r="G6986" s="15">
        <v>2.4500000000000001E-2</v>
      </c>
      <c r="H6986" s="16">
        <v>63.09</v>
      </c>
      <c r="I6986" s="16">
        <f>TRUNC(TRUNC(G6986,8)*H6986,2)</f>
        <v>1.54</v>
      </c>
    </row>
    <row r="6987" spans="1:9" ht="15" customHeight="1" x14ac:dyDescent="0.25">
      <c r="A6987" s="13" t="s">
        <v>4386</v>
      </c>
      <c r="B6987" s="14" t="s">
        <v>4387</v>
      </c>
      <c r="C6987" s="66" t="s">
        <v>17</v>
      </c>
      <c r="D6987" s="66"/>
      <c r="E6987" s="66"/>
      <c r="F6987" s="13" t="s">
        <v>61</v>
      </c>
      <c r="G6987" s="15">
        <v>5.4000000000000003E-3</v>
      </c>
      <c r="H6987" s="16">
        <v>1.9</v>
      </c>
      <c r="I6987" s="16">
        <f>TRUNC(TRUNC(G6987,8)*H6987,2)</f>
        <v>0.01</v>
      </c>
    </row>
    <row r="6988" spans="1:9" ht="21" customHeight="1" x14ac:dyDescent="0.25">
      <c r="A6988" s="13" t="s">
        <v>5110</v>
      </c>
      <c r="B6988" s="14" t="s">
        <v>5111</v>
      </c>
      <c r="C6988" s="66" t="s">
        <v>17</v>
      </c>
      <c r="D6988" s="66"/>
      <c r="E6988" s="66"/>
      <c r="F6988" s="13" t="s">
        <v>61</v>
      </c>
      <c r="G6988" s="15">
        <v>1</v>
      </c>
      <c r="H6988" s="16">
        <v>5.79</v>
      </c>
      <c r="I6988" s="16">
        <f>TRUNC(TRUNC(G6988,8)*H6988,2)</f>
        <v>5.79</v>
      </c>
    </row>
    <row r="6989" spans="1:9" ht="21" customHeight="1" x14ac:dyDescent="0.25">
      <c r="A6989" s="13" t="s">
        <v>4409</v>
      </c>
      <c r="B6989" s="14" t="s">
        <v>4410</v>
      </c>
      <c r="C6989" s="66" t="s">
        <v>17</v>
      </c>
      <c r="D6989" s="66"/>
      <c r="E6989" s="66"/>
      <c r="F6989" s="13" t="s">
        <v>61</v>
      </c>
      <c r="G6989" s="15">
        <v>0.04</v>
      </c>
      <c r="H6989" s="16">
        <v>71.48</v>
      </c>
      <c r="I6989" s="16">
        <f>TRUNC(TRUNC(G6989,8)*H6989,2)</f>
        <v>2.85</v>
      </c>
    </row>
    <row r="6990" spans="1:9" ht="15" customHeight="1" x14ac:dyDescent="0.25">
      <c r="A6990" s="8"/>
      <c r="B6990" s="8"/>
      <c r="C6990" s="8"/>
      <c r="D6990" s="8"/>
      <c r="E6990" s="8"/>
      <c r="F6990" s="8"/>
      <c r="G6990" s="67" t="s">
        <v>3896</v>
      </c>
      <c r="H6990" s="67"/>
      <c r="I6990" s="17">
        <f>SUM(I6986:I6989)</f>
        <v>10.19</v>
      </c>
    </row>
    <row r="6991" spans="1:9" ht="15" customHeight="1" x14ac:dyDescent="0.25">
      <c r="A6991" s="64" t="s">
        <v>3872</v>
      </c>
      <c r="B6991" s="64"/>
      <c r="C6991" s="65" t="s">
        <v>3</v>
      </c>
      <c r="D6991" s="65"/>
      <c r="E6991" s="65"/>
      <c r="F6991" s="12" t="s">
        <v>4</v>
      </c>
      <c r="G6991" s="12" t="s">
        <v>3725</v>
      </c>
      <c r="H6991" s="12" t="s">
        <v>3726</v>
      </c>
      <c r="I6991" s="12" t="s">
        <v>3727</v>
      </c>
    </row>
    <row r="6992" spans="1:9" ht="21" customHeight="1" x14ac:dyDescent="0.25">
      <c r="A6992" s="13" t="s">
        <v>3936</v>
      </c>
      <c r="B6992" s="14" t="s">
        <v>3937</v>
      </c>
      <c r="C6992" s="66" t="s">
        <v>17</v>
      </c>
      <c r="D6992" s="66"/>
      <c r="E6992" s="66"/>
      <c r="F6992" s="13" t="s">
        <v>25</v>
      </c>
      <c r="G6992" s="15">
        <v>0.14480000000000001</v>
      </c>
      <c r="H6992" s="16">
        <v>24.57</v>
      </c>
      <c r="I6992" s="16">
        <f>TRUNC(TRUNC(G6992,8)*H6992,2)</f>
        <v>3.55</v>
      </c>
    </row>
    <row r="6993" spans="1:9" ht="21" customHeight="1" x14ac:dyDescent="0.25">
      <c r="A6993" s="13" t="s">
        <v>3938</v>
      </c>
      <c r="B6993" s="14" t="s">
        <v>3939</v>
      </c>
      <c r="C6993" s="66" t="s">
        <v>17</v>
      </c>
      <c r="D6993" s="66"/>
      <c r="E6993" s="66"/>
      <c r="F6993" s="13" t="s">
        <v>25</v>
      </c>
      <c r="G6993" s="15">
        <v>0.14480000000000001</v>
      </c>
      <c r="H6993" s="16">
        <v>32.799999999999997</v>
      </c>
      <c r="I6993" s="16">
        <f>TRUNC(TRUNC(G6993,8)*H6993,2)</f>
        <v>4.74</v>
      </c>
    </row>
    <row r="6994" spans="1:9" ht="18" customHeight="1" x14ac:dyDescent="0.25">
      <c r="A6994" s="8"/>
      <c r="B6994" s="8"/>
      <c r="C6994" s="8"/>
      <c r="D6994" s="8"/>
      <c r="E6994" s="8"/>
      <c r="F6994" s="8"/>
      <c r="G6994" s="67" t="s">
        <v>3875</v>
      </c>
      <c r="H6994" s="67"/>
      <c r="I6994" s="17">
        <f>SUM(I6992:I6993)</f>
        <v>8.2899999999999991</v>
      </c>
    </row>
    <row r="6995" spans="1:9" ht="15" customHeight="1" x14ac:dyDescent="0.25">
      <c r="A6995" s="8"/>
      <c r="B6995" s="8"/>
      <c r="C6995" s="8"/>
      <c r="D6995" s="8"/>
      <c r="E6995" s="8"/>
      <c r="F6995" s="8"/>
      <c r="G6995" s="68" t="s">
        <v>3745</v>
      </c>
      <c r="H6995" s="68"/>
      <c r="I6995" s="4">
        <f>ROUND(SUM(I6990,I6994),2)</f>
        <v>18.48</v>
      </c>
    </row>
    <row r="6996" spans="1:9" ht="9.9499999999999993" customHeight="1" x14ac:dyDescent="0.25">
      <c r="A6996" s="8"/>
      <c r="B6996" s="8"/>
      <c r="C6996" s="8"/>
      <c r="D6996" s="8"/>
      <c r="E6996" s="8"/>
      <c r="F6996" s="8"/>
      <c r="G6996" s="62"/>
      <c r="H6996" s="62"/>
      <c r="I6996" s="62"/>
    </row>
    <row r="6997" spans="1:9" ht="20.100000000000001" customHeight="1" x14ac:dyDescent="0.25">
      <c r="A6997" s="63" t="s">
        <v>5969</v>
      </c>
      <c r="B6997" s="63"/>
      <c r="C6997" s="63"/>
      <c r="D6997" s="63"/>
      <c r="E6997" s="63"/>
      <c r="F6997" s="63"/>
      <c r="G6997" s="63"/>
      <c r="H6997" s="63"/>
      <c r="I6997" s="63"/>
    </row>
    <row r="6998" spans="1:9" ht="15" customHeight="1" x14ac:dyDescent="0.25">
      <c r="A6998" s="64" t="s">
        <v>3887</v>
      </c>
      <c r="B6998" s="64"/>
      <c r="C6998" s="65" t="s">
        <v>3</v>
      </c>
      <c r="D6998" s="65"/>
      <c r="E6998" s="65"/>
      <c r="F6998" s="12" t="s">
        <v>4</v>
      </c>
      <c r="G6998" s="12" t="s">
        <v>3725</v>
      </c>
      <c r="H6998" s="12" t="s">
        <v>3726</v>
      </c>
      <c r="I6998" s="12" t="s">
        <v>3727</v>
      </c>
    </row>
    <row r="6999" spans="1:9" ht="15" customHeight="1" x14ac:dyDescent="0.25">
      <c r="A6999" s="13" t="s">
        <v>4405</v>
      </c>
      <c r="B6999" s="14" t="s">
        <v>4406</v>
      </c>
      <c r="C6999" s="66" t="s">
        <v>17</v>
      </c>
      <c r="D6999" s="66"/>
      <c r="E6999" s="66"/>
      <c r="F6999" s="13" t="s">
        <v>61</v>
      </c>
      <c r="G6999" s="15">
        <v>2.4500000000000001E-2</v>
      </c>
      <c r="H6999" s="16">
        <v>63.09</v>
      </c>
      <c r="I6999" s="16">
        <f>TRUNC(TRUNC(G6999,8)*H6999,2)</f>
        <v>1.54</v>
      </c>
    </row>
    <row r="7000" spans="1:9" ht="15" customHeight="1" x14ac:dyDescent="0.25">
      <c r="A7000" s="13" t="s">
        <v>4386</v>
      </c>
      <c r="B7000" s="14" t="s">
        <v>4387</v>
      </c>
      <c r="C7000" s="66" t="s">
        <v>17</v>
      </c>
      <c r="D7000" s="66"/>
      <c r="E7000" s="66"/>
      <c r="F7000" s="13" t="s">
        <v>61</v>
      </c>
      <c r="G7000" s="15">
        <v>5.4000000000000003E-3</v>
      </c>
      <c r="H7000" s="16">
        <v>1.9</v>
      </c>
      <c r="I7000" s="16">
        <f>TRUNC(TRUNC(G7000,8)*H7000,2)</f>
        <v>0.01</v>
      </c>
    </row>
    <row r="7001" spans="1:9" ht="21" customHeight="1" x14ac:dyDescent="0.25">
      <c r="A7001" s="13" t="s">
        <v>4409</v>
      </c>
      <c r="B7001" s="14" t="s">
        <v>4410</v>
      </c>
      <c r="C7001" s="66" t="s">
        <v>17</v>
      </c>
      <c r="D7001" s="66"/>
      <c r="E7001" s="66"/>
      <c r="F7001" s="13" t="s">
        <v>61</v>
      </c>
      <c r="G7001" s="15">
        <v>0.04</v>
      </c>
      <c r="H7001" s="16">
        <v>71.48</v>
      </c>
      <c r="I7001" s="16">
        <f>TRUNC(TRUNC(G7001,8)*H7001,2)</f>
        <v>2.85</v>
      </c>
    </row>
    <row r="7002" spans="1:9" ht="21" customHeight="1" x14ac:dyDescent="0.25">
      <c r="A7002" s="13" t="s">
        <v>5970</v>
      </c>
      <c r="B7002" s="14" t="s">
        <v>5971</v>
      </c>
      <c r="C7002" s="66" t="s">
        <v>17</v>
      </c>
      <c r="D7002" s="66"/>
      <c r="E7002" s="66"/>
      <c r="F7002" s="13" t="s">
        <v>61</v>
      </c>
      <c r="G7002" s="15">
        <v>1</v>
      </c>
      <c r="H7002" s="16">
        <v>19.38</v>
      </c>
      <c r="I7002" s="16">
        <f>TRUNC(TRUNC(G7002,8)*H7002,2)</f>
        <v>19.38</v>
      </c>
    </row>
    <row r="7003" spans="1:9" ht="15" customHeight="1" x14ac:dyDescent="0.25">
      <c r="A7003" s="8"/>
      <c r="B7003" s="8"/>
      <c r="C7003" s="8"/>
      <c r="D7003" s="8"/>
      <c r="E7003" s="8"/>
      <c r="F7003" s="8"/>
      <c r="G7003" s="67" t="s">
        <v>3896</v>
      </c>
      <c r="H7003" s="67"/>
      <c r="I7003" s="17">
        <f>SUM(I6999:I7002)</f>
        <v>23.78</v>
      </c>
    </row>
    <row r="7004" spans="1:9" ht="15" customHeight="1" x14ac:dyDescent="0.25">
      <c r="A7004" s="64" t="s">
        <v>3872</v>
      </c>
      <c r="B7004" s="64"/>
      <c r="C7004" s="65" t="s">
        <v>3</v>
      </c>
      <c r="D7004" s="65"/>
      <c r="E7004" s="65"/>
      <c r="F7004" s="12" t="s">
        <v>4</v>
      </c>
      <c r="G7004" s="12" t="s">
        <v>3725</v>
      </c>
      <c r="H7004" s="12" t="s">
        <v>3726</v>
      </c>
      <c r="I7004" s="12" t="s">
        <v>3727</v>
      </c>
    </row>
    <row r="7005" spans="1:9" ht="21" customHeight="1" x14ac:dyDescent="0.25">
      <c r="A7005" s="13" t="s">
        <v>3936</v>
      </c>
      <c r="B7005" s="14" t="s">
        <v>3937</v>
      </c>
      <c r="C7005" s="66" t="s">
        <v>17</v>
      </c>
      <c r="D7005" s="66"/>
      <c r="E7005" s="66"/>
      <c r="F7005" s="13" t="s">
        <v>25</v>
      </c>
      <c r="G7005" s="15">
        <v>7.2400000000000006E-2</v>
      </c>
      <c r="H7005" s="16">
        <v>24.57</v>
      </c>
      <c r="I7005" s="16">
        <f>TRUNC(TRUNC(G7005,8)*H7005,2)</f>
        <v>1.77</v>
      </c>
    </row>
    <row r="7006" spans="1:9" ht="21" customHeight="1" x14ac:dyDescent="0.25">
      <c r="A7006" s="13" t="s">
        <v>3938</v>
      </c>
      <c r="B7006" s="14" t="s">
        <v>3939</v>
      </c>
      <c r="C7006" s="66" t="s">
        <v>17</v>
      </c>
      <c r="D7006" s="66"/>
      <c r="E7006" s="66"/>
      <c r="F7006" s="13" t="s">
        <v>25</v>
      </c>
      <c r="G7006" s="15">
        <v>7.2400000000000006E-2</v>
      </c>
      <c r="H7006" s="16">
        <v>32.799999999999997</v>
      </c>
      <c r="I7006" s="16">
        <f>TRUNC(TRUNC(G7006,8)*H7006,2)</f>
        <v>2.37</v>
      </c>
    </row>
    <row r="7007" spans="1:9" ht="18" customHeight="1" x14ac:dyDescent="0.25">
      <c r="A7007" s="8"/>
      <c r="B7007" s="8"/>
      <c r="C7007" s="8"/>
      <c r="D7007" s="8"/>
      <c r="E7007" s="8"/>
      <c r="F7007" s="8"/>
      <c r="G7007" s="67" t="s">
        <v>3875</v>
      </c>
      <c r="H7007" s="67"/>
      <c r="I7007" s="17">
        <f>SUM(I7005:I7006)</f>
        <v>4.1400000000000006</v>
      </c>
    </row>
    <row r="7008" spans="1:9" ht="15" customHeight="1" x14ac:dyDescent="0.25">
      <c r="A7008" s="8"/>
      <c r="B7008" s="8"/>
      <c r="C7008" s="8"/>
      <c r="D7008" s="8"/>
      <c r="E7008" s="8"/>
      <c r="F7008" s="8"/>
      <c r="G7008" s="68" t="s">
        <v>3745</v>
      </c>
      <c r="H7008" s="68"/>
      <c r="I7008" s="4">
        <f>ROUND(SUM(I7003,I7007),2)</f>
        <v>27.92</v>
      </c>
    </row>
    <row r="7009" spans="1:9" ht="9.9499999999999993" customHeight="1" x14ac:dyDescent="0.25">
      <c r="A7009" s="8"/>
      <c r="B7009" s="8"/>
      <c r="C7009" s="8"/>
      <c r="D7009" s="8"/>
      <c r="E7009" s="8"/>
      <c r="F7009" s="8"/>
      <c r="G7009" s="62"/>
      <c r="H7009" s="62"/>
      <c r="I7009" s="62"/>
    </row>
    <row r="7010" spans="1:9" ht="20.100000000000001" customHeight="1" x14ac:dyDescent="0.25">
      <c r="A7010" s="63" t="s">
        <v>5972</v>
      </c>
      <c r="B7010" s="63"/>
      <c r="C7010" s="63"/>
      <c r="D7010" s="63"/>
      <c r="E7010" s="63"/>
      <c r="F7010" s="63"/>
      <c r="G7010" s="63"/>
      <c r="H7010" s="63"/>
      <c r="I7010" s="63"/>
    </row>
    <row r="7011" spans="1:9" ht="15" customHeight="1" x14ac:dyDescent="0.25">
      <c r="A7011" s="64" t="s">
        <v>3887</v>
      </c>
      <c r="B7011" s="64"/>
      <c r="C7011" s="65" t="s">
        <v>3</v>
      </c>
      <c r="D7011" s="65"/>
      <c r="E7011" s="65"/>
      <c r="F7011" s="12" t="s">
        <v>4</v>
      </c>
      <c r="G7011" s="12" t="s">
        <v>3725</v>
      </c>
      <c r="H7011" s="12" t="s">
        <v>3726</v>
      </c>
      <c r="I7011" s="12" t="s">
        <v>3727</v>
      </c>
    </row>
    <row r="7012" spans="1:9" ht="15" customHeight="1" x14ac:dyDescent="0.25">
      <c r="A7012" s="13" t="s">
        <v>4386</v>
      </c>
      <c r="B7012" s="14" t="s">
        <v>4387</v>
      </c>
      <c r="C7012" s="66" t="s">
        <v>17</v>
      </c>
      <c r="D7012" s="66"/>
      <c r="E7012" s="66"/>
      <c r="F7012" s="13" t="s">
        <v>61</v>
      </c>
      <c r="G7012" s="15">
        <v>7.2999999999999995E-2</v>
      </c>
      <c r="H7012" s="16">
        <v>1.9</v>
      </c>
      <c r="I7012" s="16">
        <f>TRUNC(TRUNC(G7012,8)*H7012,2)</f>
        <v>0.13</v>
      </c>
    </row>
    <row r="7013" spans="1:9" ht="21" customHeight="1" x14ac:dyDescent="0.25">
      <c r="A7013" s="13" t="s">
        <v>4530</v>
      </c>
      <c r="B7013" s="14" t="s">
        <v>4531</v>
      </c>
      <c r="C7013" s="66" t="s">
        <v>17</v>
      </c>
      <c r="D7013" s="66"/>
      <c r="E7013" s="66"/>
      <c r="F7013" s="13" t="s">
        <v>178</v>
      </c>
      <c r="G7013" s="15">
        <v>1.0353000000000001</v>
      </c>
      <c r="H7013" s="16">
        <v>52.39</v>
      </c>
      <c r="I7013" s="16">
        <f>TRUNC(TRUNC(G7013,8)*H7013,2)</f>
        <v>54.23</v>
      </c>
    </row>
    <row r="7014" spans="1:9" ht="15" customHeight="1" x14ac:dyDescent="0.25">
      <c r="A7014" s="8"/>
      <c r="B7014" s="8"/>
      <c r="C7014" s="8"/>
      <c r="D7014" s="8"/>
      <c r="E7014" s="8"/>
      <c r="F7014" s="8"/>
      <c r="G7014" s="67" t="s">
        <v>3896</v>
      </c>
      <c r="H7014" s="67"/>
      <c r="I7014" s="17">
        <f>SUM(I7012:I7013)</f>
        <v>54.36</v>
      </c>
    </row>
    <row r="7015" spans="1:9" ht="15" customHeight="1" x14ac:dyDescent="0.25">
      <c r="A7015" s="64" t="s">
        <v>3872</v>
      </c>
      <c r="B7015" s="64"/>
      <c r="C7015" s="65" t="s">
        <v>3</v>
      </c>
      <c r="D7015" s="65"/>
      <c r="E7015" s="65"/>
      <c r="F7015" s="12" t="s">
        <v>4</v>
      </c>
      <c r="G7015" s="12" t="s">
        <v>3725</v>
      </c>
      <c r="H7015" s="12" t="s">
        <v>3726</v>
      </c>
      <c r="I7015" s="12" t="s">
        <v>3727</v>
      </c>
    </row>
    <row r="7016" spans="1:9" ht="21" customHeight="1" x14ac:dyDescent="0.25">
      <c r="A7016" s="13" t="s">
        <v>3936</v>
      </c>
      <c r="B7016" s="14" t="s">
        <v>3937</v>
      </c>
      <c r="C7016" s="66" t="s">
        <v>17</v>
      </c>
      <c r="D7016" s="66"/>
      <c r="E7016" s="66"/>
      <c r="F7016" s="13" t="s">
        <v>25</v>
      </c>
      <c r="G7016" s="15">
        <v>0.13089999999999999</v>
      </c>
      <c r="H7016" s="16">
        <v>24.57</v>
      </c>
      <c r="I7016" s="16">
        <f>TRUNC(TRUNC(G7016,8)*H7016,2)</f>
        <v>3.21</v>
      </c>
    </row>
    <row r="7017" spans="1:9" ht="21" customHeight="1" x14ac:dyDescent="0.25">
      <c r="A7017" s="13" t="s">
        <v>3938</v>
      </c>
      <c r="B7017" s="14" t="s">
        <v>3939</v>
      </c>
      <c r="C7017" s="66" t="s">
        <v>17</v>
      </c>
      <c r="D7017" s="66"/>
      <c r="E7017" s="66"/>
      <c r="F7017" s="13" t="s">
        <v>25</v>
      </c>
      <c r="G7017" s="15">
        <v>0.13089999999999999</v>
      </c>
      <c r="H7017" s="16">
        <v>32.799999999999997</v>
      </c>
      <c r="I7017" s="16">
        <f>TRUNC(TRUNC(G7017,8)*H7017,2)</f>
        <v>4.29</v>
      </c>
    </row>
    <row r="7018" spans="1:9" ht="18" customHeight="1" x14ac:dyDescent="0.25">
      <c r="A7018" s="8"/>
      <c r="B7018" s="8"/>
      <c r="C7018" s="8"/>
      <c r="D7018" s="8"/>
      <c r="E7018" s="8"/>
      <c r="F7018" s="8"/>
      <c r="G7018" s="67" t="s">
        <v>3875</v>
      </c>
      <c r="H7018" s="67"/>
      <c r="I7018" s="17">
        <f>SUM(I7016:I7017)</f>
        <v>7.5</v>
      </c>
    </row>
    <row r="7019" spans="1:9" ht="15" customHeight="1" x14ac:dyDescent="0.25">
      <c r="A7019" s="8"/>
      <c r="B7019" s="8"/>
      <c r="C7019" s="8"/>
      <c r="D7019" s="8"/>
      <c r="E7019" s="8"/>
      <c r="F7019" s="8"/>
      <c r="G7019" s="68" t="s">
        <v>3745</v>
      </c>
      <c r="H7019" s="68"/>
      <c r="I7019" s="4">
        <f>ROUND(SUM(I7014,I7018),2)</f>
        <v>61.86</v>
      </c>
    </row>
    <row r="7020" spans="1:9" ht="9.9499999999999993" customHeight="1" x14ac:dyDescent="0.25">
      <c r="A7020" s="8"/>
      <c r="B7020" s="8"/>
      <c r="C7020" s="8"/>
      <c r="D7020" s="8"/>
      <c r="E7020" s="8"/>
      <c r="F7020" s="8"/>
      <c r="G7020" s="62"/>
      <c r="H7020" s="62"/>
      <c r="I7020" s="62"/>
    </row>
    <row r="7021" spans="1:9" ht="20.100000000000001" customHeight="1" x14ac:dyDescent="0.25">
      <c r="A7021" s="63" t="s">
        <v>5973</v>
      </c>
      <c r="B7021" s="63"/>
      <c r="C7021" s="63"/>
      <c r="D7021" s="63"/>
      <c r="E7021" s="63"/>
      <c r="F7021" s="63"/>
      <c r="G7021" s="63"/>
      <c r="H7021" s="63"/>
      <c r="I7021" s="63"/>
    </row>
    <row r="7022" spans="1:9" ht="15" customHeight="1" x14ac:dyDescent="0.25">
      <c r="A7022" s="64" t="s">
        <v>3887</v>
      </c>
      <c r="B7022" s="64"/>
      <c r="C7022" s="65" t="s">
        <v>3</v>
      </c>
      <c r="D7022" s="65"/>
      <c r="E7022" s="65"/>
      <c r="F7022" s="12" t="s">
        <v>4</v>
      </c>
      <c r="G7022" s="12" t="s">
        <v>3725</v>
      </c>
      <c r="H7022" s="12" t="s">
        <v>3726</v>
      </c>
      <c r="I7022" s="12" t="s">
        <v>3727</v>
      </c>
    </row>
    <row r="7023" spans="1:9" ht="21" customHeight="1" x14ac:dyDescent="0.25">
      <c r="A7023" s="13" t="s">
        <v>5974</v>
      </c>
      <c r="B7023" s="14" t="s">
        <v>5975</v>
      </c>
      <c r="C7023" s="66" t="s">
        <v>17</v>
      </c>
      <c r="D7023" s="66"/>
      <c r="E7023" s="66"/>
      <c r="F7023" s="13" t="s">
        <v>61</v>
      </c>
      <c r="G7023" s="15">
        <v>2</v>
      </c>
      <c r="H7023" s="16">
        <v>12.58</v>
      </c>
      <c r="I7023" s="16">
        <f>TRUNC(TRUNC(G7023,8)*H7023,2)</f>
        <v>25.16</v>
      </c>
    </row>
    <row r="7024" spans="1:9" ht="21" customHeight="1" x14ac:dyDescent="0.25">
      <c r="A7024" s="13" t="s">
        <v>5976</v>
      </c>
      <c r="B7024" s="14" t="s">
        <v>5977</v>
      </c>
      <c r="C7024" s="66" t="s">
        <v>17</v>
      </c>
      <c r="D7024" s="66"/>
      <c r="E7024" s="66"/>
      <c r="F7024" s="13" t="s">
        <v>61</v>
      </c>
      <c r="G7024" s="15">
        <v>1</v>
      </c>
      <c r="H7024" s="16">
        <v>65.33</v>
      </c>
      <c r="I7024" s="16">
        <f>TRUNC(TRUNC(G7024,8)*H7024,2)</f>
        <v>65.33</v>
      </c>
    </row>
    <row r="7025" spans="1:9" ht="29.1" customHeight="1" x14ac:dyDescent="0.25">
      <c r="A7025" s="13" t="s">
        <v>4492</v>
      </c>
      <c r="B7025" s="14" t="s">
        <v>4493</v>
      </c>
      <c r="C7025" s="66" t="s">
        <v>17</v>
      </c>
      <c r="D7025" s="66"/>
      <c r="E7025" s="66"/>
      <c r="F7025" s="13" t="s">
        <v>61</v>
      </c>
      <c r="G7025" s="15">
        <v>0.17499999999999999</v>
      </c>
      <c r="H7025" s="16">
        <v>26.04</v>
      </c>
      <c r="I7025" s="16">
        <f>TRUNC(TRUNC(G7025,8)*H7025,2)</f>
        <v>4.55</v>
      </c>
    </row>
    <row r="7026" spans="1:9" ht="15" customHeight="1" x14ac:dyDescent="0.25">
      <c r="A7026" s="8"/>
      <c r="B7026" s="8"/>
      <c r="C7026" s="8"/>
      <c r="D7026" s="8"/>
      <c r="E7026" s="8"/>
      <c r="F7026" s="8"/>
      <c r="G7026" s="67" t="s">
        <v>3896</v>
      </c>
      <c r="H7026" s="67"/>
      <c r="I7026" s="17">
        <f>SUM(I7023:I7025)</f>
        <v>95.039999999999992</v>
      </c>
    </row>
    <row r="7027" spans="1:9" ht="15" customHeight="1" x14ac:dyDescent="0.25">
      <c r="A7027" s="64" t="s">
        <v>3872</v>
      </c>
      <c r="B7027" s="64"/>
      <c r="C7027" s="65" t="s">
        <v>3</v>
      </c>
      <c r="D7027" s="65"/>
      <c r="E7027" s="65"/>
      <c r="F7027" s="12" t="s">
        <v>4</v>
      </c>
      <c r="G7027" s="12" t="s">
        <v>3725</v>
      </c>
      <c r="H7027" s="12" t="s">
        <v>3726</v>
      </c>
      <c r="I7027" s="12" t="s">
        <v>3727</v>
      </c>
    </row>
    <row r="7028" spans="1:9" ht="21" customHeight="1" x14ac:dyDescent="0.25">
      <c r="A7028" s="13" t="s">
        <v>3936</v>
      </c>
      <c r="B7028" s="14" t="s">
        <v>3937</v>
      </c>
      <c r="C7028" s="66" t="s">
        <v>17</v>
      </c>
      <c r="D7028" s="66"/>
      <c r="E7028" s="66"/>
      <c r="F7028" s="13" t="s">
        <v>25</v>
      </c>
      <c r="G7028" s="15">
        <v>0.4713</v>
      </c>
      <c r="H7028" s="16">
        <v>24.57</v>
      </c>
      <c r="I7028" s="16">
        <f>TRUNC(TRUNC(G7028,8)*H7028,2)</f>
        <v>11.57</v>
      </c>
    </row>
    <row r="7029" spans="1:9" ht="21" customHeight="1" x14ac:dyDescent="0.25">
      <c r="A7029" s="13" t="s">
        <v>3938</v>
      </c>
      <c r="B7029" s="14" t="s">
        <v>3939</v>
      </c>
      <c r="C7029" s="66" t="s">
        <v>17</v>
      </c>
      <c r="D7029" s="66"/>
      <c r="E7029" s="66"/>
      <c r="F7029" s="13" t="s">
        <v>25</v>
      </c>
      <c r="G7029" s="15">
        <v>0.4713</v>
      </c>
      <c r="H7029" s="16">
        <v>32.799999999999997</v>
      </c>
      <c r="I7029" s="16">
        <f>TRUNC(TRUNC(G7029,8)*H7029,2)</f>
        <v>15.45</v>
      </c>
    </row>
    <row r="7030" spans="1:9" ht="18" customHeight="1" x14ac:dyDescent="0.25">
      <c r="A7030" s="8"/>
      <c r="B7030" s="8"/>
      <c r="C7030" s="8"/>
      <c r="D7030" s="8"/>
      <c r="E7030" s="8"/>
      <c r="F7030" s="8"/>
      <c r="G7030" s="67" t="s">
        <v>3875</v>
      </c>
      <c r="H7030" s="67"/>
      <c r="I7030" s="17">
        <f>SUM(I7028:I7029)</f>
        <v>27.02</v>
      </c>
    </row>
    <row r="7031" spans="1:9" ht="15" customHeight="1" x14ac:dyDescent="0.25">
      <c r="A7031" s="8"/>
      <c r="B7031" s="8"/>
      <c r="C7031" s="8"/>
      <c r="D7031" s="8"/>
      <c r="E7031" s="8"/>
      <c r="F7031" s="8"/>
      <c r="G7031" s="68" t="s">
        <v>3745</v>
      </c>
      <c r="H7031" s="68"/>
      <c r="I7031" s="4">
        <f>ROUND(SUM(I7026,I7030),2)</f>
        <v>122.06</v>
      </c>
    </row>
    <row r="7032" spans="1:9" ht="9.9499999999999993" customHeight="1" x14ac:dyDescent="0.25">
      <c r="A7032" s="8"/>
      <c r="B7032" s="8"/>
      <c r="C7032" s="8"/>
      <c r="D7032" s="8"/>
      <c r="E7032" s="8"/>
      <c r="F7032" s="8"/>
      <c r="G7032" s="62"/>
      <c r="H7032" s="62"/>
      <c r="I7032" s="62"/>
    </row>
    <row r="7033" spans="1:9" ht="20.100000000000001" customHeight="1" x14ac:dyDescent="0.25">
      <c r="A7033" s="63" t="s">
        <v>5978</v>
      </c>
      <c r="B7033" s="63"/>
      <c r="C7033" s="63"/>
      <c r="D7033" s="63"/>
      <c r="E7033" s="63"/>
      <c r="F7033" s="63"/>
      <c r="G7033" s="63"/>
      <c r="H7033" s="63"/>
      <c r="I7033" s="63"/>
    </row>
    <row r="7034" spans="1:9" ht="15" customHeight="1" x14ac:dyDescent="0.25">
      <c r="A7034" s="64" t="s">
        <v>3887</v>
      </c>
      <c r="B7034" s="64"/>
      <c r="C7034" s="65" t="s">
        <v>3</v>
      </c>
      <c r="D7034" s="65"/>
      <c r="E7034" s="65"/>
      <c r="F7034" s="12" t="s">
        <v>4</v>
      </c>
      <c r="G7034" s="12" t="s">
        <v>3725</v>
      </c>
      <c r="H7034" s="12" t="s">
        <v>3726</v>
      </c>
      <c r="I7034" s="12" t="s">
        <v>3727</v>
      </c>
    </row>
    <row r="7035" spans="1:9" ht="21" customHeight="1" x14ac:dyDescent="0.25">
      <c r="A7035" s="13" t="s">
        <v>5974</v>
      </c>
      <c r="B7035" s="14" t="s">
        <v>5975</v>
      </c>
      <c r="C7035" s="66" t="s">
        <v>17</v>
      </c>
      <c r="D7035" s="66"/>
      <c r="E7035" s="66"/>
      <c r="F7035" s="13" t="s">
        <v>61</v>
      </c>
      <c r="G7035" s="15">
        <v>2</v>
      </c>
      <c r="H7035" s="16">
        <v>12.58</v>
      </c>
      <c r="I7035" s="16">
        <f>TRUNC(TRUNC(G7035,8)*H7035,2)</f>
        <v>25.16</v>
      </c>
    </row>
    <row r="7036" spans="1:9" ht="21" customHeight="1" x14ac:dyDescent="0.25">
      <c r="A7036" s="13" t="s">
        <v>5976</v>
      </c>
      <c r="B7036" s="14" t="s">
        <v>5977</v>
      </c>
      <c r="C7036" s="66" t="s">
        <v>17</v>
      </c>
      <c r="D7036" s="66"/>
      <c r="E7036" s="66"/>
      <c r="F7036" s="13" t="s">
        <v>61</v>
      </c>
      <c r="G7036" s="15">
        <v>1</v>
      </c>
      <c r="H7036" s="16">
        <v>65.33</v>
      </c>
      <c r="I7036" s="16">
        <f>TRUNC(TRUNC(G7036,8)*H7036,2)</f>
        <v>65.33</v>
      </c>
    </row>
    <row r="7037" spans="1:9" ht="29.1" customHeight="1" x14ac:dyDescent="0.25">
      <c r="A7037" s="13" t="s">
        <v>4492</v>
      </c>
      <c r="B7037" s="14" t="s">
        <v>4493</v>
      </c>
      <c r="C7037" s="66" t="s">
        <v>17</v>
      </c>
      <c r="D7037" s="66"/>
      <c r="E7037" s="66"/>
      <c r="F7037" s="13" t="s">
        <v>61</v>
      </c>
      <c r="G7037" s="15">
        <v>0.17499999999999999</v>
      </c>
      <c r="H7037" s="16">
        <v>26.04</v>
      </c>
      <c r="I7037" s="16">
        <f>TRUNC(TRUNC(G7037,8)*H7037,2)</f>
        <v>4.55</v>
      </c>
    </row>
    <row r="7038" spans="1:9" ht="15" customHeight="1" x14ac:dyDescent="0.25">
      <c r="A7038" s="8"/>
      <c r="B7038" s="8"/>
      <c r="C7038" s="8"/>
      <c r="D7038" s="8"/>
      <c r="E7038" s="8"/>
      <c r="F7038" s="8"/>
      <c r="G7038" s="67" t="s">
        <v>3896</v>
      </c>
      <c r="H7038" s="67"/>
      <c r="I7038" s="17">
        <f>SUM(I7035:I7037)</f>
        <v>95.039999999999992</v>
      </c>
    </row>
    <row r="7039" spans="1:9" ht="15" customHeight="1" x14ac:dyDescent="0.25">
      <c r="A7039" s="64" t="s">
        <v>3872</v>
      </c>
      <c r="B7039" s="64"/>
      <c r="C7039" s="65" t="s">
        <v>3</v>
      </c>
      <c r="D7039" s="65"/>
      <c r="E7039" s="65"/>
      <c r="F7039" s="12" t="s">
        <v>4</v>
      </c>
      <c r="G7039" s="12" t="s">
        <v>3725</v>
      </c>
      <c r="H7039" s="12" t="s">
        <v>3726</v>
      </c>
      <c r="I7039" s="12" t="s">
        <v>3727</v>
      </c>
    </row>
    <row r="7040" spans="1:9" ht="21" customHeight="1" x14ac:dyDescent="0.25">
      <c r="A7040" s="13" t="s">
        <v>3936</v>
      </c>
      <c r="B7040" s="14" t="s">
        <v>3937</v>
      </c>
      <c r="C7040" s="66" t="s">
        <v>17</v>
      </c>
      <c r="D7040" s="66"/>
      <c r="E7040" s="66"/>
      <c r="F7040" s="13" t="s">
        <v>25</v>
      </c>
      <c r="G7040" s="15">
        <v>0.2601</v>
      </c>
      <c r="H7040" s="16">
        <v>24.57</v>
      </c>
      <c r="I7040" s="16">
        <f>TRUNC(TRUNC(G7040,8)*H7040,2)</f>
        <v>6.39</v>
      </c>
    </row>
    <row r="7041" spans="1:9" ht="21" customHeight="1" x14ac:dyDescent="0.25">
      <c r="A7041" s="13" t="s">
        <v>3938</v>
      </c>
      <c r="B7041" s="14" t="s">
        <v>3939</v>
      </c>
      <c r="C7041" s="66" t="s">
        <v>17</v>
      </c>
      <c r="D7041" s="66"/>
      <c r="E7041" s="66"/>
      <c r="F7041" s="13" t="s">
        <v>25</v>
      </c>
      <c r="G7041" s="15">
        <v>0.2601</v>
      </c>
      <c r="H7041" s="16">
        <v>32.799999999999997</v>
      </c>
      <c r="I7041" s="16">
        <f>TRUNC(TRUNC(G7041,8)*H7041,2)</f>
        <v>8.5299999999999994</v>
      </c>
    </row>
    <row r="7042" spans="1:9" ht="18" customHeight="1" x14ac:dyDescent="0.25">
      <c r="A7042" s="8"/>
      <c r="B7042" s="8"/>
      <c r="C7042" s="8"/>
      <c r="D7042" s="8"/>
      <c r="E7042" s="8"/>
      <c r="F7042" s="8"/>
      <c r="G7042" s="67" t="s">
        <v>3875</v>
      </c>
      <c r="H7042" s="67"/>
      <c r="I7042" s="17">
        <f>SUM(I7040:I7041)</f>
        <v>14.919999999999998</v>
      </c>
    </row>
    <row r="7043" spans="1:9" ht="15" customHeight="1" x14ac:dyDescent="0.25">
      <c r="A7043" s="8"/>
      <c r="B7043" s="8"/>
      <c r="C7043" s="8"/>
      <c r="D7043" s="8"/>
      <c r="E7043" s="8"/>
      <c r="F7043" s="8"/>
      <c r="G7043" s="68" t="s">
        <v>3745</v>
      </c>
      <c r="H7043" s="68"/>
      <c r="I7043" s="4">
        <f>ROUND(SUM(I7038,I7042),2)</f>
        <v>109.96</v>
      </c>
    </row>
    <row r="7044" spans="1:9" ht="9.9499999999999993" customHeight="1" x14ac:dyDescent="0.25">
      <c r="A7044" s="8"/>
      <c r="B7044" s="8"/>
      <c r="C7044" s="8"/>
      <c r="D7044" s="8"/>
      <c r="E7044" s="8"/>
      <c r="F7044" s="8"/>
      <c r="G7044" s="62"/>
      <c r="H7044" s="62"/>
      <c r="I7044" s="62"/>
    </row>
    <row r="7045" spans="1:9" ht="20.100000000000001" customHeight="1" x14ac:dyDescent="0.25">
      <c r="A7045" s="63" t="s">
        <v>5979</v>
      </c>
      <c r="B7045" s="63"/>
      <c r="C7045" s="63"/>
      <c r="D7045" s="63"/>
      <c r="E7045" s="63"/>
      <c r="F7045" s="63"/>
      <c r="G7045" s="63"/>
      <c r="H7045" s="63"/>
      <c r="I7045" s="63"/>
    </row>
    <row r="7046" spans="1:9" ht="15" customHeight="1" x14ac:dyDescent="0.25">
      <c r="A7046" s="64" t="s">
        <v>3887</v>
      </c>
      <c r="B7046" s="64"/>
      <c r="C7046" s="65" t="s">
        <v>3</v>
      </c>
      <c r="D7046" s="65"/>
      <c r="E7046" s="65"/>
      <c r="F7046" s="12" t="s">
        <v>4</v>
      </c>
      <c r="G7046" s="12" t="s">
        <v>3725</v>
      </c>
      <c r="H7046" s="12" t="s">
        <v>3726</v>
      </c>
      <c r="I7046" s="12" t="s">
        <v>3727</v>
      </c>
    </row>
    <row r="7047" spans="1:9" ht="21" customHeight="1" x14ac:dyDescent="0.25">
      <c r="A7047" s="13" t="s">
        <v>5974</v>
      </c>
      <c r="B7047" s="14" t="s">
        <v>5975</v>
      </c>
      <c r="C7047" s="66" t="s">
        <v>17</v>
      </c>
      <c r="D7047" s="66"/>
      <c r="E7047" s="66"/>
      <c r="F7047" s="13" t="s">
        <v>61</v>
      </c>
      <c r="G7047" s="15">
        <v>2</v>
      </c>
      <c r="H7047" s="16">
        <v>12.58</v>
      </c>
      <c r="I7047" s="16">
        <f>TRUNC(TRUNC(G7047,8)*H7047,2)</f>
        <v>25.16</v>
      </c>
    </row>
    <row r="7048" spans="1:9" ht="21" customHeight="1" x14ac:dyDescent="0.25">
      <c r="A7048" s="13" t="s">
        <v>5980</v>
      </c>
      <c r="B7048" s="14" t="s">
        <v>5981</v>
      </c>
      <c r="C7048" s="66" t="s">
        <v>17</v>
      </c>
      <c r="D7048" s="66"/>
      <c r="E7048" s="66"/>
      <c r="F7048" s="13" t="s">
        <v>61</v>
      </c>
      <c r="G7048" s="15">
        <v>1</v>
      </c>
      <c r="H7048" s="16">
        <v>68.099999999999994</v>
      </c>
      <c r="I7048" s="16">
        <f>TRUNC(TRUNC(G7048,8)*H7048,2)</f>
        <v>68.099999999999994</v>
      </c>
    </row>
    <row r="7049" spans="1:9" ht="29.1" customHeight="1" x14ac:dyDescent="0.25">
      <c r="A7049" s="13" t="s">
        <v>4492</v>
      </c>
      <c r="B7049" s="14" t="s">
        <v>4493</v>
      </c>
      <c r="C7049" s="66" t="s">
        <v>17</v>
      </c>
      <c r="D7049" s="66"/>
      <c r="E7049" s="66"/>
      <c r="F7049" s="13" t="s">
        <v>61</v>
      </c>
      <c r="G7049" s="15">
        <v>0.17499999999999999</v>
      </c>
      <c r="H7049" s="16">
        <v>26.04</v>
      </c>
      <c r="I7049" s="16">
        <f>TRUNC(TRUNC(G7049,8)*H7049,2)</f>
        <v>4.55</v>
      </c>
    </row>
    <row r="7050" spans="1:9" ht="15" customHeight="1" x14ac:dyDescent="0.25">
      <c r="A7050" s="8"/>
      <c r="B7050" s="8"/>
      <c r="C7050" s="8"/>
      <c r="D7050" s="8"/>
      <c r="E7050" s="8"/>
      <c r="F7050" s="8"/>
      <c r="G7050" s="67" t="s">
        <v>3896</v>
      </c>
      <c r="H7050" s="67"/>
      <c r="I7050" s="17">
        <f>SUM(I7047:I7049)</f>
        <v>97.809999999999988</v>
      </c>
    </row>
    <row r="7051" spans="1:9" ht="15" customHeight="1" x14ac:dyDescent="0.25">
      <c r="A7051" s="64" t="s">
        <v>3872</v>
      </c>
      <c r="B7051" s="64"/>
      <c r="C7051" s="65" t="s">
        <v>3</v>
      </c>
      <c r="D7051" s="65"/>
      <c r="E7051" s="65"/>
      <c r="F7051" s="12" t="s">
        <v>4</v>
      </c>
      <c r="G7051" s="12" t="s">
        <v>3725</v>
      </c>
      <c r="H7051" s="12" t="s">
        <v>3726</v>
      </c>
      <c r="I7051" s="12" t="s">
        <v>3727</v>
      </c>
    </row>
    <row r="7052" spans="1:9" ht="21" customHeight="1" x14ac:dyDescent="0.25">
      <c r="A7052" s="13" t="s">
        <v>3936</v>
      </c>
      <c r="B7052" s="14" t="s">
        <v>3937</v>
      </c>
      <c r="C7052" s="66" t="s">
        <v>17</v>
      </c>
      <c r="D7052" s="66"/>
      <c r="E7052" s="66"/>
      <c r="F7052" s="13" t="s">
        <v>25</v>
      </c>
      <c r="G7052" s="15">
        <v>0.4713</v>
      </c>
      <c r="H7052" s="16">
        <v>24.57</v>
      </c>
      <c r="I7052" s="16">
        <f>TRUNC(TRUNC(G7052,8)*H7052,2)</f>
        <v>11.57</v>
      </c>
    </row>
    <row r="7053" spans="1:9" ht="21" customHeight="1" x14ac:dyDescent="0.25">
      <c r="A7053" s="13" t="s">
        <v>3938</v>
      </c>
      <c r="B7053" s="14" t="s">
        <v>3939</v>
      </c>
      <c r="C7053" s="66" t="s">
        <v>17</v>
      </c>
      <c r="D7053" s="66"/>
      <c r="E7053" s="66"/>
      <c r="F7053" s="13" t="s">
        <v>25</v>
      </c>
      <c r="G7053" s="15">
        <v>0.4713</v>
      </c>
      <c r="H7053" s="16">
        <v>32.799999999999997</v>
      </c>
      <c r="I7053" s="16">
        <f>TRUNC(TRUNC(G7053,8)*H7053,2)</f>
        <v>15.45</v>
      </c>
    </row>
    <row r="7054" spans="1:9" ht="18" customHeight="1" x14ac:dyDescent="0.25">
      <c r="A7054" s="8"/>
      <c r="B7054" s="8"/>
      <c r="C7054" s="8"/>
      <c r="D7054" s="8"/>
      <c r="E7054" s="8"/>
      <c r="F7054" s="8"/>
      <c r="G7054" s="67" t="s">
        <v>3875</v>
      </c>
      <c r="H7054" s="67"/>
      <c r="I7054" s="17">
        <f>SUM(I7052:I7053)</f>
        <v>27.02</v>
      </c>
    </row>
    <row r="7055" spans="1:9" ht="15" customHeight="1" x14ac:dyDescent="0.25">
      <c r="A7055" s="8"/>
      <c r="B7055" s="8"/>
      <c r="C7055" s="8"/>
      <c r="D7055" s="8"/>
      <c r="E7055" s="8"/>
      <c r="F7055" s="8"/>
      <c r="G7055" s="68" t="s">
        <v>3745</v>
      </c>
      <c r="H7055" s="68"/>
      <c r="I7055" s="4">
        <f>ROUND(SUM(I7050,I7054),2)</f>
        <v>124.83</v>
      </c>
    </row>
    <row r="7056" spans="1:9" ht="9.9499999999999993" customHeight="1" x14ac:dyDescent="0.25">
      <c r="A7056" s="8"/>
      <c r="B7056" s="8"/>
      <c r="C7056" s="8"/>
      <c r="D7056" s="8"/>
      <c r="E7056" s="8"/>
      <c r="F7056" s="8"/>
      <c r="G7056" s="62"/>
      <c r="H7056" s="62"/>
      <c r="I7056" s="62"/>
    </row>
    <row r="7057" spans="1:9" ht="20.100000000000001" customHeight="1" x14ac:dyDescent="0.25">
      <c r="A7057" s="63" t="s">
        <v>5982</v>
      </c>
      <c r="B7057" s="63"/>
      <c r="C7057" s="63"/>
      <c r="D7057" s="63"/>
      <c r="E7057" s="63"/>
      <c r="F7057" s="63"/>
      <c r="G7057" s="63"/>
      <c r="H7057" s="63"/>
      <c r="I7057" s="63"/>
    </row>
    <row r="7058" spans="1:9" ht="15" customHeight="1" x14ac:dyDescent="0.25">
      <c r="A7058" s="64" t="s">
        <v>3887</v>
      </c>
      <c r="B7058" s="64"/>
      <c r="C7058" s="65" t="s">
        <v>3</v>
      </c>
      <c r="D7058" s="65"/>
      <c r="E7058" s="65"/>
      <c r="F7058" s="12" t="s">
        <v>4</v>
      </c>
      <c r="G7058" s="12" t="s">
        <v>3725</v>
      </c>
      <c r="H7058" s="12" t="s">
        <v>3726</v>
      </c>
      <c r="I7058" s="12" t="s">
        <v>3727</v>
      </c>
    </row>
    <row r="7059" spans="1:9" ht="21" customHeight="1" x14ac:dyDescent="0.25">
      <c r="A7059" s="13" t="s">
        <v>5974</v>
      </c>
      <c r="B7059" s="14" t="s">
        <v>5975</v>
      </c>
      <c r="C7059" s="66" t="s">
        <v>17</v>
      </c>
      <c r="D7059" s="66"/>
      <c r="E7059" s="66"/>
      <c r="F7059" s="13" t="s">
        <v>61</v>
      </c>
      <c r="G7059" s="15">
        <v>2</v>
      </c>
      <c r="H7059" s="16">
        <v>12.58</v>
      </c>
      <c r="I7059" s="16">
        <f>TRUNC(TRUNC(G7059,8)*H7059,2)</f>
        <v>25.16</v>
      </c>
    </row>
    <row r="7060" spans="1:9" ht="21" customHeight="1" x14ac:dyDescent="0.25">
      <c r="A7060" s="13" t="s">
        <v>5980</v>
      </c>
      <c r="B7060" s="14" t="s">
        <v>5981</v>
      </c>
      <c r="C7060" s="66" t="s">
        <v>17</v>
      </c>
      <c r="D7060" s="66"/>
      <c r="E7060" s="66"/>
      <c r="F7060" s="13" t="s">
        <v>61</v>
      </c>
      <c r="G7060" s="15">
        <v>1</v>
      </c>
      <c r="H7060" s="16">
        <v>68.099999999999994</v>
      </c>
      <c r="I7060" s="16">
        <f>TRUNC(TRUNC(G7060,8)*H7060,2)</f>
        <v>68.099999999999994</v>
      </c>
    </row>
    <row r="7061" spans="1:9" ht="29.1" customHeight="1" x14ac:dyDescent="0.25">
      <c r="A7061" s="13" t="s">
        <v>4492</v>
      </c>
      <c r="B7061" s="14" t="s">
        <v>4493</v>
      </c>
      <c r="C7061" s="66" t="s">
        <v>17</v>
      </c>
      <c r="D7061" s="66"/>
      <c r="E7061" s="66"/>
      <c r="F7061" s="13" t="s">
        <v>61</v>
      </c>
      <c r="G7061" s="15">
        <v>0.17499999999999999</v>
      </c>
      <c r="H7061" s="16">
        <v>26.04</v>
      </c>
      <c r="I7061" s="16">
        <f>TRUNC(TRUNC(G7061,8)*H7061,2)</f>
        <v>4.55</v>
      </c>
    </row>
    <row r="7062" spans="1:9" ht="15" customHeight="1" x14ac:dyDescent="0.25">
      <c r="A7062" s="8"/>
      <c r="B7062" s="8"/>
      <c r="C7062" s="8"/>
      <c r="D7062" s="8"/>
      <c r="E7062" s="8"/>
      <c r="F7062" s="8"/>
      <c r="G7062" s="67" t="s">
        <v>3896</v>
      </c>
      <c r="H7062" s="67"/>
      <c r="I7062" s="17">
        <f>SUM(I7059:I7061)</f>
        <v>97.809999999999988</v>
      </c>
    </row>
    <row r="7063" spans="1:9" ht="15" customHeight="1" x14ac:dyDescent="0.25">
      <c r="A7063" s="64" t="s">
        <v>3872</v>
      </c>
      <c r="B7063" s="64"/>
      <c r="C7063" s="65" t="s">
        <v>3</v>
      </c>
      <c r="D7063" s="65"/>
      <c r="E7063" s="65"/>
      <c r="F7063" s="12" t="s">
        <v>4</v>
      </c>
      <c r="G7063" s="12" t="s">
        <v>3725</v>
      </c>
      <c r="H7063" s="12" t="s">
        <v>3726</v>
      </c>
      <c r="I7063" s="12" t="s">
        <v>3727</v>
      </c>
    </row>
    <row r="7064" spans="1:9" ht="21" customHeight="1" x14ac:dyDescent="0.25">
      <c r="A7064" s="13" t="s">
        <v>3936</v>
      </c>
      <c r="B7064" s="14" t="s">
        <v>3937</v>
      </c>
      <c r="C7064" s="66" t="s">
        <v>17</v>
      </c>
      <c r="D7064" s="66"/>
      <c r="E7064" s="66"/>
      <c r="F7064" s="13" t="s">
        <v>25</v>
      </c>
      <c r="G7064" s="15">
        <v>0.2601</v>
      </c>
      <c r="H7064" s="16">
        <v>24.57</v>
      </c>
      <c r="I7064" s="16">
        <f>TRUNC(TRUNC(G7064,8)*H7064,2)</f>
        <v>6.39</v>
      </c>
    </row>
    <row r="7065" spans="1:9" ht="21" customHeight="1" x14ac:dyDescent="0.25">
      <c r="A7065" s="13" t="s">
        <v>3938</v>
      </c>
      <c r="B7065" s="14" t="s">
        <v>3939</v>
      </c>
      <c r="C7065" s="66" t="s">
        <v>17</v>
      </c>
      <c r="D7065" s="66"/>
      <c r="E7065" s="66"/>
      <c r="F7065" s="13" t="s">
        <v>25</v>
      </c>
      <c r="G7065" s="15">
        <v>0.2601</v>
      </c>
      <c r="H7065" s="16">
        <v>32.799999999999997</v>
      </c>
      <c r="I7065" s="16">
        <f>TRUNC(TRUNC(G7065,8)*H7065,2)</f>
        <v>8.5299999999999994</v>
      </c>
    </row>
    <row r="7066" spans="1:9" ht="18" customHeight="1" x14ac:dyDescent="0.25">
      <c r="A7066" s="8"/>
      <c r="B7066" s="8"/>
      <c r="C7066" s="8"/>
      <c r="D7066" s="8"/>
      <c r="E7066" s="8"/>
      <c r="F7066" s="8"/>
      <c r="G7066" s="67" t="s">
        <v>3875</v>
      </c>
      <c r="H7066" s="67"/>
      <c r="I7066" s="17">
        <f>SUM(I7064:I7065)</f>
        <v>14.919999999999998</v>
      </c>
    </row>
    <row r="7067" spans="1:9" ht="15" customHeight="1" x14ac:dyDescent="0.25">
      <c r="A7067" s="8"/>
      <c r="B7067" s="8"/>
      <c r="C7067" s="8"/>
      <c r="D7067" s="8"/>
      <c r="E7067" s="8"/>
      <c r="F7067" s="8"/>
      <c r="G7067" s="68" t="s">
        <v>3745</v>
      </c>
      <c r="H7067" s="68"/>
      <c r="I7067" s="4">
        <f>ROUND(SUM(I7062,I7066),2)</f>
        <v>112.73</v>
      </c>
    </row>
    <row r="7068" spans="1:9" ht="9.9499999999999993" customHeight="1" x14ac:dyDescent="0.25">
      <c r="A7068" s="8"/>
      <c r="B7068" s="8"/>
      <c r="C7068" s="8"/>
      <c r="D7068" s="8"/>
      <c r="E7068" s="8"/>
      <c r="F7068" s="8"/>
      <c r="G7068" s="62"/>
      <c r="H7068" s="62"/>
      <c r="I7068" s="62"/>
    </row>
    <row r="7069" spans="1:9" ht="20.100000000000001" customHeight="1" x14ac:dyDescent="0.25">
      <c r="A7069" s="63" t="s">
        <v>5983</v>
      </c>
      <c r="B7069" s="63"/>
      <c r="C7069" s="63"/>
      <c r="D7069" s="63"/>
      <c r="E7069" s="63"/>
      <c r="F7069" s="63"/>
      <c r="G7069" s="63"/>
      <c r="H7069" s="63"/>
      <c r="I7069" s="63"/>
    </row>
    <row r="7070" spans="1:9" ht="15" customHeight="1" x14ac:dyDescent="0.25">
      <c r="A7070" s="64" t="s">
        <v>3887</v>
      </c>
      <c r="B7070" s="64"/>
      <c r="C7070" s="65" t="s">
        <v>3</v>
      </c>
      <c r="D7070" s="65"/>
      <c r="E7070" s="65"/>
      <c r="F7070" s="12" t="s">
        <v>4</v>
      </c>
      <c r="G7070" s="12" t="s">
        <v>3725</v>
      </c>
      <c r="H7070" s="12" t="s">
        <v>3726</v>
      </c>
      <c r="I7070" s="12" t="s">
        <v>3727</v>
      </c>
    </row>
    <row r="7071" spans="1:9" ht="21" customHeight="1" x14ac:dyDescent="0.25">
      <c r="A7071" s="13" t="s">
        <v>5974</v>
      </c>
      <c r="B7071" s="14" t="s">
        <v>5975</v>
      </c>
      <c r="C7071" s="66" t="s">
        <v>17</v>
      </c>
      <c r="D7071" s="66"/>
      <c r="E7071" s="66"/>
      <c r="F7071" s="13" t="s">
        <v>61</v>
      </c>
      <c r="G7071" s="15">
        <v>2</v>
      </c>
      <c r="H7071" s="16">
        <v>12.58</v>
      </c>
      <c r="I7071" s="16">
        <f>TRUNC(TRUNC(G7071,8)*H7071,2)</f>
        <v>25.16</v>
      </c>
    </row>
    <row r="7072" spans="1:9" ht="21" customHeight="1" x14ac:dyDescent="0.25">
      <c r="A7072" s="13" t="s">
        <v>5984</v>
      </c>
      <c r="B7072" s="14" t="s">
        <v>5985</v>
      </c>
      <c r="C7072" s="66" t="s">
        <v>17</v>
      </c>
      <c r="D7072" s="66"/>
      <c r="E7072" s="66"/>
      <c r="F7072" s="13" t="s">
        <v>61</v>
      </c>
      <c r="G7072" s="15">
        <v>1</v>
      </c>
      <c r="H7072" s="16">
        <v>66.13</v>
      </c>
      <c r="I7072" s="16">
        <f>TRUNC(TRUNC(G7072,8)*H7072,2)</f>
        <v>66.13</v>
      </c>
    </row>
    <row r="7073" spans="1:9" ht="29.1" customHeight="1" x14ac:dyDescent="0.25">
      <c r="A7073" s="13" t="s">
        <v>4492</v>
      </c>
      <c r="B7073" s="14" t="s">
        <v>4493</v>
      </c>
      <c r="C7073" s="66" t="s">
        <v>17</v>
      </c>
      <c r="D7073" s="66"/>
      <c r="E7073" s="66"/>
      <c r="F7073" s="13" t="s">
        <v>61</v>
      </c>
      <c r="G7073" s="15">
        <v>0.17499999999999999</v>
      </c>
      <c r="H7073" s="16">
        <v>26.04</v>
      </c>
      <c r="I7073" s="16">
        <f>TRUNC(TRUNC(G7073,8)*H7073,2)</f>
        <v>4.55</v>
      </c>
    </row>
    <row r="7074" spans="1:9" ht="15" customHeight="1" x14ac:dyDescent="0.25">
      <c r="A7074" s="8"/>
      <c r="B7074" s="8"/>
      <c r="C7074" s="8"/>
      <c r="D7074" s="8"/>
      <c r="E7074" s="8"/>
      <c r="F7074" s="8"/>
      <c r="G7074" s="67" t="s">
        <v>3896</v>
      </c>
      <c r="H7074" s="67"/>
      <c r="I7074" s="17">
        <f>SUM(I7071:I7073)</f>
        <v>95.839999999999989</v>
      </c>
    </row>
    <row r="7075" spans="1:9" ht="15" customHeight="1" x14ac:dyDescent="0.25">
      <c r="A7075" s="64" t="s">
        <v>3872</v>
      </c>
      <c r="B7075" s="64"/>
      <c r="C7075" s="65" t="s">
        <v>3</v>
      </c>
      <c r="D7075" s="65"/>
      <c r="E7075" s="65"/>
      <c r="F7075" s="12" t="s">
        <v>4</v>
      </c>
      <c r="G7075" s="12" t="s">
        <v>3725</v>
      </c>
      <c r="H7075" s="12" t="s">
        <v>3726</v>
      </c>
      <c r="I7075" s="12" t="s">
        <v>3727</v>
      </c>
    </row>
    <row r="7076" spans="1:9" ht="21" customHeight="1" x14ac:dyDescent="0.25">
      <c r="A7076" s="13" t="s">
        <v>3936</v>
      </c>
      <c r="B7076" s="14" t="s">
        <v>3937</v>
      </c>
      <c r="C7076" s="66" t="s">
        <v>17</v>
      </c>
      <c r="D7076" s="66"/>
      <c r="E7076" s="66"/>
      <c r="F7076" s="13" t="s">
        <v>25</v>
      </c>
      <c r="G7076" s="15">
        <v>0.31419999999999998</v>
      </c>
      <c r="H7076" s="16">
        <v>24.57</v>
      </c>
      <c r="I7076" s="16">
        <f>TRUNC(TRUNC(G7076,8)*H7076,2)</f>
        <v>7.71</v>
      </c>
    </row>
    <row r="7077" spans="1:9" ht="21" customHeight="1" x14ac:dyDescent="0.25">
      <c r="A7077" s="13" t="s">
        <v>3938</v>
      </c>
      <c r="B7077" s="14" t="s">
        <v>3939</v>
      </c>
      <c r="C7077" s="66" t="s">
        <v>17</v>
      </c>
      <c r="D7077" s="66"/>
      <c r="E7077" s="66"/>
      <c r="F7077" s="13" t="s">
        <v>25</v>
      </c>
      <c r="G7077" s="15">
        <v>0.31419999999999998</v>
      </c>
      <c r="H7077" s="16">
        <v>32.799999999999997</v>
      </c>
      <c r="I7077" s="16">
        <f>TRUNC(TRUNC(G7077,8)*H7077,2)</f>
        <v>10.3</v>
      </c>
    </row>
    <row r="7078" spans="1:9" ht="18" customHeight="1" x14ac:dyDescent="0.25">
      <c r="A7078" s="8"/>
      <c r="B7078" s="8"/>
      <c r="C7078" s="8"/>
      <c r="D7078" s="8"/>
      <c r="E7078" s="8"/>
      <c r="F7078" s="8"/>
      <c r="G7078" s="67" t="s">
        <v>3875</v>
      </c>
      <c r="H7078" s="67"/>
      <c r="I7078" s="17">
        <f>SUM(I7076:I7077)</f>
        <v>18.010000000000002</v>
      </c>
    </row>
    <row r="7079" spans="1:9" ht="15" customHeight="1" x14ac:dyDescent="0.25">
      <c r="A7079" s="8"/>
      <c r="B7079" s="8"/>
      <c r="C7079" s="8"/>
      <c r="D7079" s="8"/>
      <c r="E7079" s="8"/>
      <c r="F7079" s="8"/>
      <c r="G7079" s="68" t="s">
        <v>3745</v>
      </c>
      <c r="H7079" s="68"/>
      <c r="I7079" s="4">
        <f>ROUND(SUM(I7074,I7078),2)</f>
        <v>113.85</v>
      </c>
    </row>
    <row r="7080" spans="1:9" ht="9.9499999999999993" customHeight="1" x14ac:dyDescent="0.25">
      <c r="A7080" s="8"/>
      <c r="B7080" s="8"/>
      <c r="C7080" s="8"/>
      <c r="D7080" s="8"/>
      <c r="E7080" s="8"/>
      <c r="F7080" s="8"/>
      <c r="G7080" s="62"/>
      <c r="H7080" s="62"/>
      <c r="I7080" s="62"/>
    </row>
    <row r="7081" spans="1:9" ht="20.100000000000001" customHeight="1" x14ac:dyDescent="0.25">
      <c r="A7081" s="63" t="s">
        <v>5986</v>
      </c>
      <c r="B7081" s="63"/>
      <c r="C7081" s="63"/>
      <c r="D7081" s="63"/>
      <c r="E7081" s="63"/>
      <c r="F7081" s="63"/>
      <c r="G7081" s="63"/>
      <c r="H7081" s="63"/>
      <c r="I7081" s="63"/>
    </row>
    <row r="7082" spans="1:9" ht="15" customHeight="1" x14ac:dyDescent="0.25">
      <c r="A7082" s="64" t="s">
        <v>3887</v>
      </c>
      <c r="B7082" s="64"/>
      <c r="C7082" s="65" t="s">
        <v>3</v>
      </c>
      <c r="D7082" s="65"/>
      <c r="E7082" s="65"/>
      <c r="F7082" s="12" t="s">
        <v>4</v>
      </c>
      <c r="G7082" s="12" t="s">
        <v>3725</v>
      </c>
      <c r="H7082" s="12" t="s">
        <v>3726</v>
      </c>
      <c r="I7082" s="12" t="s">
        <v>3727</v>
      </c>
    </row>
    <row r="7083" spans="1:9" ht="21" customHeight="1" x14ac:dyDescent="0.25">
      <c r="A7083" s="13" t="s">
        <v>5137</v>
      </c>
      <c r="B7083" s="14" t="s">
        <v>5138</v>
      </c>
      <c r="C7083" s="66" t="s">
        <v>17</v>
      </c>
      <c r="D7083" s="66"/>
      <c r="E7083" s="66"/>
      <c r="F7083" s="13" t="s">
        <v>61</v>
      </c>
      <c r="G7083" s="15">
        <v>2</v>
      </c>
      <c r="H7083" s="16">
        <v>3.64</v>
      </c>
      <c r="I7083" s="16">
        <f>TRUNC(TRUNC(G7083,8)*H7083,2)</f>
        <v>7.28</v>
      </c>
    </row>
    <row r="7084" spans="1:9" ht="21" customHeight="1" x14ac:dyDescent="0.25">
      <c r="A7084" s="13" t="s">
        <v>5984</v>
      </c>
      <c r="B7084" s="14" t="s">
        <v>5985</v>
      </c>
      <c r="C7084" s="66" t="s">
        <v>17</v>
      </c>
      <c r="D7084" s="66"/>
      <c r="E7084" s="66"/>
      <c r="F7084" s="13" t="s">
        <v>61</v>
      </c>
      <c r="G7084" s="15">
        <v>1</v>
      </c>
      <c r="H7084" s="16">
        <v>66.13</v>
      </c>
      <c r="I7084" s="16">
        <f>TRUNC(TRUNC(G7084,8)*H7084,2)</f>
        <v>66.13</v>
      </c>
    </row>
    <row r="7085" spans="1:9" ht="29.1" customHeight="1" x14ac:dyDescent="0.25">
      <c r="A7085" s="13" t="s">
        <v>4492</v>
      </c>
      <c r="B7085" s="14" t="s">
        <v>4493</v>
      </c>
      <c r="C7085" s="66" t="s">
        <v>17</v>
      </c>
      <c r="D7085" s="66"/>
      <c r="E7085" s="66"/>
      <c r="F7085" s="13" t="s">
        <v>61</v>
      </c>
      <c r="G7085" s="15">
        <v>0.115</v>
      </c>
      <c r="H7085" s="16">
        <v>26.04</v>
      </c>
      <c r="I7085" s="16">
        <f>TRUNC(TRUNC(G7085,8)*H7085,2)</f>
        <v>2.99</v>
      </c>
    </row>
    <row r="7086" spans="1:9" ht="15" customHeight="1" x14ac:dyDescent="0.25">
      <c r="A7086" s="8"/>
      <c r="B7086" s="8"/>
      <c r="C7086" s="8"/>
      <c r="D7086" s="8"/>
      <c r="E7086" s="8"/>
      <c r="F7086" s="8"/>
      <c r="G7086" s="67" t="s">
        <v>3896</v>
      </c>
      <c r="H7086" s="67"/>
      <c r="I7086" s="17">
        <f>SUM(I7083:I7085)</f>
        <v>76.399999999999991</v>
      </c>
    </row>
    <row r="7087" spans="1:9" ht="15" customHeight="1" x14ac:dyDescent="0.25">
      <c r="A7087" s="64" t="s">
        <v>3872</v>
      </c>
      <c r="B7087" s="64"/>
      <c r="C7087" s="65" t="s">
        <v>3</v>
      </c>
      <c r="D7087" s="65"/>
      <c r="E7087" s="65"/>
      <c r="F7087" s="12" t="s">
        <v>4</v>
      </c>
      <c r="G7087" s="12" t="s">
        <v>3725</v>
      </c>
      <c r="H7087" s="12" t="s">
        <v>3726</v>
      </c>
      <c r="I7087" s="12" t="s">
        <v>3727</v>
      </c>
    </row>
    <row r="7088" spans="1:9" ht="21" customHeight="1" x14ac:dyDescent="0.25">
      <c r="A7088" s="13" t="s">
        <v>3936</v>
      </c>
      <c r="B7088" s="14" t="s">
        <v>3937</v>
      </c>
      <c r="C7088" s="66" t="s">
        <v>17</v>
      </c>
      <c r="D7088" s="66"/>
      <c r="E7088" s="66"/>
      <c r="F7088" s="13" t="s">
        <v>25</v>
      </c>
      <c r="G7088" s="15">
        <v>0.1734</v>
      </c>
      <c r="H7088" s="16">
        <v>24.57</v>
      </c>
      <c r="I7088" s="16">
        <f>TRUNC(TRUNC(G7088,8)*H7088,2)</f>
        <v>4.26</v>
      </c>
    </row>
    <row r="7089" spans="1:9" ht="21" customHeight="1" x14ac:dyDescent="0.25">
      <c r="A7089" s="13" t="s">
        <v>3938</v>
      </c>
      <c r="B7089" s="14" t="s">
        <v>3939</v>
      </c>
      <c r="C7089" s="66" t="s">
        <v>17</v>
      </c>
      <c r="D7089" s="66"/>
      <c r="E7089" s="66"/>
      <c r="F7089" s="13" t="s">
        <v>25</v>
      </c>
      <c r="G7089" s="15">
        <v>0.1734</v>
      </c>
      <c r="H7089" s="16">
        <v>32.799999999999997</v>
      </c>
      <c r="I7089" s="16">
        <f>TRUNC(TRUNC(G7089,8)*H7089,2)</f>
        <v>5.68</v>
      </c>
    </row>
    <row r="7090" spans="1:9" ht="18" customHeight="1" x14ac:dyDescent="0.25">
      <c r="A7090" s="8"/>
      <c r="B7090" s="8"/>
      <c r="C7090" s="8"/>
      <c r="D7090" s="8"/>
      <c r="E7090" s="8"/>
      <c r="F7090" s="8"/>
      <c r="G7090" s="67" t="s">
        <v>3875</v>
      </c>
      <c r="H7090" s="67"/>
      <c r="I7090" s="17">
        <f>SUM(I7088:I7089)</f>
        <v>9.94</v>
      </c>
    </row>
    <row r="7091" spans="1:9" ht="15" customHeight="1" x14ac:dyDescent="0.25">
      <c r="A7091" s="8"/>
      <c r="B7091" s="8"/>
      <c r="C7091" s="8"/>
      <c r="D7091" s="8"/>
      <c r="E7091" s="8"/>
      <c r="F7091" s="8"/>
      <c r="G7091" s="68" t="s">
        <v>3745</v>
      </c>
      <c r="H7091" s="68"/>
      <c r="I7091" s="4">
        <f>ROUND(SUM(I7086,I7090),2)</f>
        <v>86.34</v>
      </c>
    </row>
    <row r="7092" spans="1:9" ht="9.9499999999999993" customHeight="1" x14ac:dyDescent="0.25">
      <c r="A7092" s="8"/>
      <c r="B7092" s="8"/>
      <c r="C7092" s="8"/>
      <c r="D7092" s="8"/>
      <c r="E7092" s="8"/>
      <c r="F7092" s="8"/>
      <c r="G7092" s="62"/>
      <c r="H7092" s="62"/>
      <c r="I7092" s="62"/>
    </row>
    <row r="7093" spans="1:9" ht="20.100000000000001" customHeight="1" x14ac:dyDescent="0.25">
      <c r="A7093" s="63" t="s">
        <v>5987</v>
      </c>
      <c r="B7093" s="63"/>
      <c r="C7093" s="63"/>
      <c r="D7093" s="63"/>
      <c r="E7093" s="63"/>
      <c r="F7093" s="63"/>
      <c r="G7093" s="63"/>
      <c r="H7093" s="63"/>
      <c r="I7093" s="63"/>
    </row>
    <row r="7094" spans="1:9" ht="15" customHeight="1" x14ac:dyDescent="0.25">
      <c r="A7094" s="64" t="s">
        <v>3887</v>
      </c>
      <c r="B7094" s="64"/>
      <c r="C7094" s="65" t="s">
        <v>3</v>
      </c>
      <c r="D7094" s="65"/>
      <c r="E7094" s="65"/>
      <c r="F7094" s="12" t="s">
        <v>4</v>
      </c>
      <c r="G7094" s="12" t="s">
        <v>3725</v>
      </c>
      <c r="H7094" s="12" t="s">
        <v>3726</v>
      </c>
      <c r="I7094" s="12" t="s">
        <v>3727</v>
      </c>
    </row>
    <row r="7095" spans="1:9" ht="15" customHeight="1" x14ac:dyDescent="0.25">
      <c r="A7095" s="13" t="s">
        <v>5988</v>
      </c>
      <c r="B7095" s="14" t="s">
        <v>5989</v>
      </c>
      <c r="C7095" s="66" t="s">
        <v>17</v>
      </c>
      <c r="D7095" s="66"/>
      <c r="E7095" s="66"/>
      <c r="F7095" s="13" t="s">
        <v>61</v>
      </c>
      <c r="G7095" s="15">
        <v>1</v>
      </c>
      <c r="H7095" s="16">
        <v>66.06</v>
      </c>
      <c r="I7095" s="16">
        <f>TRUNC(TRUNC(G7095,8)*H7095,2)</f>
        <v>66.06</v>
      </c>
    </row>
    <row r="7096" spans="1:9" ht="15" customHeight="1" x14ac:dyDescent="0.25">
      <c r="A7096" s="8"/>
      <c r="B7096" s="8"/>
      <c r="C7096" s="8"/>
      <c r="D7096" s="8"/>
      <c r="E7096" s="8"/>
      <c r="F7096" s="8"/>
      <c r="G7096" s="67" t="s">
        <v>3896</v>
      </c>
      <c r="H7096" s="67"/>
      <c r="I7096" s="17">
        <f>SUM(I7095:I7095)</f>
        <v>66.06</v>
      </c>
    </row>
    <row r="7097" spans="1:9" ht="15" customHeight="1" x14ac:dyDescent="0.25">
      <c r="A7097" s="64" t="s">
        <v>3872</v>
      </c>
      <c r="B7097" s="64"/>
      <c r="C7097" s="65" t="s">
        <v>3</v>
      </c>
      <c r="D7097" s="65"/>
      <c r="E7097" s="65"/>
      <c r="F7097" s="12" t="s">
        <v>4</v>
      </c>
      <c r="G7097" s="12" t="s">
        <v>3725</v>
      </c>
      <c r="H7097" s="12" t="s">
        <v>3726</v>
      </c>
      <c r="I7097" s="12" t="s">
        <v>3727</v>
      </c>
    </row>
    <row r="7098" spans="1:9" ht="21" customHeight="1" x14ac:dyDescent="0.25">
      <c r="A7098" s="13" t="s">
        <v>3938</v>
      </c>
      <c r="B7098" s="14" t="s">
        <v>3939</v>
      </c>
      <c r="C7098" s="66" t="s">
        <v>17</v>
      </c>
      <c r="D7098" s="66"/>
      <c r="E7098" s="66"/>
      <c r="F7098" s="13" t="s">
        <v>25</v>
      </c>
      <c r="G7098" s="15">
        <v>0.5</v>
      </c>
      <c r="H7098" s="16">
        <v>32.799999999999997</v>
      </c>
      <c r="I7098" s="16">
        <f>TRUNC(TRUNC(G7098,8)*H7098,2)</f>
        <v>16.399999999999999</v>
      </c>
    </row>
    <row r="7099" spans="1:9" ht="15" customHeight="1" x14ac:dyDescent="0.25">
      <c r="A7099" s="13" t="s">
        <v>3899</v>
      </c>
      <c r="B7099" s="14" t="s">
        <v>3900</v>
      </c>
      <c r="C7099" s="66" t="s">
        <v>17</v>
      </c>
      <c r="D7099" s="66"/>
      <c r="E7099" s="66"/>
      <c r="F7099" s="13" t="s">
        <v>25</v>
      </c>
      <c r="G7099" s="15">
        <v>0.5</v>
      </c>
      <c r="H7099" s="16">
        <v>24.37</v>
      </c>
      <c r="I7099" s="16">
        <f>TRUNC(TRUNC(G7099,8)*H7099,2)</f>
        <v>12.18</v>
      </c>
    </row>
    <row r="7100" spans="1:9" ht="18" customHeight="1" x14ac:dyDescent="0.25">
      <c r="A7100" s="8"/>
      <c r="B7100" s="8"/>
      <c r="C7100" s="8"/>
      <c r="D7100" s="8"/>
      <c r="E7100" s="8"/>
      <c r="F7100" s="8"/>
      <c r="G7100" s="67" t="s">
        <v>3875</v>
      </c>
      <c r="H7100" s="67"/>
      <c r="I7100" s="17">
        <f>SUM(I7098:I7099)</f>
        <v>28.58</v>
      </c>
    </row>
    <row r="7101" spans="1:9" ht="15" customHeight="1" x14ac:dyDescent="0.25">
      <c r="A7101" s="8"/>
      <c r="B7101" s="8"/>
      <c r="C7101" s="8"/>
      <c r="D7101" s="8"/>
      <c r="E7101" s="8"/>
      <c r="F7101" s="8"/>
      <c r="G7101" s="68" t="s">
        <v>3745</v>
      </c>
      <c r="H7101" s="68"/>
      <c r="I7101" s="4">
        <f>ROUND(SUM(I7096,I7100),2)</f>
        <v>94.64</v>
      </c>
    </row>
    <row r="7102" spans="1:9" ht="9.9499999999999993" customHeight="1" x14ac:dyDescent="0.25">
      <c r="A7102" s="8"/>
      <c r="B7102" s="8"/>
      <c r="C7102" s="8"/>
      <c r="D7102" s="8"/>
      <c r="E7102" s="8"/>
      <c r="F7102" s="8"/>
      <c r="G7102" s="62"/>
      <c r="H7102" s="62"/>
      <c r="I7102" s="62"/>
    </row>
    <row r="7103" spans="1:9" ht="20.100000000000001" customHeight="1" x14ac:dyDescent="0.25">
      <c r="A7103" s="63" t="s">
        <v>5990</v>
      </c>
      <c r="B7103" s="63"/>
      <c r="C7103" s="63"/>
      <c r="D7103" s="63"/>
      <c r="E7103" s="63"/>
      <c r="F7103" s="63"/>
      <c r="G7103" s="63"/>
      <c r="H7103" s="63"/>
      <c r="I7103" s="63"/>
    </row>
    <row r="7104" spans="1:9" ht="15" customHeight="1" x14ac:dyDescent="0.25">
      <c r="A7104" s="64" t="s">
        <v>3887</v>
      </c>
      <c r="B7104" s="64"/>
      <c r="C7104" s="65" t="s">
        <v>3</v>
      </c>
      <c r="D7104" s="65"/>
      <c r="E7104" s="65"/>
      <c r="F7104" s="12" t="s">
        <v>4</v>
      </c>
      <c r="G7104" s="12" t="s">
        <v>3725</v>
      </c>
      <c r="H7104" s="12" t="s">
        <v>3726</v>
      </c>
      <c r="I7104" s="12" t="s">
        <v>3727</v>
      </c>
    </row>
    <row r="7105" spans="1:9" ht="21" customHeight="1" x14ac:dyDescent="0.25">
      <c r="A7105" s="13" t="s">
        <v>5974</v>
      </c>
      <c r="B7105" s="14" t="s">
        <v>5975</v>
      </c>
      <c r="C7105" s="66" t="s">
        <v>17</v>
      </c>
      <c r="D7105" s="66"/>
      <c r="E7105" s="66"/>
      <c r="F7105" s="13" t="s">
        <v>61</v>
      </c>
      <c r="G7105" s="15">
        <v>3</v>
      </c>
      <c r="H7105" s="16">
        <v>12.58</v>
      </c>
      <c r="I7105" s="16">
        <f>TRUNC(TRUNC(G7105,8)*H7105,2)</f>
        <v>37.74</v>
      </c>
    </row>
    <row r="7106" spans="1:9" ht="21" customHeight="1" x14ac:dyDescent="0.25">
      <c r="A7106" s="13" t="s">
        <v>5991</v>
      </c>
      <c r="B7106" s="14" t="s">
        <v>5992</v>
      </c>
      <c r="C7106" s="66" t="s">
        <v>17</v>
      </c>
      <c r="D7106" s="66"/>
      <c r="E7106" s="66"/>
      <c r="F7106" s="13" t="s">
        <v>61</v>
      </c>
      <c r="G7106" s="15">
        <v>1</v>
      </c>
      <c r="H7106" s="16">
        <v>161.51</v>
      </c>
      <c r="I7106" s="16">
        <f>TRUNC(TRUNC(G7106,8)*H7106,2)</f>
        <v>161.51</v>
      </c>
    </row>
    <row r="7107" spans="1:9" ht="29.1" customHeight="1" x14ac:dyDescent="0.25">
      <c r="A7107" s="13" t="s">
        <v>4492</v>
      </c>
      <c r="B7107" s="14" t="s">
        <v>4493</v>
      </c>
      <c r="C7107" s="66" t="s">
        <v>17</v>
      </c>
      <c r="D7107" s="66"/>
      <c r="E7107" s="66"/>
      <c r="F7107" s="13" t="s">
        <v>61</v>
      </c>
      <c r="G7107" s="15">
        <v>0.26250000000000001</v>
      </c>
      <c r="H7107" s="16">
        <v>26.04</v>
      </c>
      <c r="I7107" s="16">
        <f>TRUNC(TRUNC(G7107,8)*H7107,2)</f>
        <v>6.83</v>
      </c>
    </row>
    <row r="7108" spans="1:9" ht="15" customHeight="1" x14ac:dyDescent="0.25">
      <c r="A7108" s="8"/>
      <c r="B7108" s="8"/>
      <c r="C7108" s="8"/>
      <c r="D7108" s="8"/>
      <c r="E7108" s="8"/>
      <c r="F7108" s="8"/>
      <c r="G7108" s="67" t="s">
        <v>3896</v>
      </c>
      <c r="H7108" s="67"/>
      <c r="I7108" s="17">
        <f>SUM(I7105:I7107)</f>
        <v>206.08</v>
      </c>
    </row>
    <row r="7109" spans="1:9" ht="15" customHeight="1" x14ac:dyDescent="0.25">
      <c r="A7109" s="64" t="s">
        <v>3872</v>
      </c>
      <c r="B7109" s="64"/>
      <c r="C7109" s="65" t="s">
        <v>3</v>
      </c>
      <c r="D7109" s="65"/>
      <c r="E7109" s="65"/>
      <c r="F7109" s="12" t="s">
        <v>4</v>
      </c>
      <c r="G7109" s="12" t="s">
        <v>3725</v>
      </c>
      <c r="H7109" s="12" t="s">
        <v>3726</v>
      </c>
      <c r="I7109" s="12" t="s">
        <v>3727</v>
      </c>
    </row>
    <row r="7110" spans="1:9" ht="21" customHeight="1" x14ac:dyDescent="0.25">
      <c r="A7110" s="13" t="s">
        <v>3936</v>
      </c>
      <c r="B7110" s="14" t="s">
        <v>3937</v>
      </c>
      <c r="C7110" s="66" t="s">
        <v>17</v>
      </c>
      <c r="D7110" s="66"/>
      <c r="E7110" s="66"/>
      <c r="F7110" s="13" t="s">
        <v>25</v>
      </c>
      <c r="G7110" s="15">
        <v>0.62839999999999996</v>
      </c>
      <c r="H7110" s="16">
        <v>24.57</v>
      </c>
      <c r="I7110" s="16">
        <f>TRUNC(TRUNC(G7110,8)*H7110,2)</f>
        <v>15.43</v>
      </c>
    </row>
    <row r="7111" spans="1:9" ht="21" customHeight="1" x14ac:dyDescent="0.25">
      <c r="A7111" s="13" t="s">
        <v>3938</v>
      </c>
      <c r="B7111" s="14" t="s">
        <v>3939</v>
      </c>
      <c r="C7111" s="66" t="s">
        <v>17</v>
      </c>
      <c r="D7111" s="66"/>
      <c r="E7111" s="66"/>
      <c r="F7111" s="13" t="s">
        <v>25</v>
      </c>
      <c r="G7111" s="15">
        <v>0.62839999999999996</v>
      </c>
      <c r="H7111" s="16">
        <v>32.799999999999997</v>
      </c>
      <c r="I7111" s="16">
        <f>TRUNC(TRUNC(G7111,8)*H7111,2)</f>
        <v>20.61</v>
      </c>
    </row>
    <row r="7112" spans="1:9" ht="18" customHeight="1" x14ac:dyDescent="0.25">
      <c r="A7112" s="8"/>
      <c r="B7112" s="8"/>
      <c r="C7112" s="8"/>
      <c r="D7112" s="8"/>
      <c r="E7112" s="8"/>
      <c r="F7112" s="8"/>
      <c r="G7112" s="67" t="s">
        <v>3875</v>
      </c>
      <c r="H7112" s="67"/>
      <c r="I7112" s="17">
        <f>SUM(I7110:I7111)</f>
        <v>36.04</v>
      </c>
    </row>
    <row r="7113" spans="1:9" ht="15" customHeight="1" x14ac:dyDescent="0.25">
      <c r="A7113" s="8"/>
      <c r="B7113" s="8"/>
      <c r="C7113" s="8"/>
      <c r="D7113" s="8"/>
      <c r="E7113" s="8"/>
      <c r="F7113" s="8"/>
      <c r="G7113" s="68" t="s">
        <v>3745</v>
      </c>
      <c r="H7113" s="68"/>
      <c r="I7113" s="4">
        <f>ROUND(SUM(I7108,I7112),2)</f>
        <v>242.12</v>
      </c>
    </row>
    <row r="7114" spans="1:9" ht="9.9499999999999993" customHeight="1" x14ac:dyDescent="0.25">
      <c r="A7114" s="8"/>
      <c r="B7114" s="8"/>
      <c r="C7114" s="8"/>
      <c r="D7114" s="8"/>
      <c r="E7114" s="8"/>
      <c r="F7114" s="8"/>
      <c r="G7114" s="62"/>
      <c r="H7114" s="62"/>
      <c r="I7114" s="62"/>
    </row>
    <row r="7115" spans="1:9" ht="20.100000000000001" customHeight="1" x14ac:dyDescent="0.25">
      <c r="A7115" s="63" t="s">
        <v>5993</v>
      </c>
      <c r="B7115" s="63"/>
      <c r="C7115" s="63"/>
      <c r="D7115" s="63"/>
      <c r="E7115" s="63"/>
      <c r="F7115" s="63"/>
      <c r="G7115" s="63"/>
      <c r="H7115" s="63"/>
      <c r="I7115" s="63"/>
    </row>
    <row r="7116" spans="1:9" ht="15" customHeight="1" x14ac:dyDescent="0.25">
      <c r="A7116" s="64" t="s">
        <v>3887</v>
      </c>
      <c r="B7116" s="64"/>
      <c r="C7116" s="65" t="s">
        <v>3</v>
      </c>
      <c r="D7116" s="65"/>
      <c r="E7116" s="65"/>
      <c r="F7116" s="12" t="s">
        <v>4</v>
      </c>
      <c r="G7116" s="12" t="s">
        <v>3725</v>
      </c>
      <c r="H7116" s="12" t="s">
        <v>3726</v>
      </c>
      <c r="I7116" s="12" t="s">
        <v>3727</v>
      </c>
    </row>
    <row r="7117" spans="1:9" ht="21" customHeight="1" x14ac:dyDescent="0.25">
      <c r="A7117" s="13" t="s">
        <v>5994</v>
      </c>
      <c r="B7117" s="14" t="s">
        <v>5995</v>
      </c>
      <c r="C7117" s="66" t="s">
        <v>4496</v>
      </c>
      <c r="D7117" s="66"/>
      <c r="E7117" s="66"/>
      <c r="F7117" s="13" t="s">
        <v>61</v>
      </c>
      <c r="G7117" s="15">
        <v>1</v>
      </c>
      <c r="H7117" s="16">
        <v>8439.6</v>
      </c>
      <c r="I7117" s="16">
        <f>ROUND(ROUND(G7117,8)*H7117,2)</f>
        <v>8439.6</v>
      </c>
    </row>
    <row r="7118" spans="1:9" ht="15" customHeight="1" x14ac:dyDescent="0.25">
      <c r="A7118" s="8"/>
      <c r="B7118" s="8"/>
      <c r="C7118" s="8"/>
      <c r="D7118" s="8"/>
      <c r="E7118" s="8"/>
      <c r="F7118" s="8"/>
      <c r="G7118" s="67" t="s">
        <v>3896</v>
      </c>
      <c r="H7118" s="67"/>
      <c r="I7118" s="17">
        <f>SUM(I7117:I7117)</f>
        <v>8439.6</v>
      </c>
    </row>
    <row r="7119" spans="1:9" ht="15" customHeight="1" x14ac:dyDescent="0.25">
      <c r="A7119" s="64" t="s">
        <v>3872</v>
      </c>
      <c r="B7119" s="64"/>
      <c r="C7119" s="65" t="s">
        <v>3</v>
      </c>
      <c r="D7119" s="65"/>
      <c r="E7119" s="65"/>
      <c r="F7119" s="12" t="s">
        <v>4</v>
      </c>
      <c r="G7119" s="12" t="s">
        <v>3725</v>
      </c>
      <c r="H7119" s="12" t="s">
        <v>3726</v>
      </c>
      <c r="I7119" s="12" t="s">
        <v>3727</v>
      </c>
    </row>
    <row r="7120" spans="1:9" ht="15" customHeight="1" x14ac:dyDescent="0.25">
      <c r="A7120" s="13" t="s">
        <v>3948</v>
      </c>
      <c r="B7120" s="14" t="s">
        <v>3949</v>
      </c>
      <c r="C7120" s="66" t="s">
        <v>17</v>
      </c>
      <c r="D7120" s="66"/>
      <c r="E7120" s="66"/>
      <c r="F7120" s="13" t="s">
        <v>25</v>
      </c>
      <c r="G7120" s="15">
        <v>7.6181999999999999</v>
      </c>
      <c r="H7120" s="16">
        <v>33.520000000000003</v>
      </c>
      <c r="I7120" s="16">
        <f>ROUND(ROUND(G7120,8)*H7120,2)</f>
        <v>255.36</v>
      </c>
    </row>
    <row r="7121" spans="1:9" ht="15" customHeight="1" x14ac:dyDescent="0.25">
      <c r="A7121" s="13" t="s">
        <v>3899</v>
      </c>
      <c r="B7121" s="14" t="s">
        <v>3900</v>
      </c>
      <c r="C7121" s="66" t="s">
        <v>17</v>
      </c>
      <c r="D7121" s="66"/>
      <c r="E7121" s="66"/>
      <c r="F7121" s="13" t="s">
        <v>25</v>
      </c>
      <c r="G7121" s="15">
        <v>5.9856999999999996</v>
      </c>
      <c r="H7121" s="16">
        <v>24.37</v>
      </c>
      <c r="I7121" s="16">
        <f>ROUND(ROUND(G7121,8)*H7121,2)</f>
        <v>145.87</v>
      </c>
    </row>
    <row r="7122" spans="1:9" ht="18" customHeight="1" x14ac:dyDescent="0.25">
      <c r="A7122" s="8"/>
      <c r="B7122" s="8"/>
      <c r="C7122" s="8"/>
      <c r="D7122" s="8"/>
      <c r="E7122" s="8"/>
      <c r="F7122" s="8"/>
      <c r="G7122" s="67" t="s">
        <v>3875</v>
      </c>
      <c r="H7122" s="67"/>
      <c r="I7122" s="17">
        <f>SUM(I7120:I7121)</f>
        <v>401.23</v>
      </c>
    </row>
    <row r="7123" spans="1:9" ht="15" customHeight="1" x14ac:dyDescent="0.25">
      <c r="A7123" s="64" t="s">
        <v>3741</v>
      </c>
      <c r="B7123" s="64"/>
      <c r="C7123" s="65" t="s">
        <v>3</v>
      </c>
      <c r="D7123" s="65"/>
      <c r="E7123" s="65"/>
      <c r="F7123" s="12" t="s">
        <v>4</v>
      </c>
      <c r="G7123" s="12" t="s">
        <v>3725</v>
      </c>
      <c r="H7123" s="12" t="s">
        <v>3726</v>
      </c>
      <c r="I7123" s="12" t="s">
        <v>3727</v>
      </c>
    </row>
    <row r="7124" spans="1:9" ht="21" customHeight="1" x14ac:dyDescent="0.25">
      <c r="A7124" s="13" t="s">
        <v>4380</v>
      </c>
      <c r="B7124" s="14" t="s">
        <v>4381</v>
      </c>
      <c r="C7124" s="66" t="s">
        <v>17</v>
      </c>
      <c r="D7124" s="66"/>
      <c r="E7124" s="66"/>
      <c r="F7124" s="13" t="s">
        <v>72</v>
      </c>
      <c r="G7124" s="15">
        <v>0.81</v>
      </c>
      <c r="H7124" s="16">
        <v>7.46</v>
      </c>
      <c r="I7124" s="16">
        <f>ROUND(ROUND(G7124,8)*H7124,2)</f>
        <v>6.04</v>
      </c>
    </row>
    <row r="7125" spans="1:9" ht="15" customHeight="1" x14ac:dyDescent="0.25">
      <c r="A7125" s="8"/>
      <c r="B7125" s="8"/>
      <c r="C7125" s="8"/>
      <c r="D7125" s="8"/>
      <c r="E7125" s="8"/>
      <c r="F7125" s="8"/>
      <c r="G7125" s="67" t="s">
        <v>3744</v>
      </c>
      <c r="H7125" s="67"/>
      <c r="I7125" s="17">
        <f>SUM(I7124:I7124)</f>
        <v>6.04</v>
      </c>
    </row>
    <row r="7126" spans="1:9" ht="15" customHeight="1" x14ac:dyDescent="0.25">
      <c r="A7126" s="69" t="s">
        <v>5996</v>
      </c>
      <c r="B7126" s="69"/>
      <c r="C7126" s="69"/>
      <c r="D7126" s="8"/>
      <c r="E7126" s="8"/>
      <c r="F7126" s="8"/>
      <c r="G7126" s="68" t="s">
        <v>3745</v>
      </c>
      <c r="H7126" s="68"/>
      <c r="I7126" s="4">
        <v>8846.8700000000008</v>
      </c>
    </row>
    <row r="7127" spans="1:9" ht="2.1" customHeight="1" x14ac:dyDescent="0.25">
      <c r="A7127" s="69"/>
      <c r="B7127" s="69"/>
      <c r="C7127" s="69"/>
      <c r="D7127" s="8"/>
      <c r="E7127" s="8"/>
      <c r="F7127" s="8"/>
      <c r="G7127" s="8"/>
      <c r="H7127" s="8"/>
      <c r="I7127" s="8"/>
    </row>
    <row r="7128" spans="1:9" ht="9.9499999999999993" customHeight="1" x14ac:dyDescent="0.25">
      <c r="A7128" s="8"/>
      <c r="B7128" s="8"/>
      <c r="C7128" s="8"/>
      <c r="D7128" s="8"/>
      <c r="E7128" s="8"/>
      <c r="F7128" s="8"/>
      <c r="G7128" s="62"/>
      <c r="H7128" s="62"/>
      <c r="I7128" s="62"/>
    </row>
    <row r="7129" spans="1:9" ht="20.100000000000001" customHeight="1" x14ac:dyDescent="0.25">
      <c r="A7129" s="63" t="s">
        <v>5997</v>
      </c>
      <c r="B7129" s="63"/>
      <c r="C7129" s="63"/>
      <c r="D7129" s="63"/>
      <c r="E7129" s="63"/>
      <c r="F7129" s="63"/>
      <c r="G7129" s="63"/>
      <c r="H7129" s="63"/>
      <c r="I7129" s="63"/>
    </row>
    <row r="7130" spans="1:9" ht="15" customHeight="1" x14ac:dyDescent="0.25">
      <c r="A7130" s="64" t="s">
        <v>3887</v>
      </c>
      <c r="B7130" s="64"/>
      <c r="C7130" s="65" t="s">
        <v>3</v>
      </c>
      <c r="D7130" s="65"/>
      <c r="E7130" s="65"/>
      <c r="F7130" s="12" t="s">
        <v>4</v>
      </c>
      <c r="G7130" s="12" t="s">
        <v>3725</v>
      </c>
      <c r="H7130" s="12" t="s">
        <v>3726</v>
      </c>
      <c r="I7130" s="12" t="s">
        <v>3727</v>
      </c>
    </row>
    <row r="7131" spans="1:9" ht="29.1" customHeight="1" x14ac:dyDescent="0.25">
      <c r="A7131" s="13" t="s">
        <v>5153</v>
      </c>
      <c r="B7131" s="14" t="s">
        <v>5154</v>
      </c>
      <c r="C7131" s="66" t="s">
        <v>17</v>
      </c>
      <c r="D7131" s="66"/>
      <c r="E7131" s="66"/>
      <c r="F7131" s="13" t="s">
        <v>61</v>
      </c>
      <c r="G7131" s="15">
        <v>6</v>
      </c>
      <c r="H7131" s="16">
        <v>19.260000000000002</v>
      </c>
      <c r="I7131" s="16">
        <f>TRUNC(TRUNC(G7131,8)*H7131,2)</f>
        <v>115.56</v>
      </c>
    </row>
    <row r="7132" spans="1:9" ht="15" customHeight="1" x14ac:dyDescent="0.25">
      <c r="A7132" s="13" t="s">
        <v>5183</v>
      </c>
      <c r="B7132" s="14" t="s">
        <v>5184</v>
      </c>
      <c r="C7132" s="66" t="s">
        <v>17</v>
      </c>
      <c r="D7132" s="66"/>
      <c r="E7132" s="66"/>
      <c r="F7132" s="13" t="s">
        <v>740</v>
      </c>
      <c r="G7132" s="15">
        <v>7.0199999999999999E-2</v>
      </c>
      <c r="H7132" s="16">
        <v>110.06</v>
      </c>
      <c r="I7132" s="16">
        <f>TRUNC(TRUNC(G7132,8)*H7132,2)</f>
        <v>7.72</v>
      </c>
    </row>
    <row r="7133" spans="1:9" ht="15" customHeight="1" x14ac:dyDescent="0.25">
      <c r="A7133" s="13" t="s">
        <v>5998</v>
      </c>
      <c r="B7133" s="14" t="s">
        <v>5999</v>
      </c>
      <c r="C7133" s="66" t="s">
        <v>17</v>
      </c>
      <c r="D7133" s="66"/>
      <c r="E7133" s="66"/>
      <c r="F7133" s="13" t="s">
        <v>61</v>
      </c>
      <c r="G7133" s="15">
        <v>1</v>
      </c>
      <c r="H7133" s="16">
        <v>595.86</v>
      </c>
      <c r="I7133" s="16">
        <f>TRUNC(TRUNC(G7133,8)*H7133,2)</f>
        <v>595.86</v>
      </c>
    </row>
    <row r="7134" spans="1:9" ht="15" customHeight="1" x14ac:dyDescent="0.25">
      <c r="A7134" s="8"/>
      <c r="B7134" s="8"/>
      <c r="C7134" s="8"/>
      <c r="D7134" s="8"/>
      <c r="E7134" s="8"/>
      <c r="F7134" s="8"/>
      <c r="G7134" s="67" t="s">
        <v>3896</v>
      </c>
      <c r="H7134" s="67"/>
      <c r="I7134" s="17">
        <f>SUM(I7131:I7133)</f>
        <v>719.14</v>
      </c>
    </row>
    <row r="7135" spans="1:9" ht="15" customHeight="1" x14ac:dyDescent="0.25">
      <c r="A7135" s="64" t="s">
        <v>3872</v>
      </c>
      <c r="B7135" s="64"/>
      <c r="C7135" s="65" t="s">
        <v>3</v>
      </c>
      <c r="D7135" s="65"/>
      <c r="E7135" s="65"/>
      <c r="F7135" s="12" t="s">
        <v>4</v>
      </c>
      <c r="G7135" s="12" t="s">
        <v>3725</v>
      </c>
      <c r="H7135" s="12" t="s">
        <v>3726</v>
      </c>
      <c r="I7135" s="12" t="s">
        <v>3727</v>
      </c>
    </row>
    <row r="7136" spans="1:9" ht="21" customHeight="1" x14ac:dyDescent="0.25">
      <c r="A7136" s="13" t="s">
        <v>3938</v>
      </c>
      <c r="B7136" s="14" t="s">
        <v>3939</v>
      </c>
      <c r="C7136" s="66" t="s">
        <v>17</v>
      </c>
      <c r="D7136" s="66"/>
      <c r="E7136" s="66"/>
      <c r="F7136" s="13" t="s">
        <v>25</v>
      </c>
      <c r="G7136" s="15">
        <v>1.7688999999999999</v>
      </c>
      <c r="H7136" s="16">
        <v>32.799999999999997</v>
      </c>
      <c r="I7136" s="16">
        <f>TRUNC(TRUNC(G7136,8)*H7136,2)</f>
        <v>58.01</v>
      </c>
    </row>
    <row r="7137" spans="1:9" ht="15" customHeight="1" x14ac:dyDescent="0.25">
      <c r="A7137" s="13" t="s">
        <v>3899</v>
      </c>
      <c r="B7137" s="14" t="s">
        <v>3900</v>
      </c>
      <c r="C7137" s="66" t="s">
        <v>17</v>
      </c>
      <c r="D7137" s="66"/>
      <c r="E7137" s="66"/>
      <c r="F7137" s="13" t="s">
        <v>25</v>
      </c>
      <c r="G7137" s="15">
        <v>0.71109999999999995</v>
      </c>
      <c r="H7137" s="16">
        <v>24.37</v>
      </c>
      <c r="I7137" s="16">
        <f>TRUNC(TRUNC(G7137,8)*H7137,2)</f>
        <v>17.32</v>
      </c>
    </row>
    <row r="7138" spans="1:9" ht="18" customHeight="1" x14ac:dyDescent="0.25">
      <c r="A7138" s="8"/>
      <c r="B7138" s="8"/>
      <c r="C7138" s="8"/>
      <c r="D7138" s="8"/>
      <c r="E7138" s="8"/>
      <c r="F7138" s="8"/>
      <c r="G7138" s="67" t="s">
        <v>3875</v>
      </c>
      <c r="H7138" s="67"/>
      <c r="I7138" s="17">
        <f>SUM(I7136:I7137)</f>
        <v>75.33</v>
      </c>
    </row>
    <row r="7139" spans="1:9" ht="15" customHeight="1" x14ac:dyDescent="0.25">
      <c r="A7139" s="8"/>
      <c r="B7139" s="8"/>
      <c r="C7139" s="8"/>
      <c r="D7139" s="8"/>
      <c r="E7139" s="8"/>
      <c r="F7139" s="8"/>
      <c r="G7139" s="68" t="s">
        <v>3745</v>
      </c>
      <c r="H7139" s="68"/>
      <c r="I7139" s="4">
        <f>ROUND(SUM(I7134,I7138),2)</f>
        <v>794.47</v>
      </c>
    </row>
    <row r="7140" spans="1:9" ht="9.9499999999999993" customHeight="1" x14ac:dyDescent="0.25">
      <c r="A7140" s="8"/>
      <c r="B7140" s="8"/>
      <c r="C7140" s="8"/>
      <c r="D7140" s="8"/>
      <c r="E7140" s="8"/>
      <c r="F7140" s="8"/>
      <c r="G7140" s="62"/>
      <c r="H7140" s="62"/>
      <c r="I7140" s="62"/>
    </row>
    <row r="7141" spans="1:9" ht="20.100000000000001" customHeight="1" x14ac:dyDescent="0.25">
      <c r="A7141" s="63" t="s">
        <v>6000</v>
      </c>
      <c r="B7141" s="63"/>
      <c r="C7141" s="63"/>
      <c r="D7141" s="63"/>
      <c r="E7141" s="63"/>
      <c r="F7141" s="63"/>
      <c r="G7141" s="63"/>
      <c r="H7141" s="63"/>
      <c r="I7141" s="63"/>
    </row>
    <row r="7142" spans="1:9" ht="15" customHeight="1" x14ac:dyDescent="0.25">
      <c r="A7142" s="64" t="s">
        <v>3887</v>
      </c>
      <c r="B7142" s="64"/>
      <c r="C7142" s="65" t="s">
        <v>3</v>
      </c>
      <c r="D7142" s="65"/>
      <c r="E7142" s="65"/>
      <c r="F7142" s="12" t="s">
        <v>4</v>
      </c>
      <c r="G7142" s="12" t="s">
        <v>3725</v>
      </c>
      <c r="H7142" s="12" t="s">
        <v>3726</v>
      </c>
      <c r="I7142" s="12" t="s">
        <v>3727</v>
      </c>
    </row>
    <row r="7143" spans="1:9" ht="21" customHeight="1" x14ac:dyDescent="0.25">
      <c r="A7143" s="13" t="s">
        <v>6001</v>
      </c>
      <c r="B7143" s="14" t="s">
        <v>6002</v>
      </c>
      <c r="C7143" s="66" t="s">
        <v>17</v>
      </c>
      <c r="D7143" s="66"/>
      <c r="E7143" s="66"/>
      <c r="F7143" s="13" t="s">
        <v>61</v>
      </c>
      <c r="G7143" s="15">
        <v>1</v>
      </c>
      <c r="H7143" s="16">
        <v>182.04</v>
      </c>
      <c r="I7143" s="16">
        <f>TRUNC(TRUNC(G7143,8)*H7143,2)</f>
        <v>182.04</v>
      </c>
    </row>
    <row r="7144" spans="1:9" ht="29.1" customHeight="1" x14ac:dyDescent="0.25">
      <c r="A7144" s="13" t="s">
        <v>5153</v>
      </c>
      <c r="B7144" s="14" t="s">
        <v>5154</v>
      </c>
      <c r="C7144" s="66" t="s">
        <v>17</v>
      </c>
      <c r="D7144" s="66"/>
      <c r="E7144" s="66"/>
      <c r="F7144" s="13" t="s">
        <v>61</v>
      </c>
      <c r="G7144" s="15">
        <v>6</v>
      </c>
      <c r="H7144" s="16">
        <v>19.260000000000002</v>
      </c>
      <c r="I7144" s="16">
        <f>TRUNC(TRUNC(G7144,8)*H7144,2)</f>
        <v>115.56</v>
      </c>
    </row>
    <row r="7145" spans="1:9" ht="15" customHeight="1" x14ac:dyDescent="0.25">
      <c r="A7145" s="13" t="s">
        <v>5183</v>
      </c>
      <c r="B7145" s="14" t="s">
        <v>5184</v>
      </c>
      <c r="C7145" s="66" t="s">
        <v>17</v>
      </c>
      <c r="D7145" s="66"/>
      <c r="E7145" s="66"/>
      <c r="F7145" s="13" t="s">
        <v>740</v>
      </c>
      <c r="G7145" s="15">
        <v>7.6499999999999999E-2</v>
      </c>
      <c r="H7145" s="16">
        <v>110.06</v>
      </c>
      <c r="I7145" s="16">
        <f>TRUNC(TRUNC(G7145,8)*H7145,2)</f>
        <v>8.41</v>
      </c>
    </row>
    <row r="7146" spans="1:9" ht="15" customHeight="1" x14ac:dyDescent="0.25">
      <c r="A7146" s="8"/>
      <c r="B7146" s="8"/>
      <c r="C7146" s="8"/>
      <c r="D7146" s="8"/>
      <c r="E7146" s="8"/>
      <c r="F7146" s="8"/>
      <c r="G7146" s="67" t="s">
        <v>3896</v>
      </c>
      <c r="H7146" s="67"/>
      <c r="I7146" s="17">
        <f>SUM(I7143:I7145)</f>
        <v>306.01000000000005</v>
      </c>
    </row>
    <row r="7147" spans="1:9" ht="15" customHeight="1" x14ac:dyDescent="0.25">
      <c r="A7147" s="64" t="s">
        <v>3872</v>
      </c>
      <c r="B7147" s="64"/>
      <c r="C7147" s="65" t="s">
        <v>3</v>
      </c>
      <c r="D7147" s="65"/>
      <c r="E7147" s="65"/>
      <c r="F7147" s="12" t="s">
        <v>4</v>
      </c>
      <c r="G7147" s="12" t="s">
        <v>3725</v>
      </c>
      <c r="H7147" s="12" t="s">
        <v>3726</v>
      </c>
      <c r="I7147" s="12" t="s">
        <v>3727</v>
      </c>
    </row>
    <row r="7148" spans="1:9" ht="21" customHeight="1" x14ac:dyDescent="0.25">
      <c r="A7148" s="13" t="s">
        <v>3938</v>
      </c>
      <c r="B7148" s="14" t="s">
        <v>3939</v>
      </c>
      <c r="C7148" s="66" t="s">
        <v>17</v>
      </c>
      <c r="D7148" s="66"/>
      <c r="E7148" s="66"/>
      <c r="F7148" s="13" t="s">
        <v>25</v>
      </c>
      <c r="G7148" s="15">
        <v>0.87880000000000003</v>
      </c>
      <c r="H7148" s="16">
        <v>32.799999999999997</v>
      </c>
      <c r="I7148" s="16">
        <f>TRUNC(TRUNC(G7148,8)*H7148,2)</f>
        <v>28.82</v>
      </c>
    </row>
    <row r="7149" spans="1:9" ht="15" customHeight="1" x14ac:dyDescent="0.25">
      <c r="A7149" s="13" t="s">
        <v>3899</v>
      </c>
      <c r="B7149" s="14" t="s">
        <v>3900</v>
      </c>
      <c r="C7149" s="66" t="s">
        <v>17</v>
      </c>
      <c r="D7149" s="66"/>
      <c r="E7149" s="66"/>
      <c r="F7149" s="13" t="s">
        <v>25</v>
      </c>
      <c r="G7149" s="15">
        <v>0.44429999999999997</v>
      </c>
      <c r="H7149" s="16">
        <v>24.37</v>
      </c>
      <c r="I7149" s="16">
        <f>TRUNC(TRUNC(G7149,8)*H7149,2)</f>
        <v>10.82</v>
      </c>
    </row>
    <row r="7150" spans="1:9" ht="18" customHeight="1" x14ac:dyDescent="0.25">
      <c r="A7150" s="8"/>
      <c r="B7150" s="8"/>
      <c r="C7150" s="8"/>
      <c r="D7150" s="8"/>
      <c r="E7150" s="8"/>
      <c r="F7150" s="8"/>
      <c r="G7150" s="67" t="s">
        <v>3875</v>
      </c>
      <c r="H7150" s="67"/>
      <c r="I7150" s="17">
        <f>SUM(I7148:I7149)</f>
        <v>39.64</v>
      </c>
    </row>
    <row r="7151" spans="1:9" ht="15" customHeight="1" x14ac:dyDescent="0.25">
      <c r="A7151" s="8"/>
      <c r="B7151" s="8"/>
      <c r="C7151" s="8"/>
      <c r="D7151" s="8"/>
      <c r="E7151" s="8"/>
      <c r="F7151" s="8"/>
      <c r="G7151" s="68" t="s">
        <v>3745</v>
      </c>
      <c r="H7151" s="68"/>
      <c r="I7151" s="4">
        <f>ROUND(SUM(I7146,I7150),2)</f>
        <v>345.65</v>
      </c>
    </row>
    <row r="7152" spans="1:9" ht="9.9499999999999993" customHeight="1" x14ac:dyDescent="0.25">
      <c r="A7152" s="8"/>
      <c r="B7152" s="8"/>
      <c r="C7152" s="8"/>
      <c r="D7152" s="8"/>
      <c r="E7152" s="8"/>
      <c r="F7152" s="8"/>
      <c r="G7152" s="62"/>
      <c r="H7152" s="62"/>
      <c r="I7152" s="62"/>
    </row>
    <row r="7153" spans="1:9" ht="20.100000000000001" customHeight="1" x14ac:dyDescent="0.25">
      <c r="A7153" s="63" t="s">
        <v>6003</v>
      </c>
      <c r="B7153" s="63"/>
      <c r="C7153" s="63"/>
      <c r="D7153" s="63"/>
      <c r="E7153" s="63"/>
      <c r="F7153" s="63"/>
      <c r="G7153" s="63"/>
      <c r="H7153" s="63"/>
      <c r="I7153" s="63"/>
    </row>
    <row r="7154" spans="1:9" ht="15" customHeight="1" x14ac:dyDescent="0.25">
      <c r="A7154" s="64" t="s">
        <v>3887</v>
      </c>
      <c r="B7154" s="64"/>
      <c r="C7154" s="65" t="s">
        <v>3</v>
      </c>
      <c r="D7154" s="65"/>
      <c r="E7154" s="65"/>
      <c r="F7154" s="12" t="s">
        <v>4</v>
      </c>
      <c r="G7154" s="12" t="s">
        <v>3725</v>
      </c>
      <c r="H7154" s="12" t="s">
        <v>3726</v>
      </c>
      <c r="I7154" s="12" t="s">
        <v>3727</v>
      </c>
    </row>
    <row r="7155" spans="1:9" ht="29.1" customHeight="1" x14ac:dyDescent="0.25">
      <c r="A7155" s="13" t="s">
        <v>6004</v>
      </c>
      <c r="B7155" s="14" t="s">
        <v>6005</v>
      </c>
      <c r="C7155" s="66" t="s">
        <v>17</v>
      </c>
      <c r="D7155" s="66"/>
      <c r="E7155" s="66"/>
      <c r="F7155" s="13" t="s">
        <v>61</v>
      </c>
      <c r="G7155" s="15">
        <v>1</v>
      </c>
      <c r="H7155" s="16">
        <v>8.59</v>
      </c>
      <c r="I7155" s="16">
        <f>TRUNC(TRUNC(G7155,8)*H7155,2)</f>
        <v>8.59</v>
      </c>
    </row>
    <row r="7156" spans="1:9" ht="21" customHeight="1" x14ac:dyDescent="0.25">
      <c r="A7156" s="13" t="s">
        <v>6006</v>
      </c>
      <c r="B7156" s="14" t="s">
        <v>6007</v>
      </c>
      <c r="C7156" s="66" t="s">
        <v>17</v>
      </c>
      <c r="D7156" s="66"/>
      <c r="E7156" s="66"/>
      <c r="F7156" s="13" t="s">
        <v>61</v>
      </c>
      <c r="G7156" s="15">
        <v>1</v>
      </c>
      <c r="H7156" s="16">
        <v>981.16</v>
      </c>
      <c r="I7156" s="16">
        <f>TRUNC(TRUNC(G7156,8)*H7156,2)</f>
        <v>981.16</v>
      </c>
    </row>
    <row r="7157" spans="1:9" ht="29.1" customHeight="1" x14ac:dyDescent="0.25">
      <c r="A7157" s="13" t="s">
        <v>5153</v>
      </c>
      <c r="B7157" s="14" t="s">
        <v>5154</v>
      </c>
      <c r="C7157" s="66" t="s">
        <v>17</v>
      </c>
      <c r="D7157" s="66"/>
      <c r="E7157" s="66"/>
      <c r="F7157" s="13" t="s">
        <v>61</v>
      </c>
      <c r="G7157" s="15">
        <v>2</v>
      </c>
      <c r="H7157" s="16">
        <v>19.260000000000002</v>
      </c>
      <c r="I7157" s="16">
        <f>TRUNC(TRUNC(G7157,8)*H7157,2)</f>
        <v>38.520000000000003</v>
      </c>
    </row>
    <row r="7158" spans="1:9" ht="15" customHeight="1" x14ac:dyDescent="0.25">
      <c r="A7158" s="8"/>
      <c r="B7158" s="8"/>
      <c r="C7158" s="8"/>
      <c r="D7158" s="8"/>
      <c r="E7158" s="8"/>
      <c r="F7158" s="8"/>
      <c r="G7158" s="67" t="s">
        <v>3896</v>
      </c>
      <c r="H7158" s="67"/>
      <c r="I7158" s="17">
        <f>SUM(I7155:I7157)</f>
        <v>1028.27</v>
      </c>
    </row>
    <row r="7159" spans="1:9" ht="15" customHeight="1" x14ac:dyDescent="0.25">
      <c r="A7159" s="64" t="s">
        <v>3872</v>
      </c>
      <c r="B7159" s="64"/>
      <c r="C7159" s="65" t="s">
        <v>3</v>
      </c>
      <c r="D7159" s="65"/>
      <c r="E7159" s="65"/>
      <c r="F7159" s="12" t="s">
        <v>4</v>
      </c>
      <c r="G7159" s="12" t="s">
        <v>3725</v>
      </c>
      <c r="H7159" s="12" t="s">
        <v>3726</v>
      </c>
      <c r="I7159" s="12" t="s">
        <v>3727</v>
      </c>
    </row>
    <row r="7160" spans="1:9" ht="21" customHeight="1" x14ac:dyDescent="0.25">
      <c r="A7160" s="13" t="s">
        <v>3938</v>
      </c>
      <c r="B7160" s="14" t="s">
        <v>3939</v>
      </c>
      <c r="C7160" s="66" t="s">
        <v>17</v>
      </c>
      <c r="D7160" s="66"/>
      <c r="E7160" s="66"/>
      <c r="F7160" s="13" t="s">
        <v>25</v>
      </c>
      <c r="G7160" s="15">
        <v>2.1153</v>
      </c>
      <c r="H7160" s="16">
        <v>32.799999999999997</v>
      </c>
      <c r="I7160" s="16">
        <f>TRUNC(TRUNC(G7160,8)*H7160,2)</f>
        <v>69.38</v>
      </c>
    </row>
    <row r="7161" spans="1:9" ht="15" customHeight="1" x14ac:dyDescent="0.25">
      <c r="A7161" s="13" t="s">
        <v>3899</v>
      </c>
      <c r="B7161" s="14" t="s">
        <v>3900</v>
      </c>
      <c r="C7161" s="66" t="s">
        <v>17</v>
      </c>
      <c r="D7161" s="66"/>
      <c r="E7161" s="66"/>
      <c r="F7161" s="13" t="s">
        <v>25</v>
      </c>
      <c r="G7161" s="15">
        <v>0.66639999999999999</v>
      </c>
      <c r="H7161" s="16">
        <v>24.37</v>
      </c>
      <c r="I7161" s="16">
        <f>TRUNC(TRUNC(G7161,8)*H7161,2)</f>
        <v>16.239999999999998</v>
      </c>
    </row>
    <row r="7162" spans="1:9" ht="18" customHeight="1" x14ac:dyDescent="0.25">
      <c r="A7162" s="8"/>
      <c r="B7162" s="8"/>
      <c r="C7162" s="8"/>
      <c r="D7162" s="8"/>
      <c r="E7162" s="8"/>
      <c r="F7162" s="8"/>
      <c r="G7162" s="67" t="s">
        <v>3875</v>
      </c>
      <c r="H7162" s="67"/>
      <c r="I7162" s="17">
        <f>SUM(I7160:I7161)</f>
        <v>85.61999999999999</v>
      </c>
    </row>
    <row r="7163" spans="1:9" ht="15" customHeight="1" x14ac:dyDescent="0.25">
      <c r="A7163" s="8"/>
      <c r="B7163" s="8"/>
      <c r="C7163" s="8"/>
      <c r="D7163" s="8"/>
      <c r="E7163" s="8"/>
      <c r="F7163" s="8"/>
      <c r="G7163" s="68" t="s">
        <v>3745</v>
      </c>
      <c r="H7163" s="68"/>
      <c r="I7163" s="4">
        <f>ROUND(SUM(I7158,I7162),2)</f>
        <v>1113.8900000000001</v>
      </c>
    </row>
    <row r="7164" spans="1:9" ht="9.9499999999999993" customHeight="1" x14ac:dyDescent="0.25">
      <c r="A7164" s="8"/>
      <c r="B7164" s="8"/>
      <c r="C7164" s="8"/>
      <c r="D7164" s="8"/>
      <c r="E7164" s="8"/>
      <c r="F7164" s="8"/>
      <c r="G7164" s="62"/>
      <c r="H7164" s="62"/>
      <c r="I7164" s="62"/>
    </row>
    <row r="7165" spans="1:9" ht="20.100000000000001" customHeight="1" x14ac:dyDescent="0.25">
      <c r="A7165" s="63" t="s">
        <v>6008</v>
      </c>
      <c r="B7165" s="63"/>
      <c r="C7165" s="63"/>
      <c r="D7165" s="63"/>
      <c r="E7165" s="63"/>
      <c r="F7165" s="63"/>
      <c r="G7165" s="63"/>
      <c r="H7165" s="63"/>
      <c r="I7165" s="63"/>
    </row>
    <row r="7166" spans="1:9" ht="15" customHeight="1" x14ac:dyDescent="0.25">
      <c r="A7166" s="64" t="s">
        <v>3887</v>
      </c>
      <c r="B7166" s="64"/>
      <c r="C7166" s="65" t="s">
        <v>3</v>
      </c>
      <c r="D7166" s="65"/>
      <c r="E7166" s="65"/>
      <c r="F7166" s="12" t="s">
        <v>4</v>
      </c>
      <c r="G7166" s="12" t="s">
        <v>3725</v>
      </c>
      <c r="H7166" s="12" t="s">
        <v>3726</v>
      </c>
      <c r="I7166" s="12" t="s">
        <v>3727</v>
      </c>
    </row>
    <row r="7167" spans="1:9" ht="15" customHeight="1" x14ac:dyDescent="0.25">
      <c r="A7167" s="13" t="s">
        <v>5076</v>
      </c>
      <c r="B7167" s="14" t="s">
        <v>5077</v>
      </c>
      <c r="C7167" s="66" t="s">
        <v>188</v>
      </c>
      <c r="D7167" s="66"/>
      <c r="E7167" s="66"/>
      <c r="F7167" s="13" t="s">
        <v>465</v>
      </c>
      <c r="G7167" s="15">
        <v>0.5</v>
      </c>
      <c r="H7167" s="16">
        <v>0.27</v>
      </c>
      <c r="I7167" s="16">
        <f>TRUNC(TRUNC(G7167,8)*H7167,2)</f>
        <v>0.13</v>
      </c>
    </row>
    <row r="7168" spans="1:9" ht="29.1" customHeight="1" x14ac:dyDescent="0.25">
      <c r="A7168" s="13" t="s">
        <v>6009</v>
      </c>
      <c r="B7168" s="14" t="s">
        <v>6010</v>
      </c>
      <c r="C7168" s="66" t="s">
        <v>17</v>
      </c>
      <c r="D7168" s="66"/>
      <c r="E7168" s="66"/>
      <c r="F7168" s="13" t="s">
        <v>61</v>
      </c>
      <c r="G7168" s="15">
        <v>1</v>
      </c>
      <c r="H7168" s="16">
        <v>63.77</v>
      </c>
      <c r="I7168" s="16">
        <f>TRUNC(TRUNC(G7168,8)*H7168,2)</f>
        <v>63.77</v>
      </c>
    </row>
    <row r="7169" spans="1:9" ht="15" customHeight="1" x14ac:dyDescent="0.25">
      <c r="A7169" s="8"/>
      <c r="B7169" s="8"/>
      <c r="C7169" s="8"/>
      <c r="D7169" s="8"/>
      <c r="E7169" s="8"/>
      <c r="F7169" s="8"/>
      <c r="G7169" s="67" t="s">
        <v>3896</v>
      </c>
      <c r="H7169" s="67"/>
      <c r="I7169" s="17">
        <f>SUM(I7167:I7168)</f>
        <v>63.900000000000006</v>
      </c>
    </row>
    <row r="7170" spans="1:9" ht="15" customHeight="1" x14ac:dyDescent="0.25">
      <c r="A7170" s="64" t="s">
        <v>3872</v>
      </c>
      <c r="B7170" s="64"/>
      <c r="C7170" s="65" t="s">
        <v>3</v>
      </c>
      <c r="D7170" s="65"/>
      <c r="E7170" s="65"/>
      <c r="F7170" s="12" t="s">
        <v>4</v>
      </c>
      <c r="G7170" s="12" t="s">
        <v>3725</v>
      </c>
      <c r="H7170" s="12" t="s">
        <v>3726</v>
      </c>
      <c r="I7170" s="12" t="s">
        <v>3727</v>
      </c>
    </row>
    <row r="7171" spans="1:9" ht="21" customHeight="1" x14ac:dyDescent="0.25">
      <c r="A7171" s="13" t="s">
        <v>3938</v>
      </c>
      <c r="B7171" s="14" t="s">
        <v>3939</v>
      </c>
      <c r="C7171" s="66" t="s">
        <v>17</v>
      </c>
      <c r="D7171" s="66"/>
      <c r="E7171" s="66"/>
      <c r="F7171" s="13" t="s">
        <v>25</v>
      </c>
      <c r="G7171" s="15">
        <v>0.5</v>
      </c>
      <c r="H7171" s="16">
        <v>32.799999999999997</v>
      </c>
      <c r="I7171" s="16">
        <f>TRUNC(TRUNC(G7171,8)*H7171,2)</f>
        <v>16.399999999999999</v>
      </c>
    </row>
    <row r="7172" spans="1:9" ht="15" customHeight="1" x14ac:dyDescent="0.25">
      <c r="A7172" s="13" t="s">
        <v>3899</v>
      </c>
      <c r="B7172" s="14" t="s">
        <v>3900</v>
      </c>
      <c r="C7172" s="66" t="s">
        <v>17</v>
      </c>
      <c r="D7172" s="66"/>
      <c r="E7172" s="66"/>
      <c r="F7172" s="13" t="s">
        <v>25</v>
      </c>
      <c r="G7172" s="15">
        <v>0.5</v>
      </c>
      <c r="H7172" s="16">
        <v>24.37</v>
      </c>
      <c r="I7172" s="16">
        <f>TRUNC(TRUNC(G7172,8)*H7172,2)</f>
        <v>12.18</v>
      </c>
    </row>
    <row r="7173" spans="1:9" ht="18" customHeight="1" x14ac:dyDescent="0.25">
      <c r="A7173" s="8"/>
      <c r="B7173" s="8"/>
      <c r="C7173" s="8"/>
      <c r="D7173" s="8"/>
      <c r="E7173" s="8"/>
      <c r="F7173" s="8"/>
      <c r="G7173" s="67" t="s">
        <v>3875</v>
      </c>
      <c r="H7173" s="67"/>
      <c r="I7173" s="17">
        <f>SUM(I7171:I7172)</f>
        <v>28.58</v>
      </c>
    </row>
    <row r="7174" spans="1:9" ht="15" customHeight="1" x14ac:dyDescent="0.25">
      <c r="A7174" s="8"/>
      <c r="B7174" s="8"/>
      <c r="C7174" s="8"/>
      <c r="D7174" s="8"/>
      <c r="E7174" s="8"/>
      <c r="F7174" s="8"/>
      <c r="G7174" s="68" t="s">
        <v>3745</v>
      </c>
      <c r="H7174" s="68"/>
      <c r="I7174" s="4">
        <f>ROUND(SUM(I7169,I7173),2)</f>
        <v>92.48</v>
      </c>
    </row>
    <row r="7175" spans="1:9" ht="9.9499999999999993" customHeight="1" x14ac:dyDescent="0.25">
      <c r="A7175" s="8"/>
      <c r="B7175" s="8"/>
      <c r="C7175" s="8"/>
      <c r="D7175" s="8"/>
      <c r="E7175" s="8"/>
      <c r="F7175" s="8"/>
      <c r="G7175" s="62"/>
      <c r="H7175" s="62"/>
      <c r="I7175" s="62"/>
    </row>
    <row r="7176" spans="1:9" ht="20.100000000000001" customHeight="1" x14ac:dyDescent="0.25">
      <c r="A7176" s="63" t="s">
        <v>6011</v>
      </c>
      <c r="B7176" s="63"/>
      <c r="C7176" s="63"/>
      <c r="D7176" s="63"/>
      <c r="E7176" s="63"/>
      <c r="F7176" s="63"/>
      <c r="G7176" s="63"/>
      <c r="H7176" s="63"/>
      <c r="I7176" s="63"/>
    </row>
    <row r="7177" spans="1:9" ht="15" customHeight="1" x14ac:dyDescent="0.25">
      <c r="A7177" s="64" t="s">
        <v>3887</v>
      </c>
      <c r="B7177" s="64"/>
      <c r="C7177" s="65" t="s">
        <v>3</v>
      </c>
      <c r="D7177" s="65"/>
      <c r="E7177" s="65"/>
      <c r="F7177" s="12" t="s">
        <v>4</v>
      </c>
      <c r="G7177" s="12" t="s">
        <v>3725</v>
      </c>
      <c r="H7177" s="12" t="s">
        <v>3726</v>
      </c>
      <c r="I7177" s="12" t="s">
        <v>3727</v>
      </c>
    </row>
    <row r="7178" spans="1:9" ht="21" customHeight="1" x14ac:dyDescent="0.25">
      <c r="A7178" s="13" t="s">
        <v>6012</v>
      </c>
      <c r="B7178" s="14" t="s">
        <v>2542</v>
      </c>
      <c r="C7178" s="66" t="s">
        <v>188</v>
      </c>
      <c r="D7178" s="66"/>
      <c r="E7178" s="66"/>
      <c r="F7178" s="13" t="s">
        <v>286</v>
      </c>
      <c r="G7178" s="15">
        <v>1</v>
      </c>
      <c r="H7178" s="16">
        <v>349.9</v>
      </c>
      <c r="I7178" s="16">
        <f>TRUNC(TRUNC(G7178,8)*H7178,2)</f>
        <v>349.9</v>
      </c>
    </row>
    <row r="7179" spans="1:9" ht="15" customHeight="1" x14ac:dyDescent="0.25">
      <c r="A7179" s="13" t="s">
        <v>5076</v>
      </c>
      <c r="B7179" s="14" t="s">
        <v>5077</v>
      </c>
      <c r="C7179" s="66" t="s">
        <v>188</v>
      </c>
      <c r="D7179" s="66"/>
      <c r="E7179" s="66"/>
      <c r="F7179" s="13" t="s">
        <v>465</v>
      </c>
      <c r="G7179" s="15">
        <v>0.84</v>
      </c>
      <c r="H7179" s="16">
        <v>0.27</v>
      </c>
      <c r="I7179" s="16">
        <f>TRUNC(TRUNC(G7179,8)*H7179,2)</f>
        <v>0.22</v>
      </c>
    </row>
    <row r="7180" spans="1:9" ht="15" customHeight="1" x14ac:dyDescent="0.25">
      <c r="A7180" s="8"/>
      <c r="B7180" s="8"/>
      <c r="C7180" s="8"/>
      <c r="D7180" s="8"/>
      <c r="E7180" s="8"/>
      <c r="F7180" s="8"/>
      <c r="G7180" s="67" t="s">
        <v>3896</v>
      </c>
      <c r="H7180" s="67"/>
      <c r="I7180" s="17">
        <f>SUM(I7178:I7179)</f>
        <v>350.12</v>
      </c>
    </row>
    <row r="7181" spans="1:9" ht="15" customHeight="1" x14ac:dyDescent="0.25">
      <c r="A7181" s="64" t="s">
        <v>3872</v>
      </c>
      <c r="B7181" s="64"/>
      <c r="C7181" s="65" t="s">
        <v>3</v>
      </c>
      <c r="D7181" s="65"/>
      <c r="E7181" s="65"/>
      <c r="F7181" s="12" t="s">
        <v>4</v>
      </c>
      <c r="G7181" s="12" t="s">
        <v>3725</v>
      </c>
      <c r="H7181" s="12" t="s">
        <v>3726</v>
      </c>
      <c r="I7181" s="12" t="s">
        <v>3727</v>
      </c>
    </row>
    <row r="7182" spans="1:9" ht="21" customHeight="1" x14ac:dyDescent="0.25">
      <c r="A7182" s="13" t="s">
        <v>3938</v>
      </c>
      <c r="B7182" s="14" t="s">
        <v>3939</v>
      </c>
      <c r="C7182" s="66" t="s">
        <v>17</v>
      </c>
      <c r="D7182" s="66"/>
      <c r="E7182" s="66"/>
      <c r="F7182" s="13" t="s">
        <v>25</v>
      </c>
      <c r="G7182" s="15">
        <v>1</v>
      </c>
      <c r="H7182" s="16">
        <v>32.799999999999997</v>
      </c>
      <c r="I7182" s="16">
        <f>TRUNC(TRUNC(G7182,8)*H7182,2)</f>
        <v>32.799999999999997</v>
      </c>
    </row>
    <row r="7183" spans="1:9" ht="18" customHeight="1" x14ac:dyDescent="0.25">
      <c r="A7183" s="8"/>
      <c r="B7183" s="8"/>
      <c r="C7183" s="8"/>
      <c r="D7183" s="8"/>
      <c r="E7183" s="8"/>
      <c r="F7183" s="8"/>
      <c r="G7183" s="67" t="s">
        <v>3875</v>
      </c>
      <c r="H7183" s="67"/>
      <c r="I7183" s="17">
        <f>SUM(I7182:I7182)</f>
        <v>32.799999999999997</v>
      </c>
    </row>
    <row r="7184" spans="1:9" ht="15" customHeight="1" x14ac:dyDescent="0.25">
      <c r="A7184" s="8"/>
      <c r="B7184" s="8"/>
      <c r="C7184" s="8"/>
      <c r="D7184" s="8"/>
      <c r="E7184" s="8"/>
      <c r="F7184" s="8"/>
      <c r="G7184" s="68" t="s">
        <v>3745</v>
      </c>
      <c r="H7184" s="68"/>
      <c r="I7184" s="4">
        <f>ROUND(SUM(I7180,I7183),2)</f>
        <v>382.92</v>
      </c>
    </row>
    <row r="7185" spans="1:9" ht="9.9499999999999993" customHeight="1" x14ac:dyDescent="0.25">
      <c r="A7185" s="8"/>
      <c r="B7185" s="8"/>
      <c r="C7185" s="8"/>
      <c r="D7185" s="8"/>
      <c r="E7185" s="8"/>
      <c r="F7185" s="8"/>
      <c r="G7185" s="62"/>
      <c r="H7185" s="62"/>
      <c r="I7185" s="62"/>
    </row>
    <row r="7186" spans="1:9" ht="20.100000000000001" customHeight="1" x14ac:dyDescent="0.25">
      <c r="A7186" s="63" t="s">
        <v>6013</v>
      </c>
      <c r="B7186" s="63"/>
      <c r="C7186" s="63"/>
      <c r="D7186" s="63"/>
      <c r="E7186" s="63"/>
      <c r="F7186" s="63"/>
      <c r="G7186" s="63"/>
      <c r="H7186" s="63"/>
      <c r="I7186" s="63"/>
    </row>
    <row r="7187" spans="1:9" ht="15" customHeight="1" x14ac:dyDescent="0.25">
      <c r="A7187" s="64" t="s">
        <v>3887</v>
      </c>
      <c r="B7187" s="64"/>
      <c r="C7187" s="65" t="s">
        <v>3</v>
      </c>
      <c r="D7187" s="65"/>
      <c r="E7187" s="65"/>
      <c r="F7187" s="12" t="s">
        <v>4</v>
      </c>
      <c r="G7187" s="12" t="s">
        <v>3725</v>
      </c>
      <c r="H7187" s="12" t="s">
        <v>3726</v>
      </c>
      <c r="I7187" s="12" t="s">
        <v>3727</v>
      </c>
    </row>
    <row r="7188" spans="1:9" ht="15" customHeight="1" x14ac:dyDescent="0.25">
      <c r="A7188" s="13" t="s">
        <v>6014</v>
      </c>
      <c r="B7188" s="14" t="s">
        <v>6015</v>
      </c>
      <c r="C7188" s="66" t="s">
        <v>17</v>
      </c>
      <c r="D7188" s="66"/>
      <c r="E7188" s="66"/>
      <c r="F7188" s="13" t="s">
        <v>61</v>
      </c>
      <c r="G7188" s="15">
        <v>1</v>
      </c>
      <c r="H7188" s="16">
        <v>36.9</v>
      </c>
      <c r="I7188" s="16">
        <f>TRUNC(TRUNC(G7188,8)*H7188,2)</f>
        <v>36.9</v>
      </c>
    </row>
    <row r="7189" spans="1:9" ht="15" customHeight="1" x14ac:dyDescent="0.25">
      <c r="A7189" s="8"/>
      <c r="B7189" s="8"/>
      <c r="C7189" s="8"/>
      <c r="D7189" s="8"/>
      <c r="E7189" s="8"/>
      <c r="F7189" s="8"/>
      <c r="G7189" s="67" t="s">
        <v>3896</v>
      </c>
      <c r="H7189" s="67"/>
      <c r="I7189" s="17">
        <f>SUM(I7188:I7188)</f>
        <v>36.9</v>
      </c>
    </row>
    <row r="7190" spans="1:9" ht="15" customHeight="1" x14ac:dyDescent="0.25">
      <c r="A7190" s="64" t="s">
        <v>3872</v>
      </c>
      <c r="B7190" s="64"/>
      <c r="C7190" s="65" t="s">
        <v>3</v>
      </c>
      <c r="D7190" s="65"/>
      <c r="E7190" s="65"/>
      <c r="F7190" s="12" t="s">
        <v>4</v>
      </c>
      <c r="G7190" s="12" t="s">
        <v>3725</v>
      </c>
      <c r="H7190" s="12" t="s">
        <v>3726</v>
      </c>
      <c r="I7190" s="12" t="s">
        <v>3727</v>
      </c>
    </row>
    <row r="7191" spans="1:9" ht="21" customHeight="1" x14ac:dyDescent="0.25">
      <c r="A7191" s="13" t="s">
        <v>3938</v>
      </c>
      <c r="B7191" s="14" t="s">
        <v>3939</v>
      </c>
      <c r="C7191" s="66" t="s">
        <v>17</v>
      </c>
      <c r="D7191" s="66"/>
      <c r="E7191" s="66"/>
      <c r="F7191" s="13" t="s">
        <v>25</v>
      </c>
      <c r="G7191" s="15">
        <v>0.15359999999999999</v>
      </c>
      <c r="H7191" s="16">
        <v>32.799999999999997</v>
      </c>
      <c r="I7191" s="16">
        <f>TRUNC(TRUNC(G7191,8)*H7191,2)</f>
        <v>5.03</v>
      </c>
    </row>
    <row r="7192" spans="1:9" ht="15" customHeight="1" x14ac:dyDescent="0.25">
      <c r="A7192" s="13" t="s">
        <v>3899</v>
      </c>
      <c r="B7192" s="14" t="s">
        <v>3900</v>
      </c>
      <c r="C7192" s="66" t="s">
        <v>17</v>
      </c>
      <c r="D7192" s="66"/>
      <c r="E7192" s="66"/>
      <c r="F7192" s="13" t="s">
        <v>25</v>
      </c>
      <c r="G7192" s="15">
        <v>4.8399999999999999E-2</v>
      </c>
      <c r="H7192" s="16">
        <v>24.37</v>
      </c>
      <c r="I7192" s="16">
        <f>TRUNC(TRUNC(G7192,8)*H7192,2)</f>
        <v>1.17</v>
      </c>
    </row>
    <row r="7193" spans="1:9" ht="18" customHeight="1" x14ac:dyDescent="0.25">
      <c r="A7193" s="8"/>
      <c r="B7193" s="8"/>
      <c r="C7193" s="8"/>
      <c r="D7193" s="8"/>
      <c r="E7193" s="8"/>
      <c r="F7193" s="8"/>
      <c r="G7193" s="67" t="s">
        <v>3875</v>
      </c>
      <c r="H7193" s="67"/>
      <c r="I7193" s="17">
        <f>SUM(I7191:I7192)</f>
        <v>6.2</v>
      </c>
    </row>
    <row r="7194" spans="1:9" ht="15" customHeight="1" x14ac:dyDescent="0.25">
      <c r="A7194" s="8"/>
      <c r="B7194" s="8"/>
      <c r="C7194" s="8"/>
      <c r="D7194" s="8"/>
      <c r="E7194" s="8"/>
      <c r="F7194" s="8"/>
      <c r="G7194" s="68" t="s">
        <v>3745</v>
      </c>
      <c r="H7194" s="68"/>
      <c r="I7194" s="4">
        <f>ROUND(SUM(I7189,I7193),2)</f>
        <v>43.1</v>
      </c>
    </row>
    <row r="7195" spans="1:9" ht="9.9499999999999993" customHeight="1" x14ac:dyDescent="0.25">
      <c r="A7195" s="8"/>
      <c r="B7195" s="8"/>
      <c r="C7195" s="8"/>
      <c r="D7195" s="8"/>
      <c r="E7195" s="8"/>
      <c r="F7195" s="8"/>
      <c r="G7195" s="62"/>
      <c r="H7195" s="62"/>
      <c r="I7195" s="62"/>
    </row>
    <row r="7196" spans="1:9" ht="20.100000000000001" customHeight="1" x14ac:dyDescent="0.25">
      <c r="A7196" s="63" t="s">
        <v>6016</v>
      </c>
      <c r="B7196" s="63"/>
      <c r="C7196" s="63"/>
      <c r="D7196" s="63"/>
      <c r="E7196" s="63"/>
      <c r="F7196" s="63"/>
      <c r="G7196" s="63"/>
      <c r="H7196" s="63"/>
      <c r="I7196" s="63"/>
    </row>
    <row r="7197" spans="1:9" ht="15" customHeight="1" x14ac:dyDescent="0.25">
      <c r="A7197" s="64" t="s">
        <v>3887</v>
      </c>
      <c r="B7197" s="64"/>
      <c r="C7197" s="65" t="s">
        <v>3</v>
      </c>
      <c r="D7197" s="65"/>
      <c r="E7197" s="65"/>
      <c r="F7197" s="12" t="s">
        <v>4</v>
      </c>
      <c r="G7197" s="12" t="s">
        <v>3725</v>
      </c>
      <c r="H7197" s="12" t="s">
        <v>3726</v>
      </c>
      <c r="I7197" s="12" t="s">
        <v>3727</v>
      </c>
    </row>
    <row r="7198" spans="1:9" ht="29.1" customHeight="1" x14ac:dyDescent="0.25">
      <c r="A7198" s="13" t="s">
        <v>4857</v>
      </c>
      <c r="B7198" s="14" t="s">
        <v>4858</v>
      </c>
      <c r="C7198" s="66" t="s">
        <v>17</v>
      </c>
      <c r="D7198" s="66"/>
      <c r="E7198" s="66"/>
      <c r="F7198" s="13" t="s">
        <v>61</v>
      </c>
      <c r="G7198" s="15">
        <v>6</v>
      </c>
      <c r="H7198" s="16">
        <v>0.61</v>
      </c>
      <c r="I7198" s="16">
        <f>ROUND(ROUND(G7198,8)*H7198,2)</f>
        <v>3.66</v>
      </c>
    </row>
    <row r="7199" spans="1:9" ht="29.1" customHeight="1" x14ac:dyDescent="0.25">
      <c r="A7199" s="13" t="s">
        <v>5198</v>
      </c>
      <c r="B7199" s="14" t="s">
        <v>5199</v>
      </c>
      <c r="C7199" s="66" t="s">
        <v>17</v>
      </c>
      <c r="D7199" s="66"/>
      <c r="E7199" s="66"/>
      <c r="F7199" s="13" t="s">
        <v>72</v>
      </c>
      <c r="G7199" s="15">
        <v>2.08</v>
      </c>
      <c r="H7199" s="16">
        <v>473.2</v>
      </c>
      <c r="I7199" s="16">
        <f>ROUND(ROUND(G7199,8)*H7199,2)</f>
        <v>984.26</v>
      </c>
    </row>
    <row r="7200" spans="1:9" ht="15" customHeight="1" x14ac:dyDescent="0.25">
      <c r="A7200" s="13" t="s">
        <v>5200</v>
      </c>
      <c r="B7200" s="14" t="s">
        <v>5201</v>
      </c>
      <c r="C7200" s="66" t="s">
        <v>17</v>
      </c>
      <c r="D7200" s="66"/>
      <c r="E7200" s="66"/>
      <c r="F7200" s="13" t="s">
        <v>740</v>
      </c>
      <c r="G7200" s="15">
        <v>2.66</v>
      </c>
      <c r="H7200" s="16">
        <v>45.88</v>
      </c>
      <c r="I7200" s="16">
        <f>ROUND(ROUND(G7200,8)*H7200,2)</f>
        <v>122.04</v>
      </c>
    </row>
    <row r="7201" spans="1:9" ht="15" customHeight="1" x14ac:dyDescent="0.25">
      <c r="A7201" s="13" t="s">
        <v>5183</v>
      </c>
      <c r="B7201" s="14" t="s">
        <v>5184</v>
      </c>
      <c r="C7201" s="66" t="s">
        <v>17</v>
      </c>
      <c r="D7201" s="66"/>
      <c r="E7201" s="66"/>
      <c r="F7201" s="13" t="s">
        <v>740</v>
      </c>
      <c r="G7201" s="15">
        <v>0.1</v>
      </c>
      <c r="H7201" s="16">
        <v>110.06</v>
      </c>
      <c r="I7201" s="16">
        <f>ROUND(ROUND(G7201,8)*H7201,2)</f>
        <v>11.01</v>
      </c>
    </row>
    <row r="7202" spans="1:9" ht="21" customHeight="1" x14ac:dyDescent="0.25">
      <c r="A7202" s="13" t="s">
        <v>5202</v>
      </c>
      <c r="B7202" s="14" t="s">
        <v>5203</v>
      </c>
      <c r="C7202" s="66" t="s">
        <v>17</v>
      </c>
      <c r="D7202" s="66"/>
      <c r="E7202" s="66"/>
      <c r="F7202" s="13" t="s">
        <v>61</v>
      </c>
      <c r="G7202" s="15">
        <v>2</v>
      </c>
      <c r="H7202" s="16">
        <v>15.88</v>
      </c>
      <c r="I7202" s="16">
        <f>ROUND(ROUND(G7202,8)*H7202,2)</f>
        <v>31.76</v>
      </c>
    </row>
    <row r="7203" spans="1:9" ht="15" customHeight="1" x14ac:dyDescent="0.25">
      <c r="A7203" s="8"/>
      <c r="B7203" s="8"/>
      <c r="C7203" s="8"/>
      <c r="D7203" s="8"/>
      <c r="E7203" s="8"/>
      <c r="F7203" s="8"/>
      <c r="G7203" s="67" t="s">
        <v>3896</v>
      </c>
      <c r="H7203" s="67"/>
      <c r="I7203" s="17">
        <f>SUM(I7198:I7202)</f>
        <v>1152.73</v>
      </c>
    </row>
    <row r="7204" spans="1:9" ht="15" customHeight="1" x14ac:dyDescent="0.25">
      <c r="A7204" s="64" t="s">
        <v>3872</v>
      </c>
      <c r="B7204" s="64"/>
      <c r="C7204" s="65" t="s">
        <v>3</v>
      </c>
      <c r="D7204" s="65"/>
      <c r="E7204" s="65"/>
      <c r="F7204" s="12" t="s">
        <v>4</v>
      </c>
      <c r="G7204" s="12" t="s">
        <v>3725</v>
      </c>
      <c r="H7204" s="12" t="s">
        <v>3726</v>
      </c>
      <c r="I7204" s="12" t="s">
        <v>3727</v>
      </c>
    </row>
    <row r="7205" spans="1:9" ht="21" customHeight="1" x14ac:dyDescent="0.25">
      <c r="A7205" s="13" t="s">
        <v>4885</v>
      </c>
      <c r="B7205" s="14" t="s">
        <v>4886</v>
      </c>
      <c r="C7205" s="66" t="s">
        <v>17</v>
      </c>
      <c r="D7205" s="66"/>
      <c r="E7205" s="66"/>
      <c r="F7205" s="13" t="s">
        <v>25</v>
      </c>
      <c r="G7205" s="15">
        <v>6.15</v>
      </c>
      <c r="H7205" s="16">
        <v>33.369999999999997</v>
      </c>
      <c r="I7205" s="16">
        <f>ROUND(ROUND(G7205,8)*H7205,2)</f>
        <v>205.23</v>
      </c>
    </row>
    <row r="7206" spans="1:9" ht="15" customHeight="1" x14ac:dyDescent="0.25">
      <c r="A7206" s="13" t="s">
        <v>3899</v>
      </c>
      <c r="B7206" s="14" t="s">
        <v>3900</v>
      </c>
      <c r="C7206" s="66" t="s">
        <v>17</v>
      </c>
      <c r="D7206" s="66"/>
      <c r="E7206" s="66"/>
      <c r="F7206" s="13" t="s">
        <v>25</v>
      </c>
      <c r="G7206" s="15">
        <v>3.14</v>
      </c>
      <c r="H7206" s="16">
        <v>24.37</v>
      </c>
      <c r="I7206" s="16">
        <f>ROUND(ROUND(G7206,8)*H7206,2)</f>
        <v>76.52</v>
      </c>
    </row>
    <row r="7207" spans="1:9" ht="18" customHeight="1" x14ac:dyDescent="0.25">
      <c r="A7207" s="8"/>
      <c r="B7207" s="8"/>
      <c r="C7207" s="8"/>
      <c r="D7207" s="8"/>
      <c r="E7207" s="8"/>
      <c r="F7207" s="8"/>
      <c r="G7207" s="67" t="s">
        <v>3875</v>
      </c>
      <c r="H7207" s="67"/>
      <c r="I7207" s="17">
        <f>SUM(I7205:I7206)</f>
        <v>281.75</v>
      </c>
    </row>
    <row r="7208" spans="1:9" ht="15" customHeight="1" x14ac:dyDescent="0.25">
      <c r="A7208" s="64" t="s">
        <v>3741</v>
      </c>
      <c r="B7208" s="64"/>
      <c r="C7208" s="65" t="s">
        <v>3</v>
      </c>
      <c r="D7208" s="65"/>
      <c r="E7208" s="65"/>
      <c r="F7208" s="12" t="s">
        <v>4</v>
      </c>
      <c r="G7208" s="12" t="s">
        <v>3725</v>
      </c>
      <c r="H7208" s="12" t="s">
        <v>3726</v>
      </c>
      <c r="I7208" s="12" t="s">
        <v>3727</v>
      </c>
    </row>
    <row r="7209" spans="1:9" ht="38.1" customHeight="1" x14ac:dyDescent="0.25">
      <c r="A7209" s="13" t="s">
        <v>6017</v>
      </c>
      <c r="B7209" s="14" t="s">
        <v>6018</v>
      </c>
      <c r="C7209" s="66" t="s">
        <v>17</v>
      </c>
      <c r="D7209" s="66"/>
      <c r="E7209" s="66"/>
      <c r="F7209" s="13" t="s">
        <v>61</v>
      </c>
      <c r="G7209" s="15">
        <v>2</v>
      </c>
      <c r="H7209" s="16">
        <v>231.93</v>
      </c>
      <c r="I7209" s="16">
        <f>ROUND(ROUND(G7209,8)*H7209,2)</f>
        <v>463.86</v>
      </c>
    </row>
    <row r="7210" spans="1:9" ht="15" customHeight="1" x14ac:dyDescent="0.25">
      <c r="A7210" s="8"/>
      <c r="B7210" s="8"/>
      <c r="C7210" s="8"/>
      <c r="D7210" s="8"/>
      <c r="E7210" s="8"/>
      <c r="F7210" s="8"/>
      <c r="G7210" s="67" t="s">
        <v>3744</v>
      </c>
      <c r="H7210" s="67"/>
      <c r="I7210" s="17">
        <f>SUM(I7209:I7209)</f>
        <v>463.86</v>
      </c>
    </row>
    <row r="7211" spans="1:9" ht="15" customHeight="1" x14ac:dyDescent="0.25">
      <c r="A7211" s="69" t="s">
        <v>5208</v>
      </c>
      <c r="B7211" s="69"/>
      <c r="C7211" s="69"/>
      <c r="D7211" s="8"/>
      <c r="E7211" s="8"/>
      <c r="F7211" s="8"/>
      <c r="G7211" s="68" t="s">
        <v>3745</v>
      </c>
      <c r="H7211" s="68"/>
      <c r="I7211" s="4">
        <v>1898.34</v>
      </c>
    </row>
    <row r="7212" spans="1:9" ht="15.95" customHeight="1" x14ac:dyDescent="0.25">
      <c r="A7212" s="69"/>
      <c r="B7212" s="69"/>
      <c r="C7212" s="69"/>
      <c r="D7212" s="8"/>
      <c r="E7212" s="8"/>
      <c r="F7212" s="8"/>
      <c r="G7212" s="8"/>
      <c r="H7212" s="8"/>
      <c r="I7212" s="8"/>
    </row>
    <row r="7213" spans="1:9" ht="9.9499999999999993" customHeight="1" x14ac:dyDescent="0.25">
      <c r="A7213" s="8"/>
      <c r="B7213" s="8"/>
      <c r="C7213" s="8"/>
      <c r="D7213" s="8"/>
      <c r="E7213" s="8"/>
      <c r="F7213" s="8"/>
      <c r="G7213" s="62"/>
      <c r="H7213" s="62"/>
      <c r="I7213" s="62"/>
    </row>
    <row r="7214" spans="1:9" ht="20.100000000000001" customHeight="1" x14ac:dyDescent="0.25">
      <c r="A7214" s="63" t="s">
        <v>6019</v>
      </c>
      <c r="B7214" s="63"/>
      <c r="C7214" s="63"/>
      <c r="D7214" s="63"/>
      <c r="E7214" s="63"/>
      <c r="F7214" s="63"/>
      <c r="G7214" s="63"/>
      <c r="H7214" s="63"/>
      <c r="I7214" s="63"/>
    </row>
    <row r="7215" spans="1:9" ht="15" customHeight="1" x14ac:dyDescent="0.25">
      <c r="A7215" s="64" t="s">
        <v>3887</v>
      </c>
      <c r="B7215" s="64"/>
      <c r="C7215" s="65" t="s">
        <v>3</v>
      </c>
      <c r="D7215" s="65"/>
      <c r="E7215" s="65"/>
      <c r="F7215" s="12" t="s">
        <v>4</v>
      </c>
      <c r="G7215" s="12" t="s">
        <v>3725</v>
      </c>
      <c r="H7215" s="12" t="s">
        <v>3726</v>
      </c>
      <c r="I7215" s="12" t="s">
        <v>3727</v>
      </c>
    </row>
    <row r="7216" spans="1:9" ht="29.1" customHeight="1" x14ac:dyDescent="0.25">
      <c r="A7216" s="13" t="s">
        <v>4857</v>
      </c>
      <c r="B7216" s="14" t="s">
        <v>4858</v>
      </c>
      <c r="C7216" s="66" t="s">
        <v>17</v>
      </c>
      <c r="D7216" s="66"/>
      <c r="E7216" s="66"/>
      <c r="F7216" s="13" t="s">
        <v>61</v>
      </c>
      <c r="G7216" s="15">
        <v>6</v>
      </c>
      <c r="H7216" s="16">
        <v>0.61</v>
      </c>
      <c r="I7216" s="16">
        <f>ROUND(ROUND(G7216,8)*H7216,2)</f>
        <v>3.66</v>
      </c>
    </row>
    <row r="7217" spans="1:9" ht="29.1" customHeight="1" x14ac:dyDescent="0.25">
      <c r="A7217" s="13" t="s">
        <v>5198</v>
      </c>
      <c r="B7217" s="14" t="s">
        <v>5199</v>
      </c>
      <c r="C7217" s="66" t="s">
        <v>17</v>
      </c>
      <c r="D7217" s="66"/>
      <c r="E7217" s="66"/>
      <c r="F7217" s="13" t="s">
        <v>72</v>
      </c>
      <c r="G7217" s="15">
        <v>2.58</v>
      </c>
      <c r="H7217" s="16">
        <v>473.2</v>
      </c>
      <c r="I7217" s="16">
        <f>ROUND(ROUND(G7217,8)*H7217,2)</f>
        <v>1220.8599999999999</v>
      </c>
    </row>
    <row r="7218" spans="1:9" ht="15" customHeight="1" x14ac:dyDescent="0.25">
      <c r="A7218" s="13" t="s">
        <v>5200</v>
      </c>
      <c r="B7218" s="14" t="s">
        <v>5201</v>
      </c>
      <c r="C7218" s="66" t="s">
        <v>17</v>
      </c>
      <c r="D7218" s="66"/>
      <c r="E7218" s="66"/>
      <c r="F7218" s="13" t="s">
        <v>740</v>
      </c>
      <c r="G7218" s="15">
        <v>3.3</v>
      </c>
      <c r="H7218" s="16">
        <v>45.88</v>
      </c>
      <c r="I7218" s="16">
        <f>ROUND(ROUND(G7218,8)*H7218,2)</f>
        <v>151.4</v>
      </c>
    </row>
    <row r="7219" spans="1:9" ht="15" customHeight="1" x14ac:dyDescent="0.25">
      <c r="A7219" s="13" t="s">
        <v>5183</v>
      </c>
      <c r="B7219" s="14" t="s">
        <v>5184</v>
      </c>
      <c r="C7219" s="66" t="s">
        <v>17</v>
      </c>
      <c r="D7219" s="66"/>
      <c r="E7219" s="66"/>
      <c r="F7219" s="13" t="s">
        <v>740</v>
      </c>
      <c r="G7219" s="15">
        <v>0.13</v>
      </c>
      <c r="H7219" s="16">
        <v>110.06</v>
      </c>
      <c r="I7219" s="16">
        <f>ROUND(ROUND(G7219,8)*H7219,2)</f>
        <v>14.31</v>
      </c>
    </row>
    <row r="7220" spans="1:9" ht="21" customHeight="1" x14ac:dyDescent="0.25">
      <c r="A7220" s="13" t="s">
        <v>5202</v>
      </c>
      <c r="B7220" s="14" t="s">
        <v>5203</v>
      </c>
      <c r="C7220" s="66" t="s">
        <v>17</v>
      </c>
      <c r="D7220" s="66"/>
      <c r="E7220" s="66"/>
      <c r="F7220" s="13" t="s">
        <v>61</v>
      </c>
      <c r="G7220" s="15">
        <v>2</v>
      </c>
      <c r="H7220" s="16">
        <v>15.88</v>
      </c>
      <c r="I7220" s="16">
        <f>ROUND(ROUND(G7220,8)*H7220,2)</f>
        <v>31.76</v>
      </c>
    </row>
    <row r="7221" spans="1:9" ht="15" customHeight="1" x14ac:dyDescent="0.25">
      <c r="A7221" s="8"/>
      <c r="B7221" s="8"/>
      <c r="C7221" s="8"/>
      <c r="D7221" s="8"/>
      <c r="E7221" s="8"/>
      <c r="F7221" s="8"/>
      <c r="G7221" s="67" t="s">
        <v>3896</v>
      </c>
      <c r="H7221" s="67"/>
      <c r="I7221" s="17">
        <f>SUM(I7216:I7220)</f>
        <v>1421.99</v>
      </c>
    </row>
    <row r="7222" spans="1:9" ht="15" customHeight="1" x14ac:dyDescent="0.25">
      <c r="A7222" s="64" t="s">
        <v>3872</v>
      </c>
      <c r="B7222" s="64"/>
      <c r="C7222" s="65" t="s">
        <v>3</v>
      </c>
      <c r="D7222" s="65"/>
      <c r="E7222" s="65"/>
      <c r="F7222" s="12" t="s">
        <v>4</v>
      </c>
      <c r="G7222" s="12" t="s">
        <v>3725</v>
      </c>
      <c r="H7222" s="12" t="s">
        <v>3726</v>
      </c>
      <c r="I7222" s="12" t="s">
        <v>3727</v>
      </c>
    </row>
    <row r="7223" spans="1:9" ht="21" customHeight="1" x14ac:dyDescent="0.25">
      <c r="A7223" s="13" t="s">
        <v>4885</v>
      </c>
      <c r="B7223" s="14" t="s">
        <v>4886</v>
      </c>
      <c r="C7223" s="66" t="s">
        <v>17</v>
      </c>
      <c r="D7223" s="66"/>
      <c r="E7223" s="66"/>
      <c r="F7223" s="13" t="s">
        <v>25</v>
      </c>
      <c r="G7223" s="15">
        <v>8.07</v>
      </c>
      <c r="H7223" s="16">
        <v>33.369999999999997</v>
      </c>
      <c r="I7223" s="16">
        <f>ROUND(ROUND(G7223,8)*H7223,2)</f>
        <v>269.3</v>
      </c>
    </row>
    <row r="7224" spans="1:9" ht="15" customHeight="1" x14ac:dyDescent="0.25">
      <c r="A7224" s="13" t="s">
        <v>3899</v>
      </c>
      <c r="B7224" s="14" t="s">
        <v>3900</v>
      </c>
      <c r="C7224" s="66" t="s">
        <v>17</v>
      </c>
      <c r="D7224" s="66"/>
      <c r="E7224" s="66"/>
      <c r="F7224" s="13" t="s">
        <v>25</v>
      </c>
      <c r="G7224" s="15">
        <v>4.12</v>
      </c>
      <c r="H7224" s="16">
        <v>24.37</v>
      </c>
      <c r="I7224" s="16">
        <f>ROUND(ROUND(G7224,8)*H7224,2)</f>
        <v>100.4</v>
      </c>
    </row>
    <row r="7225" spans="1:9" ht="18" customHeight="1" x14ac:dyDescent="0.25">
      <c r="A7225" s="8"/>
      <c r="B7225" s="8"/>
      <c r="C7225" s="8"/>
      <c r="D7225" s="8"/>
      <c r="E7225" s="8"/>
      <c r="F7225" s="8"/>
      <c r="G7225" s="67" t="s">
        <v>3875</v>
      </c>
      <c r="H7225" s="67"/>
      <c r="I7225" s="17">
        <f>SUM(I7223:I7224)</f>
        <v>369.70000000000005</v>
      </c>
    </row>
    <row r="7226" spans="1:9" ht="15" customHeight="1" x14ac:dyDescent="0.25">
      <c r="A7226" s="64" t="s">
        <v>3741</v>
      </c>
      <c r="B7226" s="64"/>
      <c r="C7226" s="65" t="s">
        <v>3</v>
      </c>
      <c r="D7226" s="65"/>
      <c r="E7226" s="65"/>
      <c r="F7226" s="12" t="s">
        <v>4</v>
      </c>
      <c r="G7226" s="12" t="s">
        <v>3725</v>
      </c>
      <c r="H7226" s="12" t="s">
        <v>3726</v>
      </c>
      <c r="I7226" s="12" t="s">
        <v>3727</v>
      </c>
    </row>
    <row r="7227" spans="1:9" ht="21" customHeight="1" x14ac:dyDescent="0.25">
      <c r="A7227" s="13" t="s">
        <v>5204</v>
      </c>
      <c r="B7227" s="14" t="s">
        <v>5205</v>
      </c>
      <c r="C7227" s="66" t="s">
        <v>17</v>
      </c>
      <c r="D7227" s="66"/>
      <c r="E7227" s="66"/>
      <c r="F7227" s="13" t="s">
        <v>61</v>
      </c>
      <c r="G7227" s="15">
        <v>1</v>
      </c>
      <c r="H7227" s="16">
        <v>212.08</v>
      </c>
      <c r="I7227" s="16">
        <f>ROUND(ROUND(G7227,8)*H7227,2)</f>
        <v>212.08</v>
      </c>
    </row>
    <row r="7228" spans="1:9" ht="21" customHeight="1" x14ac:dyDescent="0.25">
      <c r="A7228" s="13" t="s">
        <v>5206</v>
      </c>
      <c r="B7228" s="14" t="s">
        <v>5207</v>
      </c>
      <c r="C7228" s="66" t="s">
        <v>17</v>
      </c>
      <c r="D7228" s="66"/>
      <c r="E7228" s="66"/>
      <c r="F7228" s="13" t="s">
        <v>61</v>
      </c>
      <c r="G7228" s="15">
        <v>1</v>
      </c>
      <c r="H7228" s="16">
        <v>11.59</v>
      </c>
      <c r="I7228" s="16">
        <f>ROUND(ROUND(G7228,8)*H7228,2)</f>
        <v>11.59</v>
      </c>
    </row>
    <row r="7229" spans="1:9" ht="15" customHeight="1" x14ac:dyDescent="0.25">
      <c r="A7229" s="8"/>
      <c r="B7229" s="8"/>
      <c r="C7229" s="8"/>
      <c r="D7229" s="8"/>
      <c r="E7229" s="8"/>
      <c r="F7229" s="8"/>
      <c r="G7229" s="67" t="s">
        <v>3744</v>
      </c>
      <c r="H7229" s="67"/>
      <c r="I7229" s="17">
        <f>SUM(I7227:I7228)</f>
        <v>223.67000000000002</v>
      </c>
    </row>
    <row r="7230" spans="1:9" ht="15" customHeight="1" x14ac:dyDescent="0.25">
      <c r="A7230" s="69" t="s">
        <v>5208</v>
      </c>
      <c r="B7230" s="69"/>
      <c r="C7230" s="69"/>
      <c r="D7230" s="8"/>
      <c r="E7230" s="8"/>
      <c r="F7230" s="8"/>
      <c r="G7230" s="68" t="s">
        <v>3745</v>
      </c>
      <c r="H7230" s="68"/>
      <c r="I7230" s="4">
        <v>2015.36</v>
      </c>
    </row>
    <row r="7231" spans="1:9" ht="15.95" customHeight="1" x14ac:dyDescent="0.25">
      <c r="A7231" s="69"/>
      <c r="B7231" s="69"/>
      <c r="C7231" s="69"/>
      <c r="D7231" s="8"/>
      <c r="E7231" s="8"/>
      <c r="F7231" s="8"/>
      <c r="G7231" s="8"/>
      <c r="H7231" s="8"/>
      <c r="I7231" s="8"/>
    </row>
    <row r="7232" spans="1:9" ht="9.9499999999999993" customHeight="1" x14ac:dyDescent="0.25">
      <c r="A7232" s="8"/>
      <c r="B7232" s="8"/>
      <c r="C7232" s="8"/>
      <c r="D7232" s="8"/>
      <c r="E7232" s="8"/>
      <c r="F7232" s="8"/>
      <c r="G7232" s="62"/>
      <c r="H7232" s="62"/>
      <c r="I7232" s="62"/>
    </row>
    <row r="7233" spans="1:9" ht="20.100000000000001" customHeight="1" x14ac:dyDescent="0.25">
      <c r="A7233" s="63" t="s">
        <v>6020</v>
      </c>
      <c r="B7233" s="63"/>
      <c r="C7233" s="63"/>
      <c r="D7233" s="63"/>
      <c r="E7233" s="63"/>
      <c r="F7233" s="63"/>
      <c r="G7233" s="63"/>
      <c r="H7233" s="63"/>
      <c r="I7233" s="63"/>
    </row>
    <row r="7234" spans="1:9" ht="15" customHeight="1" x14ac:dyDescent="0.25">
      <c r="A7234" s="64" t="s">
        <v>3887</v>
      </c>
      <c r="B7234" s="64"/>
      <c r="C7234" s="65" t="s">
        <v>3</v>
      </c>
      <c r="D7234" s="65"/>
      <c r="E7234" s="65"/>
      <c r="F7234" s="12" t="s">
        <v>4</v>
      </c>
      <c r="G7234" s="12" t="s">
        <v>3725</v>
      </c>
      <c r="H7234" s="12" t="s">
        <v>3726</v>
      </c>
      <c r="I7234" s="12" t="s">
        <v>3727</v>
      </c>
    </row>
    <row r="7235" spans="1:9" ht="29.1" customHeight="1" x14ac:dyDescent="0.25">
      <c r="A7235" s="13" t="s">
        <v>4857</v>
      </c>
      <c r="B7235" s="14" t="s">
        <v>4858</v>
      </c>
      <c r="C7235" s="66" t="s">
        <v>17</v>
      </c>
      <c r="D7235" s="66"/>
      <c r="E7235" s="66"/>
      <c r="F7235" s="13" t="s">
        <v>61</v>
      </c>
      <c r="G7235" s="15">
        <v>9</v>
      </c>
      <c r="H7235" s="16">
        <v>0.61</v>
      </c>
      <c r="I7235" s="16">
        <f>ROUND(ROUND(G7235,8)*H7235,2)</f>
        <v>5.49</v>
      </c>
    </row>
    <row r="7236" spans="1:9" ht="29.1" customHeight="1" x14ac:dyDescent="0.25">
      <c r="A7236" s="13" t="s">
        <v>5198</v>
      </c>
      <c r="B7236" s="14" t="s">
        <v>5199</v>
      </c>
      <c r="C7236" s="66" t="s">
        <v>17</v>
      </c>
      <c r="D7236" s="66"/>
      <c r="E7236" s="66"/>
      <c r="F7236" s="13" t="s">
        <v>72</v>
      </c>
      <c r="G7236" s="15">
        <v>4.4800000000000004</v>
      </c>
      <c r="H7236" s="16">
        <v>473.2</v>
      </c>
      <c r="I7236" s="16">
        <f>ROUND(ROUND(G7236,8)*H7236,2)</f>
        <v>2119.94</v>
      </c>
    </row>
    <row r="7237" spans="1:9" ht="15" customHeight="1" x14ac:dyDescent="0.25">
      <c r="A7237" s="13" t="s">
        <v>5200</v>
      </c>
      <c r="B7237" s="14" t="s">
        <v>5201</v>
      </c>
      <c r="C7237" s="66" t="s">
        <v>17</v>
      </c>
      <c r="D7237" s="66"/>
      <c r="E7237" s="66"/>
      <c r="F7237" s="13" t="s">
        <v>740</v>
      </c>
      <c r="G7237" s="15">
        <v>5.73</v>
      </c>
      <c r="H7237" s="16">
        <v>45.88</v>
      </c>
      <c r="I7237" s="16">
        <f>ROUND(ROUND(G7237,8)*H7237,2)</f>
        <v>262.89</v>
      </c>
    </row>
    <row r="7238" spans="1:9" ht="15" customHeight="1" x14ac:dyDescent="0.25">
      <c r="A7238" s="13" t="s">
        <v>5183</v>
      </c>
      <c r="B7238" s="14" t="s">
        <v>5184</v>
      </c>
      <c r="C7238" s="66" t="s">
        <v>17</v>
      </c>
      <c r="D7238" s="66"/>
      <c r="E7238" s="66"/>
      <c r="F7238" s="13" t="s">
        <v>740</v>
      </c>
      <c r="G7238" s="15">
        <v>0.22</v>
      </c>
      <c r="H7238" s="16">
        <v>110.06</v>
      </c>
      <c r="I7238" s="16">
        <f>ROUND(ROUND(G7238,8)*H7238,2)</f>
        <v>24.21</v>
      </c>
    </row>
    <row r="7239" spans="1:9" ht="21" customHeight="1" x14ac:dyDescent="0.25">
      <c r="A7239" s="13" t="s">
        <v>5202</v>
      </c>
      <c r="B7239" s="14" t="s">
        <v>5203</v>
      </c>
      <c r="C7239" s="66" t="s">
        <v>17</v>
      </c>
      <c r="D7239" s="66"/>
      <c r="E7239" s="66"/>
      <c r="F7239" s="13" t="s">
        <v>61</v>
      </c>
      <c r="G7239" s="15">
        <v>3</v>
      </c>
      <c r="H7239" s="16">
        <v>15.88</v>
      </c>
      <c r="I7239" s="16">
        <f>ROUND(ROUND(G7239,8)*H7239,2)</f>
        <v>47.64</v>
      </c>
    </row>
    <row r="7240" spans="1:9" ht="15" customHeight="1" x14ac:dyDescent="0.25">
      <c r="A7240" s="8"/>
      <c r="B7240" s="8"/>
      <c r="C7240" s="8"/>
      <c r="D7240" s="8"/>
      <c r="E7240" s="8"/>
      <c r="F7240" s="8"/>
      <c r="G7240" s="67" t="s">
        <v>3896</v>
      </c>
      <c r="H7240" s="67"/>
      <c r="I7240" s="17">
        <f>SUM(I7235:I7239)</f>
        <v>2460.1699999999996</v>
      </c>
    </row>
    <row r="7241" spans="1:9" ht="15" customHeight="1" x14ac:dyDescent="0.25">
      <c r="A7241" s="64" t="s">
        <v>3872</v>
      </c>
      <c r="B7241" s="64"/>
      <c r="C7241" s="65" t="s">
        <v>3</v>
      </c>
      <c r="D7241" s="65"/>
      <c r="E7241" s="65"/>
      <c r="F7241" s="12" t="s">
        <v>4</v>
      </c>
      <c r="G7241" s="12" t="s">
        <v>3725</v>
      </c>
      <c r="H7241" s="12" t="s">
        <v>3726</v>
      </c>
      <c r="I7241" s="12" t="s">
        <v>3727</v>
      </c>
    </row>
    <row r="7242" spans="1:9" ht="21" customHeight="1" x14ac:dyDescent="0.25">
      <c r="A7242" s="13" t="s">
        <v>4885</v>
      </c>
      <c r="B7242" s="14" t="s">
        <v>4886</v>
      </c>
      <c r="C7242" s="66" t="s">
        <v>17</v>
      </c>
      <c r="D7242" s="66"/>
      <c r="E7242" s="66"/>
      <c r="F7242" s="13" t="s">
        <v>25</v>
      </c>
      <c r="G7242" s="15">
        <v>15.37</v>
      </c>
      <c r="H7242" s="16">
        <v>33.369999999999997</v>
      </c>
      <c r="I7242" s="16">
        <f>ROUND(ROUND(G7242,8)*H7242,2)</f>
        <v>512.9</v>
      </c>
    </row>
    <row r="7243" spans="1:9" ht="15" customHeight="1" x14ac:dyDescent="0.25">
      <c r="A7243" s="13" t="s">
        <v>3899</v>
      </c>
      <c r="B7243" s="14" t="s">
        <v>3900</v>
      </c>
      <c r="C7243" s="66" t="s">
        <v>17</v>
      </c>
      <c r="D7243" s="66"/>
      <c r="E7243" s="66"/>
      <c r="F7243" s="13" t="s">
        <v>25</v>
      </c>
      <c r="G7243" s="15">
        <v>7.85</v>
      </c>
      <c r="H7243" s="16">
        <v>24.37</v>
      </c>
      <c r="I7243" s="16">
        <f>ROUND(ROUND(G7243,8)*H7243,2)</f>
        <v>191.3</v>
      </c>
    </row>
    <row r="7244" spans="1:9" ht="18" customHeight="1" x14ac:dyDescent="0.25">
      <c r="A7244" s="8"/>
      <c r="B7244" s="8"/>
      <c r="C7244" s="8"/>
      <c r="D7244" s="8"/>
      <c r="E7244" s="8"/>
      <c r="F7244" s="8"/>
      <c r="G7244" s="67" t="s">
        <v>3875</v>
      </c>
      <c r="H7244" s="67"/>
      <c r="I7244" s="17">
        <f>SUM(I7242:I7243)</f>
        <v>704.2</v>
      </c>
    </row>
    <row r="7245" spans="1:9" ht="15" customHeight="1" x14ac:dyDescent="0.25">
      <c r="A7245" s="64" t="s">
        <v>3741</v>
      </c>
      <c r="B7245" s="64"/>
      <c r="C7245" s="65" t="s">
        <v>3</v>
      </c>
      <c r="D7245" s="65"/>
      <c r="E7245" s="65"/>
      <c r="F7245" s="12" t="s">
        <v>4</v>
      </c>
      <c r="G7245" s="12" t="s">
        <v>3725</v>
      </c>
      <c r="H7245" s="12" t="s">
        <v>3726</v>
      </c>
      <c r="I7245" s="12" t="s">
        <v>3727</v>
      </c>
    </row>
    <row r="7246" spans="1:9" ht="38.1" customHeight="1" x14ac:dyDescent="0.25">
      <c r="A7246" s="13" t="s">
        <v>6017</v>
      </c>
      <c r="B7246" s="14" t="s">
        <v>6018</v>
      </c>
      <c r="C7246" s="66" t="s">
        <v>17</v>
      </c>
      <c r="D7246" s="66"/>
      <c r="E7246" s="66"/>
      <c r="F7246" s="13" t="s">
        <v>61</v>
      </c>
      <c r="G7246" s="15">
        <v>5</v>
      </c>
      <c r="H7246" s="16">
        <v>231.93</v>
      </c>
      <c r="I7246" s="16">
        <f>ROUND(ROUND(G7246,8)*H7246,2)</f>
        <v>1159.6500000000001</v>
      </c>
    </row>
    <row r="7247" spans="1:9" ht="15" customHeight="1" x14ac:dyDescent="0.25">
      <c r="A7247" s="8"/>
      <c r="B7247" s="8"/>
      <c r="C7247" s="8"/>
      <c r="D7247" s="8"/>
      <c r="E7247" s="8"/>
      <c r="F7247" s="8"/>
      <c r="G7247" s="67" t="s">
        <v>3744</v>
      </c>
      <c r="H7247" s="67"/>
      <c r="I7247" s="17">
        <f>SUM(I7246:I7246)</f>
        <v>1159.6500000000001</v>
      </c>
    </row>
    <row r="7248" spans="1:9" ht="15" customHeight="1" x14ac:dyDescent="0.25">
      <c r="A7248" s="69" t="s">
        <v>5208</v>
      </c>
      <c r="B7248" s="69"/>
      <c r="C7248" s="69"/>
      <c r="D7248" s="8"/>
      <c r="E7248" s="8"/>
      <c r="F7248" s="8"/>
      <c r="G7248" s="68" t="s">
        <v>3745</v>
      </c>
      <c r="H7248" s="68"/>
      <c r="I7248" s="4">
        <v>4324.0200000000004</v>
      </c>
    </row>
    <row r="7249" spans="1:9" ht="15.95" customHeight="1" x14ac:dyDescent="0.25">
      <c r="A7249" s="69"/>
      <c r="B7249" s="69"/>
      <c r="C7249" s="69"/>
      <c r="D7249" s="8"/>
      <c r="E7249" s="8"/>
      <c r="F7249" s="8"/>
      <c r="G7249" s="8"/>
      <c r="H7249" s="8"/>
      <c r="I7249" s="8"/>
    </row>
    <row r="7250" spans="1:9" ht="9.9499999999999993" customHeight="1" x14ac:dyDescent="0.25">
      <c r="A7250" s="8"/>
      <c r="B7250" s="8"/>
      <c r="C7250" s="8"/>
      <c r="D7250" s="8"/>
      <c r="E7250" s="8"/>
      <c r="F7250" s="8"/>
      <c r="G7250" s="62"/>
      <c r="H7250" s="62"/>
      <c r="I7250" s="62"/>
    </row>
    <row r="7251" spans="1:9" ht="20.100000000000001" customHeight="1" x14ac:dyDescent="0.25">
      <c r="A7251" s="63" t="s">
        <v>6021</v>
      </c>
      <c r="B7251" s="63"/>
      <c r="C7251" s="63"/>
      <c r="D7251" s="63"/>
      <c r="E7251" s="63"/>
      <c r="F7251" s="63"/>
      <c r="G7251" s="63"/>
      <c r="H7251" s="63"/>
      <c r="I7251" s="63"/>
    </row>
    <row r="7252" spans="1:9" ht="15" customHeight="1" x14ac:dyDescent="0.25">
      <c r="A7252" s="64" t="s">
        <v>3887</v>
      </c>
      <c r="B7252" s="64"/>
      <c r="C7252" s="65" t="s">
        <v>3</v>
      </c>
      <c r="D7252" s="65"/>
      <c r="E7252" s="65"/>
      <c r="F7252" s="12" t="s">
        <v>4</v>
      </c>
      <c r="G7252" s="12" t="s">
        <v>3725</v>
      </c>
      <c r="H7252" s="12" t="s">
        <v>3726</v>
      </c>
      <c r="I7252" s="12" t="s">
        <v>3727</v>
      </c>
    </row>
    <row r="7253" spans="1:9" ht="29.1" customHeight="1" x14ac:dyDescent="0.25">
      <c r="A7253" s="13" t="s">
        <v>4857</v>
      </c>
      <c r="B7253" s="14" t="s">
        <v>4858</v>
      </c>
      <c r="C7253" s="66" t="s">
        <v>17</v>
      </c>
      <c r="D7253" s="66"/>
      <c r="E7253" s="66"/>
      <c r="F7253" s="13" t="s">
        <v>61</v>
      </c>
      <c r="G7253" s="15">
        <v>15</v>
      </c>
      <c r="H7253" s="16">
        <v>0.61</v>
      </c>
      <c r="I7253" s="16">
        <f>ROUND(ROUND(G7253,8)*H7253,2)</f>
        <v>9.15</v>
      </c>
    </row>
    <row r="7254" spans="1:9" ht="29.1" customHeight="1" x14ac:dyDescent="0.25">
      <c r="A7254" s="13" t="s">
        <v>5198</v>
      </c>
      <c r="B7254" s="14" t="s">
        <v>5199</v>
      </c>
      <c r="C7254" s="66" t="s">
        <v>17</v>
      </c>
      <c r="D7254" s="66"/>
      <c r="E7254" s="66"/>
      <c r="F7254" s="13" t="s">
        <v>72</v>
      </c>
      <c r="G7254" s="15">
        <v>9.4</v>
      </c>
      <c r="H7254" s="16">
        <v>473.2</v>
      </c>
      <c r="I7254" s="16">
        <f>ROUND(ROUND(G7254,8)*H7254,2)</f>
        <v>4448.08</v>
      </c>
    </row>
    <row r="7255" spans="1:9" ht="15" customHeight="1" x14ac:dyDescent="0.25">
      <c r="A7255" s="13" t="s">
        <v>5200</v>
      </c>
      <c r="B7255" s="14" t="s">
        <v>5201</v>
      </c>
      <c r="C7255" s="66" t="s">
        <v>17</v>
      </c>
      <c r="D7255" s="66"/>
      <c r="E7255" s="66"/>
      <c r="F7255" s="13" t="s">
        <v>740</v>
      </c>
      <c r="G7255" s="15">
        <v>12.03</v>
      </c>
      <c r="H7255" s="16">
        <v>45.88</v>
      </c>
      <c r="I7255" s="16">
        <f>ROUND(ROUND(G7255,8)*H7255,2)</f>
        <v>551.94000000000005</v>
      </c>
    </row>
    <row r="7256" spans="1:9" ht="15" customHeight="1" x14ac:dyDescent="0.25">
      <c r="A7256" s="13" t="s">
        <v>5183</v>
      </c>
      <c r="B7256" s="14" t="s">
        <v>5184</v>
      </c>
      <c r="C7256" s="66" t="s">
        <v>17</v>
      </c>
      <c r="D7256" s="66"/>
      <c r="E7256" s="66"/>
      <c r="F7256" s="13" t="s">
        <v>740</v>
      </c>
      <c r="G7256" s="15">
        <v>0.47</v>
      </c>
      <c r="H7256" s="16">
        <v>110.06</v>
      </c>
      <c r="I7256" s="16">
        <f>ROUND(ROUND(G7256,8)*H7256,2)</f>
        <v>51.73</v>
      </c>
    </row>
    <row r="7257" spans="1:9" ht="21" customHeight="1" x14ac:dyDescent="0.25">
      <c r="A7257" s="13" t="s">
        <v>5202</v>
      </c>
      <c r="B7257" s="14" t="s">
        <v>5203</v>
      </c>
      <c r="C7257" s="66" t="s">
        <v>17</v>
      </c>
      <c r="D7257" s="66"/>
      <c r="E7257" s="66"/>
      <c r="F7257" s="13" t="s">
        <v>61</v>
      </c>
      <c r="G7257" s="15">
        <v>5</v>
      </c>
      <c r="H7257" s="16">
        <v>15.88</v>
      </c>
      <c r="I7257" s="16">
        <f>ROUND(ROUND(G7257,8)*H7257,2)</f>
        <v>79.400000000000006</v>
      </c>
    </row>
    <row r="7258" spans="1:9" ht="15" customHeight="1" x14ac:dyDescent="0.25">
      <c r="A7258" s="8"/>
      <c r="B7258" s="8"/>
      <c r="C7258" s="8"/>
      <c r="D7258" s="8"/>
      <c r="E7258" s="8"/>
      <c r="F7258" s="8"/>
      <c r="G7258" s="67" t="s">
        <v>3896</v>
      </c>
      <c r="H7258" s="67"/>
      <c r="I7258" s="17">
        <f>SUM(I7253:I7257)</f>
        <v>5140.2999999999993</v>
      </c>
    </row>
    <row r="7259" spans="1:9" ht="15" customHeight="1" x14ac:dyDescent="0.25">
      <c r="A7259" s="64" t="s">
        <v>3872</v>
      </c>
      <c r="B7259" s="64"/>
      <c r="C7259" s="65" t="s">
        <v>3</v>
      </c>
      <c r="D7259" s="65"/>
      <c r="E7259" s="65"/>
      <c r="F7259" s="12" t="s">
        <v>4</v>
      </c>
      <c r="G7259" s="12" t="s">
        <v>3725</v>
      </c>
      <c r="H7259" s="12" t="s">
        <v>3726</v>
      </c>
      <c r="I7259" s="12" t="s">
        <v>3727</v>
      </c>
    </row>
    <row r="7260" spans="1:9" ht="21" customHeight="1" x14ac:dyDescent="0.25">
      <c r="A7260" s="13" t="s">
        <v>4885</v>
      </c>
      <c r="B7260" s="14" t="s">
        <v>4886</v>
      </c>
      <c r="C7260" s="66" t="s">
        <v>17</v>
      </c>
      <c r="D7260" s="66"/>
      <c r="E7260" s="66"/>
      <c r="F7260" s="13" t="s">
        <v>25</v>
      </c>
      <c r="G7260" s="15">
        <v>24.33</v>
      </c>
      <c r="H7260" s="16">
        <v>33.369999999999997</v>
      </c>
      <c r="I7260" s="16">
        <f>ROUND(ROUND(G7260,8)*H7260,2)</f>
        <v>811.89</v>
      </c>
    </row>
    <row r="7261" spans="1:9" ht="15" customHeight="1" x14ac:dyDescent="0.25">
      <c r="A7261" s="13" t="s">
        <v>3899</v>
      </c>
      <c r="B7261" s="14" t="s">
        <v>3900</v>
      </c>
      <c r="C7261" s="66" t="s">
        <v>17</v>
      </c>
      <c r="D7261" s="66"/>
      <c r="E7261" s="66"/>
      <c r="F7261" s="13" t="s">
        <v>25</v>
      </c>
      <c r="G7261" s="15">
        <v>12.43</v>
      </c>
      <c r="H7261" s="16">
        <v>24.37</v>
      </c>
      <c r="I7261" s="16">
        <f>ROUND(ROUND(G7261,8)*H7261,2)</f>
        <v>302.92</v>
      </c>
    </row>
    <row r="7262" spans="1:9" ht="18" customHeight="1" x14ac:dyDescent="0.25">
      <c r="A7262" s="8"/>
      <c r="B7262" s="8"/>
      <c r="C7262" s="8"/>
      <c r="D7262" s="8"/>
      <c r="E7262" s="8"/>
      <c r="F7262" s="8"/>
      <c r="G7262" s="67" t="s">
        <v>3875</v>
      </c>
      <c r="H7262" s="67"/>
      <c r="I7262" s="17">
        <f>SUM(I7260:I7261)</f>
        <v>1114.81</v>
      </c>
    </row>
    <row r="7263" spans="1:9" ht="15" customHeight="1" x14ac:dyDescent="0.25">
      <c r="A7263" s="64" t="s">
        <v>3741</v>
      </c>
      <c r="B7263" s="64"/>
      <c r="C7263" s="65" t="s">
        <v>3</v>
      </c>
      <c r="D7263" s="65"/>
      <c r="E7263" s="65"/>
      <c r="F7263" s="12" t="s">
        <v>4</v>
      </c>
      <c r="G7263" s="12" t="s">
        <v>3725</v>
      </c>
      <c r="H7263" s="12" t="s">
        <v>3726</v>
      </c>
      <c r="I7263" s="12" t="s">
        <v>3727</v>
      </c>
    </row>
    <row r="7264" spans="1:9" ht="21" customHeight="1" x14ac:dyDescent="0.25">
      <c r="A7264" s="13" t="s">
        <v>5204</v>
      </c>
      <c r="B7264" s="14" t="s">
        <v>5205</v>
      </c>
      <c r="C7264" s="66" t="s">
        <v>17</v>
      </c>
      <c r="D7264" s="66"/>
      <c r="E7264" s="66"/>
      <c r="F7264" s="13" t="s">
        <v>61</v>
      </c>
      <c r="G7264" s="15">
        <v>1</v>
      </c>
      <c r="H7264" s="16">
        <v>212.08</v>
      </c>
      <c r="I7264" s="16">
        <f>ROUND(ROUND(G7264,8)*H7264,2)</f>
        <v>212.08</v>
      </c>
    </row>
    <row r="7265" spans="1:9" ht="21" customHeight="1" x14ac:dyDescent="0.25">
      <c r="A7265" s="13" t="s">
        <v>5206</v>
      </c>
      <c r="B7265" s="14" t="s">
        <v>5207</v>
      </c>
      <c r="C7265" s="66" t="s">
        <v>17</v>
      </c>
      <c r="D7265" s="66"/>
      <c r="E7265" s="66"/>
      <c r="F7265" s="13" t="s">
        <v>61</v>
      </c>
      <c r="G7265" s="15">
        <v>1</v>
      </c>
      <c r="H7265" s="16">
        <v>11.59</v>
      </c>
      <c r="I7265" s="16">
        <f>ROUND(ROUND(G7265,8)*H7265,2)</f>
        <v>11.59</v>
      </c>
    </row>
    <row r="7266" spans="1:9" ht="15" customHeight="1" x14ac:dyDescent="0.25">
      <c r="A7266" s="8"/>
      <c r="B7266" s="8"/>
      <c r="C7266" s="8"/>
      <c r="D7266" s="8"/>
      <c r="E7266" s="8"/>
      <c r="F7266" s="8"/>
      <c r="G7266" s="67" t="s">
        <v>3744</v>
      </c>
      <c r="H7266" s="67"/>
      <c r="I7266" s="17">
        <f>SUM(I7264:I7265)</f>
        <v>223.67000000000002</v>
      </c>
    </row>
    <row r="7267" spans="1:9" ht="15" customHeight="1" x14ac:dyDescent="0.25">
      <c r="A7267" s="69" t="s">
        <v>5208</v>
      </c>
      <c r="B7267" s="69"/>
      <c r="C7267" s="69"/>
      <c r="D7267" s="8"/>
      <c r="E7267" s="8"/>
      <c r="F7267" s="8"/>
      <c r="G7267" s="68" t="s">
        <v>3745</v>
      </c>
      <c r="H7267" s="68"/>
      <c r="I7267" s="4">
        <v>6478.78</v>
      </c>
    </row>
    <row r="7268" spans="1:9" ht="15.95" customHeight="1" x14ac:dyDescent="0.25">
      <c r="A7268" s="69"/>
      <c r="B7268" s="69"/>
      <c r="C7268" s="69"/>
      <c r="D7268" s="8"/>
      <c r="E7268" s="8"/>
      <c r="F7268" s="8"/>
      <c r="G7268" s="8"/>
      <c r="H7268" s="8"/>
      <c r="I7268" s="8"/>
    </row>
    <row r="7269" spans="1:9" ht="9.9499999999999993" customHeight="1" x14ac:dyDescent="0.25">
      <c r="A7269" s="8"/>
      <c r="B7269" s="8"/>
      <c r="C7269" s="8"/>
      <c r="D7269" s="8"/>
      <c r="E7269" s="8"/>
      <c r="F7269" s="8"/>
      <c r="G7269" s="62"/>
      <c r="H7269" s="62"/>
      <c r="I7269" s="62"/>
    </row>
    <row r="7270" spans="1:9" ht="20.100000000000001" customHeight="1" x14ac:dyDescent="0.25">
      <c r="A7270" s="63" t="s">
        <v>6022</v>
      </c>
      <c r="B7270" s="63"/>
      <c r="C7270" s="63"/>
      <c r="D7270" s="63"/>
      <c r="E7270" s="63"/>
      <c r="F7270" s="63"/>
      <c r="G7270" s="63"/>
      <c r="H7270" s="63"/>
      <c r="I7270" s="63"/>
    </row>
    <row r="7271" spans="1:9" ht="15" customHeight="1" x14ac:dyDescent="0.25">
      <c r="A7271" s="64" t="s">
        <v>3887</v>
      </c>
      <c r="B7271" s="64"/>
      <c r="C7271" s="65" t="s">
        <v>3</v>
      </c>
      <c r="D7271" s="65"/>
      <c r="E7271" s="65"/>
      <c r="F7271" s="12" t="s">
        <v>4</v>
      </c>
      <c r="G7271" s="12" t="s">
        <v>3725</v>
      </c>
      <c r="H7271" s="12" t="s">
        <v>3726</v>
      </c>
      <c r="I7271" s="12" t="s">
        <v>3727</v>
      </c>
    </row>
    <row r="7272" spans="1:9" ht="29.1" customHeight="1" x14ac:dyDescent="0.25">
      <c r="A7272" s="13" t="s">
        <v>4857</v>
      </c>
      <c r="B7272" s="14" t="s">
        <v>4858</v>
      </c>
      <c r="C7272" s="66" t="s">
        <v>17</v>
      </c>
      <c r="D7272" s="66"/>
      <c r="E7272" s="66"/>
      <c r="F7272" s="13" t="s">
        <v>61</v>
      </c>
      <c r="G7272" s="15">
        <v>6</v>
      </c>
      <c r="H7272" s="16">
        <v>0.61</v>
      </c>
      <c r="I7272" s="16">
        <f>ROUND(ROUND(G7272,8)*H7272,2)</f>
        <v>3.66</v>
      </c>
    </row>
    <row r="7273" spans="1:9" ht="29.1" customHeight="1" x14ac:dyDescent="0.25">
      <c r="A7273" s="13" t="s">
        <v>5198</v>
      </c>
      <c r="B7273" s="14" t="s">
        <v>5199</v>
      </c>
      <c r="C7273" s="66" t="s">
        <v>17</v>
      </c>
      <c r="D7273" s="66"/>
      <c r="E7273" s="66"/>
      <c r="F7273" s="13" t="s">
        <v>72</v>
      </c>
      <c r="G7273" s="15">
        <v>2.2400000000000002</v>
      </c>
      <c r="H7273" s="16">
        <v>473.2</v>
      </c>
      <c r="I7273" s="16">
        <f>ROUND(ROUND(G7273,8)*H7273,2)</f>
        <v>1059.97</v>
      </c>
    </row>
    <row r="7274" spans="1:9" ht="15" customHeight="1" x14ac:dyDescent="0.25">
      <c r="A7274" s="13" t="s">
        <v>5200</v>
      </c>
      <c r="B7274" s="14" t="s">
        <v>5201</v>
      </c>
      <c r="C7274" s="66" t="s">
        <v>17</v>
      </c>
      <c r="D7274" s="66"/>
      <c r="E7274" s="66"/>
      <c r="F7274" s="13" t="s">
        <v>740</v>
      </c>
      <c r="G7274" s="15">
        <v>2.87</v>
      </c>
      <c r="H7274" s="16">
        <v>45.88</v>
      </c>
      <c r="I7274" s="16">
        <f>ROUND(ROUND(G7274,8)*H7274,2)</f>
        <v>131.68</v>
      </c>
    </row>
    <row r="7275" spans="1:9" ht="15" customHeight="1" x14ac:dyDescent="0.25">
      <c r="A7275" s="13" t="s">
        <v>5183</v>
      </c>
      <c r="B7275" s="14" t="s">
        <v>5184</v>
      </c>
      <c r="C7275" s="66" t="s">
        <v>17</v>
      </c>
      <c r="D7275" s="66"/>
      <c r="E7275" s="66"/>
      <c r="F7275" s="13" t="s">
        <v>740</v>
      </c>
      <c r="G7275" s="15">
        <v>0.11</v>
      </c>
      <c r="H7275" s="16">
        <v>110.06</v>
      </c>
      <c r="I7275" s="16">
        <f>ROUND(ROUND(G7275,8)*H7275,2)</f>
        <v>12.11</v>
      </c>
    </row>
    <row r="7276" spans="1:9" ht="21" customHeight="1" x14ac:dyDescent="0.25">
      <c r="A7276" s="13" t="s">
        <v>5202</v>
      </c>
      <c r="B7276" s="14" t="s">
        <v>5203</v>
      </c>
      <c r="C7276" s="66" t="s">
        <v>17</v>
      </c>
      <c r="D7276" s="66"/>
      <c r="E7276" s="66"/>
      <c r="F7276" s="13" t="s">
        <v>61</v>
      </c>
      <c r="G7276" s="15">
        <v>2</v>
      </c>
      <c r="H7276" s="16">
        <v>15.88</v>
      </c>
      <c r="I7276" s="16">
        <f>ROUND(ROUND(G7276,8)*H7276,2)</f>
        <v>31.76</v>
      </c>
    </row>
    <row r="7277" spans="1:9" ht="15" customHeight="1" x14ac:dyDescent="0.25">
      <c r="A7277" s="8"/>
      <c r="B7277" s="8"/>
      <c r="C7277" s="8"/>
      <c r="D7277" s="8"/>
      <c r="E7277" s="8"/>
      <c r="F7277" s="8"/>
      <c r="G7277" s="67" t="s">
        <v>3896</v>
      </c>
      <c r="H7277" s="67"/>
      <c r="I7277" s="17">
        <f>SUM(I7272:I7276)</f>
        <v>1239.18</v>
      </c>
    </row>
    <row r="7278" spans="1:9" ht="15" customHeight="1" x14ac:dyDescent="0.25">
      <c r="A7278" s="64" t="s">
        <v>3872</v>
      </c>
      <c r="B7278" s="64"/>
      <c r="C7278" s="65" t="s">
        <v>3</v>
      </c>
      <c r="D7278" s="65"/>
      <c r="E7278" s="65"/>
      <c r="F7278" s="12" t="s">
        <v>4</v>
      </c>
      <c r="G7278" s="12" t="s">
        <v>3725</v>
      </c>
      <c r="H7278" s="12" t="s">
        <v>3726</v>
      </c>
      <c r="I7278" s="12" t="s">
        <v>3727</v>
      </c>
    </row>
    <row r="7279" spans="1:9" ht="21" customHeight="1" x14ac:dyDescent="0.25">
      <c r="A7279" s="13" t="s">
        <v>4885</v>
      </c>
      <c r="B7279" s="14" t="s">
        <v>4886</v>
      </c>
      <c r="C7279" s="66" t="s">
        <v>17</v>
      </c>
      <c r="D7279" s="66"/>
      <c r="E7279" s="66"/>
      <c r="F7279" s="13" t="s">
        <v>25</v>
      </c>
      <c r="G7279" s="15">
        <v>6.15</v>
      </c>
      <c r="H7279" s="16">
        <v>33.369999999999997</v>
      </c>
      <c r="I7279" s="16">
        <f>ROUND(ROUND(G7279,8)*H7279,2)</f>
        <v>205.23</v>
      </c>
    </row>
    <row r="7280" spans="1:9" ht="15" customHeight="1" x14ac:dyDescent="0.25">
      <c r="A7280" s="13" t="s">
        <v>3899</v>
      </c>
      <c r="B7280" s="14" t="s">
        <v>3900</v>
      </c>
      <c r="C7280" s="66" t="s">
        <v>17</v>
      </c>
      <c r="D7280" s="66"/>
      <c r="E7280" s="66"/>
      <c r="F7280" s="13" t="s">
        <v>25</v>
      </c>
      <c r="G7280" s="15">
        <v>3.14</v>
      </c>
      <c r="H7280" s="16">
        <v>24.37</v>
      </c>
      <c r="I7280" s="16">
        <f>ROUND(ROUND(G7280,8)*H7280,2)</f>
        <v>76.52</v>
      </c>
    </row>
    <row r="7281" spans="1:9" ht="18" customHeight="1" x14ac:dyDescent="0.25">
      <c r="A7281" s="8"/>
      <c r="B7281" s="8"/>
      <c r="C7281" s="8"/>
      <c r="D7281" s="8"/>
      <c r="E7281" s="8"/>
      <c r="F7281" s="8"/>
      <c r="G7281" s="67" t="s">
        <v>3875</v>
      </c>
      <c r="H7281" s="67"/>
      <c r="I7281" s="17">
        <f>SUM(I7279:I7280)</f>
        <v>281.75</v>
      </c>
    </row>
    <row r="7282" spans="1:9" ht="15" customHeight="1" x14ac:dyDescent="0.25">
      <c r="A7282" s="69" t="s">
        <v>5208</v>
      </c>
      <c r="B7282" s="69"/>
      <c r="C7282" s="69"/>
      <c r="D7282" s="8"/>
      <c r="E7282" s="8"/>
      <c r="F7282" s="8"/>
      <c r="G7282" s="68" t="s">
        <v>3745</v>
      </c>
      <c r="H7282" s="68"/>
      <c r="I7282" s="4">
        <v>1520.93</v>
      </c>
    </row>
    <row r="7283" spans="1:9" ht="15.95" customHeight="1" x14ac:dyDescent="0.25">
      <c r="A7283" s="69"/>
      <c r="B7283" s="69"/>
      <c r="C7283" s="69"/>
      <c r="D7283" s="8"/>
      <c r="E7283" s="8"/>
      <c r="F7283" s="8"/>
      <c r="G7283" s="8"/>
      <c r="H7283" s="8"/>
      <c r="I7283" s="8"/>
    </row>
    <row r="7284" spans="1:9" ht="9.9499999999999993" customHeight="1" x14ac:dyDescent="0.25">
      <c r="A7284" s="8"/>
      <c r="B7284" s="8"/>
      <c r="C7284" s="8"/>
      <c r="D7284" s="8"/>
      <c r="E7284" s="8"/>
      <c r="F7284" s="8"/>
      <c r="G7284" s="62"/>
      <c r="H7284" s="62"/>
      <c r="I7284" s="62"/>
    </row>
    <row r="7285" spans="1:9" ht="20.100000000000001" customHeight="1" x14ac:dyDescent="0.25">
      <c r="A7285" s="63" t="s">
        <v>6023</v>
      </c>
      <c r="B7285" s="63"/>
      <c r="C7285" s="63"/>
      <c r="D7285" s="63"/>
      <c r="E7285" s="63"/>
      <c r="F7285" s="63"/>
      <c r="G7285" s="63"/>
      <c r="H7285" s="63"/>
      <c r="I7285" s="63"/>
    </row>
    <row r="7286" spans="1:9" ht="15" customHeight="1" x14ac:dyDescent="0.25">
      <c r="A7286" s="64" t="s">
        <v>3887</v>
      </c>
      <c r="B7286" s="64"/>
      <c r="C7286" s="65" t="s">
        <v>3</v>
      </c>
      <c r="D7286" s="65"/>
      <c r="E7286" s="65"/>
      <c r="F7286" s="12" t="s">
        <v>4</v>
      </c>
      <c r="G7286" s="12" t="s">
        <v>3725</v>
      </c>
      <c r="H7286" s="12" t="s">
        <v>3726</v>
      </c>
      <c r="I7286" s="12" t="s">
        <v>3727</v>
      </c>
    </row>
    <row r="7287" spans="1:9" ht="29.1" customHeight="1" x14ac:dyDescent="0.25">
      <c r="A7287" s="13" t="s">
        <v>4857</v>
      </c>
      <c r="B7287" s="14" t="s">
        <v>4858</v>
      </c>
      <c r="C7287" s="66" t="s">
        <v>17</v>
      </c>
      <c r="D7287" s="66"/>
      <c r="E7287" s="66"/>
      <c r="F7287" s="13" t="s">
        <v>61</v>
      </c>
      <c r="G7287" s="15">
        <v>6</v>
      </c>
      <c r="H7287" s="16">
        <v>0.61</v>
      </c>
      <c r="I7287" s="16">
        <f>ROUND(ROUND(G7287,8)*H7287,2)</f>
        <v>3.66</v>
      </c>
    </row>
    <row r="7288" spans="1:9" ht="29.1" customHeight="1" x14ac:dyDescent="0.25">
      <c r="A7288" s="13" t="s">
        <v>5198</v>
      </c>
      <c r="B7288" s="14" t="s">
        <v>5199</v>
      </c>
      <c r="C7288" s="66" t="s">
        <v>17</v>
      </c>
      <c r="D7288" s="66"/>
      <c r="E7288" s="66"/>
      <c r="F7288" s="13" t="s">
        <v>72</v>
      </c>
      <c r="G7288" s="15">
        <v>1.28</v>
      </c>
      <c r="H7288" s="16">
        <v>473.2</v>
      </c>
      <c r="I7288" s="16">
        <f>ROUND(ROUND(G7288,8)*H7288,2)</f>
        <v>605.70000000000005</v>
      </c>
    </row>
    <row r="7289" spans="1:9" ht="15" customHeight="1" x14ac:dyDescent="0.25">
      <c r="A7289" s="13" t="s">
        <v>5200</v>
      </c>
      <c r="B7289" s="14" t="s">
        <v>5201</v>
      </c>
      <c r="C7289" s="66" t="s">
        <v>17</v>
      </c>
      <c r="D7289" s="66"/>
      <c r="E7289" s="66"/>
      <c r="F7289" s="13" t="s">
        <v>740</v>
      </c>
      <c r="G7289" s="15">
        <v>1.64</v>
      </c>
      <c r="H7289" s="16">
        <v>45.88</v>
      </c>
      <c r="I7289" s="16">
        <f>ROUND(ROUND(G7289,8)*H7289,2)</f>
        <v>75.239999999999995</v>
      </c>
    </row>
    <row r="7290" spans="1:9" ht="15" customHeight="1" x14ac:dyDescent="0.25">
      <c r="A7290" s="13" t="s">
        <v>5183</v>
      </c>
      <c r="B7290" s="14" t="s">
        <v>5184</v>
      </c>
      <c r="C7290" s="66" t="s">
        <v>17</v>
      </c>
      <c r="D7290" s="66"/>
      <c r="E7290" s="66"/>
      <c r="F7290" s="13" t="s">
        <v>740</v>
      </c>
      <c r="G7290" s="15">
        <v>0.06</v>
      </c>
      <c r="H7290" s="16">
        <v>110.06</v>
      </c>
      <c r="I7290" s="16">
        <f>ROUND(ROUND(G7290,8)*H7290,2)</f>
        <v>6.6</v>
      </c>
    </row>
    <row r="7291" spans="1:9" ht="21" customHeight="1" x14ac:dyDescent="0.25">
      <c r="A7291" s="13" t="s">
        <v>5202</v>
      </c>
      <c r="B7291" s="14" t="s">
        <v>5203</v>
      </c>
      <c r="C7291" s="66" t="s">
        <v>17</v>
      </c>
      <c r="D7291" s="66"/>
      <c r="E7291" s="66"/>
      <c r="F7291" s="13" t="s">
        <v>61</v>
      </c>
      <c r="G7291" s="15">
        <v>2</v>
      </c>
      <c r="H7291" s="16">
        <v>15.88</v>
      </c>
      <c r="I7291" s="16">
        <f>ROUND(ROUND(G7291,8)*H7291,2)</f>
        <v>31.76</v>
      </c>
    </row>
    <row r="7292" spans="1:9" ht="15" customHeight="1" x14ac:dyDescent="0.25">
      <c r="A7292" s="8"/>
      <c r="B7292" s="8"/>
      <c r="C7292" s="8"/>
      <c r="D7292" s="8"/>
      <c r="E7292" s="8"/>
      <c r="F7292" s="8"/>
      <c r="G7292" s="67" t="s">
        <v>3896</v>
      </c>
      <c r="H7292" s="67"/>
      <c r="I7292" s="17">
        <f>SUM(I7287:I7291)</f>
        <v>722.96</v>
      </c>
    </row>
    <row r="7293" spans="1:9" ht="15" customHeight="1" x14ac:dyDescent="0.25">
      <c r="A7293" s="64" t="s">
        <v>3872</v>
      </c>
      <c r="B7293" s="64"/>
      <c r="C7293" s="65" t="s">
        <v>3</v>
      </c>
      <c r="D7293" s="65"/>
      <c r="E7293" s="65"/>
      <c r="F7293" s="12" t="s">
        <v>4</v>
      </c>
      <c r="G7293" s="12" t="s">
        <v>3725</v>
      </c>
      <c r="H7293" s="12" t="s">
        <v>3726</v>
      </c>
      <c r="I7293" s="12" t="s">
        <v>3727</v>
      </c>
    </row>
    <row r="7294" spans="1:9" ht="21" customHeight="1" x14ac:dyDescent="0.25">
      <c r="A7294" s="13" t="s">
        <v>4885</v>
      </c>
      <c r="B7294" s="14" t="s">
        <v>4886</v>
      </c>
      <c r="C7294" s="66" t="s">
        <v>17</v>
      </c>
      <c r="D7294" s="66"/>
      <c r="E7294" s="66"/>
      <c r="F7294" s="13" t="s">
        <v>25</v>
      </c>
      <c r="G7294" s="15">
        <v>3.07</v>
      </c>
      <c r="H7294" s="16">
        <v>33.369999999999997</v>
      </c>
      <c r="I7294" s="16">
        <f>ROUND(ROUND(G7294,8)*H7294,2)</f>
        <v>102.45</v>
      </c>
    </row>
    <row r="7295" spans="1:9" ht="15" customHeight="1" x14ac:dyDescent="0.25">
      <c r="A7295" s="13" t="s">
        <v>3899</v>
      </c>
      <c r="B7295" s="14" t="s">
        <v>3900</v>
      </c>
      <c r="C7295" s="66" t="s">
        <v>17</v>
      </c>
      <c r="D7295" s="66"/>
      <c r="E7295" s="66"/>
      <c r="F7295" s="13" t="s">
        <v>25</v>
      </c>
      <c r="G7295" s="15">
        <v>1.57</v>
      </c>
      <c r="H7295" s="16">
        <v>24.37</v>
      </c>
      <c r="I7295" s="16">
        <f>ROUND(ROUND(G7295,8)*H7295,2)</f>
        <v>38.26</v>
      </c>
    </row>
    <row r="7296" spans="1:9" ht="18" customHeight="1" x14ac:dyDescent="0.25">
      <c r="A7296" s="8"/>
      <c r="B7296" s="8"/>
      <c r="C7296" s="8"/>
      <c r="D7296" s="8"/>
      <c r="E7296" s="8"/>
      <c r="F7296" s="8"/>
      <c r="G7296" s="67" t="s">
        <v>3875</v>
      </c>
      <c r="H7296" s="67"/>
      <c r="I7296" s="17">
        <f>SUM(I7294:I7295)</f>
        <v>140.71</v>
      </c>
    </row>
    <row r="7297" spans="1:9" ht="15" customHeight="1" x14ac:dyDescent="0.25">
      <c r="A7297" s="69" t="s">
        <v>5208</v>
      </c>
      <c r="B7297" s="69"/>
      <c r="C7297" s="69"/>
      <c r="D7297" s="8"/>
      <c r="E7297" s="8"/>
      <c r="F7297" s="8"/>
      <c r="G7297" s="68" t="s">
        <v>3745</v>
      </c>
      <c r="H7297" s="68"/>
      <c r="I7297" s="4">
        <v>863.67</v>
      </c>
    </row>
    <row r="7298" spans="1:9" ht="15.95" customHeight="1" x14ac:dyDescent="0.25">
      <c r="A7298" s="69"/>
      <c r="B7298" s="69"/>
      <c r="C7298" s="69"/>
      <c r="D7298" s="8"/>
      <c r="E7298" s="8"/>
      <c r="F7298" s="8"/>
      <c r="G7298" s="8"/>
      <c r="H7298" s="8"/>
      <c r="I7298" s="8"/>
    </row>
    <row r="7299" spans="1:9" ht="9.9499999999999993" customHeight="1" x14ac:dyDescent="0.25">
      <c r="A7299" s="8"/>
      <c r="B7299" s="8"/>
      <c r="C7299" s="8"/>
      <c r="D7299" s="8"/>
      <c r="E7299" s="8"/>
      <c r="F7299" s="8"/>
      <c r="G7299" s="62"/>
      <c r="H7299" s="62"/>
      <c r="I7299" s="62"/>
    </row>
    <row r="7300" spans="1:9" ht="20.100000000000001" customHeight="1" x14ac:dyDescent="0.25">
      <c r="A7300" s="63" t="s">
        <v>6024</v>
      </c>
      <c r="B7300" s="63"/>
      <c r="C7300" s="63"/>
      <c r="D7300" s="63"/>
      <c r="E7300" s="63"/>
      <c r="F7300" s="63"/>
      <c r="G7300" s="63"/>
      <c r="H7300" s="63"/>
      <c r="I7300" s="63"/>
    </row>
    <row r="7301" spans="1:9" ht="15" customHeight="1" x14ac:dyDescent="0.25">
      <c r="A7301" s="64" t="s">
        <v>3887</v>
      </c>
      <c r="B7301" s="64"/>
      <c r="C7301" s="65" t="s">
        <v>3</v>
      </c>
      <c r="D7301" s="65"/>
      <c r="E7301" s="65"/>
      <c r="F7301" s="12" t="s">
        <v>4</v>
      </c>
      <c r="G7301" s="12" t="s">
        <v>3725</v>
      </c>
      <c r="H7301" s="12" t="s">
        <v>3726</v>
      </c>
      <c r="I7301" s="12" t="s">
        <v>3727</v>
      </c>
    </row>
    <row r="7302" spans="1:9" ht="15" customHeight="1" x14ac:dyDescent="0.25">
      <c r="A7302" s="13" t="s">
        <v>5217</v>
      </c>
      <c r="B7302" s="14" t="s">
        <v>5218</v>
      </c>
      <c r="C7302" s="66" t="s">
        <v>17</v>
      </c>
      <c r="D7302" s="66"/>
      <c r="E7302" s="66"/>
      <c r="F7302" s="13" t="s">
        <v>740</v>
      </c>
      <c r="G7302" s="15">
        <v>0.26</v>
      </c>
      <c r="H7302" s="16">
        <v>8.9499999999999993</v>
      </c>
      <c r="I7302" s="16">
        <f>TRUNC(TRUNC(G7302,8)*H7302,2)</f>
        <v>2.3199999999999998</v>
      </c>
    </row>
    <row r="7303" spans="1:9" ht="21" customHeight="1" x14ac:dyDescent="0.25">
      <c r="A7303" s="13" t="s">
        <v>5221</v>
      </c>
      <c r="B7303" s="14" t="s">
        <v>5222</v>
      </c>
      <c r="C7303" s="66" t="s">
        <v>17</v>
      </c>
      <c r="D7303" s="66"/>
      <c r="E7303" s="66"/>
      <c r="F7303" s="13" t="s">
        <v>72</v>
      </c>
      <c r="G7303" s="15">
        <v>1.1318999999999999</v>
      </c>
      <c r="H7303" s="16">
        <v>71.62</v>
      </c>
      <c r="I7303" s="16">
        <f>TRUNC(TRUNC(G7303,8)*H7303,2)</f>
        <v>81.06</v>
      </c>
    </row>
    <row r="7304" spans="1:9" ht="21" customHeight="1" x14ac:dyDescent="0.25">
      <c r="A7304" s="13" t="s">
        <v>5223</v>
      </c>
      <c r="B7304" s="14" t="s">
        <v>5224</v>
      </c>
      <c r="C7304" s="66" t="s">
        <v>17</v>
      </c>
      <c r="D7304" s="66"/>
      <c r="E7304" s="66"/>
      <c r="F7304" s="13" t="s">
        <v>4149</v>
      </c>
      <c r="G7304" s="15">
        <v>0.58720000000000006</v>
      </c>
      <c r="H7304" s="16">
        <v>24.22</v>
      </c>
      <c r="I7304" s="16">
        <f>TRUNC(TRUNC(G7304,8)*H7304,2)</f>
        <v>14.22</v>
      </c>
    </row>
    <row r="7305" spans="1:9" ht="15" customHeight="1" x14ac:dyDescent="0.25">
      <c r="A7305" s="8"/>
      <c r="B7305" s="8"/>
      <c r="C7305" s="8"/>
      <c r="D7305" s="8"/>
      <c r="E7305" s="8"/>
      <c r="F7305" s="8"/>
      <c r="G7305" s="67" t="s">
        <v>3896</v>
      </c>
      <c r="H7305" s="67"/>
      <c r="I7305" s="17">
        <f>SUM(I7302:I7304)</f>
        <v>97.6</v>
      </c>
    </row>
    <row r="7306" spans="1:9" ht="15" customHeight="1" x14ac:dyDescent="0.25">
      <c r="A7306" s="64" t="s">
        <v>3872</v>
      </c>
      <c r="B7306" s="64"/>
      <c r="C7306" s="65" t="s">
        <v>3</v>
      </c>
      <c r="D7306" s="65"/>
      <c r="E7306" s="65"/>
      <c r="F7306" s="12" t="s">
        <v>4</v>
      </c>
      <c r="G7306" s="12" t="s">
        <v>3725</v>
      </c>
      <c r="H7306" s="12" t="s">
        <v>3726</v>
      </c>
      <c r="I7306" s="12" t="s">
        <v>3727</v>
      </c>
    </row>
    <row r="7307" spans="1:9" ht="21" customHeight="1" x14ac:dyDescent="0.25">
      <c r="A7307" s="13" t="s">
        <v>5212</v>
      </c>
      <c r="B7307" s="14" t="s">
        <v>5213</v>
      </c>
      <c r="C7307" s="66" t="s">
        <v>17</v>
      </c>
      <c r="D7307" s="66"/>
      <c r="E7307" s="66"/>
      <c r="F7307" s="13" t="s">
        <v>25</v>
      </c>
      <c r="G7307" s="15">
        <v>0.2102</v>
      </c>
      <c r="H7307" s="16">
        <v>25.88</v>
      </c>
      <c r="I7307" s="16">
        <f>TRUNC(TRUNC(G7307,8)*H7307,2)</f>
        <v>5.43</v>
      </c>
    </row>
    <row r="7308" spans="1:9" ht="15" customHeight="1" x14ac:dyDescent="0.25">
      <c r="A7308" s="13" t="s">
        <v>5214</v>
      </c>
      <c r="B7308" s="14" t="s">
        <v>5215</v>
      </c>
      <c r="C7308" s="66" t="s">
        <v>17</v>
      </c>
      <c r="D7308" s="66"/>
      <c r="E7308" s="66"/>
      <c r="F7308" s="13" t="s">
        <v>25</v>
      </c>
      <c r="G7308" s="15">
        <v>0.93240000000000001</v>
      </c>
      <c r="H7308" s="16">
        <v>35.03</v>
      </c>
      <c r="I7308" s="16">
        <f>TRUNC(TRUNC(G7308,8)*H7308,2)</f>
        <v>32.659999999999997</v>
      </c>
    </row>
    <row r="7309" spans="1:9" ht="18" customHeight="1" x14ac:dyDescent="0.25">
      <c r="A7309" s="8"/>
      <c r="B7309" s="8"/>
      <c r="C7309" s="8"/>
      <c r="D7309" s="8"/>
      <c r="E7309" s="8"/>
      <c r="F7309" s="8"/>
      <c r="G7309" s="67" t="s">
        <v>3875</v>
      </c>
      <c r="H7309" s="67"/>
      <c r="I7309" s="17">
        <f>SUM(I7307:I7308)</f>
        <v>38.089999999999996</v>
      </c>
    </row>
    <row r="7310" spans="1:9" ht="15" customHeight="1" x14ac:dyDescent="0.25">
      <c r="A7310" s="8"/>
      <c r="B7310" s="8"/>
      <c r="C7310" s="8"/>
      <c r="D7310" s="8"/>
      <c r="E7310" s="8"/>
      <c r="F7310" s="8"/>
      <c r="G7310" s="68" t="s">
        <v>3745</v>
      </c>
      <c r="H7310" s="68"/>
      <c r="I7310" s="4">
        <f>ROUND(SUM(I7305,I7309),2)</f>
        <v>135.69</v>
      </c>
    </row>
    <row r="7311" spans="1:9" ht="9.9499999999999993" customHeight="1" x14ac:dyDescent="0.25">
      <c r="A7311" s="8"/>
      <c r="B7311" s="8"/>
      <c r="C7311" s="8"/>
      <c r="D7311" s="8"/>
      <c r="E7311" s="8"/>
      <c r="F7311" s="8"/>
      <c r="G7311" s="62"/>
      <c r="H7311" s="62"/>
      <c r="I7311" s="62"/>
    </row>
    <row r="7312" spans="1:9" ht="20.100000000000001" customHeight="1" x14ac:dyDescent="0.25">
      <c r="A7312" s="63" t="s">
        <v>6025</v>
      </c>
      <c r="B7312" s="63"/>
      <c r="C7312" s="63"/>
      <c r="D7312" s="63"/>
      <c r="E7312" s="63"/>
      <c r="F7312" s="63"/>
      <c r="G7312" s="63"/>
      <c r="H7312" s="63"/>
      <c r="I7312" s="63"/>
    </row>
    <row r="7313" spans="1:9" ht="15" customHeight="1" x14ac:dyDescent="0.25">
      <c r="A7313" s="64" t="s">
        <v>3887</v>
      </c>
      <c r="B7313" s="64"/>
      <c r="C7313" s="65" t="s">
        <v>3</v>
      </c>
      <c r="D7313" s="65"/>
      <c r="E7313" s="65"/>
      <c r="F7313" s="12" t="s">
        <v>4</v>
      </c>
      <c r="G7313" s="12" t="s">
        <v>3725</v>
      </c>
      <c r="H7313" s="12" t="s">
        <v>3726</v>
      </c>
      <c r="I7313" s="12" t="s">
        <v>3727</v>
      </c>
    </row>
    <row r="7314" spans="1:9" ht="15" customHeight="1" x14ac:dyDescent="0.25">
      <c r="A7314" s="13" t="s">
        <v>6026</v>
      </c>
      <c r="B7314" s="14" t="s">
        <v>6027</v>
      </c>
      <c r="C7314" s="66" t="s">
        <v>17</v>
      </c>
      <c r="D7314" s="66"/>
      <c r="E7314" s="66"/>
      <c r="F7314" s="13" t="s">
        <v>740</v>
      </c>
      <c r="G7314" s="15">
        <v>2</v>
      </c>
      <c r="H7314" s="16">
        <v>58.06</v>
      </c>
      <c r="I7314" s="16">
        <f>TRUNC(TRUNC(G7314,8)*H7314,2)</f>
        <v>116.12</v>
      </c>
    </row>
    <row r="7315" spans="1:9" ht="15" customHeight="1" x14ac:dyDescent="0.25">
      <c r="A7315" s="13" t="s">
        <v>6028</v>
      </c>
      <c r="B7315" s="14" t="s">
        <v>6029</v>
      </c>
      <c r="C7315" s="66" t="s">
        <v>17</v>
      </c>
      <c r="D7315" s="66"/>
      <c r="E7315" s="66"/>
      <c r="F7315" s="13" t="s">
        <v>4149</v>
      </c>
      <c r="G7315" s="15">
        <v>0.3</v>
      </c>
      <c r="H7315" s="16">
        <v>127.64</v>
      </c>
      <c r="I7315" s="16">
        <f>TRUNC(TRUNC(G7315,8)*H7315,2)</f>
        <v>38.29</v>
      </c>
    </row>
    <row r="7316" spans="1:9" ht="15" customHeight="1" x14ac:dyDescent="0.25">
      <c r="A7316" s="8"/>
      <c r="B7316" s="8"/>
      <c r="C7316" s="8"/>
      <c r="D7316" s="8"/>
      <c r="E7316" s="8"/>
      <c r="F7316" s="8"/>
      <c r="G7316" s="67" t="s">
        <v>3896</v>
      </c>
      <c r="H7316" s="67"/>
      <c r="I7316" s="17">
        <f>SUM(I7314:I7315)</f>
        <v>154.41</v>
      </c>
    </row>
    <row r="7317" spans="1:9" ht="15" customHeight="1" x14ac:dyDescent="0.25">
      <c r="A7317" s="64" t="s">
        <v>3872</v>
      </c>
      <c r="B7317" s="64"/>
      <c r="C7317" s="65" t="s">
        <v>3</v>
      </c>
      <c r="D7317" s="65"/>
      <c r="E7317" s="65"/>
      <c r="F7317" s="12" t="s">
        <v>4</v>
      </c>
      <c r="G7317" s="12" t="s">
        <v>3725</v>
      </c>
      <c r="H7317" s="12" t="s">
        <v>3726</v>
      </c>
      <c r="I7317" s="12" t="s">
        <v>3727</v>
      </c>
    </row>
    <row r="7318" spans="1:9" ht="21" customHeight="1" x14ac:dyDescent="0.25">
      <c r="A7318" s="13" t="s">
        <v>5212</v>
      </c>
      <c r="B7318" s="14" t="s">
        <v>5213</v>
      </c>
      <c r="C7318" s="66" t="s">
        <v>17</v>
      </c>
      <c r="D7318" s="66"/>
      <c r="E7318" s="66"/>
      <c r="F7318" s="13" t="s">
        <v>25</v>
      </c>
      <c r="G7318" s="15">
        <v>0.1124</v>
      </c>
      <c r="H7318" s="16">
        <v>25.88</v>
      </c>
      <c r="I7318" s="16">
        <f>TRUNC(TRUNC(G7318,8)*H7318,2)</f>
        <v>2.9</v>
      </c>
    </row>
    <row r="7319" spans="1:9" ht="15" customHeight="1" x14ac:dyDescent="0.25">
      <c r="A7319" s="13" t="s">
        <v>5214</v>
      </c>
      <c r="B7319" s="14" t="s">
        <v>5215</v>
      </c>
      <c r="C7319" s="66" t="s">
        <v>17</v>
      </c>
      <c r="D7319" s="66"/>
      <c r="E7319" s="66"/>
      <c r="F7319" s="13" t="s">
        <v>25</v>
      </c>
      <c r="G7319" s="15">
        <v>0.49830000000000002</v>
      </c>
      <c r="H7319" s="16">
        <v>35.03</v>
      </c>
      <c r="I7319" s="16">
        <f>TRUNC(TRUNC(G7319,8)*H7319,2)</f>
        <v>17.45</v>
      </c>
    </row>
    <row r="7320" spans="1:9" ht="18" customHeight="1" x14ac:dyDescent="0.25">
      <c r="A7320" s="8"/>
      <c r="B7320" s="8"/>
      <c r="C7320" s="8"/>
      <c r="D7320" s="8"/>
      <c r="E7320" s="8"/>
      <c r="F7320" s="8"/>
      <c r="G7320" s="67" t="s">
        <v>3875</v>
      </c>
      <c r="H7320" s="67"/>
      <c r="I7320" s="17">
        <f>SUM(I7318:I7319)</f>
        <v>20.349999999999998</v>
      </c>
    </row>
    <row r="7321" spans="1:9" ht="15" customHeight="1" x14ac:dyDescent="0.25">
      <c r="A7321" s="8"/>
      <c r="B7321" s="8"/>
      <c r="C7321" s="8"/>
      <c r="D7321" s="8"/>
      <c r="E7321" s="8"/>
      <c r="F7321" s="8"/>
      <c r="G7321" s="68" t="s">
        <v>3745</v>
      </c>
      <c r="H7321" s="68"/>
      <c r="I7321" s="4">
        <f>ROUND(SUM(I7316,I7320),2)</f>
        <v>174.76</v>
      </c>
    </row>
    <row r="7322" spans="1:9" ht="9.9499999999999993" customHeight="1" x14ac:dyDescent="0.25">
      <c r="A7322" s="8"/>
      <c r="B7322" s="8"/>
      <c r="C7322" s="8"/>
      <c r="D7322" s="8"/>
      <c r="E7322" s="8"/>
      <c r="F7322" s="8"/>
      <c r="G7322" s="62"/>
      <c r="H7322" s="62"/>
      <c r="I7322" s="62"/>
    </row>
    <row r="7323" spans="1:9" ht="20.100000000000001" customHeight="1" x14ac:dyDescent="0.25">
      <c r="A7323" s="63" t="s">
        <v>6030</v>
      </c>
      <c r="B7323" s="63"/>
      <c r="C7323" s="63"/>
      <c r="D7323" s="63"/>
      <c r="E7323" s="63"/>
      <c r="F7323" s="63"/>
      <c r="G7323" s="63"/>
      <c r="H7323" s="63"/>
      <c r="I7323" s="63"/>
    </row>
    <row r="7324" spans="1:9" ht="15" customHeight="1" x14ac:dyDescent="0.25">
      <c r="A7324" s="64" t="s">
        <v>3887</v>
      </c>
      <c r="B7324" s="64"/>
      <c r="C7324" s="65" t="s">
        <v>3</v>
      </c>
      <c r="D7324" s="65"/>
      <c r="E7324" s="65"/>
      <c r="F7324" s="12" t="s">
        <v>4</v>
      </c>
      <c r="G7324" s="12" t="s">
        <v>3725</v>
      </c>
      <c r="H7324" s="12" t="s">
        <v>3726</v>
      </c>
      <c r="I7324" s="12" t="s">
        <v>3727</v>
      </c>
    </row>
    <row r="7325" spans="1:9" ht="38.1" customHeight="1" x14ac:dyDescent="0.25">
      <c r="A7325" s="13" t="s">
        <v>6031</v>
      </c>
      <c r="B7325" s="14" t="s">
        <v>6032</v>
      </c>
      <c r="C7325" s="66" t="s">
        <v>17</v>
      </c>
      <c r="D7325" s="66"/>
      <c r="E7325" s="66"/>
      <c r="F7325" s="13" t="s">
        <v>740</v>
      </c>
      <c r="G7325" s="15">
        <v>1.5</v>
      </c>
      <c r="H7325" s="16">
        <v>20.97</v>
      </c>
      <c r="I7325" s="16">
        <f>TRUNC(TRUNC(G7325,8)*H7325,2)</f>
        <v>31.45</v>
      </c>
    </row>
    <row r="7326" spans="1:9" ht="15" customHeight="1" x14ac:dyDescent="0.25">
      <c r="A7326" s="8"/>
      <c r="B7326" s="8"/>
      <c r="C7326" s="8"/>
      <c r="D7326" s="8"/>
      <c r="E7326" s="8"/>
      <c r="F7326" s="8"/>
      <c r="G7326" s="67" t="s">
        <v>3896</v>
      </c>
      <c r="H7326" s="67"/>
      <c r="I7326" s="17">
        <f>SUM(I7325:I7325)</f>
        <v>31.45</v>
      </c>
    </row>
    <row r="7327" spans="1:9" ht="15" customHeight="1" x14ac:dyDescent="0.25">
      <c r="A7327" s="64" t="s">
        <v>3872</v>
      </c>
      <c r="B7327" s="64"/>
      <c r="C7327" s="65" t="s">
        <v>3</v>
      </c>
      <c r="D7327" s="65"/>
      <c r="E7327" s="65"/>
      <c r="F7327" s="12" t="s">
        <v>4</v>
      </c>
      <c r="G7327" s="12" t="s">
        <v>3725</v>
      </c>
      <c r="H7327" s="12" t="s">
        <v>3726</v>
      </c>
      <c r="I7327" s="12" t="s">
        <v>3727</v>
      </c>
    </row>
    <row r="7328" spans="1:9" ht="21" customHeight="1" x14ac:dyDescent="0.25">
      <c r="A7328" s="13" t="s">
        <v>5212</v>
      </c>
      <c r="B7328" s="14" t="s">
        <v>5213</v>
      </c>
      <c r="C7328" s="66" t="s">
        <v>17</v>
      </c>
      <c r="D7328" s="66"/>
      <c r="E7328" s="66"/>
      <c r="F7328" s="13" t="s">
        <v>25</v>
      </c>
      <c r="G7328" s="15">
        <v>9.69E-2</v>
      </c>
      <c r="H7328" s="16">
        <v>25.88</v>
      </c>
      <c r="I7328" s="16">
        <f>TRUNC(TRUNC(G7328,8)*H7328,2)</f>
        <v>2.5</v>
      </c>
    </row>
    <row r="7329" spans="1:9" ht="15" customHeight="1" x14ac:dyDescent="0.25">
      <c r="A7329" s="13" t="s">
        <v>5214</v>
      </c>
      <c r="B7329" s="14" t="s">
        <v>5215</v>
      </c>
      <c r="C7329" s="66" t="s">
        <v>17</v>
      </c>
      <c r="D7329" s="66"/>
      <c r="E7329" s="66"/>
      <c r="F7329" s="13" t="s">
        <v>25</v>
      </c>
      <c r="G7329" s="15">
        <v>0.4299</v>
      </c>
      <c r="H7329" s="16">
        <v>35.03</v>
      </c>
      <c r="I7329" s="16">
        <f>TRUNC(TRUNC(G7329,8)*H7329,2)</f>
        <v>15.05</v>
      </c>
    </row>
    <row r="7330" spans="1:9" ht="18" customHeight="1" x14ac:dyDescent="0.25">
      <c r="A7330" s="8"/>
      <c r="B7330" s="8"/>
      <c r="C7330" s="8"/>
      <c r="D7330" s="8"/>
      <c r="E7330" s="8"/>
      <c r="F7330" s="8"/>
      <c r="G7330" s="67" t="s">
        <v>3875</v>
      </c>
      <c r="H7330" s="67"/>
      <c r="I7330" s="17">
        <f>SUM(I7328:I7329)</f>
        <v>17.55</v>
      </c>
    </row>
    <row r="7331" spans="1:9" ht="15" customHeight="1" x14ac:dyDescent="0.25">
      <c r="A7331" s="8"/>
      <c r="B7331" s="8"/>
      <c r="C7331" s="8"/>
      <c r="D7331" s="8"/>
      <c r="E7331" s="8"/>
      <c r="F7331" s="8"/>
      <c r="G7331" s="68" t="s">
        <v>3745</v>
      </c>
      <c r="H7331" s="68"/>
      <c r="I7331" s="4">
        <f>ROUND(SUM(I7326,I7330),2)</f>
        <v>49</v>
      </c>
    </row>
    <row r="7332" spans="1:9" ht="9.9499999999999993" customHeight="1" x14ac:dyDescent="0.25">
      <c r="A7332" s="8"/>
      <c r="B7332" s="8"/>
      <c r="C7332" s="8"/>
      <c r="D7332" s="8"/>
      <c r="E7332" s="8"/>
      <c r="F7332" s="8"/>
      <c r="G7332" s="62"/>
      <c r="H7332" s="62"/>
      <c r="I7332" s="62"/>
    </row>
    <row r="7333" spans="1:9" ht="20.100000000000001" customHeight="1" x14ac:dyDescent="0.25">
      <c r="A7333" s="63" t="s">
        <v>6033</v>
      </c>
      <c r="B7333" s="63"/>
      <c r="C7333" s="63"/>
      <c r="D7333" s="63"/>
      <c r="E7333" s="63"/>
      <c r="F7333" s="63"/>
      <c r="G7333" s="63"/>
      <c r="H7333" s="63"/>
      <c r="I7333" s="63"/>
    </row>
    <row r="7334" spans="1:9" ht="15" customHeight="1" x14ac:dyDescent="0.25">
      <c r="A7334" s="64" t="s">
        <v>3887</v>
      </c>
      <c r="B7334" s="64"/>
      <c r="C7334" s="65" t="s">
        <v>3</v>
      </c>
      <c r="D7334" s="65"/>
      <c r="E7334" s="65"/>
      <c r="F7334" s="12" t="s">
        <v>4</v>
      </c>
      <c r="G7334" s="12" t="s">
        <v>3725</v>
      </c>
      <c r="H7334" s="12" t="s">
        <v>3726</v>
      </c>
      <c r="I7334" s="12" t="s">
        <v>3727</v>
      </c>
    </row>
    <row r="7335" spans="1:9" ht="21" customHeight="1" x14ac:dyDescent="0.25">
      <c r="A7335" s="13" t="s">
        <v>6034</v>
      </c>
      <c r="B7335" s="14" t="s">
        <v>6035</v>
      </c>
      <c r="C7335" s="66" t="s">
        <v>17</v>
      </c>
      <c r="D7335" s="66"/>
      <c r="E7335" s="66"/>
      <c r="F7335" s="13" t="s">
        <v>4149</v>
      </c>
      <c r="G7335" s="15">
        <v>0.21</v>
      </c>
      <c r="H7335" s="16">
        <v>16.98</v>
      </c>
      <c r="I7335" s="16">
        <f>TRUNC(TRUNC(G7335,8)*H7335,2)</f>
        <v>3.56</v>
      </c>
    </row>
    <row r="7336" spans="1:9" ht="29.1" customHeight="1" x14ac:dyDescent="0.25">
      <c r="A7336" s="13" t="s">
        <v>6036</v>
      </c>
      <c r="B7336" s="14" t="s">
        <v>6037</v>
      </c>
      <c r="C7336" s="66" t="s">
        <v>17</v>
      </c>
      <c r="D7336" s="66"/>
      <c r="E7336" s="66"/>
      <c r="F7336" s="13" t="s">
        <v>76</v>
      </c>
      <c r="G7336" s="15">
        <v>3.1E-2</v>
      </c>
      <c r="H7336" s="16">
        <v>627.41</v>
      </c>
      <c r="I7336" s="16">
        <f>TRUNC(TRUNC(G7336,8)*H7336,2)</f>
        <v>19.440000000000001</v>
      </c>
    </row>
    <row r="7337" spans="1:9" ht="15" customHeight="1" x14ac:dyDescent="0.25">
      <c r="A7337" s="8"/>
      <c r="B7337" s="8"/>
      <c r="C7337" s="8"/>
      <c r="D7337" s="8"/>
      <c r="E7337" s="8"/>
      <c r="F7337" s="8"/>
      <c r="G7337" s="67" t="s">
        <v>3896</v>
      </c>
      <c r="H7337" s="67"/>
      <c r="I7337" s="17">
        <f>SUM(I7335:I7336)</f>
        <v>23</v>
      </c>
    </row>
    <row r="7338" spans="1:9" ht="15" customHeight="1" x14ac:dyDescent="0.25">
      <c r="A7338" s="64" t="s">
        <v>3872</v>
      </c>
      <c r="B7338" s="64"/>
      <c r="C7338" s="65" t="s">
        <v>3</v>
      </c>
      <c r="D7338" s="65"/>
      <c r="E7338" s="65"/>
      <c r="F7338" s="12" t="s">
        <v>4</v>
      </c>
      <c r="G7338" s="12" t="s">
        <v>3725</v>
      </c>
      <c r="H7338" s="12" t="s">
        <v>3726</v>
      </c>
      <c r="I7338" s="12" t="s">
        <v>3727</v>
      </c>
    </row>
    <row r="7339" spans="1:9" ht="15" customHeight="1" x14ac:dyDescent="0.25">
      <c r="A7339" s="13" t="s">
        <v>3948</v>
      </c>
      <c r="B7339" s="14" t="s">
        <v>3949</v>
      </c>
      <c r="C7339" s="66" t="s">
        <v>17</v>
      </c>
      <c r="D7339" s="66"/>
      <c r="E7339" s="66"/>
      <c r="F7339" s="13" t="s">
        <v>25</v>
      </c>
      <c r="G7339" s="15">
        <v>5.2999999999999999E-2</v>
      </c>
      <c r="H7339" s="16">
        <v>33.520000000000003</v>
      </c>
      <c r="I7339" s="16">
        <f>TRUNC(TRUNC(G7339,8)*H7339,2)</f>
        <v>1.77</v>
      </c>
    </row>
    <row r="7340" spans="1:9" ht="15" customHeight="1" x14ac:dyDescent="0.25">
      <c r="A7340" s="13" t="s">
        <v>3899</v>
      </c>
      <c r="B7340" s="14" t="s">
        <v>3900</v>
      </c>
      <c r="C7340" s="66" t="s">
        <v>17</v>
      </c>
      <c r="D7340" s="66"/>
      <c r="E7340" s="66"/>
      <c r="F7340" s="13" t="s">
        <v>25</v>
      </c>
      <c r="G7340" s="15">
        <v>2.5999999999999999E-2</v>
      </c>
      <c r="H7340" s="16">
        <v>24.37</v>
      </c>
      <c r="I7340" s="16">
        <f>TRUNC(TRUNC(G7340,8)*H7340,2)</f>
        <v>0.63</v>
      </c>
    </row>
    <row r="7341" spans="1:9" ht="18" customHeight="1" x14ac:dyDescent="0.25">
      <c r="A7341" s="8"/>
      <c r="B7341" s="8"/>
      <c r="C7341" s="8"/>
      <c r="D7341" s="8"/>
      <c r="E7341" s="8"/>
      <c r="F7341" s="8"/>
      <c r="G7341" s="67" t="s">
        <v>3875</v>
      </c>
      <c r="H7341" s="67"/>
      <c r="I7341" s="17">
        <f>SUM(I7339:I7340)</f>
        <v>2.4</v>
      </c>
    </row>
    <row r="7342" spans="1:9" ht="15" customHeight="1" x14ac:dyDescent="0.25">
      <c r="A7342" s="8"/>
      <c r="B7342" s="8"/>
      <c r="C7342" s="8"/>
      <c r="D7342" s="8"/>
      <c r="E7342" s="8"/>
      <c r="F7342" s="8"/>
      <c r="G7342" s="68" t="s">
        <v>3745</v>
      </c>
      <c r="H7342" s="68"/>
      <c r="I7342" s="4">
        <f>ROUND(SUM(I7337,I7341),2)</f>
        <v>25.4</v>
      </c>
    </row>
    <row r="7343" spans="1:9" ht="9.9499999999999993" customHeight="1" x14ac:dyDescent="0.25">
      <c r="A7343" s="8"/>
      <c r="B7343" s="8"/>
      <c r="C7343" s="8"/>
      <c r="D7343" s="8"/>
      <c r="E7343" s="8"/>
      <c r="F7343" s="8"/>
      <c r="G7343" s="62"/>
      <c r="H7343" s="62"/>
      <c r="I7343" s="62"/>
    </row>
    <row r="7344" spans="1:9" ht="20.100000000000001" customHeight="1" x14ac:dyDescent="0.25">
      <c r="A7344" s="63" t="s">
        <v>6038</v>
      </c>
      <c r="B7344" s="63"/>
      <c r="C7344" s="63"/>
      <c r="D7344" s="63"/>
      <c r="E7344" s="63"/>
      <c r="F7344" s="63"/>
      <c r="G7344" s="63"/>
      <c r="H7344" s="63"/>
      <c r="I7344" s="63"/>
    </row>
    <row r="7345" spans="1:9" ht="15" customHeight="1" x14ac:dyDescent="0.25">
      <c r="A7345" s="64" t="s">
        <v>3887</v>
      </c>
      <c r="B7345" s="64"/>
      <c r="C7345" s="65" t="s">
        <v>3</v>
      </c>
      <c r="D7345" s="65"/>
      <c r="E7345" s="65"/>
      <c r="F7345" s="12" t="s">
        <v>4</v>
      </c>
      <c r="G7345" s="12" t="s">
        <v>3725</v>
      </c>
      <c r="H7345" s="12" t="s">
        <v>3726</v>
      </c>
      <c r="I7345" s="12" t="s">
        <v>3727</v>
      </c>
    </row>
    <row r="7346" spans="1:9" ht="21" customHeight="1" x14ac:dyDescent="0.25">
      <c r="A7346" s="13" t="s">
        <v>5226</v>
      </c>
      <c r="B7346" s="14" t="s">
        <v>5227</v>
      </c>
      <c r="C7346" s="66" t="s">
        <v>17</v>
      </c>
      <c r="D7346" s="66"/>
      <c r="E7346" s="66"/>
      <c r="F7346" s="13" t="s">
        <v>72</v>
      </c>
      <c r="G7346" s="15">
        <v>1.04</v>
      </c>
      <c r="H7346" s="16">
        <v>2.2599999999999998</v>
      </c>
      <c r="I7346" s="16">
        <f>TRUNC(TRUNC(G7346,8)*H7346,2)</f>
        <v>2.35</v>
      </c>
    </row>
    <row r="7347" spans="1:9" ht="15" customHeight="1" x14ac:dyDescent="0.25">
      <c r="A7347" s="8"/>
      <c r="B7347" s="8"/>
      <c r="C7347" s="8"/>
      <c r="D7347" s="8"/>
      <c r="E7347" s="8"/>
      <c r="F7347" s="8"/>
      <c r="G7347" s="67" t="s">
        <v>3896</v>
      </c>
      <c r="H7347" s="67"/>
      <c r="I7347" s="17">
        <f>SUM(I7346:I7346)</f>
        <v>2.35</v>
      </c>
    </row>
    <row r="7348" spans="1:9" ht="15" customHeight="1" x14ac:dyDescent="0.25">
      <c r="A7348" s="64" t="s">
        <v>3872</v>
      </c>
      <c r="B7348" s="64"/>
      <c r="C7348" s="65" t="s">
        <v>3</v>
      </c>
      <c r="D7348" s="65"/>
      <c r="E7348" s="65"/>
      <c r="F7348" s="12" t="s">
        <v>4</v>
      </c>
      <c r="G7348" s="12" t="s">
        <v>3725</v>
      </c>
      <c r="H7348" s="12" t="s">
        <v>3726</v>
      </c>
      <c r="I7348" s="12" t="s">
        <v>3727</v>
      </c>
    </row>
    <row r="7349" spans="1:9" ht="15" customHeight="1" x14ac:dyDescent="0.25">
      <c r="A7349" s="13" t="s">
        <v>3948</v>
      </c>
      <c r="B7349" s="14" t="s">
        <v>3949</v>
      </c>
      <c r="C7349" s="66" t="s">
        <v>17</v>
      </c>
      <c r="D7349" s="66"/>
      <c r="E7349" s="66"/>
      <c r="F7349" s="13" t="s">
        <v>25</v>
      </c>
      <c r="G7349" s="15">
        <v>0.69120000000000004</v>
      </c>
      <c r="H7349" s="16">
        <v>33.520000000000003</v>
      </c>
      <c r="I7349" s="16">
        <f>TRUNC(TRUNC(G7349,8)*H7349,2)</f>
        <v>23.16</v>
      </c>
    </row>
    <row r="7350" spans="1:9" ht="15" customHeight="1" x14ac:dyDescent="0.25">
      <c r="A7350" s="13" t="s">
        <v>3899</v>
      </c>
      <c r="B7350" s="14" t="s">
        <v>3900</v>
      </c>
      <c r="C7350" s="66" t="s">
        <v>17</v>
      </c>
      <c r="D7350" s="66"/>
      <c r="E7350" s="66"/>
      <c r="F7350" s="13" t="s">
        <v>25</v>
      </c>
      <c r="G7350" s="15">
        <v>0.15579999999999999</v>
      </c>
      <c r="H7350" s="16">
        <v>24.37</v>
      </c>
      <c r="I7350" s="16">
        <f>TRUNC(TRUNC(G7350,8)*H7350,2)</f>
        <v>3.79</v>
      </c>
    </row>
    <row r="7351" spans="1:9" ht="18" customHeight="1" x14ac:dyDescent="0.25">
      <c r="A7351" s="8"/>
      <c r="B7351" s="8"/>
      <c r="C7351" s="8"/>
      <c r="D7351" s="8"/>
      <c r="E7351" s="8"/>
      <c r="F7351" s="8"/>
      <c r="G7351" s="67" t="s">
        <v>3875</v>
      </c>
      <c r="H7351" s="67"/>
      <c r="I7351" s="17">
        <f>SUM(I7349:I7350)</f>
        <v>26.95</v>
      </c>
    </row>
    <row r="7352" spans="1:9" ht="15" customHeight="1" x14ac:dyDescent="0.25">
      <c r="A7352" s="64" t="s">
        <v>3741</v>
      </c>
      <c r="B7352" s="64"/>
      <c r="C7352" s="65" t="s">
        <v>3</v>
      </c>
      <c r="D7352" s="65"/>
      <c r="E7352" s="65"/>
      <c r="F7352" s="12" t="s">
        <v>4</v>
      </c>
      <c r="G7352" s="12" t="s">
        <v>3725</v>
      </c>
      <c r="H7352" s="12" t="s">
        <v>3726</v>
      </c>
      <c r="I7352" s="12" t="s">
        <v>3727</v>
      </c>
    </row>
    <row r="7353" spans="1:9" ht="29.1" customHeight="1" x14ac:dyDescent="0.25">
      <c r="A7353" s="13" t="s">
        <v>2943</v>
      </c>
      <c r="B7353" s="14" t="s">
        <v>2944</v>
      </c>
      <c r="C7353" s="66" t="s">
        <v>17</v>
      </c>
      <c r="D7353" s="66"/>
      <c r="E7353" s="66"/>
      <c r="F7353" s="13" t="s">
        <v>76</v>
      </c>
      <c r="G7353" s="15">
        <v>3.5000000000000003E-2</v>
      </c>
      <c r="H7353" s="16">
        <v>932.18</v>
      </c>
      <c r="I7353" s="16">
        <f>TRUNC(TRUNC(G7353,8)*H7353,2)</f>
        <v>32.619999999999997</v>
      </c>
    </row>
    <row r="7354" spans="1:9" ht="15" customHeight="1" x14ac:dyDescent="0.25">
      <c r="A7354" s="8"/>
      <c r="B7354" s="8"/>
      <c r="C7354" s="8"/>
      <c r="D7354" s="8"/>
      <c r="E7354" s="8"/>
      <c r="F7354" s="8"/>
      <c r="G7354" s="67" t="s">
        <v>3744</v>
      </c>
      <c r="H7354" s="67"/>
      <c r="I7354" s="17">
        <f>SUM(I7353:I7353)</f>
        <v>32.619999999999997</v>
      </c>
    </row>
    <row r="7355" spans="1:9" ht="15" customHeight="1" x14ac:dyDescent="0.25">
      <c r="A7355" s="8"/>
      <c r="B7355" s="8"/>
      <c r="C7355" s="8"/>
      <c r="D7355" s="8"/>
      <c r="E7355" s="8"/>
      <c r="F7355" s="8"/>
      <c r="G7355" s="68" t="s">
        <v>3745</v>
      </c>
      <c r="H7355" s="68"/>
      <c r="I7355" s="4">
        <f>ROUND(SUM(I7347,I7351,I7354),2)</f>
        <v>61.92</v>
      </c>
    </row>
    <row r="7356" spans="1:9" ht="9.9499999999999993" customHeight="1" x14ac:dyDescent="0.25">
      <c r="A7356" s="8"/>
      <c r="B7356" s="8"/>
      <c r="C7356" s="8"/>
      <c r="D7356" s="8"/>
      <c r="E7356" s="8"/>
      <c r="F7356" s="8"/>
      <c r="G7356" s="62"/>
      <c r="H7356" s="62"/>
      <c r="I7356" s="62"/>
    </row>
    <row r="7357" spans="1:9" ht="20.100000000000001" customHeight="1" x14ac:dyDescent="0.25">
      <c r="A7357" s="63" t="s">
        <v>6039</v>
      </c>
      <c r="B7357" s="63"/>
      <c r="C7357" s="63"/>
      <c r="D7357" s="63"/>
      <c r="E7357" s="63"/>
      <c r="F7357" s="63"/>
      <c r="G7357" s="63"/>
      <c r="H7357" s="63"/>
      <c r="I7357" s="63"/>
    </row>
    <row r="7358" spans="1:9" ht="15" customHeight="1" x14ac:dyDescent="0.25">
      <c r="A7358" s="64" t="s">
        <v>3887</v>
      </c>
      <c r="B7358" s="64"/>
      <c r="C7358" s="65" t="s">
        <v>3</v>
      </c>
      <c r="D7358" s="65"/>
      <c r="E7358" s="65"/>
      <c r="F7358" s="12" t="s">
        <v>4</v>
      </c>
      <c r="G7358" s="12" t="s">
        <v>3725</v>
      </c>
      <c r="H7358" s="12" t="s">
        <v>3726</v>
      </c>
      <c r="I7358" s="12" t="s">
        <v>3727</v>
      </c>
    </row>
    <row r="7359" spans="1:9" ht="38.1" customHeight="1" x14ac:dyDescent="0.25">
      <c r="A7359" s="13" t="s">
        <v>6040</v>
      </c>
      <c r="B7359" s="14" t="s">
        <v>6041</v>
      </c>
      <c r="C7359" s="66" t="s">
        <v>17</v>
      </c>
      <c r="D7359" s="66"/>
      <c r="E7359" s="66"/>
      <c r="F7359" s="13" t="s">
        <v>61</v>
      </c>
      <c r="G7359" s="15">
        <v>1</v>
      </c>
      <c r="H7359" s="16">
        <v>15</v>
      </c>
      <c r="I7359" s="16">
        <f>ROUND(ROUND(G7359,8)*H7359,2)</f>
        <v>15</v>
      </c>
    </row>
    <row r="7360" spans="1:9" ht="15" customHeight="1" x14ac:dyDescent="0.25">
      <c r="A7360" s="8"/>
      <c r="B7360" s="8"/>
      <c r="C7360" s="8"/>
      <c r="D7360" s="8"/>
      <c r="E7360" s="8"/>
      <c r="F7360" s="8"/>
      <c r="G7360" s="67" t="s">
        <v>3896</v>
      </c>
      <c r="H7360" s="67"/>
      <c r="I7360" s="17">
        <f>SUM(I7359:I7359)</f>
        <v>15</v>
      </c>
    </row>
    <row r="7361" spans="1:9" ht="15" customHeight="1" x14ac:dyDescent="0.25">
      <c r="A7361" s="64" t="s">
        <v>3872</v>
      </c>
      <c r="B7361" s="64"/>
      <c r="C7361" s="65" t="s">
        <v>3</v>
      </c>
      <c r="D7361" s="65"/>
      <c r="E7361" s="65"/>
      <c r="F7361" s="12" t="s">
        <v>4</v>
      </c>
      <c r="G7361" s="12" t="s">
        <v>3725</v>
      </c>
      <c r="H7361" s="12" t="s">
        <v>3726</v>
      </c>
      <c r="I7361" s="12" t="s">
        <v>3727</v>
      </c>
    </row>
    <row r="7362" spans="1:9" ht="15" customHeight="1" x14ac:dyDescent="0.25">
      <c r="A7362" s="13" t="s">
        <v>3899</v>
      </c>
      <c r="B7362" s="14" t="s">
        <v>3900</v>
      </c>
      <c r="C7362" s="66" t="s">
        <v>17</v>
      </c>
      <c r="D7362" s="66"/>
      <c r="E7362" s="66"/>
      <c r="F7362" s="13" t="s">
        <v>25</v>
      </c>
      <c r="G7362" s="15">
        <v>0.2</v>
      </c>
      <c r="H7362" s="16">
        <v>24.37</v>
      </c>
      <c r="I7362" s="16">
        <f>ROUND(ROUND(G7362,8)*H7362,2)</f>
        <v>4.87</v>
      </c>
    </row>
    <row r="7363" spans="1:9" ht="18" customHeight="1" x14ac:dyDescent="0.25">
      <c r="A7363" s="8"/>
      <c r="B7363" s="8"/>
      <c r="C7363" s="8"/>
      <c r="D7363" s="8"/>
      <c r="E7363" s="8"/>
      <c r="F7363" s="8"/>
      <c r="G7363" s="67" t="s">
        <v>3875</v>
      </c>
      <c r="H7363" s="67"/>
      <c r="I7363" s="17">
        <f>SUM(I7362:I7362)</f>
        <v>4.87</v>
      </c>
    </row>
    <row r="7364" spans="1:9" ht="15" customHeight="1" x14ac:dyDescent="0.25">
      <c r="A7364" s="69" t="s">
        <v>5235</v>
      </c>
      <c r="B7364" s="69"/>
      <c r="C7364" s="69"/>
      <c r="D7364" s="8"/>
      <c r="E7364" s="8"/>
      <c r="F7364" s="8"/>
      <c r="G7364" s="68" t="s">
        <v>3745</v>
      </c>
      <c r="H7364" s="68"/>
      <c r="I7364" s="4">
        <v>19.87</v>
      </c>
    </row>
    <row r="7365" spans="1:9" ht="2.1" customHeight="1" x14ac:dyDescent="0.25">
      <c r="A7365" s="69"/>
      <c r="B7365" s="69"/>
      <c r="C7365" s="69"/>
      <c r="D7365" s="8"/>
      <c r="E7365" s="8"/>
      <c r="F7365" s="8"/>
      <c r="G7365" s="8"/>
      <c r="H7365" s="8"/>
      <c r="I7365" s="8"/>
    </row>
    <row r="7366" spans="1:9" ht="9.9499999999999993" customHeight="1" x14ac:dyDescent="0.25">
      <c r="A7366" s="8"/>
      <c r="B7366" s="8"/>
      <c r="C7366" s="8"/>
      <c r="D7366" s="8"/>
      <c r="E7366" s="8"/>
      <c r="F7366" s="8"/>
      <c r="G7366" s="62"/>
      <c r="H7366" s="62"/>
      <c r="I7366" s="62"/>
    </row>
    <row r="7367" spans="1:9" ht="20.100000000000001" customHeight="1" x14ac:dyDescent="0.25">
      <c r="A7367" s="63" t="s">
        <v>6042</v>
      </c>
      <c r="B7367" s="63"/>
      <c r="C7367" s="63"/>
      <c r="D7367" s="63"/>
      <c r="E7367" s="63"/>
      <c r="F7367" s="63"/>
      <c r="G7367" s="63"/>
      <c r="H7367" s="63"/>
      <c r="I7367" s="63"/>
    </row>
    <row r="7368" spans="1:9" ht="15" customHeight="1" x14ac:dyDescent="0.25">
      <c r="A7368" s="64" t="s">
        <v>3887</v>
      </c>
      <c r="B7368" s="64"/>
      <c r="C7368" s="65" t="s">
        <v>3</v>
      </c>
      <c r="D7368" s="65"/>
      <c r="E7368" s="65"/>
      <c r="F7368" s="12" t="s">
        <v>4</v>
      </c>
      <c r="G7368" s="12" t="s">
        <v>3725</v>
      </c>
      <c r="H7368" s="12" t="s">
        <v>3726</v>
      </c>
      <c r="I7368" s="12" t="s">
        <v>3727</v>
      </c>
    </row>
    <row r="7369" spans="1:9" ht="38.1" customHeight="1" x14ac:dyDescent="0.25">
      <c r="A7369" s="13" t="s">
        <v>6040</v>
      </c>
      <c r="B7369" s="14" t="s">
        <v>6041</v>
      </c>
      <c r="C7369" s="66" t="s">
        <v>17</v>
      </c>
      <c r="D7369" s="66"/>
      <c r="E7369" s="66"/>
      <c r="F7369" s="13" t="s">
        <v>61</v>
      </c>
      <c r="G7369" s="15">
        <v>1</v>
      </c>
      <c r="H7369" s="16">
        <v>15</v>
      </c>
      <c r="I7369" s="16">
        <f>ROUND(ROUND(G7369,8)*H7369,2)</f>
        <v>15</v>
      </c>
    </row>
    <row r="7370" spans="1:9" ht="15" customHeight="1" x14ac:dyDescent="0.25">
      <c r="A7370" s="8"/>
      <c r="B7370" s="8"/>
      <c r="C7370" s="8"/>
      <c r="D7370" s="8"/>
      <c r="E7370" s="8"/>
      <c r="F7370" s="8"/>
      <c r="G7370" s="67" t="s">
        <v>3896</v>
      </c>
      <c r="H7370" s="67"/>
      <c r="I7370" s="17">
        <f>SUM(I7369:I7369)</f>
        <v>15</v>
      </c>
    </row>
    <row r="7371" spans="1:9" ht="15" customHeight="1" x14ac:dyDescent="0.25">
      <c r="A7371" s="64" t="s">
        <v>3872</v>
      </c>
      <c r="B7371" s="64"/>
      <c r="C7371" s="65" t="s">
        <v>3</v>
      </c>
      <c r="D7371" s="65"/>
      <c r="E7371" s="65"/>
      <c r="F7371" s="12" t="s">
        <v>4</v>
      </c>
      <c r="G7371" s="12" t="s">
        <v>3725</v>
      </c>
      <c r="H7371" s="12" t="s">
        <v>3726</v>
      </c>
      <c r="I7371" s="12" t="s">
        <v>3727</v>
      </c>
    </row>
    <row r="7372" spans="1:9" ht="15" customHeight="1" x14ac:dyDescent="0.25">
      <c r="A7372" s="13" t="s">
        <v>3899</v>
      </c>
      <c r="B7372" s="14" t="s">
        <v>3900</v>
      </c>
      <c r="C7372" s="66" t="s">
        <v>17</v>
      </c>
      <c r="D7372" s="66"/>
      <c r="E7372" s="66"/>
      <c r="F7372" s="13" t="s">
        <v>25</v>
      </c>
      <c r="G7372" s="15">
        <v>0.2</v>
      </c>
      <c r="H7372" s="16">
        <v>24.37</v>
      </c>
      <c r="I7372" s="16">
        <f>ROUND(ROUND(G7372,8)*H7372,2)</f>
        <v>4.87</v>
      </c>
    </row>
    <row r="7373" spans="1:9" ht="18" customHeight="1" x14ac:dyDescent="0.25">
      <c r="A7373" s="8"/>
      <c r="B7373" s="8"/>
      <c r="C7373" s="8"/>
      <c r="D7373" s="8"/>
      <c r="E7373" s="8"/>
      <c r="F7373" s="8"/>
      <c r="G7373" s="67" t="s">
        <v>3875</v>
      </c>
      <c r="H7373" s="67"/>
      <c r="I7373" s="17">
        <f>SUM(I7372:I7372)</f>
        <v>4.87</v>
      </c>
    </row>
    <row r="7374" spans="1:9" ht="15" customHeight="1" x14ac:dyDescent="0.25">
      <c r="A7374" s="69" t="s">
        <v>5235</v>
      </c>
      <c r="B7374" s="69"/>
      <c r="C7374" s="69"/>
      <c r="D7374" s="8"/>
      <c r="E7374" s="8"/>
      <c r="F7374" s="8"/>
      <c r="G7374" s="68" t="s">
        <v>3745</v>
      </c>
      <c r="H7374" s="68"/>
      <c r="I7374" s="4">
        <v>19.87</v>
      </c>
    </row>
    <row r="7375" spans="1:9" ht="2.1" customHeight="1" x14ac:dyDescent="0.25">
      <c r="A7375" s="69"/>
      <c r="B7375" s="69"/>
      <c r="C7375" s="69"/>
      <c r="D7375" s="8"/>
      <c r="E7375" s="8"/>
      <c r="F7375" s="8"/>
      <c r="G7375" s="8"/>
      <c r="H7375" s="8"/>
      <c r="I7375" s="8"/>
    </row>
    <row r="7376" spans="1:9" ht="9.9499999999999993" customHeight="1" x14ac:dyDescent="0.25">
      <c r="A7376" s="8"/>
      <c r="B7376" s="8"/>
      <c r="C7376" s="8"/>
      <c r="D7376" s="8"/>
      <c r="E7376" s="8"/>
      <c r="F7376" s="8"/>
      <c r="G7376" s="62"/>
      <c r="H7376" s="62"/>
      <c r="I7376" s="62"/>
    </row>
    <row r="7377" spans="1:9" ht="20.100000000000001" customHeight="1" x14ac:dyDescent="0.25">
      <c r="A7377" s="63" t="s">
        <v>6043</v>
      </c>
      <c r="B7377" s="63"/>
      <c r="C7377" s="63"/>
      <c r="D7377" s="63"/>
      <c r="E7377" s="63"/>
      <c r="F7377" s="63"/>
      <c r="G7377" s="63"/>
      <c r="H7377" s="63"/>
      <c r="I7377" s="63"/>
    </row>
    <row r="7378" spans="1:9" ht="15" customHeight="1" x14ac:dyDescent="0.25">
      <c r="A7378" s="64" t="s">
        <v>3887</v>
      </c>
      <c r="B7378" s="64"/>
      <c r="C7378" s="65" t="s">
        <v>3</v>
      </c>
      <c r="D7378" s="65"/>
      <c r="E7378" s="65"/>
      <c r="F7378" s="12" t="s">
        <v>4</v>
      </c>
      <c r="G7378" s="12" t="s">
        <v>3725</v>
      </c>
      <c r="H7378" s="12" t="s">
        <v>3726</v>
      </c>
      <c r="I7378" s="12" t="s">
        <v>3727</v>
      </c>
    </row>
    <row r="7379" spans="1:9" ht="38.1" customHeight="1" x14ac:dyDescent="0.25">
      <c r="A7379" s="13" t="s">
        <v>6040</v>
      </c>
      <c r="B7379" s="14" t="s">
        <v>6041</v>
      </c>
      <c r="C7379" s="66" t="s">
        <v>17</v>
      </c>
      <c r="D7379" s="66"/>
      <c r="E7379" s="66"/>
      <c r="F7379" s="13" t="s">
        <v>61</v>
      </c>
      <c r="G7379" s="15">
        <v>1</v>
      </c>
      <c r="H7379" s="16">
        <v>15</v>
      </c>
      <c r="I7379" s="16">
        <f>ROUND(ROUND(G7379,8)*H7379,2)</f>
        <v>15</v>
      </c>
    </row>
    <row r="7380" spans="1:9" ht="15" customHeight="1" x14ac:dyDescent="0.25">
      <c r="A7380" s="8"/>
      <c r="B7380" s="8"/>
      <c r="C7380" s="8"/>
      <c r="D7380" s="8"/>
      <c r="E7380" s="8"/>
      <c r="F7380" s="8"/>
      <c r="G7380" s="67" t="s">
        <v>3896</v>
      </c>
      <c r="H7380" s="67"/>
      <c r="I7380" s="17">
        <f>SUM(I7379:I7379)</f>
        <v>15</v>
      </c>
    </row>
    <row r="7381" spans="1:9" ht="15" customHeight="1" x14ac:dyDescent="0.25">
      <c r="A7381" s="64" t="s">
        <v>3872</v>
      </c>
      <c r="B7381" s="64"/>
      <c r="C7381" s="65" t="s">
        <v>3</v>
      </c>
      <c r="D7381" s="65"/>
      <c r="E7381" s="65"/>
      <c r="F7381" s="12" t="s">
        <v>4</v>
      </c>
      <c r="G7381" s="12" t="s">
        <v>3725</v>
      </c>
      <c r="H7381" s="12" t="s">
        <v>3726</v>
      </c>
      <c r="I7381" s="12" t="s">
        <v>3727</v>
      </c>
    </row>
    <row r="7382" spans="1:9" ht="15" customHeight="1" x14ac:dyDescent="0.25">
      <c r="A7382" s="13" t="s">
        <v>3899</v>
      </c>
      <c r="B7382" s="14" t="s">
        <v>3900</v>
      </c>
      <c r="C7382" s="66" t="s">
        <v>17</v>
      </c>
      <c r="D7382" s="66"/>
      <c r="E7382" s="66"/>
      <c r="F7382" s="13" t="s">
        <v>25</v>
      </c>
      <c r="G7382" s="15">
        <v>0.2</v>
      </c>
      <c r="H7382" s="16">
        <v>24.37</v>
      </c>
      <c r="I7382" s="16">
        <f>ROUND(ROUND(G7382,8)*H7382,2)</f>
        <v>4.87</v>
      </c>
    </row>
    <row r="7383" spans="1:9" ht="18" customHeight="1" x14ac:dyDescent="0.25">
      <c r="A7383" s="8"/>
      <c r="B7383" s="8"/>
      <c r="C7383" s="8"/>
      <c r="D7383" s="8"/>
      <c r="E7383" s="8"/>
      <c r="F7383" s="8"/>
      <c r="G7383" s="67" t="s">
        <v>3875</v>
      </c>
      <c r="H7383" s="67"/>
      <c r="I7383" s="17">
        <f>SUM(I7382:I7382)</f>
        <v>4.87</v>
      </c>
    </row>
    <row r="7384" spans="1:9" ht="15" customHeight="1" x14ac:dyDescent="0.25">
      <c r="A7384" s="69" t="s">
        <v>5235</v>
      </c>
      <c r="B7384" s="69"/>
      <c r="C7384" s="69"/>
      <c r="D7384" s="8"/>
      <c r="E7384" s="8"/>
      <c r="F7384" s="8"/>
      <c r="G7384" s="68" t="s">
        <v>3745</v>
      </c>
      <c r="H7384" s="68"/>
      <c r="I7384" s="4">
        <v>19.87</v>
      </c>
    </row>
    <row r="7385" spans="1:9" ht="2.1" customHeight="1" x14ac:dyDescent="0.25">
      <c r="A7385" s="69"/>
      <c r="B7385" s="69"/>
      <c r="C7385" s="69"/>
      <c r="D7385" s="8"/>
      <c r="E7385" s="8"/>
      <c r="F7385" s="8"/>
      <c r="G7385" s="8"/>
      <c r="H7385" s="8"/>
      <c r="I7385" s="8"/>
    </row>
    <row r="7386" spans="1:9" ht="9.9499999999999993" customHeight="1" x14ac:dyDescent="0.25">
      <c r="A7386" s="8"/>
      <c r="B7386" s="8"/>
      <c r="C7386" s="8"/>
      <c r="D7386" s="8"/>
      <c r="E7386" s="8"/>
      <c r="F7386" s="8"/>
      <c r="G7386" s="62"/>
      <c r="H7386" s="62"/>
      <c r="I7386" s="62"/>
    </row>
    <row r="7387" spans="1:9" ht="27" customHeight="1" x14ac:dyDescent="0.25">
      <c r="A7387" s="63" t="s">
        <v>6044</v>
      </c>
      <c r="B7387" s="63"/>
      <c r="C7387" s="63"/>
      <c r="D7387" s="63"/>
      <c r="E7387" s="63"/>
      <c r="F7387" s="63"/>
      <c r="G7387" s="63"/>
      <c r="H7387" s="63"/>
      <c r="I7387" s="63"/>
    </row>
    <row r="7388" spans="1:9" ht="15" customHeight="1" x14ac:dyDescent="0.25">
      <c r="A7388" s="64" t="s">
        <v>3887</v>
      </c>
      <c r="B7388" s="64"/>
      <c r="C7388" s="65" t="s">
        <v>3</v>
      </c>
      <c r="D7388" s="65"/>
      <c r="E7388" s="65"/>
      <c r="F7388" s="12" t="s">
        <v>4</v>
      </c>
      <c r="G7388" s="12" t="s">
        <v>3725</v>
      </c>
      <c r="H7388" s="12" t="s">
        <v>3726</v>
      </c>
      <c r="I7388" s="12" t="s">
        <v>3727</v>
      </c>
    </row>
    <row r="7389" spans="1:9" ht="38.1" customHeight="1" x14ac:dyDescent="0.25">
      <c r="A7389" s="13" t="s">
        <v>6040</v>
      </c>
      <c r="B7389" s="14" t="s">
        <v>6041</v>
      </c>
      <c r="C7389" s="66" t="s">
        <v>17</v>
      </c>
      <c r="D7389" s="66"/>
      <c r="E7389" s="66"/>
      <c r="F7389" s="13" t="s">
        <v>61</v>
      </c>
      <c r="G7389" s="15">
        <v>1</v>
      </c>
      <c r="H7389" s="16">
        <v>15</v>
      </c>
      <c r="I7389" s="16">
        <f>ROUND(ROUND(G7389,8)*H7389,2)</f>
        <v>15</v>
      </c>
    </row>
    <row r="7390" spans="1:9" ht="15" customHeight="1" x14ac:dyDescent="0.25">
      <c r="A7390" s="8"/>
      <c r="B7390" s="8"/>
      <c r="C7390" s="8"/>
      <c r="D7390" s="8"/>
      <c r="E7390" s="8"/>
      <c r="F7390" s="8"/>
      <c r="G7390" s="67" t="s">
        <v>3896</v>
      </c>
      <c r="H7390" s="67"/>
      <c r="I7390" s="17">
        <f>SUM(I7389:I7389)</f>
        <v>15</v>
      </c>
    </row>
    <row r="7391" spans="1:9" ht="15" customHeight="1" x14ac:dyDescent="0.25">
      <c r="A7391" s="64" t="s">
        <v>3872</v>
      </c>
      <c r="B7391" s="64"/>
      <c r="C7391" s="65" t="s">
        <v>3</v>
      </c>
      <c r="D7391" s="65"/>
      <c r="E7391" s="65"/>
      <c r="F7391" s="12" t="s">
        <v>4</v>
      </c>
      <c r="G7391" s="12" t="s">
        <v>3725</v>
      </c>
      <c r="H7391" s="12" t="s">
        <v>3726</v>
      </c>
      <c r="I7391" s="12" t="s">
        <v>3727</v>
      </c>
    </row>
    <row r="7392" spans="1:9" ht="21" customHeight="1" x14ac:dyDescent="0.25">
      <c r="A7392" s="13" t="s">
        <v>3908</v>
      </c>
      <c r="B7392" s="14" t="s">
        <v>3909</v>
      </c>
      <c r="C7392" s="66" t="s">
        <v>17</v>
      </c>
      <c r="D7392" s="66"/>
      <c r="E7392" s="66"/>
      <c r="F7392" s="13" t="s">
        <v>25</v>
      </c>
      <c r="G7392" s="15">
        <v>6.4219999999999999E-2</v>
      </c>
      <c r="H7392" s="16">
        <v>24.95</v>
      </c>
      <c r="I7392" s="16">
        <f>ROUND(ROUND(G7392,8)*H7392,2)</f>
        <v>1.6</v>
      </c>
    </row>
    <row r="7393" spans="1:9" ht="21" customHeight="1" x14ac:dyDescent="0.25">
      <c r="A7393" s="13" t="s">
        <v>3897</v>
      </c>
      <c r="B7393" s="14" t="s">
        <v>3898</v>
      </c>
      <c r="C7393" s="66" t="s">
        <v>17</v>
      </c>
      <c r="D7393" s="66"/>
      <c r="E7393" s="66"/>
      <c r="F7393" s="13" t="s">
        <v>25</v>
      </c>
      <c r="G7393" s="15">
        <v>8.1736000000000003E-2</v>
      </c>
      <c r="H7393" s="16">
        <v>33.07</v>
      </c>
      <c r="I7393" s="16">
        <f>ROUND(ROUND(G7393,8)*H7393,2)</f>
        <v>2.7</v>
      </c>
    </row>
    <row r="7394" spans="1:9" ht="18" customHeight="1" x14ac:dyDescent="0.25">
      <c r="A7394" s="8"/>
      <c r="B7394" s="8"/>
      <c r="C7394" s="8"/>
      <c r="D7394" s="8"/>
      <c r="E7394" s="8"/>
      <c r="F7394" s="8"/>
      <c r="G7394" s="67" t="s">
        <v>3875</v>
      </c>
      <c r="H7394" s="67"/>
      <c r="I7394" s="17">
        <f>SUM(I7392:I7393)</f>
        <v>4.3000000000000007</v>
      </c>
    </row>
    <row r="7395" spans="1:9" ht="15" customHeight="1" x14ac:dyDescent="0.25">
      <c r="A7395" s="69" t="s">
        <v>5235</v>
      </c>
      <c r="B7395" s="69"/>
      <c r="C7395" s="69"/>
      <c r="D7395" s="8"/>
      <c r="E7395" s="8"/>
      <c r="F7395" s="8"/>
      <c r="G7395" s="68" t="s">
        <v>3745</v>
      </c>
      <c r="H7395" s="68"/>
      <c r="I7395" s="4">
        <v>19.3</v>
      </c>
    </row>
    <row r="7396" spans="1:9" ht="2.1" customHeight="1" x14ac:dyDescent="0.25">
      <c r="A7396" s="69"/>
      <c r="B7396" s="69"/>
      <c r="C7396" s="69"/>
      <c r="D7396" s="8"/>
      <c r="E7396" s="8"/>
      <c r="F7396" s="8"/>
      <c r="G7396" s="8"/>
      <c r="H7396" s="8"/>
      <c r="I7396" s="8"/>
    </row>
    <row r="7397" spans="1:9" ht="9.9499999999999993" customHeight="1" x14ac:dyDescent="0.25">
      <c r="A7397" s="8"/>
      <c r="B7397" s="8"/>
      <c r="C7397" s="8"/>
      <c r="D7397" s="8"/>
      <c r="E7397" s="8"/>
      <c r="F7397" s="8"/>
      <c r="G7397" s="62"/>
      <c r="H7397" s="62"/>
      <c r="I7397" s="62"/>
    </row>
    <row r="7398" spans="1:9" ht="27" customHeight="1" x14ac:dyDescent="0.25">
      <c r="A7398" s="63" t="s">
        <v>6045</v>
      </c>
      <c r="B7398" s="63"/>
      <c r="C7398" s="63"/>
      <c r="D7398" s="63"/>
      <c r="E7398" s="63"/>
      <c r="F7398" s="63"/>
      <c r="G7398" s="63"/>
      <c r="H7398" s="63"/>
      <c r="I7398" s="63"/>
    </row>
    <row r="7399" spans="1:9" ht="15" customHeight="1" x14ac:dyDescent="0.25">
      <c r="A7399" s="64" t="s">
        <v>3887</v>
      </c>
      <c r="B7399" s="64"/>
      <c r="C7399" s="65" t="s">
        <v>3</v>
      </c>
      <c r="D7399" s="65"/>
      <c r="E7399" s="65"/>
      <c r="F7399" s="12" t="s">
        <v>4</v>
      </c>
      <c r="G7399" s="12" t="s">
        <v>3725</v>
      </c>
      <c r="H7399" s="12" t="s">
        <v>3726</v>
      </c>
      <c r="I7399" s="12" t="s">
        <v>3727</v>
      </c>
    </row>
    <row r="7400" spans="1:9" ht="38.1" customHeight="1" x14ac:dyDescent="0.25">
      <c r="A7400" s="13" t="s">
        <v>6040</v>
      </c>
      <c r="B7400" s="14" t="s">
        <v>6041</v>
      </c>
      <c r="C7400" s="66" t="s">
        <v>17</v>
      </c>
      <c r="D7400" s="66"/>
      <c r="E7400" s="66"/>
      <c r="F7400" s="13" t="s">
        <v>61</v>
      </c>
      <c r="G7400" s="15">
        <v>1</v>
      </c>
      <c r="H7400" s="16">
        <v>15</v>
      </c>
      <c r="I7400" s="16">
        <f>ROUND(ROUND(G7400,8)*H7400,2)</f>
        <v>15</v>
      </c>
    </row>
    <row r="7401" spans="1:9" ht="15" customHeight="1" x14ac:dyDescent="0.25">
      <c r="A7401" s="8"/>
      <c r="B7401" s="8"/>
      <c r="C7401" s="8"/>
      <c r="D7401" s="8"/>
      <c r="E7401" s="8"/>
      <c r="F7401" s="8"/>
      <c r="G7401" s="67" t="s">
        <v>3896</v>
      </c>
      <c r="H7401" s="67"/>
      <c r="I7401" s="17">
        <f>SUM(I7400:I7400)</f>
        <v>15</v>
      </c>
    </row>
    <row r="7402" spans="1:9" ht="15" customHeight="1" x14ac:dyDescent="0.25">
      <c r="A7402" s="64" t="s">
        <v>3872</v>
      </c>
      <c r="B7402" s="64"/>
      <c r="C7402" s="65" t="s">
        <v>3</v>
      </c>
      <c r="D7402" s="65"/>
      <c r="E7402" s="65"/>
      <c r="F7402" s="12" t="s">
        <v>4</v>
      </c>
      <c r="G7402" s="12" t="s">
        <v>3725</v>
      </c>
      <c r="H7402" s="12" t="s">
        <v>3726</v>
      </c>
      <c r="I7402" s="12" t="s">
        <v>3727</v>
      </c>
    </row>
    <row r="7403" spans="1:9" ht="21" customHeight="1" x14ac:dyDescent="0.25">
      <c r="A7403" s="13" t="s">
        <v>3908</v>
      </c>
      <c r="B7403" s="14" t="s">
        <v>3909</v>
      </c>
      <c r="C7403" s="66" t="s">
        <v>17</v>
      </c>
      <c r="D7403" s="66"/>
      <c r="E7403" s="66"/>
      <c r="F7403" s="13" t="s">
        <v>25</v>
      </c>
      <c r="G7403" s="15">
        <v>6.4219999999999999E-2</v>
      </c>
      <c r="H7403" s="16">
        <v>24.95</v>
      </c>
      <c r="I7403" s="16">
        <f>ROUND(ROUND(G7403,8)*H7403,2)</f>
        <v>1.6</v>
      </c>
    </row>
    <row r="7404" spans="1:9" ht="21" customHeight="1" x14ac:dyDescent="0.25">
      <c r="A7404" s="13" t="s">
        <v>3897</v>
      </c>
      <c r="B7404" s="14" t="s">
        <v>3898</v>
      </c>
      <c r="C7404" s="66" t="s">
        <v>17</v>
      </c>
      <c r="D7404" s="66"/>
      <c r="E7404" s="66"/>
      <c r="F7404" s="13" t="s">
        <v>25</v>
      </c>
      <c r="G7404" s="15">
        <v>8.1736000000000003E-2</v>
      </c>
      <c r="H7404" s="16">
        <v>33.07</v>
      </c>
      <c r="I7404" s="16">
        <f>ROUND(ROUND(G7404,8)*H7404,2)</f>
        <v>2.7</v>
      </c>
    </row>
    <row r="7405" spans="1:9" ht="18" customHeight="1" x14ac:dyDescent="0.25">
      <c r="A7405" s="8"/>
      <c r="B7405" s="8"/>
      <c r="C7405" s="8"/>
      <c r="D7405" s="8"/>
      <c r="E7405" s="8"/>
      <c r="F7405" s="8"/>
      <c r="G7405" s="67" t="s">
        <v>3875</v>
      </c>
      <c r="H7405" s="67"/>
      <c r="I7405" s="17">
        <f>SUM(I7403:I7404)</f>
        <v>4.3000000000000007</v>
      </c>
    </row>
    <row r="7406" spans="1:9" ht="15" customHeight="1" x14ac:dyDescent="0.25">
      <c r="A7406" s="69" t="s">
        <v>5235</v>
      </c>
      <c r="B7406" s="69"/>
      <c r="C7406" s="69"/>
      <c r="D7406" s="8"/>
      <c r="E7406" s="8"/>
      <c r="F7406" s="8"/>
      <c r="G7406" s="68" t="s">
        <v>3745</v>
      </c>
      <c r="H7406" s="68"/>
      <c r="I7406" s="4">
        <v>19.3</v>
      </c>
    </row>
    <row r="7407" spans="1:9" ht="2.1" customHeight="1" x14ac:dyDescent="0.25">
      <c r="A7407" s="69"/>
      <c r="B7407" s="69"/>
      <c r="C7407" s="69"/>
      <c r="D7407" s="8"/>
      <c r="E7407" s="8"/>
      <c r="F7407" s="8"/>
      <c r="G7407" s="8"/>
      <c r="H7407" s="8"/>
      <c r="I7407" s="8"/>
    </row>
    <row r="7408" spans="1:9" ht="9.9499999999999993" customHeight="1" x14ac:dyDescent="0.25">
      <c r="A7408" s="8"/>
      <c r="B7408" s="8"/>
      <c r="C7408" s="8"/>
      <c r="D7408" s="8"/>
      <c r="E7408" s="8"/>
      <c r="F7408" s="8"/>
      <c r="G7408" s="62"/>
      <c r="H7408" s="62"/>
      <c r="I7408" s="62"/>
    </row>
    <row r="7409" spans="1:9" ht="20.100000000000001" customHeight="1" x14ac:dyDescent="0.25">
      <c r="A7409" s="63" t="s">
        <v>6046</v>
      </c>
      <c r="B7409" s="63"/>
      <c r="C7409" s="63"/>
      <c r="D7409" s="63"/>
      <c r="E7409" s="63"/>
      <c r="F7409" s="63"/>
      <c r="G7409" s="63"/>
      <c r="H7409" s="63"/>
      <c r="I7409" s="63"/>
    </row>
    <row r="7410" spans="1:9" ht="15" customHeight="1" x14ac:dyDescent="0.25">
      <c r="A7410" s="64" t="s">
        <v>3887</v>
      </c>
      <c r="B7410" s="64"/>
      <c r="C7410" s="65" t="s">
        <v>3</v>
      </c>
      <c r="D7410" s="65"/>
      <c r="E7410" s="65"/>
      <c r="F7410" s="12" t="s">
        <v>4</v>
      </c>
      <c r="G7410" s="12" t="s">
        <v>3725</v>
      </c>
      <c r="H7410" s="12" t="s">
        <v>3726</v>
      </c>
      <c r="I7410" s="12" t="s">
        <v>3727</v>
      </c>
    </row>
    <row r="7411" spans="1:9" ht="38.1" customHeight="1" x14ac:dyDescent="0.25">
      <c r="A7411" s="13" t="s">
        <v>6047</v>
      </c>
      <c r="B7411" s="14" t="s">
        <v>6048</v>
      </c>
      <c r="C7411" s="66" t="s">
        <v>17</v>
      </c>
      <c r="D7411" s="66"/>
      <c r="E7411" s="66"/>
      <c r="F7411" s="13" t="s">
        <v>61</v>
      </c>
      <c r="G7411" s="15">
        <v>1</v>
      </c>
      <c r="H7411" s="16">
        <v>8.9600000000000009</v>
      </c>
      <c r="I7411" s="16">
        <f>ROUND(ROUND(G7411,8)*H7411,2)</f>
        <v>8.9600000000000009</v>
      </c>
    </row>
    <row r="7412" spans="1:9" ht="15" customHeight="1" x14ac:dyDescent="0.25">
      <c r="A7412" s="8"/>
      <c r="B7412" s="8"/>
      <c r="C7412" s="8"/>
      <c r="D7412" s="8"/>
      <c r="E7412" s="8"/>
      <c r="F7412" s="8"/>
      <c r="G7412" s="67" t="s">
        <v>3896</v>
      </c>
      <c r="H7412" s="67"/>
      <c r="I7412" s="17">
        <f>SUM(I7411:I7411)</f>
        <v>8.9600000000000009</v>
      </c>
    </row>
    <row r="7413" spans="1:9" ht="15" customHeight="1" x14ac:dyDescent="0.25">
      <c r="A7413" s="64" t="s">
        <v>3872</v>
      </c>
      <c r="B7413" s="64"/>
      <c r="C7413" s="65" t="s">
        <v>3</v>
      </c>
      <c r="D7413" s="65"/>
      <c r="E7413" s="65"/>
      <c r="F7413" s="12" t="s">
        <v>4</v>
      </c>
      <c r="G7413" s="12" t="s">
        <v>3725</v>
      </c>
      <c r="H7413" s="12" t="s">
        <v>3726</v>
      </c>
      <c r="I7413" s="12" t="s">
        <v>3727</v>
      </c>
    </row>
    <row r="7414" spans="1:9" ht="15" customHeight="1" x14ac:dyDescent="0.25">
      <c r="A7414" s="13" t="s">
        <v>3899</v>
      </c>
      <c r="B7414" s="14" t="s">
        <v>3900</v>
      </c>
      <c r="C7414" s="66" t="s">
        <v>17</v>
      </c>
      <c r="D7414" s="66"/>
      <c r="E7414" s="66"/>
      <c r="F7414" s="13" t="s">
        <v>25</v>
      </c>
      <c r="G7414" s="15">
        <v>0.2</v>
      </c>
      <c r="H7414" s="16">
        <v>24.37</v>
      </c>
      <c r="I7414" s="16">
        <f>ROUND(ROUND(G7414,8)*H7414,2)</f>
        <v>4.87</v>
      </c>
    </row>
    <row r="7415" spans="1:9" ht="18" customHeight="1" x14ac:dyDescent="0.25">
      <c r="A7415" s="8"/>
      <c r="B7415" s="8"/>
      <c r="C7415" s="8"/>
      <c r="D7415" s="8"/>
      <c r="E7415" s="8"/>
      <c r="F7415" s="8"/>
      <c r="G7415" s="67" t="s">
        <v>3875</v>
      </c>
      <c r="H7415" s="67"/>
      <c r="I7415" s="17">
        <f>SUM(I7414:I7414)</f>
        <v>4.87</v>
      </c>
    </row>
    <row r="7416" spans="1:9" ht="15" customHeight="1" x14ac:dyDescent="0.25">
      <c r="A7416" s="69" t="s">
        <v>6049</v>
      </c>
      <c r="B7416" s="69"/>
      <c r="C7416" s="69"/>
      <c r="D7416" s="8"/>
      <c r="E7416" s="8"/>
      <c r="F7416" s="8"/>
      <c r="G7416" s="68" t="s">
        <v>3745</v>
      </c>
      <c r="H7416" s="68"/>
      <c r="I7416" s="4">
        <v>13.83</v>
      </c>
    </row>
    <row r="7417" spans="1:9" ht="2.1" customHeight="1" x14ac:dyDescent="0.25">
      <c r="A7417" s="69"/>
      <c r="B7417" s="69"/>
      <c r="C7417" s="69"/>
      <c r="D7417" s="8"/>
      <c r="E7417" s="8"/>
      <c r="F7417" s="8"/>
      <c r="G7417" s="8"/>
      <c r="H7417" s="8"/>
      <c r="I7417" s="8"/>
    </row>
    <row r="7418" spans="1:9" ht="9.9499999999999993" customHeight="1" x14ac:dyDescent="0.25">
      <c r="A7418" s="8"/>
      <c r="B7418" s="8"/>
      <c r="C7418" s="8"/>
      <c r="D7418" s="8"/>
      <c r="E7418" s="8"/>
      <c r="F7418" s="8"/>
      <c r="G7418" s="62"/>
      <c r="H7418" s="62"/>
      <c r="I7418" s="62"/>
    </row>
    <row r="7419" spans="1:9" ht="27" customHeight="1" x14ac:dyDescent="0.25">
      <c r="A7419" s="63" t="s">
        <v>6050</v>
      </c>
      <c r="B7419" s="63"/>
      <c r="C7419" s="63"/>
      <c r="D7419" s="63"/>
      <c r="E7419" s="63"/>
      <c r="F7419" s="63"/>
      <c r="G7419" s="63"/>
      <c r="H7419" s="63"/>
      <c r="I7419" s="63"/>
    </row>
    <row r="7420" spans="1:9" ht="15" customHeight="1" x14ac:dyDescent="0.25">
      <c r="A7420" s="64" t="s">
        <v>3887</v>
      </c>
      <c r="B7420" s="64"/>
      <c r="C7420" s="65" t="s">
        <v>3</v>
      </c>
      <c r="D7420" s="65"/>
      <c r="E7420" s="65"/>
      <c r="F7420" s="12" t="s">
        <v>4</v>
      </c>
      <c r="G7420" s="12" t="s">
        <v>3725</v>
      </c>
      <c r="H7420" s="12" t="s">
        <v>3726</v>
      </c>
      <c r="I7420" s="12" t="s">
        <v>3727</v>
      </c>
    </row>
    <row r="7421" spans="1:9" ht="38.1" customHeight="1" x14ac:dyDescent="0.25">
      <c r="A7421" s="13" t="s">
        <v>6051</v>
      </c>
      <c r="B7421" s="14" t="s">
        <v>6052</v>
      </c>
      <c r="C7421" s="66" t="s">
        <v>17</v>
      </c>
      <c r="D7421" s="66"/>
      <c r="E7421" s="66"/>
      <c r="F7421" s="13" t="s">
        <v>61</v>
      </c>
      <c r="G7421" s="15">
        <v>1</v>
      </c>
      <c r="H7421" s="16">
        <v>21.28</v>
      </c>
      <c r="I7421" s="16">
        <f>ROUND(ROUND(G7421,8)*H7421,2)</f>
        <v>21.28</v>
      </c>
    </row>
    <row r="7422" spans="1:9" ht="15" customHeight="1" x14ac:dyDescent="0.25">
      <c r="A7422" s="8"/>
      <c r="B7422" s="8"/>
      <c r="C7422" s="8"/>
      <c r="D7422" s="8"/>
      <c r="E7422" s="8"/>
      <c r="F7422" s="8"/>
      <c r="G7422" s="67" t="s">
        <v>3896</v>
      </c>
      <c r="H7422" s="67"/>
      <c r="I7422" s="17">
        <f>SUM(I7421:I7421)</f>
        <v>21.28</v>
      </c>
    </row>
    <row r="7423" spans="1:9" ht="15" customHeight="1" x14ac:dyDescent="0.25">
      <c r="A7423" s="64" t="s">
        <v>3872</v>
      </c>
      <c r="B7423" s="64"/>
      <c r="C7423" s="65" t="s">
        <v>3</v>
      </c>
      <c r="D7423" s="65"/>
      <c r="E7423" s="65"/>
      <c r="F7423" s="12" t="s">
        <v>4</v>
      </c>
      <c r="G7423" s="12" t="s">
        <v>3725</v>
      </c>
      <c r="H7423" s="12" t="s">
        <v>3726</v>
      </c>
      <c r="I7423" s="12" t="s">
        <v>3727</v>
      </c>
    </row>
    <row r="7424" spans="1:9" ht="15" customHeight="1" x14ac:dyDescent="0.25">
      <c r="A7424" s="13" t="s">
        <v>3899</v>
      </c>
      <c r="B7424" s="14" t="s">
        <v>3900</v>
      </c>
      <c r="C7424" s="66" t="s">
        <v>17</v>
      </c>
      <c r="D7424" s="66"/>
      <c r="E7424" s="66"/>
      <c r="F7424" s="13" t="s">
        <v>25</v>
      </c>
      <c r="G7424" s="15">
        <v>0.2</v>
      </c>
      <c r="H7424" s="16">
        <v>24.37</v>
      </c>
      <c r="I7424" s="16">
        <f>ROUND(ROUND(G7424,8)*H7424,2)</f>
        <v>4.87</v>
      </c>
    </row>
    <row r="7425" spans="1:9" ht="18" customHeight="1" x14ac:dyDescent="0.25">
      <c r="A7425" s="8"/>
      <c r="B7425" s="8"/>
      <c r="C7425" s="8"/>
      <c r="D7425" s="8"/>
      <c r="E7425" s="8"/>
      <c r="F7425" s="8"/>
      <c r="G7425" s="67" t="s">
        <v>3875</v>
      </c>
      <c r="H7425" s="67"/>
      <c r="I7425" s="17">
        <f>SUM(I7424:I7424)</f>
        <v>4.87</v>
      </c>
    </row>
    <row r="7426" spans="1:9" ht="15" customHeight="1" x14ac:dyDescent="0.25">
      <c r="A7426" s="69" t="s">
        <v>6049</v>
      </c>
      <c r="B7426" s="69"/>
      <c r="C7426" s="69"/>
      <c r="D7426" s="8"/>
      <c r="E7426" s="8"/>
      <c r="F7426" s="8"/>
      <c r="G7426" s="68" t="s">
        <v>3745</v>
      </c>
      <c r="H7426" s="68"/>
      <c r="I7426" s="4">
        <v>26.15</v>
      </c>
    </row>
    <row r="7427" spans="1:9" ht="2.1" customHeight="1" x14ac:dyDescent="0.25">
      <c r="A7427" s="69"/>
      <c r="B7427" s="69"/>
      <c r="C7427" s="69"/>
      <c r="D7427" s="8"/>
      <c r="E7427" s="8"/>
      <c r="F7427" s="8"/>
      <c r="G7427" s="8"/>
      <c r="H7427" s="8"/>
      <c r="I7427" s="8"/>
    </row>
    <row r="7428" spans="1:9" ht="9.9499999999999993" customHeight="1" x14ac:dyDescent="0.25">
      <c r="A7428" s="8"/>
      <c r="B7428" s="8"/>
      <c r="C7428" s="8"/>
      <c r="D7428" s="8"/>
      <c r="E7428" s="8"/>
      <c r="F7428" s="8"/>
      <c r="G7428" s="62"/>
      <c r="H7428" s="62"/>
      <c r="I7428" s="62"/>
    </row>
    <row r="7429" spans="1:9" ht="20.100000000000001" customHeight="1" x14ac:dyDescent="0.25">
      <c r="A7429" s="63" t="s">
        <v>6053</v>
      </c>
      <c r="B7429" s="63"/>
      <c r="C7429" s="63"/>
      <c r="D7429" s="63"/>
      <c r="E7429" s="63"/>
      <c r="F7429" s="63"/>
      <c r="G7429" s="63"/>
      <c r="H7429" s="63"/>
      <c r="I7429" s="63"/>
    </row>
    <row r="7430" spans="1:9" ht="15" customHeight="1" x14ac:dyDescent="0.25">
      <c r="A7430" s="64" t="s">
        <v>3887</v>
      </c>
      <c r="B7430" s="64"/>
      <c r="C7430" s="65" t="s">
        <v>3</v>
      </c>
      <c r="D7430" s="65"/>
      <c r="E7430" s="65"/>
      <c r="F7430" s="12" t="s">
        <v>4</v>
      </c>
      <c r="G7430" s="12" t="s">
        <v>3725</v>
      </c>
      <c r="H7430" s="12" t="s">
        <v>3726</v>
      </c>
      <c r="I7430" s="12" t="s">
        <v>3727</v>
      </c>
    </row>
    <row r="7431" spans="1:9" ht="38.1" customHeight="1" x14ac:dyDescent="0.25">
      <c r="A7431" s="13" t="s">
        <v>5237</v>
      </c>
      <c r="B7431" s="14" t="s">
        <v>5238</v>
      </c>
      <c r="C7431" s="66" t="s">
        <v>17</v>
      </c>
      <c r="D7431" s="66"/>
      <c r="E7431" s="66"/>
      <c r="F7431" s="13" t="s">
        <v>61</v>
      </c>
      <c r="G7431" s="15">
        <v>1</v>
      </c>
      <c r="H7431" s="16">
        <v>17.350000000000001</v>
      </c>
      <c r="I7431" s="16">
        <f>ROUND(ROUND(G7431,8)*H7431,2)</f>
        <v>17.350000000000001</v>
      </c>
    </row>
    <row r="7432" spans="1:9" ht="15" customHeight="1" x14ac:dyDescent="0.25">
      <c r="A7432" s="8"/>
      <c r="B7432" s="8"/>
      <c r="C7432" s="8"/>
      <c r="D7432" s="8"/>
      <c r="E7432" s="8"/>
      <c r="F7432" s="8"/>
      <c r="G7432" s="67" t="s">
        <v>3896</v>
      </c>
      <c r="H7432" s="67"/>
      <c r="I7432" s="17">
        <f>SUM(I7431:I7431)</f>
        <v>17.350000000000001</v>
      </c>
    </row>
    <row r="7433" spans="1:9" ht="15" customHeight="1" x14ac:dyDescent="0.25">
      <c r="A7433" s="64" t="s">
        <v>3872</v>
      </c>
      <c r="B7433" s="64"/>
      <c r="C7433" s="65" t="s">
        <v>3</v>
      </c>
      <c r="D7433" s="65"/>
      <c r="E7433" s="65"/>
      <c r="F7433" s="12" t="s">
        <v>4</v>
      </c>
      <c r="G7433" s="12" t="s">
        <v>3725</v>
      </c>
      <c r="H7433" s="12" t="s">
        <v>3726</v>
      </c>
      <c r="I7433" s="12" t="s">
        <v>3727</v>
      </c>
    </row>
    <row r="7434" spans="1:9" ht="15" customHeight="1" x14ac:dyDescent="0.25">
      <c r="A7434" s="13" t="s">
        <v>3899</v>
      </c>
      <c r="B7434" s="14" t="s">
        <v>3900</v>
      </c>
      <c r="C7434" s="66" t="s">
        <v>17</v>
      </c>
      <c r="D7434" s="66"/>
      <c r="E7434" s="66"/>
      <c r="F7434" s="13" t="s">
        <v>25</v>
      </c>
      <c r="G7434" s="15">
        <v>0.2</v>
      </c>
      <c r="H7434" s="16">
        <v>24.37</v>
      </c>
      <c r="I7434" s="16">
        <f>ROUND(ROUND(G7434,8)*H7434,2)</f>
        <v>4.87</v>
      </c>
    </row>
    <row r="7435" spans="1:9" ht="18" customHeight="1" x14ac:dyDescent="0.25">
      <c r="A7435" s="8"/>
      <c r="B7435" s="8"/>
      <c r="C7435" s="8"/>
      <c r="D7435" s="8"/>
      <c r="E7435" s="8"/>
      <c r="F7435" s="8"/>
      <c r="G7435" s="67" t="s">
        <v>3875</v>
      </c>
      <c r="H7435" s="67"/>
      <c r="I7435" s="17">
        <f>SUM(I7434:I7434)</f>
        <v>4.87</v>
      </c>
    </row>
    <row r="7436" spans="1:9" ht="15" customHeight="1" x14ac:dyDescent="0.25">
      <c r="A7436" s="69" t="s">
        <v>5235</v>
      </c>
      <c r="B7436" s="69"/>
      <c r="C7436" s="69"/>
      <c r="D7436" s="8"/>
      <c r="E7436" s="8"/>
      <c r="F7436" s="8"/>
      <c r="G7436" s="68" t="s">
        <v>3745</v>
      </c>
      <c r="H7436" s="68"/>
      <c r="I7436" s="4">
        <v>22.22</v>
      </c>
    </row>
    <row r="7437" spans="1:9" ht="2.1" customHeight="1" x14ac:dyDescent="0.25">
      <c r="A7437" s="69"/>
      <c r="B7437" s="69"/>
      <c r="C7437" s="69"/>
      <c r="D7437" s="8"/>
      <c r="E7437" s="8"/>
      <c r="F7437" s="8"/>
      <c r="G7437" s="8"/>
      <c r="H7437" s="8"/>
      <c r="I7437" s="8"/>
    </row>
    <row r="7438" spans="1:9" ht="9.9499999999999993" customHeight="1" x14ac:dyDescent="0.25">
      <c r="A7438" s="8"/>
      <c r="B7438" s="8"/>
      <c r="C7438" s="8"/>
      <c r="D7438" s="8"/>
      <c r="E7438" s="8"/>
      <c r="F7438" s="8"/>
      <c r="G7438" s="62"/>
      <c r="H7438" s="62"/>
      <c r="I7438" s="62"/>
    </row>
    <row r="7439" spans="1:9" ht="20.100000000000001" customHeight="1" x14ac:dyDescent="0.25">
      <c r="A7439" s="63" t="s">
        <v>6054</v>
      </c>
      <c r="B7439" s="63"/>
      <c r="C7439" s="63"/>
      <c r="D7439" s="63"/>
      <c r="E7439" s="63"/>
      <c r="F7439" s="63"/>
      <c r="G7439" s="63"/>
      <c r="H7439" s="63"/>
      <c r="I7439" s="63"/>
    </row>
    <row r="7440" spans="1:9" ht="15" customHeight="1" x14ac:dyDescent="0.25">
      <c r="A7440" s="64" t="s">
        <v>3887</v>
      </c>
      <c r="B7440" s="64"/>
      <c r="C7440" s="65" t="s">
        <v>3</v>
      </c>
      <c r="D7440" s="65"/>
      <c r="E7440" s="65"/>
      <c r="F7440" s="12" t="s">
        <v>4</v>
      </c>
      <c r="G7440" s="12" t="s">
        <v>3725</v>
      </c>
      <c r="H7440" s="12" t="s">
        <v>3726</v>
      </c>
      <c r="I7440" s="12" t="s">
        <v>3727</v>
      </c>
    </row>
    <row r="7441" spans="1:9" ht="38.1" customHeight="1" x14ac:dyDescent="0.25">
      <c r="A7441" s="13" t="s">
        <v>5237</v>
      </c>
      <c r="B7441" s="14" t="s">
        <v>5238</v>
      </c>
      <c r="C7441" s="66" t="s">
        <v>17</v>
      </c>
      <c r="D7441" s="66"/>
      <c r="E7441" s="66"/>
      <c r="F7441" s="13" t="s">
        <v>61</v>
      </c>
      <c r="G7441" s="15">
        <v>1</v>
      </c>
      <c r="H7441" s="16">
        <v>17.350000000000001</v>
      </c>
      <c r="I7441" s="16">
        <f>ROUND(ROUND(G7441,8)*H7441,2)</f>
        <v>17.350000000000001</v>
      </c>
    </row>
    <row r="7442" spans="1:9" ht="15" customHeight="1" x14ac:dyDescent="0.25">
      <c r="A7442" s="8"/>
      <c r="B7442" s="8"/>
      <c r="C7442" s="8"/>
      <c r="D7442" s="8"/>
      <c r="E7442" s="8"/>
      <c r="F7442" s="8"/>
      <c r="G7442" s="67" t="s">
        <v>3896</v>
      </c>
      <c r="H7442" s="67"/>
      <c r="I7442" s="17">
        <f>SUM(I7441:I7441)</f>
        <v>17.350000000000001</v>
      </c>
    </row>
    <row r="7443" spans="1:9" ht="15" customHeight="1" x14ac:dyDescent="0.25">
      <c r="A7443" s="64" t="s">
        <v>3872</v>
      </c>
      <c r="B7443" s="64"/>
      <c r="C7443" s="65" t="s">
        <v>3</v>
      </c>
      <c r="D7443" s="65"/>
      <c r="E7443" s="65"/>
      <c r="F7443" s="12" t="s">
        <v>4</v>
      </c>
      <c r="G7443" s="12" t="s">
        <v>3725</v>
      </c>
      <c r="H7443" s="12" t="s">
        <v>3726</v>
      </c>
      <c r="I7443" s="12" t="s">
        <v>3727</v>
      </c>
    </row>
    <row r="7444" spans="1:9" ht="15" customHeight="1" x14ac:dyDescent="0.25">
      <c r="A7444" s="13" t="s">
        <v>3899</v>
      </c>
      <c r="B7444" s="14" t="s">
        <v>3900</v>
      </c>
      <c r="C7444" s="66" t="s">
        <v>17</v>
      </c>
      <c r="D7444" s="66"/>
      <c r="E7444" s="66"/>
      <c r="F7444" s="13" t="s">
        <v>25</v>
      </c>
      <c r="G7444" s="15">
        <v>0.2</v>
      </c>
      <c r="H7444" s="16">
        <v>24.37</v>
      </c>
      <c r="I7444" s="16">
        <f>ROUND(ROUND(G7444,8)*H7444,2)</f>
        <v>4.87</v>
      </c>
    </row>
    <row r="7445" spans="1:9" ht="18" customHeight="1" x14ac:dyDescent="0.25">
      <c r="A7445" s="8"/>
      <c r="B7445" s="8"/>
      <c r="C7445" s="8"/>
      <c r="D7445" s="8"/>
      <c r="E7445" s="8"/>
      <c r="F7445" s="8"/>
      <c r="G7445" s="67" t="s">
        <v>3875</v>
      </c>
      <c r="H7445" s="67"/>
      <c r="I7445" s="17">
        <f>SUM(I7444:I7444)</f>
        <v>4.87</v>
      </c>
    </row>
    <row r="7446" spans="1:9" ht="15" customHeight="1" x14ac:dyDescent="0.25">
      <c r="A7446" s="69" t="s">
        <v>5235</v>
      </c>
      <c r="B7446" s="69"/>
      <c r="C7446" s="69"/>
      <c r="D7446" s="8"/>
      <c r="E7446" s="8"/>
      <c r="F7446" s="8"/>
      <c r="G7446" s="68" t="s">
        <v>3745</v>
      </c>
      <c r="H7446" s="68"/>
      <c r="I7446" s="4">
        <v>22.22</v>
      </c>
    </row>
    <row r="7447" spans="1:9" ht="2.1" customHeight="1" x14ac:dyDescent="0.25">
      <c r="A7447" s="69"/>
      <c r="B7447" s="69"/>
      <c r="C7447" s="69"/>
      <c r="D7447" s="8"/>
      <c r="E7447" s="8"/>
      <c r="F7447" s="8"/>
      <c r="G7447" s="8"/>
      <c r="H7447" s="8"/>
      <c r="I7447" s="8"/>
    </row>
    <row r="7448" spans="1:9" ht="9.9499999999999993" customHeight="1" x14ac:dyDescent="0.25">
      <c r="A7448" s="8"/>
      <c r="B7448" s="8"/>
      <c r="C7448" s="8"/>
      <c r="D7448" s="8"/>
      <c r="E7448" s="8"/>
      <c r="F7448" s="8"/>
      <c r="G7448" s="62"/>
      <c r="H7448" s="62"/>
      <c r="I7448" s="62"/>
    </row>
    <row r="7449" spans="1:9" ht="20.100000000000001" customHeight="1" x14ac:dyDescent="0.25">
      <c r="A7449" s="63" t="s">
        <v>6055</v>
      </c>
      <c r="B7449" s="63"/>
      <c r="C7449" s="63"/>
      <c r="D7449" s="63"/>
      <c r="E7449" s="63"/>
      <c r="F7449" s="63"/>
      <c r="G7449" s="63"/>
      <c r="H7449" s="63"/>
      <c r="I7449" s="63"/>
    </row>
    <row r="7450" spans="1:9" ht="15" customHeight="1" x14ac:dyDescent="0.25">
      <c r="A7450" s="64" t="s">
        <v>3887</v>
      </c>
      <c r="B7450" s="64"/>
      <c r="C7450" s="65" t="s">
        <v>3</v>
      </c>
      <c r="D7450" s="65"/>
      <c r="E7450" s="65"/>
      <c r="F7450" s="12" t="s">
        <v>4</v>
      </c>
      <c r="G7450" s="12" t="s">
        <v>3725</v>
      </c>
      <c r="H7450" s="12" t="s">
        <v>3726</v>
      </c>
      <c r="I7450" s="12" t="s">
        <v>3727</v>
      </c>
    </row>
    <row r="7451" spans="1:9" ht="21" customHeight="1" x14ac:dyDescent="0.25">
      <c r="A7451" s="13" t="s">
        <v>6056</v>
      </c>
      <c r="B7451" s="14" t="s">
        <v>6057</v>
      </c>
      <c r="C7451" s="66" t="s">
        <v>17</v>
      </c>
      <c r="D7451" s="66"/>
      <c r="E7451" s="66"/>
      <c r="F7451" s="13" t="s">
        <v>178</v>
      </c>
      <c r="G7451" s="15">
        <v>1.0389999999999999</v>
      </c>
      <c r="H7451" s="16">
        <v>108.22</v>
      </c>
      <c r="I7451" s="16">
        <f>TRUNC(TRUNC(G7451,8)*H7451,2)</f>
        <v>112.44</v>
      </c>
    </row>
    <row r="7452" spans="1:9" ht="15" customHeight="1" x14ac:dyDescent="0.25">
      <c r="A7452" s="8"/>
      <c r="B7452" s="8"/>
      <c r="C7452" s="8"/>
      <c r="D7452" s="8"/>
      <c r="E7452" s="8"/>
      <c r="F7452" s="8"/>
      <c r="G7452" s="67" t="s">
        <v>3896</v>
      </c>
      <c r="H7452" s="67"/>
      <c r="I7452" s="17">
        <f>SUM(I7451:I7451)</f>
        <v>112.44</v>
      </c>
    </row>
    <row r="7453" spans="1:9" ht="15" customHeight="1" x14ac:dyDescent="0.25">
      <c r="A7453" s="64" t="s">
        <v>3872</v>
      </c>
      <c r="B7453" s="64"/>
      <c r="C7453" s="65" t="s">
        <v>3</v>
      </c>
      <c r="D7453" s="65"/>
      <c r="E7453" s="65"/>
      <c r="F7453" s="12" t="s">
        <v>4</v>
      </c>
      <c r="G7453" s="12" t="s">
        <v>3725</v>
      </c>
      <c r="H7453" s="12" t="s">
        <v>3726</v>
      </c>
      <c r="I7453" s="12" t="s">
        <v>3727</v>
      </c>
    </row>
    <row r="7454" spans="1:9" ht="21" customHeight="1" x14ac:dyDescent="0.25">
      <c r="A7454" s="13" t="s">
        <v>3936</v>
      </c>
      <c r="B7454" s="14" t="s">
        <v>3937</v>
      </c>
      <c r="C7454" s="66" t="s">
        <v>17</v>
      </c>
      <c r="D7454" s="66"/>
      <c r="E7454" s="66"/>
      <c r="F7454" s="13" t="s">
        <v>25</v>
      </c>
      <c r="G7454" s="15">
        <v>0.245</v>
      </c>
      <c r="H7454" s="16">
        <v>24.57</v>
      </c>
      <c r="I7454" s="16">
        <f>TRUNC(TRUNC(G7454,8)*H7454,2)</f>
        <v>6.01</v>
      </c>
    </row>
    <row r="7455" spans="1:9" ht="21" customHeight="1" x14ac:dyDescent="0.25">
      <c r="A7455" s="13" t="s">
        <v>3938</v>
      </c>
      <c r="B7455" s="14" t="s">
        <v>3939</v>
      </c>
      <c r="C7455" s="66" t="s">
        <v>17</v>
      </c>
      <c r="D7455" s="66"/>
      <c r="E7455" s="66"/>
      <c r="F7455" s="13" t="s">
        <v>25</v>
      </c>
      <c r="G7455" s="15">
        <v>0.245</v>
      </c>
      <c r="H7455" s="16">
        <v>32.799999999999997</v>
      </c>
      <c r="I7455" s="16">
        <f>TRUNC(TRUNC(G7455,8)*H7455,2)</f>
        <v>8.0299999999999994</v>
      </c>
    </row>
    <row r="7456" spans="1:9" ht="18" customHeight="1" x14ac:dyDescent="0.25">
      <c r="A7456" s="8"/>
      <c r="B7456" s="8"/>
      <c r="C7456" s="8"/>
      <c r="D7456" s="8"/>
      <c r="E7456" s="8"/>
      <c r="F7456" s="8"/>
      <c r="G7456" s="67" t="s">
        <v>3875</v>
      </c>
      <c r="H7456" s="67"/>
      <c r="I7456" s="17">
        <f>SUM(I7454:I7455)</f>
        <v>14.04</v>
      </c>
    </row>
    <row r="7457" spans="1:9" ht="15" customHeight="1" x14ac:dyDescent="0.25">
      <c r="A7457" s="8"/>
      <c r="B7457" s="8"/>
      <c r="C7457" s="8"/>
      <c r="D7457" s="8"/>
      <c r="E7457" s="8"/>
      <c r="F7457" s="8"/>
      <c r="G7457" s="68" t="s">
        <v>3745</v>
      </c>
      <c r="H7457" s="68"/>
      <c r="I7457" s="4">
        <f>ROUND(SUM(I7452,I7456),2)</f>
        <v>126.48</v>
      </c>
    </row>
    <row r="7458" spans="1:9" ht="9.9499999999999993" customHeight="1" x14ac:dyDescent="0.25">
      <c r="A7458" s="8"/>
      <c r="B7458" s="8"/>
      <c r="C7458" s="8"/>
      <c r="D7458" s="8"/>
      <c r="E7458" s="8"/>
      <c r="F7458" s="8"/>
      <c r="G7458" s="62"/>
      <c r="H7458" s="62"/>
      <c r="I7458" s="62"/>
    </row>
    <row r="7459" spans="1:9" ht="20.100000000000001" customHeight="1" x14ac:dyDescent="0.25">
      <c r="A7459" s="63" t="s">
        <v>6058</v>
      </c>
      <c r="B7459" s="63"/>
      <c r="C7459" s="63"/>
      <c r="D7459" s="63"/>
      <c r="E7459" s="63"/>
      <c r="F7459" s="63"/>
      <c r="G7459" s="63"/>
      <c r="H7459" s="63"/>
      <c r="I7459" s="63"/>
    </row>
    <row r="7460" spans="1:9" ht="15" customHeight="1" x14ac:dyDescent="0.25">
      <c r="A7460" s="64" t="s">
        <v>3887</v>
      </c>
      <c r="B7460" s="64"/>
      <c r="C7460" s="65" t="s">
        <v>3</v>
      </c>
      <c r="D7460" s="65"/>
      <c r="E7460" s="65"/>
      <c r="F7460" s="12" t="s">
        <v>4</v>
      </c>
      <c r="G7460" s="12" t="s">
        <v>3725</v>
      </c>
      <c r="H7460" s="12" t="s">
        <v>3726</v>
      </c>
      <c r="I7460" s="12" t="s">
        <v>3727</v>
      </c>
    </row>
    <row r="7461" spans="1:9" ht="21" customHeight="1" x14ac:dyDescent="0.25">
      <c r="A7461" s="13" t="s">
        <v>6059</v>
      </c>
      <c r="B7461" s="14" t="s">
        <v>6060</v>
      </c>
      <c r="C7461" s="66" t="s">
        <v>17</v>
      </c>
      <c r="D7461" s="66"/>
      <c r="E7461" s="66"/>
      <c r="F7461" s="13" t="s">
        <v>178</v>
      </c>
      <c r="G7461" s="15">
        <v>1.0389999999999999</v>
      </c>
      <c r="H7461" s="16">
        <v>145.63</v>
      </c>
      <c r="I7461" s="16">
        <f>TRUNC(TRUNC(G7461,8)*H7461,2)</f>
        <v>151.30000000000001</v>
      </c>
    </row>
    <row r="7462" spans="1:9" ht="15" customHeight="1" x14ac:dyDescent="0.25">
      <c r="A7462" s="8"/>
      <c r="B7462" s="8"/>
      <c r="C7462" s="8"/>
      <c r="D7462" s="8"/>
      <c r="E7462" s="8"/>
      <c r="F7462" s="8"/>
      <c r="G7462" s="67" t="s">
        <v>3896</v>
      </c>
      <c r="H7462" s="67"/>
      <c r="I7462" s="17">
        <f>SUM(I7461:I7461)</f>
        <v>151.30000000000001</v>
      </c>
    </row>
    <row r="7463" spans="1:9" ht="15" customHeight="1" x14ac:dyDescent="0.25">
      <c r="A7463" s="64" t="s">
        <v>3872</v>
      </c>
      <c r="B7463" s="64"/>
      <c r="C7463" s="65" t="s">
        <v>3</v>
      </c>
      <c r="D7463" s="65"/>
      <c r="E7463" s="65"/>
      <c r="F7463" s="12" t="s">
        <v>4</v>
      </c>
      <c r="G7463" s="12" t="s">
        <v>3725</v>
      </c>
      <c r="H7463" s="12" t="s">
        <v>3726</v>
      </c>
      <c r="I7463" s="12" t="s">
        <v>3727</v>
      </c>
    </row>
    <row r="7464" spans="1:9" ht="21" customHeight="1" x14ac:dyDescent="0.25">
      <c r="A7464" s="13" t="s">
        <v>3936</v>
      </c>
      <c r="B7464" s="14" t="s">
        <v>3937</v>
      </c>
      <c r="C7464" s="66" t="s">
        <v>17</v>
      </c>
      <c r="D7464" s="66"/>
      <c r="E7464" s="66"/>
      <c r="F7464" s="13" t="s">
        <v>25</v>
      </c>
      <c r="G7464" s="15">
        <v>0.27600000000000002</v>
      </c>
      <c r="H7464" s="16">
        <v>24.57</v>
      </c>
      <c r="I7464" s="16">
        <f>TRUNC(TRUNC(G7464,8)*H7464,2)</f>
        <v>6.78</v>
      </c>
    </row>
    <row r="7465" spans="1:9" ht="21" customHeight="1" x14ac:dyDescent="0.25">
      <c r="A7465" s="13" t="s">
        <v>3938</v>
      </c>
      <c r="B7465" s="14" t="s">
        <v>3939</v>
      </c>
      <c r="C7465" s="66" t="s">
        <v>17</v>
      </c>
      <c r="D7465" s="66"/>
      <c r="E7465" s="66"/>
      <c r="F7465" s="13" t="s">
        <v>25</v>
      </c>
      <c r="G7465" s="15">
        <v>0.27600000000000002</v>
      </c>
      <c r="H7465" s="16">
        <v>32.799999999999997</v>
      </c>
      <c r="I7465" s="16">
        <f>TRUNC(TRUNC(G7465,8)*H7465,2)</f>
        <v>9.0500000000000007</v>
      </c>
    </row>
    <row r="7466" spans="1:9" ht="18" customHeight="1" x14ac:dyDescent="0.25">
      <c r="A7466" s="8"/>
      <c r="B7466" s="8"/>
      <c r="C7466" s="8"/>
      <c r="D7466" s="8"/>
      <c r="E7466" s="8"/>
      <c r="F7466" s="8"/>
      <c r="G7466" s="67" t="s">
        <v>3875</v>
      </c>
      <c r="H7466" s="67"/>
      <c r="I7466" s="17">
        <f>SUM(I7464:I7465)</f>
        <v>15.830000000000002</v>
      </c>
    </row>
    <row r="7467" spans="1:9" ht="15" customHeight="1" x14ac:dyDescent="0.25">
      <c r="A7467" s="8"/>
      <c r="B7467" s="8"/>
      <c r="C7467" s="8"/>
      <c r="D7467" s="8"/>
      <c r="E7467" s="8"/>
      <c r="F7467" s="8"/>
      <c r="G7467" s="68" t="s">
        <v>3745</v>
      </c>
      <c r="H7467" s="68"/>
      <c r="I7467" s="4">
        <f>ROUND(SUM(I7462,I7466),2)</f>
        <v>167.13</v>
      </c>
    </row>
    <row r="7468" spans="1:9" ht="9.9499999999999993" customHeight="1" x14ac:dyDescent="0.25">
      <c r="A7468" s="8"/>
      <c r="B7468" s="8"/>
      <c r="C7468" s="8"/>
      <c r="D7468" s="8"/>
      <c r="E7468" s="8"/>
      <c r="F7468" s="8"/>
      <c r="G7468" s="62"/>
      <c r="H7468" s="62"/>
      <c r="I7468" s="62"/>
    </row>
    <row r="7469" spans="1:9" ht="20.100000000000001" customHeight="1" x14ac:dyDescent="0.25">
      <c r="A7469" s="63" t="s">
        <v>6061</v>
      </c>
      <c r="B7469" s="63"/>
      <c r="C7469" s="63"/>
      <c r="D7469" s="63"/>
      <c r="E7469" s="63"/>
      <c r="F7469" s="63"/>
      <c r="G7469" s="63"/>
      <c r="H7469" s="63"/>
      <c r="I7469" s="63"/>
    </row>
    <row r="7470" spans="1:9" ht="15" customHeight="1" x14ac:dyDescent="0.25">
      <c r="A7470" s="64" t="s">
        <v>3887</v>
      </c>
      <c r="B7470" s="64"/>
      <c r="C7470" s="65" t="s">
        <v>3</v>
      </c>
      <c r="D7470" s="65"/>
      <c r="E7470" s="65"/>
      <c r="F7470" s="12" t="s">
        <v>4</v>
      </c>
      <c r="G7470" s="12" t="s">
        <v>3725</v>
      </c>
      <c r="H7470" s="12" t="s">
        <v>3726</v>
      </c>
      <c r="I7470" s="12" t="s">
        <v>3727</v>
      </c>
    </row>
    <row r="7471" spans="1:9" ht="21" customHeight="1" x14ac:dyDescent="0.25">
      <c r="A7471" s="13" t="s">
        <v>4407</v>
      </c>
      <c r="B7471" s="14" t="s">
        <v>4408</v>
      </c>
      <c r="C7471" s="66" t="s">
        <v>17</v>
      </c>
      <c r="D7471" s="66"/>
      <c r="E7471" s="66"/>
      <c r="F7471" s="13" t="s">
        <v>61</v>
      </c>
      <c r="G7471" s="15">
        <v>4.4999999999999998E-2</v>
      </c>
      <c r="H7471" s="16">
        <v>13.86</v>
      </c>
      <c r="I7471" s="16">
        <f>TRUNC(TRUNC(G7471,8)*H7471,2)</f>
        <v>0.62</v>
      </c>
    </row>
    <row r="7472" spans="1:9" ht="21" customHeight="1" x14ac:dyDescent="0.25">
      <c r="A7472" s="13" t="s">
        <v>6062</v>
      </c>
      <c r="B7472" s="14" t="s">
        <v>6063</v>
      </c>
      <c r="C7472" s="66" t="s">
        <v>17</v>
      </c>
      <c r="D7472" s="66"/>
      <c r="E7472" s="66"/>
      <c r="F7472" s="13" t="s">
        <v>4149</v>
      </c>
      <c r="G7472" s="15">
        <v>1.0999999999999999E-2</v>
      </c>
      <c r="H7472" s="16">
        <v>44.32</v>
      </c>
      <c r="I7472" s="16">
        <f>TRUNC(TRUNC(G7472,8)*H7472,2)</f>
        <v>0.48</v>
      </c>
    </row>
    <row r="7473" spans="1:9" ht="15" customHeight="1" x14ac:dyDescent="0.25">
      <c r="A7473" s="13" t="s">
        <v>6064</v>
      </c>
      <c r="B7473" s="14" t="s">
        <v>6065</v>
      </c>
      <c r="C7473" s="66" t="s">
        <v>17</v>
      </c>
      <c r="D7473" s="66"/>
      <c r="E7473" s="66"/>
      <c r="F7473" s="13" t="s">
        <v>61</v>
      </c>
      <c r="G7473" s="15">
        <v>1</v>
      </c>
      <c r="H7473" s="16">
        <v>113.3</v>
      </c>
      <c r="I7473" s="16">
        <f>TRUNC(TRUNC(G7473,8)*H7473,2)</f>
        <v>113.3</v>
      </c>
    </row>
    <row r="7474" spans="1:9" ht="15" customHeight="1" x14ac:dyDescent="0.25">
      <c r="A7474" s="8"/>
      <c r="B7474" s="8"/>
      <c r="C7474" s="8"/>
      <c r="D7474" s="8"/>
      <c r="E7474" s="8"/>
      <c r="F7474" s="8"/>
      <c r="G7474" s="67" t="s">
        <v>3896</v>
      </c>
      <c r="H7474" s="67"/>
      <c r="I7474" s="17">
        <f>SUM(I7471:I7473)</f>
        <v>114.39999999999999</v>
      </c>
    </row>
    <row r="7475" spans="1:9" ht="15" customHeight="1" x14ac:dyDescent="0.25">
      <c r="A7475" s="64" t="s">
        <v>3872</v>
      </c>
      <c r="B7475" s="64"/>
      <c r="C7475" s="65" t="s">
        <v>3</v>
      </c>
      <c r="D7475" s="65"/>
      <c r="E7475" s="65"/>
      <c r="F7475" s="12" t="s">
        <v>4</v>
      </c>
      <c r="G7475" s="12" t="s">
        <v>3725</v>
      </c>
      <c r="H7475" s="12" t="s">
        <v>3726</v>
      </c>
      <c r="I7475" s="12" t="s">
        <v>3727</v>
      </c>
    </row>
    <row r="7476" spans="1:9" ht="21" customHeight="1" x14ac:dyDescent="0.25">
      <c r="A7476" s="13" t="s">
        <v>3936</v>
      </c>
      <c r="B7476" s="14" t="s">
        <v>3937</v>
      </c>
      <c r="C7476" s="66" t="s">
        <v>17</v>
      </c>
      <c r="D7476" s="66"/>
      <c r="E7476" s="66"/>
      <c r="F7476" s="13" t="s">
        <v>25</v>
      </c>
      <c r="G7476" s="15">
        <v>1.4710000000000001</v>
      </c>
      <c r="H7476" s="16">
        <v>24.57</v>
      </c>
      <c r="I7476" s="16">
        <f>TRUNC(TRUNC(G7476,8)*H7476,2)</f>
        <v>36.14</v>
      </c>
    </row>
    <row r="7477" spans="1:9" ht="21" customHeight="1" x14ac:dyDescent="0.25">
      <c r="A7477" s="13" t="s">
        <v>3938</v>
      </c>
      <c r="B7477" s="14" t="s">
        <v>3939</v>
      </c>
      <c r="C7477" s="66" t="s">
        <v>17</v>
      </c>
      <c r="D7477" s="66"/>
      <c r="E7477" s="66"/>
      <c r="F7477" s="13" t="s">
        <v>25</v>
      </c>
      <c r="G7477" s="15">
        <v>1.4710000000000001</v>
      </c>
      <c r="H7477" s="16">
        <v>32.799999999999997</v>
      </c>
      <c r="I7477" s="16">
        <f>TRUNC(TRUNC(G7477,8)*H7477,2)</f>
        <v>48.24</v>
      </c>
    </row>
    <row r="7478" spans="1:9" ht="18" customHeight="1" x14ac:dyDescent="0.25">
      <c r="A7478" s="8"/>
      <c r="B7478" s="8"/>
      <c r="C7478" s="8"/>
      <c r="D7478" s="8"/>
      <c r="E7478" s="8"/>
      <c r="F7478" s="8"/>
      <c r="G7478" s="67" t="s">
        <v>3875</v>
      </c>
      <c r="H7478" s="67"/>
      <c r="I7478" s="17">
        <f>SUM(I7476:I7477)</f>
        <v>84.38</v>
      </c>
    </row>
    <row r="7479" spans="1:9" ht="15" customHeight="1" x14ac:dyDescent="0.25">
      <c r="A7479" s="8"/>
      <c r="B7479" s="8"/>
      <c r="C7479" s="8"/>
      <c r="D7479" s="8"/>
      <c r="E7479" s="8"/>
      <c r="F7479" s="8"/>
      <c r="G7479" s="68" t="s">
        <v>3745</v>
      </c>
      <c r="H7479" s="68"/>
      <c r="I7479" s="4">
        <f>ROUND(SUM(I7474,I7478),2)</f>
        <v>198.78</v>
      </c>
    </row>
    <row r="7480" spans="1:9" ht="9.9499999999999993" customHeight="1" x14ac:dyDescent="0.25">
      <c r="A7480" s="8"/>
      <c r="B7480" s="8"/>
      <c r="C7480" s="8"/>
      <c r="D7480" s="8"/>
      <c r="E7480" s="8"/>
      <c r="F7480" s="8"/>
      <c r="G7480" s="62"/>
      <c r="H7480" s="62"/>
      <c r="I7480" s="62"/>
    </row>
    <row r="7481" spans="1:9" ht="20.100000000000001" customHeight="1" x14ac:dyDescent="0.25">
      <c r="A7481" s="63" t="s">
        <v>6066</v>
      </c>
      <c r="B7481" s="63"/>
      <c r="C7481" s="63"/>
      <c r="D7481" s="63"/>
      <c r="E7481" s="63"/>
      <c r="F7481" s="63"/>
      <c r="G7481" s="63"/>
      <c r="H7481" s="63"/>
      <c r="I7481" s="63"/>
    </row>
    <row r="7482" spans="1:9" ht="15" customHeight="1" x14ac:dyDescent="0.25">
      <c r="A7482" s="64" t="s">
        <v>3887</v>
      </c>
      <c r="B7482" s="64"/>
      <c r="C7482" s="65" t="s">
        <v>3</v>
      </c>
      <c r="D7482" s="65"/>
      <c r="E7482" s="65"/>
      <c r="F7482" s="12" t="s">
        <v>4</v>
      </c>
      <c r="G7482" s="12" t="s">
        <v>3725</v>
      </c>
      <c r="H7482" s="12" t="s">
        <v>3726</v>
      </c>
      <c r="I7482" s="12" t="s">
        <v>3727</v>
      </c>
    </row>
    <row r="7483" spans="1:9" ht="21" customHeight="1" x14ac:dyDescent="0.25">
      <c r="A7483" s="13" t="s">
        <v>4407</v>
      </c>
      <c r="B7483" s="14" t="s">
        <v>4408</v>
      </c>
      <c r="C7483" s="66" t="s">
        <v>17</v>
      </c>
      <c r="D7483" s="66"/>
      <c r="E7483" s="66"/>
      <c r="F7483" s="13" t="s">
        <v>61</v>
      </c>
      <c r="G7483" s="15">
        <v>5.2999999999999999E-2</v>
      </c>
      <c r="H7483" s="16">
        <v>13.86</v>
      </c>
      <c r="I7483" s="16">
        <f>TRUNC(TRUNC(G7483,8)*H7483,2)</f>
        <v>0.73</v>
      </c>
    </row>
    <row r="7484" spans="1:9" ht="21" customHeight="1" x14ac:dyDescent="0.25">
      <c r="A7484" s="13" t="s">
        <v>6062</v>
      </c>
      <c r="B7484" s="14" t="s">
        <v>6063</v>
      </c>
      <c r="C7484" s="66" t="s">
        <v>17</v>
      </c>
      <c r="D7484" s="66"/>
      <c r="E7484" s="66"/>
      <c r="F7484" s="13" t="s">
        <v>4149</v>
      </c>
      <c r="G7484" s="15">
        <v>1.2999999999999999E-2</v>
      </c>
      <c r="H7484" s="16">
        <v>44.32</v>
      </c>
      <c r="I7484" s="16">
        <f>TRUNC(TRUNC(G7484,8)*H7484,2)</f>
        <v>0.56999999999999995</v>
      </c>
    </row>
    <row r="7485" spans="1:9" ht="15" customHeight="1" x14ac:dyDescent="0.25">
      <c r="A7485" s="13" t="s">
        <v>6067</v>
      </c>
      <c r="B7485" s="14" t="s">
        <v>6068</v>
      </c>
      <c r="C7485" s="66" t="s">
        <v>17</v>
      </c>
      <c r="D7485" s="66"/>
      <c r="E7485" s="66"/>
      <c r="F7485" s="13" t="s">
        <v>61</v>
      </c>
      <c r="G7485" s="15">
        <v>1</v>
      </c>
      <c r="H7485" s="16">
        <v>151.75</v>
      </c>
      <c r="I7485" s="16">
        <f>TRUNC(TRUNC(G7485,8)*H7485,2)</f>
        <v>151.75</v>
      </c>
    </row>
    <row r="7486" spans="1:9" ht="15" customHeight="1" x14ac:dyDescent="0.25">
      <c r="A7486" s="8"/>
      <c r="B7486" s="8"/>
      <c r="C7486" s="8"/>
      <c r="D7486" s="8"/>
      <c r="E7486" s="8"/>
      <c r="F7486" s="8"/>
      <c r="G7486" s="67" t="s">
        <v>3896</v>
      </c>
      <c r="H7486" s="67"/>
      <c r="I7486" s="17">
        <f>SUM(I7483:I7485)</f>
        <v>153.05000000000001</v>
      </c>
    </row>
    <row r="7487" spans="1:9" ht="15" customHeight="1" x14ac:dyDescent="0.25">
      <c r="A7487" s="64" t="s">
        <v>3872</v>
      </c>
      <c r="B7487" s="64"/>
      <c r="C7487" s="65" t="s">
        <v>3</v>
      </c>
      <c r="D7487" s="65"/>
      <c r="E7487" s="65"/>
      <c r="F7487" s="12" t="s">
        <v>4</v>
      </c>
      <c r="G7487" s="12" t="s">
        <v>3725</v>
      </c>
      <c r="H7487" s="12" t="s">
        <v>3726</v>
      </c>
      <c r="I7487" s="12" t="s">
        <v>3727</v>
      </c>
    </row>
    <row r="7488" spans="1:9" ht="21" customHeight="1" x14ac:dyDescent="0.25">
      <c r="A7488" s="13" t="s">
        <v>3936</v>
      </c>
      <c r="B7488" s="14" t="s">
        <v>3937</v>
      </c>
      <c r="C7488" s="66" t="s">
        <v>17</v>
      </c>
      <c r="D7488" s="66"/>
      <c r="E7488" s="66"/>
      <c r="F7488" s="13" t="s">
        <v>25</v>
      </c>
      <c r="G7488" s="15">
        <v>1.6559999999999999</v>
      </c>
      <c r="H7488" s="16">
        <v>24.57</v>
      </c>
      <c r="I7488" s="16">
        <f>TRUNC(TRUNC(G7488,8)*H7488,2)</f>
        <v>40.68</v>
      </c>
    </row>
    <row r="7489" spans="1:9" ht="21" customHeight="1" x14ac:dyDescent="0.25">
      <c r="A7489" s="13" t="s">
        <v>3938</v>
      </c>
      <c r="B7489" s="14" t="s">
        <v>3939</v>
      </c>
      <c r="C7489" s="66" t="s">
        <v>17</v>
      </c>
      <c r="D7489" s="66"/>
      <c r="E7489" s="66"/>
      <c r="F7489" s="13" t="s">
        <v>25</v>
      </c>
      <c r="G7489" s="15">
        <v>1.6559999999999999</v>
      </c>
      <c r="H7489" s="16">
        <v>32.799999999999997</v>
      </c>
      <c r="I7489" s="16">
        <f>TRUNC(TRUNC(G7489,8)*H7489,2)</f>
        <v>54.31</v>
      </c>
    </row>
    <row r="7490" spans="1:9" ht="18" customHeight="1" x14ac:dyDescent="0.25">
      <c r="A7490" s="8"/>
      <c r="B7490" s="8"/>
      <c r="C7490" s="8"/>
      <c r="D7490" s="8"/>
      <c r="E7490" s="8"/>
      <c r="F7490" s="8"/>
      <c r="G7490" s="67" t="s">
        <v>3875</v>
      </c>
      <c r="H7490" s="67"/>
      <c r="I7490" s="17">
        <f>SUM(I7488:I7489)</f>
        <v>94.990000000000009</v>
      </c>
    </row>
    <row r="7491" spans="1:9" ht="15" customHeight="1" x14ac:dyDescent="0.25">
      <c r="A7491" s="8"/>
      <c r="B7491" s="8"/>
      <c r="C7491" s="8"/>
      <c r="D7491" s="8"/>
      <c r="E7491" s="8"/>
      <c r="F7491" s="8"/>
      <c r="G7491" s="68" t="s">
        <v>3745</v>
      </c>
      <c r="H7491" s="68"/>
      <c r="I7491" s="4">
        <f>ROUND(SUM(I7486,I7490),2)</f>
        <v>248.04</v>
      </c>
    </row>
    <row r="7492" spans="1:9" ht="9.9499999999999993" customHeight="1" x14ac:dyDescent="0.25">
      <c r="A7492" s="8"/>
      <c r="B7492" s="8"/>
      <c r="C7492" s="8"/>
      <c r="D7492" s="8"/>
      <c r="E7492" s="8"/>
      <c r="F7492" s="8"/>
      <c r="G7492" s="62"/>
      <c r="H7492" s="62"/>
      <c r="I7492" s="62"/>
    </row>
    <row r="7493" spans="1:9" ht="20.100000000000001" customHeight="1" x14ac:dyDescent="0.25">
      <c r="A7493" s="63" t="s">
        <v>6069</v>
      </c>
      <c r="B7493" s="63"/>
      <c r="C7493" s="63"/>
      <c r="D7493" s="63"/>
      <c r="E7493" s="63"/>
      <c r="F7493" s="63"/>
      <c r="G7493" s="63"/>
      <c r="H7493" s="63"/>
      <c r="I7493" s="63"/>
    </row>
    <row r="7494" spans="1:9" ht="15" customHeight="1" x14ac:dyDescent="0.25">
      <c r="A7494" s="64" t="s">
        <v>3887</v>
      </c>
      <c r="B7494" s="64"/>
      <c r="C7494" s="65" t="s">
        <v>3</v>
      </c>
      <c r="D7494" s="65"/>
      <c r="E7494" s="65"/>
      <c r="F7494" s="12" t="s">
        <v>4</v>
      </c>
      <c r="G7494" s="12" t="s">
        <v>3725</v>
      </c>
      <c r="H7494" s="12" t="s">
        <v>3726</v>
      </c>
      <c r="I7494" s="12" t="s">
        <v>3727</v>
      </c>
    </row>
    <row r="7495" spans="1:9" ht="21" customHeight="1" x14ac:dyDescent="0.25">
      <c r="A7495" s="13" t="s">
        <v>4407</v>
      </c>
      <c r="B7495" s="14" t="s">
        <v>4408</v>
      </c>
      <c r="C7495" s="66" t="s">
        <v>17</v>
      </c>
      <c r="D7495" s="66"/>
      <c r="E7495" s="66"/>
      <c r="F7495" s="13" t="s">
        <v>61</v>
      </c>
      <c r="G7495" s="15">
        <v>3.5000000000000003E-2</v>
      </c>
      <c r="H7495" s="16">
        <v>13.86</v>
      </c>
      <c r="I7495" s="16">
        <f>TRUNC(TRUNC(G7495,8)*H7495,2)</f>
        <v>0.48</v>
      </c>
    </row>
    <row r="7496" spans="1:9" ht="21" customHeight="1" x14ac:dyDescent="0.25">
      <c r="A7496" s="13" t="s">
        <v>6062</v>
      </c>
      <c r="B7496" s="14" t="s">
        <v>6063</v>
      </c>
      <c r="C7496" s="66" t="s">
        <v>17</v>
      </c>
      <c r="D7496" s="66"/>
      <c r="E7496" s="66"/>
      <c r="F7496" s="13" t="s">
        <v>4149</v>
      </c>
      <c r="G7496" s="15">
        <v>8.0000000000000002E-3</v>
      </c>
      <c r="H7496" s="16">
        <v>44.32</v>
      </c>
      <c r="I7496" s="16">
        <f>TRUNC(TRUNC(G7496,8)*H7496,2)</f>
        <v>0.35</v>
      </c>
    </row>
    <row r="7497" spans="1:9" ht="21" customHeight="1" x14ac:dyDescent="0.25">
      <c r="A7497" s="13" t="s">
        <v>6070</v>
      </c>
      <c r="B7497" s="14" t="s">
        <v>6071</v>
      </c>
      <c r="C7497" s="66" t="s">
        <v>17</v>
      </c>
      <c r="D7497" s="66"/>
      <c r="E7497" s="66"/>
      <c r="F7497" s="13" t="s">
        <v>61</v>
      </c>
      <c r="G7497" s="15">
        <v>1</v>
      </c>
      <c r="H7497" s="16">
        <v>93.76</v>
      </c>
      <c r="I7497" s="16">
        <f>TRUNC(TRUNC(G7497,8)*H7497,2)</f>
        <v>93.76</v>
      </c>
    </row>
    <row r="7498" spans="1:9" ht="15" customHeight="1" x14ac:dyDescent="0.25">
      <c r="A7498" s="8"/>
      <c r="B7498" s="8"/>
      <c r="C7498" s="8"/>
      <c r="D7498" s="8"/>
      <c r="E7498" s="8"/>
      <c r="F7498" s="8"/>
      <c r="G7498" s="67" t="s">
        <v>3896</v>
      </c>
      <c r="H7498" s="67"/>
      <c r="I7498" s="17">
        <f>SUM(I7495:I7497)</f>
        <v>94.59</v>
      </c>
    </row>
    <row r="7499" spans="1:9" ht="15" customHeight="1" x14ac:dyDescent="0.25">
      <c r="A7499" s="64" t="s">
        <v>3872</v>
      </c>
      <c r="B7499" s="64"/>
      <c r="C7499" s="65" t="s">
        <v>3</v>
      </c>
      <c r="D7499" s="65"/>
      <c r="E7499" s="65"/>
      <c r="F7499" s="12" t="s">
        <v>4</v>
      </c>
      <c r="G7499" s="12" t="s">
        <v>3725</v>
      </c>
      <c r="H7499" s="12" t="s">
        <v>3726</v>
      </c>
      <c r="I7499" s="12" t="s">
        <v>3727</v>
      </c>
    </row>
    <row r="7500" spans="1:9" ht="21" customHeight="1" x14ac:dyDescent="0.25">
      <c r="A7500" s="13" t="s">
        <v>3936</v>
      </c>
      <c r="B7500" s="14" t="s">
        <v>3937</v>
      </c>
      <c r="C7500" s="66" t="s">
        <v>17</v>
      </c>
      <c r="D7500" s="66"/>
      <c r="E7500" s="66"/>
      <c r="F7500" s="13" t="s">
        <v>25</v>
      </c>
      <c r="G7500" s="15">
        <v>0.82799999999999996</v>
      </c>
      <c r="H7500" s="16">
        <v>24.57</v>
      </c>
      <c r="I7500" s="16">
        <f>TRUNC(TRUNC(G7500,8)*H7500,2)</f>
        <v>20.34</v>
      </c>
    </row>
    <row r="7501" spans="1:9" ht="21" customHeight="1" x14ac:dyDescent="0.25">
      <c r="A7501" s="13" t="s">
        <v>3938</v>
      </c>
      <c r="B7501" s="14" t="s">
        <v>3939</v>
      </c>
      <c r="C7501" s="66" t="s">
        <v>17</v>
      </c>
      <c r="D7501" s="66"/>
      <c r="E7501" s="66"/>
      <c r="F7501" s="13" t="s">
        <v>25</v>
      </c>
      <c r="G7501" s="15">
        <v>0.82799999999999996</v>
      </c>
      <c r="H7501" s="16">
        <v>32.799999999999997</v>
      </c>
      <c r="I7501" s="16">
        <f>TRUNC(TRUNC(G7501,8)*H7501,2)</f>
        <v>27.15</v>
      </c>
    </row>
    <row r="7502" spans="1:9" ht="18" customHeight="1" x14ac:dyDescent="0.25">
      <c r="A7502" s="8"/>
      <c r="B7502" s="8"/>
      <c r="C7502" s="8"/>
      <c r="D7502" s="8"/>
      <c r="E7502" s="8"/>
      <c r="F7502" s="8"/>
      <c r="G7502" s="67" t="s">
        <v>3875</v>
      </c>
      <c r="H7502" s="67"/>
      <c r="I7502" s="17">
        <f>SUM(I7500:I7501)</f>
        <v>47.489999999999995</v>
      </c>
    </row>
    <row r="7503" spans="1:9" ht="15" customHeight="1" x14ac:dyDescent="0.25">
      <c r="A7503" s="8"/>
      <c r="B7503" s="8"/>
      <c r="C7503" s="8"/>
      <c r="D7503" s="8"/>
      <c r="E7503" s="8"/>
      <c r="F7503" s="8"/>
      <c r="G7503" s="68" t="s">
        <v>3745</v>
      </c>
      <c r="H7503" s="68"/>
      <c r="I7503" s="4">
        <f>ROUND(SUM(I7498,I7502),2)</f>
        <v>142.08000000000001</v>
      </c>
    </row>
    <row r="7504" spans="1:9" ht="9.9499999999999993" customHeight="1" x14ac:dyDescent="0.25">
      <c r="A7504" s="8"/>
      <c r="B7504" s="8"/>
      <c r="C7504" s="8"/>
      <c r="D7504" s="8"/>
      <c r="E7504" s="8"/>
      <c r="F7504" s="8"/>
      <c r="G7504" s="62"/>
      <c r="H7504" s="62"/>
      <c r="I7504" s="62"/>
    </row>
    <row r="7505" spans="1:9" ht="20.100000000000001" customHeight="1" x14ac:dyDescent="0.25">
      <c r="A7505" s="63" t="s">
        <v>6072</v>
      </c>
      <c r="B7505" s="63"/>
      <c r="C7505" s="63"/>
      <c r="D7505" s="63"/>
      <c r="E7505" s="63"/>
      <c r="F7505" s="63"/>
      <c r="G7505" s="63"/>
      <c r="H7505" s="63"/>
      <c r="I7505" s="63"/>
    </row>
    <row r="7506" spans="1:9" ht="15" customHeight="1" x14ac:dyDescent="0.25">
      <c r="A7506" s="64" t="s">
        <v>3887</v>
      </c>
      <c r="B7506" s="64"/>
      <c r="C7506" s="65" t="s">
        <v>3</v>
      </c>
      <c r="D7506" s="65"/>
      <c r="E7506" s="65"/>
      <c r="F7506" s="12" t="s">
        <v>4</v>
      </c>
      <c r="G7506" s="12" t="s">
        <v>3725</v>
      </c>
      <c r="H7506" s="12" t="s">
        <v>3726</v>
      </c>
      <c r="I7506" s="12" t="s">
        <v>3727</v>
      </c>
    </row>
    <row r="7507" spans="1:9" ht="21" customHeight="1" x14ac:dyDescent="0.25">
      <c r="A7507" s="13" t="s">
        <v>6073</v>
      </c>
      <c r="B7507" s="14" t="s">
        <v>6074</v>
      </c>
      <c r="C7507" s="66" t="s">
        <v>17</v>
      </c>
      <c r="D7507" s="66"/>
      <c r="E7507" s="66"/>
      <c r="F7507" s="13" t="s">
        <v>61</v>
      </c>
      <c r="G7507" s="15">
        <v>1</v>
      </c>
      <c r="H7507" s="16">
        <v>90.72</v>
      </c>
      <c r="I7507" s="16">
        <f>TRUNC(TRUNC(G7507,8)*H7507,2)</f>
        <v>90.72</v>
      </c>
    </row>
    <row r="7508" spans="1:9" ht="21" customHeight="1" x14ac:dyDescent="0.25">
      <c r="A7508" s="13" t="s">
        <v>4407</v>
      </c>
      <c r="B7508" s="14" t="s">
        <v>4408</v>
      </c>
      <c r="C7508" s="66" t="s">
        <v>17</v>
      </c>
      <c r="D7508" s="66"/>
      <c r="E7508" s="66"/>
      <c r="F7508" s="13" t="s">
        <v>61</v>
      </c>
      <c r="G7508" s="15">
        <v>0.03</v>
      </c>
      <c r="H7508" s="16">
        <v>13.86</v>
      </c>
      <c r="I7508" s="16">
        <f>TRUNC(TRUNC(G7508,8)*H7508,2)</f>
        <v>0.41</v>
      </c>
    </row>
    <row r="7509" spans="1:9" ht="21" customHeight="1" x14ac:dyDescent="0.25">
      <c r="A7509" s="13" t="s">
        <v>6062</v>
      </c>
      <c r="B7509" s="14" t="s">
        <v>6063</v>
      </c>
      <c r="C7509" s="66" t="s">
        <v>17</v>
      </c>
      <c r="D7509" s="66"/>
      <c r="E7509" s="66"/>
      <c r="F7509" s="13" t="s">
        <v>4149</v>
      </c>
      <c r="G7509" s="15">
        <v>7.0000000000000001E-3</v>
      </c>
      <c r="H7509" s="16">
        <v>44.32</v>
      </c>
      <c r="I7509" s="16">
        <f>TRUNC(TRUNC(G7509,8)*H7509,2)</f>
        <v>0.31</v>
      </c>
    </row>
    <row r="7510" spans="1:9" ht="15" customHeight="1" x14ac:dyDescent="0.25">
      <c r="A7510" s="8"/>
      <c r="B7510" s="8"/>
      <c r="C7510" s="8"/>
      <c r="D7510" s="8"/>
      <c r="E7510" s="8"/>
      <c r="F7510" s="8"/>
      <c r="G7510" s="67" t="s">
        <v>3896</v>
      </c>
      <c r="H7510" s="67"/>
      <c r="I7510" s="17">
        <f>SUM(I7507:I7509)</f>
        <v>91.44</v>
      </c>
    </row>
    <row r="7511" spans="1:9" ht="15" customHeight="1" x14ac:dyDescent="0.25">
      <c r="A7511" s="64" t="s">
        <v>3872</v>
      </c>
      <c r="B7511" s="64"/>
      <c r="C7511" s="65" t="s">
        <v>3</v>
      </c>
      <c r="D7511" s="65"/>
      <c r="E7511" s="65"/>
      <c r="F7511" s="12" t="s">
        <v>4</v>
      </c>
      <c r="G7511" s="12" t="s">
        <v>3725</v>
      </c>
      <c r="H7511" s="12" t="s">
        <v>3726</v>
      </c>
      <c r="I7511" s="12" t="s">
        <v>3727</v>
      </c>
    </row>
    <row r="7512" spans="1:9" ht="21" customHeight="1" x14ac:dyDescent="0.25">
      <c r="A7512" s="13" t="s">
        <v>3936</v>
      </c>
      <c r="B7512" s="14" t="s">
        <v>3937</v>
      </c>
      <c r="C7512" s="66" t="s">
        <v>17</v>
      </c>
      <c r="D7512" s="66"/>
      <c r="E7512" s="66"/>
      <c r="F7512" s="13" t="s">
        <v>25</v>
      </c>
      <c r="G7512" s="15">
        <v>1.1040000000000001</v>
      </c>
      <c r="H7512" s="16">
        <v>24.57</v>
      </c>
      <c r="I7512" s="16">
        <f>TRUNC(TRUNC(G7512,8)*H7512,2)</f>
        <v>27.12</v>
      </c>
    </row>
    <row r="7513" spans="1:9" ht="21" customHeight="1" x14ac:dyDescent="0.25">
      <c r="A7513" s="13" t="s">
        <v>3938</v>
      </c>
      <c r="B7513" s="14" t="s">
        <v>3939</v>
      </c>
      <c r="C7513" s="66" t="s">
        <v>17</v>
      </c>
      <c r="D7513" s="66"/>
      <c r="E7513" s="66"/>
      <c r="F7513" s="13" t="s">
        <v>25</v>
      </c>
      <c r="G7513" s="15">
        <v>1.1040000000000001</v>
      </c>
      <c r="H7513" s="16">
        <v>32.799999999999997</v>
      </c>
      <c r="I7513" s="16">
        <f>TRUNC(TRUNC(G7513,8)*H7513,2)</f>
        <v>36.21</v>
      </c>
    </row>
    <row r="7514" spans="1:9" ht="18" customHeight="1" x14ac:dyDescent="0.25">
      <c r="A7514" s="8"/>
      <c r="B7514" s="8"/>
      <c r="C7514" s="8"/>
      <c r="D7514" s="8"/>
      <c r="E7514" s="8"/>
      <c r="F7514" s="8"/>
      <c r="G7514" s="67" t="s">
        <v>3875</v>
      </c>
      <c r="H7514" s="67"/>
      <c r="I7514" s="17">
        <f>SUM(I7512:I7513)</f>
        <v>63.33</v>
      </c>
    </row>
    <row r="7515" spans="1:9" ht="15" customHeight="1" x14ac:dyDescent="0.25">
      <c r="A7515" s="8"/>
      <c r="B7515" s="8"/>
      <c r="C7515" s="8"/>
      <c r="D7515" s="8"/>
      <c r="E7515" s="8"/>
      <c r="F7515" s="8"/>
      <c r="G7515" s="68" t="s">
        <v>3745</v>
      </c>
      <c r="H7515" s="68"/>
      <c r="I7515" s="4">
        <f>ROUND(SUM(I7510,I7514),2)</f>
        <v>154.77000000000001</v>
      </c>
    </row>
    <row r="7516" spans="1:9" ht="9.9499999999999993" customHeight="1" x14ac:dyDescent="0.25">
      <c r="A7516" s="8"/>
      <c r="B7516" s="8"/>
      <c r="C7516" s="8"/>
      <c r="D7516" s="8"/>
      <c r="E7516" s="8"/>
      <c r="F7516" s="8"/>
      <c r="G7516" s="62"/>
      <c r="H7516" s="62"/>
      <c r="I7516" s="62"/>
    </row>
    <row r="7517" spans="1:9" ht="20.100000000000001" customHeight="1" x14ac:dyDescent="0.25">
      <c r="A7517" s="63" t="s">
        <v>6075</v>
      </c>
      <c r="B7517" s="63"/>
      <c r="C7517" s="63"/>
      <c r="D7517" s="63"/>
      <c r="E7517" s="63"/>
      <c r="F7517" s="63"/>
      <c r="G7517" s="63"/>
      <c r="H7517" s="63"/>
      <c r="I7517" s="63"/>
    </row>
    <row r="7518" spans="1:9" ht="15" customHeight="1" x14ac:dyDescent="0.25">
      <c r="A7518" s="64" t="s">
        <v>3887</v>
      </c>
      <c r="B7518" s="64"/>
      <c r="C7518" s="65" t="s">
        <v>3</v>
      </c>
      <c r="D7518" s="65"/>
      <c r="E7518" s="65"/>
      <c r="F7518" s="12" t="s">
        <v>4</v>
      </c>
      <c r="G7518" s="12" t="s">
        <v>3725</v>
      </c>
      <c r="H7518" s="12" t="s">
        <v>3726</v>
      </c>
      <c r="I7518" s="12" t="s">
        <v>3727</v>
      </c>
    </row>
    <row r="7519" spans="1:9" ht="21" customHeight="1" x14ac:dyDescent="0.25">
      <c r="A7519" s="13" t="s">
        <v>6076</v>
      </c>
      <c r="B7519" s="14" t="s">
        <v>6077</v>
      </c>
      <c r="C7519" s="66" t="s">
        <v>17</v>
      </c>
      <c r="D7519" s="66"/>
      <c r="E7519" s="66"/>
      <c r="F7519" s="13" t="s">
        <v>61</v>
      </c>
      <c r="G7519" s="15">
        <v>1</v>
      </c>
      <c r="H7519" s="16">
        <v>81.680000000000007</v>
      </c>
      <c r="I7519" s="16">
        <f>TRUNC(TRUNC(G7519,8)*H7519,2)</f>
        <v>81.680000000000007</v>
      </c>
    </row>
    <row r="7520" spans="1:9" ht="21" customHeight="1" x14ac:dyDescent="0.25">
      <c r="A7520" s="13" t="s">
        <v>4407</v>
      </c>
      <c r="B7520" s="14" t="s">
        <v>4408</v>
      </c>
      <c r="C7520" s="66" t="s">
        <v>17</v>
      </c>
      <c r="D7520" s="66"/>
      <c r="E7520" s="66"/>
      <c r="F7520" s="13" t="s">
        <v>61</v>
      </c>
      <c r="G7520" s="15">
        <v>0.03</v>
      </c>
      <c r="H7520" s="16">
        <v>13.86</v>
      </c>
      <c r="I7520" s="16">
        <f>TRUNC(TRUNC(G7520,8)*H7520,2)</f>
        <v>0.41</v>
      </c>
    </row>
    <row r="7521" spans="1:9" ht="21" customHeight="1" x14ac:dyDescent="0.25">
      <c r="A7521" s="13" t="s">
        <v>6062</v>
      </c>
      <c r="B7521" s="14" t="s">
        <v>6063</v>
      </c>
      <c r="C7521" s="66" t="s">
        <v>17</v>
      </c>
      <c r="D7521" s="66"/>
      <c r="E7521" s="66"/>
      <c r="F7521" s="13" t="s">
        <v>4149</v>
      </c>
      <c r="G7521" s="15">
        <v>7.0000000000000001E-3</v>
      </c>
      <c r="H7521" s="16">
        <v>44.32</v>
      </c>
      <c r="I7521" s="16">
        <f>TRUNC(TRUNC(G7521,8)*H7521,2)</f>
        <v>0.31</v>
      </c>
    </row>
    <row r="7522" spans="1:9" ht="15" customHeight="1" x14ac:dyDescent="0.25">
      <c r="A7522" s="8"/>
      <c r="B7522" s="8"/>
      <c r="C7522" s="8"/>
      <c r="D7522" s="8"/>
      <c r="E7522" s="8"/>
      <c r="F7522" s="8"/>
      <c r="G7522" s="67" t="s">
        <v>3896</v>
      </c>
      <c r="H7522" s="67"/>
      <c r="I7522" s="17">
        <f>SUM(I7519:I7521)</f>
        <v>82.4</v>
      </c>
    </row>
    <row r="7523" spans="1:9" ht="15" customHeight="1" x14ac:dyDescent="0.25">
      <c r="A7523" s="64" t="s">
        <v>3872</v>
      </c>
      <c r="B7523" s="64"/>
      <c r="C7523" s="65" t="s">
        <v>3</v>
      </c>
      <c r="D7523" s="65"/>
      <c r="E7523" s="65"/>
      <c r="F7523" s="12" t="s">
        <v>4</v>
      </c>
      <c r="G7523" s="12" t="s">
        <v>3725</v>
      </c>
      <c r="H7523" s="12" t="s">
        <v>3726</v>
      </c>
      <c r="I7523" s="12" t="s">
        <v>3727</v>
      </c>
    </row>
    <row r="7524" spans="1:9" ht="21" customHeight="1" x14ac:dyDescent="0.25">
      <c r="A7524" s="13" t="s">
        <v>3936</v>
      </c>
      <c r="B7524" s="14" t="s">
        <v>3937</v>
      </c>
      <c r="C7524" s="66" t="s">
        <v>17</v>
      </c>
      <c r="D7524" s="66"/>
      <c r="E7524" s="66"/>
      <c r="F7524" s="13" t="s">
        <v>25</v>
      </c>
      <c r="G7524" s="15">
        <v>1.1040000000000001</v>
      </c>
      <c r="H7524" s="16">
        <v>24.57</v>
      </c>
      <c r="I7524" s="16">
        <f>TRUNC(TRUNC(G7524,8)*H7524,2)</f>
        <v>27.12</v>
      </c>
    </row>
    <row r="7525" spans="1:9" ht="21" customHeight="1" x14ac:dyDescent="0.25">
      <c r="A7525" s="13" t="s">
        <v>3938</v>
      </c>
      <c r="B7525" s="14" t="s">
        <v>3939</v>
      </c>
      <c r="C7525" s="66" t="s">
        <v>17</v>
      </c>
      <c r="D7525" s="66"/>
      <c r="E7525" s="66"/>
      <c r="F7525" s="13" t="s">
        <v>25</v>
      </c>
      <c r="G7525" s="15">
        <v>1.1040000000000001</v>
      </c>
      <c r="H7525" s="16">
        <v>32.799999999999997</v>
      </c>
      <c r="I7525" s="16">
        <f>TRUNC(TRUNC(G7525,8)*H7525,2)</f>
        <v>36.21</v>
      </c>
    </row>
    <row r="7526" spans="1:9" ht="18" customHeight="1" x14ac:dyDescent="0.25">
      <c r="A7526" s="8"/>
      <c r="B7526" s="8"/>
      <c r="C7526" s="8"/>
      <c r="D7526" s="8"/>
      <c r="E7526" s="8"/>
      <c r="F7526" s="8"/>
      <c r="G7526" s="67" t="s">
        <v>3875</v>
      </c>
      <c r="H7526" s="67"/>
      <c r="I7526" s="17">
        <f>SUM(I7524:I7525)</f>
        <v>63.33</v>
      </c>
    </row>
    <row r="7527" spans="1:9" ht="15" customHeight="1" x14ac:dyDescent="0.25">
      <c r="A7527" s="8"/>
      <c r="B7527" s="8"/>
      <c r="C7527" s="8"/>
      <c r="D7527" s="8"/>
      <c r="E7527" s="8"/>
      <c r="F7527" s="8"/>
      <c r="G7527" s="68" t="s">
        <v>3745</v>
      </c>
      <c r="H7527" s="68"/>
      <c r="I7527" s="4">
        <f>ROUND(SUM(I7522,I7526),2)</f>
        <v>145.72999999999999</v>
      </c>
    </row>
    <row r="7528" spans="1:9" ht="9.9499999999999993" customHeight="1" x14ac:dyDescent="0.25">
      <c r="A7528" s="8"/>
      <c r="B7528" s="8"/>
      <c r="C7528" s="8"/>
      <c r="D7528" s="8"/>
      <c r="E7528" s="8"/>
      <c r="F7528" s="8"/>
      <c r="G7528" s="62"/>
      <c r="H7528" s="62"/>
      <c r="I7528" s="62"/>
    </row>
    <row r="7529" spans="1:9" ht="20.100000000000001" customHeight="1" x14ac:dyDescent="0.25">
      <c r="A7529" s="63" t="s">
        <v>6078</v>
      </c>
      <c r="B7529" s="63"/>
      <c r="C7529" s="63"/>
      <c r="D7529" s="63"/>
      <c r="E7529" s="63"/>
      <c r="F7529" s="63"/>
      <c r="G7529" s="63"/>
      <c r="H7529" s="63"/>
      <c r="I7529" s="63"/>
    </row>
    <row r="7530" spans="1:9" ht="15" customHeight="1" x14ac:dyDescent="0.25">
      <c r="A7530" s="64" t="s">
        <v>3887</v>
      </c>
      <c r="B7530" s="64"/>
      <c r="C7530" s="65" t="s">
        <v>3</v>
      </c>
      <c r="D7530" s="65"/>
      <c r="E7530" s="65"/>
      <c r="F7530" s="12" t="s">
        <v>4</v>
      </c>
      <c r="G7530" s="12" t="s">
        <v>3725</v>
      </c>
      <c r="H7530" s="12" t="s">
        <v>3726</v>
      </c>
      <c r="I7530" s="12" t="s">
        <v>3727</v>
      </c>
    </row>
    <row r="7531" spans="1:9" ht="21" customHeight="1" x14ac:dyDescent="0.25">
      <c r="A7531" s="13" t="s">
        <v>6079</v>
      </c>
      <c r="B7531" s="14" t="s">
        <v>6080</v>
      </c>
      <c r="C7531" s="66" t="s">
        <v>17</v>
      </c>
      <c r="D7531" s="66"/>
      <c r="E7531" s="66"/>
      <c r="F7531" s="13" t="s">
        <v>61</v>
      </c>
      <c r="G7531" s="15">
        <v>1</v>
      </c>
      <c r="H7531" s="16">
        <v>115.2</v>
      </c>
      <c r="I7531" s="16">
        <f>TRUNC(TRUNC(G7531,8)*H7531,2)</f>
        <v>115.2</v>
      </c>
    </row>
    <row r="7532" spans="1:9" ht="21" customHeight="1" x14ac:dyDescent="0.25">
      <c r="A7532" s="13" t="s">
        <v>4407</v>
      </c>
      <c r="B7532" s="14" t="s">
        <v>4408</v>
      </c>
      <c r="C7532" s="66" t="s">
        <v>17</v>
      </c>
      <c r="D7532" s="66"/>
      <c r="E7532" s="66"/>
      <c r="F7532" s="13" t="s">
        <v>61</v>
      </c>
      <c r="G7532" s="15">
        <v>3.5000000000000003E-2</v>
      </c>
      <c r="H7532" s="16">
        <v>13.86</v>
      </c>
      <c r="I7532" s="16">
        <f>TRUNC(TRUNC(G7532,8)*H7532,2)</f>
        <v>0.48</v>
      </c>
    </row>
    <row r="7533" spans="1:9" ht="21" customHeight="1" x14ac:dyDescent="0.25">
      <c r="A7533" s="13" t="s">
        <v>6062</v>
      </c>
      <c r="B7533" s="14" t="s">
        <v>6063</v>
      </c>
      <c r="C7533" s="66" t="s">
        <v>17</v>
      </c>
      <c r="D7533" s="66"/>
      <c r="E7533" s="66"/>
      <c r="F7533" s="13" t="s">
        <v>4149</v>
      </c>
      <c r="G7533" s="15">
        <v>8.0000000000000002E-3</v>
      </c>
      <c r="H7533" s="16">
        <v>44.32</v>
      </c>
      <c r="I7533" s="16">
        <f>TRUNC(TRUNC(G7533,8)*H7533,2)</f>
        <v>0.35</v>
      </c>
    </row>
    <row r="7534" spans="1:9" ht="15" customHeight="1" x14ac:dyDescent="0.25">
      <c r="A7534" s="8"/>
      <c r="B7534" s="8"/>
      <c r="C7534" s="8"/>
      <c r="D7534" s="8"/>
      <c r="E7534" s="8"/>
      <c r="F7534" s="8"/>
      <c r="G7534" s="67" t="s">
        <v>3896</v>
      </c>
      <c r="H7534" s="67"/>
      <c r="I7534" s="17">
        <f>SUM(I7531:I7533)</f>
        <v>116.03</v>
      </c>
    </row>
    <row r="7535" spans="1:9" ht="15" customHeight="1" x14ac:dyDescent="0.25">
      <c r="A7535" s="64" t="s">
        <v>3872</v>
      </c>
      <c r="B7535" s="64"/>
      <c r="C7535" s="65" t="s">
        <v>3</v>
      </c>
      <c r="D7535" s="65"/>
      <c r="E7535" s="65"/>
      <c r="F7535" s="12" t="s">
        <v>4</v>
      </c>
      <c r="G7535" s="12" t="s">
        <v>3725</v>
      </c>
      <c r="H7535" s="12" t="s">
        <v>3726</v>
      </c>
      <c r="I7535" s="12" t="s">
        <v>3727</v>
      </c>
    </row>
    <row r="7536" spans="1:9" ht="21" customHeight="1" x14ac:dyDescent="0.25">
      <c r="A7536" s="13" t="s">
        <v>3936</v>
      </c>
      <c r="B7536" s="14" t="s">
        <v>3937</v>
      </c>
      <c r="C7536" s="66" t="s">
        <v>17</v>
      </c>
      <c r="D7536" s="66"/>
      <c r="E7536" s="66"/>
      <c r="F7536" s="13" t="s">
        <v>25</v>
      </c>
      <c r="G7536" s="15">
        <v>1.242</v>
      </c>
      <c r="H7536" s="16">
        <v>24.57</v>
      </c>
      <c r="I7536" s="16">
        <f>TRUNC(TRUNC(G7536,8)*H7536,2)</f>
        <v>30.51</v>
      </c>
    </row>
    <row r="7537" spans="1:9" ht="21" customHeight="1" x14ac:dyDescent="0.25">
      <c r="A7537" s="13" t="s">
        <v>3938</v>
      </c>
      <c r="B7537" s="14" t="s">
        <v>3939</v>
      </c>
      <c r="C7537" s="66" t="s">
        <v>17</v>
      </c>
      <c r="D7537" s="66"/>
      <c r="E7537" s="66"/>
      <c r="F7537" s="13" t="s">
        <v>25</v>
      </c>
      <c r="G7537" s="15">
        <v>1.242</v>
      </c>
      <c r="H7537" s="16">
        <v>32.799999999999997</v>
      </c>
      <c r="I7537" s="16">
        <f>TRUNC(TRUNC(G7537,8)*H7537,2)</f>
        <v>40.729999999999997</v>
      </c>
    </row>
    <row r="7538" spans="1:9" ht="18" customHeight="1" x14ac:dyDescent="0.25">
      <c r="A7538" s="8"/>
      <c r="B7538" s="8"/>
      <c r="C7538" s="8"/>
      <c r="D7538" s="8"/>
      <c r="E7538" s="8"/>
      <c r="F7538" s="8"/>
      <c r="G7538" s="67" t="s">
        <v>3875</v>
      </c>
      <c r="H7538" s="67"/>
      <c r="I7538" s="17">
        <f>SUM(I7536:I7537)</f>
        <v>71.239999999999995</v>
      </c>
    </row>
    <row r="7539" spans="1:9" ht="15" customHeight="1" x14ac:dyDescent="0.25">
      <c r="A7539" s="8"/>
      <c r="B7539" s="8"/>
      <c r="C7539" s="8"/>
      <c r="D7539" s="8"/>
      <c r="E7539" s="8"/>
      <c r="F7539" s="8"/>
      <c r="G7539" s="68" t="s">
        <v>3745</v>
      </c>
      <c r="H7539" s="68"/>
      <c r="I7539" s="4">
        <f>ROUND(SUM(I7534,I7538),2)</f>
        <v>187.27</v>
      </c>
    </row>
    <row r="7540" spans="1:9" ht="9.9499999999999993" customHeight="1" x14ac:dyDescent="0.25">
      <c r="A7540" s="8"/>
      <c r="B7540" s="8"/>
      <c r="C7540" s="8"/>
      <c r="D7540" s="8"/>
      <c r="E7540" s="8"/>
      <c r="F7540" s="8"/>
      <c r="G7540" s="62"/>
      <c r="H7540" s="62"/>
      <c r="I7540" s="62"/>
    </row>
    <row r="7541" spans="1:9" ht="20.100000000000001" customHeight="1" x14ac:dyDescent="0.25">
      <c r="A7541" s="63" t="s">
        <v>6081</v>
      </c>
      <c r="B7541" s="63"/>
      <c r="C7541" s="63"/>
      <c r="D7541" s="63"/>
      <c r="E7541" s="63"/>
      <c r="F7541" s="63"/>
      <c r="G7541" s="63"/>
      <c r="H7541" s="63"/>
      <c r="I7541" s="63"/>
    </row>
    <row r="7542" spans="1:9" ht="15" customHeight="1" x14ac:dyDescent="0.25">
      <c r="A7542" s="64" t="s">
        <v>3887</v>
      </c>
      <c r="B7542" s="64"/>
      <c r="C7542" s="65" t="s">
        <v>3</v>
      </c>
      <c r="D7542" s="65"/>
      <c r="E7542" s="65"/>
      <c r="F7542" s="12" t="s">
        <v>4</v>
      </c>
      <c r="G7542" s="12" t="s">
        <v>3725</v>
      </c>
      <c r="H7542" s="12" t="s">
        <v>3726</v>
      </c>
      <c r="I7542" s="12" t="s">
        <v>3727</v>
      </c>
    </row>
    <row r="7543" spans="1:9" ht="21" customHeight="1" x14ac:dyDescent="0.25">
      <c r="A7543" s="13" t="s">
        <v>4407</v>
      </c>
      <c r="B7543" s="14" t="s">
        <v>4408</v>
      </c>
      <c r="C7543" s="66" t="s">
        <v>17</v>
      </c>
      <c r="D7543" s="66"/>
      <c r="E7543" s="66"/>
      <c r="F7543" s="13" t="s">
        <v>61</v>
      </c>
      <c r="G7543" s="15">
        <v>2.8000000000000001E-2</v>
      </c>
      <c r="H7543" s="16">
        <v>13.86</v>
      </c>
      <c r="I7543" s="16">
        <f t="shared" ref="I7543:I7548" si="48">ROUND(ROUND(G7543,8)*H7543,2)</f>
        <v>0.39</v>
      </c>
    </row>
    <row r="7544" spans="1:9" ht="21" customHeight="1" x14ac:dyDescent="0.25">
      <c r="A7544" s="13" t="s">
        <v>6082</v>
      </c>
      <c r="B7544" s="14" t="s">
        <v>6083</v>
      </c>
      <c r="C7544" s="66" t="s">
        <v>17</v>
      </c>
      <c r="D7544" s="66"/>
      <c r="E7544" s="66"/>
      <c r="F7544" s="13" t="s">
        <v>61</v>
      </c>
      <c r="G7544" s="15">
        <v>1</v>
      </c>
      <c r="H7544" s="16">
        <v>48.39</v>
      </c>
      <c r="I7544" s="16">
        <f t="shared" si="48"/>
        <v>48.39</v>
      </c>
    </row>
    <row r="7545" spans="1:9" ht="38.1" customHeight="1" x14ac:dyDescent="0.25">
      <c r="A7545" s="13" t="s">
        <v>6084</v>
      </c>
      <c r="B7545" s="14" t="s">
        <v>6085</v>
      </c>
      <c r="C7545" s="66" t="s">
        <v>17</v>
      </c>
      <c r="D7545" s="66"/>
      <c r="E7545" s="66"/>
      <c r="F7545" s="13" t="s">
        <v>61</v>
      </c>
      <c r="G7545" s="15">
        <v>1</v>
      </c>
      <c r="H7545" s="16">
        <v>289</v>
      </c>
      <c r="I7545" s="16">
        <f t="shared" si="48"/>
        <v>289</v>
      </c>
    </row>
    <row r="7546" spans="1:9" ht="21" customHeight="1" x14ac:dyDescent="0.25">
      <c r="A7546" s="13" t="s">
        <v>6086</v>
      </c>
      <c r="B7546" s="14" t="s">
        <v>6087</v>
      </c>
      <c r="C7546" s="66" t="s">
        <v>17</v>
      </c>
      <c r="D7546" s="66"/>
      <c r="E7546" s="66"/>
      <c r="F7546" s="13" t="s">
        <v>61</v>
      </c>
      <c r="G7546" s="15">
        <v>1</v>
      </c>
      <c r="H7546" s="16">
        <v>151.38</v>
      </c>
      <c r="I7546" s="16">
        <f t="shared" si="48"/>
        <v>151.38</v>
      </c>
    </row>
    <row r="7547" spans="1:9" ht="29.1" customHeight="1" x14ac:dyDescent="0.25">
      <c r="A7547" s="13" t="s">
        <v>6088</v>
      </c>
      <c r="B7547" s="14" t="s">
        <v>6089</v>
      </c>
      <c r="C7547" s="66" t="s">
        <v>17</v>
      </c>
      <c r="D7547" s="66"/>
      <c r="E7547" s="66"/>
      <c r="F7547" s="13" t="s">
        <v>61</v>
      </c>
      <c r="G7547" s="15">
        <v>1</v>
      </c>
      <c r="H7547" s="16">
        <v>286.33</v>
      </c>
      <c r="I7547" s="16">
        <f t="shared" si="48"/>
        <v>286.33</v>
      </c>
    </row>
    <row r="7548" spans="1:9" ht="29.1" customHeight="1" x14ac:dyDescent="0.25">
      <c r="A7548" s="13" t="s">
        <v>6090</v>
      </c>
      <c r="B7548" s="14" t="s">
        <v>6091</v>
      </c>
      <c r="C7548" s="66" t="s">
        <v>17</v>
      </c>
      <c r="D7548" s="66"/>
      <c r="E7548" s="66"/>
      <c r="F7548" s="13" t="s">
        <v>61</v>
      </c>
      <c r="G7548" s="15">
        <v>1</v>
      </c>
      <c r="H7548" s="16">
        <v>575.24</v>
      </c>
      <c r="I7548" s="16">
        <f t="shared" si="48"/>
        <v>575.24</v>
      </c>
    </row>
    <row r="7549" spans="1:9" ht="15" customHeight="1" x14ac:dyDescent="0.25">
      <c r="A7549" s="8"/>
      <c r="B7549" s="8"/>
      <c r="C7549" s="8"/>
      <c r="D7549" s="8"/>
      <c r="E7549" s="8"/>
      <c r="F7549" s="8"/>
      <c r="G7549" s="67" t="s">
        <v>3896</v>
      </c>
      <c r="H7549" s="67"/>
      <c r="I7549" s="17">
        <f>SUM(I7543:I7548)</f>
        <v>1350.73</v>
      </c>
    </row>
    <row r="7550" spans="1:9" ht="15" customHeight="1" x14ac:dyDescent="0.25">
      <c r="A7550" s="64" t="s">
        <v>3872</v>
      </c>
      <c r="B7550" s="64"/>
      <c r="C7550" s="65" t="s">
        <v>3</v>
      </c>
      <c r="D7550" s="65"/>
      <c r="E7550" s="65"/>
      <c r="F7550" s="12" t="s">
        <v>4</v>
      </c>
      <c r="G7550" s="12" t="s">
        <v>3725</v>
      </c>
      <c r="H7550" s="12" t="s">
        <v>3726</v>
      </c>
      <c r="I7550" s="12" t="s">
        <v>3727</v>
      </c>
    </row>
    <row r="7551" spans="1:9" ht="21" customHeight="1" x14ac:dyDescent="0.25">
      <c r="A7551" s="13" t="s">
        <v>3936</v>
      </c>
      <c r="B7551" s="14" t="s">
        <v>3937</v>
      </c>
      <c r="C7551" s="66" t="s">
        <v>17</v>
      </c>
      <c r="D7551" s="66"/>
      <c r="E7551" s="66"/>
      <c r="F7551" s="13" t="s">
        <v>25</v>
      </c>
      <c r="G7551" s="15">
        <v>1.1499999999999999</v>
      </c>
      <c r="H7551" s="16">
        <v>24.57</v>
      </c>
      <c r="I7551" s="16">
        <f>ROUND(ROUND(G7551,8)*H7551,2)</f>
        <v>28.26</v>
      </c>
    </row>
    <row r="7552" spans="1:9" ht="21" customHeight="1" x14ac:dyDescent="0.25">
      <c r="A7552" s="13" t="s">
        <v>3938</v>
      </c>
      <c r="B7552" s="14" t="s">
        <v>3939</v>
      </c>
      <c r="C7552" s="66" t="s">
        <v>17</v>
      </c>
      <c r="D7552" s="66"/>
      <c r="E7552" s="66"/>
      <c r="F7552" s="13" t="s">
        <v>25</v>
      </c>
      <c r="G7552" s="15">
        <v>1.1499999999999999</v>
      </c>
      <c r="H7552" s="16">
        <v>32.799999999999997</v>
      </c>
      <c r="I7552" s="16">
        <f>ROUND(ROUND(G7552,8)*H7552,2)</f>
        <v>37.72</v>
      </c>
    </row>
    <row r="7553" spans="1:9" ht="18" customHeight="1" x14ac:dyDescent="0.25">
      <c r="A7553" s="8"/>
      <c r="B7553" s="8"/>
      <c r="C7553" s="8"/>
      <c r="D7553" s="8"/>
      <c r="E7553" s="8"/>
      <c r="F7553" s="8"/>
      <c r="G7553" s="67" t="s">
        <v>3875</v>
      </c>
      <c r="H7553" s="67"/>
      <c r="I7553" s="17">
        <f>SUM(I7551:I7552)</f>
        <v>65.98</v>
      </c>
    </row>
    <row r="7554" spans="1:9" ht="15" customHeight="1" x14ac:dyDescent="0.25">
      <c r="A7554" s="64" t="s">
        <v>3741</v>
      </c>
      <c r="B7554" s="64"/>
      <c r="C7554" s="65" t="s">
        <v>3</v>
      </c>
      <c r="D7554" s="65"/>
      <c r="E7554" s="65"/>
      <c r="F7554" s="12" t="s">
        <v>4</v>
      </c>
      <c r="G7554" s="12" t="s">
        <v>3725</v>
      </c>
      <c r="H7554" s="12" t="s">
        <v>3726</v>
      </c>
      <c r="I7554" s="12" t="s">
        <v>3727</v>
      </c>
    </row>
    <row r="7555" spans="1:9" ht="21" customHeight="1" x14ac:dyDescent="0.25">
      <c r="A7555" s="13" t="s">
        <v>6092</v>
      </c>
      <c r="B7555" s="14" t="s">
        <v>6093</v>
      </c>
      <c r="C7555" s="66" t="s">
        <v>188</v>
      </c>
      <c r="D7555" s="66"/>
      <c r="E7555" s="66"/>
      <c r="F7555" s="13" t="s">
        <v>286</v>
      </c>
      <c r="G7555" s="15">
        <v>1.5</v>
      </c>
      <c r="H7555" s="16">
        <v>244.47</v>
      </c>
      <c r="I7555" s="16">
        <f>ROUND(ROUND(G7555,8)*H7555,2)</f>
        <v>366.71</v>
      </c>
    </row>
    <row r="7556" spans="1:9" ht="15" customHeight="1" x14ac:dyDescent="0.25">
      <c r="A7556" s="8"/>
      <c r="B7556" s="8"/>
      <c r="C7556" s="8"/>
      <c r="D7556" s="8"/>
      <c r="E7556" s="8"/>
      <c r="F7556" s="8"/>
      <c r="G7556" s="67" t="s">
        <v>3744</v>
      </c>
      <c r="H7556" s="67"/>
      <c r="I7556" s="17">
        <f>SUM(I7555:I7555)</f>
        <v>366.71</v>
      </c>
    </row>
    <row r="7557" spans="1:9" ht="15" customHeight="1" x14ac:dyDescent="0.25">
      <c r="A7557" s="69" t="s">
        <v>6094</v>
      </c>
      <c r="B7557" s="69"/>
      <c r="C7557" s="69"/>
      <c r="D7557" s="8"/>
      <c r="E7557" s="8"/>
      <c r="F7557" s="8"/>
      <c r="G7557" s="68" t="s">
        <v>3745</v>
      </c>
      <c r="H7557" s="68"/>
      <c r="I7557" s="4">
        <v>1783.42</v>
      </c>
    </row>
    <row r="7558" spans="1:9" ht="9.9499999999999993" customHeight="1" x14ac:dyDescent="0.25">
      <c r="A7558" s="8"/>
      <c r="B7558" s="8"/>
      <c r="C7558" s="8"/>
      <c r="D7558" s="8"/>
      <c r="E7558" s="8"/>
      <c r="F7558" s="8"/>
      <c r="G7558" s="62"/>
      <c r="H7558" s="62"/>
      <c r="I7558" s="62"/>
    </row>
    <row r="7559" spans="1:9" ht="27" customHeight="1" x14ac:dyDescent="0.25">
      <c r="A7559" s="63" t="s">
        <v>6095</v>
      </c>
      <c r="B7559" s="63"/>
      <c r="C7559" s="63"/>
      <c r="D7559" s="63"/>
      <c r="E7559" s="63"/>
      <c r="F7559" s="63"/>
      <c r="G7559" s="63"/>
      <c r="H7559" s="63"/>
      <c r="I7559" s="63"/>
    </row>
    <row r="7560" spans="1:9" ht="15" customHeight="1" x14ac:dyDescent="0.25">
      <c r="A7560" s="64" t="s">
        <v>3887</v>
      </c>
      <c r="B7560" s="64"/>
      <c r="C7560" s="65" t="s">
        <v>3</v>
      </c>
      <c r="D7560" s="65"/>
      <c r="E7560" s="65"/>
      <c r="F7560" s="12" t="s">
        <v>4</v>
      </c>
      <c r="G7560" s="12" t="s">
        <v>3725</v>
      </c>
      <c r="H7560" s="12" t="s">
        <v>3726</v>
      </c>
      <c r="I7560" s="12" t="s">
        <v>3727</v>
      </c>
    </row>
    <row r="7561" spans="1:9" ht="29.1" customHeight="1" x14ac:dyDescent="0.25">
      <c r="A7561" s="13" t="s">
        <v>6096</v>
      </c>
      <c r="B7561" s="14" t="s">
        <v>6097</v>
      </c>
      <c r="C7561" s="66" t="s">
        <v>17</v>
      </c>
      <c r="D7561" s="66"/>
      <c r="E7561" s="66"/>
      <c r="F7561" s="13" t="s">
        <v>61</v>
      </c>
      <c r="G7561" s="15">
        <v>1</v>
      </c>
      <c r="H7561" s="16">
        <v>99.08</v>
      </c>
      <c r="I7561" s="16">
        <f t="shared" ref="I7561:I7567" si="49">ROUND(ROUND(G7561,8)*H7561,2)</f>
        <v>99.08</v>
      </c>
    </row>
    <row r="7562" spans="1:9" ht="29.1" customHeight="1" x14ac:dyDescent="0.25">
      <c r="A7562" s="13" t="s">
        <v>4971</v>
      </c>
      <c r="B7562" s="14" t="s">
        <v>4972</v>
      </c>
      <c r="C7562" s="66" t="s">
        <v>17</v>
      </c>
      <c r="D7562" s="66"/>
      <c r="E7562" s="66"/>
      <c r="F7562" s="13" t="s">
        <v>61</v>
      </c>
      <c r="G7562" s="15">
        <v>4</v>
      </c>
      <c r="H7562" s="16">
        <v>0.73</v>
      </c>
      <c r="I7562" s="16">
        <f t="shared" si="49"/>
        <v>2.92</v>
      </c>
    </row>
    <row r="7563" spans="1:9" ht="45.95" customHeight="1" x14ac:dyDescent="0.25">
      <c r="A7563" s="13" t="s">
        <v>6098</v>
      </c>
      <c r="B7563" s="14" t="s">
        <v>6099</v>
      </c>
      <c r="C7563" s="66" t="s">
        <v>17</v>
      </c>
      <c r="D7563" s="66"/>
      <c r="E7563" s="66"/>
      <c r="F7563" s="13" t="s">
        <v>61</v>
      </c>
      <c r="G7563" s="15">
        <v>1</v>
      </c>
      <c r="H7563" s="16">
        <v>476.42</v>
      </c>
      <c r="I7563" s="16">
        <f t="shared" si="49"/>
        <v>476.42</v>
      </c>
    </row>
    <row r="7564" spans="1:9" ht="29.1" customHeight="1" x14ac:dyDescent="0.25">
      <c r="A7564" s="13" t="s">
        <v>6100</v>
      </c>
      <c r="B7564" s="14" t="s">
        <v>6101</v>
      </c>
      <c r="C7564" s="66" t="s">
        <v>17</v>
      </c>
      <c r="D7564" s="66"/>
      <c r="E7564" s="66"/>
      <c r="F7564" s="13" t="s">
        <v>61</v>
      </c>
      <c r="G7564" s="15">
        <v>2</v>
      </c>
      <c r="H7564" s="16">
        <v>27.52</v>
      </c>
      <c r="I7564" s="16">
        <f t="shared" si="49"/>
        <v>55.04</v>
      </c>
    </row>
    <row r="7565" spans="1:9" ht="21" customHeight="1" x14ac:dyDescent="0.25">
      <c r="A7565" s="13" t="s">
        <v>6102</v>
      </c>
      <c r="B7565" s="14" t="s">
        <v>6103</v>
      </c>
      <c r="C7565" s="66" t="s">
        <v>17</v>
      </c>
      <c r="D7565" s="66"/>
      <c r="E7565" s="66"/>
      <c r="F7565" s="13" t="s">
        <v>61</v>
      </c>
      <c r="G7565" s="15">
        <v>1</v>
      </c>
      <c r="H7565" s="16">
        <v>339.39</v>
      </c>
      <c r="I7565" s="16">
        <f t="shared" si="49"/>
        <v>339.39</v>
      </c>
    </row>
    <row r="7566" spans="1:9" ht="38.1" customHeight="1" x14ac:dyDescent="0.25">
      <c r="A7566" s="13" t="s">
        <v>6104</v>
      </c>
      <c r="B7566" s="14" t="s">
        <v>6105</v>
      </c>
      <c r="C7566" s="66" t="s">
        <v>17</v>
      </c>
      <c r="D7566" s="66"/>
      <c r="E7566" s="66"/>
      <c r="F7566" s="13" t="s">
        <v>61</v>
      </c>
      <c r="G7566" s="15">
        <v>2</v>
      </c>
      <c r="H7566" s="16">
        <v>409</v>
      </c>
      <c r="I7566" s="16">
        <f t="shared" si="49"/>
        <v>818</v>
      </c>
    </row>
    <row r="7567" spans="1:9" ht="38.1" customHeight="1" x14ac:dyDescent="0.25">
      <c r="A7567" s="13" t="s">
        <v>6084</v>
      </c>
      <c r="B7567" s="14" t="s">
        <v>6085</v>
      </c>
      <c r="C7567" s="66" t="s">
        <v>17</v>
      </c>
      <c r="D7567" s="66"/>
      <c r="E7567" s="66"/>
      <c r="F7567" s="13" t="s">
        <v>61</v>
      </c>
      <c r="G7567" s="15">
        <v>1</v>
      </c>
      <c r="H7567" s="16">
        <v>289</v>
      </c>
      <c r="I7567" s="16">
        <f t="shared" si="49"/>
        <v>289</v>
      </c>
    </row>
    <row r="7568" spans="1:9" ht="15" customHeight="1" x14ac:dyDescent="0.25">
      <c r="A7568" s="8"/>
      <c r="B7568" s="8"/>
      <c r="C7568" s="8"/>
      <c r="D7568" s="8"/>
      <c r="E7568" s="8"/>
      <c r="F7568" s="8"/>
      <c r="G7568" s="67" t="s">
        <v>3896</v>
      </c>
      <c r="H7568" s="67"/>
      <c r="I7568" s="17">
        <f>SUM(I7561:I7567)</f>
        <v>2079.85</v>
      </c>
    </row>
    <row r="7569" spans="1:9" ht="15" customHeight="1" x14ac:dyDescent="0.25">
      <c r="A7569" s="64" t="s">
        <v>3872</v>
      </c>
      <c r="B7569" s="64"/>
      <c r="C7569" s="65" t="s">
        <v>3</v>
      </c>
      <c r="D7569" s="65"/>
      <c r="E7569" s="65"/>
      <c r="F7569" s="12" t="s">
        <v>4</v>
      </c>
      <c r="G7569" s="12" t="s">
        <v>3725</v>
      </c>
      <c r="H7569" s="12" t="s">
        <v>3726</v>
      </c>
      <c r="I7569" s="12" t="s">
        <v>3727</v>
      </c>
    </row>
    <row r="7570" spans="1:9" ht="21" customHeight="1" x14ac:dyDescent="0.25">
      <c r="A7570" s="13" t="s">
        <v>3936</v>
      </c>
      <c r="B7570" s="14" t="s">
        <v>3937</v>
      </c>
      <c r="C7570" s="66" t="s">
        <v>17</v>
      </c>
      <c r="D7570" s="66"/>
      <c r="E7570" s="66"/>
      <c r="F7570" s="13" t="s">
        <v>25</v>
      </c>
      <c r="G7570" s="15">
        <v>3.0369999999999999</v>
      </c>
      <c r="H7570" s="16">
        <v>24.57</v>
      </c>
      <c r="I7570" s="16">
        <f>ROUND(ROUND(G7570,8)*H7570,2)</f>
        <v>74.62</v>
      </c>
    </row>
    <row r="7571" spans="1:9" ht="21" customHeight="1" x14ac:dyDescent="0.25">
      <c r="A7571" s="13" t="s">
        <v>3938</v>
      </c>
      <c r="B7571" s="14" t="s">
        <v>3939</v>
      </c>
      <c r="C7571" s="66" t="s">
        <v>17</v>
      </c>
      <c r="D7571" s="66"/>
      <c r="E7571" s="66"/>
      <c r="F7571" s="13" t="s">
        <v>25</v>
      </c>
      <c r="G7571" s="15">
        <v>3.0369999999999999</v>
      </c>
      <c r="H7571" s="16">
        <v>32.799999999999997</v>
      </c>
      <c r="I7571" s="16">
        <f>ROUND(ROUND(G7571,8)*H7571,2)</f>
        <v>99.61</v>
      </c>
    </row>
    <row r="7572" spans="1:9" ht="18" customHeight="1" x14ac:dyDescent="0.25">
      <c r="A7572" s="8"/>
      <c r="B7572" s="8"/>
      <c r="C7572" s="8"/>
      <c r="D7572" s="8"/>
      <c r="E7572" s="8"/>
      <c r="F7572" s="8"/>
      <c r="G7572" s="67" t="s">
        <v>3875</v>
      </c>
      <c r="H7572" s="67"/>
      <c r="I7572" s="17">
        <f>SUM(I7570:I7571)</f>
        <v>174.23000000000002</v>
      </c>
    </row>
    <row r="7573" spans="1:9" ht="15" customHeight="1" x14ac:dyDescent="0.25">
      <c r="A7573" s="69" t="s">
        <v>6106</v>
      </c>
      <c r="B7573" s="69"/>
      <c r="C7573" s="69"/>
      <c r="D7573" s="8"/>
      <c r="E7573" s="8"/>
      <c r="F7573" s="8"/>
      <c r="G7573" s="68" t="s">
        <v>3745</v>
      </c>
      <c r="H7573" s="68"/>
      <c r="I7573" s="4">
        <v>2254.08</v>
      </c>
    </row>
    <row r="7574" spans="1:9" ht="9.9499999999999993" customHeight="1" x14ac:dyDescent="0.25">
      <c r="A7574" s="8"/>
      <c r="B7574" s="8"/>
      <c r="C7574" s="8"/>
      <c r="D7574" s="8"/>
      <c r="E7574" s="8"/>
      <c r="F7574" s="8"/>
      <c r="G7574" s="62"/>
      <c r="H7574" s="62"/>
      <c r="I7574" s="62"/>
    </row>
    <row r="7575" spans="1:9" ht="20.100000000000001" customHeight="1" x14ac:dyDescent="0.25">
      <c r="A7575" s="63" t="s">
        <v>6107</v>
      </c>
      <c r="B7575" s="63"/>
      <c r="C7575" s="63"/>
      <c r="D7575" s="63"/>
      <c r="E7575" s="63"/>
      <c r="F7575" s="63"/>
      <c r="G7575" s="63"/>
      <c r="H7575" s="63"/>
      <c r="I7575" s="63"/>
    </row>
    <row r="7576" spans="1:9" ht="15" customHeight="1" x14ac:dyDescent="0.25">
      <c r="A7576" s="64" t="s">
        <v>3887</v>
      </c>
      <c r="B7576" s="64"/>
      <c r="C7576" s="65" t="s">
        <v>3</v>
      </c>
      <c r="D7576" s="65"/>
      <c r="E7576" s="65"/>
      <c r="F7576" s="12" t="s">
        <v>4</v>
      </c>
      <c r="G7576" s="12" t="s">
        <v>3725</v>
      </c>
      <c r="H7576" s="12" t="s">
        <v>3726</v>
      </c>
      <c r="I7576" s="12" t="s">
        <v>3727</v>
      </c>
    </row>
    <row r="7577" spans="1:9" ht="15" customHeight="1" x14ac:dyDescent="0.25">
      <c r="A7577" s="13" t="s">
        <v>6108</v>
      </c>
      <c r="B7577" s="14" t="s">
        <v>6109</v>
      </c>
      <c r="C7577" s="66" t="s">
        <v>188</v>
      </c>
      <c r="D7577" s="66"/>
      <c r="E7577" s="66"/>
      <c r="F7577" s="13" t="s">
        <v>286</v>
      </c>
      <c r="G7577" s="15">
        <v>1</v>
      </c>
      <c r="H7577" s="16">
        <v>61.49</v>
      </c>
      <c r="I7577" s="16">
        <f>TRUNC(TRUNC(G7577,8)*H7577,2)</f>
        <v>61.49</v>
      </c>
    </row>
    <row r="7578" spans="1:9" ht="15" customHeight="1" x14ac:dyDescent="0.25">
      <c r="A7578" s="8"/>
      <c r="B7578" s="8"/>
      <c r="C7578" s="8"/>
      <c r="D7578" s="8"/>
      <c r="E7578" s="8"/>
      <c r="F7578" s="8"/>
      <c r="G7578" s="67" t="s">
        <v>3896</v>
      </c>
      <c r="H7578" s="67"/>
      <c r="I7578" s="17">
        <f>SUM(I7577:I7577)</f>
        <v>61.49</v>
      </c>
    </row>
    <row r="7579" spans="1:9" ht="15" customHeight="1" x14ac:dyDescent="0.25">
      <c r="A7579" s="64" t="s">
        <v>3872</v>
      </c>
      <c r="B7579" s="64"/>
      <c r="C7579" s="65" t="s">
        <v>3</v>
      </c>
      <c r="D7579" s="65"/>
      <c r="E7579" s="65"/>
      <c r="F7579" s="12" t="s">
        <v>4</v>
      </c>
      <c r="G7579" s="12" t="s">
        <v>3725</v>
      </c>
      <c r="H7579" s="12" t="s">
        <v>3726</v>
      </c>
      <c r="I7579" s="12" t="s">
        <v>3727</v>
      </c>
    </row>
    <row r="7580" spans="1:9" ht="21" customHeight="1" x14ac:dyDescent="0.25">
      <c r="A7580" s="13" t="s">
        <v>3938</v>
      </c>
      <c r="B7580" s="14" t="s">
        <v>3939</v>
      </c>
      <c r="C7580" s="66" t="s">
        <v>17</v>
      </c>
      <c r="D7580" s="66"/>
      <c r="E7580" s="66"/>
      <c r="F7580" s="13" t="s">
        <v>25</v>
      </c>
      <c r="G7580" s="15">
        <v>0.4</v>
      </c>
      <c r="H7580" s="16">
        <v>32.799999999999997</v>
      </c>
      <c r="I7580" s="16">
        <f>TRUNC(TRUNC(G7580,8)*H7580,2)</f>
        <v>13.12</v>
      </c>
    </row>
    <row r="7581" spans="1:9" ht="15" customHeight="1" x14ac:dyDescent="0.25">
      <c r="A7581" s="13" t="s">
        <v>3899</v>
      </c>
      <c r="B7581" s="14" t="s">
        <v>3900</v>
      </c>
      <c r="C7581" s="66" t="s">
        <v>17</v>
      </c>
      <c r="D7581" s="66"/>
      <c r="E7581" s="66"/>
      <c r="F7581" s="13" t="s">
        <v>25</v>
      </c>
      <c r="G7581" s="15">
        <v>0.4</v>
      </c>
      <c r="H7581" s="16">
        <v>24.37</v>
      </c>
      <c r="I7581" s="16">
        <f>TRUNC(TRUNC(G7581,8)*H7581,2)</f>
        <v>9.74</v>
      </c>
    </row>
    <row r="7582" spans="1:9" ht="18" customHeight="1" x14ac:dyDescent="0.25">
      <c r="A7582" s="8"/>
      <c r="B7582" s="8"/>
      <c r="C7582" s="8"/>
      <c r="D7582" s="8"/>
      <c r="E7582" s="8"/>
      <c r="F7582" s="8"/>
      <c r="G7582" s="67" t="s">
        <v>3875</v>
      </c>
      <c r="H7582" s="67"/>
      <c r="I7582" s="17">
        <f>SUM(I7580:I7581)</f>
        <v>22.86</v>
      </c>
    </row>
    <row r="7583" spans="1:9" ht="15" customHeight="1" x14ac:dyDescent="0.25">
      <c r="A7583" s="8"/>
      <c r="B7583" s="8"/>
      <c r="C7583" s="8"/>
      <c r="D7583" s="8"/>
      <c r="E7583" s="8"/>
      <c r="F7583" s="8"/>
      <c r="G7583" s="68" t="s">
        <v>3745</v>
      </c>
      <c r="H7583" s="68"/>
      <c r="I7583" s="4">
        <f>ROUND(SUM(I7578,I7582),2)</f>
        <v>84.35</v>
      </c>
    </row>
    <row r="7584" spans="1:9" ht="9.9499999999999993" customHeight="1" x14ac:dyDescent="0.25">
      <c r="A7584" s="8"/>
      <c r="B7584" s="8"/>
      <c r="C7584" s="8"/>
      <c r="D7584" s="8"/>
      <c r="E7584" s="8"/>
      <c r="F7584" s="8"/>
      <c r="G7584" s="62"/>
      <c r="H7584" s="62"/>
      <c r="I7584" s="62"/>
    </row>
    <row r="7585" spans="1:9" ht="20.100000000000001" customHeight="1" x14ac:dyDescent="0.25">
      <c r="A7585" s="63" t="s">
        <v>6110</v>
      </c>
      <c r="B7585" s="63"/>
      <c r="C7585" s="63"/>
      <c r="D7585" s="63"/>
      <c r="E7585" s="63"/>
      <c r="F7585" s="63"/>
      <c r="G7585" s="63"/>
      <c r="H7585" s="63"/>
      <c r="I7585" s="63"/>
    </row>
    <row r="7586" spans="1:9" ht="15" customHeight="1" x14ac:dyDescent="0.25">
      <c r="A7586" s="64" t="s">
        <v>3887</v>
      </c>
      <c r="B7586" s="64"/>
      <c r="C7586" s="65" t="s">
        <v>3</v>
      </c>
      <c r="D7586" s="65"/>
      <c r="E7586" s="65"/>
      <c r="F7586" s="12" t="s">
        <v>4</v>
      </c>
      <c r="G7586" s="12" t="s">
        <v>3725</v>
      </c>
      <c r="H7586" s="12" t="s">
        <v>3726</v>
      </c>
      <c r="I7586" s="12" t="s">
        <v>3727</v>
      </c>
    </row>
    <row r="7587" spans="1:9" ht="21" customHeight="1" x14ac:dyDescent="0.25">
      <c r="A7587" s="13" t="s">
        <v>4407</v>
      </c>
      <c r="B7587" s="14" t="s">
        <v>4408</v>
      </c>
      <c r="C7587" s="66" t="s">
        <v>17</v>
      </c>
      <c r="D7587" s="66"/>
      <c r="E7587" s="66"/>
      <c r="F7587" s="13" t="s">
        <v>61</v>
      </c>
      <c r="G7587" s="15">
        <v>4.5199999999999997E-2</v>
      </c>
      <c r="H7587" s="16">
        <v>13.86</v>
      </c>
      <c r="I7587" s="16">
        <f>TRUNC(TRUNC(G7587,8)*H7587,2)</f>
        <v>0.62</v>
      </c>
    </row>
    <row r="7588" spans="1:9" ht="21" customHeight="1" x14ac:dyDescent="0.25">
      <c r="A7588" s="13" t="s">
        <v>6062</v>
      </c>
      <c r="B7588" s="14" t="s">
        <v>6063</v>
      </c>
      <c r="C7588" s="66" t="s">
        <v>17</v>
      </c>
      <c r="D7588" s="66"/>
      <c r="E7588" s="66"/>
      <c r="F7588" s="13" t="s">
        <v>4149</v>
      </c>
      <c r="G7588" s="15">
        <v>1.0500000000000001E-2</v>
      </c>
      <c r="H7588" s="16">
        <v>44.32</v>
      </c>
      <c r="I7588" s="16">
        <f>TRUNC(TRUNC(G7588,8)*H7588,2)</f>
        <v>0.46</v>
      </c>
    </row>
    <row r="7589" spans="1:9" ht="21" customHeight="1" x14ac:dyDescent="0.25">
      <c r="A7589" s="13" t="s">
        <v>6111</v>
      </c>
      <c r="B7589" s="14" t="s">
        <v>6112</v>
      </c>
      <c r="C7589" s="66" t="s">
        <v>17</v>
      </c>
      <c r="D7589" s="66"/>
      <c r="E7589" s="66"/>
      <c r="F7589" s="13" t="s">
        <v>61</v>
      </c>
      <c r="G7589" s="15">
        <v>1</v>
      </c>
      <c r="H7589" s="16">
        <v>161.9</v>
      </c>
      <c r="I7589" s="16">
        <f>TRUNC(TRUNC(G7589,8)*H7589,2)</f>
        <v>161.9</v>
      </c>
    </row>
    <row r="7590" spans="1:9" ht="15" customHeight="1" x14ac:dyDescent="0.25">
      <c r="A7590" s="8"/>
      <c r="B7590" s="8"/>
      <c r="C7590" s="8"/>
      <c r="D7590" s="8"/>
      <c r="E7590" s="8"/>
      <c r="F7590" s="8"/>
      <c r="G7590" s="67" t="s">
        <v>3896</v>
      </c>
      <c r="H7590" s="67"/>
      <c r="I7590" s="17">
        <f>SUM(I7587:I7589)</f>
        <v>162.98000000000002</v>
      </c>
    </row>
    <row r="7591" spans="1:9" ht="15" customHeight="1" x14ac:dyDescent="0.25">
      <c r="A7591" s="64" t="s">
        <v>3872</v>
      </c>
      <c r="B7591" s="64"/>
      <c r="C7591" s="65" t="s">
        <v>3</v>
      </c>
      <c r="D7591" s="65"/>
      <c r="E7591" s="65"/>
      <c r="F7591" s="12" t="s">
        <v>4</v>
      </c>
      <c r="G7591" s="12" t="s">
        <v>3725</v>
      </c>
      <c r="H7591" s="12" t="s">
        <v>3726</v>
      </c>
      <c r="I7591" s="12" t="s">
        <v>3727</v>
      </c>
    </row>
    <row r="7592" spans="1:9" ht="21" customHeight="1" x14ac:dyDescent="0.25">
      <c r="A7592" s="13" t="s">
        <v>3936</v>
      </c>
      <c r="B7592" s="14" t="s">
        <v>3937</v>
      </c>
      <c r="C7592" s="66" t="s">
        <v>17</v>
      </c>
      <c r="D7592" s="66"/>
      <c r="E7592" s="66"/>
      <c r="F7592" s="13" t="s">
        <v>25</v>
      </c>
      <c r="G7592" s="15">
        <v>0.8387</v>
      </c>
      <c r="H7592" s="16">
        <v>24.57</v>
      </c>
      <c r="I7592" s="16">
        <f>TRUNC(TRUNC(G7592,8)*H7592,2)</f>
        <v>20.6</v>
      </c>
    </row>
    <row r="7593" spans="1:9" ht="21" customHeight="1" x14ac:dyDescent="0.25">
      <c r="A7593" s="13" t="s">
        <v>3938</v>
      </c>
      <c r="B7593" s="14" t="s">
        <v>3939</v>
      </c>
      <c r="C7593" s="66" t="s">
        <v>17</v>
      </c>
      <c r="D7593" s="66"/>
      <c r="E7593" s="66"/>
      <c r="F7593" s="13" t="s">
        <v>25</v>
      </c>
      <c r="G7593" s="15">
        <v>0.8387</v>
      </c>
      <c r="H7593" s="16">
        <v>32.799999999999997</v>
      </c>
      <c r="I7593" s="16">
        <f>TRUNC(TRUNC(G7593,8)*H7593,2)</f>
        <v>27.5</v>
      </c>
    </row>
    <row r="7594" spans="1:9" ht="18" customHeight="1" x14ac:dyDescent="0.25">
      <c r="A7594" s="8"/>
      <c r="B7594" s="8"/>
      <c r="C7594" s="8"/>
      <c r="D7594" s="8"/>
      <c r="E7594" s="8"/>
      <c r="F7594" s="8"/>
      <c r="G7594" s="67" t="s">
        <v>3875</v>
      </c>
      <c r="H7594" s="67"/>
      <c r="I7594" s="17">
        <f>SUM(I7592:I7593)</f>
        <v>48.1</v>
      </c>
    </row>
    <row r="7595" spans="1:9" ht="15" customHeight="1" x14ac:dyDescent="0.25">
      <c r="A7595" s="8"/>
      <c r="B7595" s="8"/>
      <c r="C7595" s="8"/>
      <c r="D7595" s="8"/>
      <c r="E7595" s="8"/>
      <c r="F7595" s="8"/>
      <c r="G7595" s="68" t="s">
        <v>3745</v>
      </c>
      <c r="H7595" s="68"/>
      <c r="I7595" s="4">
        <f>ROUND(SUM(I7590,I7594),2)</f>
        <v>211.08</v>
      </c>
    </row>
    <row r="7596" spans="1:9" ht="9.9499999999999993" customHeight="1" x14ac:dyDescent="0.25">
      <c r="A7596" s="8"/>
      <c r="B7596" s="8"/>
      <c r="C7596" s="8"/>
      <c r="D7596" s="8"/>
      <c r="E7596" s="8"/>
      <c r="F7596" s="8"/>
      <c r="G7596" s="62"/>
      <c r="H7596" s="62"/>
      <c r="I7596" s="62"/>
    </row>
    <row r="7597" spans="1:9" ht="20.100000000000001" customHeight="1" x14ac:dyDescent="0.25">
      <c r="A7597" s="63" t="s">
        <v>6113</v>
      </c>
      <c r="B7597" s="63"/>
      <c r="C7597" s="63"/>
      <c r="D7597" s="63"/>
      <c r="E7597" s="63"/>
      <c r="F7597" s="63"/>
      <c r="G7597" s="63"/>
      <c r="H7597" s="63"/>
      <c r="I7597" s="63"/>
    </row>
    <row r="7598" spans="1:9" ht="15" customHeight="1" x14ac:dyDescent="0.25">
      <c r="A7598" s="64" t="s">
        <v>3887</v>
      </c>
      <c r="B7598" s="64"/>
      <c r="C7598" s="65" t="s">
        <v>3</v>
      </c>
      <c r="D7598" s="65"/>
      <c r="E7598" s="65"/>
      <c r="F7598" s="12" t="s">
        <v>4</v>
      </c>
      <c r="G7598" s="12" t="s">
        <v>3725</v>
      </c>
      <c r="H7598" s="12" t="s">
        <v>3726</v>
      </c>
      <c r="I7598" s="12" t="s">
        <v>3727</v>
      </c>
    </row>
    <row r="7599" spans="1:9" ht="21" customHeight="1" x14ac:dyDescent="0.25">
      <c r="A7599" s="13" t="s">
        <v>6114</v>
      </c>
      <c r="B7599" s="14" t="s">
        <v>6115</v>
      </c>
      <c r="C7599" s="66" t="s">
        <v>17</v>
      </c>
      <c r="D7599" s="66"/>
      <c r="E7599" s="66"/>
      <c r="F7599" s="13" t="s">
        <v>740</v>
      </c>
      <c r="G7599" s="15">
        <v>1.7999999999999999E-2</v>
      </c>
      <c r="H7599" s="16">
        <v>32.08</v>
      </c>
      <c r="I7599" s="16">
        <f>TRUNC(TRUNC(G7599,8)*H7599,2)</f>
        <v>0.56999999999999995</v>
      </c>
    </row>
    <row r="7600" spans="1:9" ht="21" customHeight="1" x14ac:dyDescent="0.25">
      <c r="A7600" s="13" t="s">
        <v>6116</v>
      </c>
      <c r="B7600" s="14" t="s">
        <v>6117</v>
      </c>
      <c r="C7600" s="66" t="s">
        <v>17</v>
      </c>
      <c r="D7600" s="66"/>
      <c r="E7600" s="66"/>
      <c r="F7600" s="13" t="s">
        <v>61</v>
      </c>
      <c r="G7600" s="15">
        <v>1</v>
      </c>
      <c r="H7600" s="16">
        <v>34.93</v>
      </c>
      <c r="I7600" s="16">
        <f>TRUNC(TRUNC(G7600,8)*H7600,2)</f>
        <v>34.93</v>
      </c>
    </row>
    <row r="7601" spans="1:9" ht="15" customHeight="1" x14ac:dyDescent="0.25">
      <c r="A7601" s="8"/>
      <c r="B7601" s="8"/>
      <c r="C7601" s="8"/>
      <c r="D7601" s="8"/>
      <c r="E7601" s="8"/>
      <c r="F7601" s="8"/>
      <c r="G7601" s="67" t="s">
        <v>3896</v>
      </c>
      <c r="H7601" s="67"/>
      <c r="I7601" s="17">
        <f>SUM(I7599:I7600)</f>
        <v>35.5</v>
      </c>
    </row>
    <row r="7602" spans="1:9" ht="15" customHeight="1" x14ac:dyDescent="0.25">
      <c r="A7602" s="64" t="s">
        <v>3872</v>
      </c>
      <c r="B7602" s="64"/>
      <c r="C7602" s="65" t="s">
        <v>3</v>
      </c>
      <c r="D7602" s="65"/>
      <c r="E7602" s="65"/>
      <c r="F7602" s="12" t="s">
        <v>4</v>
      </c>
      <c r="G7602" s="12" t="s">
        <v>3725</v>
      </c>
      <c r="H7602" s="12" t="s">
        <v>3726</v>
      </c>
      <c r="I7602" s="12" t="s">
        <v>3727</v>
      </c>
    </row>
    <row r="7603" spans="1:9" ht="21" customHeight="1" x14ac:dyDescent="0.25">
      <c r="A7603" s="13" t="s">
        <v>3936</v>
      </c>
      <c r="B7603" s="14" t="s">
        <v>3937</v>
      </c>
      <c r="C7603" s="66" t="s">
        <v>17</v>
      </c>
      <c r="D7603" s="66"/>
      <c r="E7603" s="66"/>
      <c r="F7603" s="13" t="s">
        <v>25</v>
      </c>
      <c r="G7603" s="15">
        <v>0.15</v>
      </c>
      <c r="H7603" s="16">
        <v>24.57</v>
      </c>
      <c r="I7603" s="16">
        <f>TRUNC(TRUNC(G7603,8)*H7603,2)</f>
        <v>3.68</v>
      </c>
    </row>
    <row r="7604" spans="1:9" ht="21" customHeight="1" x14ac:dyDescent="0.25">
      <c r="A7604" s="13" t="s">
        <v>3938</v>
      </c>
      <c r="B7604" s="14" t="s">
        <v>3939</v>
      </c>
      <c r="C7604" s="66" t="s">
        <v>17</v>
      </c>
      <c r="D7604" s="66"/>
      <c r="E7604" s="66"/>
      <c r="F7604" s="13" t="s">
        <v>25</v>
      </c>
      <c r="G7604" s="15">
        <v>0.15</v>
      </c>
      <c r="H7604" s="16">
        <v>32.799999999999997</v>
      </c>
      <c r="I7604" s="16">
        <f>TRUNC(TRUNC(G7604,8)*H7604,2)</f>
        <v>4.92</v>
      </c>
    </row>
    <row r="7605" spans="1:9" ht="15" customHeight="1" x14ac:dyDescent="0.25">
      <c r="A7605" s="13" t="s">
        <v>4594</v>
      </c>
      <c r="B7605" s="14" t="s">
        <v>4595</v>
      </c>
      <c r="C7605" s="66" t="s">
        <v>17</v>
      </c>
      <c r="D7605" s="66"/>
      <c r="E7605" s="66"/>
      <c r="F7605" s="13" t="s">
        <v>25</v>
      </c>
      <c r="G7605" s="15">
        <v>0.15</v>
      </c>
      <c r="H7605" s="16">
        <v>39.700000000000003</v>
      </c>
      <c r="I7605" s="16">
        <f>TRUNC(TRUNC(G7605,8)*H7605,2)</f>
        <v>5.95</v>
      </c>
    </row>
    <row r="7606" spans="1:9" ht="18" customHeight="1" x14ac:dyDescent="0.25">
      <c r="A7606" s="8"/>
      <c r="B7606" s="8"/>
      <c r="C7606" s="8"/>
      <c r="D7606" s="8"/>
      <c r="E7606" s="8"/>
      <c r="F7606" s="8"/>
      <c r="G7606" s="67" t="s">
        <v>3875</v>
      </c>
      <c r="H7606" s="67"/>
      <c r="I7606" s="17">
        <f>SUM(I7603:I7605)</f>
        <v>14.55</v>
      </c>
    </row>
    <row r="7607" spans="1:9" ht="15" customHeight="1" x14ac:dyDescent="0.25">
      <c r="A7607" s="8"/>
      <c r="B7607" s="8"/>
      <c r="C7607" s="8"/>
      <c r="D7607" s="8"/>
      <c r="E7607" s="8"/>
      <c r="F7607" s="8"/>
      <c r="G7607" s="68" t="s">
        <v>3745</v>
      </c>
      <c r="H7607" s="68"/>
      <c r="I7607" s="4">
        <f>ROUND(SUM(I7601,I7606),2)</f>
        <v>50.05</v>
      </c>
    </row>
    <row r="7608" spans="1:9" ht="9.9499999999999993" customHeight="1" x14ac:dyDescent="0.25">
      <c r="A7608" s="8"/>
      <c r="B7608" s="8"/>
      <c r="C7608" s="8"/>
      <c r="D7608" s="8"/>
      <c r="E7608" s="8"/>
      <c r="F7608" s="8"/>
      <c r="G7608" s="62"/>
      <c r="H7608" s="62"/>
      <c r="I7608" s="62"/>
    </row>
    <row r="7609" spans="1:9" ht="20.100000000000001" customHeight="1" x14ac:dyDescent="0.25">
      <c r="A7609" s="63" t="s">
        <v>6118</v>
      </c>
      <c r="B7609" s="63"/>
      <c r="C7609" s="63"/>
      <c r="D7609" s="63"/>
      <c r="E7609" s="63"/>
      <c r="F7609" s="63"/>
      <c r="G7609" s="63"/>
      <c r="H7609" s="63"/>
      <c r="I7609" s="63"/>
    </row>
    <row r="7610" spans="1:9" ht="15" customHeight="1" x14ac:dyDescent="0.25">
      <c r="A7610" s="64" t="s">
        <v>3887</v>
      </c>
      <c r="B7610" s="64"/>
      <c r="C7610" s="65" t="s">
        <v>3</v>
      </c>
      <c r="D7610" s="65"/>
      <c r="E7610" s="65"/>
      <c r="F7610" s="12" t="s">
        <v>4</v>
      </c>
      <c r="G7610" s="12" t="s">
        <v>3725</v>
      </c>
      <c r="H7610" s="12" t="s">
        <v>3726</v>
      </c>
      <c r="I7610" s="12" t="s">
        <v>3727</v>
      </c>
    </row>
    <row r="7611" spans="1:9" ht="21" customHeight="1" x14ac:dyDescent="0.25">
      <c r="A7611" s="13" t="s">
        <v>6114</v>
      </c>
      <c r="B7611" s="14" t="s">
        <v>6115</v>
      </c>
      <c r="C7611" s="66" t="s">
        <v>17</v>
      </c>
      <c r="D7611" s="66"/>
      <c r="E7611" s="66"/>
      <c r="F7611" s="13" t="s">
        <v>740</v>
      </c>
      <c r="G7611" s="15">
        <v>8.8999999999999996E-2</v>
      </c>
      <c r="H7611" s="16">
        <v>32.08</v>
      </c>
      <c r="I7611" s="16">
        <f>TRUNC(TRUNC(G7611,8)*H7611,2)</f>
        <v>2.85</v>
      </c>
    </row>
    <row r="7612" spans="1:9" ht="21" customHeight="1" x14ac:dyDescent="0.25">
      <c r="A7612" s="13" t="s">
        <v>6119</v>
      </c>
      <c r="B7612" s="14" t="s">
        <v>6120</v>
      </c>
      <c r="C7612" s="66" t="s">
        <v>17</v>
      </c>
      <c r="D7612" s="66"/>
      <c r="E7612" s="66"/>
      <c r="F7612" s="13" t="s">
        <v>61</v>
      </c>
      <c r="G7612" s="15">
        <v>1</v>
      </c>
      <c r="H7612" s="16">
        <v>292.06</v>
      </c>
      <c r="I7612" s="16">
        <f>TRUNC(TRUNC(G7612,8)*H7612,2)</f>
        <v>292.06</v>
      </c>
    </row>
    <row r="7613" spans="1:9" ht="15" customHeight="1" x14ac:dyDescent="0.25">
      <c r="A7613" s="8"/>
      <c r="B7613" s="8"/>
      <c r="C7613" s="8"/>
      <c r="D7613" s="8"/>
      <c r="E7613" s="8"/>
      <c r="F7613" s="8"/>
      <c r="G7613" s="67" t="s">
        <v>3896</v>
      </c>
      <c r="H7613" s="67"/>
      <c r="I7613" s="17">
        <f>SUM(I7611:I7612)</f>
        <v>294.91000000000003</v>
      </c>
    </row>
    <row r="7614" spans="1:9" ht="15" customHeight="1" x14ac:dyDescent="0.25">
      <c r="A7614" s="64" t="s">
        <v>3872</v>
      </c>
      <c r="B7614" s="64"/>
      <c r="C7614" s="65" t="s">
        <v>3</v>
      </c>
      <c r="D7614" s="65"/>
      <c r="E7614" s="65"/>
      <c r="F7614" s="12" t="s">
        <v>4</v>
      </c>
      <c r="G7614" s="12" t="s">
        <v>3725</v>
      </c>
      <c r="H7614" s="12" t="s">
        <v>3726</v>
      </c>
      <c r="I7614" s="12" t="s">
        <v>3727</v>
      </c>
    </row>
    <row r="7615" spans="1:9" ht="21" customHeight="1" x14ac:dyDescent="0.25">
      <c r="A7615" s="13" t="s">
        <v>3936</v>
      </c>
      <c r="B7615" s="14" t="s">
        <v>3937</v>
      </c>
      <c r="C7615" s="66" t="s">
        <v>17</v>
      </c>
      <c r="D7615" s="66"/>
      <c r="E7615" s="66"/>
      <c r="F7615" s="13" t="s">
        <v>25</v>
      </c>
      <c r="G7615" s="15">
        <v>0.62</v>
      </c>
      <c r="H7615" s="16">
        <v>24.57</v>
      </c>
      <c r="I7615" s="16">
        <f>TRUNC(TRUNC(G7615,8)*H7615,2)</f>
        <v>15.23</v>
      </c>
    </row>
    <row r="7616" spans="1:9" ht="21" customHeight="1" x14ac:dyDescent="0.25">
      <c r="A7616" s="13" t="s">
        <v>3938</v>
      </c>
      <c r="B7616" s="14" t="s">
        <v>3939</v>
      </c>
      <c r="C7616" s="66" t="s">
        <v>17</v>
      </c>
      <c r="D7616" s="66"/>
      <c r="E7616" s="66"/>
      <c r="F7616" s="13" t="s">
        <v>25</v>
      </c>
      <c r="G7616" s="15">
        <v>0.62</v>
      </c>
      <c r="H7616" s="16">
        <v>32.799999999999997</v>
      </c>
      <c r="I7616" s="16">
        <f>TRUNC(TRUNC(G7616,8)*H7616,2)</f>
        <v>20.329999999999998</v>
      </c>
    </row>
    <row r="7617" spans="1:9" ht="15" customHeight="1" x14ac:dyDescent="0.25">
      <c r="A7617" s="13" t="s">
        <v>4594</v>
      </c>
      <c r="B7617" s="14" t="s">
        <v>4595</v>
      </c>
      <c r="C7617" s="66" t="s">
        <v>17</v>
      </c>
      <c r="D7617" s="66"/>
      <c r="E7617" s="66"/>
      <c r="F7617" s="13" t="s">
        <v>25</v>
      </c>
      <c r="G7617" s="15">
        <v>0.62</v>
      </c>
      <c r="H7617" s="16">
        <v>39.700000000000003</v>
      </c>
      <c r="I7617" s="16">
        <f>TRUNC(TRUNC(G7617,8)*H7617,2)</f>
        <v>24.61</v>
      </c>
    </row>
    <row r="7618" spans="1:9" ht="18" customHeight="1" x14ac:dyDescent="0.25">
      <c r="A7618" s="8"/>
      <c r="B7618" s="8"/>
      <c r="C7618" s="8"/>
      <c r="D7618" s="8"/>
      <c r="E7618" s="8"/>
      <c r="F7618" s="8"/>
      <c r="G7618" s="67" t="s">
        <v>3875</v>
      </c>
      <c r="H7618" s="67"/>
      <c r="I7618" s="17">
        <f>SUM(I7615:I7617)</f>
        <v>60.17</v>
      </c>
    </row>
    <row r="7619" spans="1:9" ht="15" customHeight="1" x14ac:dyDescent="0.25">
      <c r="A7619" s="8"/>
      <c r="B7619" s="8"/>
      <c r="C7619" s="8"/>
      <c r="D7619" s="8"/>
      <c r="E7619" s="8"/>
      <c r="F7619" s="8"/>
      <c r="G7619" s="68" t="s">
        <v>3745</v>
      </c>
      <c r="H7619" s="68"/>
      <c r="I7619" s="4">
        <f>ROUND(SUM(I7613,I7618),2)</f>
        <v>355.08</v>
      </c>
    </row>
    <row r="7620" spans="1:9" ht="9.9499999999999993" customHeight="1" x14ac:dyDescent="0.25">
      <c r="A7620" s="8"/>
      <c r="B7620" s="8"/>
      <c r="C7620" s="8"/>
      <c r="D7620" s="8"/>
      <c r="E7620" s="8"/>
      <c r="F7620" s="8"/>
      <c r="G7620" s="62"/>
      <c r="H7620" s="62"/>
      <c r="I7620" s="62"/>
    </row>
    <row r="7621" spans="1:9" ht="20.100000000000001" customHeight="1" x14ac:dyDescent="0.25">
      <c r="A7621" s="63" t="s">
        <v>6121</v>
      </c>
      <c r="B7621" s="63"/>
      <c r="C7621" s="63"/>
      <c r="D7621" s="63"/>
      <c r="E7621" s="63"/>
      <c r="F7621" s="63"/>
      <c r="G7621" s="63"/>
      <c r="H7621" s="63"/>
      <c r="I7621" s="63"/>
    </row>
    <row r="7622" spans="1:9" ht="15" customHeight="1" x14ac:dyDescent="0.25">
      <c r="A7622" s="64" t="s">
        <v>3887</v>
      </c>
      <c r="B7622" s="64"/>
      <c r="C7622" s="65" t="s">
        <v>3</v>
      </c>
      <c r="D7622" s="65"/>
      <c r="E7622" s="65"/>
      <c r="F7622" s="12" t="s">
        <v>4</v>
      </c>
      <c r="G7622" s="12" t="s">
        <v>3725</v>
      </c>
      <c r="H7622" s="12" t="s">
        <v>3726</v>
      </c>
      <c r="I7622" s="12" t="s">
        <v>3727</v>
      </c>
    </row>
    <row r="7623" spans="1:9" ht="21" customHeight="1" x14ac:dyDescent="0.25">
      <c r="A7623" s="13" t="s">
        <v>4407</v>
      </c>
      <c r="B7623" s="14" t="s">
        <v>4408</v>
      </c>
      <c r="C7623" s="66" t="s">
        <v>17</v>
      </c>
      <c r="D7623" s="66"/>
      <c r="E7623" s="66"/>
      <c r="F7623" s="13" t="s">
        <v>61</v>
      </c>
      <c r="G7623" s="15">
        <v>0.02</v>
      </c>
      <c r="H7623" s="16">
        <v>13.86</v>
      </c>
      <c r="I7623" s="16">
        <f>TRUNC(TRUNC(G7623,8)*H7623,2)</f>
        <v>0.27</v>
      </c>
    </row>
    <row r="7624" spans="1:9" ht="21" customHeight="1" x14ac:dyDescent="0.25">
      <c r="A7624" s="13" t="s">
        <v>6062</v>
      </c>
      <c r="B7624" s="14" t="s">
        <v>6063</v>
      </c>
      <c r="C7624" s="66" t="s">
        <v>17</v>
      </c>
      <c r="D7624" s="66"/>
      <c r="E7624" s="66"/>
      <c r="F7624" s="13" t="s">
        <v>4149</v>
      </c>
      <c r="G7624" s="15">
        <v>5.0000000000000001E-3</v>
      </c>
      <c r="H7624" s="16">
        <v>44.32</v>
      </c>
      <c r="I7624" s="16">
        <f>TRUNC(TRUNC(G7624,8)*H7624,2)</f>
        <v>0.22</v>
      </c>
    </row>
    <row r="7625" spans="1:9" ht="15" customHeight="1" x14ac:dyDescent="0.25">
      <c r="A7625" s="13" t="s">
        <v>6122</v>
      </c>
      <c r="B7625" s="14" t="s">
        <v>6123</v>
      </c>
      <c r="C7625" s="66" t="s">
        <v>17</v>
      </c>
      <c r="D7625" s="66"/>
      <c r="E7625" s="66"/>
      <c r="F7625" s="13" t="s">
        <v>61</v>
      </c>
      <c r="G7625" s="15">
        <v>1</v>
      </c>
      <c r="H7625" s="16">
        <v>19.43</v>
      </c>
      <c r="I7625" s="16">
        <f>TRUNC(TRUNC(G7625,8)*H7625,2)</f>
        <v>19.43</v>
      </c>
    </row>
    <row r="7626" spans="1:9" ht="15" customHeight="1" x14ac:dyDescent="0.25">
      <c r="A7626" s="8"/>
      <c r="B7626" s="8"/>
      <c r="C7626" s="8"/>
      <c r="D7626" s="8"/>
      <c r="E7626" s="8"/>
      <c r="F7626" s="8"/>
      <c r="G7626" s="67" t="s">
        <v>3896</v>
      </c>
      <c r="H7626" s="67"/>
      <c r="I7626" s="17">
        <f>SUM(I7623:I7625)</f>
        <v>19.919999999999998</v>
      </c>
    </row>
    <row r="7627" spans="1:9" ht="15" customHeight="1" x14ac:dyDescent="0.25">
      <c r="A7627" s="64" t="s">
        <v>3872</v>
      </c>
      <c r="B7627" s="64"/>
      <c r="C7627" s="65" t="s">
        <v>3</v>
      </c>
      <c r="D7627" s="65"/>
      <c r="E7627" s="65"/>
      <c r="F7627" s="12" t="s">
        <v>4</v>
      </c>
      <c r="G7627" s="12" t="s">
        <v>3725</v>
      </c>
      <c r="H7627" s="12" t="s">
        <v>3726</v>
      </c>
      <c r="I7627" s="12" t="s">
        <v>3727</v>
      </c>
    </row>
    <row r="7628" spans="1:9" ht="21" customHeight="1" x14ac:dyDescent="0.25">
      <c r="A7628" s="13" t="s">
        <v>3936</v>
      </c>
      <c r="B7628" s="14" t="s">
        <v>3937</v>
      </c>
      <c r="C7628" s="66" t="s">
        <v>17</v>
      </c>
      <c r="D7628" s="66"/>
      <c r="E7628" s="66"/>
      <c r="F7628" s="13" t="s">
        <v>25</v>
      </c>
      <c r="G7628" s="15">
        <v>0.98</v>
      </c>
      <c r="H7628" s="16">
        <v>24.57</v>
      </c>
      <c r="I7628" s="16">
        <f>TRUNC(TRUNC(G7628,8)*H7628,2)</f>
        <v>24.07</v>
      </c>
    </row>
    <row r="7629" spans="1:9" ht="21" customHeight="1" x14ac:dyDescent="0.25">
      <c r="A7629" s="13" t="s">
        <v>3938</v>
      </c>
      <c r="B7629" s="14" t="s">
        <v>3939</v>
      </c>
      <c r="C7629" s="66" t="s">
        <v>17</v>
      </c>
      <c r="D7629" s="66"/>
      <c r="E7629" s="66"/>
      <c r="F7629" s="13" t="s">
        <v>25</v>
      </c>
      <c r="G7629" s="15">
        <v>0.98</v>
      </c>
      <c r="H7629" s="16">
        <v>32.799999999999997</v>
      </c>
      <c r="I7629" s="16">
        <f>TRUNC(TRUNC(G7629,8)*H7629,2)</f>
        <v>32.14</v>
      </c>
    </row>
    <row r="7630" spans="1:9" ht="18" customHeight="1" x14ac:dyDescent="0.25">
      <c r="A7630" s="8"/>
      <c r="B7630" s="8"/>
      <c r="C7630" s="8"/>
      <c r="D7630" s="8"/>
      <c r="E7630" s="8"/>
      <c r="F7630" s="8"/>
      <c r="G7630" s="67" t="s">
        <v>3875</v>
      </c>
      <c r="H7630" s="67"/>
      <c r="I7630" s="17">
        <f>SUM(I7628:I7629)</f>
        <v>56.21</v>
      </c>
    </row>
    <row r="7631" spans="1:9" ht="15" customHeight="1" x14ac:dyDescent="0.25">
      <c r="A7631" s="8"/>
      <c r="B7631" s="8"/>
      <c r="C7631" s="8"/>
      <c r="D7631" s="8"/>
      <c r="E7631" s="8"/>
      <c r="F7631" s="8"/>
      <c r="G7631" s="68" t="s">
        <v>3745</v>
      </c>
      <c r="H7631" s="68"/>
      <c r="I7631" s="4">
        <f>ROUND(SUM(I7626,I7630),2)</f>
        <v>76.13</v>
      </c>
    </row>
    <row r="7632" spans="1:9" ht="9.9499999999999993" customHeight="1" x14ac:dyDescent="0.25">
      <c r="A7632" s="8"/>
      <c r="B7632" s="8"/>
      <c r="C7632" s="8"/>
      <c r="D7632" s="8"/>
      <c r="E7632" s="8"/>
      <c r="F7632" s="8"/>
      <c r="G7632" s="62"/>
      <c r="H7632" s="62"/>
      <c r="I7632" s="62"/>
    </row>
    <row r="7633" spans="1:9" ht="20.100000000000001" customHeight="1" x14ac:dyDescent="0.25">
      <c r="A7633" s="63" t="s">
        <v>6124</v>
      </c>
      <c r="B7633" s="63"/>
      <c r="C7633" s="63"/>
      <c r="D7633" s="63"/>
      <c r="E7633" s="63"/>
      <c r="F7633" s="63"/>
      <c r="G7633" s="63"/>
      <c r="H7633" s="63"/>
      <c r="I7633" s="63"/>
    </row>
    <row r="7634" spans="1:9" ht="15" customHeight="1" x14ac:dyDescent="0.25">
      <c r="A7634" s="64" t="s">
        <v>3887</v>
      </c>
      <c r="B7634" s="64"/>
      <c r="C7634" s="65" t="s">
        <v>3</v>
      </c>
      <c r="D7634" s="65"/>
      <c r="E7634" s="65"/>
      <c r="F7634" s="12" t="s">
        <v>4</v>
      </c>
      <c r="G7634" s="12" t="s">
        <v>3725</v>
      </c>
      <c r="H7634" s="12" t="s">
        <v>3726</v>
      </c>
      <c r="I7634" s="12" t="s">
        <v>3727</v>
      </c>
    </row>
    <row r="7635" spans="1:9" ht="21" customHeight="1" x14ac:dyDescent="0.25">
      <c r="A7635" s="13" t="s">
        <v>4407</v>
      </c>
      <c r="B7635" s="14" t="s">
        <v>4408</v>
      </c>
      <c r="C7635" s="66" t="s">
        <v>17</v>
      </c>
      <c r="D7635" s="66"/>
      <c r="E7635" s="66"/>
      <c r="F7635" s="13" t="s">
        <v>61</v>
      </c>
      <c r="G7635" s="15">
        <v>6.7799999999999999E-2</v>
      </c>
      <c r="H7635" s="16">
        <v>13.86</v>
      </c>
      <c r="I7635" s="16">
        <f>TRUNC(TRUNC(G7635,8)*H7635,2)</f>
        <v>0.93</v>
      </c>
    </row>
    <row r="7636" spans="1:9" ht="21" customHeight="1" x14ac:dyDescent="0.25">
      <c r="A7636" s="13" t="s">
        <v>6062</v>
      </c>
      <c r="B7636" s="14" t="s">
        <v>6063</v>
      </c>
      <c r="C7636" s="66" t="s">
        <v>17</v>
      </c>
      <c r="D7636" s="66"/>
      <c r="E7636" s="66"/>
      <c r="F7636" s="13" t="s">
        <v>4149</v>
      </c>
      <c r="G7636" s="15">
        <v>1.5800000000000002E-2</v>
      </c>
      <c r="H7636" s="16">
        <v>44.32</v>
      </c>
      <c r="I7636" s="16">
        <f>TRUNC(TRUNC(G7636,8)*H7636,2)</f>
        <v>0.7</v>
      </c>
    </row>
    <row r="7637" spans="1:9" ht="15" customHeight="1" x14ac:dyDescent="0.25">
      <c r="A7637" s="13" t="s">
        <v>6125</v>
      </c>
      <c r="B7637" s="14" t="s">
        <v>6126</v>
      </c>
      <c r="C7637" s="66" t="s">
        <v>17</v>
      </c>
      <c r="D7637" s="66"/>
      <c r="E7637" s="66"/>
      <c r="F7637" s="13" t="s">
        <v>61</v>
      </c>
      <c r="G7637" s="15">
        <v>1</v>
      </c>
      <c r="H7637" s="16">
        <v>279.77</v>
      </c>
      <c r="I7637" s="16">
        <f>TRUNC(TRUNC(G7637,8)*H7637,2)</f>
        <v>279.77</v>
      </c>
    </row>
    <row r="7638" spans="1:9" ht="15" customHeight="1" x14ac:dyDescent="0.25">
      <c r="A7638" s="8"/>
      <c r="B7638" s="8"/>
      <c r="C7638" s="8"/>
      <c r="D7638" s="8"/>
      <c r="E7638" s="8"/>
      <c r="F7638" s="8"/>
      <c r="G7638" s="67" t="s">
        <v>3896</v>
      </c>
      <c r="H7638" s="67"/>
      <c r="I7638" s="17">
        <f>SUM(I7635:I7637)</f>
        <v>281.39999999999998</v>
      </c>
    </row>
    <row r="7639" spans="1:9" ht="15" customHeight="1" x14ac:dyDescent="0.25">
      <c r="A7639" s="64" t="s">
        <v>3872</v>
      </c>
      <c r="B7639" s="64"/>
      <c r="C7639" s="65" t="s">
        <v>3</v>
      </c>
      <c r="D7639" s="65"/>
      <c r="E7639" s="65"/>
      <c r="F7639" s="12" t="s">
        <v>4</v>
      </c>
      <c r="G7639" s="12" t="s">
        <v>3725</v>
      </c>
      <c r="H7639" s="12" t="s">
        <v>3726</v>
      </c>
      <c r="I7639" s="12" t="s">
        <v>3727</v>
      </c>
    </row>
    <row r="7640" spans="1:9" ht="21" customHeight="1" x14ac:dyDescent="0.25">
      <c r="A7640" s="13" t="s">
        <v>3936</v>
      </c>
      <c r="B7640" s="14" t="s">
        <v>3937</v>
      </c>
      <c r="C7640" s="66" t="s">
        <v>17</v>
      </c>
      <c r="D7640" s="66"/>
      <c r="E7640" s="66"/>
      <c r="F7640" s="13" t="s">
        <v>25</v>
      </c>
      <c r="G7640" s="15">
        <v>1.909</v>
      </c>
      <c r="H7640" s="16">
        <v>24.57</v>
      </c>
      <c r="I7640" s="16">
        <f>TRUNC(TRUNC(G7640,8)*H7640,2)</f>
        <v>46.9</v>
      </c>
    </row>
    <row r="7641" spans="1:9" ht="21" customHeight="1" x14ac:dyDescent="0.25">
      <c r="A7641" s="13" t="s">
        <v>3938</v>
      </c>
      <c r="B7641" s="14" t="s">
        <v>3939</v>
      </c>
      <c r="C7641" s="66" t="s">
        <v>17</v>
      </c>
      <c r="D7641" s="66"/>
      <c r="E7641" s="66"/>
      <c r="F7641" s="13" t="s">
        <v>25</v>
      </c>
      <c r="G7641" s="15">
        <v>1.909</v>
      </c>
      <c r="H7641" s="16">
        <v>32.799999999999997</v>
      </c>
      <c r="I7641" s="16">
        <f>TRUNC(TRUNC(G7641,8)*H7641,2)</f>
        <v>62.61</v>
      </c>
    </row>
    <row r="7642" spans="1:9" ht="18" customHeight="1" x14ac:dyDescent="0.25">
      <c r="A7642" s="8"/>
      <c r="B7642" s="8"/>
      <c r="C7642" s="8"/>
      <c r="D7642" s="8"/>
      <c r="E7642" s="8"/>
      <c r="F7642" s="8"/>
      <c r="G7642" s="67" t="s">
        <v>3875</v>
      </c>
      <c r="H7642" s="67"/>
      <c r="I7642" s="17">
        <f>SUM(I7640:I7641)</f>
        <v>109.50999999999999</v>
      </c>
    </row>
    <row r="7643" spans="1:9" ht="15" customHeight="1" x14ac:dyDescent="0.25">
      <c r="A7643" s="8"/>
      <c r="B7643" s="8"/>
      <c r="C7643" s="8"/>
      <c r="D7643" s="8"/>
      <c r="E7643" s="8"/>
      <c r="F7643" s="8"/>
      <c r="G7643" s="68" t="s">
        <v>3745</v>
      </c>
      <c r="H7643" s="68"/>
      <c r="I7643" s="4">
        <f>ROUND(SUM(I7638,I7642),2)</f>
        <v>390.91</v>
      </c>
    </row>
    <row r="7644" spans="1:9" ht="9.9499999999999993" customHeight="1" x14ac:dyDescent="0.25">
      <c r="A7644" s="8"/>
      <c r="B7644" s="8"/>
      <c r="C7644" s="8"/>
      <c r="D7644" s="8"/>
      <c r="E7644" s="8"/>
      <c r="F7644" s="8"/>
      <c r="G7644" s="62"/>
      <c r="H7644" s="62"/>
      <c r="I7644" s="62"/>
    </row>
    <row r="7645" spans="1:9" ht="20.100000000000001" customHeight="1" x14ac:dyDescent="0.25">
      <c r="A7645" s="63" t="s">
        <v>6127</v>
      </c>
      <c r="B7645" s="63"/>
      <c r="C7645" s="63"/>
      <c r="D7645" s="63"/>
      <c r="E7645" s="63"/>
      <c r="F7645" s="63"/>
      <c r="G7645" s="63"/>
      <c r="H7645" s="63"/>
      <c r="I7645" s="63"/>
    </row>
    <row r="7646" spans="1:9" ht="15" customHeight="1" x14ac:dyDescent="0.25">
      <c r="A7646" s="64" t="s">
        <v>3887</v>
      </c>
      <c r="B7646" s="64"/>
      <c r="C7646" s="65" t="s">
        <v>3</v>
      </c>
      <c r="D7646" s="65"/>
      <c r="E7646" s="65"/>
      <c r="F7646" s="12" t="s">
        <v>4</v>
      </c>
      <c r="G7646" s="12" t="s">
        <v>3725</v>
      </c>
      <c r="H7646" s="12" t="s">
        <v>3726</v>
      </c>
      <c r="I7646" s="12" t="s">
        <v>3727</v>
      </c>
    </row>
    <row r="7647" spans="1:9" ht="29.1" customHeight="1" x14ac:dyDescent="0.25">
      <c r="A7647" s="13" t="s">
        <v>5904</v>
      </c>
      <c r="B7647" s="14" t="s">
        <v>5905</v>
      </c>
      <c r="C7647" s="66" t="s">
        <v>17</v>
      </c>
      <c r="D7647" s="66"/>
      <c r="E7647" s="66"/>
      <c r="F7647" s="13" t="s">
        <v>61</v>
      </c>
      <c r="G7647" s="15">
        <v>4</v>
      </c>
      <c r="H7647" s="16">
        <v>1.38</v>
      </c>
      <c r="I7647" s="16">
        <f>ROUND(ROUND(G7647,8)*H7647,2)</f>
        <v>5.52</v>
      </c>
    </row>
    <row r="7648" spans="1:9" ht="21" customHeight="1" x14ac:dyDescent="0.25">
      <c r="A7648" s="13" t="s">
        <v>6128</v>
      </c>
      <c r="B7648" s="14" t="s">
        <v>6129</v>
      </c>
      <c r="C7648" s="66" t="s">
        <v>4496</v>
      </c>
      <c r="D7648" s="66"/>
      <c r="E7648" s="66"/>
      <c r="F7648" s="13" t="s">
        <v>61</v>
      </c>
      <c r="G7648" s="15">
        <v>1</v>
      </c>
      <c r="H7648" s="16">
        <v>3225.6</v>
      </c>
      <c r="I7648" s="16">
        <f>ROUND(ROUND(G7648,8)*H7648,2)</f>
        <v>3225.6</v>
      </c>
    </row>
    <row r="7649" spans="1:9" ht="15" customHeight="1" x14ac:dyDescent="0.25">
      <c r="A7649" s="13" t="s">
        <v>5906</v>
      </c>
      <c r="B7649" s="14" t="s">
        <v>5907</v>
      </c>
      <c r="C7649" s="66" t="s">
        <v>17</v>
      </c>
      <c r="D7649" s="66"/>
      <c r="E7649" s="66"/>
      <c r="F7649" s="13" t="s">
        <v>61</v>
      </c>
      <c r="G7649" s="15">
        <v>4</v>
      </c>
      <c r="H7649" s="16">
        <v>0.35</v>
      </c>
      <c r="I7649" s="16">
        <f>ROUND(ROUND(G7649,8)*H7649,2)</f>
        <v>1.4</v>
      </c>
    </row>
    <row r="7650" spans="1:9" ht="15" customHeight="1" x14ac:dyDescent="0.25">
      <c r="A7650" s="13" t="s">
        <v>5908</v>
      </c>
      <c r="B7650" s="14" t="s">
        <v>5909</v>
      </c>
      <c r="C7650" s="66" t="s">
        <v>17</v>
      </c>
      <c r="D7650" s="66"/>
      <c r="E7650" s="66"/>
      <c r="F7650" s="13" t="s">
        <v>178</v>
      </c>
      <c r="G7650" s="15">
        <v>0.2</v>
      </c>
      <c r="H7650" s="16">
        <v>5.66</v>
      </c>
      <c r="I7650" s="16">
        <f>ROUND(ROUND(G7650,8)*H7650,2)</f>
        <v>1.1299999999999999</v>
      </c>
    </row>
    <row r="7651" spans="1:9" ht="15" customHeight="1" x14ac:dyDescent="0.25">
      <c r="A7651" s="8"/>
      <c r="B7651" s="8"/>
      <c r="C7651" s="8"/>
      <c r="D7651" s="8"/>
      <c r="E7651" s="8"/>
      <c r="F7651" s="8"/>
      <c r="G7651" s="67" t="s">
        <v>3896</v>
      </c>
      <c r="H7651" s="67"/>
      <c r="I7651" s="17">
        <f>SUM(I7647:I7650)</f>
        <v>3233.65</v>
      </c>
    </row>
    <row r="7652" spans="1:9" ht="15" customHeight="1" x14ac:dyDescent="0.25">
      <c r="A7652" s="64" t="s">
        <v>3872</v>
      </c>
      <c r="B7652" s="64"/>
      <c r="C7652" s="65" t="s">
        <v>3</v>
      </c>
      <c r="D7652" s="65"/>
      <c r="E7652" s="65"/>
      <c r="F7652" s="12" t="s">
        <v>4</v>
      </c>
      <c r="G7652" s="12" t="s">
        <v>3725</v>
      </c>
      <c r="H7652" s="12" t="s">
        <v>3726</v>
      </c>
      <c r="I7652" s="12" t="s">
        <v>3727</v>
      </c>
    </row>
    <row r="7653" spans="1:9" ht="21" customHeight="1" x14ac:dyDescent="0.25">
      <c r="A7653" s="13" t="s">
        <v>4267</v>
      </c>
      <c r="B7653" s="14" t="s">
        <v>4268</v>
      </c>
      <c r="C7653" s="66" t="s">
        <v>17</v>
      </c>
      <c r="D7653" s="66"/>
      <c r="E7653" s="66"/>
      <c r="F7653" s="13" t="s">
        <v>25</v>
      </c>
      <c r="G7653" s="15">
        <v>0.63300000000000001</v>
      </c>
      <c r="H7653" s="16">
        <v>25.56</v>
      </c>
      <c r="I7653" s="16">
        <f>ROUND(ROUND(G7653,8)*H7653,2)</f>
        <v>16.18</v>
      </c>
    </row>
    <row r="7654" spans="1:9" ht="21" customHeight="1" x14ac:dyDescent="0.25">
      <c r="A7654" s="13" t="s">
        <v>3936</v>
      </c>
      <c r="B7654" s="14" t="s">
        <v>3937</v>
      </c>
      <c r="C7654" s="66" t="s">
        <v>17</v>
      </c>
      <c r="D7654" s="66"/>
      <c r="E7654" s="66"/>
      <c r="F7654" s="13" t="s">
        <v>25</v>
      </c>
      <c r="G7654" s="15">
        <v>2.2774000000000001</v>
      </c>
      <c r="H7654" s="16">
        <v>24.57</v>
      </c>
      <c r="I7654" s="16">
        <f>ROUND(ROUND(G7654,8)*H7654,2)</f>
        <v>55.96</v>
      </c>
    </row>
    <row r="7655" spans="1:9" ht="15" customHeight="1" x14ac:dyDescent="0.25">
      <c r="A7655" s="13" t="s">
        <v>4269</v>
      </c>
      <c r="B7655" s="14" t="s">
        <v>4270</v>
      </c>
      <c r="C7655" s="66" t="s">
        <v>17</v>
      </c>
      <c r="D7655" s="66"/>
      <c r="E7655" s="66"/>
      <c r="F7655" s="13" t="s">
        <v>25</v>
      </c>
      <c r="G7655" s="15">
        <v>0.63300000000000001</v>
      </c>
      <c r="H7655" s="16">
        <v>33.94</v>
      </c>
      <c r="I7655" s="16">
        <f>ROUND(ROUND(G7655,8)*H7655,2)</f>
        <v>21.48</v>
      </c>
    </row>
    <row r="7656" spans="1:9" ht="21" customHeight="1" x14ac:dyDescent="0.25">
      <c r="A7656" s="13" t="s">
        <v>3938</v>
      </c>
      <c r="B7656" s="14" t="s">
        <v>3939</v>
      </c>
      <c r="C7656" s="66" t="s">
        <v>17</v>
      </c>
      <c r="D7656" s="66"/>
      <c r="E7656" s="66"/>
      <c r="F7656" s="13" t="s">
        <v>25</v>
      </c>
      <c r="G7656" s="15">
        <v>2.2774000000000001</v>
      </c>
      <c r="H7656" s="16">
        <v>32.799999999999997</v>
      </c>
      <c r="I7656" s="16">
        <f>ROUND(ROUND(G7656,8)*H7656,2)</f>
        <v>74.7</v>
      </c>
    </row>
    <row r="7657" spans="1:9" ht="18" customHeight="1" x14ac:dyDescent="0.25">
      <c r="A7657" s="8"/>
      <c r="B7657" s="8"/>
      <c r="C7657" s="8"/>
      <c r="D7657" s="8"/>
      <c r="E7657" s="8"/>
      <c r="F7657" s="8"/>
      <c r="G7657" s="67" t="s">
        <v>3875</v>
      </c>
      <c r="H7657" s="67"/>
      <c r="I7657" s="17">
        <f>SUM(I7653:I7656)</f>
        <v>168.32</v>
      </c>
    </row>
    <row r="7658" spans="1:9" ht="15" customHeight="1" x14ac:dyDescent="0.25">
      <c r="A7658" s="69" t="s">
        <v>6130</v>
      </c>
      <c r="B7658" s="69"/>
      <c r="C7658" s="69"/>
      <c r="D7658" s="8"/>
      <c r="E7658" s="8"/>
      <c r="F7658" s="8"/>
      <c r="G7658" s="68" t="s">
        <v>3745</v>
      </c>
      <c r="H7658" s="68"/>
      <c r="I7658" s="4">
        <v>3401.97</v>
      </c>
    </row>
    <row r="7659" spans="1:9" ht="2.1" customHeight="1" x14ac:dyDescent="0.25">
      <c r="A7659" s="69"/>
      <c r="B7659" s="69"/>
      <c r="C7659" s="69"/>
      <c r="D7659" s="8"/>
      <c r="E7659" s="8"/>
      <c r="F7659" s="8"/>
      <c r="G7659" s="8"/>
      <c r="H7659" s="8"/>
      <c r="I7659" s="8"/>
    </row>
    <row r="7660" spans="1:9" ht="9.9499999999999993" customHeight="1" x14ac:dyDescent="0.25">
      <c r="A7660" s="8"/>
      <c r="B7660" s="8"/>
      <c r="C7660" s="8"/>
      <c r="D7660" s="8"/>
      <c r="E7660" s="8"/>
      <c r="F7660" s="8"/>
      <c r="G7660" s="62"/>
      <c r="H7660" s="62"/>
      <c r="I7660" s="62"/>
    </row>
    <row r="7661" spans="1:9" ht="20.100000000000001" customHeight="1" x14ac:dyDescent="0.25">
      <c r="A7661" s="63" t="s">
        <v>6131</v>
      </c>
      <c r="B7661" s="63"/>
      <c r="C7661" s="63"/>
      <c r="D7661" s="63"/>
      <c r="E7661" s="63"/>
      <c r="F7661" s="63"/>
      <c r="G7661" s="63"/>
      <c r="H7661" s="63"/>
      <c r="I7661" s="63"/>
    </row>
    <row r="7662" spans="1:9" ht="15" customHeight="1" x14ac:dyDescent="0.25">
      <c r="A7662" s="64" t="s">
        <v>3887</v>
      </c>
      <c r="B7662" s="64"/>
      <c r="C7662" s="65" t="s">
        <v>3</v>
      </c>
      <c r="D7662" s="65"/>
      <c r="E7662" s="65"/>
      <c r="F7662" s="12" t="s">
        <v>4</v>
      </c>
      <c r="G7662" s="12" t="s">
        <v>3725</v>
      </c>
      <c r="H7662" s="12" t="s">
        <v>3726</v>
      </c>
      <c r="I7662" s="12" t="s">
        <v>3727</v>
      </c>
    </row>
    <row r="7663" spans="1:9" ht="29.1" customHeight="1" x14ac:dyDescent="0.25">
      <c r="A7663" s="13" t="s">
        <v>5904</v>
      </c>
      <c r="B7663" s="14" t="s">
        <v>5905</v>
      </c>
      <c r="C7663" s="66" t="s">
        <v>17</v>
      </c>
      <c r="D7663" s="66"/>
      <c r="E7663" s="66"/>
      <c r="F7663" s="13" t="s">
        <v>61</v>
      </c>
      <c r="G7663" s="15">
        <v>4</v>
      </c>
      <c r="H7663" s="16">
        <v>1.38</v>
      </c>
      <c r="I7663" s="16">
        <f>ROUND(ROUND(G7663,8)*H7663,2)</f>
        <v>5.52</v>
      </c>
    </row>
    <row r="7664" spans="1:9" ht="21" customHeight="1" x14ac:dyDescent="0.25">
      <c r="A7664" s="13" t="s">
        <v>6132</v>
      </c>
      <c r="B7664" s="14" t="s">
        <v>6133</v>
      </c>
      <c r="C7664" s="66" t="s">
        <v>4496</v>
      </c>
      <c r="D7664" s="66"/>
      <c r="E7664" s="66"/>
      <c r="F7664" s="13" t="s">
        <v>61</v>
      </c>
      <c r="G7664" s="15">
        <v>1</v>
      </c>
      <c r="H7664" s="16">
        <v>5304.12</v>
      </c>
      <c r="I7664" s="16">
        <f>ROUND(ROUND(G7664,8)*H7664,2)</f>
        <v>5304.12</v>
      </c>
    </row>
    <row r="7665" spans="1:9" ht="15" customHeight="1" x14ac:dyDescent="0.25">
      <c r="A7665" s="13" t="s">
        <v>5906</v>
      </c>
      <c r="B7665" s="14" t="s">
        <v>5907</v>
      </c>
      <c r="C7665" s="66" t="s">
        <v>17</v>
      </c>
      <c r="D7665" s="66"/>
      <c r="E7665" s="66"/>
      <c r="F7665" s="13" t="s">
        <v>61</v>
      </c>
      <c r="G7665" s="15">
        <v>4</v>
      </c>
      <c r="H7665" s="16">
        <v>0.35</v>
      </c>
      <c r="I7665" s="16">
        <f>ROUND(ROUND(G7665,8)*H7665,2)</f>
        <v>1.4</v>
      </c>
    </row>
    <row r="7666" spans="1:9" ht="15" customHeight="1" x14ac:dyDescent="0.25">
      <c r="A7666" s="13" t="s">
        <v>5908</v>
      </c>
      <c r="B7666" s="14" t="s">
        <v>5909</v>
      </c>
      <c r="C7666" s="66" t="s">
        <v>17</v>
      </c>
      <c r="D7666" s="66"/>
      <c r="E7666" s="66"/>
      <c r="F7666" s="13" t="s">
        <v>178</v>
      </c>
      <c r="G7666" s="15">
        <v>0.2</v>
      </c>
      <c r="H7666" s="16">
        <v>5.66</v>
      </c>
      <c r="I7666" s="16">
        <f>ROUND(ROUND(G7666,8)*H7666,2)</f>
        <v>1.1299999999999999</v>
      </c>
    </row>
    <row r="7667" spans="1:9" ht="15" customHeight="1" x14ac:dyDescent="0.25">
      <c r="A7667" s="8"/>
      <c r="B7667" s="8"/>
      <c r="C7667" s="8"/>
      <c r="D7667" s="8"/>
      <c r="E7667" s="8"/>
      <c r="F7667" s="8"/>
      <c r="G7667" s="67" t="s">
        <v>3896</v>
      </c>
      <c r="H7667" s="67"/>
      <c r="I7667" s="17">
        <f>SUM(I7663:I7666)</f>
        <v>5312.17</v>
      </c>
    </row>
    <row r="7668" spans="1:9" ht="15" customHeight="1" x14ac:dyDescent="0.25">
      <c r="A7668" s="64" t="s">
        <v>3872</v>
      </c>
      <c r="B7668" s="64"/>
      <c r="C7668" s="65" t="s">
        <v>3</v>
      </c>
      <c r="D7668" s="65"/>
      <c r="E7668" s="65"/>
      <c r="F7668" s="12" t="s">
        <v>4</v>
      </c>
      <c r="G7668" s="12" t="s">
        <v>3725</v>
      </c>
      <c r="H7668" s="12" t="s">
        <v>3726</v>
      </c>
      <c r="I7668" s="12" t="s">
        <v>3727</v>
      </c>
    </row>
    <row r="7669" spans="1:9" ht="21" customHeight="1" x14ac:dyDescent="0.25">
      <c r="A7669" s="13" t="s">
        <v>4267</v>
      </c>
      <c r="B7669" s="14" t="s">
        <v>4268</v>
      </c>
      <c r="C7669" s="66" t="s">
        <v>17</v>
      </c>
      <c r="D7669" s="66"/>
      <c r="E7669" s="66"/>
      <c r="F7669" s="13" t="s">
        <v>25</v>
      </c>
      <c r="G7669" s="15">
        <v>0.63300000000000001</v>
      </c>
      <c r="H7669" s="16">
        <v>25.56</v>
      </c>
      <c r="I7669" s="16">
        <f>ROUND(ROUND(G7669,8)*H7669,2)</f>
        <v>16.18</v>
      </c>
    </row>
    <row r="7670" spans="1:9" ht="21" customHeight="1" x14ac:dyDescent="0.25">
      <c r="A7670" s="13" t="s">
        <v>3936</v>
      </c>
      <c r="B7670" s="14" t="s">
        <v>3937</v>
      </c>
      <c r="C7670" s="66" t="s">
        <v>17</v>
      </c>
      <c r="D7670" s="66"/>
      <c r="E7670" s="66"/>
      <c r="F7670" s="13" t="s">
        <v>25</v>
      </c>
      <c r="G7670" s="15">
        <v>2.2774000000000001</v>
      </c>
      <c r="H7670" s="16">
        <v>24.57</v>
      </c>
      <c r="I7670" s="16">
        <f>ROUND(ROUND(G7670,8)*H7670,2)</f>
        <v>55.96</v>
      </c>
    </row>
    <row r="7671" spans="1:9" ht="15" customHeight="1" x14ac:dyDescent="0.25">
      <c r="A7671" s="13" t="s">
        <v>4269</v>
      </c>
      <c r="B7671" s="14" t="s">
        <v>4270</v>
      </c>
      <c r="C7671" s="66" t="s">
        <v>17</v>
      </c>
      <c r="D7671" s="66"/>
      <c r="E7671" s="66"/>
      <c r="F7671" s="13" t="s">
        <v>25</v>
      </c>
      <c r="G7671" s="15">
        <v>0.63300000000000001</v>
      </c>
      <c r="H7671" s="16">
        <v>33.94</v>
      </c>
      <c r="I7671" s="16">
        <f>ROUND(ROUND(G7671,8)*H7671,2)</f>
        <v>21.48</v>
      </c>
    </row>
    <row r="7672" spans="1:9" ht="21" customHeight="1" x14ac:dyDescent="0.25">
      <c r="A7672" s="13" t="s">
        <v>3938</v>
      </c>
      <c r="B7672" s="14" t="s">
        <v>3939</v>
      </c>
      <c r="C7672" s="66" t="s">
        <v>17</v>
      </c>
      <c r="D7672" s="66"/>
      <c r="E7672" s="66"/>
      <c r="F7672" s="13" t="s">
        <v>25</v>
      </c>
      <c r="G7672" s="15">
        <v>2.2774000000000001</v>
      </c>
      <c r="H7672" s="16">
        <v>32.799999999999997</v>
      </c>
      <c r="I7672" s="16">
        <f>ROUND(ROUND(G7672,8)*H7672,2)</f>
        <v>74.7</v>
      </c>
    </row>
    <row r="7673" spans="1:9" ht="18" customHeight="1" x14ac:dyDescent="0.25">
      <c r="A7673" s="8"/>
      <c r="B7673" s="8"/>
      <c r="C7673" s="8"/>
      <c r="D7673" s="8"/>
      <c r="E7673" s="8"/>
      <c r="F7673" s="8"/>
      <c r="G7673" s="67" t="s">
        <v>3875</v>
      </c>
      <c r="H7673" s="67"/>
      <c r="I7673" s="17">
        <f>SUM(I7669:I7672)</f>
        <v>168.32</v>
      </c>
    </row>
    <row r="7674" spans="1:9" ht="15" customHeight="1" x14ac:dyDescent="0.25">
      <c r="A7674" s="69" t="s">
        <v>6130</v>
      </c>
      <c r="B7674" s="69"/>
      <c r="C7674" s="69"/>
      <c r="D7674" s="8"/>
      <c r="E7674" s="8"/>
      <c r="F7674" s="8"/>
      <c r="G7674" s="68" t="s">
        <v>3745</v>
      </c>
      <c r="H7674" s="68"/>
      <c r="I7674" s="4">
        <v>5480.49</v>
      </c>
    </row>
    <row r="7675" spans="1:9" ht="2.1" customHeight="1" x14ac:dyDescent="0.25">
      <c r="A7675" s="69"/>
      <c r="B7675" s="69"/>
      <c r="C7675" s="69"/>
      <c r="D7675" s="8"/>
      <c r="E7675" s="8"/>
      <c r="F7675" s="8"/>
      <c r="G7675" s="8"/>
      <c r="H7675" s="8"/>
      <c r="I7675" s="8"/>
    </row>
    <row r="7676" spans="1:9" ht="9.9499999999999993" customHeight="1" x14ac:dyDescent="0.25">
      <c r="A7676" s="8"/>
      <c r="B7676" s="8"/>
      <c r="C7676" s="8"/>
      <c r="D7676" s="8"/>
      <c r="E7676" s="8"/>
      <c r="F7676" s="8"/>
      <c r="G7676" s="62"/>
      <c r="H7676" s="62"/>
      <c r="I7676" s="62"/>
    </row>
    <row r="7677" spans="1:9" ht="20.100000000000001" customHeight="1" x14ac:dyDescent="0.25">
      <c r="A7677" s="63" t="s">
        <v>6134</v>
      </c>
      <c r="B7677" s="63"/>
      <c r="C7677" s="63"/>
      <c r="D7677" s="63"/>
      <c r="E7677" s="63"/>
      <c r="F7677" s="63"/>
      <c r="G7677" s="63"/>
      <c r="H7677" s="63"/>
      <c r="I7677" s="63"/>
    </row>
    <row r="7678" spans="1:9" ht="15" customHeight="1" x14ac:dyDescent="0.25">
      <c r="A7678" s="64" t="s">
        <v>3887</v>
      </c>
      <c r="B7678" s="64"/>
      <c r="C7678" s="65" t="s">
        <v>3</v>
      </c>
      <c r="D7678" s="65"/>
      <c r="E7678" s="65"/>
      <c r="F7678" s="12" t="s">
        <v>4</v>
      </c>
      <c r="G7678" s="12" t="s">
        <v>3725</v>
      </c>
      <c r="H7678" s="12" t="s">
        <v>3726</v>
      </c>
      <c r="I7678" s="12" t="s">
        <v>3727</v>
      </c>
    </row>
    <row r="7679" spans="1:9" ht="15" customHeight="1" x14ac:dyDescent="0.25">
      <c r="A7679" s="13" t="s">
        <v>6135</v>
      </c>
      <c r="B7679" s="14" t="s">
        <v>6136</v>
      </c>
      <c r="C7679" s="66" t="s">
        <v>188</v>
      </c>
      <c r="D7679" s="66"/>
      <c r="E7679" s="66"/>
      <c r="F7679" s="13" t="s">
        <v>286</v>
      </c>
      <c r="G7679" s="15">
        <v>1</v>
      </c>
      <c r="H7679" s="16">
        <v>165.46</v>
      </c>
      <c r="I7679" s="16">
        <f>TRUNC(TRUNC(G7679,8)*H7679,2)</f>
        <v>165.46</v>
      </c>
    </row>
    <row r="7680" spans="1:9" ht="15" customHeight="1" x14ac:dyDescent="0.25">
      <c r="A7680" s="8"/>
      <c r="B7680" s="8"/>
      <c r="C7680" s="8"/>
      <c r="D7680" s="8"/>
      <c r="E7680" s="8"/>
      <c r="F7680" s="8"/>
      <c r="G7680" s="67" t="s">
        <v>3896</v>
      </c>
      <c r="H7680" s="67"/>
      <c r="I7680" s="17">
        <f>SUM(I7679:I7679)</f>
        <v>165.46</v>
      </c>
    </row>
    <row r="7681" spans="1:9" ht="15" customHeight="1" x14ac:dyDescent="0.25">
      <c r="A7681" s="64" t="s">
        <v>3872</v>
      </c>
      <c r="B7681" s="64"/>
      <c r="C7681" s="65" t="s">
        <v>3</v>
      </c>
      <c r="D7681" s="65"/>
      <c r="E7681" s="65"/>
      <c r="F7681" s="12" t="s">
        <v>4</v>
      </c>
      <c r="G7681" s="12" t="s">
        <v>3725</v>
      </c>
      <c r="H7681" s="12" t="s">
        <v>3726</v>
      </c>
      <c r="I7681" s="12" t="s">
        <v>3727</v>
      </c>
    </row>
    <row r="7682" spans="1:9" ht="21" customHeight="1" x14ac:dyDescent="0.25">
      <c r="A7682" s="13" t="s">
        <v>3938</v>
      </c>
      <c r="B7682" s="14" t="s">
        <v>3939</v>
      </c>
      <c r="C7682" s="66" t="s">
        <v>17</v>
      </c>
      <c r="D7682" s="66"/>
      <c r="E7682" s="66"/>
      <c r="F7682" s="13" t="s">
        <v>25</v>
      </c>
      <c r="G7682" s="15">
        <v>1</v>
      </c>
      <c r="H7682" s="16">
        <v>32.799999999999997</v>
      </c>
      <c r="I7682" s="16">
        <f>TRUNC(TRUNC(G7682,8)*H7682,2)</f>
        <v>32.799999999999997</v>
      </c>
    </row>
    <row r="7683" spans="1:9" ht="15" customHeight="1" x14ac:dyDescent="0.25">
      <c r="A7683" s="13" t="s">
        <v>3899</v>
      </c>
      <c r="B7683" s="14" t="s">
        <v>3900</v>
      </c>
      <c r="C7683" s="66" t="s">
        <v>17</v>
      </c>
      <c r="D7683" s="66"/>
      <c r="E7683" s="66"/>
      <c r="F7683" s="13" t="s">
        <v>25</v>
      </c>
      <c r="G7683" s="15">
        <v>1</v>
      </c>
      <c r="H7683" s="16">
        <v>24.37</v>
      </c>
      <c r="I7683" s="16">
        <f>TRUNC(TRUNC(G7683,8)*H7683,2)</f>
        <v>24.37</v>
      </c>
    </row>
    <row r="7684" spans="1:9" ht="18" customHeight="1" x14ac:dyDescent="0.25">
      <c r="A7684" s="8"/>
      <c r="B7684" s="8"/>
      <c r="C7684" s="8"/>
      <c r="D7684" s="8"/>
      <c r="E7684" s="8"/>
      <c r="F7684" s="8"/>
      <c r="G7684" s="67" t="s">
        <v>3875</v>
      </c>
      <c r="H7684" s="67"/>
      <c r="I7684" s="17">
        <f>SUM(I7682:I7683)</f>
        <v>57.17</v>
      </c>
    </row>
    <row r="7685" spans="1:9" ht="15" customHeight="1" x14ac:dyDescent="0.25">
      <c r="A7685" s="8"/>
      <c r="B7685" s="8"/>
      <c r="C7685" s="8"/>
      <c r="D7685" s="8"/>
      <c r="E7685" s="8"/>
      <c r="F7685" s="8"/>
      <c r="G7685" s="68" t="s">
        <v>3745</v>
      </c>
      <c r="H7685" s="68"/>
      <c r="I7685" s="4">
        <f>ROUND(SUM(I7680,I7684),2)</f>
        <v>222.63</v>
      </c>
    </row>
    <row r="7686" spans="1:9" ht="9.9499999999999993" customHeight="1" x14ac:dyDescent="0.25">
      <c r="A7686" s="8"/>
      <c r="B7686" s="8"/>
      <c r="C7686" s="8"/>
      <c r="D7686" s="8"/>
      <c r="E7686" s="8"/>
      <c r="F7686" s="8"/>
      <c r="G7686" s="62"/>
      <c r="H7686" s="62"/>
      <c r="I7686" s="62"/>
    </row>
    <row r="7687" spans="1:9" ht="20.100000000000001" customHeight="1" x14ac:dyDescent="0.25">
      <c r="A7687" s="63" t="s">
        <v>6137</v>
      </c>
      <c r="B7687" s="63"/>
      <c r="C7687" s="63"/>
      <c r="D7687" s="63"/>
      <c r="E7687" s="63"/>
      <c r="F7687" s="63"/>
      <c r="G7687" s="63"/>
      <c r="H7687" s="63"/>
      <c r="I7687" s="63"/>
    </row>
    <row r="7688" spans="1:9" ht="15" customHeight="1" x14ac:dyDescent="0.25">
      <c r="A7688" s="64" t="s">
        <v>3887</v>
      </c>
      <c r="B7688" s="64"/>
      <c r="C7688" s="65" t="s">
        <v>3</v>
      </c>
      <c r="D7688" s="65"/>
      <c r="E7688" s="65"/>
      <c r="F7688" s="12" t="s">
        <v>4</v>
      </c>
      <c r="G7688" s="12" t="s">
        <v>3725</v>
      </c>
      <c r="H7688" s="12" t="s">
        <v>3726</v>
      </c>
      <c r="I7688" s="12" t="s">
        <v>3727</v>
      </c>
    </row>
    <row r="7689" spans="1:9" ht="21" customHeight="1" x14ac:dyDescent="0.25">
      <c r="A7689" s="13" t="s">
        <v>5189</v>
      </c>
      <c r="B7689" s="14" t="s">
        <v>5190</v>
      </c>
      <c r="C7689" s="66" t="s">
        <v>17</v>
      </c>
      <c r="D7689" s="66"/>
      <c r="E7689" s="66"/>
      <c r="F7689" s="13" t="s">
        <v>61</v>
      </c>
      <c r="G7689" s="15">
        <v>1.2E-2</v>
      </c>
      <c r="H7689" s="16">
        <v>3.76</v>
      </c>
      <c r="I7689" s="16">
        <f>TRUNC(TRUNC(G7689,8)*H7689,2)</f>
        <v>0.04</v>
      </c>
    </row>
    <row r="7690" spans="1:9" ht="29.1" customHeight="1" x14ac:dyDescent="0.25">
      <c r="A7690" s="13" t="s">
        <v>6138</v>
      </c>
      <c r="B7690" s="14" t="s">
        <v>6139</v>
      </c>
      <c r="C7690" s="66" t="s">
        <v>17</v>
      </c>
      <c r="D7690" s="66"/>
      <c r="E7690" s="66"/>
      <c r="F7690" s="13" t="s">
        <v>61</v>
      </c>
      <c r="G7690" s="15">
        <v>1</v>
      </c>
      <c r="H7690" s="16">
        <v>110.32</v>
      </c>
      <c r="I7690" s="16">
        <f>TRUNC(TRUNC(G7690,8)*H7690,2)</f>
        <v>110.32</v>
      </c>
    </row>
    <row r="7691" spans="1:9" ht="15" customHeight="1" x14ac:dyDescent="0.25">
      <c r="A7691" s="8"/>
      <c r="B7691" s="8"/>
      <c r="C7691" s="8"/>
      <c r="D7691" s="8"/>
      <c r="E7691" s="8"/>
      <c r="F7691" s="8"/>
      <c r="G7691" s="67" t="s">
        <v>3896</v>
      </c>
      <c r="H7691" s="67"/>
      <c r="I7691" s="17">
        <f>SUM(I7689:I7690)</f>
        <v>110.36</v>
      </c>
    </row>
    <row r="7692" spans="1:9" ht="15" customHeight="1" x14ac:dyDescent="0.25">
      <c r="A7692" s="64" t="s">
        <v>3872</v>
      </c>
      <c r="B7692" s="64"/>
      <c r="C7692" s="65" t="s">
        <v>3</v>
      </c>
      <c r="D7692" s="65"/>
      <c r="E7692" s="65"/>
      <c r="F7692" s="12" t="s">
        <v>4</v>
      </c>
      <c r="G7692" s="12" t="s">
        <v>3725</v>
      </c>
      <c r="H7692" s="12" t="s">
        <v>3726</v>
      </c>
      <c r="I7692" s="12" t="s">
        <v>3727</v>
      </c>
    </row>
    <row r="7693" spans="1:9" ht="21" customHeight="1" x14ac:dyDescent="0.25">
      <c r="A7693" s="13" t="s">
        <v>3936</v>
      </c>
      <c r="B7693" s="14" t="s">
        <v>3937</v>
      </c>
      <c r="C7693" s="66" t="s">
        <v>17</v>
      </c>
      <c r="D7693" s="66"/>
      <c r="E7693" s="66"/>
      <c r="F7693" s="13" t="s">
        <v>25</v>
      </c>
      <c r="G7693" s="15">
        <v>0.84299999999999997</v>
      </c>
      <c r="H7693" s="16">
        <v>24.57</v>
      </c>
      <c r="I7693" s="16">
        <f>TRUNC(TRUNC(G7693,8)*H7693,2)</f>
        <v>20.71</v>
      </c>
    </row>
    <row r="7694" spans="1:9" ht="21" customHeight="1" x14ac:dyDescent="0.25">
      <c r="A7694" s="13" t="s">
        <v>3938</v>
      </c>
      <c r="B7694" s="14" t="s">
        <v>3939</v>
      </c>
      <c r="C7694" s="66" t="s">
        <v>17</v>
      </c>
      <c r="D7694" s="66"/>
      <c r="E7694" s="66"/>
      <c r="F7694" s="13" t="s">
        <v>25</v>
      </c>
      <c r="G7694" s="15">
        <v>0.84299999999999997</v>
      </c>
      <c r="H7694" s="16">
        <v>32.799999999999997</v>
      </c>
      <c r="I7694" s="16">
        <f>TRUNC(TRUNC(G7694,8)*H7694,2)</f>
        <v>27.65</v>
      </c>
    </row>
    <row r="7695" spans="1:9" ht="18" customHeight="1" x14ac:dyDescent="0.25">
      <c r="A7695" s="8"/>
      <c r="B7695" s="8"/>
      <c r="C7695" s="8"/>
      <c r="D7695" s="8"/>
      <c r="E7695" s="8"/>
      <c r="F7695" s="8"/>
      <c r="G7695" s="67" t="s">
        <v>3875</v>
      </c>
      <c r="H7695" s="67"/>
      <c r="I7695" s="17">
        <f>SUM(I7693:I7694)</f>
        <v>48.36</v>
      </c>
    </row>
    <row r="7696" spans="1:9" ht="15" customHeight="1" x14ac:dyDescent="0.25">
      <c r="A7696" s="8"/>
      <c r="B7696" s="8"/>
      <c r="C7696" s="8"/>
      <c r="D7696" s="8"/>
      <c r="E7696" s="8"/>
      <c r="F7696" s="8"/>
      <c r="G7696" s="68" t="s">
        <v>3745</v>
      </c>
      <c r="H7696" s="68"/>
      <c r="I7696" s="4">
        <f>ROUND(SUM(I7691,I7695),2)</f>
        <v>158.72</v>
      </c>
    </row>
    <row r="7697" spans="1:9" ht="9.9499999999999993" customHeight="1" x14ac:dyDescent="0.25">
      <c r="A7697" s="8"/>
      <c r="B7697" s="8"/>
      <c r="C7697" s="8"/>
      <c r="D7697" s="8"/>
      <c r="E7697" s="8"/>
      <c r="F7697" s="8"/>
      <c r="G7697" s="62"/>
      <c r="H7697" s="62"/>
      <c r="I7697" s="62"/>
    </row>
    <row r="7698" spans="1:9" ht="20.100000000000001" customHeight="1" x14ac:dyDescent="0.25">
      <c r="A7698" s="63" t="s">
        <v>6140</v>
      </c>
      <c r="B7698" s="63"/>
      <c r="C7698" s="63"/>
      <c r="D7698" s="63"/>
      <c r="E7698" s="63"/>
      <c r="F7698" s="63"/>
      <c r="G7698" s="63"/>
      <c r="H7698" s="63"/>
      <c r="I7698" s="63"/>
    </row>
    <row r="7699" spans="1:9" ht="15" customHeight="1" x14ac:dyDescent="0.25">
      <c r="A7699" s="64" t="s">
        <v>3887</v>
      </c>
      <c r="B7699" s="64"/>
      <c r="C7699" s="65" t="s">
        <v>3</v>
      </c>
      <c r="D7699" s="65"/>
      <c r="E7699" s="65"/>
      <c r="F7699" s="12" t="s">
        <v>4</v>
      </c>
      <c r="G7699" s="12" t="s">
        <v>3725</v>
      </c>
      <c r="H7699" s="12" t="s">
        <v>3726</v>
      </c>
      <c r="I7699" s="12" t="s">
        <v>3727</v>
      </c>
    </row>
    <row r="7700" spans="1:9" ht="21" customHeight="1" x14ac:dyDescent="0.25">
      <c r="A7700" s="13" t="s">
        <v>4407</v>
      </c>
      <c r="B7700" s="14" t="s">
        <v>4408</v>
      </c>
      <c r="C7700" s="66" t="s">
        <v>17</v>
      </c>
      <c r="D7700" s="66"/>
      <c r="E7700" s="66"/>
      <c r="F7700" s="13" t="s">
        <v>61</v>
      </c>
      <c r="G7700" s="15">
        <v>3.5400000000000001E-2</v>
      </c>
      <c r="H7700" s="16">
        <v>13.86</v>
      </c>
      <c r="I7700" s="16">
        <f>TRUNC(TRUNC(G7700,8)*H7700,2)</f>
        <v>0.49</v>
      </c>
    </row>
    <row r="7701" spans="1:9" ht="15" customHeight="1" x14ac:dyDescent="0.25">
      <c r="A7701" s="13" t="s">
        <v>6141</v>
      </c>
      <c r="B7701" s="14" t="s">
        <v>6142</v>
      </c>
      <c r="C7701" s="66" t="s">
        <v>17</v>
      </c>
      <c r="D7701" s="66"/>
      <c r="E7701" s="66"/>
      <c r="F7701" s="13" t="s">
        <v>61</v>
      </c>
      <c r="G7701" s="15">
        <v>1</v>
      </c>
      <c r="H7701" s="16">
        <v>338.99</v>
      </c>
      <c r="I7701" s="16">
        <f>TRUNC(TRUNC(G7701,8)*H7701,2)</f>
        <v>338.99</v>
      </c>
    </row>
    <row r="7702" spans="1:9" ht="15" customHeight="1" x14ac:dyDescent="0.25">
      <c r="A7702" s="8"/>
      <c r="B7702" s="8"/>
      <c r="C7702" s="8"/>
      <c r="D7702" s="8"/>
      <c r="E7702" s="8"/>
      <c r="F7702" s="8"/>
      <c r="G7702" s="67" t="s">
        <v>3896</v>
      </c>
      <c r="H7702" s="67"/>
      <c r="I7702" s="17">
        <f>SUM(I7700:I7701)</f>
        <v>339.48</v>
      </c>
    </row>
    <row r="7703" spans="1:9" ht="15" customHeight="1" x14ac:dyDescent="0.25">
      <c r="A7703" s="64" t="s">
        <v>3872</v>
      </c>
      <c r="B7703" s="64"/>
      <c r="C7703" s="65" t="s">
        <v>3</v>
      </c>
      <c r="D7703" s="65"/>
      <c r="E7703" s="65"/>
      <c r="F7703" s="12" t="s">
        <v>4</v>
      </c>
      <c r="G7703" s="12" t="s">
        <v>3725</v>
      </c>
      <c r="H7703" s="12" t="s">
        <v>3726</v>
      </c>
      <c r="I7703" s="12" t="s">
        <v>3727</v>
      </c>
    </row>
    <row r="7704" spans="1:9" ht="21" customHeight="1" x14ac:dyDescent="0.25">
      <c r="A7704" s="13" t="s">
        <v>3936</v>
      </c>
      <c r="B7704" s="14" t="s">
        <v>3937</v>
      </c>
      <c r="C7704" s="66" t="s">
        <v>17</v>
      </c>
      <c r="D7704" s="66"/>
      <c r="E7704" s="66"/>
      <c r="F7704" s="13" t="s">
        <v>25</v>
      </c>
      <c r="G7704" s="15">
        <v>0.56950000000000001</v>
      </c>
      <c r="H7704" s="16">
        <v>24.57</v>
      </c>
      <c r="I7704" s="16">
        <f>TRUNC(TRUNC(G7704,8)*H7704,2)</f>
        <v>13.99</v>
      </c>
    </row>
    <row r="7705" spans="1:9" ht="21" customHeight="1" x14ac:dyDescent="0.25">
      <c r="A7705" s="13" t="s">
        <v>3938</v>
      </c>
      <c r="B7705" s="14" t="s">
        <v>3939</v>
      </c>
      <c r="C7705" s="66" t="s">
        <v>17</v>
      </c>
      <c r="D7705" s="66"/>
      <c r="E7705" s="66"/>
      <c r="F7705" s="13" t="s">
        <v>25</v>
      </c>
      <c r="G7705" s="15">
        <v>0.56950000000000001</v>
      </c>
      <c r="H7705" s="16">
        <v>32.799999999999997</v>
      </c>
      <c r="I7705" s="16">
        <f>TRUNC(TRUNC(G7705,8)*H7705,2)</f>
        <v>18.670000000000002</v>
      </c>
    </row>
    <row r="7706" spans="1:9" ht="18" customHeight="1" x14ac:dyDescent="0.25">
      <c r="A7706" s="8"/>
      <c r="B7706" s="8"/>
      <c r="C7706" s="8"/>
      <c r="D7706" s="8"/>
      <c r="E7706" s="8"/>
      <c r="F7706" s="8"/>
      <c r="G7706" s="67" t="s">
        <v>3875</v>
      </c>
      <c r="H7706" s="67"/>
      <c r="I7706" s="17">
        <f>SUM(I7704:I7705)</f>
        <v>32.660000000000004</v>
      </c>
    </row>
    <row r="7707" spans="1:9" ht="15" customHeight="1" x14ac:dyDescent="0.25">
      <c r="A7707" s="8"/>
      <c r="B7707" s="8"/>
      <c r="C7707" s="8"/>
      <c r="D7707" s="8"/>
      <c r="E7707" s="8"/>
      <c r="F7707" s="8"/>
      <c r="G7707" s="68" t="s">
        <v>3745</v>
      </c>
      <c r="H7707" s="68"/>
      <c r="I7707" s="4">
        <f>ROUND(SUM(I7702,I7706),2)</f>
        <v>372.14</v>
      </c>
    </row>
    <row r="7708" spans="1:9" ht="9.9499999999999993" customHeight="1" x14ac:dyDescent="0.25">
      <c r="A7708" s="8"/>
      <c r="B7708" s="8"/>
      <c r="C7708" s="8"/>
      <c r="D7708" s="8"/>
      <c r="E7708" s="8"/>
      <c r="F7708" s="8"/>
      <c r="G7708" s="62"/>
      <c r="H7708" s="62"/>
      <c r="I7708" s="62"/>
    </row>
    <row r="7709" spans="1:9" ht="20.100000000000001" customHeight="1" x14ac:dyDescent="0.25">
      <c r="A7709" s="63" t="s">
        <v>6143</v>
      </c>
      <c r="B7709" s="63"/>
      <c r="C7709" s="63"/>
      <c r="D7709" s="63"/>
      <c r="E7709" s="63"/>
      <c r="F7709" s="63"/>
      <c r="G7709" s="63"/>
      <c r="H7709" s="63"/>
      <c r="I7709" s="63"/>
    </row>
    <row r="7710" spans="1:9" ht="15" customHeight="1" x14ac:dyDescent="0.25">
      <c r="A7710" s="64" t="s">
        <v>3887</v>
      </c>
      <c r="B7710" s="64"/>
      <c r="C7710" s="65" t="s">
        <v>3</v>
      </c>
      <c r="D7710" s="65"/>
      <c r="E7710" s="65"/>
      <c r="F7710" s="12" t="s">
        <v>4</v>
      </c>
      <c r="G7710" s="12" t="s">
        <v>3725</v>
      </c>
      <c r="H7710" s="12" t="s">
        <v>3726</v>
      </c>
      <c r="I7710" s="12" t="s">
        <v>3727</v>
      </c>
    </row>
    <row r="7711" spans="1:9" ht="21" customHeight="1" x14ac:dyDescent="0.25">
      <c r="A7711" s="13" t="s">
        <v>4407</v>
      </c>
      <c r="B7711" s="14" t="s">
        <v>4408</v>
      </c>
      <c r="C7711" s="66" t="s">
        <v>17</v>
      </c>
      <c r="D7711" s="66"/>
      <c r="E7711" s="66"/>
      <c r="F7711" s="13" t="s">
        <v>61</v>
      </c>
      <c r="G7711" s="15">
        <v>4.5199999999999997E-2</v>
      </c>
      <c r="H7711" s="16">
        <v>13.86</v>
      </c>
      <c r="I7711" s="16">
        <f>TRUNC(TRUNC(G7711,8)*H7711,2)</f>
        <v>0.62</v>
      </c>
    </row>
    <row r="7712" spans="1:9" ht="15" customHeight="1" x14ac:dyDescent="0.25">
      <c r="A7712" s="13" t="s">
        <v>6144</v>
      </c>
      <c r="B7712" s="14" t="s">
        <v>6145</v>
      </c>
      <c r="C7712" s="66" t="s">
        <v>17</v>
      </c>
      <c r="D7712" s="66"/>
      <c r="E7712" s="66"/>
      <c r="F7712" s="13" t="s">
        <v>61</v>
      </c>
      <c r="G7712" s="15">
        <v>1</v>
      </c>
      <c r="H7712" s="16">
        <v>706.34</v>
      </c>
      <c r="I7712" s="16">
        <f>TRUNC(TRUNC(G7712,8)*H7712,2)</f>
        <v>706.34</v>
      </c>
    </row>
    <row r="7713" spans="1:9" ht="15" customHeight="1" x14ac:dyDescent="0.25">
      <c r="A7713" s="8"/>
      <c r="B7713" s="8"/>
      <c r="C7713" s="8"/>
      <c r="D7713" s="8"/>
      <c r="E7713" s="8"/>
      <c r="F7713" s="8"/>
      <c r="G7713" s="67" t="s">
        <v>3896</v>
      </c>
      <c r="H7713" s="67"/>
      <c r="I7713" s="17">
        <f>SUM(I7711:I7712)</f>
        <v>706.96</v>
      </c>
    </row>
    <row r="7714" spans="1:9" ht="15" customHeight="1" x14ac:dyDescent="0.25">
      <c r="A7714" s="64" t="s">
        <v>3872</v>
      </c>
      <c r="B7714" s="64"/>
      <c r="C7714" s="65" t="s">
        <v>3</v>
      </c>
      <c r="D7714" s="65"/>
      <c r="E7714" s="65"/>
      <c r="F7714" s="12" t="s">
        <v>4</v>
      </c>
      <c r="G7714" s="12" t="s">
        <v>3725</v>
      </c>
      <c r="H7714" s="12" t="s">
        <v>3726</v>
      </c>
      <c r="I7714" s="12" t="s">
        <v>3727</v>
      </c>
    </row>
    <row r="7715" spans="1:9" ht="21" customHeight="1" x14ac:dyDescent="0.25">
      <c r="A7715" s="13" t="s">
        <v>3936</v>
      </c>
      <c r="B7715" s="14" t="s">
        <v>3937</v>
      </c>
      <c r="C7715" s="66" t="s">
        <v>17</v>
      </c>
      <c r="D7715" s="66"/>
      <c r="E7715" s="66"/>
      <c r="F7715" s="13" t="s">
        <v>25</v>
      </c>
      <c r="G7715" s="15">
        <v>0.72250000000000003</v>
      </c>
      <c r="H7715" s="16">
        <v>24.57</v>
      </c>
      <c r="I7715" s="16">
        <f>TRUNC(TRUNC(G7715,8)*H7715,2)</f>
        <v>17.75</v>
      </c>
    </row>
    <row r="7716" spans="1:9" ht="21" customHeight="1" x14ac:dyDescent="0.25">
      <c r="A7716" s="13" t="s">
        <v>3938</v>
      </c>
      <c r="B7716" s="14" t="s">
        <v>3939</v>
      </c>
      <c r="C7716" s="66" t="s">
        <v>17</v>
      </c>
      <c r="D7716" s="66"/>
      <c r="E7716" s="66"/>
      <c r="F7716" s="13" t="s">
        <v>25</v>
      </c>
      <c r="G7716" s="15">
        <v>0.72250000000000003</v>
      </c>
      <c r="H7716" s="16">
        <v>32.799999999999997</v>
      </c>
      <c r="I7716" s="16">
        <f>TRUNC(TRUNC(G7716,8)*H7716,2)</f>
        <v>23.69</v>
      </c>
    </row>
    <row r="7717" spans="1:9" ht="18" customHeight="1" x14ac:dyDescent="0.25">
      <c r="A7717" s="8"/>
      <c r="B7717" s="8"/>
      <c r="C7717" s="8"/>
      <c r="D7717" s="8"/>
      <c r="E7717" s="8"/>
      <c r="F7717" s="8"/>
      <c r="G7717" s="67" t="s">
        <v>3875</v>
      </c>
      <c r="H7717" s="67"/>
      <c r="I7717" s="17">
        <f>SUM(I7715:I7716)</f>
        <v>41.44</v>
      </c>
    </row>
    <row r="7718" spans="1:9" ht="15" customHeight="1" x14ac:dyDescent="0.25">
      <c r="A7718" s="8"/>
      <c r="B7718" s="8"/>
      <c r="C7718" s="8"/>
      <c r="D7718" s="8"/>
      <c r="E7718" s="8"/>
      <c r="F7718" s="8"/>
      <c r="G7718" s="68" t="s">
        <v>3745</v>
      </c>
      <c r="H7718" s="68"/>
      <c r="I7718" s="4">
        <f>ROUND(SUM(I7713,I7717),2)</f>
        <v>748.4</v>
      </c>
    </row>
    <row r="7719" spans="1:9" ht="9.9499999999999993" customHeight="1" x14ac:dyDescent="0.25">
      <c r="A7719" s="8"/>
      <c r="B7719" s="8"/>
      <c r="C7719" s="8"/>
      <c r="D7719" s="8"/>
      <c r="E7719" s="8"/>
      <c r="F7719" s="8"/>
      <c r="G7719" s="62"/>
      <c r="H7719" s="62"/>
      <c r="I7719" s="62"/>
    </row>
    <row r="7720" spans="1:9" ht="20.100000000000001" customHeight="1" x14ac:dyDescent="0.25">
      <c r="A7720" s="63" t="s">
        <v>6146</v>
      </c>
      <c r="B7720" s="63"/>
      <c r="C7720" s="63"/>
      <c r="D7720" s="63"/>
      <c r="E7720" s="63"/>
      <c r="F7720" s="63"/>
      <c r="G7720" s="63"/>
      <c r="H7720" s="63"/>
      <c r="I7720" s="63"/>
    </row>
    <row r="7721" spans="1:9" ht="15" customHeight="1" x14ac:dyDescent="0.25">
      <c r="A7721" s="64" t="s">
        <v>3741</v>
      </c>
      <c r="B7721" s="64"/>
      <c r="C7721" s="65" t="s">
        <v>3</v>
      </c>
      <c r="D7721" s="65"/>
      <c r="E7721" s="65"/>
      <c r="F7721" s="12" t="s">
        <v>4</v>
      </c>
      <c r="G7721" s="12" t="s">
        <v>3725</v>
      </c>
      <c r="H7721" s="12" t="s">
        <v>3726</v>
      </c>
      <c r="I7721" s="12" t="s">
        <v>3727</v>
      </c>
    </row>
    <row r="7722" spans="1:9" ht="38.1" customHeight="1" x14ac:dyDescent="0.25">
      <c r="A7722" s="13" t="s">
        <v>6147</v>
      </c>
      <c r="B7722" s="14" t="s">
        <v>2702</v>
      </c>
      <c r="C7722" s="66" t="s">
        <v>188</v>
      </c>
      <c r="D7722" s="66"/>
      <c r="E7722" s="66"/>
      <c r="F7722" s="13" t="s">
        <v>286</v>
      </c>
      <c r="G7722" s="15">
        <v>1</v>
      </c>
      <c r="H7722" s="16">
        <v>1400</v>
      </c>
      <c r="I7722" s="16">
        <f>TRUNC(TRUNC(G7722,8)*H7722,2)</f>
        <v>1400</v>
      </c>
    </row>
    <row r="7723" spans="1:9" ht="15" customHeight="1" x14ac:dyDescent="0.25">
      <c r="A7723" s="8"/>
      <c r="B7723" s="8"/>
      <c r="C7723" s="8"/>
      <c r="D7723" s="8"/>
      <c r="E7723" s="8"/>
      <c r="F7723" s="8"/>
      <c r="G7723" s="67" t="s">
        <v>3744</v>
      </c>
      <c r="H7723" s="67"/>
      <c r="I7723" s="17">
        <f>SUM(I7722:I7722)</f>
        <v>1400</v>
      </c>
    </row>
    <row r="7724" spans="1:9" ht="15" customHeight="1" x14ac:dyDescent="0.25">
      <c r="A7724" s="8"/>
      <c r="B7724" s="8"/>
      <c r="C7724" s="8"/>
      <c r="D7724" s="8"/>
      <c r="E7724" s="8"/>
      <c r="F7724" s="8"/>
      <c r="G7724" s="68" t="s">
        <v>3745</v>
      </c>
      <c r="H7724" s="68"/>
      <c r="I7724" s="4">
        <f>ROUND(SUM(I7723),2)</f>
        <v>1400</v>
      </c>
    </row>
    <row r="7725" spans="1:9" ht="9.9499999999999993" customHeight="1" x14ac:dyDescent="0.25">
      <c r="A7725" s="8"/>
      <c r="B7725" s="8"/>
      <c r="C7725" s="8"/>
      <c r="D7725" s="8"/>
      <c r="E7725" s="8"/>
      <c r="F7725" s="8"/>
      <c r="G7725" s="62"/>
      <c r="H7725" s="62"/>
      <c r="I7725" s="62"/>
    </row>
    <row r="7726" spans="1:9" ht="20.100000000000001" customHeight="1" x14ac:dyDescent="0.25">
      <c r="A7726" s="63" t="s">
        <v>6148</v>
      </c>
      <c r="B7726" s="63"/>
      <c r="C7726" s="63"/>
      <c r="D7726" s="63"/>
      <c r="E7726" s="63"/>
      <c r="F7726" s="63"/>
      <c r="G7726" s="63"/>
      <c r="H7726" s="63"/>
      <c r="I7726" s="63"/>
    </row>
    <row r="7727" spans="1:9" ht="15" customHeight="1" x14ac:dyDescent="0.25">
      <c r="A7727" s="64" t="s">
        <v>3887</v>
      </c>
      <c r="B7727" s="64"/>
      <c r="C7727" s="65" t="s">
        <v>3</v>
      </c>
      <c r="D7727" s="65"/>
      <c r="E7727" s="65"/>
      <c r="F7727" s="12" t="s">
        <v>4</v>
      </c>
      <c r="G7727" s="12" t="s">
        <v>3725</v>
      </c>
      <c r="H7727" s="12" t="s">
        <v>3726</v>
      </c>
      <c r="I7727" s="12" t="s">
        <v>3727</v>
      </c>
    </row>
    <row r="7728" spans="1:9" ht="21" customHeight="1" x14ac:dyDescent="0.25">
      <c r="A7728" s="13" t="s">
        <v>6149</v>
      </c>
      <c r="B7728" s="14" t="s">
        <v>6150</v>
      </c>
      <c r="C7728" s="66" t="s">
        <v>17</v>
      </c>
      <c r="D7728" s="66"/>
      <c r="E7728" s="66"/>
      <c r="F7728" s="13" t="s">
        <v>61</v>
      </c>
      <c r="G7728" s="15">
        <v>0.1</v>
      </c>
      <c r="H7728" s="16">
        <v>8.5500000000000007</v>
      </c>
      <c r="I7728" s="16">
        <f>ROUND(ROUND(G7728,8)*H7728,2)</f>
        <v>0.86</v>
      </c>
    </row>
    <row r="7729" spans="1:9" ht="21" customHeight="1" x14ac:dyDescent="0.25">
      <c r="A7729" s="13" t="s">
        <v>6151</v>
      </c>
      <c r="B7729" s="14" t="s">
        <v>6152</v>
      </c>
      <c r="C7729" s="66" t="s">
        <v>4496</v>
      </c>
      <c r="D7729" s="66"/>
      <c r="E7729" s="66"/>
      <c r="F7729" s="13" t="s">
        <v>61</v>
      </c>
      <c r="G7729" s="15">
        <v>1</v>
      </c>
      <c r="H7729" s="16">
        <v>2217.3000000000002</v>
      </c>
      <c r="I7729" s="16">
        <f>ROUND(ROUND(G7729,8)*H7729,2)</f>
        <v>2217.3000000000002</v>
      </c>
    </row>
    <row r="7730" spans="1:9" ht="15" customHeight="1" x14ac:dyDescent="0.25">
      <c r="A7730" s="8"/>
      <c r="B7730" s="8"/>
      <c r="C7730" s="8"/>
      <c r="D7730" s="8"/>
      <c r="E7730" s="8"/>
      <c r="F7730" s="8"/>
      <c r="G7730" s="67" t="s">
        <v>3896</v>
      </c>
      <c r="H7730" s="67"/>
      <c r="I7730" s="17">
        <f>SUM(I7728:I7729)</f>
        <v>2218.1600000000003</v>
      </c>
    </row>
    <row r="7731" spans="1:9" ht="15" customHeight="1" x14ac:dyDescent="0.25">
      <c r="A7731" s="64" t="s">
        <v>3872</v>
      </c>
      <c r="B7731" s="64"/>
      <c r="C7731" s="65" t="s">
        <v>3</v>
      </c>
      <c r="D7731" s="65"/>
      <c r="E7731" s="65"/>
      <c r="F7731" s="12" t="s">
        <v>4</v>
      </c>
      <c r="G7731" s="12" t="s">
        <v>3725</v>
      </c>
      <c r="H7731" s="12" t="s">
        <v>3726</v>
      </c>
      <c r="I7731" s="12" t="s">
        <v>3727</v>
      </c>
    </row>
    <row r="7732" spans="1:9" ht="21" customHeight="1" x14ac:dyDescent="0.25">
      <c r="A7732" s="13" t="s">
        <v>3938</v>
      </c>
      <c r="B7732" s="14" t="s">
        <v>3939</v>
      </c>
      <c r="C7732" s="66" t="s">
        <v>17</v>
      </c>
      <c r="D7732" s="66"/>
      <c r="E7732" s="66"/>
      <c r="F7732" s="13" t="s">
        <v>25</v>
      </c>
      <c r="G7732" s="15">
        <v>0.54</v>
      </c>
      <c r="H7732" s="16">
        <v>32.799999999999997</v>
      </c>
      <c r="I7732" s="16">
        <f>ROUND(ROUND(G7732,8)*H7732,2)</f>
        <v>17.71</v>
      </c>
    </row>
    <row r="7733" spans="1:9" ht="15" customHeight="1" x14ac:dyDescent="0.25">
      <c r="A7733" s="13" t="s">
        <v>3899</v>
      </c>
      <c r="B7733" s="14" t="s">
        <v>3900</v>
      </c>
      <c r="C7733" s="66" t="s">
        <v>17</v>
      </c>
      <c r="D7733" s="66"/>
      <c r="E7733" s="66"/>
      <c r="F7733" s="13" t="s">
        <v>25</v>
      </c>
      <c r="G7733" s="15">
        <v>0.54</v>
      </c>
      <c r="H7733" s="16">
        <v>24.37</v>
      </c>
      <c r="I7733" s="16">
        <f>ROUND(ROUND(G7733,8)*H7733,2)</f>
        <v>13.16</v>
      </c>
    </row>
    <row r="7734" spans="1:9" ht="18" customHeight="1" x14ac:dyDescent="0.25">
      <c r="A7734" s="8"/>
      <c r="B7734" s="8"/>
      <c r="C7734" s="8"/>
      <c r="D7734" s="8"/>
      <c r="E7734" s="8"/>
      <c r="F7734" s="8"/>
      <c r="G7734" s="67" t="s">
        <v>3875</v>
      </c>
      <c r="H7734" s="67"/>
      <c r="I7734" s="17">
        <f>SUM(I7732:I7733)</f>
        <v>30.87</v>
      </c>
    </row>
    <row r="7735" spans="1:9" ht="15" customHeight="1" x14ac:dyDescent="0.25">
      <c r="A7735" s="69" t="s">
        <v>6153</v>
      </c>
      <c r="B7735" s="69"/>
      <c r="C7735" s="69"/>
      <c r="D7735" s="8"/>
      <c r="E7735" s="8"/>
      <c r="F7735" s="8"/>
      <c r="G7735" s="68" t="s">
        <v>3745</v>
      </c>
      <c r="H7735" s="68"/>
      <c r="I7735" s="4">
        <v>2249.0300000000002</v>
      </c>
    </row>
    <row r="7736" spans="1:9" ht="2.1" customHeight="1" x14ac:dyDescent="0.25">
      <c r="A7736" s="69"/>
      <c r="B7736" s="69"/>
      <c r="C7736" s="69"/>
      <c r="D7736" s="8"/>
      <c r="E7736" s="8"/>
      <c r="F7736" s="8"/>
      <c r="G7736" s="8"/>
      <c r="H7736" s="8"/>
      <c r="I7736" s="8"/>
    </row>
    <row r="7737" spans="1:9" ht="9.9499999999999993" customHeight="1" x14ac:dyDescent="0.25">
      <c r="A7737" s="8"/>
      <c r="B7737" s="8"/>
      <c r="C7737" s="8"/>
      <c r="D7737" s="8"/>
      <c r="E7737" s="8"/>
      <c r="F7737" s="8"/>
      <c r="G7737" s="62"/>
      <c r="H7737" s="62"/>
      <c r="I7737" s="62"/>
    </row>
    <row r="7738" spans="1:9" ht="20.100000000000001" customHeight="1" x14ac:dyDescent="0.25">
      <c r="A7738" s="63" t="s">
        <v>6154</v>
      </c>
      <c r="B7738" s="63"/>
      <c r="C7738" s="63"/>
      <c r="D7738" s="63"/>
      <c r="E7738" s="63"/>
      <c r="F7738" s="63"/>
      <c r="G7738" s="63"/>
      <c r="H7738" s="63"/>
      <c r="I7738" s="63"/>
    </row>
    <row r="7739" spans="1:9" ht="15" customHeight="1" x14ac:dyDescent="0.25">
      <c r="A7739" s="64" t="s">
        <v>3887</v>
      </c>
      <c r="B7739" s="64"/>
      <c r="C7739" s="65" t="s">
        <v>3</v>
      </c>
      <c r="D7739" s="65"/>
      <c r="E7739" s="65"/>
      <c r="F7739" s="12" t="s">
        <v>4</v>
      </c>
      <c r="G7739" s="12" t="s">
        <v>3725</v>
      </c>
      <c r="H7739" s="12" t="s">
        <v>3726</v>
      </c>
      <c r="I7739" s="12" t="s">
        <v>3727</v>
      </c>
    </row>
    <row r="7740" spans="1:9" ht="21" customHeight="1" x14ac:dyDescent="0.25">
      <c r="A7740" s="13" t="s">
        <v>4407</v>
      </c>
      <c r="B7740" s="14" t="s">
        <v>4408</v>
      </c>
      <c r="C7740" s="66" t="s">
        <v>17</v>
      </c>
      <c r="D7740" s="66"/>
      <c r="E7740" s="66"/>
      <c r="F7740" s="13" t="s">
        <v>61</v>
      </c>
      <c r="G7740" s="15">
        <v>3.5400000000000001E-2</v>
      </c>
      <c r="H7740" s="16">
        <v>13.86</v>
      </c>
      <c r="I7740" s="16">
        <f>TRUNC(TRUNC(G7740,8)*H7740,2)</f>
        <v>0.49</v>
      </c>
    </row>
    <row r="7741" spans="1:9" ht="21" customHeight="1" x14ac:dyDescent="0.25">
      <c r="A7741" s="13" t="s">
        <v>6155</v>
      </c>
      <c r="B7741" s="14" t="s">
        <v>6156</v>
      </c>
      <c r="C7741" s="66" t="s">
        <v>17</v>
      </c>
      <c r="D7741" s="66"/>
      <c r="E7741" s="66"/>
      <c r="F7741" s="13" t="s">
        <v>61</v>
      </c>
      <c r="G7741" s="15">
        <v>1</v>
      </c>
      <c r="H7741" s="16">
        <v>487.35</v>
      </c>
      <c r="I7741" s="16">
        <f>TRUNC(TRUNC(G7741,8)*H7741,2)</f>
        <v>487.35</v>
      </c>
    </row>
    <row r="7742" spans="1:9" ht="15" customHeight="1" x14ac:dyDescent="0.25">
      <c r="A7742" s="8"/>
      <c r="B7742" s="8"/>
      <c r="C7742" s="8"/>
      <c r="D7742" s="8"/>
      <c r="E7742" s="8"/>
      <c r="F7742" s="8"/>
      <c r="G7742" s="67" t="s">
        <v>3896</v>
      </c>
      <c r="H7742" s="67"/>
      <c r="I7742" s="17">
        <f>SUM(I7740:I7741)</f>
        <v>487.84000000000003</v>
      </c>
    </row>
    <row r="7743" spans="1:9" ht="15" customHeight="1" x14ac:dyDescent="0.25">
      <c r="A7743" s="64" t="s">
        <v>3872</v>
      </c>
      <c r="B7743" s="64"/>
      <c r="C7743" s="65" t="s">
        <v>3</v>
      </c>
      <c r="D7743" s="65"/>
      <c r="E7743" s="65"/>
      <c r="F7743" s="12" t="s">
        <v>4</v>
      </c>
      <c r="G7743" s="12" t="s">
        <v>3725</v>
      </c>
      <c r="H7743" s="12" t="s">
        <v>3726</v>
      </c>
      <c r="I7743" s="12" t="s">
        <v>3727</v>
      </c>
    </row>
    <row r="7744" spans="1:9" ht="21" customHeight="1" x14ac:dyDescent="0.25">
      <c r="A7744" s="13" t="s">
        <v>3936</v>
      </c>
      <c r="B7744" s="14" t="s">
        <v>3937</v>
      </c>
      <c r="C7744" s="66" t="s">
        <v>17</v>
      </c>
      <c r="D7744" s="66"/>
      <c r="E7744" s="66"/>
      <c r="F7744" s="13" t="s">
        <v>25</v>
      </c>
      <c r="G7744" s="15">
        <v>0.56950000000000001</v>
      </c>
      <c r="H7744" s="16">
        <v>24.57</v>
      </c>
      <c r="I7744" s="16">
        <f>TRUNC(TRUNC(G7744,8)*H7744,2)</f>
        <v>13.99</v>
      </c>
    </row>
    <row r="7745" spans="1:9" ht="21" customHeight="1" x14ac:dyDescent="0.25">
      <c r="A7745" s="13" t="s">
        <v>3938</v>
      </c>
      <c r="B7745" s="14" t="s">
        <v>3939</v>
      </c>
      <c r="C7745" s="66" t="s">
        <v>17</v>
      </c>
      <c r="D7745" s="66"/>
      <c r="E7745" s="66"/>
      <c r="F7745" s="13" t="s">
        <v>25</v>
      </c>
      <c r="G7745" s="15">
        <v>0.56950000000000001</v>
      </c>
      <c r="H7745" s="16">
        <v>32.799999999999997</v>
      </c>
      <c r="I7745" s="16">
        <f>TRUNC(TRUNC(G7745,8)*H7745,2)</f>
        <v>18.670000000000002</v>
      </c>
    </row>
    <row r="7746" spans="1:9" ht="18" customHeight="1" x14ac:dyDescent="0.25">
      <c r="A7746" s="8"/>
      <c r="B7746" s="8"/>
      <c r="C7746" s="8"/>
      <c r="D7746" s="8"/>
      <c r="E7746" s="8"/>
      <c r="F7746" s="8"/>
      <c r="G7746" s="67" t="s">
        <v>3875</v>
      </c>
      <c r="H7746" s="67"/>
      <c r="I7746" s="17">
        <f>SUM(I7744:I7745)</f>
        <v>32.660000000000004</v>
      </c>
    </row>
    <row r="7747" spans="1:9" ht="15" customHeight="1" x14ac:dyDescent="0.25">
      <c r="A7747" s="8"/>
      <c r="B7747" s="8"/>
      <c r="C7747" s="8"/>
      <c r="D7747" s="8"/>
      <c r="E7747" s="8"/>
      <c r="F7747" s="8"/>
      <c r="G7747" s="68" t="s">
        <v>3745</v>
      </c>
      <c r="H7747" s="68"/>
      <c r="I7747" s="4">
        <f>ROUND(SUM(I7742,I7746),2)</f>
        <v>520.5</v>
      </c>
    </row>
    <row r="7748" spans="1:9" ht="9.9499999999999993" customHeight="1" x14ac:dyDescent="0.25">
      <c r="A7748" s="8"/>
      <c r="B7748" s="8"/>
      <c r="C7748" s="8"/>
      <c r="D7748" s="8"/>
      <c r="E7748" s="8"/>
      <c r="F7748" s="8"/>
      <c r="G7748" s="62"/>
      <c r="H7748" s="62"/>
      <c r="I7748" s="62"/>
    </row>
    <row r="7749" spans="1:9" ht="20.100000000000001" customHeight="1" x14ac:dyDescent="0.25">
      <c r="A7749" s="63" t="s">
        <v>6157</v>
      </c>
      <c r="B7749" s="63"/>
      <c r="C7749" s="63"/>
      <c r="D7749" s="63"/>
      <c r="E7749" s="63"/>
      <c r="F7749" s="63"/>
      <c r="G7749" s="63"/>
      <c r="H7749" s="63"/>
      <c r="I7749" s="63"/>
    </row>
    <row r="7750" spans="1:9" ht="15" customHeight="1" x14ac:dyDescent="0.25">
      <c r="A7750" s="64" t="s">
        <v>3887</v>
      </c>
      <c r="B7750" s="64"/>
      <c r="C7750" s="65" t="s">
        <v>3</v>
      </c>
      <c r="D7750" s="65"/>
      <c r="E7750" s="65"/>
      <c r="F7750" s="12" t="s">
        <v>4</v>
      </c>
      <c r="G7750" s="12" t="s">
        <v>3725</v>
      </c>
      <c r="H7750" s="12" t="s">
        <v>3726</v>
      </c>
      <c r="I7750" s="12" t="s">
        <v>3727</v>
      </c>
    </row>
    <row r="7751" spans="1:9" ht="21" customHeight="1" x14ac:dyDescent="0.25">
      <c r="A7751" s="13" t="s">
        <v>6158</v>
      </c>
      <c r="B7751" s="14" t="s">
        <v>6159</v>
      </c>
      <c r="C7751" s="66" t="s">
        <v>17</v>
      </c>
      <c r="D7751" s="66"/>
      <c r="E7751" s="66"/>
      <c r="F7751" s="13" t="s">
        <v>178</v>
      </c>
      <c r="G7751" s="15">
        <v>1.0389999999999999</v>
      </c>
      <c r="H7751" s="16">
        <v>41.28</v>
      </c>
      <c r="I7751" s="16">
        <f>TRUNC(TRUNC(G7751,8)*H7751,2)</f>
        <v>42.88</v>
      </c>
    </row>
    <row r="7752" spans="1:9" ht="15" customHeight="1" x14ac:dyDescent="0.25">
      <c r="A7752" s="8"/>
      <c r="B7752" s="8"/>
      <c r="C7752" s="8"/>
      <c r="D7752" s="8"/>
      <c r="E7752" s="8"/>
      <c r="F7752" s="8"/>
      <c r="G7752" s="67" t="s">
        <v>3896</v>
      </c>
      <c r="H7752" s="67"/>
      <c r="I7752" s="17">
        <f>SUM(I7751:I7751)</f>
        <v>42.88</v>
      </c>
    </row>
    <row r="7753" spans="1:9" ht="15" customHeight="1" x14ac:dyDescent="0.25">
      <c r="A7753" s="64" t="s">
        <v>3872</v>
      </c>
      <c r="B7753" s="64"/>
      <c r="C7753" s="65" t="s">
        <v>3</v>
      </c>
      <c r="D7753" s="65"/>
      <c r="E7753" s="65"/>
      <c r="F7753" s="12" t="s">
        <v>4</v>
      </c>
      <c r="G7753" s="12" t="s">
        <v>3725</v>
      </c>
      <c r="H7753" s="12" t="s">
        <v>3726</v>
      </c>
      <c r="I7753" s="12" t="s">
        <v>3727</v>
      </c>
    </row>
    <row r="7754" spans="1:9" ht="21" customHeight="1" x14ac:dyDescent="0.25">
      <c r="A7754" s="13" t="s">
        <v>3936</v>
      </c>
      <c r="B7754" s="14" t="s">
        <v>3937</v>
      </c>
      <c r="C7754" s="66" t="s">
        <v>17</v>
      </c>
      <c r="D7754" s="66"/>
      <c r="E7754" s="66"/>
      <c r="F7754" s="13" t="s">
        <v>25</v>
      </c>
      <c r="G7754" s="15">
        <v>0.16300000000000001</v>
      </c>
      <c r="H7754" s="16">
        <v>24.57</v>
      </c>
      <c r="I7754" s="16">
        <f>TRUNC(TRUNC(G7754,8)*H7754,2)</f>
        <v>4</v>
      </c>
    </row>
    <row r="7755" spans="1:9" ht="21" customHeight="1" x14ac:dyDescent="0.25">
      <c r="A7755" s="13" t="s">
        <v>3938</v>
      </c>
      <c r="B7755" s="14" t="s">
        <v>3939</v>
      </c>
      <c r="C7755" s="66" t="s">
        <v>17</v>
      </c>
      <c r="D7755" s="66"/>
      <c r="E7755" s="66"/>
      <c r="F7755" s="13" t="s">
        <v>25</v>
      </c>
      <c r="G7755" s="15">
        <v>0.16300000000000001</v>
      </c>
      <c r="H7755" s="16">
        <v>32.799999999999997</v>
      </c>
      <c r="I7755" s="16">
        <f>TRUNC(TRUNC(G7755,8)*H7755,2)</f>
        <v>5.34</v>
      </c>
    </row>
    <row r="7756" spans="1:9" ht="18" customHeight="1" x14ac:dyDescent="0.25">
      <c r="A7756" s="8"/>
      <c r="B7756" s="8"/>
      <c r="C7756" s="8"/>
      <c r="D7756" s="8"/>
      <c r="E7756" s="8"/>
      <c r="F7756" s="8"/>
      <c r="G7756" s="67" t="s">
        <v>3875</v>
      </c>
      <c r="H7756" s="67"/>
      <c r="I7756" s="17">
        <f>SUM(I7754:I7755)</f>
        <v>9.34</v>
      </c>
    </row>
    <row r="7757" spans="1:9" ht="15" customHeight="1" x14ac:dyDescent="0.25">
      <c r="A7757" s="8"/>
      <c r="B7757" s="8"/>
      <c r="C7757" s="8"/>
      <c r="D7757" s="8"/>
      <c r="E7757" s="8"/>
      <c r="F7757" s="8"/>
      <c r="G7757" s="68" t="s">
        <v>3745</v>
      </c>
      <c r="H7757" s="68"/>
      <c r="I7757" s="4">
        <f>ROUND(SUM(I7752,I7756),2)</f>
        <v>52.22</v>
      </c>
    </row>
    <row r="7758" spans="1:9" ht="9.9499999999999993" customHeight="1" x14ac:dyDescent="0.25">
      <c r="A7758" s="8"/>
      <c r="B7758" s="8"/>
      <c r="C7758" s="8"/>
      <c r="D7758" s="8"/>
      <c r="E7758" s="8"/>
      <c r="F7758" s="8"/>
      <c r="G7758" s="62"/>
      <c r="H7758" s="62"/>
      <c r="I7758" s="62"/>
    </row>
    <row r="7759" spans="1:9" ht="20.100000000000001" customHeight="1" x14ac:dyDescent="0.25">
      <c r="A7759" s="63" t="s">
        <v>6160</v>
      </c>
      <c r="B7759" s="63"/>
      <c r="C7759" s="63"/>
      <c r="D7759" s="63"/>
      <c r="E7759" s="63"/>
      <c r="F7759" s="63"/>
      <c r="G7759" s="63"/>
      <c r="H7759" s="63"/>
      <c r="I7759" s="63"/>
    </row>
    <row r="7760" spans="1:9" ht="15" customHeight="1" x14ac:dyDescent="0.25">
      <c r="A7760" s="64" t="s">
        <v>3887</v>
      </c>
      <c r="B7760" s="64"/>
      <c r="C7760" s="65" t="s">
        <v>3</v>
      </c>
      <c r="D7760" s="65"/>
      <c r="E7760" s="65"/>
      <c r="F7760" s="12" t="s">
        <v>4</v>
      </c>
      <c r="G7760" s="12" t="s">
        <v>3725</v>
      </c>
      <c r="H7760" s="12" t="s">
        <v>3726</v>
      </c>
      <c r="I7760" s="12" t="s">
        <v>3727</v>
      </c>
    </row>
    <row r="7761" spans="1:9" ht="21" customHeight="1" x14ac:dyDescent="0.25">
      <c r="A7761" s="13" t="s">
        <v>6161</v>
      </c>
      <c r="B7761" s="14" t="s">
        <v>6162</v>
      </c>
      <c r="C7761" s="66" t="s">
        <v>17</v>
      </c>
      <c r="D7761" s="66"/>
      <c r="E7761" s="66"/>
      <c r="F7761" s="13" t="s">
        <v>178</v>
      </c>
      <c r="G7761" s="15">
        <v>1.0390999999999999</v>
      </c>
      <c r="H7761" s="16">
        <v>200.57</v>
      </c>
      <c r="I7761" s="16">
        <f>TRUNC(TRUNC(G7761,8)*H7761,2)</f>
        <v>208.41</v>
      </c>
    </row>
    <row r="7762" spans="1:9" ht="15" customHeight="1" x14ac:dyDescent="0.25">
      <c r="A7762" s="8"/>
      <c r="B7762" s="8"/>
      <c r="C7762" s="8"/>
      <c r="D7762" s="8"/>
      <c r="E7762" s="8"/>
      <c r="F7762" s="8"/>
      <c r="G7762" s="67" t="s">
        <v>3896</v>
      </c>
      <c r="H7762" s="67"/>
      <c r="I7762" s="17">
        <f>SUM(I7761:I7761)</f>
        <v>208.41</v>
      </c>
    </row>
    <row r="7763" spans="1:9" ht="15" customHeight="1" x14ac:dyDescent="0.25">
      <c r="A7763" s="64" t="s">
        <v>3872</v>
      </c>
      <c r="B7763" s="64"/>
      <c r="C7763" s="65" t="s">
        <v>3</v>
      </c>
      <c r="D7763" s="65"/>
      <c r="E7763" s="65"/>
      <c r="F7763" s="12" t="s">
        <v>4</v>
      </c>
      <c r="G7763" s="12" t="s">
        <v>3725</v>
      </c>
      <c r="H7763" s="12" t="s">
        <v>3726</v>
      </c>
      <c r="I7763" s="12" t="s">
        <v>3727</v>
      </c>
    </row>
    <row r="7764" spans="1:9" ht="21" customHeight="1" x14ac:dyDescent="0.25">
      <c r="A7764" s="13" t="s">
        <v>3936</v>
      </c>
      <c r="B7764" s="14" t="s">
        <v>3937</v>
      </c>
      <c r="C7764" s="66" t="s">
        <v>17</v>
      </c>
      <c r="D7764" s="66"/>
      <c r="E7764" s="66"/>
      <c r="F7764" s="13" t="s">
        <v>25</v>
      </c>
      <c r="G7764" s="15">
        <v>0.31879999999999997</v>
      </c>
      <c r="H7764" s="16">
        <v>24.57</v>
      </c>
      <c r="I7764" s="16">
        <f>TRUNC(TRUNC(G7764,8)*H7764,2)</f>
        <v>7.83</v>
      </c>
    </row>
    <row r="7765" spans="1:9" ht="21" customHeight="1" x14ac:dyDescent="0.25">
      <c r="A7765" s="13" t="s">
        <v>3938</v>
      </c>
      <c r="B7765" s="14" t="s">
        <v>3939</v>
      </c>
      <c r="C7765" s="66" t="s">
        <v>17</v>
      </c>
      <c r="D7765" s="66"/>
      <c r="E7765" s="66"/>
      <c r="F7765" s="13" t="s">
        <v>25</v>
      </c>
      <c r="G7765" s="15">
        <v>0.31879999999999997</v>
      </c>
      <c r="H7765" s="16">
        <v>32.799999999999997</v>
      </c>
      <c r="I7765" s="16">
        <f>TRUNC(TRUNC(G7765,8)*H7765,2)</f>
        <v>10.45</v>
      </c>
    </row>
    <row r="7766" spans="1:9" ht="18" customHeight="1" x14ac:dyDescent="0.25">
      <c r="A7766" s="8"/>
      <c r="B7766" s="8"/>
      <c r="C7766" s="8"/>
      <c r="D7766" s="8"/>
      <c r="E7766" s="8"/>
      <c r="F7766" s="8"/>
      <c r="G7766" s="67" t="s">
        <v>3875</v>
      </c>
      <c r="H7766" s="67"/>
      <c r="I7766" s="17">
        <f>SUM(I7764:I7765)</f>
        <v>18.28</v>
      </c>
    </row>
    <row r="7767" spans="1:9" ht="15" customHeight="1" x14ac:dyDescent="0.25">
      <c r="A7767" s="8"/>
      <c r="B7767" s="8"/>
      <c r="C7767" s="8"/>
      <c r="D7767" s="8"/>
      <c r="E7767" s="8"/>
      <c r="F7767" s="8"/>
      <c r="G7767" s="68" t="s">
        <v>3745</v>
      </c>
      <c r="H7767" s="68"/>
      <c r="I7767" s="4">
        <f>ROUND(SUM(I7762,I7766),2)</f>
        <v>226.69</v>
      </c>
    </row>
    <row r="7768" spans="1:9" ht="9.9499999999999993" customHeight="1" x14ac:dyDescent="0.25">
      <c r="A7768" s="8"/>
      <c r="B7768" s="8"/>
      <c r="C7768" s="8"/>
      <c r="D7768" s="8"/>
      <c r="E7768" s="8"/>
      <c r="F7768" s="8"/>
      <c r="G7768" s="62"/>
      <c r="H7768" s="62"/>
      <c r="I7768" s="62"/>
    </row>
    <row r="7769" spans="1:9" ht="20.100000000000001" customHeight="1" x14ac:dyDescent="0.25">
      <c r="A7769" s="63" t="s">
        <v>6163</v>
      </c>
      <c r="B7769" s="63"/>
      <c r="C7769" s="63"/>
      <c r="D7769" s="63"/>
      <c r="E7769" s="63"/>
      <c r="F7769" s="63"/>
      <c r="G7769" s="63"/>
      <c r="H7769" s="63"/>
      <c r="I7769" s="63"/>
    </row>
    <row r="7770" spans="1:9" ht="15" customHeight="1" x14ac:dyDescent="0.25">
      <c r="A7770" s="64" t="s">
        <v>3887</v>
      </c>
      <c r="B7770" s="64"/>
      <c r="C7770" s="65" t="s">
        <v>3</v>
      </c>
      <c r="D7770" s="65"/>
      <c r="E7770" s="65"/>
      <c r="F7770" s="12" t="s">
        <v>4</v>
      </c>
      <c r="G7770" s="12" t="s">
        <v>3725</v>
      </c>
      <c r="H7770" s="12" t="s">
        <v>3726</v>
      </c>
      <c r="I7770" s="12" t="s">
        <v>3727</v>
      </c>
    </row>
    <row r="7771" spans="1:9" ht="21" customHeight="1" x14ac:dyDescent="0.25">
      <c r="A7771" s="13" t="s">
        <v>6164</v>
      </c>
      <c r="B7771" s="14" t="s">
        <v>6165</v>
      </c>
      <c r="C7771" s="66" t="s">
        <v>17</v>
      </c>
      <c r="D7771" s="66"/>
      <c r="E7771" s="66"/>
      <c r="F7771" s="13" t="s">
        <v>61</v>
      </c>
      <c r="G7771" s="15">
        <v>1</v>
      </c>
      <c r="H7771" s="16">
        <v>14.01</v>
      </c>
      <c r="I7771" s="16">
        <f>TRUNC(TRUNC(G7771,8)*H7771,2)</f>
        <v>14.01</v>
      </c>
    </row>
    <row r="7772" spans="1:9" ht="21" customHeight="1" x14ac:dyDescent="0.25">
      <c r="A7772" s="13" t="s">
        <v>4407</v>
      </c>
      <c r="B7772" s="14" t="s">
        <v>4408</v>
      </c>
      <c r="C7772" s="66" t="s">
        <v>17</v>
      </c>
      <c r="D7772" s="66"/>
      <c r="E7772" s="66"/>
      <c r="F7772" s="13" t="s">
        <v>61</v>
      </c>
      <c r="G7772" s="15">
        <v>1.2999999999999999E-2</v>
      </c>
      <c r="H7772" s="16">
        <v>13.86</v>
      </c>
      <c r="I7772" s="16">
        <f>TRUNC(TRUNC(G7772,8)*H7772,2)</f>
        <v>0.18</v>
      </c>
    </row>
    <row r="7773" spans="1:9" ht="21" customHeight="1" x14ac:dyDescent="0.25">
      <c r="A7773" s="13" t="s">
        <v>6062</v>
      </c>
      <c r="B7773" s="14" t="s">
        <v>6063</v>
      </c>
      <c r="C7773" s="66" t="s">
        <v>17</v>
      </c>
      <c r="D7773" s="66"/>
      <c r="E7773" s="66"/>
      <c r="F7773" s="13" t="s">
        <v>4149</v>
      </c>
      <c r="G7773" s="15">
        <v>3.0000000000000001E-3</v>
      </c>
      <c r="H7773" s="16">
        <v>44.32</v>
      </c>
      <c r="I7773" s="16">
        <f>TRUNC(TRUNC(G7773,8)*H7773,2)</f>
        <v>0.13</v>
      </c>
    </row>
    <row r="7774" spans="1:9" ht="15" customHeight="1" x14ac:dyDescent="0.25">
      <c r="A7774" s="8"/>
      <c r="B7774" s="8"/>
      <c r="C7774" s="8"/>
      <c r="D7774" s="8"/>
      <c r="E7774" s="8"/>
      <c r="F7774" s="8"/>
      <c r="G7774" s="67" t="s">
        <v>3896</v>
      </c>
      <c r="H7774" s="67"/>
      <c r="I7774" s="17">
        <f>SUM(I7771:I7773)</f>
        <v>14.32</v>
      </c>
    </row>
    <row r="7775" spans="1:9" ht="15" customHeight="1" x14ac:dyDescent="0.25">
      <c r="A7775" s="64" t="s">
        <v>3872</v>
      </c>
      <c r="B7775" s="64"/>
      <c r="C7775" s="65" t="s">
        <v>3</v>
      </c>
      <c r="D7775" s="65"/>
      <c r="E7775" s="65"/>
      <c r="F7775" s="12" t="s">
        <v>4</v>
      </c>
      <c r="G7775" s="12" t="s">
        <v>3725</v>
      </c>
      <c r="H7775" s="12" t="s">
        <v>3726</v>
      </c>
      <c r="I7775" s="12" t="s">
        <v>3727</v>
      </c>
    </row>
    <row r="7776" spans="1:9" ht="21" customHeight="1" x14ac:dyDescent="0.25">
      <c r="A7776" s="13" t="s">
        <v>3936</v>
      </c>
      <c r="B7776" s="14" t="s">
        <v>3937</v>
      </c>
      <c r="C7776" s="66" t="s">
        <v>17</v>
      </c>
      <c r="D7776" s="66"/>
      <c r="E7776" s="66"/>
      <c r="F7776" s="13" t="s">
        <v>25</v>
      </c>
      <c r="G7776" s="15">
        <v>0.73499999999999999</v>
      </c>
      <c r="H7776" s="16">
        <v>24.57</v>
      </c>
      <c r="I7776" s="16">
        <f>TRUNC(TRUNC(G7776,8)*H7776,2)</f>
        <v>18.05</v>
      </c>
    </row>
    <row r="7777" spans="1:9" ht="21" customHeight="1" x14ac:dyDescent="0.25">
      <c r="A7777" s="13" t="s">
        <v>3938</v>
      </c>
      <c r="B7777" s="14" t="s">
        <v>3939</v>
      </c>
      <c r="C7777" s="66" t="s">
        <v>17</v>
      </c>
      <c r="D7777" s="66"/>
      <c r="E7777" s="66"/>
      <c r="F7777" s="13" t="s">
        <v>25</v>
      </c>
      <c r="G7777" s="15">
        <v>0.73499999999999999</v>
      </c>
      <c r="H7777" s="16">
        <v>32.799999999999997</v>
      </c>
      <c r="I7777" s="16">
        <f>TRUNC(TRUNC(G7777,8)*H7777,2)</f>
        <v>24.1</v>
      </c>
    </row>
    <row r="7778" spans="1:9" ht="18" customHeight="1" x14ac:dyDescent="0.25">
      <c r="A7778" s="8"/>
      <c r="B7778" s="8"/>
      <c r="C7778" s="8"/>
      <c r="D7778" s="8"/>
      <c r="E7778" s="8"/>
      <c r="F7778" s="8"/>
      <c r="G7778" s="67" t="s">
        <v>3875</v>
      </c>
      <c r="H7778" s="67"/>
      <c r="I7778" s="17">
        <f>SUM(I7776:I7777)</f>
        <v>42.150000000000006</v>
      </c>
    </row>
    <row r="7779" spans="1:9" ht="15" customHeight="1" x14ac:dyDescent="0.25">
      <c r="A7779" s="8"/>
      <c r="B7779" s="8"/>
      <c r="C7779" s="8"/>
      <c r="D7779" s="8"/>
      <c r="E7779" s="8"/>
      <c r="F7779" s="8"/>
      <c r="G7779" s="68" t="s">
        <v>3745</v>
      </c>
      <c r="H7779" s="68"/>
      <c r="I7779" s="4">
        <f>ROUND(SUM(I7774,I7778),2)</f>
        <v>56.47</v>
      </c>
    </row>
    <row r="7780" spans="1:9" ht="9.9499999999999993" customHeight="1" x14ac:dyDescent="0.25">
      <c r="A7780" s="8"/>
      <c r="B7780" s="8"/>
      <c r="C7780" s="8"/>
      <c r="D7780" s="8"/>
      <c r="E7780" s="8"/>
      <c r="F7780" s="8"/>
      <c r="G7780" s="62"/>
      <c r="H7780" s="62"/>
      <c r="I7780" s="62"/>
    </row>
    <row r="7781" spans="1:9" ht="20.100000000000001" customHeight="1" x14ac:dyDescent="0.25">
      <c r="A7781" s="63" t="s">
        <v>6166</v>
      </c>
      <c r="B7781" s="63"/>
      <c r="C7781" s="63"/>
      <c r="D7781" s="63"/>
      <c r="E7781" s="63"/>
      <c r="F7781" s="63"/>
      <c r="G7781" s="63"/>
      <c r="H7781" s="63"/>
      <c r="I7781" s="63"/>
    </row>
    <row r="7782" spans="1:9" ht="15" customHeight="1" x14ac:dyDescent="0.25">
      <c r="A7782" s="64" t="s">
        <v>3887</v>
      </c>
      <c r="B7782" s="64"/>
      <c r="C7782" s="65" t="s">
        <v>3</v>
      </c>
      <c r="D7782" s="65"/>
      <c r="E7782" s="65"/>
      <c r="F7782" s="12" t="s">
        <v>4</v>
      </c>
      <c r="G7782" s="12" t="s">
        <v>3725</v>
      </c>
      <c r="H7782" s="12" t="s">
        <v>3726</v>
      </c>
      <c r="I7782" s="12" t="s">
        <v>3727</v>
      </c>
    </row>
    <row r="7783" spans="1:9" ht="21" customHeight="1" x14ac:dyDescent="0.25">
      <c r="A7783" s="13" t="s">
        <v>6167</v>
      </c>
      <c r="B7783" s="14" t="s">
        <v>6168</v>
      </c>
      <c r="C7783" s="66" t="s">
        <v>17</v>
      </c>
      <c r="D7783" s="66"/>
      <c r="E7783" s="66"/>
      <c r="F7783" s="13" t="s">
        <v>61</v>
      </c>
      <c r="G7783" s="15">
        <v>1</v>
      </c>
      <c r="H7783" s="16">
        <v>219.09</v>
      </c>
      <c r="I7783" s="16">
        <f>TRUNC(TRUNC(G7783,8)*H7783,2)</f>
        <v>219.09</v>
      </c>
    </row>
    <row r="7784" spans="1:9" ht="21" customHeight="1" x14ac:dyDescent="0.25">
      <c r="A7784" s="13" t="s">
        <v>4407</v>
      </c>
      <c r="B7784" s="14" t="s">
        <v>4408</v>
      </c>
      <c r="C7784" s="66" t="s">
        <v>17</v>
      </c>
      <c r="D7784" s="66"/>
      <c r="E7784" s="66"/>
      <c r="F7784" s="13" t="s">
        <v>61</v>
      </c>
      <c r="G7784" s="15">
        <v>4.5199999999999997E-2</v>
      </c>
      <c r="H7784" s="16">
        <v>13.86</v>
      </c>
      <c r="I7784" s="16">
        <f>TRUNC(TRUNC(G7784,8)*H7784,2)</f>
        <v>0.62</v>
      </c>
    </row>
    <row r="7785" spans="1:9" ht="21" customHeight="1" x14ac:dyDescent="0.25">
      <c r="A7785" s="13" t="s">
        <v>6062</v>
      </c>
      <c r="B7785" s="14" t="s">
        <v>6063</v>
      </c>
      <c r="C7785" s="66" t="s">
        <v>17</v>
      </c>
      <c r="D7785" s="66"/>
      <c r="E7785" s="66"/>
      <c r="F7785" s="13" t="s">
        <v>4149</v>
      </c>
      <c r="G7785" s="15">
        <v>1.0500000000000001E-2</v>
      </c>
      <c r="H7785" s="16">
        <v>44.32</v>
      </c>
      <c r="I7785" s="16">
        <f>TRUNC(TRUNC(G7785,8)*H7785,2)</f>
        <v>0.46</v>
      </c>
    </row>
    <row r="7786" spans="1:9" ht="15" customHeight="1" x14ac:dyDescent="0.25">
      <c r="A7786" s="8"/>
      <c r="B7786" s="8"/>
      <c r="C7786" s="8"/>
      <c r="D7786" s="8"/>
      <c r="E7786" s="8"/>
      <c r="F7786" s="8"/>
      <c r="G7786" s="67" t="s">
        <v>3896</v>
      </c>
      <c r="H7786" s="67"/>
      <c r="I7786" s="17">
        <f>SUM(I7783:I7785)</f>
        <v>220.17000000000002</v>
      </c>
    </row>
    <row r="7787" spans="1:9" ht="15" customHeight="1" x14ac:dyDescent="0.25">
      <c r="A7787" s="64" t="s">
        <v>3872</v>
      </c>
      <c r="B7787" s="64"/>
      <c r="C7787" s="65" t="s">
        <v>3</v>
      </c>
      <c r="D7787" s="65"/>
      <c r="E7787" s="65"/>
      <c r="F7787" s="12" t="s">
        <v>4</v>
      </c>
      <c r="G7787" s="12" t="s">
        <v>3725</v>
      </c>
      <c r="H7787" s="12" t="s">
        <v>3726</v>
      </c>
      <c r="I7787" s="12" t="s">
        <v>3727</v>
      </c>
    </row>
    <row r="7788" spans="1:9" ht="21" customHeight="1" x14ac:dyDescent="0.25">
      <c r="A7788" s="13" t="s">
        <v>3936</v>
      </c>
      <c r="B7788" s="14" t="s">
        <v>3937</v>
      </c>
      <c r="C7788" s="66" t="s">
        <v>17</v>
      </c>
      <c r="D7788" s="66"/>
      <c r="E7788" s="66"/>
      <c r="F7788" s="13" t="s">
        <v>25</v>
      </c>
      <c r="G7788" s="15">
        <v>1.4318</v>
      </c>
      <c r="H7788" s="16">
        <v>24.57</v>
      </c>
      <c r="I7788" s="16">
        <f>TRUNC(TRUNC(G7788,8)*H7788,2)</f>
        <v>35.17</v>
      </c>
    </row>
    <row r="7789" spans="1:9" ht="21" customHeight="1" x14ac:dyDescent="0.25">
      <c r="A7789" s="13" t="s">
        <v>3938</v>
      </c>
      <c r="B7789" s="14" t="s">
        <v>3939</v>
      </c>
      <c r="C7789" s="66" t="s">
        <v>17</v>
      </c>
      <c r="D7789" s="66"/>
      <c r="E7789" s="66"/>
      <c r="F7789" s="13" t="s">
        <v>25</v>
      </c>
      <c r="G7789" s="15">
        <v>1.4318</v>
      </c>
      <c r="H7789" s="16">
        <v>32.799999999999997</v>
      </c>
      <c r="I7789" s="16">
        <f>TRUNC(TRUNC(G7789,8)*H7789,2)</f>
        <v>46.96</v>
      </c>
    </row>
    <row r="7790" spans="1:9" ht="18" customHeight="1" x14ac:dyDescent="0.25">
      <c r="A7790" s="8"/>
      <c r="B7790" s="8"/>
      <c r="C7790" s="8"/>
      <c r="D7790" s="8"/>
      <c r="E7790" s="8"/>
      <c r="F7790" s="8"/>
      <c r="G7790" s="67" t="s">
        <v>3875</v>
      </c>
      <c r="H7790" s="67"/>
      <c r="I7790" s="17">
        <f>SUM(I7788:I7789)</f>
        <v>82.13</v>
      </c>
    </row>
    <row r="7791" spans="1:9" ht="15" customHeight="1" x14ac:dyDescent="0.25">
      <c r="A7791" s="8"/>
      <c r="B7791" s="8"/>
      <c r="C7791" s="8"/>
      <c r="D7791" s="8"/>
      <c r="E7791" s="8"/>
      <c r="F7791" s="8"/>
      <c r="G7791" s="68" t="s">
        <v>3745</v>
      </c>
      <c r="H7791" s="68"/>
      <c r="I7791" s="4">
        <f>ROUND(SUM(I7786,I7790),2)</f>
        <v>302.3</v>
      </c>
    </row>
    <row r="7792" spans="1:9" ht="9.9499999999999993" customHeight="1" x14ac:dyDescent="0.25">
      <c r="A7792" s="8"/>
      <c r="B7792" s="8"/>
      <c r="C7792" s="8"/>
      <c r="D7792" s="8"/>
      <c r="E7792" s="8"/>
      <c r="F7792" s="8"/>
      <c r="G7792" s="62"/>
      <c r="H7792" s="62"/>
      <c r="I7792" s="62"/>
    </row>
    <row r="7793" spans="1:9" ht="20.100000000000001" customHeight="1" x14ac:dyDescent="0.25">
      <c r="A7793" s="63" t="s">
        <v>6169</v>
      </c>
      <c r="B7793" s="63"/>
      <c r="C7793" s="63"/>
      <c r="D7793" s="63"/>
      <c r="E7793" s="63"/>
      <c r="F7793" s="63"/>
      <c r="G7793" s="63"/>
      <c r="H7793" s="63"/>
      <c r="I7793" s="63"/>
    </row>
    <row r="7794" spans="1:9" ht="15" customHeight="1" x14ac:dyDescent="0.25">
      <c r="A7794" s="64" t="s">
        <v>3872</v>
      </c>
      <c r="B7794" s="64"/>
      <c r="C7794" s="65" t="s">
        <v>3</v>
      </c>
      <c r="D7794" s="65"/>
      <c r="E7794" s="65"/>
      <c r="F7794" s="12" t="s">
        <v>4</v>
      </c>
      <c r="G7794" s="12" t="s">
        <v>3725</v>
      </c>
      <c r="H7794" s="12" t="s">
        <v>3726</v>
      </c>
      <c r="I7794" s="12" t="s">
        <v>3727</v>
      </c>
    </row>
    <row r="7795" spans="1:9" ht="15" customHeight="1" x14ac:dyDescent="0.25">
      <c r="A7795" s="13" t="s">
        <v>3948</v>
      </c>
      <c r="B7795" s="14" t="s">
        <v>3949</v>
      </c>
      <c r="C7795" s="66" t="s">
        <v>17</v>
      </c>
      <c r="D7795" s="66"/>
      <c r="E7795" s="66"/>
      <c r="F7795" s="13" t="s">
        <v>25</v>
      </c>
      <c r="G7795" s="15">
        <v>0.37890000000000001</v>
      </c>
      <c r="H7795" s="16">
        <v>33.520000000000003</v>
      </c>
      <c r="I7795" s="16">
        <f>TRUNC(TRUNC(G7795,8)*H7795,2)</f>
        <v>12.7</v>
      </c>
    </row>
    <row r="7796" spans="1:9" ht="15" customHeight="1" x14ac:dyDescent="0.25">
      <c r="A7796" s="13" t="s">
        <v>3899</v>
      </c>
      <c r="B7796" s="14" t="s">
        <v>3900</v>
      </c>
      <c r="C7796" s="66" t="s">
        <v>17</v>
      </c>
      <c r="D7796" s="66"/>
      <c r="E7796" s="66"/>
      <c r="F7796" s="13" t="s">
        <v>25</v>
      </c>
      <c r="G7796" s="15">
        <v>0.18940000000000001</v>
      </c>
      <c r="H7796" s="16">
        <v>24.37</v>
      </c>
      <c r="I7796" s="16">
        <f>TRUNC(TRUNC(G7796,8)*H7796,2)</f>
        <v>4.6100000000000003</v>
      </c>
    </row>
    <row r="7797" spans="1:9" ht="18" customHeight="1" x14ac:dyDescent="0.25">
      <c r="A7797" s="8"/>
      <c r="B7797" s="8"/>
      <c r="C7797" s="8"/>
      <c r="D7797" s="8"/>
      <c r="E7797" s="8"/>
      <c r="F7797" s="8"/>
      <c r="G7797" s="67" t="s">
        <v>3875</v>
      </c>
      <c r="H7797" s="67"/>
      <c r="I7797" s="17">
        <f>SUM(I7795:I7796)</f>
        <v>17.309999999999999</v>
      </c>
    </row>
    <row r="7798" spans="1:9" ht="15" customHeight="1" x14ac:dyDescent="0.25">
      <c r="A7798" s="64" t="s">
        <v>3741</v>
      </c>
      <c r="B7798" s="64"/>
      <c r="C7798" s="65" t="s">
        <v>3</v>
      </c>
      <c r="D7798" s="65"/>
      <c r="E7798" s="65"/>
      <c r="F7798" s="12" t="s">
        <v>4</v>
      </c>
      <c r="G7798" s="12" t="s">
        <v>3725</v>
      </c>
      <c r="H7798" s="12" t="s">
        <v>3726</v>
      </c>
      <c r="I7798" s="12" t="s">
        <v>3727</v>
      </c>
    </row>
    <row r="7799" spans="1:9" ht="38.1" customHeight="1" x14ac:dyDescent="0.25">
      <c r="A7799" s="13" t="s">
        <v>5246</v>
      </c>
      <c r="B7799" s="14" t="s">
        <v>5247</v>
      </c>
      <c r="C7799" s="66" t="s">
        <v>17</v>
      </c>
      <c r="D7799" s="66"/>
      <c r="E7799" s="66"/>
      <c r="F7799" s="13" t="s">
        <v>76</v>
      </c>
      <c r="G7799" s="15">
        <v>1.9400000000000001E-2</v>
      </c>
      <c r="H7799" s="16">
        <v>803.69</v>
      </c>
      <c r="I7799" s="16">
        <f>TRUNC(TRUNC(G7799,8)*H7799,2)</f>
        <v>15.59</v>
      </c>
    </row>
    <row r="7800" spans="1:9" ht="15" customHeight="1" x14ac:dyDescent="0.25">
      <c r="A7800" s="8"/>
      <c r="B7800" s="8"/>
      <c r="C7800" s="8"/>
      <c r="D7800" s="8"/>
      <c r="E7800" s="8"/>
      <c r="F7800" s="8"/>
      <c r="G7800" s="67" t="s">
        <v>3744</v>
      </c>
      <c r="H7800" s="67"/>
      <c r="I7800" s="17">
        <f>SUM(I7799:I7799)</f>
        <v>15.59</v>
      </c>
    </row>
    <row r="7801" spans="1:9" ht="15" customHeight="1" x14ac:dyDescent="0.25">
      <c r="A7801" s="8"/>
      <c r="B7801" s="8"/>
      <c r="C7801" s="8"/>
      <c r="D7801" s="8"/>
      <c r="E7801" s="8"/>
      <c r="F7801" s="8"/>
      <c r="G7801" s="68" t="s">
        <v>3745</v>
      </c>
      <c r="H7801" s="68"/>
      <c r="I7801" s="4">
        <f>ROUND(SUM(I7797,I7800),2)</f>
        <v>32.9</v>
      </c>
    </row>
    <row r="7802" spans="1:9" ht="9.9499999999999993" customHeight="1" x14ac:dyDescent="0.25">
      <c r="A7802" s="8"/>
      <c r="B7802" s="8"/>
      <c r="C7802" s="8"/>
      <c r="D7802" s="8"/>
      <c r="E7802" s="8"/>
      <c r="F7802" s="8"/>
      <c r="G7802" s="62"/>
      <c r="H7802" s="62"/>
      <c r="I7802" s="62"/>
    </row>
    <row r="7803" spans="1:9" ht="20.100000000000001" customHeight="1" x14ac:dyDescent="0.25">
      <c r="A7803" s="63" t="s">
        <v>6170</v>
      </c>
      <c r="B7803" s="63"/>
      <c r="C7803" s="63"/>
      <c r="D7803" s="63"/>
      <c r="E7803" s="63"/>
      <c r="F7803" s="63"/>
      <c r="G7803" s="63"/>
      <c r="H7803" s="63"/>
      <c r="I7803" s="63"/>
    </row>
    <row r="7804" spans="1:9" ht="15" customHeight="1" x14ac:dyDescent="0.25">
      <c r="A7804" s="64" t="s">
        <v>3887</v>
      </c>
      <c r="B7804" s="64"/>
      <c r="C7804" s="65" t="s">
        <v>3</v>
      </c>
      <c r="D7804" s="65"/>
      <c r="E7804" s="65"/>
      <c r="F7804" s="12" t="s">
        <v>4</v>
      </c>
      <c r="G7804" s="12" t="s">
        <v>3725</v>
      </c>
      <c r="H7804" s="12" t="s">
        <v>3726</v>
      </c>
      <c r="I7804" s="12" t="s">
        <v>3727</v>
      </c>
    </row>
    <row r="7805" spans="1:9" ht="15" customHeight="1" x14ac:dyDescent="0.25">
      <c r="A7805" s="13" t="s">
        <v>4890</v>
      </c>
      <c r="B7805" s="14" t="s">
        <v>4891</v>
      </c>
      <c r="C7805" s="66" t="s">
        <v>17</v>
      </c>
      <c r="D7805" s="66"/>
      <c r="E7805" s="66"/>
      <c r="F7805" s="13" t="s">
        <v>740</v>
      </c>
      <c r="G7805" s="15">
        <v>5.24</v>
      </c>
      <c r="H7805" s="16">
        <v>2.73</v>
      </c>
      <c r="I7805" s="16">
        <f>TRUNC(TRUNC(G7805,8)*H7805,2)</f>
        <v>14.3</v>
      </c>
    </row>
    <row r="7806" spans="1:9" ht="15" customHeight="1" x14ac:dyDescent="0.25">
      <c r="A7806" s="13" t="s">
        <v>4648</v>
      </c>
      <c r="B7806" s="14" t="s">
        <v>4649</v>
      </c>
      <c r="C7806" s="66" t="s">
        <v>17</v>
      </c>
      <c r="D7806" s="66"/>
      <c r="E7806" s="66"/>
      <c r="F7806" s="13" t="s">
        <v>740</v>
      </c>
      <c r="G7806" s="15">
        <v>1.37</v>
      </c>
      <c r="H7806" s="16">
        <v>5.22</v>
      </c>
      <c r="I7806" s="16">
        <f>TRUNC(TRUNC(G7806,8)*H7806,2)</f>
        <v>7.15</v>
      </c>
    </row>
    <row r="7807" spans="1:9" ht="29.1" customHeight="1" x14ac:dyDescent="0.25">
      <c r="A7807" s="13" t="s">
        <v>6171</v>
      </c>
      <c r="B7807" s="14" t="s">
        <v>6172</v>
      </c>
      <c r="C7807" s="66" t="s">
        <v>17</v>
      </c>
      <c r="D7807" s="66"/>
      <c r="E7807" s="66"/>
      <c r="F7807" s="13" t="s">
        <v>72</v>
      </c>
      <c r="G7807" s="15">
        <v>1.05</v>
      </c>
      <c r="H7807" s="16">
        <v>123.15</v>
      </c>
      <c r="I7807" s="16">
        <f>TRUNC(TRUNC(G7807,8)*H7807,2)</f>
        <v>129.30000000000001</v>
      </c>
    </row>
    <row r="7808" spans="1:9" ht="15" customHeight="1" x14ac:dyDescent="0.25">
      <c r="A7808" s="8"/>
      <c r="B7808" s="8"/>
      <c r="C7808" s="8"/>
      <c r="D7808" s="8"/>
      <c r="E7808" s="8"/>
      <c r="F7808" s="8"/>
      <c r="G7808" s="67" t="s">
        <v>3896</v>
      </c>
      <c r="H7808" s="67"/>
      <c r="I7808" s="17">
        <f>SUM(I7805:I7807)</f>
        <v>150.75</v>
      </c>
    </row>
    <row r="7809" spans="1:9" ht="15" customHeight="1" x14ac:dyDescent="0.25">
      <c r="A7809" s="64" t="s">
        <v>3872</v>
      </c>
      <c r="B7809" s="64"/>
      <c r="C7809" s="65" t="s">
        <v>3</v>
      </c>
      <c r="D7809" s="65"/>
      <c r="E7809" s="65"/>
      <c r="F7809" s="12" t="s">
        <v>4</v>
      </c>
      <c r="G7809" s="12" t="s">
        <v>3725</v>
      </c>
      <c r="H7809" s="12" t="s">
        <v>3726</v>
      </c>
      <c r="I7809" s="12" t="s">
        <v>3727</v>
      </c>
    </row>
    <row r="7810" spans="1:9" ht="21" customHeight="1" x14ac:dyDescent="0.25">
      <c r="A7810" s="13" t="s">
        <v>5284</v>
      </c>
      <c r="B7810" s="14" t="s">
        <v>5285</v>
      </c>
      <c r="C7810" s="66" t="s">
        <v>17</v>
      </c>
      <c r="D7810" s="66"/>
      <c r="E7810" s="66"/>
      <c r="F7810" s="13" t="s">
        <v>25</v>
      </c>
      <c r="G7810" s="15">
        <v>1.1399999999999999</v>
      </c>
      <c r="H7810" s="16">
        <v>33.369999999999997</v>
      </c>
      <c r="I7810" s="16">
        <f>TRUNC(TRUNC(G7810,8)*H7810,2)</f>
        <v>38.04</v>
      </c>
    </row>
    <row r="7811" spans="1:9" ht="15" customHeight="1" x14ac:dyDescent="0.25">
      <c r="A7811" s="13" t="s">
        <v>3899</v>
      </c>
      <c r="B7811" s="14" t="s">
        <v>3900</v>
      </c>
      <c r="C7811" s="66" t="s">
        <v>17</v>
      </c>
      <c r="D7811" s="66"/>
      <c r="E7811" s="66"/>
      <c r="F7811" s="13" t="s">
        <v>25</v>
      </c>
      <c r="G7811" s="15">
        <v>0.56999999999999995</v>
      </c>
      <c r="H7811" s="16">
        <v>24.37</v>
      </c>
      <c r="I7811" s="16">
        <f>TRUNC(TRUNC(G7811,8)*H7811,2)</f>
        <v>13.89</v>
      </c>
    </row>
    <row r="7812" spans="1:9" ht="18" customHeight="1" x14ac:dyDescent="0.25">
      <c r="A7812" s="8"/>
      <c r="B7812" s="8"/>
      <c r="C7812" s="8"/>
      <c r="D7812" s="8"/>
      <c r="E7812" s="8"/>
      <c r="F7812" s="8"/>
      <c r="G7812" s="67" t="s">
        <v>3875</v>
      </c>
      <c r="H7812" s="67"/>
      <c r="I7812" s="17">
        <f>SUM(I7810:I7811)</f>
        <v>51.93</v>
      </c>
    </row>
    <row r="7813" spans="1:9" ht="15" customHeight="1" x14ac:dyDescent="0.25">
      <c r="A7813" s="8"/>
      <c r="B7813" s="8"/>
      <c r="C7813" s="8"/>
      <c r="D7813" s="8"/>
      <c r="E7813" s="8"/>
      <c r="F7813" s="8"/>
      <c r="G7813" s="68" t="s">
        <v>3745</v>
      </c>
      <c r="H7813" s="68"/>
      <c r="I7813" s="4">
        <f>ROUND(SUM(I7808,I7812),2)</f>
        <v>202.68</v>
      </c>
    </row>
    <row r="7814" spans="1:9" ht="9.9499999999999993" customHeight="1" x14ac:dyDescent="0.25">
      <c r="A7814" s="8"/>
      <c r="B7814" s="8"/>
      <c r="C7814" s="8"/>
      <c r="D7814" s="8"/>
      <c r="E7814" s="8"/>
      <c r="F7814" s="8"/>
      <c r="G7814" s="62"/>
      <c r="H7814" s="62"/>
      <c r="I7814" s="62"/>
    </row>
    <row r="7815" spans="1:9" ht="20.100000000000001" customHeight="1" x14ac:dyDescent="0.25">
      <c r="A7815" s="63" t="s">
        <v>6173</v>
      </c>
      <c r="B7815" s="63"/>
      <c r="C7815" s="63"/>
      <c r="D7815" s="63"/>
      <c r="E7815" s="63"/>
      <c r="F7815" s="63"/>
      <c r="G7815" s="63"/>
      <c r="H7815" s="63"/>
      <c r="I7815" s="63"/>
    </row>
    <row r="7816" spans="1:9" ht="15" customHeight="1" x14ac:dyDescent="0.25">
      <c r="A7816" s="64" t="s">
        <v>3887</v>
      </c>
      <c r="B7816" s="64"/>
      <c r="C7816" s="65" t="s">
        <v>3</v>
      </c>
      <c r="D7816" s="65"/>
      <c r="E7816" s="65"/>
      <c r="F7816" s="12" t="s">
        <v>4</v>
      </c>
      <c r="G7816" s="12" t="s">
        <v>3725</v>
      </c>
      <c r="H7816" s="12" t="s">
        <v>3726</v>
      </c>
      <c r="I7816" s="12" t="s">
        <v>3727</v>
      </c>
    </row>
    <row r="7817" spans="1:9" ht="15" customHeight="1" x14ac:dyDescent="0.25">
      <c r="A7817" s="13" t="s">
        <v>6174</v>
      </c>
      <c r="B7817" s="14" t="s">
        <v>6175</v>
      </c>
      <c r="C7817" s="66" t="s">
        <v>17</v>
      </c>
      <c r="D7817" s="66"/>
      <c r="E7817" s="66"/>
      <c r="F7817" s="13" t="s">
        <v>740</v>
      </c>
      <c r="G7817" s="15">
        <v>6.85</v>
      </c>
      <c r="H7817" s="16">
        <v>0.89</v>
      </c>
      <c r="I7817" s="16">
        <f>TRUNC(TRUNC(G7817,8)*H7817,2)</f>
        <v>6.09</v>
      </c>
    </row>
    <row r="7818" spans="1:9" ht="15" customHeight="1" x14ac:dyDescent="0.25">
      <c r="A7818" s="13" t="s">
        <v>4648</v>
      </c>
      <c r="B7818" s="14" t="s">
        <v>4649</v>
      </c>
      <c r="C7818" s="66" t="s">
        <v>17</v>
      </c>
      <c r="D7818" s="66"/>
      <c r="E7818" s="66"/>
      <c r="F7818" s="13" t="s">
        <v>740</v>
      </c>
      <c r="G7818" s="15">
        <v>0.14099999999999999</v>
      </c>
      <c r="H7818" s="16">
        <v>5.22</v>
      </c>
      <c r="I7818" s="16">
        <f>TRUNC(TRUNC(G7818,8)*H7818,2)</f>
        <v>0.73</v>
      </c>
    </row>
    <row r="7819" spans="1:9" ht="21" customHeight="1" x14ac:dyDescent="0.25">
      <c r="A7819" s="13" t="s">
        <v>6176</v>
      </c>
      <c r="B7819" s="14" t="s">
        <v>6177</v>
      </c>
      <c r="C7819" s="66" t="s">
        <v>17</v>
      </c>
      <c r="D7819" s="66"/>
      <c r="E7819" s="66"/>
      <c r="F7819" s="13" t="s">
        <v>72</v>
      </c>
      <c r="G7819" s="15">
        <v>1.0864</v>
      </c>
      <c r="H7819" s="16">
        <v>41.83</v>
      </c>
      <c r="I7819" s="16">
        <f>TRUNC(TRUNC(G7819,8)*H7819,2)</f>
        <v>45.44</v>
      </c>
    </row>
    <row r="7820" spans="1:9" ht="15" customHeight="1" x14ac:dyDescent="0.25">
      <c r="A7820" s="8"/>
      <c r="B7820" s="8"/>
      <c r="C7820" s="8"/>
      <c r="D7820" s="8"/>
      <c r="E7820" s="8"/>
      <c r="F7820" s="8"/>
      <c r="G7820" s="67" t="s">
        <v>3896</v>
      </c>
      <c r="H7820" s="67"/>
      <c r="I7820" s="17">
        <f>SUM(I7817:I7819)</f>
        <v>52.26</v>
      </c>
    </row>
    <row r="7821" spans="1:9" ht="15" customHeight="1" x14ac:dyDescent="0.25">
      <c r="A7821" s="64" t="s">
        <v>3872</v>
      </c>
      <c r="B7821" s="64"/>
      <c r="C7821" s="65" t="s">
        <v>3</v>
      </c>
      <c r="D7821" s="65"/>
      <c r="E7821" s="65"/>
      <c r="F7821" s="12" t="s">
        <v>4</v>
      </c>
      <c r="G7821" s="12" t="s">
        <v>3725</v>
      </c>
      <c r="H7821" s="12" t="s">
        <v>3726</v>
      </c>
      <c r="I7821" s="12" t="s">
        <v>3727</v>
      </c>
    </row>
    <row r="7822" spans="1:9" ht="21" customHeight="1" x14ac:dyDescent="0.25">
      <c r="A7822" s="13" t="s">
        <v>5284</v>
      </c>
      <c r="B7822" s="14" t="s">
        <v>5285</v>
      </c>
      <c r="C7822" s="66" t="s">
        <v>17</v>
      </c>
      <c r="D7822" s="66"/>
      <c r="E7822" s="66"/>
      <c r="F7822" s="13" t="s">
        <v>25</v>
      </c>
      <c r="G7822" s="15">
        <v>0.74070000000000003</v>
      </c>
      <c r="H7822" s="16">
        <v>33.369999999999997</v>
      </c>
      <c r="I7822" s="16">
        <f>TRUNC(TRUNC(G7822,8)*H7822,2)</f>
        <v>24.71</v>
      </c>
    </row>
    <row r="7823" spans="1:9" ht="15" customHeight="1" x14ac:dyDescent="0.25">
      <c r="A7823" s="13" t="s">
        <v>3899</v>
      </c>
      <c r="B7823" s="14" t="s">
        <v>3900</v>
      </c>
      <c r="C7823" s="66" t="s">
        <v>17</v>
      </c>
      <c r="D7823" s="66"/>
      <c r="E7823" s="66"/>
      <c r="F7823" s="13" t="s">
        <v>25</v>
      </c>
      <c r="G7823" s="15">
        <v>0.32590000000000002</v>
      </c>
      <c r="H7823" s="16">
        <v>24.37</v>
      </c>
      <c r="I7823" s="16">
        <f>TRUNC(TRUNC(G7823,8)*H7823,2)</f>
        <v>7.94</v>
      </c>
    </row>
    <row r="7824" spans="1:9" ht="18" customHeight="1" x14ac:dyDescent="0.25">
      <c r="A7824" s="8"/>
      <c r="B7824" s="8"/>
      <c r="C7824" s="8"/>
      <c r="D7824" s="8"/>
      <c r="E7824" s="8"/>
      <c r="F7824" s="8"/>
      <c r="G7824" s="67" t="s">
        <v>3875</v>
      </c>
      <c r="H7824" s="67"/>
      <c r="I7824" s="17">
        <f>SUM(I7822:I7823)</f>
        <v>32.65</v>
      </c>
    </row>
    <row r="7825" spans="1:9" ht="15" customHeight="1" x14ac:dyDescent="0.25">
      <c r="A7825" s="8"/>
      <c r="B7825" s="8"/>
      <c r="C7825" s="8"/>
      <c r="D7825" s="8"/>
      <c r="E7825" s="8"/>
      <c r="F7825" s="8"/>
      <c r="G7825" s="68" t="s">
        <v>3745</v>
      </c>
      <c r="H7825" s="68"/>
      <c r="I7825" s="4">
        <f>ROUND(SUM(I7820,I7824),2)</f>
        <v>84.91</v>
      </c>
    </row>
    <row r="7826" spans="1:9" ht="9.9499999999999993" customHeight="1" x14ac:dyDescent="0.25">
      <c r="A7826" s="8"/>
      <c r="B7826" s="8"/>
      <c r="C7826" s="8"/>
      <c r="D7826" s="8"/>
      <c r="E7826" s="8"/>
      <c r="F7826" s="8"/>
      <c r="G7826" s="62"/>
      <c r="H7826" s="62"/>
      <c r="I7826" s="62"/>
    </row>
    <row r="7827" spans="1:9" ht="20.100000000000001" customHeight="1" x14ac:dyDescent="0.25">
      <c r="A7827" s="63" t="s">
        <v>6178</v>
      </c>
      <c r="B7827" s="63"/>
      <c r="C7827" s="63"/>
      <c r="D7827" s="63"/>
      <c r="E7827" s="63"/>
      <c r="F7827" s="63"/>
      <c r="G7827" s="63"/>
      <c r="H7827" s="63"/>
      <c r="I7827" s="63"/>
    </row>
    <row r="7828" spans="1:9" ht="15" customHeight="1" x14ac:dyDescent="0.25">
      <c r="A7828" s="64" t="s">
        <v>3741</v>
      </c>
      <c r="B7828" s="64"/>
      <c r="C7828" s="65" t="s">
        <v>3</v>
      </c>
      <c r="D7828" s="65"/>
      <c r="E7828" s="65"/>
      <c r="F7828" s="12" t="s">
        <v>4</v>
      </c>
      <c r="G7828" s="12" t="s">
        <v>3725</v>
      </c>
      <c r="H7828" s="12" t="s">
        <v>3726</v>
      </c>
      <c r="I7828" s="12" t="s">
        <v>3727</v>
      </c>
    </row>
    <row r="7829" spans="1:9" ht="21" customHeight="1" x14ac:dyDescent="0.25">
      <c r="A7829" s="13" t="s">
        <v>6179</v>
      </c>
      <c r="B7829" s="14" t="s">
        <v>6180</v>
      </c>
      <c r="C7829" s="66" t="s">
        <v>17</v>
      </c>
      <c r="D7829" s="66"/>
      <c r="E7829" s="66"/>
      <c r="F7829" s="13" t="s">
        <v>72</v>
      </c>
      <c r="G7829" s="15">
        <v>1</v>
      </c>
      <c r="H7829" s="16">
        <v>123.9</v>
      </c>
      <c r="I7829" s="16">
        <f>ROUND(ROUND(G7829,8)*H7829,2)</f>
        <v>123.9</v>
      </c>
    </row>
    <row r="7830" spans="1:9" ht="15" customHeight="1" x14ac:dyDescent="0.25">
      <c r="A7830" s="8"/>
      <c r="B7830" s="8"/>
      <c r="C7830" s="8"/>
      <c r="D7830" s="8"/>
      <c r="E7830" s="8"/>
      <c r="F7830" s="8"/>
      <c r="G7830" s="67" t="s">
        <v>3744</v>
      </c>
      <c r="H7830" s="67"/>
      <c r="I7830" s="17">
        <f>SUM(I7829:I7829)</f>
        <v>123.9</v>
      </c>
    </row>
    <row r="7831" spans="1:9" ht="15" customHeight="1" x14ac:dyDescent="0.25">
      <c r="A7831" s="69" t="s">
        <v>6181</v>
      </c>
      <c r="B7831" s="69"/>
      <c r="C7831" s="69"/>
      <c r="D7831" s="8"/>
      <c r="E7831" s="8"/>
      <c r="F7831" s="8"/>
      <c r="G7831" s="68" t="s">
        <v>3745</v>
      </c>
      <c r="H7831" s="68"/>
      <c r="I7831" s="4">
        <v>123.9</v>
      </c>
    </row>
    <row r="7832" spans="1:9" ht="9.9499999999999993" customHeight="1" x14ac:dyDescent="0.25">
      <c r="A7832" s="8"/>
      <c r="B7832" s="8"/>
      <c r="C7832" s="8"/>
      <c r="D7832" s="8"/>
      <c r="E7832" s="8"/>
      <c r="F7832" s="8"/>
      <c r="G7832" s="62"/>
      <c r="H7832" s="62"/>
      <c r="I7832" s="62"/>
    </row>
    <row r="7833" spans="1:9" ht="20.100000000000001" customHeight="1" x14ac:dyDescent="0.25">
      <c r="A7833" s="63" t="s">
        <v>6182</v>
      </c>
      <c r="B7833" s="63"/>
      <c r="C7833" s="63"/>
      <c r="D7833" s="63"/>
      <c r="E7833" s="63"/>
      <c r="F7833" s="63"/>
      <c r="G7833" s="63"/>
      <c r="H7833" s="63"/>
      <c r="I7833" s="63"/>
    </row>
    <row r="7834" spans="1:9" ht="15" customHeight="1" x14ac:dyDescent="0.25">
      <c r="A7834" s="64" t="s">
        <v>3887</v>
      </c>
      <c r="B7834" s="64"/>
      <c r="C7834" s="65" t="s">
        <v>3</v>
      </c>
      <c r="D7834" s="65"/>
      <c r="E7834" s="65"/>
      <c r="F7834" s="12" t="s">
        <v>4</v>
      </c>
      <c r="G7834" s="12" t="s">
        <v>3725</v>
      </c>
      <c r="H7834" s="12" t="s">
        <v>3726</v>
      </c>
      <c r="I7834" s="12" t="s">
        <v>3727</v>
      </c>
    </row>
    <row r="7835" spans="1:9" ht="21" customHeight="1" x14ac:dyDescent="0.25">
      <c r="A7835" s="13" t="s">
        <v>6183</v>
      </c>
      <c r="B7835" s="14" t="s">
        <v>6184</v>
      </c>
      <c r="C7835" s="66" t="s">
        <v>17</v>
      </c>
      <c r="D7835" s="66"/>
      <c r="E7835" s="66"/>
      <c r="F7835" s="13" t="s">
        <v>740</v>
      </c>
      <c r="G7835" s="15">
        <v>0.2</v>
      </c>
      <c r="H7835" s="16">
        <v>46.92</v>
      </c>
      <c r="I7835" s="16">
        <f>TRUNC(TRUNC(G7835,8)*H7835,2)</f>
        <v>9.3800000000000008</v>
      </c>
    </row>
    <row r="7836" spans="1:9" ht="21" customHeight="1" x14ac:dyDescent="0.25">
      <c r="A7836" s="13" t="s">
        <v>6185</v>
      </c>
      <c r="B7836" s="14" t="s">
        <v>6186</v>
      </c>
      <c r="C7836" s="66" t="s">
        <v>188</v>
      </c>
      <c r="D7836" s="66"/>
      <c r="E7836" s="66"/>
      <c r="F7836" s="13" t="s">
        <v>193</v>
      </c>
      <c r="G7836" s="15">
        <v>1.1000000000000001</v>
      </c>
      <c r="H7836" s="16">
        <v>110.03</v>
      </c>
      <c r="I7836" s="16">
        <f>TRUNC(TRUNC(G7836,8)*H7836,2)</f>
        <v>121.03</v>
      </c>
    </row>
    <row r="7837" spans="1:9" ht="15" customHeight="1" x14ac:dyDescent="0.25">
      <c r="A7837" s="8"/>
      <c r="B7837" s="8"/>
      <c r="C7837" s="8"/>
      <c r="D7837" s="8"/>
      <c r="E7837" s="8"/>
      <c r="F7837" s="8"/>
      <c r="G7837" s="67" t="s">
        <v>3896</v>
      </c>
      <c r="H7837" s="67"/>
      <c r="I7837" s="17">
        <f>SUM(I7835:I7836)</f>
        <v>130.41</v>
      </c>
    </row>
    <row r="7838" spans="1:9" ht="15" customHeight="1" x14ac:dyDescent="0.25">
      <c r="A7838" s="64" t="s">
        <v>3872</v>
      </c>
      <c r="B7838" s="64"/>
      <c r="C7838" s="65" t="s">
        <v>3</v>
      </c>
      <c r="D7838" s="65"/>
      <c r="E7838" s="65"/>
      <c r="F7838" s="12" t="s">
        <v>4</v>
      </c>
      <c r="G7838" s="12" t="s">
        <v>3725</v>
      </c>
      <c r="H7838" s="12" t="s">
        <v>3726</v>
      </c>
      <c r="I7838" s="12" t="s">
        <v>3727</v>
      </c>
    </row>
    <row r="7839" spans="1:9" ht="21" customHeight="1" x14ac:dyDescent="0.25">
      <c r="A7839" s="13" t="s">
        <v>3897</v>
      </c>
      <c r="B7839" s="14" t="s">
        <v>3898</v>
      </c>
      <c r="C7839" s="66" t="s">
        <v>17</v>
      </c>
      <c r="D7839" s="66"/>
      <c r="E7839" s="66"/>
      <c r="F7839" s="13" t="s">
        <v>25</v>
      </c>
      <c r="G7839" s="15">
        <v>0.8</v>
      </c>
      <c r="H7839" s="16">
        <v>33.07</v>
      </c>
      <c r="I7839" s="16">
        <f>TRUNC(TRUNC(G7839,8)*H7839,2)</f>
        <v>26.45</v>
      </c>
    </row>
    <row r="7840" spans="1:9" ht="15" customHeight="1" x14ac:dyDescent="0.25">
      <c r="A7840" s="13" t="s">
        <v>3899</v>
      </c>
      <c r="B7840" s="14" t="s">
        <v>3900</v>
      </c>
      <c r="C7840" s="66" t="s">
        <v>17</v>
      </c>
      <c r="D7840" s="66"/>
      <c r="E7840" s="66"/>
      <c r="F7840" s="13" t="s">
        <v>25</v>
      </c>
      <c r="G7840" s="15">
        <v>0.8</v>
      </c>
      <c r="H7840" s="16">
        <v>24.37</v>
      </c>
      <c r="I7840" s="16">
        <f>TRUNC(TRUNC(G7840,8)*H7840,2)</f>
        <v>19.489999999999998</v>
      </c>
    </row>
    <row r="7841" spans="1:9" ht="18" customHeight="1" x14ac:dyDescent="0.25">
      <c r="A7841" s="8"/>
      <c r="B7841" s="8"/>
      <c r="C7841" s="8"/>
      <c r="D7841" s="8"/>
      <c r="E7841" s="8"/>
      <c r="F7841" s="8"/>
      <c r="G7841" s="67" t="s">
        <v>3875</v>
      </c>
      <c r="H7841" s="67"/>
      <c r="I7841" s="17">
        <f>SUM(I7839:I7840)</f>
        <v>45.94</v>
      </c>
    </row>
    <row r="7842" spans="1:9" ht="15" customHeight="1" x14ac:dyDescent="0.25">
      <c r="A7842" s="8"/>
      <c r="B7842" s="8"/>
      <c r="C7842" s="8"/>
      <c r="D7842" s="8"/>
      <c r="E7842" s="8"/>
      <c r="F7842" s="8"/>
      <c r="G7842" s="68" t="s">
        <v>3745</v>
      </c>
      <c r="H7842" s="68"/>
      <c r="I7842" s="4">
        <f>ROUND(SUM(I7837,I7841),2)</f>
        <v>176.35</v>
      </c>
    </row>
    <row r="7843" spans="1:9" ht="9.9499999999999993" customHeight="1" x14ac:dyDescent="0.25">
      <c r="A7843" s="8"/>
      <c r="B7843" s="8"/>
      <c r="C7843" s="8"/>
      <c r="D7843" s="8"/>
      <c r="E7843" s="8"/>
      <c r="F7843" s="8"/>
      <c r="G7843" s="62"/>
      <c r="H7843" s="62"/>
      <c r="I7843" s="62"/>
    </row>
    <row r="7844" spans="1:9" ht="20.100000000000001" customHeight="1" x14ac:dyDescent="0.25">
      <c r="A7844" s="63" t="s">
        <v>6187</v>
      </c>
      <c r="B7844" s="63"/>
      <c r="C7844" s="63"/>
      <c r="D7844" s="63"/>
      <c r="E7844" s="63"/>
      <c r="F7844" s="63"/>
      <c r="G7844" s="63"/>
      <c r="H7844" s="63"/>
      <c r="I7844" s="63"/>
    </row>
    <row r="7845" spans="1:9" ht="15" customHeight="1" x14ac:dyDescent="0.25">
      <c r="A7845" s="64" t="s">
        <v>3741</v>
      </c>
      <c r="B7845" s="64"/>
      <c r="C7845" s="65" t="s">
        <v>3</v>
      </c>
      <c r="D7845" s="65"/>
      <c r="E7845" s="65"/>
      <c r="F7845" s="12" t="s">
        <v>4</v>
      </c>
      <c r="G7845" s="12" t="s">
        <v>3725</v>
      </c>
      <c r="H7845" s="12" t="s">
        <v>3726</v>
      </c>
      <c r="I7845" s="12" t="s">
        <v>3727</v>
      </c>
    </row>
    <row r="7846" spans="1:9" ht="38.1" customHeight="1" x14ac:dyDescent="0.25">
      <c r="A7846" s="13" t="s">
        <v>6188</v>
      </c>
      <c r="B7846" s="14" t="s">
        <v>6189</v>
      </c>
      <c r="C7846" s="66" t="s">
        <v>188</v>
      </c>
      <c r="D7846" s="66"/>
      <c r="E7846" s="66"/>
      <c r="F7846" s="13" t="s">
        <v>6190</v>
      </c>
      <c r="G7846" s="15">
        <v>1</v>
      </c>
      <c r="H7846" s="16">
        <v>285</v>
      </c>
      <c r="I7846" s="16">
        <f>TRUNC(TRUNC(G7846,8)*H7846,2)</f>
        <v>285</v>
      </c>
    </row>
    <row r="7847" spans="1:9" ht="15" customHeight="1" x14ac:dyDescent="0.25">
      <c r="A7847" s="8"/>
      <c r="B7847" s="8"/>
      <c r="C7847" s="8"/>
      <c r="D7847" s="8"/>
      <c r="E7847" s="8"/>
      <c r="F7847" s="8"/>
      <c r="G7847" s="67" t="s">
        <v>3744</v>
      </c>
      <c r="H7847" s="67"/>
      <c r="I7847" s="17">
        <f>SUM(I7846:I7846)</f>
        <v>285</v>
      </c>
    </row>
    <row r="7848" spans="1:9" ht="15" customHeight="1" x14ac:dyDescent="0.25">
      <c r="A7848" s="8"/>
      <c r="B7848" s="8"/>
      <c r="C7848" s="8"/>
      <c r="D7848" s="8"/>
      <c r="E7848" s="8"/>
      <c r="F7848" s="8"/>
      <c r="G7848" s="68" t="s">
        <v>3745</v>
      </c>
      <c r="H7848" s="68"/>
      <c r="I7848" s="4">
        <f>ROUND(SUM(I7847),2)</f>
        <v>285</v>
      </c>
    </row>
    <row r="7849" spans="1:9" ht="9.9499999999999993" customHeight="1" x14ac:dyDescent="0.25">
      <c r="A7849" s="8"/>
      <c r="B7849" s="8"/>
      <c r="C7849" s="8"/>
      <c r="D7849" s="8"/>
      <c r="E7849" s="8"/>
      <c r="F7849" s="8"/>
      <c r="G7849" s="62"/>
      <c r="H7849" s="62"/>
      <c r="I7849" s="62"/>
    </row>
    <row r="7850" spans="1:9" ht="20.100000000000001" customHeight="1" x14ac:dyDescent="0.25">
      <c r="A7850" s="63" t="s">
        <v>6191</v>
      </c>
      <c r="B7850" s="63"/>
      <c r="C7850" s="63"/>
      <c r="D7850" s="63"/>
      <c r="E7850" s="63"/>
      <c r="F7850" s="63"/>
      <c r="G7850" s="63"/>
      <c r="H7850" s="63"/>
      <c r="I7850" s="63"/>
    </row>
    <row r="7851" spans="1:9" ht="15" customHeight="1" x14ac:dyDescent="0.25">
      <c r="A7851" s="64" t="s">
        <v>3741</v>
      </c>
      <c r="B7851" s="64"/>
      <c r="C7851" s="65" t="s">
        <v>3</v>
      </c>
      <c r="D7851" s="65"/>
      <c r="E7851" s="65"/>
      <c r="F7851" s="12" t="s">
        <v>4</v>
      </c>
      <c r="G7851" s="12" t="s">
        <v>3725</v>
      </c>
      <c r="H7851" s="12" t="s">
        <v>3726</v>
      </c>
      <c r="I7851" s="12" t="s">
        <v>3727</v>
      </c>
    </row>
    <row r="7852" spans="1:9" ht="21" customHeight="1" x14ac:dyDescent="0.25">
      <c r="A7852" s="13" t="s">
        <v>6192</v>
      </c>
      <c r="B7852" s="14" t="s">
        <v>2757</v>
      </c>
      <c r="C7852" s="66" t="s">
        <v>188</v>
      </c>
      <c r="D7852" s="66"/>
      <c r="E7852" s="66"/>
      <c r="F7852" s="13" t="s">
        <v>193</v>
      </c>
      <c r="G7852" s="15">
        <v>1</v>
      </c>
      <c r="H7852" s="16">
        <v>1749.08</v>
      </c>
      <c r="I7852" s="16">
        <f>TRUNC(TRUNC(G7852,8)*H7852,2)</f>
        <v>1749.08</v>
      </c>
    </row>
    <row r="7853" spans="1:9" ht="15" customHeight="1" x14ac:dyDescent="0.25">
      <c r="A7853" s="8"/>
      <c r="B7853" s="8"/>
      <c r="C7853" s="8"/>
      <c r="D7853" s="8"/>
      <c r="E7853" s="8"/>
      <c r="F7853" s="8"/>
      <c r="G7853" s="67" t="s">
        <v>3744</v>
      </c>
      <c r="H7853" s="67"/>
      <c r="I7853" s="17">
        <f>SUM(I7852:I7852)</f>
        <v>1749.08</v>
      </c>
    </row>
    <row r="7854" spans="1:9" ht="15" customHeight="1" x14ac:dyDescent="0.25">
      <c r="A7854" s="8"/>
      <c r="B7854" s="8"/>
      <c r="C7854" s="8"/>
      <c r="D7854" s="8"/>
      <c r="E7854" s="8"/>
      <c r="F7854" s="8"/>
      <c r="G7854" s="68" t="s">
        <v>3745</v>
      </c>
      <c r="H7854" s="68"/>
      <c r="I7854" s="4">
        <f>ROUND(SUM(I7853),2)</f>
        <v>1749.08</v>
      </c>
    </row>
    <row r="7855" spans="1:9" ht="9.9499999999999993" customHeight="1" x14ac:dyDescent="0.25">
      <c r="A7855" s="8"/>
      <c r="B7855" s="8"/>
      <c r="C7855" s="8"/>
      <c r="D7855" s="8"/>
      <c r="E7855" s="8"/>
      <c r="F7855" s="8"/>
      <c r="G7855" s="62"/>
      <c r="H7855" s="62"/>
      <c r="I7855" s="62"/>
    </row>
    <row r="7856" spans="1:9" ht="20.100000000000001" customHeight="1" x14ac:dyDescent="0.25">
      <c r="A7856" s="63" t="s">
        <v>6193</v>
      </c>
      <c r="B7856" s="63"/>
      <c r="C7856" s="63"/>
      <c r="D7856" s="63"/>
      <c r="E7856" s="63"/>
      <c r="F7856" s="63"/>
      <c r="G7856" s="63"/>
      <c r="H7856" s="63"/>
      <c r="I7856" s="63"/>
    </row>
    <row r="7857" spans="1:9" ht="15" customHeight="1" x14ac:dyDescent="0.25">
      <c r="A7857" s="64" t="s">
        <v>3887</v>
      </c>
      <c r="B7857" s="64"/>
      <c r="C7857" s="65" t="s">
        <v>3</v>
      </c>
      <c r="D7857" s="65"/>
      <c r="E7857" s="65"/>
      <c r="F7857" s="12" t="s">
        <v>4</v>
      </c>
      <c r="G7857" s="12" t="s">
        <v>3725</v>
      </c>
      <c r="H7857" s="12" t="s">
        <v>3726</v>
      </c>
      <c r="I7857" s="12" t="s">
        <v>3727</v>
      </c>
    </row>
    <row r="7858" spans="1:9" ht="21" customHeight="1" x14ac:dyDescent="0.25">
      <c r="A7858" s="13" t="s">
        <v>5413</v>
      </c>
      <c r="B7858" s="14" t="s">
        <v>5414</v>
      </c>
      <c r="C7858" s="66" t="s">
        <v>17</v>
      </c>
      <c r="D7858" s="66"/>
      <c r="E7858" s="66"/>
      <c r="F7858" s="13" t="s">
        <v>178</v>
      </c>
      <c r="G7858" s="15">
        <v>4.0359999999999996</v>
      </c>
      <c r="H7858" s="16">
        <v>2.74</v>
      </c>
      <c r="I7858" s="16">
        <f>TRUNC(TRUNC(G7858,8)*H7858,2)</f>
        <v>11.05</v>
      </c>
    </row>
    <row r="7859" spans="1:9" ht="21" customHeight="1" x14ac:dyDescent="0.25">
      <c r="A7859" s="13" t="s">
        <v>6194</v>
      </c>
      <c r="B7859" s="14" t="s">
        <v>6195</v>
      </c>
      <c r="C7859" s="66" t="s">
        <v>17</v>
      </c>
      <c r="D7859" s="66"/>
      <c r="E7859" s="66"/>
      <c r="F7859" s="13" t="s">
        <v>178</v>
      </c>
      <c r="G7859" s="15">
        <v>4.609</v>
      </c>
      <c r="H7859" s="16">
        <v>17</v>
      </c>
      <c r="I7859" s="16">
        <f>TRUNC(TRUNC(G7859,8)*H7859,2)</f>
        <v>78.349999999999994</v>
      </c>
    </row>
    <row r="7860" spans="1:9" ht="15" customHeight="1" x14ac:dyDescent="0.25">
      <c r="A7860" s="13" t="s">
        <v>4873</v>
      </c>
      <c r="B7860" s="14" t="s">
        <v>4874</v>
      </c>
      <c r="C7860" s="66" t="s">
        <v>17</v>
      </c>
      <c r="D7860" s="66"/>
      <c r="E7860" s="66"/>
      <c r="F7860" s="13" t="s">
        <v>72</v>
      </c>
      <c r="G7860" s="15">
        <v>1</v>
      </c>
      <c r="H7860" s="16">
        <v>311.66000000000003</v>
      </c>
      <c r="I7860" s="16">
        <f>TRUNC(TRUNC(G7860,8)*H7860,2)</f>
        <v>311.66000000000003</v>
      </c>
    </row>
    <row r="7861" spans="1:9" ht="15" customHeight="1" x14ac:dyDescent="0.25">
      <c r="A7861" s="8"/>
      <c r="B7861" s="8"/>
      <c r="C7861" s="8"/>
      <c r="D7861" s="8"/>
      <c r="E7861" s="8"/>
      <c r="F7861" s="8"/>
      <c r="G7861" s="67" t="s">
        <v>3896</v>
      </c>
      <c r="H7861" s="67"/>
      <c r="I7861" s="17">
        <f>SUM(I7858:I7860)</f>
        <v>401.06</v>
      </c>
    </row>
    <row r="7862" spans="1:9" ht="15" customHeight="1" x14ac:dyDescent="0.25">
      <c r="A7862" s="64" t="s">
        <v>3872</v>
      </c>
      <c r="B7862" s="64"/>
      <c r="C7862" s="65" t="s">
        <v>3</v>
      </c>
      <c r="D7862" s="65"/>
      <c r="E7862" s="65"/>
      <c r="F7862" s="12" t="s">
        <v>4</v>
      </c>
      <c r="G7862" s="12" t="s">
        <v>3725</v>
      </c>
      <c r="H7862" s="12" t="s">
        <v>3726</v>
      </c>
      <c r="I7862" s="12" t="s">
        <v>3727</v>
      </c>
    </row>
    <row r="7863" spans="1:9" ht="15" customHeight="1" x14ac:dyDescent="0.25">
      <c r="A7863" s="13" t="s">
        <v>3899</v>
      </c>
      <c r="B7863" s="14" t="s">
        <v>3900</v>
      </c>
      <c r="C7863" s="66" t="s">
        <v>17</v>
      </c>
      <c r="D7863" s="66"/>
      <c r="E7863" s="66"/>
      <c r="F7863" s="13" t="s">
        <v>25</v>
      </c>
      <c r="G7863" s="15">
        <v>0.46600000000000003</v>
      </c>
      <c r="H7863" s="16">
        <v>24.37</v>
      </c>
      <c r="I7863" s="16">
        <f>TRUNC(TRUNC(G7863,8)*H7863,2)</f>
        <v>11.35</v>
      </c>
    </row>
    <row r="7864" spans="1:9" ht="15" customHeight="1" x14ac:dyDescent="0.25">
      <c r="A7864" s="13" t="s">
        <v>5166</v>
      </c>
      <c r="B7864" s="14" t="s">
        <v>5167</v>
      </c>
      <c r="C7864" s="66" t="s">
        <v>17</v>
      </c>
      <c r="D7864" s="66"/>
      <c r="E7864" s="66"/>
      <c r="F7864" s="13" t="s">
        <v>25</v>
      </c>
      <c r="G7864" s="15">
        <v>0.47899999999999998</v>
      </c>
      <c r="H7864" s="16">
        <v>25.17</v>
      </c>
      <c r="I7864" s="16">
        <f>TRUNC(TRUNC(G7864,8)*H7864,2)</f>
        <v>12.05</v>
      </c>
    </row>
    <row r="7865" spans="1:9" ht="18" customHeight="1" x14ac:dyDescent="0.25">
      <c r="A7865" s="8"/>
      <c r="B7865" s="8"/>
      <c r="C7865" s="8"/>
      <c r="D7865" s="8"/>
      <c r="E7865" s="8"/>
      <c r="F7865" s="8"/>
      <c r="G7865" s="67" t="s">
        <v>3875</v>
      </c>
      <c r="H7865" s="67"/>
      <c r="I7865" s="17">
        <f>SUM(I7863:I7864)</f>
        <v>23.4</v>
      </c>
    </row>
    <row r="7866" spans="1:9" ht="15" customHeight="1" x14ac:dyDescent="0.25">
      <c r="A7866" s="8"/>
      <c r="B7866" s="8"/>
      <c r="C7866" s="8"/>
      <c r="D7866" s="8"/>
      <c r="E7866" s="8"/>
      <c r="F7866" s="8"/>
      <c r="G7866" s="68" t="s">
        <v>3745</v>
      </c>
      <c r="H7866" s="68"/>
      <c r="I7866" s="4">
        <f>ROUND(SUM(I7861,I7865),2)</f>
        <v>424.46</v>
      </c>
    </row>
    <row r="7867" spans="1:9" ht="9.9499999999999993" customHeight="1" x14ac:dyDescent="0.25">
      <c r="A7867" s="8"/>
      <c r="B7867" s="8"/>
      <c r="C7867" s="8"/>
      <c r="D7867" s="8"/>
      <c r="E7867" s="8"/>
      <c r="F7867" s="8"/>
      <c r="G7867" s="62"/>
      <c r="H7867" s="62"/>
      <c r="I7867" s="62"/>
    </row>
    <row r="7868" spans="1:9" ht="20.100000000000001" customHeight="1" x14ac:dyDescent="0.25">
      <c r="A7868" s="63" t="s">
        <v>6196</v>
      </c>
      <c r="B7868" s="63"/>
      <c r="C7868" s="63"/>
      <c r="D7868" s="63"/>
      <c r="E7868" s="63"/>
      <c r="F7868" s="63"/>
      <c r="G7868" s="63"/>
      <c r="H7868" s="63"/>
      <c r="I7868" s="63"/>
    </row>
    <row r="7869" spans="1:9" ht="15" customHeight="1" x14ac:dyDescent="0.25">
      <c r="A7869" s="64" t="s">
        <v>3887</v>
      </c>
      <c r="B7869" s="64"/>
      <c r="C7869" s="65" t="s">
        <v>3</v>
      </c>
      <c r="D7869" s="65"/>
      <c r="E7869" s="65"/>
      <c r="F7869" s="12" t="s">
        <v>4</v>
      </c>
      <c r="G7869" s="12" t="s">
        <v>3725</v>
      </c>
      <c r="H7869" s="12" t="s">
        <v>3726</v>
      </c>
      <c r="I7869" s="12" t="s">
        <v>3727</v>
      </c>
    </row>
    <row r="7870" spans="1:9" ht="15" customHeight="1" x14ac:dyDescent="0.25">
      <c r="A7870" s="13" t="s">
        <v>4582</v>
      </c>
      <c r="B7870" s="14" t="s">
        <v>4583</v>
      </c>
      <c r="C7870" s="66" t="s">
        <v>17</v>
      </c>
      <c r="D7870" s="66"/>
      <c r="E7870" s="66"/>
      <c r="F7870" s="13" t="s">
        <v>4149</v>
      </c>
      <c r="G7870" s="15">
        <v>0.22850000000000001</v>
      </c>
      <c r="H7870" s="16">
        <v>32.25</v>
      </c>
      <c r="I7870" s="16">
        <f>TRUNC(TRUNC(G7870,8)*H7870,2)</f>
        <v>7.36</v>
      </c>
    </row>
    <row r="7871" spans="1:9" ht="15" customHeight="1" x14ac:dyDescent="0.25">
      <c r="A7871" s="8"/>
      <c r="B7871" s="8"/>
      <c r="C7871" s="8"/>
      <c r="D7871" s="8"/>
      <c r="E7871" s="8"/>
      <c r="F7871" s="8"/>
      <c r="G7871" s="67" t="s">
        <v>3896</v>
      </c>
      <c r="H7871" s="67"/>
      <c r="I7871" s="17">
        <f>SUM(I7870:I7870)</f>
        <v>7.36</v>
      </c>
    </row>
    <row r="7872" spans="1:9" ht="15" customHeight="1" x14ac:dyDescent="0.25">
      <c r="A7872" s="64" t="s">
        <v>3872</v>
      </c>
      <c r="B7872" s="64"/>
      <c r="C7872" s="65" t="s">
        <v>3</v>
      </c>
      <c r="D7872" s="65"/>
      <c r="E7872" s="65"/>
      <c r="F7872" s="12" t="s">
        <v>4</v>
      </c>
      <c r="G7872" s="12" t="s">
        <v>3725</v>
      </c>
      <c r="H7872" s="12" t="s">
        <v>3726</v>
      </c>
      <c r="I7872" s="12" t="s">
        <v>3727</v>
      </c>
    </row>
    <row r="7873" spans="1:9" ht="15" customHeight="1" x14ac:dyDescent="0.25">
      <c r="A7873" s="13" t="s">
        <v>4576</v>
      </c>
      <c r="B7873" s="14" t="s">
        <v>4577</v>
      </c>
      <c r="C7873" s="66" t="s">
        <v>17</v>
      </c>
      <c r="D7873" s="66"/>
      <c r="E7873" s="66"/>
      <c r="F7873" s="13" t="s">
        <v>25</v>
      </c>
      <c r="G7873" s="15">
        <v>0.22700000000000001</v>
      </c>
      <c r="H7873" s="16">
        <v>35.18</v>
      </c>
      <c r="I7873" s="16">
        <f>TRUNC(TRUNC(G7873,8)*H7873,2)</f>
        <v>7.98</v>
      </c>
    </row>
    <row r="7874" spans="1:9" ht="15" customHeight="1" x14ac:dyDescent="0.25">
      <c r="A7874" s="13" t="s">
        <v>3899</v>
      </c>
      <c r="B7874" s="14" t="s">
        <v>3900</v>
      </c>
      <c r="C7874" s="66" t="s">
        <v>17</v>
      </c>
      <c r="D7874" s="66"/>
      <c r="E7874" s="66"/>
      <c r="F7874" s="13" t="s">
        <v>25</v>
      </c>
      <c r="G7874" s="15">
        <v>7.5700000000000003E-2</v>
      </c>
      <c r="H7874" s="16">
        <v>24.37</v>
      </c>
      <c r="I7874" s="16">
        <f>TRUNC(TRUNC(G7874,8)*H7874,2)</f>
        <v>1.84</v>
      </c>
    </row>
    <row r="7875" spans="1:9" ht="18" customHeight="1" x14ac:dyDescent="0.25">
      <c r="A7875" s="8"/>
      <c r="B7875" s="8"/>
      <c r="C7875" s="8"/>
      <c r="D7875" s="8"/>
      <c r="E7875" s="8"/>
      <c r="F7875" s="8"/>
      <c r="G7875" s="67" t="s">
        <v>3875</v>
      </c>
      <c r="H7875" s="67"/>
      <c r="I7875" s="17">
        <f>SUM(I7873:I7874)</f>
        <v>9.82</v>
      </c>
    </row>
    <row r="7876" spans="1:9" ht="15" customHeight="1" x14ac:dyDescent="0.25">
      <c r="A7876" s="8"/>
      <c r="B7876" s="8"/>
      <c r="C7876" s="8"/>
      <c r="D7876" s="8"/>
      <c r="E7876" s="8"/>
      <c r="F7876" s="8"/>
      <c r="G7876" s="68" t="s">
        <v>3745</v>
      </c>
      <c r="H7876" s="68"/>
      <c r="I7876" s="4">
        <f>ROUND(SUM(I7871,I7875),2)</f>
        <v>17.18</v>
      </c>
    </row>
    <row r="7877" spans="1:9" ht="9.9499999999999993" customHeight="1" x14ac:dyDescent="0.25">
      <c r="A7877" s="8"/>
      <c r="B7877" s="8"/>
      <c r="C7877" s="8"/>
      <c r="D7877" s="8"/>
      <c r="E7877" s="8"/>
      <c r="F7877" s="8"/>
      <c r="G7877" s="62"/>
      <c r="H7877" s="62"/>
      <c r="I7877" s="62"/>
    </row>
    <row r="7878" spans="1:9" ht="27" customHeight="1" x14ac:dyDescent="0.25">
      <c r="A7878" s="63" t="s">
        <v>6197</v>
      </c>
      <c r="B7878" s="63"/>
      <c r="C7878" s="63"/>
      <c r="D7878" s="63"/>
      <c r="E7878" s="63"/>
      <c r="F7878" s="63"/>
      <c r="G7878" s="63"/>
      <c r="H7878" s="63"/>
      <c r="I7878" s="63"/>
    </row>
    <row r="7879" spans="1:9" ht="15" customHeight="1" x14ac:dyDescent="0.25">
      <c r="A7879" s="64" t="s">
        <v>3887</v>
      </c>
      <c r="B7879" s="64"/>
      <c r="C7879" s="65" t="s">
        <v>3</v>
      </c>
      <c r="D7879" s="65"/>
      <c r="E7879" s="65"/>
      <c r="F7879" s="12" t="s">
        <v>4</v>
      </c>
      <c r="G7879" s="12" t="s">
        <v>3725</v>
      </c>
      <c r="H7879" s="12" t="s">
        <v>3726</v>
      </c>
      <c r="I7879" s="12" t="s">
        <v>3727</v>
      </c>
    </row>
    <row r="7880" spans="1:9" ht="21" customHeight="1" x14ac:dyDescent="0.25">
      <c r="A7880" s="13" t="s">
        <v>6198</v>
      </c>
      <c r="B7880" s="14" t="s">
        <v>6199</v>
      </c>
      <c r="C7880" s="66" t="s">
        <v>17</v>
      </c>
      <c r="D7880" s="66"/>
      <c r="E7880" s="66"/>
      <c r="F7880" s="13" t="s">
        <v>740</v>
      </c>
      <c r="G7880" s="15">
        <v>0.89600000000000002</v>
      </c>
      <c r="H7880" s="16">
        <v>8.8800000000000008</v>
      </c>
      <c r="I7880" s="16">
        <f t="shared" ref="I7880:I7886" si="50">TRUNC(TRUNC(G7880,8)*H7880,2)</f>
        <v>7.95</v>
      </c>
    </row>
    <row r="7881" spans="1:9" ht="21" customHeight="1" x14ac:dyDescent="0.25">
      <c r="A7881" s="13" t="s">
        <v>6114</v>
      </c>
      <c r="B7881" s="14" t="s">
        <v>6115</v>
      </c>
      <c r="C7881" s="66" t="s">
        <v>17</v>
      </c>
      <c r="D7881" s="66"/>
      <c r="E7881" s="66"/>
      <c r="F7881" s="13" t="s">
        <v>740</v>
      </c>
      <c r="G7881" s="15">
        <v>6.5000000000000002E-2</v>
      </c>
      <c r="H7881" s="16">
        <v>32.08</v>
      </c>
      <c r="I7881" s="16">
        <f t="shared" si="50"/>
        <v>2.08</v>
      </c>
    </row>
    <row r="7882" spans="1:9" ht="21" customHeight="1" x14ac:dyDescent="0.25">
      <c r="A7882" s="13" t="s">
        <v>6200</v>
      </c>
      <c r="B7882" s="14" t="s">
        <v>6201</v>
      </c>
      <c r="C7882" s="66" t="s">
        <v>17</v>
      </c>
      <c r="D7882" s="66"/>
      <c r="E7882" s="66"/>
      <c r="F7882" s="13" t="s">
        <v>61</v>
      </c>
      <c r="G7882" s="15">
        <v>3.3330000000000002</v>
      </c>
      <c r="H7882" s="16">
        <v>2.76</v>
      </c>
      <c r="I7882" s="16">
        <f t="shared" si="50"/>
        <v>9.19</v>
      </c>
    </row>
    <row r="7883" spans="1:9" ht="21" customHeight="1" x14ac:dyDescent="0.25">
      <c r="A7883" s="13" t="s">
        <v>6202</v>
      </c>
      <c r="B7883" s="14" t="s">
        <v>6203</v>
      </c>
      <c r="C7883" s="66" t="s">
        <v>17</v>
      </c>
      <c r="D7883" s="66"/>
      <c r="E7883" s="66"/>
      <c r="F7883" s="13" t="s">
        <v>178</v>
      </c>
      <c r="G7883" s="15">
        <v>6.25</v>
      </c>
      <c r="H7883" s="16">
        <v>27.94</v>
      </c>
      <c r="I7883" s="16">
        <f t="shared" si="50"/>
        <v>174.62</v>
      </c>
    </row>
    <row r="7884" spans="1:9" ht="21" customHeight="1" x14ac:dyDescent="0.25">
      <c r="A7884" s="13" t="s">
        <v>6204</v>
      </c>
      <c r="B7884" s="14" t="s">
        <v>6205</v>
      </c>
      <c r="C7884" s="66" t="s">
        <v>17</v>
      </c>
      <c r="D7884" s="66"/>
      <c r="E7884" s="66"/>
      <c r="F7884" s="13" t="s">
        <v>178</v>
      </c>
      <c r="G7884" s="15">
        <v>2.0230000000000001</v>
      </c>
      <c r="H7884" s="16">
        <v>37.51</v>
      </c>
      <c r="I7884" s="16">
        <f t="shared" si="50"/>
        <v>75.88</v>
      </c>
    </row>
    <row r="7885" spans="1:9" ht="21" customHeight="1" x14ac:dyDescent="0.25">
      <c r="A7885" s="13" t="s">
        <v>6206</v>
      </c>
      <c r="B7885" s="14" t="s">
        <v>6207</v>
      </c>
      <c r="C7885" s="66" t="s">
        <v>17</v>
      </c>
      <c r="D7885" s="66"/>
      <c r="E7885" s="66"/>
      <c r="F7885" s="13" t="s">
        <v>178</v>
      </c>
      <c r="G7885" s="15">
        <v>0.92600000000000005</v>
      </c>
      <c r="H7885" s="16">
        <v>54.67</v>
      </c>
      <c r="I7885" s="16">
        <f t="shared" si="50"/>
        <v>50.62</v>
      </c>
    </row>
    <row r="7886" spans="1:9" ht="21" customHeight="1" x14ac:dyDescent="0.25">
      <c r="A7886" s="13" t="s">
        <v>4590</v>
      </c>
      <c r="B7886" s="14" t="s">
        <v>4591</v>
      </c>
      <c r="C7886" s="66" t="s">
        <v>17</v>
      </c>
      <c r="D7886" s="66"/>
      <c r="E7886" s="66"/>
      <c r="F7886" s="13" t="s">
        <v>178</v>
      </c>
      <c r="G7886" s="15">
        <v>1.0289999999999999</v>
      </c>
      <c r="H7886" s="16">
        <v>60.41</v>
      </c>
      <c r="I7886" s="16">
        <f t="shared" si="50"/>
        <v>62.16</v>
      </c>
    </row>
    <row r="7887" spans="1:9" ht="15" customHeight="1" x14ac:dyDescent="0.25">
      <c r="A7887" s="8"/>
      <c r="B7887" s="8"/>
      <c r="C7887" s="8"/>
      <c r="D7887" s="8"/>
      <c r="E7887" s="8"/>
      <c r="F7887" s="8"/>
      <c r="G7887" s="67" t="s">
        <v>3896</v>
      </c>
      <c r="H7887" s="67"/>
      <c r="I7887" s="17">
        <f>SUM(I7880:I7886)</f>
        <v>382.5</v>
      </c>
    </row>
    <row r="7888" spans="1:9" ht="15" customHeight="1" x14ac:dyDescent="0.25">
      <c r="A7888" s="64" t="s">
        <v>3872</v>
      </c>
      <c r="B7888" s="64"/>
      <c r="C7888" s="65" t="s">
        <v>3</v>
      </c>
      <c r="D7888" s="65"/>
      <c r="E7888" s="65"/>
      <c r="F7888" s="12" t="s">
        <v>4</v>
      </c>
      <c r="G7888" s="12" t="s">
        <v>3725</v>
      </c>
      <c r="H7888" s="12" t="s">
        <v>3726</v>
      </c>
      <c r="I7888" s="12" t="s">
        <v>3727</v>
      </c>
    </row>
    <row r="7889" spans="1:9" ht="21" customHeight="1" x14ac:dyDescent="0.25">
      <c r="A7889" s="13" t="s">
        <v>6208</v>
      </c>
      <c r="B7889" s="14" t="s">
        <v>6209</v>
      </c>
      <c r="C7889" s="66" t="s">
        <v>17</v>
      </c>
      <c r="D7889" s="66"/>
      <c r="E7889" s="66"/>
      <c r="F7889" s="13" t="s">
        <v>25</v>
      </c>
      <c r="G7889" s="15">
        <v>4.5259999999999998</v>
      </c>
      <c r="H7889" s="16">
        <v>25.12</v>
      </c>
      <c r="I7889" s="16">
        <f>TRUNC(TRUNC(G7889,8)*H7889,2)</f>
        <v>113.69</v>
      </c>
    </row>
    <row r="7890" spans="1:9" ht="15" customHeight="1" x14ac:dyDescent="0.25">
      <c r="A7890" s="13" t="s">
        <v>4592</v>
      </c>
      <c r="B7890" s="14" t="s">
        <v>4593</v>
      </c>
      <c r="C7890" s="66" t="s">
        <v>17</v>
      </c>
      <c r="D7890" s="66"/>
      <c r="E7890" s="66"/>
      <c r="F7890" s="13" t="s">
        <v>25</v>
      </c>
      <c r="G7890" s="15">
        <v>5.51</v>
      </c>
      <c r="H7890" s="16">
        <v>33.29</v>
      </c>
      <c r="I7890" s="16">
        <f>TRUNC(TRUNC(G7890,8)*H7890,2)</f>
        <v>183.42</v>
      </c>
    </row>
    <row r="7891" spans="1:9" ht="18" customHeight="1" x14ac:dyDescent="0.25">
      <c r="A7891" s="8"/>
      <c r="B7891" s="8"/>
      <c r="C7891" s="8"/>
      <c r="D7891" s="8"/>
      <c r="E7891" s="8"/>
      <c r="F7891" s="8"/>
      <c r="G7891" s="67" t="s">
        <v>3875</v>
      </c>
      <c r="H7891" s="67"/>
      <c r="I7891" s="17">
        <f>SUM(I7889:I7890)</f>
        <v>297.11</v>
      </c>
    </row>
    <row r="7892" spans="1:9" ht="15" customHeight="1" x14ac:dyDescent="0.25">
      <c r="A7892" s="8"/>
      <c r="B7892" s="8"/>
      <c r="C7892" s="8"/>
      <c r="D7892" s="8"/>
      <c r="E7892" s="8"/>
      <c r="F7892" s="8"/>
      <c r="G7892" s="68" t="s">
        <v>3745</v>
      </c>
      <c r="H7892" s="68"/>
      <c r="I7892" s="4">
        <f>ROUND(SUM(I7887,I7891),2)</f>
        <v>679.61</v>
      </c>
    </row>
    <row r="7893" spans="1:9" ht="9.9499999999999993" customHeight="1" x14ac:dyDescent="0.25">
      <c r="A7893" s="8"/>
      <c r="B7893" s="8"/>
      <c r="C7893" s="8"/>
      <c r="D7893" s="8"/>
      <c r="E7893" s="8"/>
      <c r="F7893" s="8"/>
      <c r="G7893" s="62"/>
      <c r="H7893" s="62"/>
      <c r="I7893" s="62"/>
    </row>
    <row r="7894" spans="1:9" ht="20.100000000000001" customHeight="1" x14ac:dyDescent="0.25">
      <c r="A7894" s="63" t="s">
        <v>6210</v>
      </c>
      <c r="B7894" s="63"/>
      <c r="C7894" s="63"/>
      <c r="D7894" s="63"/>
      <c r="E7894" s="63"/>
      <c r="F7894" s="63"/>
      <c r="G7894" s="63"/>
      <c r="H7894" s="63"/>
      <c r="I7894" s="63"/>
    </row>
    <row r="7895" spans="1:9" ht="15" customHeight="1" x14ac:dyDescent="0.25">
      <c r="A7895" s="64" t="s">
        <v>3887</v>
      </c>
      <c r="B7895" s="64"/>
      <c r="C7895" s="65" t="s">
        <v>3</v>
      </c>
      <c r="D7895" s="65"/>
      <c r="E7895" s="65"/>
      <c r="F7895" s="12" t="s">
        <v>4</v>
      </c>
      <c r="G7895" s="12" t="s">
        <v>3725</v>
      </c>
      <c r="H7895" s="12" t="s">
        <v>3726</v>
      </c>
      <c r="I7895" s="12" t="s">
        <v>3727</v>
      </c>
    </row>
    <row r="7896" spans="1:9" ht="21" customHeight="1" x14ac:dyDescent="0.25">
      <c r="A7896" s="13" t="s">
        <v>6198</v>
      </c>
      <c r="B7896" s="14" t="s">
        <v>6199</v>
      </c>
      <c r="C7896" s="66" t="s">
        <v>17</v>
      </c>
      <c r="D7896" s="66"/>
      <c r="E7896" s="66"/>
      <c r="F7896" s="13" t="s">
        <v>740</v>
      </c>
      <c r="G7896" s="15">
        <v>0.89600000000000002</v>
      </c>
      <c r="H7896" s="16">
        <v>8.8800000000000008</v>
      </c>
      <c r="I7896" s="16">
        <f t="shared" ref="I7896:I7901" si="51">ROUND(ROUND(G7896,8)*H7896,2)</f>
        <v>7.96</v>
      </c>
    </row>
    <row r="7897" spans="1:9" ht="21" customHeight="1" x14ac:dyDescent="0.25">
      <c r="A7897" s="13" t="s">
        <v>6114</v>
      </c>
      <c r="B7897" s="14" t="s">
        <v>6115</v>
      </c>
      <c r="C7897" s="66" t="s">
        <v>17</v>
      </c>
      <c r="D7897" s="66"/>
      <c r="E7897" s="66"/>
      <c r="F7897" s="13" t="s">
        <v>740</v>
      </c>
      <c r="G7897" s="15">
        <v>6.5000000000000002E-2</v>
      </c>
      <c r="H7897" s="16">
        <v>32.08</v>
      </c>
      <c r="I7897" s="16">
        <f t="shared" si="51"/>
        <v>2.09</v>
      </c>
    </row>
    <row r="7898" spans="1:9" ht="21" customHeight="1" x14ac:dyDescent="0.25">
      <c r="A7898" s="13" t="s">
        <v>6200</v>
      </c>
      <c r="B7898" s="14" t="s">
        <v>6201</v>
      </c>
      <c r="C7898" s="66" t="s">
        <v>17</v>
      </c>
      <c r="D7898" s="66"/>
      <c r="E7898" s="66"/>
      <c r="F7898" s="13" t="s">
        <v>61</v>
      </c>
      <c r="G7898" s="15">
        <v>3.3330000000000002</v>
      </c>
      <c r="H7898" s="16">
        <v>2.76</v>
      </c>
      <c r="I7898" s="16">
        <f t="shared" si="51"/>
        <v>9.1999999999999993</v>
      </c>
    </row>
    <row r="7899" spans="1:9" ht="21" customHeight="1" x14ac:dyDescent="0.25">
      <c r="A7899" s="13" t="s">
        <v>6204</v>
      </c>
      <c r="B7899" s="14" t="s">
        <v>6205</v>
      </c>
      <c r="C7899" s="66" t="s">
        <v>17</v>
      </c>
      <c r="D7899" s="66"/>
      <c r="E7899" s="66"/>
      <c r="F7899" s="13" t="s">
        <v>178</v>
      </c>
      <c r="G7899" s="15">
        <v>2.0230000000000001</v>
      </c>
      <c r="H7899" s="16">
        <v>37.51</v>
      </c>
      <c r="I7899" s="16">
        <f t="shared" si="51"/>
        <v>75.88</v>
      </c>
    </row>
    <row r="7900" spans="1:9" ht="21" customHeight="1" x14ac:dyDescent="0.25">
      <c r="A7900" s="13" t="s">
        <v>6206</v>
      </c>
      <c r="B7900" s="14" t="s">
        <v>6207</v>
      </c>
      <c r="C7900" s="66" t="s">
        <v>17</v>
      </c>
      <c r="D7900" s="66"/>
      <c r="E7900" s="66"/>
      <c r="F7900" s="13" t="s">
        <v>178</v>
      </c>
      <c r="G7900" s="15">
        <v>0.92600000000000005</v>
      </c>
      <c r="H7900" s="16">
        <v>54.67</v>
      </c>
      <c r="I7900" s="16">
        <f t="shared" si="51"/>
        <v>50.62</v>
      </c>
    </row>
    <row r="7901" spans="1:9" ht="21" customHeight="1" x14ac:dyDescent="0.25">
      <c r="A7901" s="13" t="s">
        <v>4590</v>
      </c>
      <c r="B7901" s="14" t="s">
        <v>4591</v>
      </c>
      <c r="C7901" s="66" t="s">
        <v>17</v>
      </c>
      <c r="D7901" s="66"/>
      <c r="E7901" s="66"/>
      <c r="F7901" s="13" t="s">
        <v>178</v>
      </c>
      <c r="G7901" s="15">
        <v>1.0289999999999999</v>
      </c>
      <c r="H7901" s="16">
        <v>60.41</v>
      </c>
      <c r="I7901" s="16">
        <f t="shared" si="51"/>
        <v>62.16</v>
      </c>
    </row>
    <row r="7902" spans="1:9" ht="15" customHeight="1" x14ac:dyDescent="0.25">
      <c r="A7902" s="8"/>
      <c r="B7902" s="8"/>
      <c r="C7902" s="8"/>
      <c r="D7902" s="8"/>
      <c r="E7902" s="8"/>
      <c r="F7902" s="8"/>
      <c r="G7902" s="67" t="s">
        <v>3896</v>
      </c>
      <c r="H7902" s="67"/>
      <c r="I7902" s="17">
        <f>SUM(I7896:I7901)</f>
        <v>207.91</v>
      </c>
    </row>
    <row r="7903" spans="1:9" ht="15" customHeight="1" x14ac:dyDescent="0.25">
      <c r="A7903" s="64" t="s">
        <v>3872</v>
      </c>
      <c r="B7903" s="64"/>
      <c r="C7903" s="65" t="s">
        <v>3</v>
      </c>
      <c r="D7903" s="65"/>
      <c r="E7903" s="65"/>
      <c r="F7903" s="12" t="s">
        <v>4</v>
      </c>
      <c r="G7903" s="12" t="s">
        <v>3725</v>
      </c>
      <c r="H7903" s="12" t="s">
        <v>3726</v>
      </c>
      <c r="I7903" s="12" t="s">
        <v>3727</v>
      </c>
    </row>
    <row r="7904" spans="1:9" ht="21" customHeight="1" x14ac:dyDescent="0.25">
      <c r="A7904" s="13" t="s">
        <v>6208</v>
      </c>
      <c r="B7904" s="14" t="s">
        <v>6209</v>
      </c>
      <c r="C7904" s="66" t="s">
        <v>17</v>
      </c>
      <c r="D7904" s="66"/>
      <c r="E7904" s="66"/>
      <c r="F7904" s="13" t="s">
        <v>25</v>
      </c>
      <c r="G7904" s="15">
        <v>4.5259999999999998</v>
      </c>
      <c r="H7904" s="16">
        <v>25.12</v>
      </c>
      <c r="I7904" s="16">
        <f>ROUND(ROUND(G7904,8)*H7904,2)</f>
        <v>113.69</v>
      </c>
    </row>
    <row r="7905" spans="1:9" ht="15" customHeight="1" x14ac:dyDescent="0.25">
      <c r="A7905" s="13" t="s">
        <v>4592</v>
      </c>
      <c r="B7905" s="14" t="s">
        <v>4593</v>
      </c>
      <c r="C7905" s="66" t="s">
        <v>17</v>
      </c>
      <c r="D7905" s="66"/>
      <c r="E7905" s="66"/>
      <c r="F7905" s="13" t="s">
        <v>25</v>
      </c>
      <c r="G7905" s="15">
        <v>5.51</v>
      </c>
      <c r="H7905" s="16">
        <v>33.29</v>
      </c>
      <c r="I7905" s="16">
        <f>ROUND(ROUND(G7905,8)*H7905,2)</f>
        <v>183.43</v>
      </c>
    </row>
    <row r="7906" spans="1:9" ht="18" customHeight="1" x14ac:dyDescent="0.25">
      <c r="A7906" s="8"/>
      <c r="B7906" s="8"/>
      <c r="C7906" s="8"/>
      <c r="D7906" s="8"/>
      <c r="E7906" s="8"/>
      <c r="F7906" s="8"/>
      <c r="G7906" s="67" t="s">
        <v>3875</v>
      </c>
      <c r="H7906" s="67"/>
      <c r="I7906" s="17">
        <f>SUM(I7904:I7905)</f>
        <v>297.12</v>
      </c>
    </row>
    <row r="7907" spans="1:9" ht="15" customHeight="1" x14ac:dyDescent="0.25">
      <c r="A7907" s="69" t="s">
        <v>6211</v>
      </c>
      <c r="B7907" s="69"/>
      <c r="C7907" s="69"/>
      <c r="D7907" s="8"/>
      <c r="E7907" s="8"/>
      <c r="F7907" s="8"/>
      <c r="G7907" s="68" t="s">
        <v>3745</v>
      </c>
      <c r="H7907" s="68"/>
      <c r="I7907" s="4">
        <v>505.03</v>
      </c>
    </row>
    <row r="7908" spans="1:9" ht="2.1" customHeight="1" x14ac:dyDescent="0.25">
      <c r="A7908" s="69"/>
      <c r="B7908" s="69"/>
      <c r="C7908" s="69"/>
      <c r="D7908" s="8"/>
      <c r="E7908" s="8"/>
      <c r="F7908" s="8"/>
      <c r="G7908" s="8"/>
      <c r="H7908" s="8"/>
      <c r="I7908" s="8"/>
    </row>
    <row r="7909" spans="1:9" ht="9.9499999999999993" customHeight="1" x14ac:dyDescent="0.25">
      <c r="A7909" s="8"/>
      <c r="B7909" s="8"/>
      <c r="C7909" s="8"/>
      <c r="D7909" s="8"/>
      <c r="E7909" s="8"/>
      <c r="F7909" s="8"/>
      <c r="G7909" s="62"/>
      <c r="H7909" s="62"/>
      <c r="I7909" s="62"/>
    </row>
    <row r="7910" spans="1:9" ht="20.100000000000001" customHeight="1" x14ac:dyDescent="0.25">
      <c r="A7910" s="63" t="s">
        <v>6212</v>
      </c>
      <c r="B7910" s="63"/>
      <c r="C7910" s="63"/>
      <c r="D7910" s="63"/>
      <c r="E7910" s="63"/>
      <c r="F7910" s="63"/>
      <c r="G7910" s="63"/>
      <c r="H7910" s="63"/>
      <c r="I7910" s="63"/>
    </row>
    <row r="7911" spans="1:9" ht="15" customHeight="1" x14ac:dyDescent="0.25">
      <c r="A7911" s="64" t="s">
        <v>3887</v>
      </c>
      <c r="B7911" s="64"/>
      <c r="C7911" s="65" t="s">
        <v>3</v>
      </c>
      <c r="D7911" s="65"/>
      <c r="E7911" s="65"/>
      <c r="F7911" s="12" t="s">
        <v>4</v>
      </c>
      <c r="G7911" s="12" t="s">
        <v>3725</v>
      </c>
      <c r="H7911" s="12" t="s">
        <v>3726</v>
      </c>
      <c r="I7911" s="12" t="s">
        <v>3727</v>
      </c>
    </row>
    <row r="7912" spans="1:9" ht="29.1" customHeight="1" x14ac:dyDescent="0.25">
      <c r="A7912" s="13" t="s">
        <v>6213</v>
      </c>
      <c r="B7912" s="14" t="s">
        <v>2786</v>
      </c>
      <c r="C7912" s="66" t="s">
        <v>4496</v>
      </c>
      <c r="D7912" s="66"/>
      <c r="E7912" s="66"/>
      <c r="F7912" s="13" t="s">
        <v>61</v>
      </c>
      <c r="G7912" s="15">
        <v>1</v>
      </c>
      <c r="H7912" s="16">
        <v>3605.21</v>
      </c>
      <c r="I7912" s="16">
        <f>ROUND(ROUND(G7912,8)*H7912,2)</f>
        <v>3605.21</v>
      </c>
    </row>
    <row r="7913" spans="1:9" ht="21" customHeight="1" x14ac:dyDescent="0.25">
      <c r="A7913" s="13" t="s">
        <v>5255</v>
      </c>
      <c r="B7913" s="14" t="s">
        <v>1286</v>
      </c>
      <c r="C7913" s="66" t="s">
        <v>4496</v>
      </c>
      <c r="D7913" s="66"/>
      <c r="E7913" s="66"/>
      <c r="F7913" s="13" t="s">
        <v>61</v>
      </c>
      <c r="G7913" s="15">
        <v>1</v>
      </c>
      <c r="H7913" s="16">
        <v>91.4</v>
      </c>
      <c r="I7913" s="16">
        <f>ROUND(ROUND(G7913,8)*H7913,2)</f>
        <v>91.4</v>
      </c>
    </row>
    <row r="7914" spans="1:9" ht="15" customHeight="1" x14ac:dyDescent="0.25">
      <c r="A7914" s="8"/>
      <c r="B7914" s="8"/>
      <c r="C7914" s="8"/>
      <c r="D7914" s="8"/>
      <c r="E7914" s="8"/>
      <c r="F7914" s="8"/>
      <c r="G7914" s="67" t="s">
        <v>3896</v>
      </c>
      <c r="H7914" s="67"/>
      <c r="I7914" s="17">
        <f>SUM(I7912:I7913)</f>
        <v>3696.61</v>
      </c>
    </row>
    <row r="7915" spans="1:9" ht="15" customHeight="1" x14ac:dyDescent="0.25">
      <c r="A7915" s="64" t="s">
        <v>3872</v>
      </c>
      <c r="B7915" s="64"/>
      <c r="C7915" s="65" t="s">
        <v>3</v>
      </c>
      <c r="D7915" s="65"/>
      <c r="E7915" s="65"/>
      <c r="F7915" s="12" t="s">
        <v>4</v>
      </c>
      <c r="G7915" s="12" t="s">
        <v>3725</v>
      </c>
      <c r="H7915" s="12" t="s">
        <v>3726</v>
      </c>
      <c r="I7915" s="12" t="s">
        <v>3727</v>
      </c>
    </row>
    <row r="7916" spans="1:9" ht="15" customHeight="1" x14ac:dyDescent="0.25">
      <c r="A7916" s="13" t="s">
        <v>3899</v>
      </c>
      <c r="B7916" s="14" t="s">
        <v>3900</v>
      </c>
      <c r="C7916" s="66" t="s">
        <v>17</v>
      </c>
      <c r="D7916" s="66"/>
      <c r="E7916" s="66"/>
      <c r="F7916" s="13" t="s">
        <v>25</v>
      </c>
      <c r="G7916" s="15">
        <v>1.5</v>
      </c>
      <c r="H7916" s="16">
        <v>24.37</v>
      </c>
      <c r="I7916" s="16">
        <f>ROUND(ROUND(G7916,8)*H7916,2)</f>
        <v>36.56</v>
      </c>
    </row>
    <row r="7917" spans="1:9" ht="18" customHeight="1" x14ac:dyDescent="0.25">
      <c r="A7917" s="8"/>
      <c r="B7917" s="8"/>
      <c r="C7917" s="8"/>
      <c r="D7917" s="8"/>
      <c r="E7917" s="8"/>
      <c r="F7917" s="8"/>
      <c r="G7917" s="67" t="s">
        <v>3875</v>
      </c>
      <c r="H7917" s="67"/>
      <c r="I7917" s="17">
        <f>SUM(I7916:I7916)</f>
        <v>36.56</v>
      </c>
    </row>
    <row r="7918" spans="1:9" ht="15" customHeight="1" x14ac:dyDescent="0.25">
      <c r="A7918" s="69" t="s">
        <v>5256</v>
      </c>
      <c r="B7918" s="69"/>
      <c r="C7918" s="69"/>
      <c r="D7918" s="8"/>
      <c r="E7918" s="8"/>
      <c r="F7918" s="8"/>
      <c r="G7918" s="68" t="s">
        <v>3745</v>
      </c>
      <c r="H7918" s="68"/>
      <c r="I7918" s="4">
        <v>3733.17</v>
      </c>
    </row>
    <row r="7919" spans="1:9" ht="9.9499999999999993" customHeight="1" x14ac:dyDescent="0.25">
      <c r="A7919" s="8"/>
      <c r="B7919" s="8"/>
      <c r="C7919" s="8"/>
      <c r="D7919" s="8"/>
      <c r="E7919" s="8"/>
      <c r="F7919" s="8"/>
      <c r="G7919" s="62"/>
      <c r="H7919" s="62"/>
      <c r="I7919" s="62"/>
    </row>
    <row r="7920" spans="1:9" ht="20.100000000000001" customHeight="1" x14ac:dyDescent="0.25">
      <c r="A7920" s="63" t="s">
        <v>6214</v>
      </c>
      <c r="B7920" s="63"/>
      <c r="C7920" s="63"/>
      <c r="D7920" s="63"/>
      <c r="E7920" s="63"/>
      <c r="F7920" s="63"/>
      <c r="G7920" s="63"/>
      <c r="H7920" s="63"/>
      <c r="I7920" s="63"/>
    </row>
    <row r="7921" spans="1:9" ht="15" customHeight="1" x14ac:dyDescent="0.25">
      <c r="A7921" s="64" t="s">
        <v>3865</v>
      </c>
      <c r="B7921" s="64"/>
      <c r="C7921" s="65" t="s">
        <v>3</v>
      </c>
      <c r="D7921" s="65"/>
      <c r="E7921" s="65"/>
      <c r="F7921" s="12" t="s">
        <v>4</v>
      </c>
      <c r="G7921" s="12" t="s">
        <v>3725</v>
      </c>
      <c r="H7921" s="12" t="s">
        <v>3726</v>
      </c>
      <c r="I7921" s="12" t="s">
        <v>3727</v>
      </c>
    </row>
    <row r="7922" spans="1:9" ht="29.1" customHeight="1" x14ac:dyDescent="0.25">
      <c r="A7922" s="13" t="s">
        <v>4913</v>
      </c>
      <c r="B7922" s="14" t="s">
        <v>4914</v>
      </c>
      <c r="C7922" s="66" t="s">
        <v>17</v>
      </c>
      <c r="D7922" s="66"/>
      <c r="E7922" s="66"/>
      <c r="F7922" s="13" t="s">
        <v>3868</v>
      </c>
      <c r="G7922" s="15">
        <v>0.14000000000000001</v>
      </c>
      <c r="H7922" s="16">
        <v>37.86</v>
      </c>
      <c r="I7922" s="16">
        <f>ROUND(ROUND(G7922,8)*H7922,2)</f>
        <v>5.3</v>
      </c>
    </row>
    <row r="7923" spans="1:9" ht="29.1" customHeight="1" x14ac:dyDescent="0.25">
      <c r="A7923" s="13" t="s">
        <v>4915</v>
      </c>
      <c r="B7923" s="14" t="s">
        <v>4916</v>
      </c>
      <c r="C7923" s="66" t="s">
        <v>17</v>
      </c>
      <c r="D7923" s="66"/>
      <c r="E7923" s="66"/>
      <c r="F7923" s="13" t="s">
        <v>3829</v>
      </c>
      <c r="G7923" s="15">
        <v>0.1</v>
      </c>
      <c r="H7923" s="16">
        <v>39.049999999999997</v>
      </c>
      <c r="I7923" s="16">
        <f>ROUND(ROUND(G7923,8)*H7923,2)</f>
        <v>3.91</v>
      </c>
    </row>
    <row r="7924" spans="1:9" ht="18" customHeight="1" x14ac:dyDescent="0.25">
      <c r="A7924" s="8"/>
      <c r="B7924" s="8"/>
      <c r="C7924" s="8"/>
      <c r="D7924" s="8"/>
      <c r="E7924" s="8"/>
      <c r="F7924" s="8"/>
      <c r="G7924" s="67" t="s">
        <v>3871</v>
      </c>
      <c r="H7924" s="67"/>
      <c r="I7924" s="17">
        <f>SUM(I7922:I7923)</f>
        <v>9.2100000000000009</v>
      </c>
    </row>
    <row r="7925" spans="1:9" ht="15" customHeight="1" x14ac:dyDescent="0.25">
      <c r="A7925" s="64" t="s">
        <v>3887</v>
      </c>
      <c r="B7925" s="64"/>
      <c r="C7925" s="65" t="s">
        <v>3</v>
      </c>
      <c r="D7925" s="65"/>
      <c r="E7925" s="65"/>
      <c r="F7925" s="12" t="s">
        <v>4</v>
      </c>
      <c r="G7925" s="12" t="s">
        <v>3725</v>
      </c>
      <c r="H7925" s="12" t="s">
        <v>3726</v>
      </c>
      <c r="I7925" s="12" t="s">
        <v>3727</v>
      </c>
    </row>
    <row r="7926" spans="1:9" ht="21" customHeight="1" x14ac:dyDescent="0.25">
      <c r="A7926" s="13" t="s">
        <v>4851</v>
      </c>
      <c r="B7926" s="14" t="s">
        <v>4852</v>
      </c>
      <c r="C7926" s="66" t="s">
        <v>17</v>
      </c>
      <c r="D7926" s="66"/>
      <c r="E7926" s="66"/>
      <c r="F7926" s="13" t="s">
        <v>72</v>
      </c>
      <c r="G7926" s="15">
        <v>14.96</v>
      </c>
      <c r="H7926" s="16">
        <v>858.35</v>
      </c>
      <c r="I7926" s="16">
        <f>ROUND(ROUND(G7926,8)*H7926,2)</f>
        <v>12840.92</v>
      </c>
    </row>
    <row r="7927" spans="1:9" ht="21" customHeight="1" x14ac:dyDescent="0.25">
      <c r="A7927" s="13" t="s">
        <v>6215</v>
      </c>
      <c r="B7927" s="14" t="s">
        <v>6216</v>
      </c>
      <c r="C7927" s="66" t="s">
        <v>17</v>
      </c>
      <c r="D7927" s="66"/>
      <c r="E7927" s="66"/>
      <c r="F7927" s="13" t="s">
        <v>61</v>
      </c>
      <c r="G7927" s="15">
        <v>217</v>
      </c>
      <c r="H7927" s="16">
        <v>12.39</v>
      </c>
      <c r="I7927" s="16">
        <f>ROUND(ROUND(G7927,8)*H7927,2)</f>
        <v>2688.63</v>
      </c>
    </row>
    <row r="7928" spans="1:9" ht="15" customHeight="1" x14ac:dyDescent="0.25">
      <c r="A7928" s="8"/>
      <c r="B7928" s="8"/>
      <c r="C7928" s="8"/>
      <c r="D7928" s="8"/>
      <c r="E7928" s="8"/>
      <c r="F7928" s="8"/>
      <c r="G7928" s="67" t="s">
        <v>3896</v>
      </c>
      <c r="H7928" s="67"/>
      <c r="I7928" s="17">
        <f>SUM(I7926:I7927)</f>
        <v>15529.55</v>
      </c>
    </row>
    <row r="7929" spans="1:9" ht="15" customHeight="1" x14ac:dyDescent="0.25">
      <c r="A7929" s="64" t="s">
        <v>3872</v>
      </c>
      <c r="B7929" s="64"/>
      <c r="C7929" s="65" t="s">
        <v>3</v>
      </c>
      <c r="D7929" s="65"/>
      <c r="E7929" s="65"/>
      <c r="F7929" s="12" t="s">
        <v>4</v>
      </c>
      <c r="G7929" s="12" t="s">
        <v>3725</v>
      </c>
      <c r="H7929" s="12" t="s">
        <v>3726</v>
      </c>
      <c r="I7929" s="12" t="s">
        <v>3727</v>
      </c>
    </row>
    <row r="7930" spans="1:9" ht="15" customHeight="1" x14ac:dyDescent="0.25">
      <c r="A7930" s="13" t="s">
        <v>3948</v>
      </c>
      <c r="B7930" s="14" t="s">
        <v>3949</v>
      </c>
      <c r="C7930" s="66" t="s">
        <v>17</v>
      </c>
      <c r="D7930" s="66"/>
      <c r="E7930" s="66"/>
      <c r="F7930" s="13" t="s">
        <v>25</v>
      </c>
      <c r="G7930" s="15">
        <v>23.368749999999999</v>
      </c>
      <c r="H7930" s="16">
        <v>33.520000000000003</v>
      </c>
      <c r="I7930" s="16">
        <f>ROUND(ROUND(G7930,8)*H7930,2)</f>
        <v>783.32</v>
      </c>
    </row>
    <row r="7931" spans="1:9" ht="15" customHeight="1" x14ac:dyDescent="0.25">
      <c r="A7931" s="13" t="s">
        <v>4592</v>
      </c>
      <c r="B7931" s="14" t="s">
        <v>4593</v>
      </c>
      <c r="C7931" s="66" t="s">
        <v>17</v>
      </c>
      <c r="D7931" s="66"/>
      <c r="E7931" s="66"/>
      <c r="F7931" s="13" t="s">
        <v>25</v>
      </c>
      <c r="G7931" s="15">
        <v>23.368749999999999</v>
      </c>
      <c r="H7931" s="16">
        <v>33.29</v>
      </c>
      <c r="I7931" s="16">
        <f>ROUND(ROUND(G7931,8)*H7931,2)</f>
        <v>777.95</v>
      </c>
    </row>
    <row r="7932" spans="1:9" ht="18" customHeight="1" x14ac:dyDescent="0.25">
      <c r="A7932" s="8"/>
      <c r="B7932" s="8"/>
      <c r="C7932" s="8"/>
      <c r="D7932" s="8"/>
      <c r="E7932" s="8"/>
      <c r="F7932" s="8"/>
      <c r="G7932" s="67" t="s">
        <v>3875</v>
      </c>
      <c r="H7932" s="67"/>
      <c r="I7932" s="17">
        <f>SUM(I7930:I7931)</f>
        <v>1561.27</v>
      </c>
    </row>
    <row r="7933" spans="1:9" ht="15" customHeight="1" x14ac:dyDescent="0.25">
      <c r="A7933" s="64" t="s">
        <v>3741</v>
      </c>
      <c r="B7933" s="64"/>
      <c r="C7933" s="65" t="s">
        <v>3</v>
      </c>
      <c r="D7933" s="65"/>
      <c r="E7933" s="65"/>
      <c r="F7933" s="12" t="s">
        <v>4</v>
      </c>
      <c r="G7933" s="12" t="s">
        <v>3725</v>
      </c>
      <c r="H7933" s="12" t="s">
        <v>3726</v>
      </c>
      <c r="I7933" s="12" t="s">
        <v>3727</v>
      </c>
    </row>
    <row r="7934" spans="1:9" ht="38.1" customHeight="1" x14ac:dyDescent="0.25">
      <c r="A7934" s="13" t="s">
        <v>2793</v>
      </c>
      <c r="B7934" s="14" t="s">
        <v>2794</v>
      </c>
      <c r="C7934" s="66" t="s">
        <v>17</v>
      </c>
      <c r="D7934" s="66"/>
      <c r="E7934" s="66"/>
      <c r="F7934" s="13" t="s">
        <v>72</v>
      </c>
      <c r="G7934" s="15">
        <v>1</v>
      </c>
      <c r="H7934" s="16">
        <v>24.76</v>
      </c>
      <c r="I7934" s="16">
        <f>ROUND(ROUND(G7934,8)*H7934,2)</f>
        <v>24.76</v>
      </c>
    </row>
    <row r="7935" spans="1:9" ht="21" customHeight="1" x14ac:dyDescent="0.25">
      <c r="A7935" s="13" t="s">
        <v>6217</v>
      </c>
      <c r="B7935" s="14" t="s">
        <v>6218</v>
      </c>
      <c r="C7935" s="66" t="s">
        <v>17</v>
      </c>
      <c r="D7935" s="66"/>
      <c r="E7935" s="66"/>
      <c r="F7935" s="13" t="s">
        <v>178</v>
      </c>
      <c r="G7935" s="15">
        <v>64.459999999999994</v>
      </c>
      <c r="H7935" s="16">
        <v>82.59</v>
      </c>
      <c r="I7935" s="16">
        <f>ROUND(ROUND(G7935,8)*H7935,2)</f>
        <v>5323.75</v>
      </c>
    </row>
    <row r="7936" spans="1:9" ht="15" customHeight="1" x14ac:dyDescent="0.25">
      <c r="A7936" s="8"/>
      <c r="B7936" s="8"/>
      <c r="C7936" s="8"/>
      <c r="D7936" s="8"/>
      <c r="E7936" s="8"/>
      <c r="F7936" s="8"/>
      <c r="G7936" s="67" t="s">
        <v>3744</v>
      </c>
      <c r="H7936" s="67"/>
      <c r="I7936" s="17">
        <f>SUM(I7934:I7935)</f>
        <v>5348.51</v>
      </c>
    </row>
    <row r="7937" spans="1:9" ht="15" customHeight="1" x14ac:dyDescent="0.25">
      <c r="A7937" s="69" t="s">
        <v>6219</v>
      </c>
      <c r="B7937" s="69"/>
      <c r="C7937" s="69"/>
      <c r="D7937" s="8"/>
      <c r="E7937" s="8"/>
      <c r="F7937" s="8"/>
      <c r="G7937" s="68" t="s">
        <v>3745</v>
      </c>
      <c r="H7937" s="68"/>
      <c r="I7937" s="4">
        <v>22448.54</v>
      </c>
    </row>
    <row r="7938" spans="1:9" ht="9" customHeight="1" x14ac:dyDescent="0.25">
      <c r="A7938" s="69"/>
      <c r="B7938" s="69"/>
      <c r="C7938" s="69"/>
      <c r="D7938" s="8"/>
      <c r="E7938" s="8"/>
      <c r="F7938" s="8"/>
      <c r="G7938" s="8"/>
      <c r="H7938" s="8"/>
      <c r="I7938" s="8"/>
    </row>
    <row r="7939" spans="1:9" ht="9.9499999999999993" customHeight="1" x14ac:dyDescent="0.25">
      <c r="A7939" s="8"/>
      <c r="B7939" s="8"/>
      <c r="C7939" s="8"/>
      <c r="D7939" s="8"/>
      <c r="E7939" s="8"/>
      <c r="F7939" s="8"/>
      <c r="G7939" s="62"/>
      <c r="H7939" s="62"/>
      <c r="I7939" s="62"/>
    </row>
    <row r="7940" spans="1:9" ht="20.100000000000001" customHeight="1" x14ac:dyDescent="0.25">
      <c r="A7940" s="63" t="s">
        <v>6220</v>
      </c>
      <c r="B7940" s="63"/>
      <c r="C7940" s="63"/>
      <c r="D7940" s="63"/>
      <c r="E7940" s="63"/>
      <c r="F7940" s="63"/>
      <c r="G7940" s="63"/>
      <c r="H7940" s="63"/>
      <c r="I7940" s="63"/>
    </row>
    <row r="7941" spans="1:9" ht="15" customHeight="1" x14ac:dyDescent="0.25">
      <c r="A7941" s="64" t="s">
        <v>3872</v>
      </c>
      <c r="B7941" s="64"/>
      <c r="C7941" s="65" t="s">
        <v>3</v>
      </c>
      <c r="D7941" s="65"/>
      <c r="E7941" s="65"/>
      <c r="F7941" s="12" t="s">
        <v>4</v>
      </c>
      <c r="G7941" s="12" t="s">
        <v>3725</v>
      </c>
      <c r="H7941" s="12" t="s">
        <v>3726</v>
      </c>
      <c r="I7941" s="12" t="s">
        <v>3727</v>
      </c>
    </row>
    <row r="7942" spans="1:9" ht="21" customHeight="1" x14ac:dyDescent="0.25">
      <c r="A7942" s="13" t="s">
        <v>4905</v>
      </c>
      <c r="B7942" s="14" t="s">
        <v>4906</v>
      </c>
      <c r="C7942" s="66" t="s">
        <v>17</v>
      </c>
      <c r="D7942" s="66"/>
      <c r="E7942" s="66"/>
      <c r="F7942" s="13" t="s">
        <v>25</v>
      </c>
      <c r="G7942" s="15">
        <v>0.55459999999999998</v>
      </c>
      <c r="H7942" s="16">
        <v>35.53</v>
      </c>
      <c r="I7942" s="16">
        <f>TRUNC(TRUNC(G7942,8)*H7942,2)</f>
        <v>19.7</v>
      </c>
    </row>
    <row r="7943" spans="1:9" ht="15" customHeight="1" x14ac:dyDescent="0.25">
      <c r="A7943" s="13" t="s">
        <v>3899</v>
      </c>
      <c r="B7943" s="14" t="s">
        <v>3900</v>
      </c>
      <c r="C7943" s="66" t="s">
        <v>17</v>
      </c>
      <c r="D7943" s="66"/>
      <c r="E7943" s="66"/>
      <c r="F7943" s="13" t="s">
        <v>25</v>
      </c>
      <c r="G7943" s="15">
        <v>0.10580000000000001</v>
      </c>
      <c r="H7943" s="16">
        <v>24.37</v>
      </c>
      <c r="I7943" s="16">
        <f>TRUNC(TRUNC(G7943,8)*H7943,2)</f>
        <v>2.57</v>
      </c>
    </row>
    <row r="7944" spans="1:9" ht="18" customHeight="1" x14ac:dyDescent="0.25">
      <c r="A7944" s="8"/>
      <c r="B7944" s="8"/>
      <c r="C7944" s="8"/>
      <c r="D7944" s="8"/>
      <c r="E7944" s="8"/>
      <c r="F7944" s="8"/>
      <c r="G7944" s="67" t="s">
        <v>3875</v>
      </c>
      <c r="H7944" s="67"/>
      <c r="I7944" s="17">
        <f>SUM(I7942:I7943)</f>
        <v>22.27</v>
      </c>
    </row>
    <row r="7945" spans="1:9" ht="15" customHeight="1" x14ac:dyDescent="0.25">
      <c r="A7945" s="64" t="s">
        <v>3741</v>
      </c>
      <c r="B7945" s="64"/>
      <c r="C7945" s="65" t="s">
        <v>3</v>
      </c>
      <c r="D7945" s="65"/>
      <c r="E7945" s="65"/>
      <c r="F7945" s="12" t="s">
        <v>4</v>
      </c>
      <c r="G7945" s="12" t="s">
        <v>3725</v>
      </c>
      <c r="H7945" s="12" t="s">
        <v>3726</v>
      </c>
      <c r="I7945" s="12" t="s">
        <v>3727</v>
      </c>
    </row>
    <row r="7946" spans="1:9" ht="38.1" customHeight="1" x14ac:dyDescent="0.25">
      <c r="A7946" s="13" t="s">
        <v>6221</v>
      </c>
      <c r="B7946" s="14" t="s">
        <v>6222</v>
      </c>
      <c r="C7946" s="66" t="s">
        <v>17</v>
      </c>
      <c r="D7946" s="66"/>
      <c r="E7946" s="66"/>
      <c r="F7946" s="13" t="s">
        <v>6223</v>
      </c>
      <c r="G7946" s="15">
        <v>0.1673</v>
      </c>
      <c r="H7946" s="16">
        <v>14.9</v>
      </c>
      <c r="I7946" s="16">
        <f>TRUNC(TRUNC(G7946,8)*H7946,2)</f>
        <v>2.4900000000000002</v>
      </c>
    </row>
    <row r="7947" spans="1:9" ht="15" customHeight="1" x14ac:dyDescent="0.25">
      <c r="A7947" s="8"/>
      <c r="B7947" s="8"/>
      <c r="C7947" s="8"/>
      <c r="D7947" s="8"/>
      <c r="E7947" s="8"/>
      <c r="F7947" s="8"/>
      <c r="G7947" s="67" t="s">
        <v>3744</v>
      </c>
      <c r="H7947" s="67"/>
      <c r="I7947" s="17">
        <f>SUM(I7946:I7946)</f>
        <v>2.4900000000000002</v>
      </c>
    </row>
    <row r="7948" spans="1:9" ht="15" customHeight="1" x14ac:dyDescent="0.25">
      <c r="A7948" s="8"/>
      <c r="B7948" s="8"/>
      <c r="C7948" s="8"/>
      <c r="D7948" s="8"/>
      <c r="E7948" s="8"/>
      <c r="F7948" s="8"/>
      <c r="G7948" s="68" t="s">
        <v>3745</v>
      </c>
      <c r="H7948" s="68"/>
      <c r="I7948" s="4">
        <f>ROUND(SUM(I7944,I7947),2)</f>
        <v>24.76</v>
      </c>
    </row>
    <row r="7949" spans="1:9" ht="9.9499999999999993" customHeight="1" x14ac:dyDescent="0.25">
      <c r="A7949" s="8"/>
      <c r="B7949" s="8"/>
      <c r="C7949" s="8"/>
      <c r="D7949" s="8"/>
      <c r="E7949" s="8"/>
      <c r="F7949" s="8"/>
      <c r="G7949" s="62"/>
      <c r="H7949" s="62"/>
      <c r="I7949" s="62"/>
    </row>
    <row r="7950" spans="1:9" ht="27" customHeight="1" x14ac:dyDescent="0.25">
      <c r="A7950" s="63" t="s">
        <v>6224</v>
      </c>
      <c r="B7950" s="63"/>
      <c r="C7950" s="63"/>
      <c r="D7950" s="63"/>
      <c r="E7950" s="63"/>
      <c r="F7950" s="63"/>
      <c r="G7950" s="63"/>
      <c r="H7950" s="63"/>
      <c r="I7950" s="63"/>
    </row>
    <row r="7951" spans="1:9" ht="15" customHeight="1" x14ac:dyDescent="0.25">
      <c r="A7951" s="64" t="s">
        <v>3825</v>
      </c>
      <c r="B7951" s="64"/>
      <c r="C7951" s="65" t="s">
        <v>3</v>
      </c>
      <c r="D7951" s="65"/>
      <c r="E7951" s="65"/>
      <c r="F7951" s="12" t="s">
        <v>4</v>
      </c>
      <c r="G7951" s="12" t="s">
        <v>3725</v>
      </c>
      <c r="H7951" s="12" t="s">
        <v>3726</v>
      </c>
      <c r="I7951" s="12" t="s">
        <v>3727</v>
      </c>
    </row>
    <row r="7952" spans="1:9" ht="45.95" customHeight="1" x14ac:dyDescent="0.25">
      <c r="A7952" s="13" t="s">
        <v>2796</v>
      </c>
      <c r="B7952" s="14" t="s">
        <v>2797</v>
      </c>
      <c r="C7952" s="66" t="s">
        <v>17</v>
      </c>
      <c r="D7952" s="66"/>
      <c r="E7952" s="66"/>
      <c r="F7952" s="13" t="s">
        <v>6225</v>
      </c>
      <c r="G7952" s="15">
        <v>1</v>
      </c>
      <c r="H7952" s="16">
        <v>16.2</v>
      </c>
      <c r="I7952" s="16">
        <f>TRUNC(TRUNC(G7952,8)*H7952,2)</f>
        <v>16.2</v>
      </c>
    </row>
    <row r="7953" spans="1:9" ht="15" customHeight="1" x14ac:dyDescent="0.25">
      <c r="A7953" s="8"/>
      <c r="B7953" s="8"/>
      <c r="C7953" s="8"/>
      <c r="D7953" s="8"/>
      <c r="E7953" s="8"/>
      <c r="F7953" s="8"/>
      <c r="G7953" s="67" t="s">
        <v>3830</v>
      </c>
      <c r="H7953" s="67"/>
      <c r="I7953" s="17">
        <f>SUM(I7952:I7952)</f>
        <v>16.2</v>
      </c>
    </row>
    <row r="7954" spans="1:9" ht="15" customHeight="1" x14ac:dyDescent="0.25">
      <c r="A7954" s="8"/>
      <c r="B7954" s="8"/>
      <c r="C7954" s="8"/>
      <c r="D7954" s="8"/>
      <c r="E7954" s="8"/>
      <c r="F7954" s="8"/>
      <c r="G7954" s="68" t="s">
        <v>3745</v>
      </c>
      <c r="H7954" s="68"/>
      <c r="I7954" s="4">
        <f>ROUND(SUM(I7953),2)</f>
        <v>16.2</v>
      </c>
    </row>
    <row r="7955" spans="1:9" ht="9.9499999999999993" customHeight="1" x14ac:dyDescent="0.25">
      <c r="A7955" s="8"/>
      <c r="B7955" s="8"/>
      <c r="C7955" s="8"/>
      <c r="D7955" s="8"/>
      <c r="E7955" s="8"/>
      <c r="F7955" s="8"/>
      <c r="G7955" s="62"/>
      <c r="H7955" s="62"/>
      <c r="I7955" s="62"/>
    </row>
    <row r="7956" spans="1:9" ht="20.100000000000001" customHeight="1" x14ac:dyDescent="0.25">
      <c r="A7956" s="63" t="s">
        <v>6226</v>
      </c>
      <c r="B7956" s="63"/>
      <c r="C7956" s="63"/>
      <c r="D7956" s="63"/>
      <c r="E7956" s="63"/>
      <c r="F7956" s="63"/>
      <c r="G7956" s="63"/>
      <c r="H7956" s="63"/>
      <c r="I7956" s="63"/>
    </row>
    <row r="7957" spans="1:9" ht="15" customHeight="1" x14ac:dyDescent="0.25">
      <c r="A7957" s="64" t="s">
        <v>3872</v>
      </c>
      <c r="B7957" s="64"/>
      <c r="C7957" s="65" t="s">
        <v>3</v>
      </c>
      <c r="D7957" s="65"/>
      <c r="E7957" s="65"/>
      <c r="F7957" s="12" t="s">
        <v>4</v>
      </c>
      <c r="G7957" s="12" t="s">
        <v>3725</v>
      </c>
      <c r="H7957" s="12" t="s">
        <v>3726</v>
      </c>
      <c r="I7957" s="12" t="s">
        <v>3727</v>
      </c>
    </row>
    <row r="7958" spans="1:9" ht="21" customHeight="1" x14ac:dyDescent="0.25">
      <c r="A7958" s="13" t="s">
        <v>4905</v>
      </c>
      <c r="B7958" s="14" t="s">
        <v>4906</v>
      </c>
      <c r="C7958" s="66" t="s">
        <v>17</v>
      </c>
      <c r="D7958" s="66"/>
      <c r="E7958" s="66"/>
      <c r="F7958" s="13" t="s">
        <v>25</v>
      </c>
      <c r="G7958" s="15">
        <v>0.69769999999999999</v>
      </c>
      <c r="H7958" s="16">
        <v>35.53</v>
      </c>
      <c r="I7958" s="16">
        <f>TRUNC(TRUNC(G7958,8)*H7958,2)</f>
        <v>24.78</v>
      </c>
    </row>
    <row r="7959" spans="1:9" ht="15" customHeight="1" x14ac:dyDescent="0.25">
      <c r="A7959" s="13" t="s">
        <v>3899</v>
      </c>
      <c r="B7959" s="14" t="s">
        <v>3900</v>
      </c>
      <c r="C7959" s="66" t="s">
        <v>17</v>
      </c>
      <c r="D7959" s="66"/>
      <c r="E7959" s="66"/>
      <c r="F7959" s="13" t="s">
        <v>25</v>
      </c>
      <c r="G7959" s="15">
        <v>0.1331</v>
      </c>
      <c r="H7959" s="16">
        <v>24.37</v>
      </c>
      <c r="I7959" s="16">
        <f>TRUNC(TRUNC(G7959,8)*H7959,2)</f>
        <v>3.24</v>
      </c>
    </row>
    <row r="7960" spans="1:9" ht="18" customHeight="1" x14ac:dyDescent="0.25">
      <c r="A7960" s="8"/>
      <c r="B7960" s="8"/>
      <c r="C7960" s="8"/>
      <c r="D7960" s="8"/>
      <c r="E7960" s="8"/>
      <c r="F7960" s="8"/>
      <c r="G7960" s="67" t="s">
        <v>3875</v>
      </c>
      <c r="H7960" s="67"/>
      <c r="I7960" s="17">
        <f>SUM(I7958:I7959)</f>
        <v>28.020000000000003</v>
      </c>
    </row>
    <row r="7961" spans="1:9" ht="15" customHeight="1" x14ac:dyDescent="0.25">
      <c r="A7961" s="64" t="s">
        <v>3741</v>
      </c>
      <c r="B7961" s="64"/>
      <c r="C7961" s="65" t="s">
        <v>3</v>
      </c>
      <c r="D7961" s="65"/>
      <c r="E7961" s="65"/>
      <c r="F7961" s="12" t="s">
        <v>4</v>
      </c>
      <c r="G7961" s="12" t="s">
        <v>3725</v>
      </c>
      <c r="H7961" s="12" t="s">
        <v>3726</v>
      </c>
      <c r="I7961" s="12" t="s">
        <v>3727</v>
      </c>
    </row>
    <row r="7962" spans="1:9" ht="38.1" customHeight="1" x14ac:dyDescent="0.25">
      <c r="A7962" s="13" t="s">
        <v>6221</v>
      </c>
      <c r="B7962" s="14" t="s">
        <v>6222</v>
      </c>
      <c r="C7962" s="66" t="s">
        <v>17</v>
      </c>
      <c r="D7962" s="66"/>
      <c r="E7962" s="66"/>
      <c r="F7962" s="13" t="s">
        <v>6223</v>
      </c>
      <c r="G7962" s="15">
        <v>0.40200000000000002</v>
      </c>
      <c r="H7962" s="16">
        <v>14.9</v>
      </c>
      <c r="I7962" s="16">
        <f>TRUNC(TRUNC(G7962,8)*H7962,2)</f>
        <v>5.98</v>
      </c>
    </row>
    <row r="7963" spans="1:9" ht="15" customHeight="1" x14ac:dyDescent="0.25">
      <c r="A7963" s="8"/>
      <c r="B7963" s="8"/>
      <c r="C7963" s="8"/>
      <c r="D7963" s="8"/>
      <c r="E7963" s="8"/>
      <c r="F7963" s="8"/>
      <c r="G7963" s="67" t="s">
        <v>3744</v>
      </c>
      <c r="H7963" s="67"/>
      <c r="I7963" s="17">
        <f>SUM(I7962:I7962)</f>
        <v>5.98</v>
      </c>
    </row>
    <row r="7964" spans="1:9" ht="15" customHeight="1" x14ac:dyDescent="0.25">
      <c r="A7964" s="8"/>
      <c r="B7964" s="8"/>
      <c r="C7964" s="8"/>
      <c r="D7964" s="8"/>
      <c r="E7964" s="8"/>
      <c r="F7964" s="8"/>
      <c r="G7964" s="68" t="s">
        <v>3745</v>
      </c>
      <c r="H7964" s="68"/>
      <c r="I7964" s="4">
        <f>ROUND(SUM(I7960,I7963),2)</f>
        <v>34</v>
      </c>
    </row>
    <row r="7965" spans="1:9" ht="9.9499999999999993" customHeight="1" x14ac:dyDescent="0.25">
      <c r="A7965" s="8"/>
      <c r="B7965" s="8"/>
      <c r="C7965" s="8"/>
      <c r="D7965" s="8"/>
      <c r="E7965" s="8"/>
      <c r="F7965" s="8"/>
      <c r="G7965" s="62"/>
      <c r="H7965" s="62"/>
      <c r="I7965" s="62"/>
    </row>
    <row r="7966" spans="1:9" ht="27" customHeight="1" x14ac:dyDescent="0.25">
      <c r="A7966" s="63" t="s">
        <v>6227</v>
      </c>
      <c r="B7966" s="63"/>
      <c r="C7966" s="63"/>
      <c r="D7966" s="63"/>
      <c r="E7966" s="63"/>
      <c r="F7966" s="63"/>
      <c r="G7966" s="63"/>
      <c r="H7966" s="63"/>
      <c r="I7966" s="63"/>
    </row>
    <row r="7967" spans="1:9" ht="15" customHeight="1" x14ac:dyDescent="0.25">
      <c r="A7967" s="64" t="s">
        <v>3825</v>
      </c>
      <c r="B7967" s="64"/>
      <c r="C7967" s="65" t="s">
        <v>3</v>
      </c>
      <c r="D7967" s="65"/>
      <c r="E7967" s="65"/>
      <c r="F7967" s="12" t="s">
        <v>4</v>
      </c>
      <c r="G7967" s="12" t="s">
        <v>3725</v>
      </c>
      <c r="H7967" s="12" t="s">
        <v>3726</v>
      </c>
      <c r="I7967" s="12" t="s">
        <v>3727</v>
      </c>
    </row>
    <row r="7968" spans="1:9" ht="45.95" customHeight="1" x14ac:dyDescent="0.25">
      <c r="A7968" s="13" t="s">
        <v>2803</v>
      </c>
      <c r="B7968" s="14" t="s">
        <v>2804</v>
      </c>
      <c r="C7968" s="66" t="s">
        <v>17</v>
      </c>
      <c r="D7968" s="66"/>
      <c r="E7968" s="66"/>
      <c r="F7968" s="13" t="s">
        <v>2805</v>
      </c>
      <c r="G7968" s="15">
        <v>1</v>
      </c>
      <c r="H7968" s="16">
        <v>21.6</v>
      </c>
      <c r="I7968" s="16">
        <f>TRUNC(TRUNC(G7968,8)*H7968,2)</f>
        <v>21.6</v>
      </c>
    </row>
    <row r="7969" spans="1:9" ht="15" customHeight="1" x14ac:dyDescent="0.25">
      <c r="A7969" s="8"/>
      <c r="B7969" s="8"/>
      <c r="C7969" s="8"/>
      <c r="D7969" s="8"/>
      <c r="E7969" s="8"/>
      <c r="F7969" s="8"/>
      <c r="G7969" s="67" t="s">
        <v>3830</v>
      </c>
      <c r="H7969" s="67"/>
      <c r="I7969" s="17">
        <f>SUM(I7968:I7968)</f>
        <v>21.6</v>
      </c>
    </row>
    <row r="7970" spans="1:9" ht="15" customHeight="1" x14ac:dyDescent="0.25">
      <c r="A7970" s="8"/>
      <c r="B7970" s="8"/>
      <c r="C7970" s="8"/>
      <c r="D7970" s="8"/>
      <c r="E7970" s="8"/>
      <c r="F7970" s="8"/>
      <c r="G7970" s="68" t="s">
        <v>3745</v>
      </c>
      <c r="H7970" s="68"/>
      <c r="I7970" s="4">
        <f>ROUND(SUM(I7969),2)</f>
        <v>21.6</v>
      </c>
    </row>
    <row r="7971" spans="1:9" ht="9.9499999999999993" customHeight="1" x14ac:dyDescent="0.25">
      <c r="A7971" s="8"/>
      <c r="B7971" s="8"/>
      <c r="C7971" s="8"/>
      <c r="D7971" s="8"/>
      <c r="E7971" s="8"/>
      <c r="F7971" s="8"/>
      <c r="G7971" s="62"/>
      <c r="H7971" s="62"/>
      <c r="I7971" s="62"/>
    </row>
    <row r="7972" spans="1:9" ht="20.100000000000001" customHeight="1" x14ac:dyDescent="0.25">
      <c r="A7972" s="63" t="s">
        <v>6228</v>
      </c>
      <c r="B7972" s="63"/>
      <c r="C7972" s="63"/>
      <c r="D7972" s="63"/>
      <c r="E7972" s="63"/>
      <c r="F7972" s="63"/>
      <c r="G7972" s="63"/>
      <c r="H7972" s="63"/>
      <c r="I7972" s="63"/>
    </row>
    <row r="7973" spans="1:9" ht="15" customHeight="1" x14ac:dyDescent="0.25">
      <c r="A7973" s="64" t="s">
        <v>3887</v>
      </c>
      <c r="B7973" s="64"/>
      <c r="C7973" s="65" t="s">
        <v>3</v>
      </c>
      <c r="D7973" s="65"/>
      <c r="E7973" s="65"/>
      <c r="F7973" s="12" t="s">
        <v>4</v>
      </c>
      <c r="G7973" s="12" t="s">
        <v>3725</v>
      </c>
      <c r="H7973" s="12" t="s">
        <v>3726</v>
      </c>
      <c r="I7973" s="12" t="s">
        <v>3727</v>
      </c>
    </row>
    <row r="7974" spans="1:9" ht="15" customHeight="1" x14ac:dyDescent="0.25">
      <c r="A7974" s="13" t="s">
        <v>6229</v>
      </c>
      <c r="B7974" s="14" t="s">
        <v>6230</v>
      </c>
      <c r="C7974" s="66" t="s">
        <v>188</v>
      </c>
      <c r="D7974" s="66"/>
      <c r="E7974" s="66"/>
      <c r="F7974" s="13" t="s">
        <v>465</v>
      </c>
      <c r="G7974" s="15">
        <v>1</v>
      </c>
      <c r="H7974" s="16">
        <v>44.58</v>
      </c>
      <c r="I7974" s="16">
        <f>TRUNC(TRUNC(G7974,8)*H7974,2)</f>
        <v>44.58</v>
      </c>
    </row>
    <row r="7975" spans="1:9" ht="15" customHeight="1" x14ac:dyDescent="0.25">
      <c r="A7975" s="8"/>
      <c r="B7975" s="8"/>
      <c r="C7975" s="8"/>
      <c r="D7975" s="8"/>
      <c r="E7975" s="8"/>
      <c r="F7975" s="8"/>
      <c r="G7975" s="67" t="s">
        <v>3896</v>
      </c>
      <c r="H7975" s="67"/>
      <c r="I7975" s="17">
        <f>SUM(I7974:I7974)</f>
        <v>44.58</v>
      </c>
    </row>
    <row r="7976" spans="1:9" ht="15" customHeight="1" x14ac:dyDescent="0.25">
      <c r="A7976" s="8"/>
      <c r="B7976" s="8"/>
      <c r="C7976" s="8"/>
      <c r="D7976" s="8"/>
      <c r="E7976" s="8"/>
      <c r="F7976" s="8"/>
      <c r="G7976" s="68" t="s">
        <v>3745</v>
      </c>
      <c r="H7976" s="68"/>
      <c r="I7976" s="4">
        <f>ROUND(SUM(I7975),2)</f>
        <v>44.58</v>
      </c>
    </row>
    <row r="7977" spans="1:9" ht="9.9499999999999993" customHeight="1" x14ac:dyDescent="0.25">
      <c r="A7977" s="8"/>
      <c r="B7977" s="8"/>
      <c r="C7977" s="8"/>
      <c r="D7977" s="8"/>
      <c r="E7977" s="8"/>
      <c r="F7977" s="8"/>
      <c r="G7977" s="62"/>
      <c r="H7977" s="62"/>
      <c r="I7977" s="62"/>
    </row>
    <row r="7978" spans="1:9" ht="20.100000000000001" customHeight="1" x14ac:dyDescent="0.25">
      <c r="A7978" s="63" t="s">
        <v>6231</v>
      </c>
      <c r="B7978" s="63"/>
      <c r="C7978" s="63"/>
      <c r="D7978" s="63"/>
      <c r="E7978" s="63"/>
      <c r="F7978" s="63"/>
      <c r="G7978" s="63"/>
      <c r="H7978" s="63"/>
      <c r="I7978" s="63"/>
    </row>
    <row r="7979" spans="1:9" ht="15" customHeight="1" x14ac:dyDescent="0.25">
      <c r="A7979" s="64" t="s">
        <v>3825</v>
      </c>
      <c r="B7979" s="64"/>
      <c r="C7979" s="65" t="s">
        <v>3</v>
      </c>
      <c r="D7979" s="65"/>
      <c r="E7979" s="65"/>
      <c r="F7979" s="12" t="s">
        <v>4</v>
      </c>
      <c r="G7979" s="12" t="s">
        <v>3725</v>
      </c>
      <c r="H7979" s="12" t="s">
        <v>3726</v>
      </c>
      <c r="I7979" s="12" t="s">
        <v>3727</v>
      </c>
    </row>
    <row r="7980" spans="1:9" ht="21" customHeight="1" x14ac:dyDescent="0.25">
      <c r="A7980" s="13" t="s">
        <v>6232</v>
      </c>
      <c r="B7980" s="14" t="s">
        <v>6233</v>
      </c>
      <c r="C7980" s="66" t="s">
        <v>4496</v>
      </c>
      <c r="D7980" s="66"/>
      <c r="E7980" s="66"/>
      <c r="F7980" s="13" t="s">
        <v>61</v>
      </c>
      <c r="G7980" s="15">
        <v>1</v>
      </c>
      <c r="H7980" s="16">
        <v>12068.23</v>
      </c>
      <c r="I7980" s="16">
        <f>ROUND(ROUND(G7980,8)*H7980,2)</f>
        <v>12068.23</v>
      </c>
    </row>
    <row r="7981" spans="1:9" ht="15" customHeight="1" x14ac:dyDescent="0.25">
      <c r="A7981" s="8"/>
      <c r="B7981" s="8"/>
      <c r="C7981" s="8"/>
      <c r="D7981" s="8"/>
      <c r="E7981" s="8"/>
      <c r="F7981" s="8"/>
      <c r="G7981" s="67" t="s">
        <v>3830</v>
      </c>
      <c r="H7981" s="67"/>
      <c r="I7981" s="17">
        <f>SUM(I7980:I7980)</f>
        <v>12068.23</v>
      </c>
    </row>
    <row r="7982" spans="1:9" ht="15" customHeight="1" x14ac:dyDescent="0.25">
      <c r="A7982" s="69" t="s">
        <v>6234</v>
      </c>
      <c r="B7982" s="69"/>
      <c r="C7982" s="69"/>
      <c r="D7982" s="8"/>
      <c r="E7982" s="8"/>
      <c r="F7982" s="8"/>
      <c r="G7982" s="68" t="s">
        <v>3745</v>
      </c>
      <c r="H7982" s="68"/>
      <c r="I7982" s="4">
        <v>12068.23</v>
      </c>
    </row>
    <row r="7983" spans="1:9" ht="9.9499999999999993" customHeight="1" x14ac:dyDescent="0.25">
      <c r="A7983" s="8"/>
      <c r="B7983" s="8"/>
      <c r="C7983" s="8"/>
      <c r="D7983" s="8"/>
      <c r="E7983" s="8"/>
      <c r="F7983" s="8"/>
      <c r="G7983" s="62"/>
      <c r="H7983" s="62"/>
      <c r="I7983" s="62"/>
    </row>
    <row r="7984" spans="1:9" ht="20.100000000000001" customHeight="1" x14ac:dyDescent="0.25">
      <c r="A7984" s="63" t="s">
        <v>6235</v>
      </c>
      <c r="B7984" s="63"/>
      <c r="C7984" s="63"/>
      <c r="D7984" s="63"/>
      <c r="E7984" s="63"/>
      <c r="F7984" s="63"/>
      <c r="G7984" s="63"/>
      <c r="H7984" s="63"/>
      <c r="I7984" s="63"/>
    </row>
    <row r="7985" spans="1:9" ht="15" customHeight="1" x14ac:dyDescent="0.25">
      <c r="A7985" s="64" t="s">
        <v>3825</v>
      </c>
      <c r="B7985" s="64"/>
      <c r="C7985" s="65" t="s">
        <v>3</v>
      </c>
      <c r="D7985" s="65"/>
      <c r="E7985" s="65"/>
      <c r="F7985" s="12" t="s">
        <v>4</v>
      </c>
      <c r="G7985" s="12" t="s">
        <v>3725</v>
      </c>
      <c r="H7985" s="12" t="s">
        <v>3726</v>
      </c>
      <c r="I7985" s="12" t="s">
        <v>3727</v>
      </c>
    </row>
    <row r="7986" spans="1:9" ht="29.1" customHeight="1" x14ac:dyDescent="0.25">
      <c r="A7986" s="13" t="s">
        <v>2820</v>
      </c>
      <c r="B7986" s="14" t="s">
        <v>6236</v>
      </c>
      <c r="C7986" s="66" t="s">
        <v>17</v>
      </c>
      <c r="D7986" s="66"/>
      <c r="E7986" s="66"/>
      <c r="F7986" s="13" t="s">
        <v>61</v>
      </c>
      <c r="G7986" s="15">
        <v>1</v>
      </c>
      <c r="H7986" s="16">
        <v>3974.5</v>
      </c>
      <c r="I7986" s="16">
        <f>TRUNC(TRUNC(G7986,8)*H7986,2)</f>
        <v>3974.5</v>
      </c>
    </row>
    <row r="7987" spans="1:9" ht="15" customHeight="1" x14ac:dyDescent="0.25">
      <c r="A7987" s="8"/>
      <c r="B7987" s="8"/>
      <c r="C7987" s="8"/>
      <c r="D7987" s="8"/>
      <c r="E7987" s="8"/>
      <c r="F7987" s="8"/>
      <c r="G7987" s="67" t="s">
        <v>3830</v>
      </c>
      <c r="H7987" s="67"/>
      <c r="I7987" s="17">
        <f>SUM(I7986:I7986)</f>
        <v>3974.5</v>
      </c>
    </row>
    <row r="7988" spans="1:9" ht="15" customHeight="1" x14ac:dyDescent="0.25">
      <c r="A7988" s="8"/>
      <c r="B7988" s="8"/>
      <c r="C7988" s="8"/>
      <c r="D7988" s="8"/>
      <c r="E7988" s="8"/>
      <c r="F7988" s="8"/>
      <c r="G7988" s="68" t="s">
        <v>3745</v>
      </c>
      <c r="H7988" s="68"/>
      <c r="I7988" s="4">
        <f>ROUND(SUM(I7987),2)</f>
        <v>3974.5</v>
      </c>
    </row>
    <row r="7989" spans="1:9" ht="9.9499999999999993" customHeight="1" x14ac:dyDescent="0.25">
      <c r="A7989" s="8"/>
      <c r="B7989" s="8"/>
      <c r="C7989" s="8"/>
      <c r="D7989" s="8"/>
      <c r="E7989" s="8"/>
      <c r="F7989" s="8"/>
      <c r="G7989" s="62"/>
      <c r="H7989" s="62"/>
      <c r="I7989" s="62"/>
    </row>
    <row r="7990" spans="1:9" ht="20.100000000000001" customHeight="1" x14ac:dyDescent="0.25">
      <c r="A7990" s="63" t="s">
        <v>6237</v>
      </c>
      <c r="B7990" s="63"/>
      <c r="C7990" s="63"/>
      <c r="D7990" s="63"/>
      <c r="E7990" s="63"/>
      <c r="F7990" s="63"/>
      <c r="G7990" s="63"/>
      <c r="H7990" s="63"/>
      <c r="I7990" s="63"/>
    </row>
    <row r="7991" spans="1:9" ht="15" customHeight="1" x14ac:dyDescent="0.25">
      <c r="A7991" s="64" t="s">
        <v>3887</v>
      </c>
      <c r="B7991" s="64"/>
      <c r="C7991" s="65" t="s">
        <v>3</v>
      </c>
      <c r="D7991" s="65"/>
      <c r="E7991" s="65"/>
      <c r="F7991" s="12" t="s">
        <v>4</v>
      </c>
      <c r="G7991" s="12" t="s">
        <v>3725</v>
      </c>
      <c r="H7991" s="12" t="s">
        <v>3726</v>
      </c>
      <c r="I7991" s="12" t="s">
        <v>3727</v>
      </c>
    </row>
    <row r="7992" spans="1:9" ht="38.1" customHeight="1" x14ac:dyDescent="0.25">
      <c r="A7992" s="13" t="s">
        <v>2823</v>
      </c>
      <c r="B7992" s="14" t="s">
        <v>6238</v>
      </c>
      <c r="C7992" s="66" t="s">
        <v>4496</v>
      </c>
      <c r="D7992" s="66"/>
      <c r="E7992" s="66"/>
      <c r="F7992" s="13" t="s">
        <v>61</v>
      </c>
      <c r="G7992" s="15">
        <v>1</v>
      </c>
      <c r="H7992" s="16">
        <v>13400.92</v>
      </c>
      <c r="I7992" s="16">
        <f>ROUND(ROUND(G7992,8)*H7992,2)</f>
        <v>13400.92</v>
      </c>
    </row>
    <row r="7993" spans="1:9" ht="15" customHeight="1" x14ac:dyDescent="0.25">
      <c r="A7993" s="8"/>
      <c r="B7993" s="8"/>
      <c r="C7993" s="8"/>
      <c r="D7993" s="8"/>
      <c r="E7993" s="8"/>
      <c r="F7993" s="8"/>
      <c r="G7993" s="67" t="s">
        <v>3896</v>
      </c>
      <c r="H7993" s="67"/>
      <c r="I7993" s="17">
        <f>SUM(I7992:I7992)</f>
        <v>13400.92</v>
      </c>
    </row>
    <row r="7994" spans="1:9" ht="15" customHeight="1" x14ac:dyDescent="0.25">
      <c r="A7994" s="69" t="s">
        <v>6239</v>
      </c>
      <c r="B7994" s="69"/>
      <c r="C7994" s="69"/>
      <c r="D7994" s="8"/>
      <c r="E7994" s="8"/>
      <c r="F7994" s="8"/>
      <c r="G7994" s="68" t="s">
        <v>3745</v>
      </c>
      <c r="H7994" s="68"/>
      <c r="I7994" s="4">
        <v>13400.92</v>
      </c>
    </row>
    <row r="7995" spans="1:9" ht="2.1" customHeight="1" x14ac:dyDescent="0.25">
      <c r="A7995" s="69"/>
      <c r="B7995" s="69"/>
      <c r="C7995" s="69"/>
      <c r="D7995" s="8"/>
      <c r="E7995" s="8"/>
      <c r="F7995" s="8"/>
      <c r="G7995" s="8"/>
      <c r="H7995" s="8"/>
      <c r="I7995" s="8"/>
    </row>
    <row r="7996" spans="1:9" ht="9.9499999999999993" customHeight="1" x14ac:dyDescent="0.25">
      <c r="A7996" s="8"/>
      <c r="B7996" s="8"/>
      <c r="C7996" s="8"/>
      <c r="D7996" s="8"/>
      <c r="E7996" s="8"/>
      <c r="F7996" s="8"/>
      <c r="G7996" s="62"/>
      <c r="H7996" s="62"/>
      <c r="I7996" s="62"/>
    </row>
    <row r="7997" spans="1:9" ht="20.100000000000001" customHeight="1" x14ac:dyDescent="0.25">
      <c r="A7997" s="63" t="s">
        <v>6240</v>
      </c>
      <c r="B7997" s="63"/>
      <c r="C7997" s="63"/>
      <c r="D7997" s="63"/>
      <c r="E7997" s="63"/>
      <c r="F7997" s="63"/>
      <c r="G7997" s="63"/>
      <c r="H7997" s="63"/>
      <c r="I7997" s="63"/>
    </row>
    <row r="7998" spans="1:9" ht="15" customHeight="1" x14ac:dyDescent="0.25">
      <c r="A7998" s="64" t="s">
        <v>3887</v>
      </c>
      <c r="B7998" s="64"/>
      <c r="C7998" s="65" t="s">
        <v>3</v>
      </c>
      <c r="D7998" s="65"/>
      <c r="E7998" s="65"/>
      <c r="F7998" s="12" t="s">
        <v>4</v>
      </c>
      <c r="G7998" s="12" t="s">
        <v>3725</v>
      </c>
      <c r="H7998" s="12" t="s">
        <v>3726</v>
      </c>
      <c r="I7998" s="12" t="s">
        <v>3727</v>
      </c>
    </row>
    <row r="7999" spans="1:9" ht="38.1" customHeight="1" x14ac:dyDescent="0.25">
      <c r="A7999" s="13" t="s">
        <v>2826</v>
      </c>
      <c r="B7999" s="14" t="s">
        <v>6241</v>
      </c>
      <c r="C7999" s="66" t="s">
        <v>4496</v>
      </c>
      <c r="D7999" s="66"/>
      <c r="E7999" s="66"/>
      <c r="F7999" s="13" t="s">
        <v>61</v>
      </c>
      <c r="G7999" s="15">
        <v>1</v>
      </c>
      <c r="H7999" s="16">
        <v>11589</v>
      </c>
      <c r="I7999" s="16">
        <f>ROUND(ROUND(G7999,8)*H7999,2)</f>
        <v>11589</v>
      </c>
    </row>
    <row r="8000" spans="1:9" ht="15" customHeight="1" x14ac:dyDescent="0.25">
      <c r="A8000" s="8"/>
      <c r="B8000" s="8"/>
      <c r="C8000" s="8"/>
      <c r="D8000" s="8"/>
      <c r="E8000" s="8"/>
      <c r="F8000" s="8"/>
      <c r="G8000" s="67" t="s">
        <v>3896</v>
      </c>
      <c r="H8000" s="67"/>
      <c r="I8000" s="17">
        <f>SUM(I7999:I7999)</f>
        <v>11589</v>
      </c>
    </row>
    <row r="8001" spans="1:9" ht="15" customHeight="1" x14ac:dyDescent="0.25">
      <c r="A8001" s="69" t="s">
        <v>6239</v>
      </c>
      <c r="B8001" s="69"/>
      <c r="C8001" s="69"/>
      <c r="D8001" s="8"/>
      <c r="E8001" s="8"/>
      <c r="F8001" s="8"/>
      <c r="G8001" s="68" t="s">
        <v>3745</v>
      </c>
      <c r="H8001" s="68"/>
      <c r="I8001" s="4">
        <v>11589</v>
      </c>
    </row>
    <row r="8002" spans="1:9" ht="2.1" customHeight="1" x14ac:dyDescent="0.25">
      <c r="A8002" s="69"/>
      <c r="B8002" s="69"/>
      <c r="C8002" s="69"/>
      <c r="D8002" s="8"/>
      <c r="E8002" s="8"/>
      <c r="F8002" s="8"/>
      <c r="G8002" s="8"/>
      <c r="H8002" s="8"/>
      <c r="I8002" s="8"/>
    </row>
    <row r="8003" spans="1:9" ht="9.9499999999999993" customHeight="1" x14ac:dyDescent="0.25">
      <c r="A8003" s="8"/>
      <c r="B8003" s="8"/>
      <c r="C8003" s="8"/>
      <c r="D8003" s="8"/>
      <c r="E8003" s="8"/>
      <c r="F8003" s="8"/>
      <c r="G8003" s="62"/>
      <c r="H8003" s="62"/>
      <c r="I8003" s="62"/>
    </row>
    <row r="8004" spans="1:9" ht="20.100000000000001" customHeight="1" x14ac:dyDescent="0.25">
      <c r="A8004" s="63" t="s">
        <v>6242</v>
      </c>
      <c r="B8004" s="63"/>
      <c r="C8004" s="63"/>
      <c r="D8004" s="63"/>
      <c r="E8004" s="63"/>
      <c r="F8004" s="63"/>
      <c r="G8004" s="63"/>
      <c r="H8004" s="63"/>
      <c r="I8004" s="63"/>
    </row>
    <row r="8005" spans="1:9" ht="15" customHeight="1" x14ac:dyDescent="0.25">
      <c r="A8005" s="64" t="s">
        <v>3825</v>
      </c>
      <c r="B8005" s="64"/>
      <c r="C8005" s="65" t="s">
        <v>3</v>
      </c>
      <c r="D8005" s="65"/>
      <c r="E8005" s="65"/>
      <c r="F8005" s="12" t="s">
        <v>4</v>
      </c>
      <c r="G8005" s="12" t="s">
        <v>3725</v>
      </c>
      <c r="H8005" s="12" t="s">
        <v>3726</v>
      </c>
      <c r="I8005" s="12" t="s">
        <v>3727</v>
      </c>
    </row>
    <row r="8006" spans="1:9" ht="29.1" customHeight="1" x14ac:dyDescent="0.25">
      <c r="A8006" s="13" t="s">
        <v>2829</v>
      </c>
      <c r="B8006" s="14" t="s">
        <v>6243</v>
      </c>
      <c r="C8006" s="66" t="s">
        <v>17</v>
      </c>
      <c r="D8006" s="66"/>
      <c r="E8006" s="66"/>
      <c r="F8006" s="13" t="s">
        <v>61</v>
      </c>
      <c r="G8006" s="15">
        <v>1</v>
      </c>
      <c r="H8006" s="16">
        <v>13055.3</v>
      </c>
      <c r="I8006" s="16">
        <f>TRUNC(TRUNC(G8006,8)*H8006,2)</f>
        <v>13055.3</v>
      </c>
    </row>
    <row r="8007" spans="1:9" ht="15" customHeight="1" x14ac:dyDescent="0.25">
      <c r="A8007" s="8"/>
      <c r="B8007" s="8"/>
      <c r="C8007" s="8"/>
      <c r="D8007" s="8"/>
      <c r="E8007" s="8"/>
      <c r="F8007" s="8"/>
      <c r="G8007" s="67" t="s">
        <v>3830</v>
      </c>
      <c r="H8007" s="67"/>
      <c r="I8007" s="17">
        <f>SUM(I8006:I8006)</f>
        <v>13055.3</v>
      </c>
    </row>
    <row r="8008" spans="1:9" ht="15" customHeight="1" x14ac:dyDescent="0.25">
      <c r="A8008" s="8"/>
      <c r="B8008" s="8"/>
      <c r="C8008" s="8"/>
      <c r="D8008" s="8"/>
      <c r="E8008" s="8"/>
      <c r="F8008" s="8"/>
      <c r="G8008" s="68" t="s">
        <v>3745</v>
      </c>
      <c r="H8008" s="68"/>
      <c r="I8008" s="4">
        <f>ROUND(SUM(I8007),2)</f>
        <v>13055.3</v>
      </c>
    </row>
    <row r="8009" spans="1:9" ht="9.9499999999999993" customHeight="1" x14ac:dyDescent="0.25">
      <c r="A8009" s="8"/>
      <c r="B8009" s="8"/>
      <c r="C8009" s="8"/>
      <c r="D8009" s="8"/>
      <c r="E8009" s="8"/>
      <c r="F8009" s="8"/>
      <c r="G8009" s="62"/>
      <c r="H8009" s="62"/>
      <c r="I8009" s="62"/>
    </row>
    <row r="8010" spans="1:9" ht="20.100000000000001" customHeight="1" x14ac:dyDescent="0.25">
      <c r="A8010" s="63" t="s">
        <v>6244</v>
      </c>
      <c r="B8010" s="63"/>
      <c r="C8010" s="63"/>
      <c r="D8010" s="63"/>
      <c r="E8010" s="63"/>
      <c r="F8010" s="63"/>
      <c r="G8010" s="63"/>
      <c r="H8010" s="63"/>
      <c r="I8010" s="63"/>
    </row>
    <row r="8011" spans="1:9" ht="15" customHeight="1" x14ac:dyDescent="0.25">
      <c r="A8011" s="64" t="s">
        <v>3825</v>
      </c>
      <c r="B8011" s="64"/>
      <c r="C8011" s="65" t="s">
        <v>3</v>
      </c>
      <c r="D8011" s="65"/>
      <c r="E8011" s="65"/>
      <c r="F8011" s="12" t="s">
        <v>4</v>
      </c>
      <c r="G8011" s="12" t="s">
        <v>3725</v>
      </c>
      <c r="H8011" s="12" t="s">
        <v>3726</v>
      </c>
      <c r="I8011" s="12" t="s">
        <v>3727</v>
      </c>
    </row>
    <row r="8012" spans="1:9" ht="29.1" customHeight="1" x14ac:dyDescent="0.25">
      <c r="A8012" s="13" t="s">
        <v>2832</v>
      </c>
      <c r="B8012" s="14" t="s">
        <v>6245</v>
      </c>
      <c r="C8012" s="66" t="s">
        <v>17</v>
      </c>
      <c r="D8012" s="66"/>
      <c r="E8012" s="66"/>
      <c r="F8012" s="13" t="s">
        <v>61</v>
      </c>
      <c r="G8012" s="15">
        <v>1</v>
      </c>
      <c r="H8012" s="16">
        <v>17943.54</v>
      </c>
      <c r="I8012" s="16">
        <f>TRUNC(TRUNC(G8012,8)*H8012,2)</f>
        <v>17943.54</v>
      </c>
    </row>
    <row r="8013" spans="1:9" ht="15" customHeight="1" x14ac:dyDescent="0.25">
      <c r="A8013" s="8"/>
      <c r="B8013" s="8"/>
      <c r="C8013" s="8"/>
      <c r="D8013" s="8"/>
      <c r="E8013" s="8"/>
      <c r="F8013" s="8"/>
      <c r="G8013" s="67" t="s">
        <v>3830</v>
      </c>
      <c r="H8013" s="67"/>
      <c r="I8013" s="17">
        <f>SUM(I8012:I8012)</f>
        <v>17943.54</v>
      </c>
    </row>
    <row r="8014" spans="1:9" ht="15" customHeight="1" x14ac:dyDescent="0.25">
      <c r="A8014" s="8"/>
      <c r="B8014" s="8"/>
      <c r="C8014" s="8"/>
      <c r="D8014" s="8"/>
      <c r="E8014" s="8"/>
      <c r="F8014" s="8"/>
      <c r="G8014" s="68" t="s">
        <v>3745</v>
      </c>
      <c r="H8014" s="68"/>
      <c r="I8014" s="4">
        <f>ROUND(SUM(I8013),2)</f>
        <v>17943.54</v>
      </c>
    </row>
    <row r="8015" spans="1:9" ht="9.9499999999999993" customHeight="1" x14ac:dyDescent="0.25">
      <c r="A8015" s="8"/>
      <c r="B8015" s="8"/>
      <c r="C8015" s="8"/>
      <c r="D8015" s="8"/>
      <c r="E8015" s="8"/>
      <c r="F8015" s="8"/>
      <c r="G8015" s="62"/>
      <c r="H8015" s="62"/>
      <c r="I8015" s="62"/>
    </row>
    <row r="8016" spans="1:9" ht="20.100000000000001" customHeight="1" x14ac:dyDescent="0.25">
      <c r="A8016" s="63" t="s">
        <v>6246</v>
      </c>
      <c r="B8016" s="63"/>
      <c r="C8016" s="63"/>
      <c r="D8016" s="63"/>
      <c r="E8016" s="63"/>
      <c r="F8016" s="63"/>
      <c r="G8016" s="63"/>
      <c r="H8016" s="63"/>
      <c r="I8016" s="63"/>
    </row>
    <row r="8017" spans="1:9" ht="15" customHeight="1" x14ac:dyDescent="0.25">
      <c r="A8017" s="64" t="s">
        <v>3825</v>
      </c>
      <c r="B8017" s="64"/>
      <c r="C8017" s="65" t="s">
        <v>3</v>
      </c>
      <c r="D8017" s="65"/>
      <c r="E8017" s="65"/>
      <c r="F8017" s="12" t="s">
        <v>4</v>
      </c>
      <c r="G8017" s="12" t="s">
        <v>3725</v>
      </c>
      <c r="H8017" s="12" t="s">
        <v>3726</v>
      </c>
      <c r="I8017" s="12" t="s">
        <v>3727</v>
      </c>
    </row>
    <row r="8018" spans="1:9" ht="38.1" customHeight="1" x14ac:dyDescent="0.25">
      <c r="A8018" s="13" t="s">
        <v>2835</v>
      </c>
      <c r="B8018" s="14" t="s">
        <v>6247</v>
      </c>
      <c r="C8018" s="66" t="s">
        <v>17</v>
      </c>
      <c r="D8018" s="66"/>
      <c r="E8018" s="66"/>
      <c r="F8018" s="13" t="s">
        <v>61</v>
      </c>
      <c r="G8018" s="15">
        <v>1</v>
      </c>
      <c r="H8018" s="16">
        <v>21770.13</v>
      </c>
      <c r="I8018" s="16">
        <f>TRUNC(TRUNC(G8018,8)*H8018,2)</f>
        <v>21770.13</v>
      </c>
    </row>
    <row r="8019" spans="1:9" ht="15" customHeight="1" x14ac:dyDescent="0.25">
      <c r="A8019" s="8"/>
      <c r="B8019" s="8"/>
      <c r="C8019" s="8"/>
      <c r="D8019" s="8"/>
      <c r="E8019" s="8"/>
      <c r="F8019" s="8"/>
      <c r="G8019" s="67" t="s">
        <v>3830</v>
      </c>
      <c r="H8019" s="67"/>
      <c r="I8019" s="17">
        <f>SUM(I8018:I8018)</f>
        <v>21770.13</v>
      </c>
    </row>
    <row r="8020" spans="1:9" ht="15" customHeight="1" x14ac:dyDescent="0.25">
      <c r="A8020" s="8"/>
      <c r="B8020" s="8"/>
      <c r="C8020" s="8"/>
      <c r="D8020" s="8"/>
      <c r="E8020" s="8"/>
      <c r="F8020" s="8"/>
      <c r="G8020" s="68" t="s">
        <v>3745</v>
      </c>
      <c r="H8020" s="68"/>
      <c r="I8020" s="4">
        <f>ROUND(SUM(I8019),2)</f>
        <v>21770.13</v>
      </c>
    </row>
    <row r="8021" spans="1:9" ht="9.9499999999999993" customHeight="1" x14ac:dyDescent="0.25">
      <c r="A8021" s="8"/>
      <c r="B8021" s="8"/>
      <c r="C8021" s="8"/>
      <c r="D8021" s="8"/>
      <c r="E8021" s="8"/>
      <c r="F8021" s="8"/>
      <c r="G8021" s="62"/>
      <c r="H8021" s="62"/>
      <c r="I8021" s="62"/>
    </row>
    <row r="8022" spans="1:9" ht="20.100000000000001" customHeight="1" x14ac:dyDescent="0.25">
      <c r="A8022" s="63" t="s">
        <v>6248</v>
      </c>
      <c r="B8022" s="63"/>
      <c r="C8022" s="63"/>
      <c r="D8022" s="63"/>
      <c r="E8022" s="63"/>
      <c r="F8022" s="63"/>
      <c r="G8022" s="63"/>
      <c r="H8022" s="63"/>
      <c r="I8022" s="63"/>
    </row>
    <row r="8023" spans="1:9" ht="15" customHeight="1" x14ac:dyDescent="0.25">
      <c r="A8023" s="64" t="s">
        <v>3887</v>
      </c>
      <c r="B8023" s="64"/>
      <c r="C8023" s="65" t="s">
        <v>3</v>
      </c>
      <c r="D8023" s="65"/>
      <c r="E8023" s="65"/>
      <c r="F8023" s="12" t="s">
        <v>4</v>
      </c>
      <c r="G8023" s="12" t="s">
        <v>3725</v>
      </c>
      <c r="H8023" s="12" t="s">
        <v>3726</v>
      </c>
      <c r="I8023" s="12" t="s">
        <v>3727</v>
      </c>
    </row>
    <row r="8024" spans="1:9" ht="29.1" customHeight="1" x14ac:dyDescent="0.25">
      <c r="A8024" s="13" t="s">
        <v>6249</v>
      </c>
      <c r="B8024" s="14" t="s">
        <v>6250</v>
      </c>
      <c r="C8024" s="66" t="s">
        <v>4496</v>
      </c>
      <c r="D8024" s="66"/>
      <c r="E8024" s="66"/>
      <c r="F8024" s="13" t="s">
        <v>61</v>
      </c>
      <c r="G8024" s="15">
        <v>1</v>
      </c>
      <c r="H8024" s="16">
        <v>658.9</v>
      </c>
      <c r="I8024" s="16">
        <f>ROUND(ROUND(G8024,8)*H8024,2)</f>
        <v>658.9</v>
      </c>
    </row>
    <row r="8025" spans="1:9" ht="15" customHeight="1" x14ac:dyDescent="0.25">
      <c r="A8025" s="8"/>
      <c r="B8025" s="8"/>
      <c r="C8025" s="8"/>
      <c r="D8025" s="8"/>
      <c r="E8025" s="8"/>
      <c r="F8025" s="8"/>
      <c r="G8025" s="67" t="s">
        <v>3896</v>
      </c>
      <c r="H8025" s="67"/>
      <c r="I8025" s="17">
        <f>SUM(I8024:I8024)</f>
        <v>658.9</v>
      </c>
    </row>
    <row r="8026" spans="1:9" ht="15" customHeight="1" x14ac:dyDescent="0.25">
      <c r="A8026" s="69" t="s">
        <v>6251</v>
      </c>
      <c r="B8026" s="69"/>
      <c r="C8026" s="69"/>
      <c r="D8026" s="8"/>
      <c r="E8026" s="8"/>
      <c r="F8026" s="8"/>
      <c r="G8026" s="68" t="s">
        <v>3745</v>
      </c>
      <c r="H8026" s="68"/>
      <c r="I8026" s="4">
        <v>658.9</v>
      </c>
    </row>
    <row r="8027" spans="1:9" ht="9.9499999999999993" customHeight="1" x14ac:dyDescent="0.25">
      <c r="A8027" s="8"/>
      <c r="B8027" s="8"/>
      <c r="C8027" s="8"/>
      <c r="D8027" s="8"/>
      <c r="E8027" s="8"/>
      <c r="F8027" s="8"/>
      <c r="G8027" s="62"/>
      <c r="H8027" s="62"/>
      <c r="I8027" s="62"/>
    </row>
    <row r="8028" spans="1:9" ht="20.100000000000001" customHeight="1" x14ac:dyDescent="0.25">
      <c r="A8028" s="63" t="s">
        <v>6252</v>
      </c>
      <c r="B8028" s="63"/>
      <c r="C8028" s="63"/>
      <c r="D8028" s="63"/>
      <c r="E8028" s="63"/>
      <c r="F8028" s="63"/>
      <c r="G8028" s="63"/>
      <c r="H8028" s="63"/>
      <c r="I8028" s="63"/>
    </row>
    <row r="8029" spans="1:9" ht="15" customHeight="1" x14ac:dyDescent="0.25">
      <c r="A8029" s="64" t="s">
        <v>3887</v>
      </c>
      <c r="B8029" s="64"/>
      <c r="C8029" s="65" t="s">
        <v>3</v>
      </c>
      <c r="D8029" s="65"/>
      <c r="E8029" s="65"/>
      <c r="F8029" s="12" t="s">
        <v>4</v>
      </c>
      <c r="G8029" s="12" t="s">
        <v>3725</v>
      </c>
      <c r="H8029" s="12" t="s">
        <v>3726</v>
      </c>
      <c r="I8029" s="12" t="s">
        <v>3727</v>
      </c>
    </row>
    <row r="8030" spans="1:9" ht="29.1" customHeight="1" x14ac:dyDescent="0.25">
      <c r="A8030" s="13" t="s">
        <v>6253</v>
      </c>
      <c r="B8030" s="14" t="s">
        <v>6254</v>
      </c>
      <c r="C8030" s="66" t="s">
        <v>4496</v>
      </c>
      <c r="D8030" s="66"/>
      <c r="E8030" s="66"/>
      <c r="F8030" s="13" t="s">
        <v>61</v>
      </c>
      <c r="G8030" s="15">
        <v>1</v>
      </c>
      <c r="H8030" s="16">
        <v>780</v>
      </c>
      <c r="I8030" s="16">
        <f>ROUND(ROUND(G8030,8)*H8030,2)</f>
        <v>780</v>
      </c>
    </row>
    <row r="8031" spans="1:9" ht="15" customHeight="1" x14ac:dyDescent="0.25">
      <c r="A8031" s="8"/>
      <c r="B8031" s="8"/>
      <c r="C8031" s="8"/>
      <c r="D8031" s="8"/>
      <c r="E8031" s="8"/>
      <c r="F8031" s="8"/>
      <c r="G8031" s="67" t="s">
        <v>3896</v>
      </c>
      <c r="H8031" s="67"/>
      <c r="I8031" s="17">
        <f>SUM(I8030:I8030)</f>
        <v>780</v>
      </c>
    </row>
    <row r="8032" spans="1:9" ht="15" customHeight="1" x14ac:dyDescent="0.25">
      <c r="A8032" s="69" t="s">
        <v>6251</v>
      </c>
      <c r="B8032" s="69"/>
      <c r="C8032" s="69"/>
      <c r="D8032" s="8"/>
      <c r="E8032" s="8"/>
      <c r="F8032" s="8"/>
      <c r="G8032" s="68" t="s">
        <v>3745</v>
      </c>
      <c r="H8032" s="68"/>
      <c r="I8032" s="4">
        <v>780</v>
      </c>
    </row>
    <row r="8033" spans="1:9" ht="9.9499999999999993" customHeight="1" x14ac:dyDescent="0.25">
      <c r="A8033" s="8"/>
      <c r="B8033" s="8"/>
      <c r="C8033" s="8"/>
      <c r="D8033" s="8"/>
      <c r="E8033" s="8"/>
      <c r="F8033" s="8"/>
      <c r="G8033" s="62"/>
      <c r="H8033" s="62"/>
      <c r="I8033" s="62"/>
    </row>
    <row r="8034" spans="1:9" ht="20.100000000000001" customHeight="1" x14ac:dyDescent="0.25">
      <c r="A8034" s="63" t="s">
        <v>6255</v>
      </c>
      <c r="B8034" s="63"/>
      <c r="C8034" s="63"/>
      <c r="D8034" s="63"/>
      <c r="E8034" s="63"/>
      <c r="F8034" s="63"/>
      <c r="G8034" s="63"/>
      <c r="H8034" s="63"/>
      <c r="I8034" s="63"/>
    </row>
    <row r="8035" spans="1:9" ht="15" customHeight="1" x14ac:dyDescent="0.25">
      <c r="A8035" s="64" t="s">
        <v>3887</v>
      </c>
      <c r="B8035" s="64"/>
      <c r="C8035" s="65" t="s">
        <v>3</v>
      </c>
      <c r="D8035" s="65"/>
      <c r="E8035" s="65"/>
      <c r="F8035" s="12" t="s">
        <v>4</v>
      </c>
      <c r="G8035" s="12" t="s">
        <v>3725</v>
      </c>
      <c r="H8035" s="12" t="s">
        <v>3726</v>
      </c>
      <c r="I8035" s="12" t="s">
        <v>3727</v>
      </c>
    </row>
    <row r="8036" spans="1:9" ht="21" customHeight="1" x14ac:dyDescent="0.25">
      <c r="A8036" s="13" t="s">
        <v>6256</v>
      </c>
      <c r="B8036" s="14" t="s">
        <v>6257</v>
      </c>
      <c r="C8036" s="66" t="s">
        <v>4496</v>
      </c>
      <c r="D8036" s="66"/>
      <c r="E8036" s="66"/>
      <c r="F8036" s="13" t="s">
        <v>61</v>
      </c>
      <c r="G8036" s="15">
        <v>1</v>
      </c>
      <c r="H8036" s="16">
        <v>1809</v>
      </c>
      <c r="I8036" s="16">
        <f>ROUND(ROUND(G8036,8)*H8036,2)</f>
        <v>1809</v>
      </c>
    </row>
    <row r="8037" spans="1:9" ht="15" customHeight="1" x14ac:dyDescent="0.25">
      <c r="A8037" s="8"/>
      <c r="B8037" s="8"/>
      <c r="C8037" s="8"/>
      <c r="D8037" s="8"/>
      <c r="E8037" s="8"/>
      <c r="F8037" s="8"/>
      <c r="G8037" s="67" t="s">
        <v>3896</v>
      </c>
      <c r="H8037" s="67"/>
      <c r="I8037" s="17">
        <f>SUM(I8036:I8036)</f>
        <v>1809</v>
      </c>
    </row>
    <row r="8038" spans="1:9" ht="15" customHeight="1" x14ac:dyDescent="0.25">
      <c r="A8038" s="69" t="s">
        <v>6258</v>
      </c>
      <c r="B8038" s="69"/>
      <c r="C8038" s="69"/>
      <c r="D8038" s="8"/>
      <c r="E8038" s="8"/>
      <c r="F8038" s="8"/>
      <c r="G8038" s="68" t="s">
        <v>3745</v>
      </c>
      <c r="H8038" s="68"/>
      <c r="I8038" s="4">
        <v>1809</v>
      </c>
    </row>
    <row r="8039" spans="1:9" ht="2.1" customHeight="1" x14ac:dyDescent="0.25">
      <c r="A8039" s="69"/>
      <c r="B8039" s="69"/>
      <c r="C8039" s="69"/>
      <c r="D8039" s="8"/>
      <c r="E8039" s="8"/>
      <c r="F8039" s="8"/>
      <c r="G8039" s="8"/>
      <c r="H8039" s="8"/>
      <c r="I8039" s="8"/>
    </row>
    <row r="8040" spans="1:9" ht="9.9499999999999993" customHeight="1" x14ac:dyDescent="0.25">
      <c r="A8040" s="8"/>
      <c r="B8040" s="8"/>
      <c r="C8040" s="8"/>
      <c r="D8040" s="8"/>
      <c r="E8040" s="8"/>
      <c r="F8040" s="8"/>
      <c r="G8040" s="62"/>
      <c r="H8040" s="62"/>
      <c r="I8040" s="62"/>
    </row>
    <row r="8041" spans="1:9" ht="20.100000000000001" customHeight="1" x14ac:dyDescent="0.25">
      <c r="A8041" s="63" t="s">
        <v>6259</v>
      </c>
      <c r="B8041" s="63"/>
      <c r="C8041" s="63"/>
      <c r="D8041" s="63"/>
      <c r="E8041" s="63"/>
      <c r="F8041" s="63"/>
      <c r="G8041" s="63"/>
      <c r="H8041" s="63"/>
      <c r="I8041" s="63"/>
    </row>
    <row r="8042" spans="1:9" ht="15" customHeight="1" x14ac:dyDescent="0.25">
      <c r="A8042" s="64" t="s">
        <v>3887</v>
      </c>
      <c r="B8042" s="64"/>
      <c r="C8042" s="65" t="s">
        <v>3</v>
      </c>
      <c r="D8042" s="65"/>
      <c r="E8042" s="65"/>
      <c r="F8042" s="12" t="s">
        <v>4</v>
      </c>
      <c r="G8042" s="12" t="s">
        <v>3725</v>
      </c>
      <c r="H8042" s="12" t="s">
        <v>3726</v>
      </c>
      <c r="I8042" s="12" t="s">
        <v>3727</v>
      </c>
    </row>
    <row r="8043" spans="1:9" ht="21" customHeight="1" x14ac:dyDescent="0.25">
      <c r="A8043" s="13" t="s">
        <v>6260</v>
      </c>
      <c r="B8043" s="14" t="s">
        <v>6261</v>
      </c>
      <c r="C8043" s="66" t="s">
        <v>4496</v>
      </c>
      <c r="D8043" s="66"/>
      <c r="E8043" s="66"/>
      <c r="F8043" s="13" t="s">
        <v>61</v>
      </c>
      <c r="G8043" s="15">
        <v>1</v>
      </c>
      <c r="H8043" s="16">
        <v>29500</v>
      </c>
      <c r="I8043" s="16">
        <f>ROUND(ROUND(G8043,8)*H8043,2)</f>
        <v>29500</v>
      </c>
    </row>
    <row r="8044" spans="1:9" ht="15" customHeight="1" x14ac:dyDescent="0.25">
      <c r="A8044" s="8"/>
      <c r="B8044" s="8"/>
      <c r="C8044" s="8"/>
      <c r="D8044" s="8"/>
      <c r="E8044" s="8"/>
      <c r="F8044" s="8"/>
      <c r="G8044" s="67" t="s">
        <v>3896</v>
      </c>
      <c r="H8044" s="67"/>
      <c r="I8044" s="17">
        <f>SUM(I8043:I8043)</f>
        <v>29500</v>
      </c>
    </row>
    <row r="8045" spans="1:9" ht="15" customHeight="1" x14ac:dyDescent="0.25">
      <c r="A8045" s="69" t="s">
        <v>6262</v>
      </c>
      <c r="B8045" s="69"/>
      <c r="C8045" s="69"/>
      <c r="D8045" s="8"/>
      <c r="E8045" s="8"/>
      <c r="F8045" s="8"/>
      <c r="G8045" s="68" t="s">
        <v>3745</v>
      </c>
      <c r="H8045" s="68"/>
      <c r="I8045" s="4">
        <v>29500</v>
      </c>
    </row>
    <row r="8046" spans="1:9" ht="9" customHeight="1" x14ac:dyDescent="0.25">
      <c r="A8046" s="69"/>
      <c r="B8046" s="69"/>
      <c r="C8046" s="69"/>
      <c r="D8046" s="8"/>
      <c r="E8046" s="8"/>
      <c r="F8046" s="8"/>
      <c r="G8046" s="8"/>
      <c r="H8046" s="8"/>
      <c r="I8046" s="8"/>
    </row>
    <row r="8047" spans="1:9" ht="9.9499999999999993" customHeight="1" x14ac:dyDescent="0.25">
      <c r="A8047" s="8"/>
      <c r="B8047" s="8"/>
      <c r="C8047" s="8"/>
      <c r="D8047" s="8"/>
      <c r="E8047" s="8"/>
      <c r="F8047" s="8"/>
      <c r="G8047" s="62"/>
      <c r="H8047" s="62"/>
      <c r="I8047" s="62"/>
    </row>
    <row r="8048" spans="1:9" ht="20.100000000000001" customHeight="1" x14ac:dyDescent="0.25">
      <c r="A8048" s="63" t="s">
        <v>6263</v>
      </c>
      <c r="B8048" s="63"/>
      <c r="C8048" s="63"/>
      <c r="D8048" s="63"/>
      <c r="E8048" s="63"/>
      <c r="F8048" s="63"/>
      <c r="G8048" s="63"/>
      <c r="H8048" s="63"/>
      <c r="I8048" s="63"/>
    </row>
    <row r="8049" spans="1:9" ht="15" customHeight="1" x14ac:dyDescent="0.25">
      <c r="A8049" s="64" t="s">
        <v>3887</v>
      </c>
      <c r="B8049" s="64"/>
      <c r="C8049" s="65" t="s">
        <v>3</v>
      </c>
      <c r="D8049" s="65"/>
      <c r="E8049" s="65"/>
      <c r="F8049" s="12" t="s">
        <v>4</v>
      </c>
      <c r="G8049" s="12" t="s">
        <v>3725</v>
      </c>
      <c r="H8049" s="12" t="s">
        <v>3726</v>
      </c>
      <c r="I8049" s="12" t="s">
        <v>3727</v>
      </c>
    </row>
    <row r="8050" spans="1:9" ht="21" customHeight="1" x14ac:dyDescent="0.25">
      <c r="A8050" s="13" t="s">
        <v>6264</v>
      </c>
      <c r="B8050" s="14" t="s">
        <v>6265</v>
      </c>
      <c r="C8050" s="66" t="s">
        <v>4496</v>
      </c>
      <c r="D8050" s="66"/>
      <c r="E8050" s="66"/>
      <c r="F8050" s="13" t="s">
        <v>61</v>
      </c>
      <c r="G8050" s="15">
        <v>1</v>
      </c>
      <c r="H8050" s="16">
        <v>678.25</v>
      </c>
      <c r="I8050" s="16">
        <f>ROUND(ROUND(G8050,8)*H8050,2)</f>
        <v>678.25</v>
      </c>
    </row>
    <row r="8051" spans="1:9" ht="15" customHeight="1" x14ac:dyDescent="0.25">
      <c r="A8051" s="8"/>
      <c r="B8051" s="8"/>
      <c r="C8051" s="8"/>
      <c r="D8051" s="8"/>
      <c r="E8051" s="8"/>
      <c r="F8051" s="8"/>
      <c r="G8051" s="67" t="s">
        <v>3896</v>
      </c>
      <c r="H8051" s="67"/>
      <c r="I8051" s="17">
        <f>SUM(I8050:I8050)</f>
        <v>678.25</v>
      </c>
    </row>
    <row r="8052" spans="1:9" ht="15" customHeight="1" x14ac:dyDescent="0.25">
      <c r="A8052" s="64" t="s">
        <v>3741</v>
      </c>
      <c r="B8052" s="64"/>
      <c r="C8052" s="65" t="s">
        <v>3</v>
      </c>
      <c r="D8052" s="65"/>
      <c r="E8052" s="65"/>
      <c r="F8052" s="12" t="s">
        <v>4</v>
      </c>
      <c r="G8052" s="12" t="s">
        <v>3725</v>
      </c>
      <c r="H8052" s="12" t="s">
        <v>3726</v>
      </c>
      <c r="I8052" s="12" t="s">
        <v>3727</v>
      </c>
    </row>
    <row r="8053" spans="1:9" ht="21" customHeight="1" x14ac:dyDescent="0.25">
      <c r="A8053" s="13" t="s">
        <v>6266</v>
      </c>
      <c r="B8053" s="14" t="s">
        <v>6267</v>
      </c>
      <c r="C8053" s="66" t="s">
        <v>4496</v>
      </c>
      <c r="D8053" s="66"/>
      <c r="E8053" s="66"/>
      <c r="F8053" s="13" t="s">
        <v>61</v>
      </c>
      <c r="G8053" s="15">
        <v>1</v>
      </c>
      <c r="H8053" s="16">
        <v>44.91</v>
      </c>
      <c r="I8053" s="16">
        <f>ROUND(ROUND(G8053,8)*H8053,2)</f>
        <v>44.91</v>
      </c>
    </row>
    <row r="8054" spans="1:9" ht="15" customHeight="1" x14ac:dyDescent="0.25">
      <c r="A8054" s="8"/>
      <c r="B8054" s="8"/>
      <c r="C8054" s="8"/>
      <c r="D8054" s="8"/>
      <c r="E8054" s="8"/>
      <c r="F8054" s="8"/>
      <c r="G8054" s="67" t="s">
        <v>3744</v>
      </c>
      <c r="H8054" s="67"/>
      <c r="I8054" s="17">
        <f>SUM(I8053:I8053)</f>
        <v>44.91</v>
      </c>
    </row>
    <row r="8055" spans="1:9" ht="15" customHeight="1" x14ac:dyDescent="0.25">
      <c r="A8055" s="69" t="s">
        <v>6262</v>
      </c>
      <c r="B8055" s="69"/>
      <c r="C8055" s="69"/>
      <c r="D8055" s="8"/>
      <c r="E8055" s="8"/>
      <c r="F8055" s="8"/>
      <c r="G8055" s="68" t="s">
        <v>3745</v>
      </c>
      <c r="H8055" s="68"/>
      <c r="I8055" s="4">
        <v>723.16</v>
      </c>
    </row>
    <row r="8056" spans="1:9" ht="9" customHeight="1" x14ac:dyDescent="0.25">
      <c r="A8056" s="69"/>
      <c r="B8056" s="69"/>
      <c r="C8056" s="69"/>
      <c r="D8056" s="8"/>
      <c r="E8056" s="8"/>
      <c r="F8056" s="8"/>
      <c r="G8056" s="8"/>
      <c r="H8056" s="8"/>
      <c r="I8056" s="8"/>
    </row>
    <row r="8057" spans="1:9" ht="9.9499999999999993" customHeight="1" x14ac:dyDescent="0.25">
      <c r="A8057" s="8"/>
      <c r="B8057" s="8"/>
      <c r="C8057" s="8"/>
      <c r="D8057" s="8"/>
      <c r="E8057" s="8"/>
      <c r="F8057" s="8"/>
      <c r="G8057" s="62"/>
      <c r="H8057" s="62"/>
      <c r="I8057" s="62"/>
    </row>
    <row r="8058" spans="1:9" ht="20.100000000000001" customHeight="1" x14ac:dyDescent="0.25">
      <c r="A8058" s="63" t="s">
        <v>6268</v>
      </c>
      <c r="B8058" s="63"/>
      <c r="C8058" s="63"/>
      <c r="D8058" s="63"/>
      <c r="E8058" s="63"/>
      <c r="F8058" s="63"/>
      <c r="G8058" s="63"/>
      <c r="H8058" s="63"/>
      <c r="I8058" s="63"/>
    </row>
    <row r="8059" spans="1:9" ht="15" customHeight="1" x14ac:dyDescent="0.25">
      <c r="A8059" s="64" t="s">
        <v>3872</v>
      </c>
      <c r="B8059" s="64"/>
      <c r="C8059" s="65" t="s">
        <v>3</v>
      </c>
      <c r="D8059" s="65"/>
      <c r="E8059" s="65"/>
      <c r="F8059" s="12" t="s">
        <v>4</v>
      </c>
      <c r="G8059" s="12" t="s">
        <v>3725</v>
      </c>
      <c r="H8059" s="12" t="s">
        <v>3726</v>
      </c>
      <c r="I8059" s="12" t="s">
        <v>3727</v>
      </c>
    </row>
    <row r="8060" spans="1:9" ht="15" customHeight="1" x14ac:dyDescent="0.25">
      <c r="A8060" s="13" t="s">
        <v>4269</v>
      </c>
      <c r="B8060" s="14" t="s">
        <v>4270</v>
      </c>
      <c r="C8060" s="66" t="s">
        <v>17</v>
      </c>
      <c r="D8060" s="66"/>
      <c r="E8060" s="66"/>
      <c r="F8060" s="13" t="s">
        <v>25</v>
      </c>
      <c r="G8060" s="15">
        <v>2</v>
      </c>
      <c r="H8060" s="16">
        <v>33.94</v>
      </c>
      <c r="I8060" s="16">
        <f>ROUND(ROUND(G8060,8)*H8060,2)</f>
        <v>67.88</v>
      </c>
    </row>
    <row r="8061" spans="1:9" ht="15" customHeight="1" x14ac:dyDescent="0.25">
      <c r="A8061" s="13" t="s">
        <v>3899</v>
      </c>
      <c r="B8061" s="14" t="s">
        <v>3900</v>
      </c>
      <c r="C8061" s="66" t="s">
        <v>17</v>
      </c>
      <c r="D8061" s="66"/>
      <c r="E8061" s="66"/>
      <c r="F8061" s="13" t="s">
        <v>25</v>
      </c>
      <c r="G8061" s="15">
        <v>2</v>
      </c>
      <c r="H8061" s="16">
        <v>24.37</v>
      </c>
      <c r="I8061" s="16">
        <f>ROUND(ROUND(G8061,8)*H8061,2)</f>
        <v>48.74</v>
      </c>
    </row>
    <row r="8062" spans="1:9" ht="18" customHeight="1" x14ac:dyDescent="0.25">
      <c r="A8062" s="8"/>
      <c r="B8062" s="8"/>
      <c r="C8062" s="8"/>
      <c r="D8062" s="8"/>
      <c r="E8062" s="8"/>
      <c r="F8062" s="8"/>
      <c r="G8062" s="67" t="s">
        <v>3875</v>
      </c>
      <c r="H8062" s="67"/>
      <c r="I8062" s="17">
        <f>SUM(I8060:I8061)</f>
        <v>116.62</v>
      </c>
    </row>
    <row r="8063" spans="1:9" ht="15" customHeight="1" x14ac:dyDescent="0.25">
      <c r="A8063" s="69" t="s">
        <v>6269</v>
      </c>
      <c r="B8063" s="69"/>
      <c r="C8063" s="69"/>
      <c r="D8063" s="8"/>
      <c r="E8063" s="8"/>
      <c r="F8063" s="8"/>
      <c r="G8063" s="68" t="s">
        <v>3745</v>
      </c>
      <c r="H8063" s="68"/>
      <c r="I8063" s="4">
        <v>116.62</v>
      </c>
    </row>
    <row r="8064" spans="1:9" ht="9" customHeight="1" x14ac:dyDescent="0.25">
      <c r="A8064" s="69"/>
      <c r="B8064" s="69"/>
      <c r="C8064" s="69"/>
      <c r="D8064" s="8"/>
      <c r="E8064" s="8"/>
      <c r="F8064" s="8"/>
      <c r="G8064" s="8"/>
      <c r="H8064" s="8"/>
      <c r="I8064" s="8"/>
    </row>
    <row r="8065" spans="1:9" ht="9.9499999999999993" customHeight="1" x14ac:dyDescent="0.25">
      <c r="A8065" s="8"/>
      <c r="B8065" s="8"/>
      <c r="C8065" s="8"/>
      <c r="D8065" s="8"/>
      <c r="E8065" s="8"/>
      <c r="F8065" s="8"/>
      <c r="G8065" s="62"/>
      <c r="H8065" s="62"/>
      <c r="I8065" s="62"/>
    </row>
    <row r="8066" spans="1:9" ht="20.100000000000001" customHeight="1" x14ac:dyDescent="0.25">
      <c r="A8066" s="63" t="s">
        <v>6270</v>
      </c>
      <c r="B8066" s="63"/>
      <c r="C8066" s="63"/>
      <c r="D8066" s="63"/>
      <c r="E8066" s="63"/>
      <c r="F8066" s="63"/>
      <c r="G8066" s="63"/>
      <c r="H8066" s="63"/>
      <c r="I8066" s="63"/>
    </row>
    <row r="8067" spans="1:9" ht="15" customHeight="1" x14ac:dyDescent="0.25">
      <c r="A8067" s="64" t="s">
        <v>3887</v>
      </c>
      <c r="B8067" s="64"/>
      <c r="C8067" s="65" t="s">
        <v>3</v>
      </c>
      <c r="D8067" s="65"/>
      <c r="E8067" s="65"/>
      <c r="F8067" s="12" t="s">
        <v>4</v>
      </c>
      <c r="G8067" s="12" t="s">
        <v>3725</v>
      </c>
      <c r="H8067" s="12" t="s">
        <v>3726</v>
      </c>
      <c r="I8067" s="12" t="s">
        <v>3727</v>
      </c>
    </row>
    <row r="8068" spans="1:9" ht="29.1" customHeight="1" x14ac:dyDescent="0.25">
      <c r="A8068" s="13" t="s">
        <v>4857</v>
      </c>
      <c r="B8068" s="14" t="s">
        <v>4858</v>
      </c>
      <c r="C8068" s="66" t="s">
        <v>17</v>
      </c>
      <c r="D8068" s="66"/>
      <c r="E8068" s="66"/>
      <c r="F8068" s="13" t="s">
        <v>61</v>
      </c>
      <c r="G8068" s="15">
        <v>9</v>
      </c>
      <c r="H8068" s="16">
        <v>0.61</v>
      </c>
      <c r="I8068" s="16">
        <f>ROUND(ROUND(G8068,8)*H8068,2)</f>
        <v>5.49</v>
      </c>
    </row>
    <row r="8069" spans="1:9" ht="21" customHeight="1" x14ac:dyDescent="0.25">
      <c r="A8069" s="13" t="s">
        <v>5262</v>
      </c>
      <c r="B8069" s="14" t="s">
        <v>5263</v>
      </c>
      <c r="C8069" s="66" t="s">
        <v>17</v>
      </c>
      <c r="D8069" s="66"/>
      <c r="E8069" s="66"/>
      <c r="F8069" s="13" t="s">
        <v>61</v>
      </c>
      <c r="G8069" s="15">
        <v>6</v>
      </c>
      <c r="H8069" s="16">
        <v>1.39</v>
      </c>
      <c r="I8069" s="16">
        <f>ROUND(ROUND(G8069,8)*H8069,2)</f>
        <v>8.34</v>
      </c>
    </row>
    <row r="8070" spans="1:9" ht="29.1" customHeight="1" x14ac:dyDescent="0.25">
      <c r="A8070" s="13" t="s">
        <v>5264</v>
      </c>
      <c r="B8070" s="14" t="s">
        <v>5265</v>
      </c>
      <c r="C8070" s="66" t="s">
        <v>17</v>
      </c>
      <c r="D8070" s="66"/>
      <c r="E8070" s="66"/>
      <c r="F8070" s="13" t="s">
        <v>61</v>
      </c>
      <c r="G8070" s="15">
        <v>4</v>
      </c>
      <c r="H8070" s="16">
        <v>0.52</v>
      </c>
      <c r="I8070" s="16">
        <f>ROUND(ROUND(G8070,8)*H8070,2)</f>
        <v>2.08</v>
      </c>
    </row>
    <row r="8071" spans="1:9" ht="21" customHeight="1" x14ac:dyDescent="0.25">
      <c r="A8071" s="13" t="s">
        <v>5266</v>
      </c>
      <c r="B8071" s="14" t="s">
        <v>5267</v>
      </c>
      <c r="C8071" s="66" t="s">
        <v>17</v>
      </c>
      <c r="D8071" s="66"/>
      <c r="E8071" s="66"/>
      <c r="F8071" s="13" t="s">
        <v>61</v>
      </c>
      <c r="G8071" s="15">
        <v>2</v>
      </c>
      <c r="H8071" s="16">
        <v>19.09</v>
      </c>
      <c r="I8071" s="16">
        <f>ROUND(ROUND(G8071,8)*H8071,2)</f>
        <v>38.18</v>
      </c>
    </row>
    <row r="8072" spans="1:9" ht="29.1" customHeight="1" x14ac:dyDescent="0.25">
      <c r="A8072" s="13" t="s">
        <v>4360</v>
      </c>
      <c r="B8072" s="14" t="s">
        <v>4361</v>
      </c>
      <c r="C8072" s="66" t="s">
        <v>17</v>
      </c>
      <c r="D8072" s="66"/>
      <c r="E8072" s="66"/>
      <c r="F8072" s="13" t="s">
        <v>61</v>
      </c>
      <c r="G8072" s="15">
        <v>10</v>
      </c>
      <c r="H8072" s="16">
        <v>0.87</v>
      </c>
      <c r="I8072" s="16">
        <f>ROUND(ROUND(G8072,8)*H8072,2)</f>
        <v>8.6999999999999993</v>
      </c>
    </row>
    <row r="8073" spans="1:9" ht="15" customHeight="1" x14ac:dyDescent="0.25">
      <c r="A8073" s="8"/>
      <c r="B8073" s="8"/>
      <c r="C8073" s="8"/>
      <c r="D8073" s="8"/>
      <c r="E8073" s="8"/>
      <c r="F8073" s="8"/>
      <c r="G8073" s="67" t="s">
        <v>3896</v>
      </c>
      <c r="H8073" s="67"/>
      <c r="I8073" s="17">
        <f>SUM(I8068:I8072)</f>
        <v>62.790000000000006</v>
      </c>
    </row>
    <row r="8074" spans="1:9" ht="15" customHeight="1" x14ac:dyDescent="0.25">
      <c r="A8074" s="64" t="s">
        <v>3872</v>
      </c>
      <c r="B8074" s="64"/>
      <c r="C8074" s="65" t="s">
        <v>3</v>
      </c>
      <c r="D8074" s="65"/>
      <c r="E8074" s="65"/>
      <c r="F8074" s="12" t="s">
        <v>4</v>
      </c>
      <c r="G8074" s="12" t="s">
        <v>3725</v>
      </c>
      <c r="H8074" s="12" t="s">
        <v>3726</v>
      </c>
      <c r="I8074" s="12" t="s">
        <v>3727</v>
      </c>
    </row>
    <row r="8075" spans="1:9" ht="21" customHeight="1" x14ac:dyDescent="0.25">
      <c r="A8075" s="13" t="s">
        <v>5212</v>
      </c>
      <c r="B8075" s="14" t="s">
        <v>5213</v>
      </c>
      <c r="C8075" s="66" t="s">
        <v>17</v>
      </c>
      <c r="D8075" s="66"/>
      <c r="E8075" s="66"/>
      <c r="F8075" s="13" t="s">
        <v>25</v>
      </c>
      <c r="G8075" s="15">
        <v>2.5230000000000001</v>
      </c>
      <c r="H8075" s="16">
        <v>25.88</v>
      </c>
      <c r="I8075" s="16">
        <f>ROUND(ROUND(G8075,8)*H8075,2)</f>
        <v>65.3</v>
      </c>
    </row>
    <row r="8076" spans="1:9" ht="21" customHeight="1" x14ac:dyDescent="0.25">
      <c r="A8076" s="13" t="s">
        <v>5268</v>
      </c>
      <c r="B8076" s="14" t="s">
        <v>5269</v>
      </c>
      <c r="C8076" s="66" t="s">
        <v>17</v>
      </c>
      <c r="D8076" s="66"/>
      <c r="E8076" s="66"/>
      <c r="F8076" s="13" t="s">
        <v>25</v>
      </c>
      <c r="G8076" s="15">
        <v>2.5230000000000001</v>
      </c>
      <c r="H8076" s="16">
        <v>31.6</v>
      </c>
      <c r="I8076" s="16">
        <f>ROUND(ROUND(G8076,8)*H8076,2)</f>
        <v>79.73</v>
      </c>
    </row>
    <row r="8077" spans="1:9" ht="18" customHeight="1" x14ac:dyDescent="0.25">
      <c r="A8077" s="8"/>
      <c r="B8077" s="8"/>
      <c r="C8077" s="8"/>
      <c r="D8077" s="8"/>
      <c r="E8077" s="8"/>
      <c r="F8077" s="8"/>
      <c r="G8077" s="67" t="s">
        <v>3875</v>
      </c>
      <c r="H8077" s="67"/>
      <c r="I8077" s="17">
        <f>SUM(I8075:I8076)</f>
        <v>145.03</v>
      </c>
    </row>
    <row r="8078" spans="1:9" ht="15" customHeight="1" x14ac:dyDescent="0.25">
      <c r="A8078" s="69" t="s">
        <v>6271</v>
      </c>
      <c r="B8078" s="69"/>
      <c r="C8078" s="69"/>
      <c r="D8078" s="8"/>
      <c r="E8078" s="8"/>
      <c r="F8078" s="8"/>
      <c r="G8078" s="68" t="s">
        <v>3745</v>
      </c>
      <c r="H8078" s="68"/>
      <c r="I8078" s="4">
        <v>207.82</v>
      </c>
    </row>
    <row r="8079" spans="1:9" ht="2.1" customHeight="1" x14ac:dyDescent="0.25">
      <c r="A8079" s="69"/>
      <c r="B8079" s="69"/>
      <c r="C8079" s="69"/>
      <c r="D8079" s="8"/>
      <c r="E8079" s="8"/>
      <c r="F8079" s="8"/>
      <c r="G8079" s="8"/>
      <c r="H8079" s="8"/>
      <c r="I8079" s="8"/>
    </row>
    <row r="8080" spans="1:9" ht="9.9499999999999993" customHeight="1" x14ac:dyDescent="0.25">
      <c r="A8080" s="8"/>
      <c r="B8080" s="8"/>
      <c r="C8080" s="8"/>
      <c r="D8080" s="8"/>
      <c r="E8080" s="8"/>
      <c r="F8080" s="8"/>
      <c r="G8080" s="62"/>
      <c r="H8080" s="62"/>
      <c r="I8080" s="62"/>
    </row>
    <row r="8081" spans="1:9" ht="20.100000000000001" customHeight="1" x14ac:dyDescent="0.25">
      <c r="A8081" s="63" t="s">
        <v>6272</v>
      </c>
      <c r="B8081" s="63"/>
      <c r="C8081" s="63"/>
      <c r="D8081" s="63"/>
      <c r="E8081" s="63"/>
      <c r="F8081" s="63"/>
      <c r="G8081" s="63"/>
      <c r="H8081" s="63"/>
      <c r="I8081" s="63"/>
    </row>
    <row r="8082" spans="1:9" ht="15" customHeight="1" x14ac:dyDescent="0.25">
      <c r="A8082" s="64" t="s">
        <v>3865</v>
      </c>
      <c r="B8082" s="64"/>
      <c r="C8082" s="65" t="s">
        <v>3</v>
      </c>
      <c r="D8082" s="65"/>
      <c r="E8082" s="65"/>
      <c r="F8082" s="12" t="s">
        <v>4</v>
      </c>
      <c r="G8082" s="12" t="s">
        <v>3725</v>
      </c>
      <c r="H8082" s="12" t="s">
        <v>3726</v>
      </c>
      <c r="I8082" s="12" t="s">
        <v>3727</v>
      </c>
    </row>
    <row r="8083" spans="1:9" ht="29.1" customHeight="1" x14ac:dyDescent="0.25">
      <c r="A8083" s="13" t="s">
        <v>4895</v>
      </c>
      <c r="B8083" s="14" t="s">
        <v>4896</v>
      </c>
      <c r="C8083" s="66" t="s">
        <v>17</v>
      </c>
      <c r="D8083" s="66"/>
      <c r="E8083" s="66"/>
      <c r="F8083" s="13" t="s">
        <v>3868</v>
      </c>
      <c r="G8083" s="15">
        <v>1.5165999999999999</v>
      </c>
      <c r="H8083" s="16">
        <v>200.01</v>
      </c>
      <c r="I8083" s="16">
        <f>ROUND(ROUND(G8083,8)*H8083,2)</f>
        <v>303.33999999999997</v>
      </c>
    </row>
    <row r="8084" spans="1:9" ht="29.1" customHeight="1" x14ac:dyDescent="0.25">
      <c r="A8084" s="13" t="s">
        <v>4897</v>
      </c>
      <c r="B8084" s="14" t="s">
        <v>4898</v>
      </c>
      <c r="C8084" s="66" t="s">
        <v>17</v>
      </c>
      <c r="D8084" s="66"/>
      <c r="E8084" s="66"/>
      <c r="F8084" s="13" t="s">
        <v>3829</v>
      </c>
      <c r="G8084" s="15">
        <v>0.2059</v>
      </c>
      <c r="H8084" s="16">
        <v>374.35</v>
      </c>
      <c r="I8084" s="16">
        <f>ROUND(ROUND(G8084,8)*H8084,2)</f>
        <v>77.08</v>
      </c>
    </row>
    <row r="8085" spans="1:9" ht="18" customHeight="1" x14ac:dyDescent="0.25">
      <c r="A8085" s="8"/>
      <c r="B8085" s="8"/>
      <c r="C8085" s="8"/>
      <c r="D8085" s="8"/>
      <c r="E8085" s="8"/>
      <c r="F8085" s="8"/>
      <c r="G8085" s="67" t="s">
        <v>3871</v>
      </c>
      <c r="H8085" s="67"/>
      <c r="I8085" s="17">
        <f>SUM(I8083:I8084)</f>
        <v>380.41999999999996</v>
      </c>
    </row>
    <row r="8086" spans="1:9" ht="15" customHeight="1" x14ac:dyDescent="0.25">
      <c r="A8086" s="64" t="s">
        <v>3887</v>
      </c>
      <c r="B8086" s="64"/>
      <c r="C8086" s="65" t="s">
        <v>3</v>
      </c>
      <c r="D8086" s="65"/>
      <c r="E8086" s="65"/>
      <c r="F8086" s="12" t="s">
        <v>4</v>
      </c>
      <c r="G8086" s="12" t="s">
        <v>3725</v>
      </c>
      <c r="H8086" s="12" t="s">
        <v>3726</v>
      </c>
      <c r="I8086" s="12" t="s">
        <v>3727</v>
      </c>
    </row>
    <row r="8087" spans="1:9" ht="21" customHeight="1" x14ac:dyDescent="0.25">
      <c r="A8087" s="13" t="s">
        <v>6273</v>
      </c>
      <c r="B8087" s="14" t="s">
        <v>6274</v>
      </c>
      <c r="C8087" s="66" t="s">
        <v>17</v>
      </c>
      <c r="D8087" s="66"/>
      <c r="E8087" s="66"/>
      <c r="F8087" s="13" t="s">
        <v>61</v>
      </c>
      <c r="G8087" s="15">
        <v>4</v>
      </c>
      <c r="H8087" s="16">
        <v>1.58</v>
      </c>
      <c r="I8087" s="16">
        <f>ROUND(ROUND(G8087,8)*H8087,2)</f>
        <v>6.32</v>
      </c>
    </row>
    <row r="8088" spans="1:9" ht="21" customHeight="1" x14ac:dyDescent="0.25">
      <c r="A8088" s="13" t="s">
        <v>5262</v>
      </c>
      <c r="B8088" s="14" t="s">
        <v>5263</v>
      </c>
      <c r="C8088" s="66" t="s">
        <v>17</v>
      </c>
      <c r="D8088" s="66"/>
      <c r="E8088" s="66"/>
      <c r="F8088" s="13" t="s">
        <v>61</v>
      </c>
      <c r="G8088" s="15">
        <v>4</v>
      </c>
      <c r="H8088" s="16">
        <v>1.39</v>
      </c>
      <c r="I8088" s="16">
        <f>ROUND(ROUND(G8088,8)*H8088,2)</f>
        <v>5.56</v>
      </c>
    </row>
    <row r="8089" spans="1:9" ht="15" customHeight="1" x14ac:dyDescent="0.25">
      <c r="A8089" s="13" t="s">
        <v>5906</v>
      </c>
      <c r="B8089" s="14" t="s">
        <v>5907</v>
      </c>
      <c r="C8089" s="66" t="s">
        <v>17</v>
      </c>
      <c r="D8089" s="66"/>
      <c r="E8089" s="66"/>
      <c r="F8089" s="13" t="s">
        <v>61</v>
      </c>
      <c r="G8089" s="15">
        <v>8</v>
      </c>
      <c r="H8089" s="16">
        <v>0.35</v>
      </c>
      <c r="I8089" s="16">
        <f>ROUND(ROUND(G8089,8)*H8089,2)</f>
        <v>2.8</v>
      </c>
    </row>
    <row r="8090" spans="1:9" ht="29.1" customHeight="1" x14ac:dyDescent="0.25">
      <c r="A8090" s="13" t="s">
        <v>4360</v>
      </c>
      <c r="B8090" s="14" t="s">
        <v>4361</v>
      </c>
      <c r="C8090" s="66" t="s">
        <v>17</v>
      </c>
      <c r="D8090" s="66"/>
      <c r="E8090" s="66"/>
      <c r="F8090" s="13" t="s">
        <v>61</v>
      </c>
      <c r="G8090" s="15">
        <v>10</v>
      </c>
      <c r="H8090" s="16">
        <v>0.87</v>
      </c>
      <c r="I8090" s="16">
        <f>ROUND(ROUND(G8090,8)*H8090,2)</f>
        <v>8.6999999999999993</v>
      </c>
    </row>
    <row r="8091" spans="1:9" ht="15" customHeight="1" x14ac:dyDescent="0.25">
      <c r="A8091" s="13" t="s">
        <v>5908</v>
      </c>
      <c r="B8091" s="14" t="s">
        <v>5909</v>
      </c>
      <c r="C8091" s="66" t="s">
        <v>17</v>
      </c>
      <c r="D8091" s="66"/>
      <c r="E8091" s="66"/>
      <c r="F8091" s="13" t="s">
        <v>178</v>
      </c>
      <c r="G8091" s="15">
        <v>1.28</v>
      </c>
      <c r="H8091" s="16">
        <v>5.66</v>
      </c>
      <c r="I8091" s="16">
        <f>ROUND(ROUND(G8091,8)*H8091,2)</f>
        <v>7.24</v>
      </c>
    </row>
    <row r="8092" spans="1:9" ht="15" customHeight="1" x14ac:dyDescent="0.25">
      <c r="A8092" s="8"/>
      <c r="B8092" s="8"/>
      <c r="C8092" s="8"/>
      <c r="D8092" s="8"/>
      <c r="E8092" s="8"/>
      <c r="F8092" s="8"/>
      <c r="G8092" s="67" t="s">
        <v>3896</v>
      </c>
      <c r="H8092" s="67"/>
      <c r="I8092" s="17">
        <f>SUM(I8087:I8091)</f>
        <v>30.619999999999997</v>
      </c>
    </row>
    <row r="8093" spans="1:9" ht="15" customHeight="1" x14ac:dyDescent="0.25">
      <c r="A8093" s="64" t="s">
        <v>3872</v>
      </c>
      <c r="B8093" s="64"/>
      <c r="C8093" s="65" t="s">
        <v>3</v>
      </c>
      <c r="D8093" s="65"/>
      <c r="E8093" s="65"/>
      <c r="F8093" s="12" t="s">
        <v>4</v>
      </c>
      <c r="G8093" s="12" t="s">
        <v>3725</v>
      </c>
      <c r="H8093" s="12" t="s">
        <v>3726</v>
      </c>
      <c r="I8093" s="12" t="s">
        <v>3727</v>
      </c>
    </row>
    <row r="8094" spans="1:9" ht="21" customHeight="1" x14ac:dyDescent="0.25">
      <c r="A8094" s="13" t="s">
        <v>5212</v>
      </c>
      <c r="B8094" s="14" t="s">
        <v>5213</v>
      </c>
      <c r="C8094" s="66" t="s">
        <v>17</v>
      </c>
      <c r="D8094" s="66"/>
      <c r="E8094" s="66"/>
      <c r="F8094" s="13" t="s">
        <v>25</v>
      </c>
      <c r="G8094" s="15">
        <v>5.0091000000000001</v>
      </c>
      <c r="H8094" s="16">
        <v>25.88</v>
      </c>
      <c r="I8094" s="16">
        <f>ROUND(ROUND(G8094,8)*H8094,2)</f>
        <v>129.63999999999999</v>
      </c>
    </row>
    <row r="8095" spans="1:9" ht="21" customHeight="1" x14ac:dyDescent="0.25">
      <c r="A8095" s="13" t="s">
        <v>5268</v>
      </c>
      <c r="B8095" s="14" t="s">
        <v>5269</v>
      </c>
      <c r="C8095" s="66" t="s">
        <v>17</v>
      </c>
      <c r="D8095" s="66"/>
      <c r="E8095" s="66"/>
      <c r="F8095" s="13" t="s">
        <v>25</v>
      </c>
      <c r="G8095" s="15">
        <v>5.0091000000000001</v>
      </c>
      <c r="H8095" s="16">
        <v>31.6</v>
      </c>
      <c r="I8095" s="16">
        <f>ROUND(ROUND(G8095,8)*H8095,2)</f>
        <v>158.29</v>
      </c>
    </row>
    <row r="8096" spans="1:9" ht="18" customHeight="1" x14ac:dyDescent="0.25">
      <c r="A8096" s="8"/>
      <c r="B8096" s="8"/>
      <c r="C8096" s="8"/>
      <c r="D8096" s="8"/>
      <c r="E8096" s="8"/>
      <c r="F8096" s="8"/>
      <c r="G8096" s="67" t="s">
        <v>3875</v>
      </c>
      <c r="H8096" s="67"/>
      <c r="I8096" s="17">
        <f>SUM(I8094:I8095)</f>
        <v>287.92999999999995</v>
      </c>
    </row>
    <row r="8097" spans="1:9" ht="15" customHeight="1" x14ac:dyDescent="0.25">
      <c r="A8097" s="69" t="s">
        <v>6275</v>
      </c>
      <c r="B8097" s="69"/>
      <c r="C8097" s="69"/>
      <c r="D8097" s="8"/>
      <c r="E8097" s="8"/>
      <c r="F8097" s="8"/>
      <c r="G8097" s="68" t="s">
        <v>3745</v>
      </c>
      <c r="H8097" s="68"/>
      <c r="I8097" s="4">
        <v>698.97</v>
      </c>
    </row>
    <row r="8098" spans="1:9" ht="2.1" customHeight="1" x14ac:dyDescent="0.25">
      <c r="A8098" s="69"/>
      <c r="B8098" s="69"/>
      <c r="C8098" s="69"/>
      <c r="D8098" s="8"/>
      <c r="E8098" s="8"/>
      <c r="F8098" s="8"/>
      <c r="G8098" s="8"/>
      <c r="H8098" s="8"/>
      <c r="I8098" s="8"/>
    </row>
    <row r="8099" spans="1:9" ht="9.9499999999999993" customHeight="1" x14ac:dyDescent="0.25">
      <c r="A8099" s="8"/>
      <c r="B8099" s="8"/>
      <c r="C8099" s="8"/>
      <c r="D8099" s="8"/>
      <c r="E8099" s="8"/>
      <c r="F8099" s="8"/>
      <c r="G8099" s="62"/>
      <c r="H8099" s="62"/>
      <c r="I8099" s="62"/>
    </row>
    <row r="8100" spans="1:9" ht="20.100000000000001" customHeight="1" x14ac:dyDescent="0.25">
      <c r="A8100" s="63" t="s">
        <v>6276</v>
      </c>
      <c r="B8100" s="63"/>
      <c r="C8100" s="63"/>
      <c r="D8100" s="63"/>
      <c r="E8100" s="63"/>
      <c r="F8100" s="63"/>
      <c r="G8100" s="63"/>
      <c r="H8100" s="63"/>
      <c r="I8100" s="63"/>
    </row>
    <row r="8101" spans="1:9" ht="15" customHeight="1" x14ac:dyDescent="0.25">
      <c r="A8101" s="64" t="s">
        <v>3865</v>
      </c>
      <c r="B8101" s="64"/>
      <c r="C8101" s="65" t="s">
        <v>3</v>
      </c>
      <c r="D8101" s="65"/>
      <c r="E8101" s="65"/>
      <c r="F8101" s="12" t="s">
        <v>4</v>
      </c>
      <c r="G8101" s="12" t="s">
        <v>3725</v>
      </c>
      <c r="H8101" s="12" t="s">
        <v>3726</v>
      </c>
      <c r="I8101" s="12" t="s">
        <v>3727</v>
      </c>
    </row>
    <row r="8102" spans="1:9" ht="29.1" customHeight="1" x14ac:dyDescent="0.25">
      <c r="A8102" s="13" t="s">
        <v>4895</v>
      </c>
      <c r="B8102" s="14" t="s">
        <v>4896</v>
      </c>
      <c r="C8102" s="66" t="s">
        <v>17</v>
      </c>
      <c r="D8102" s="66"/>
      <c r="E8102" s="66"/>
      <c r="F8102" s="13" t="s">
        <v>3868</v>
      </c>
      <c r="G8102" s="15">
        <v>1.5165999999999999</v>
      </c>
      <c r="H8102" s="16">
        <v>200.01</v>
      </c>
      <c r="I8102" s="16">
        <f>ROUND(ROUND(G8102,8)*H8102,2)</f>
        <v>303.33999999999997</v>
      </c>
    </row>
    <row r="8103" spans="1:9" ht="29.1" customHeight="1" x14ac:dyDescent="0.25">
      <c r="A8103" s="13" t="s">
        <v>4897</v>
      </c>
      <c r="B8103" s="14" t="s">
        <v>4898</v>
      </c>
      <c r="C8103" s="66" t="s">
        <v>17</v>
      </c>
      <c r="D8103" s="66"/>
      <c r="E8103" s="66"/>
      <c r="F8103" s="13" t="s">
        <v>3829</v>
      </c>
      <c r="G8103" s="15">
        <v>0.2059</v>
      </c>
      <c r="H8103" s="16">
        <v>374.35</v>
      </c>
      <c r="I8103" s="16">
        <f>ROUND(ROUND(G8103,8)*H8103,2)</f>
        <v>77.08</v>
      </c>
    </row>
    <row r="8104" spans="1:9" ht="18" customHeight="1" x14ac:dyDescent="0.25">
      <c r="A8104" s="8"/>
      <c r="B8104" s="8"/>
      <c r="C8104" s="8"/>
      <c r="D8104" s="8"/>
      <c r="E8104" s="8"/>
      <c r="F8104" s="8"/>
      <c r="G8104" s="67" t="s">
        <v>3871</v>
      </c>
      <c r="H8104" s="67"/>
      <c r="I8104" s="17">
        <f>SUM(I8102:I8103)</f>
        <v>380.41999999999996</v>
      </c>
    </row>
    <row r="8105" spans="1:9" ht="15" customHeight="1" x14ac:dyDescent="0.25">
      <c r="A8105" s="64" t="s">
        <v>3887</v>
      </c>
      <c r="B8105" s="64"/>
      <c r="C8105" s="65" t="s">
        <v>3</v>
      </c>
      <c r="D8105" s="65"/>
      <c r="E8105" s="65"/>
      <c r="F8105" s="12" t="s">
        <v>4</v>
      </c>
      <c r="G8105" s="12" t="s">
        <v>3725</v>
      </c>
      <c r="H8105" s="12" t="s">
        <v>3726</v>
      </c>
      <c r="I8105" s="12" t="s">
        <v>3727</v>
      </c>
    </row>
    <row r="8106" spans="1:9" ht="21" customHeight="1" x14ac:dyDescent="0.25">
      <c r="A8106" s="13" t="s">
        <v>6273</v>
      </c>
      <c r="B8106" s="14" t="s">
        <v>6274</v>
      </c>
      <c r="C8106" s="66" t="s">
        <v>17</v>
      </c>
      <c r="D8106" s="66"/>
      <c r="E8106" s="66"/>
      <c r="F8106" s="13" t="s">
        <v>61</v>
      </c>
      <c r="G8106" s="15">
        <v>4</v>
      </c>
      <c r="H8106" s="16">
        <v>1.58</v>
      </c>
      <c r="I8106" s="16">
        <f>ROUND(ROUND(G8106,8)*H8106,2)</f>
        <v>6.32</v>
      </c>
    </row>
    <row r="8107" spans="1:9" ht="21" customHeight="1" x14ac:dyDescent="0.25">
      <c r="A8107" s="13" t="s">
        <v>5262</v>
      </c>
      <c r="B8107" s="14" t="s">
        <v>5263</v>
      </c>
      <c r="C8107" s="66" t="s">
        <v>17</v>
      </c>
      <c r="D8107" s="66"/>
      <c r="E8107" s="66"/>
      <c r="F8107" s="13" t="s">
        <v>61</v>
      </c>
      <c r="G8107" s="15">
        <v>4</v>
      </c>
      <c r="H8107" s="16">
        <v>1.39</v>
      </c>
      <c r="I8107" s="16">
        <f>ROUND(ROUND(G8107,8)*H8107,2)</f>
        <v>5.56</v>
      </c>
    </row>
    <row r="8108" spans="1:9" ht="15" customHeight="1" x14ac:dyDescent="0.25">
      <c r="A8108" s="13" t="s">
        <v>5906</v>
      </c>
      <c r="B8108" s="14" t="s">
        <v>5907</v>
      </c>
      <c r="C8108" s="66" t="s">
        <v>17</v>
      </c>
      <c r="D8108" s="66"/>
      <c r="E8108" s="66"/>
      <c r="F8108" s="13" t="s">
        <v>61</v>
      </c>
      <c r="G8108" s="15">
        <v>8</v>
      </c>
      <c r="H8108" s="16">
        <v>0.35</v>
      </c>
      <c r="I8108" s="16">
        <f>ROUND(ROUND(G8108,8)*H8108,2)</f>
        <v>2.8</v>
      </c>
    </row>
    <row r="8109" spans="1:9" ht="29.1" customHeight="1" x14ac:dyDescent="0.25">
      <c r="A8109" s="13" t="s">
        <v>4360</v>
      </c>
      <c r="B8109" s="14" t="s">
        <v>4361</v>
      </c>
      <c r="C8109" s="66" t="s">
        <v>17</v>
      </c>
      <c r="D8109" s="66"/>
      <c r="E8109" s="66"/>
      <c r="F8109" s="13" t="s">
        <v>61</v>
      </c>
      <c r="G8109" s="15">
        <v>10</v>
      </c>
      <c r="H8109" s="16">
        <v>0.87</v>
      </c>
      <c r="I8109" s="16">
        <f>ROUND(ROUND(G8109,8)*H8109,2)</f>
        <v>8.6999999999999993</v>
      </c>
    </row>
    <row r="8110" spans="1:9" ht="15" customHeight="1" x14ac:dyDescent="0.25">
      <c r="A8110" s="13" t="s">
        <v>5908</v>
      </c>
      <c r="B8110" s="14" t="s">
        <v>5909</v>
      </c>
      <c r="C8110" s="66" t="s">
        <v>17</v>
      </c>
      <c r="D8110" s="66"/>
      <c r="E8110" s="66"/>
      <c r="F8110" s="13" t="s">
        <v>178</v>
      </c>
      <c r="G8110" s="15">
        <v>1.28</v>
      </c>
      <c r="H8110" s="16">
        <v>5.66</v>
      </c>
      <c r="I8110" s="16">
        <f>ROUND(ROUND(G8110,8)*H8110,2)</f>
        <v>7.24</v>
      </c>
    </row>
    <row r="8111" spans="1:9" ht="15" customHeight="1" x14ac:dyDescent="0.25">
      <c r="A8111" s="8"/>
      <c r="B8111" s="8"/>
      <c r="C8111" s="8"/>
      <c r="D8111" s="8"/>
      <c r="E8111" s="8"/>
      <c r="F8111" s="8"/>
      <c r="G8111" s="67" t="s">
        <v>3896</v>
      </c>
      <c r="H8111" s="67"/>
      <c r="I8111" s="17">
        <f>SUM(I8106:I8110)</f>
        <v>30.619999999999997</v>
      </c>
    </row>
    <row r="8112" spans="1:9" ht="15" customHeight="1" x14ac:dyDescent="0.25">
      <c r="A8112" s="64" t="s">
        <v>3872</v>
      </c>
      <c r="B8112" s="64"/>
      <c r="C8112" s="65" t="s">
        <v>3</v>
      </c>
      <c r="D8112" s="65"/>
      <c r="E8112" s="65"/>
      <c r="F8112" s="12" t="s">
        <v>4</v>
      </c>
      <c r="G8112" s="12" t="s">
        <v>3725</v>
      </c>
      <c r="H8112" s="12" t="s">
        <v>3726</v>
      </c>
      <c r="I8112" s="12" t="s">
        <v>3727</v>
      </c>
    </row>
    <row r="8113" spans="1:9" ht="21" customHeight="1" x14ac:dyDescent="0.25">
      <c r="A8113" s="13" t="s">
        <v>5212</v>
      </c>
      <c r="B8113" s="14" t="s">
        <v>5213</v>
      </c>
      <c r="C8113" s="66" t="s">
        <v>17</v>
      </c>
      <c r="D8113" s="66"/>
      <c r="E8113" s="66"/>
      <c r="F8113" s="13" t="s">
        <v>25</v>
      </c>
      <c r="G8113" s="15">
        <v>5.0091000000000001</v>
      </c>
      <c r="H8113" s="16">
        <v>25.88</v>
      </c>
      <c r="I8113" s="16">
        <f>ROUND(ROUND(G8113,8)*H8113,2)</f>
        <v>129.63999999999999</v>
      </c>
    </row>
    <row r="8114" spans="1:9" ht="21" customHeight="1" x14ac:dyDescent="0.25">
      <c r="A8114" s="13" t="s">
        <v>5268</v>
      </c>
      <c r="B8114" s="14" t="s">
        <v>5269</v>
      </c>
      <c r="C8114" s="66" t="s">
        <v>17</v>
      </c>
      <c r="D8114" s="66"/>
      <c r="E8114" s="66"/>
      <c r="F8114" s="13" t="s">
        <v>25</v>
      </c>
      <c r="G8114" s="15">
        <v>5.0091000000000001</v>
      </c>
      <c r="H8114" s="16">
        <v>31.6</v>
      </c>
      <c r="I8114" s="16">
        <f>ROUND(ROUND(G8114,8)*H8114,2)</f>
        <v>158.29</v>
      </c>
    </row>
    <row r="8115" spans="1:9" ht="18" customHeight="1" x14ac:dyDescent="0.25">
      <c r="A8115" s="8"/>
      <c r="B8115" s="8"/>
      <c r="C8115" s="8"/>
      <c r="D8115" s="8"/>
      <c r="E8115" s="8"/>
      <c r="F8115" s="8"/>
      <c r="G8115" s="67" t="s">
        <v>3875</v>
      </c>
      <c r="H8115" s="67"/>
      <c r="I8115" s="17">
        <f>SUM(I8113:I8114)</f>
        <v>287.92999999999995</v>
      </c>
    </row>
    <row r="8116" spans="1:9" ht="15" customHeight="1" x14ac:dyDescent="0.25">
      <c r="A8116" s="69" t="s">
        <v>6277</v>
      </c>
      <c r="B8116" s="69"/>
      <c r="C8116" s="69"/>
      <c r="D8116" s="8"/>
      <c r="E8116" s="8"/>
      <c r="F8116" s="8"/>
      <c r="G8116" s="68" t="s">
        <v>3745</v>
      </c>
      <c r="H8116" s="68"/>
      <c r="I8116" s="4">
        <v>698.97</v>
      </c>
    </row>
    <row r="8117" spans="1:9" ht="2.1" customHeight="1" x14ac:dyDescent="0.25">
      <c r="A8117" s="69"/>
      <c r="B8117" s="69"/>
      <c r="C8117" s="69"/>
      <c r="D8117" s="8"/>
      <c r="E8117" s="8"/>
      <c r="F8117" s="8"/>
      <c r="G8117" s="8"/>
      <c r="H8117" s="8"/>
      <c r="I8117" s="8"/>
    </row>
    <row r="8118" spans="1:9" ht="9.9499999999999993" customHeight="1" x14ac:dyDescent="0.25">
      <c r="A8118" s="8"/>
      <c r="B8118" s="8"/>
      <c r="C8118" s="8"/>
      <c r="D8118" s="8"/>
      <c r="E8118" s="8"/>
      <c r="F8118" s="8"/>
      <c r="G8118" s="62"/>
      <c r="H8118" s="62"/>
      <c r="I8118" s="62"/>
    </row>
    <row r="8119" spans="1:9" ht="20.100000000000001" customHeight="1" x14ac:dyDescent="0.25">
      <c r="A8119" s="63" t="s">
        <v>6278</v>
      </c>
      <c r="B8119" s="63"/>
      <c r="C8119" s="63"/>
      <c r="D8119" s="63"/>
      <c r="E8119" s="63"/>
      <c r="F8119" s="63"/>
      <c r="G8119" s="63"/>
      <c r="H8119" s="63"/>
      <c r="I8119" s="63"/>
    </row>
    <row r="8120" spans="1:9" ht="15" customHeight="1" x14ac:dyDescent="0.25">
      <c r="A8120" s="64" t="s">
        <v>3887</v>
      </c>
      <c r="B8120" s="64"/>
      <c r="C8120" s="65" t="s">
        <v>3</v>
      </c>
      <c r="D8120" s="65"/>
      <c r="E8120" s="65"/>
      <c r="F8120" s="12" t="s">
        <v>4</v>
      </c>
      <c r="G8120" s="12" t="s">
        <v>3725</v>
      </c>
      <c r="H8120" s="12" t="s">
        <v>3726</v>
      </c>
      <c r="I8120" s="12" t="s">
        <v>3727</v>
      </c>
    </row>
    <row r="8121" spans="1:9" ht="21" customHeight="1" x14ac:dyDescent="0.25">
      <c r="A8121" s="13" t="s">
        <v>6273</v>
      </c>
      <c r="B8121" s="14" t="s">
        <v>6274</v>
      </c>
      <c r="C8121" s="66" t="s">
        <v>17</v>
      </c>
      <c r="D8121" s="66"/>
      <c r="E8121" s="66"/>
      <c r="F8121" s="13" t="s">
        <v>61</v>
      </c>
      <c r="G8121" s="15">
        <v>6</v>
      </c>
      <c r="H8121" s="16">
        <v>1.58</v>
      </c>
      <c r="I8121" s="16">
        <f t="shared" ref="I8121:I8127" si="52">ROUND(ROUND(G8121,8)*H8121,2)</f>
        <v>9.48</v>
      </c>
    </row>
    <row r="8122" spans="1:9" ht="15" customHeight="1" x14ac:dyDescent="0.25">
      <c r="A8122" s="13" t="s">
        <v>6279</v>
      </c>
      <c r="B8122" s="14" t="s">
        <v>6280</v>
      </c>
      <c r="C8122" s="66" t="s">
        <v>17</v>
      </c>
      <c r="D8122" s="66"/>
      <c r="E8122" s="66"/>
      <c r="F8122" s="13" t="s">
        <v>61</v>
      </c>
      <c r="G8122" s="15">
        <v>6</v>
      </c>
      <c r="H8122" s="16">
        <v>0.37</v>
      </c>
      <c r="I8122" s="16">
        <f t="shared" si="52"/>
        <v>2.2200000000000002</v>
      </c>
    </row>
    <row r="8123" spans="1:9" ht="21" customHeight="1" x14ac:dyDescent="0.25">
      <c r="A8123" s="13" t="s">
        <v>5262</v>
      </c>
      <c r="B8123" s="14" t="s">
        <v>5263</v>
      </c>
      <c r="C8123" s="66" t="s">
        <v>17</v>
      </c>
      <c r="D8123" s="66"/>
      <c r="E8123" s="66"/>
      <c r="F8123" s="13" t="s">
        <v>61</v>
      </c>
      <c r="G8123" s="15">
        <v>6</v>
      </c>
      <c r="H8123" s="16">
        <v>1.39</v>
      </c>
      <c r="I8123" s="16">
        <f t="shared" si="52"/>
        <v>8.34</v>
      </c>
    </row>
    <row r="8124" spans="1:9" ht="29.1" customHeight="1" x14ac:dyDescent="0.25">
      <c r="A8124" s="13" t="s">
        <v>5264</v>
      </c>
      <c r="B8124" s="14" t="s">
        <v>5265</v>
      </c>
      <c r="C8124" s="66" t="s">
        <v>17</v>
      </c>
      <c r="D8124" s="66"/>
      <c r="E8124" s="66"/>
      <c r="F8124" s="13" t="s">
        <v>61</v>
      </c>
      <c r="G8124" s="15">
        <v>8</v>
      </c>
      <c r="H8124" s="16">
        <v>0.52</v>
      </c>
      <c r="I8124" s="16">
        <f t="shared" si="52"/>
        <v>4.16</v>
      </c>
    </row>
    <row r="8125" spans="1:9" ht="21" customHeight="1" x14ac:dyDescent="0.25">
      <c r="A8125" s="13" t="s">
        <v>6281</v>
      </c>
      <c r="B8125" s="14" t="s">
        <v>6282</v>
      </c>
      <c r="C8125" s="66" t="s">
        <v>17</v>
      </c>
      <c r="D8125" s="66"/>
      <c r="E8125" s="66"/>
      <c r="F8125" s="13" t="s">
        <v>61</v>
      </c>
      <c r="G8125" s="15">
        <v>6</v>
      </c>
      <c r="H8125" s="16">
        <v>1.73</v>
      </c>
      <c r="I8125" s="16">
        <f t="shared" si="52"/>
        <v>10.38</v>
      </c>
    </row>
    <row r="8126" spans="1:9" ht="21" customHeight="1" x14ac:dyDescent="0.25">
      <c r="A8126" s="13" t="s">
        <v>5266</v>
      </c>
      <c r="B8126" s="14" t="s">
        <v>5267</v>
      </c>
      <c r="C8126" s="66" t="s">
        <v>17</v>
      </c>
      <c r="D8126" s="66"/>
      <c r="E8126" s="66"/>
      <c r="F8126" s="13" t="s">
        <v>61</v>
      </c>
      <c r="G8126" s="15">
        <v>2</v>
      </c>
      <c r="H8126" s="16">
        <v>19.09</v>
      </c>
      <c r="I8126" s="16">
        <f t="shared" si="52"/>
        <v>38.18</v>
      </c>
    </row>
    <row r="8127" spans="1:9" ht="29.1" customHeight="1" x14ac:dyDescent="0.25">
      <c r="A8127" s="13" t="s">
        <v>4360</v>
      </c>
      <c r="B8127" s="14" t="s">
        <v>4361</v>
      </c>
      <c r="C8127" s="66" t="s">
        <v>17</v>
      </c>
      <c r="D8127" s="66"/>
      <c r="E8127" s="66"/>
      <c r="F8127" s="13" t="s">
        <v>61</v>
      </c>
      <c r="G8127" s="15">
        <v>10</v>
      </c>
      <c r="H8127" s="16">
        <v>0.87</v>
      </c>
      <c r="I8127" s="16">
        <f t="shared" si="52"/>
        <v>8.6999999999999993</v>
      </c>
    </row>
    <row r="8128" spans="1:9" ht="15" customHeight="1" x14ac:dyDescent="0.25">
      <c r="A8128" s="8"/>
      <c r="B8128" s="8"/>
      <c r="C8128" s="8"/>
      <c r="D8128" s="8"/>
      <c r="E8128" s="8"/>
      <c r="F8128" s="8"/>
      <c r="G8128" s="67" t="s">
        <v>3896</v>
      </c>
      <c r="H8128" s="67"/>
      <c r="I8128" s="17">
        <f>SUM(I8121:I8127)</f>
        <v>81.459999999999994</v>
      </c>
    </row>
    <row r="8129" spans="1:9" ht="15" customHeight="1" x14ac:dyDescent="0.25">
      <c r="A8129" s="64" t="s">
        <v>3872</v>
      </c>
      <c r="B8129" s="64"/>
      <c r="C8129" s="65" t="s">
        <v>3</v>
      </c>
      <c r="D8129" s="65"/>
      <c r="E8129" s="65"/>
      <c r="F8129" s="12" t="s">
        <v>4</v>
      </c>
      <c r="G8129" s="12" t="s">
        <v>3725</v>
      </c>
      <c r="H8129" s="12" t="s">
        <v>3726</v>
      </c>
      <c r="I8129" s="12" t="s">
        <v>3727</v>
      </c>
    </row>
    <row r="8130" spans="1:9" ht="21" customHeight="1" x14ac:dyDescent="0.25">
      <c r="A8130" s="13" t="s">
        <v>5212</v>
      </c>
      <c r="B8130" s="14" t="s">
        <v>5213</v>
      </c>
      <c r="C8130" s="66" t="s">
        <v>17</v>
      </c>
      <c r="D8130" s="66"/>
      <c r="E8130" s="66"/>
      <c r="F8130" s="13" t="s">
        <v>25</v>
      </c>
      <c r="G8130" s="15">
        <v>4.3619000000000003</v>
      </c>
      <c r="H8130" s="16">
        <v>25.88</v>
      </c>
      <c r="I8130" s="16">
        <f>ROUND(ROUND(G8130,8)*H8130,2)</f>
        <v>112.89</v>
      </c>
    </row>
    <row r="8131" spans="1:9" ht="21" customHeight="1" x14ac:dyDescent="0.25">
      <c r="A8131" s="13" t="s">
        <v>5268</v>
      </c>
      <c r="B8131" s="14" t="s">
        <v>5269</v>
      </c>
      <c r="C8131" s="66" t="s">
        <v>17</v>
      </c>
      <c r="D8131" s="66"/>
      <c r="E8131" s="66"/>
      <c r="F8131" s="13" t="s">
        <v>25</v>
      </c>
      <c r="G8131" s="15">
        <v>4.3619000000000003</v>
      </c>
      <c r="H8131" s="16">
        <v>31.6</v>
      </c>
      <c r="I8131" s="16">
        <f>ROUND(ROUND(G8131,8)*H8131,2)</f>
        <v>137.84</v>
      </c>
    </row>
    <row r="8132" spans="1:9" ht="18" customHeight="1" x14ac:dyDescent="0.25">
      <c r="A8132" s="8"/>
      <c r="B8132" s="8"/>
      <c r="C8132" s="8"/>
      <c r="D8132" s="8"/>
      <c r="E8132" s="8"/>
      <c r="F8132" s="8"/>
      <c r="G8132" s="67" t="s">
        <v>3875</v>
      </c>
      <c r="H8132" s="67"/>
      <c r="I8132" s="17">
        <f>SUM(I8130:I8131)</f>
        <v>250.73000000000002</v>
      </c>
    </row>
    <row r="8133" spans="1:9" ht="15" customHeight="1" x14ac:dyDescent="0.25">
      <c r="A8133" s="69" t="s">
        <v>6283</v>
      </c>
      <c r="B8133" s="69"/>
      <c r="C8133" s="69"/>
      <c r="D8133" s="8"/>
      <c r="E8133" s="8"/>
      <c r="F8133" s="8"/>
      <c r="G8133" s="68" t="s">
        <v>3745</v>
      </c>
      <c r="H8133" s="68"/>
      <c r="I8133" s="4">
        <v>332.19</v>
      </c>
    </row>
    <row r="8134" spans="1:9" ht="2.1" customHeight="1" x14ac:dyDescent="0.25">
      <c r="A8134" s="69"/>
      <c r="B8134" s="69"/>
      <c r="C8134" s="69"/>
      <c r="D8134" s="8"/>
      <c r="E8134" s="8"/>
      <c r="F8134" s="8"/>
      <c r="G8134" s="8"/>
      <c r="H8134" s="8"/>
      <c r="I8134" s="8"/>
    </row>
    <row r="8135" spans="1:9" ht="9.9499999999999993" customHeight="1" x14ac:dyDescent="0.25">
      <c r="A8135" s="8"/>
      <c r="B8135" s="8"/>
      <c r="C8135" s="8"/>
      <c r="D8135" s="8"/>
      <c r="E8135" s="8"/>
      <c r="F8135" s="8"/>
      <c r="G8135" s="62"/>
      <c r="H8135" s="62"/>
      <c r="I8135" s="62"/>
    </row>
    <row r="8136" spans="1:9" ht="20.100000000000001" customHeight="1" x14ac:dyDescent="0.25">
      <c r="A8136" s="63" t="s">
        <v>6284</v>
      </c>
      <c r="B8136" s="63"/>
      <c r="C8136" s="63"/>
      <c r="D8136" s="63"/>
      <c r="E8136" s="63"/>
      <c r="F8136" s="63"/>
      <c r="G8136" s="63"/>
      <c r="H8136" s="63"/>
      <c r="I8136" s="63"/>
    </row>
    <row r="8137" spans="1:9" ht="15" customHeight="1" x14ac:dyDescent="0.25">
      <c r="A8137" s="64" t="s">
        <v>3865</v>
      </c>
      <c r="B8137" s="64"/>
      <c r="C8137" s="65" t="s">
        <v>3</v>
      </c>
      <c r="D8137" s="65"/>
      <c r="E8137" s="65"/>
      <c r="F8137" s="12" t="s">
        <v>4</v>
      </c>
      <c r="G8137" s="12" t="s">
        <v>3725</v>
      </c>
      <c r="H8137" s="12" t="s">
        <v>3726</v>
      </c>
      <c r="I8137" s="12" t="s">
        <v>3727</v>
      </c>
    </row>
    <row r="8138" spans="1:9" ht="29.1" customHeight="1" x14ac:dyDescent="0.25">
      <c r="A8138" s="13" t="s">
        <v>4895</v>
      </c>
      <c r="B8138" s="14" t="s">
        <v>4896</v>
      </c>
      <c r="C8138" s="66" t="s">
        <v>17</v>
      </c>
      <c r="D8138" s="66"/>
      <c r="E8138" s="66"/>
      <c r="F8138" s="13" t="s">
        <v>3868</v>
      </c>
      <c r="G8138" s="15">
        <v>1.5165999999999999</v>
      </c>
      <c r="H8138" s="16">
        <v>200.01</v>
      </c>
      <c r="I8138" s="16">
        <f>ROUND(ROUND(G8138,8)*H8138,2)</f>
        <v>303.33999999999997</v>
      </c>
    </row>
    <row r="8139" spans="1:9" ht="29.1" customHeight="1" x14ac:dyDescent="0.25">
      <c r="A8139" s="13" t="s">
        <v>4897</v>
      </c>
      <c r="B8139" s="14" t="s">
        <v>4898</v>
      </c>
      <c r="C8139" s="66" t="s">
        <v>17</v>
      </c>
      <c r="D8139" s="66"/>
      <c r="E8139" s="66"/>
      <c r="F8139" s="13" t="s">
        <v>3829</v>
      </c>
      <c r="G8139" s="15">
        <v>0.2059</v>
      </c>
      <c r="H8139" s="16">
        <v>374.35</v>
      </c>
      <c r="I8139" s="16">
        <f>ROUND(ROUND(G8139,8)*H8139,2)</f>
        <v>77.08</v>
      </c>
    </row>
    <row r="8140" spans="1:9" ht="18" customHeight="1" x14ac:dyDescent="0.25">
      <c r="A8140" s="8"/>
      <c r="B8140" s="8"/>
      <c r="C8140" s="8"/>
      <c r="D8140" s="8"/>
      <c r="E8140" s="8"/>
      <c r="F8140" s="8"/>
      <c r="G8140" s="67" t="s">
        <v>3871</v>
      </c>
      <c r="H8140" s="67"/>
      <c r="I8140" s="17">
        <f>SUM(I8138:I8139)</f>
        <v>380.41999999999996</v>
      </c>
    </row>
    <row r="8141" spans="1:9" ht="15" customHeight="1" x14ac:dyDescent="0.25">
      <c r="A8141" s="64" t="s">
        <v>3887</v>
      </c>
      <c r="B8141" s="64"/>
      <c r="C8141" s="65" t="s">
        <v>3</v>
      </c>
      <c r="D8141" s="65"/>
      <c r="E8141" s="65"/>
      <c r="F8141" s="12" t="s">
        <v>4</v>
      </c>
      <c r="G8141" s="12" t="s">
        <v>3725</v>
      </c>
      <c r="H8141" s="12" t="s">
        <v>3726</v>
      </c>
      <c r="I8141" s="12" t="s">
        <v>3727</v>
      </c>
    </row>
    <row r="8142" spans="1:9" ht="21" customHeight="1" x14ac:dyDescent="0.25">
      <c r="A8142" s="13" t="s">
        <v>6273</v>
      </c>
      <c r="B8142" s="14" t="s">
        <v>6274</v>
      </c>
      <c r="C8142" s="66" t="s">
        <v>17</v>
      </c>
      <c r="D8142" s="66"/>
      <c r="E8142" s="66"/>
      <c r="F8142" s="13" t="s">
        <v>61</v>
      </c>
      <c r="G8142" s="15">
        <v>6</v>
      </c>
      <c r="H8142" s="16">
        <v>1.58</v>
      </c>
      <c r="I8142" s="16">
        <f>ROUND(ROUND(G8142,8)*H8142,2)</f>
        <v>9.48</v>
      </c>
    </row>
    <row r="8143" spans="1:9" ht="15" customHeight="1" x14ac:dyDescent="0.25">
      <c r="A8143" s="13" t="s">
        <v>6279</v>
      </c>
      <c r="B8143" s="14" t="s">
        <v>6280</v>
      </c>
      <c r="C8143" s="66" t="s">
        <v>17</v>
      </c>
      <c r="D8143" s="66"/>
      <c r="E8143" s="66"/>
      <c r="F8143" s="13" t="s">
        <v>61</v>
      </c>
      <c r="G8143" s="15">
        <v>6</v>
      </c>
      <c r="H8143" s="16">
        <v>0.37</v>
      </c>
      <c r="I8143" s="16">
        <f>ROUND(ROUND(G8143,8)*H8143,2)</f>
        <v>2.2200000000000002</v>
      </c>
    </row>
    <row r="8144" spans="1:9" ht="29.1" customHeight="1" x14ac:dyDescent="0.25">
      <c r="A8144" s="13" t="s">
        <v>5264</v>
      </c>
      <c r="B8144" s="14" t="s">
        <v>5265</v>
      </c>
      <c r="C8144" s="66" t="s">
        <v>17</v>
      </c>
      <c r="D8144" s="66"/>
      <c r="E8144" s="66"/>
      <c r="F8144" s="13" t="s">
        <v>61</v>
      </c>
      <c r="G8144" s="15">
        <v>4</v>
      </c>
      <c r="H8144" s="16">
        <v>0.52</v>
      </c>
      <c r="I8144" s="16">
        <f>ROUND(ROUND(G8144,8)*H8144,2)</f>
        <v>2.08</v>
      </c>
    </row>
    <row r="8145" spans="1:9" ht="21" customHeight="1" x14ac:dyDescent="0.25">
      <c r="A8145" s="13" t="s">
        <v>6281</v>
      </c>
      <c r="B8145" s="14" t="s">
        <v>6282</v>
      </c>
      <c r="C8145" s="66" t="s">
        <v>17</v>
      </c>
      <c r="D8145" s="66"/>
      <c r="E8145" s="66"/>
      <c r="F8145" s="13" t="s">
        <v>61</v>
      </c>
      <c r="G8145" s="15">
        <v>6</v>
      </c>
      <c r="H8145" s="16">
        <v>1.73</v>
      </c>
      <c r="I8145" s="16">
        <f>ROUND(ROUND(G8145,8)*H8145,2)</f>
        <v>10.38</v>
      </c>
    </row>
    <row r="8146" spans="1:9" ht="29.1" customHeight="1" x14ac:dyDescent="0.25">
      <c r="A8146" s="13" t="s">
        <v>4360</v>
      </c>
      <c r="B8146" s="14" t="s">
        <v>4361</v>
      </c>
      <c r="C8146" s="66" t="s">
        <v>17</v>
      </c>
      <c r="D8146" s="66"/>
      <c r="E8146" s="66"/>
      <c r="F8146" s="13" t="s">
        <v>61</v>
      </c>
      <c r="G8146" s="15">
        <v>10</v>
      </c>
      <c r="H8146" s="16">
        <v>0.87</v>
      </c>
      <c r="I8146" s="16">
        <f>ROUND(ROUND(G8146,8)*H8146,2)</f>
        <v>8.6999999999999993</v>
      </c>
    </row>
    <row r="8147" spans="1:9" ht="15" customHeight="1" x14ac:dyDescent="0.25">
      <c r="A8147" s="8"/>
      <c r="B8147" s="8"/>
      <c r="C8147" s="8"/>
      <c r="D8147" s="8"/>
      <c r="E8147" s="8"/>
      <c r="F8147" s="8"/>
      <c r="G8147" s="67" t="s">
        <v>3896</v>
      </c>
      <c r="H8147" s="67"/>
      <c r="I8147" s="17">
        <f>SUM(I8142:I8146)</f>
        <v>32.86</v>
      </c>
    </row>
    <row r="8148" spans="1:9" ht="15" customHeight="1" x14ac:dyDescent="0.25">
      <c r="A8148" s="64" t="s">
        <v>3872</v>
      </c>
      <c r="B8148" s="64"/>
      <c r="C8148" s="65" t="s">
        <v>3</v>
      </c>
      <c r="D8148" s="65"/>
      <c r="E8148" s="65"/>
      <c r="F8148" s="12" t="s">
        <v>4</v>
      </c>
      <c r="G8148" s="12" t="s">
        <v>3725</v>
      </c>
      <c r="H8148" s="12" t="s">
        <v>3726</v>
      </c>
      <c r="I8148" s="12" t="s">
        <v>3727</v>
      </c>
    </row>
    <row r="8149" spans="1:9" ht="21" customHeight="1" x14ac:dyDescent="0.25">
      <c r="A8149" s="13" t="s">
        <v>5212</v>
      </c>
      <c r="B8149" s="14" t="s">
        <v>5213</v>
      </c>
      <c r="C8149" s="66" t="s">
        <v>17</v>
      </c>
      <c r="D8149" s="66"/>
      <c r="E8149" s="66"/>
      <c r="F8149" s="13" t="s">
        <v>25</v>
      </c>
      <c r="G8149" s="15">
        <v>4.5749000000000004</v>
      </c>
      <c r="H8149" s="16">
        <v>25.88</v>
      </c>
      <c r="I8149" s="16">
        <f>ROUND(ROUND(G8149,8)*H8149,2)</f>
        <v>118.4</v>
      </c>
    </row>
    <row r="8150" spans="1:9" ht="21" customHeight="1" x14ac:dyDescent="0.25">
      <c r="A8150" s="13" t="s">
        <v>5268</v>
      </c>
      <c r="B8150" s="14" t="s">
        <v>5269</v>
      </c>
      <c r="C8150" s="66" t="s">
        <v>17</v>
      </c>
      <c r="D8150" s="66"/>
      <c r="E8150" s="66"/>
      <c r="F8150" s="13" t="s">
        <v>25</v>
      </c>
      <c r="G8150" s="15">
        <v>4.5749000000000004</v>
      </c>
      <c r="H8150" s="16">
        <v>31.6</v>
      </c>
      <c r="I8150" s="16">
        <f>ROUND(ROUND(G8150,8)*H8150,2)</f>
        <v>144.57</v>
      </c>
    </row>
    <row r="8151" spans="1:9" ht="18" customHeight="1" x14ac:dyDescent="0.25">
      <c r="A8151" s="8"/>
      <c r="B8151" s="8"/>
      <c r="C8151" s="8"/>
      <c r="D8151" s="8"/>
      <c r="E8151" s="8"/>
      <c r="F8151" s="8"/>
      <c r="G8151" s="67" t="s">
        <v>3875</v>
      </c>
      <c r="H8151" s="67"/>
      <c r="I8151" s="17">
        <f>SUM(I8149:I8150)</f>
        <v>262.97000000000003</v>
      </c>
    </row>
    <row r="8152" spans="1:9" ht="15" customHeight="1" x14ac:dyDescent="0.25">
      <c r="A8152" s="69" t="s">
        <v>6285</v>
      </c>
      <c r="B8152" s="69"/>
      <c r="C8152" s="69"/>
      <c r="D8152" s="8"/>
      <c r="E8152" s="8"/>
      <c r="F8152" s="8"/>
      <c r="G8152" s="68" t="s">
        <v>3745</v>
      </c>
      <c r="H8152" s="68"/>
      <c r="I8152" s="4">
        <v>676.25</v>
      </c>
    </row>
    <row r="8153" spans="1:9" ht="2.1" customHeight="1" x14ac:dyDescent="0.25">
      <c r="A8153" s="69"/>
      <c r="B8153" s="69"/>
      <c r="C8153" s="69"/>
      <c r="D8153" s="8"/>
      <c r="E8153" s="8"/>
      <c r="F8153" s="8"/>
      <c r="G8153" s="8"/>
      <c r="H8153" s="8"/>
      <c r="I8153" s="8"/>
    </row>
    <row r="8154" spans="1:9" ht="9.9499999999999993" customHeight="1" x14ac:dyDescent="0.25">
      <c r="A8154" s="8"/>
      <c r="B8154" s="8"/>
      <c r="C8154" s="8"/>
      <c r="D8154" s="8"/>
      <c r="E8154" s="8"/>
      <c r="F8154" s="8"/>
      <c r="G8154" s="62"/>
      <c r="H8154" s="62"/>
      <c r="I8154" s="62"/>
    </row>
    <row r="8155" spans="1:9" ht="20.100000000000001" customHeight="1" x14ac:dyDescent="0.25">
      <c r="A8155" s="63" t="s">
        <v>6286</v>
      </c>
      <c r="B8155" s="63"/>
      <c r="C8155" s="63"/>
      <c r="D8155" s="63"/>
      <c r="E8155" s="63"/>
      <c r="F8155" s="63"/>
      <c r="G8155" s="63"/>
      <c r="H8155" s="63"/>
      <c r="I8155" s="63"/>
    </row>
    <row r="8156" spans="1:9" ht="15" customHeight="1" x14ac:dyDescent="0.25">
      <c r="A8156" s="64" t="s">
        <v>3865</v>
      </c>
      <c r="B8156" s="64"/>
      <c r="C8156" s="65" t="s">
        <v>3</v>
      </c>
      <c r="D8156" s="65"/>
      <c r="E8156" s="65"/>
      <c r="F8156" s="12" t="s">
        <v>4</v>
      </c>
      <c r="G8156" s="12" t="s">
        <v>3725</v>
      </c>
      <c r="H8156" s="12" t="s">
        <v>3726</v>
      </c>
      <c r="I8156" s="12" t="s">
        <v>3727</v>
      </c>
    </row>
    <row r="8157" spans="1:9" ht="29.1" customHeight="1" x14ac:dyDescent="0.25">
      <c r="A8157" s="13" t="s">
        <v>4895</v>
      </c>
      <c r="B8157" s="14" t="s">
        <v>4896</v>
      </c>
      <c r="C8157" s="66" t="s">
        <v>17</v>
      </c>
      <c r="D8157" s="66"/>
      <c r="E8157" s="66"/>
      <c r="F8157" s="13" t="s">
        <v>3868</v>
      </c>
      <c r="G8157" s="15">
        <v>1.5165999999999999</v>
      </c>
      <c r="H8157" s="16">
        <v>200.01</v>
      </c>
      <c r="I8157" s="16">
        <f>ROUND(ROUND(G8157,8)*H8157,2)</f>
        <v>303.33999999999997</v>
      </c>
    </row>
    <row r="8158" spans="1:9" ht="29.1" customHeight="1" x14ac:dyDescent="0.25">
      <c r="A8158" s="13" t="s">
        <v>4897</v>
      </c>
      <c r="B8158" s="14" t="s">
        <v>4898</v>
      </c>
      <c r="C8158" s="66" t="s">
        <v>17</v>
      </c>
      <c r="D8158" s="66"/>
      <c r="E8158" s="66"/>
      <c r="F8158" s="13" t="s">
        <v>3829</v>
      </c>
      <c r="G8158" s="15">
        <v>0.2059</v>
      </c>
      <c r="H8158" s="16">
        <v>374.35</v>
      </c>
      <c r="I8158" s="16">
        <f>ROUND(ROUND(G8158,8)*H8158,2)</f>
        <v>77.08</v>
      </c>
    </row>
    <row r="8159" spans="1:9" ht="18" customHeight="1" x14ac:dyDescent="0.25">
      <c r="A8159" s="8"/>
      <c r="B8159" s="8"/>
      <c r="C8159" s="8"/>
      <c r="D8159" s="8"/>
      <c r="E8159" s="8"/>
      <c r="F8159" s="8"/>
      <c r="G8159" s="67" t="s">
        <v>3871</v>
      </c>
      <c r="H8159" s="67"/>
      <c r="I8159" s="17">
        <f>SUM(I8157:I8158)</f>
        <v>380.41999999999996</v>
      </c>
    </row>
    <row r="8160" spans="1:9" ht="15" customHeight="1" x14ac:dyDescent="0.25">
      <c r="A8160" s="64" t="s">
        <v>3887</v>
      </c>
      <c r="B8160" s="64"/>
      <c r="C8160" s="65" t="s">
        <v>3</v>
      </c>
      <c r="D8160" s="65"/>
      <c r="E8160" s="65"/>
      <c r="F8160" s="12" t="s">
        <v>4</v>
      </c>
      <c r="G8160" s="12" t="s">
        <v>3725</v>
      </c>
      <c r="H8160" s="12" t="s">
        <v>3726</v>
      </c>
      <c r="I8160" s="12" t="s">
        <v>3727</v>
      </c>
    </row>
    <row r="8161" spans="1:9" ht="21" customHeight="1" x14ac:dyDescent="0.25">
      <c r="A8161" s="13" t="s">
        <v>6273</v>
      </c>
      <c r="B8161" s="14" t="s">
        <v>6274</v>
      </c>
      <c r="C8161" s="66" t="s">
        <v>17</v>
      </c>
      <c r="D8161" s="66"/>
      <c r="E8161" s="66"/>
      <c r="F8161" s="13" t="s">
        <v>61</v>
      </c>
      <c r="G8161" s="15">
        <v>6</v>
      </c>
      <c r="H8161" s="16">
        <v>1.58</v>
      </c>
      <c r="I8161" s="16">
        <f>ROUND(ROUND(G8161,8)*H8161,2)</f>
        <v>9.48</v>
      </c>
    </row>
    <row r="8162" spans="1:9" ht="15" customHeight="1" x14ac:dyDescent="0.25">
      <c r="A8162" s="13" t="s">
        <v>6279</v>
      </c>
      <c r="B8162" s="14" t="s">
        <v>6280</v>
      </c>
      <c r="C8162" s="66" t="s">
        <v>17</v>
      </c>
      <c r="D8162" s="66"/>
      <c r="E8162" s="66"/>
      <c r="F8162" s="13" t="s">
        <v>61</v>
      </c>
      <c r="G8162" s="15">
        <v>6</v>
      </c>
      <c r="H8162" s="16">
        <v>0.37</v>
      </c>
      <c r="I8162" s="16">
        <f>ROUND(ROUND(G8162,8)*H8162,2)</f>
        <v>2.2200000000000002</v>
      </c>
    </row>
    <row r="8163" spans="1:9" ht="29.1" customHeight="1" x14ac:dyDescent="0.25">
      <c r="A8163" s="13" t="s">
        <v>5264</v>
      </c>
      <c r="B8163" s="14" t="s">
        <v>5265</v>
      </c>
      <c r="C8163" s="66" t="s">
        <v>17</v>
      </c>
      <c r="D8163" s="66"/>
      <c r="E8163" s="66"/>
      <c r="F8163" s="13" t="s">
        <v>61</v>
      </c>
      <c r="G8163" s="15">
        <v>4</v>
      </c>
      <c r="H8163" s="16">
        <v>0.52</v>
      </c>
      <c r="I8163" s="16">
        <f>ROUND(ROUND(G8163,8)*H8163,2)</f>
        <v>2.08</v>
      </c>
    </row>
    <row r="8164" spans="1:9" ht="21" customHeight="1" x14ac:dyDescent="0.25">
      <c r="A8164" s="13" t="s">
        <v>6281</v>
      </c>
      <c r="B8164" s="14" t="s">
        <v>6282</v>
      </c>
      <c r="C8164" s="66" t="s">
        <v>17</v>
      </c>
      <c r="D8164" s="66"/>
      <c r="E8164" s="66"/>
      <c r="F8164" s="13" t="s">
        <v>61</v>
      </c>
      <c r="G8164" s="15">
        <v>6</v>
      </c>
      <c r="H8164" s="16">
        <v>1.73</v>
      </c>
      <c r="I8164" s="16">
        <f>ROUND(ROUND(G8164,8)*H8164,2)</f>
        <v>10.38</v>
      </c>
    </row>
    <row r="8165" spans="1:9" ht="29.1" customHeight="1" x14ac:dyDescent="0.25">
      <c r="A8165" s="13" t="s">
        <v>4360</v>
      </c>
      <c r="B8165" s="14" t="s">
        <v>4361</v>
      </c>
      <c r="C8165" s="66" t="s">
        <v>17</v>
      </c>
      <c r="D8165" s="66"/>
      <c r="E8165" s="66"/>
      <c r="F8165" s="13" t="s">
        <v>61</v>
      </c>
      <c r="G8165" s="15">
        <v>10</v>
      </c>
      <c r="H8165" s="16">
        <v>0.87</v>
      </c>
      <c r="I8165" s="16">
        <f>ROUND(ROUND(G8165,8)*H8165,2)</f>
        <v>8.6999999999999993</v>
      </c>
    </row>
    <row r="8166" spans="1:9" ht="15" customHeight="1" x14ac:dyDescent="0.25">
      <c r="A8166" s="8"/>
      <c r="B8166" s="8"/>
      <c r="C8166" s="8"/>
      <c r="D8166" s="8"/>
      <c r="E8166" s="8"/>
      <c r="F8166" s="8"/>
      <c r="G8166" s="67" t="s">
        <v>3896</v>
      </c>
      <c r="H8166" s="67"/>
      <c r="I8166" s="17">
        <f>SUM(I8161:I8165)</f>
        <v>32.86</v>
      </c>
    </row>
    <row r="8167" spans="1:9" ht="15" customHeight="1" x14ac:dyDescent="0.25">
      <c r="A8167" s="64" t="s">
        <v>3872</v>
      </c>
      <c r="B8167" s="64"/>
      <c r="C8167" s="65" t="s">
        <v>3</v>
      </c>
      <c r="D8167" s="65"/>
      <c r="E8167" s="65"/>
      <c r="F8167" s="12" t="s">
        <v>4</v>
      </c>
      <c r="G8167" s="12" t="s">
        <v>3725</v>
      </c>
      <c r="H8167" s="12" t="s">
        <v>3726</v>
      </c>
      <c r="I8167" s="12" t="s">
        <v>3727</v>
      </c>
    </row>
    <row r="8168" spans="1:9" ht="21" customHeight="1" x14ac:dyDescent="0.25">
      <c r="A8168" s="13" t="s">
        <v>5212</v>
      </c>
      <c r="B8168" s="14" t="s">
        <v>5213</v>
      </c>
      <c r="C8168" s="66" t="s">
        <v>17</v>
      </c>
      <c r="D8168" s="66"/>
      <c r="E8168" s="66"/>
      <c r="F8168" s="13" t="s">
        <v>25</v>
      </c>
      <c r="G8168" s="15">
        <v>4.5749000000000004</v>
      </c>
      <c r="H8168" s="16">
        <v>25.88</v>
      </c>
      <c r="I8168" s="16">
        <f>ROUND(ROUND(G8168,8)*H8168,2)</f>
        <v>118.4</v>
      </c>
    </row>
    <row r="8169" spans="1:9" ht="21" customHeight="1" x14ac:dyDescent="0.25">
      <c r="A8169" s="13" t="s">
        <v>5268</v>
      </c>
      <c r="B8169" s="14" t="s">
        <v>5269</v>
      </c>
      <c r="C8169" s="66" t="s">
        <v>17</v>
      </c>
      <c r="D8169" s="66"/>
      <c r="E8169" s="66"/>
      <c r="F8169" s="13" t="s">
        <v>25</v>
      </c>
      <c r="G8169" s="15">
        <v>4.5749000000000004</v>
      </c>
      <c r="H8169" s="16">
        <v>31.6</v>
      </c>
      <c r="I8169" s="16">
        <f>ROUND(ROUND(G8169,8)*H8169,2)</f>
        <v>144.57</v>
      </c>
    </row>
    <row r="8170" spans="1:9" ht="18" customHeight="1" x14ac:dyDescent="0.25">
      <c r="A8170" s="8"/>
      <c r="B8170" s="8"/>
      <c r="C8170" s="8"/>
      <c r="D8170" s="8"/>
      <c r="E8170" s="8"/>
      <c r="F8170" s="8"/>
      <c r="G8170" s="67" t="s">
        <v>3875</v>
      </c>
      <c r="H8170" s="67"/>
      <c r="I8170" s="17">
        <f>SUM(I8168:I8169)</f>
        <v>262.97000000000003</v>
      </c>
    </row>
    <row r="8171" spans="1:9" ht="15" customHeight="1" x14ac:dyDescent="0.25">
      <c r="A8171" s="69" t="s">
        <v>6287</v>
      </c>
      <c r="B8171" s="69"/>
      <c r="C8171" s="69"/>
      <c r="D8171" s="8"/>
      <c r="E8171" s="8"/>
      <c r="F8171" s="8"/>
      <c r="G8171" s="68" t="s">
        <v>3745</v>
      </c>
      <c r="H8171" s="68"/>
      <c r="I8171" s="4">
        <v>676.25</v>
      </c>
    </row>
    <row r="8172" spans="1:9" ht="2.1" customHeight="1" x14ac:dyDescent="0.25">
      <c r="A8172" s="69"/>
      <c r="B8172" s="69"/>
      <c r="C8172" s="69"/>
      <c r="D8172" s="8"/>
      <c r="E8172" s="8"/>
      <c r="F8172" s="8"/>
      <c r="G8172" s="8"/>
      <c r="H8172" s="8"/>
      <c r="I8172" s="8"/>
    </row>
    <row r="8173" spans="1:9" ht="9.9499999999999993" customHeight="1" x14ac:dyDescent="0.25">
      <c r="A8173" s="8"/>
      <c r="B8173" s="8"/>
      <c r="C8173" s="8"/>
      <c r="D8173" s="8"/>
      <c r="E8173" s="8"/>
      <c r="F8173" s="8"/>
      <c r="G8173" s="62"/>
      <c r="H8173" s="62"/>
      <c r="I8173" s="62"/>
    </row>
    <row r="8174" spans="1:9" ht="20.100000000000001" customHeight="1" x14ac:dyDescent="0.25">
      <c r="A8174" s="63" t="s">
        <v>6288</v>
      </c>
      <c r="B8174" s="63"/>
      <c r="C8174" s="63"/>
      <c r="D8174" s="63"/>
      <c r="E8174" s="63"/>
      <c r="F8174" s="63"/>
      <c r="G8174" s="63"/>
      <c r="H8174" s="63"/>
      <c r="I8174" s="63"/>
    </row>
    <row r="8175" spans="1:9" ht="15" customHeight="1" x14ac:dyDescent="0.25">
      <c r="A8175" s="64" t="s">
        <v>3872</v>
      </c>
      <c r="B8175" s="64"/>
      <c r="C8175" s="65" t="s">
        <v>3</v>
      </c>
      <c r="D8175" s="65"/>
      <c r="E8175" s="65"/>
      <c r="F8175" s="12" t="s">
        <v>4</v>
      </c>
      <c r="G8175" s="12" t="s">
        <v>3725</v>
      </c>
      <c r="H8175" s="12" t="s">
        <v>3726</v>
      </c>
      <c r="I8175" s="12" t="s">
        <v>3727</v>
      </c>
    </row>
    <row r="8176" spans="1:9" ht="21" customHeight="1" x14ac:dyDescent="0.25">
      <c r="A8176" s="13" t="s">
        <v>4267</v>
      </c>
      <c r="B8176" s="14" t="s">
        <v>4268</v>
      </c>
      <c r="C8176" s="66" t="s">
        <v>17</v>
      </c>
      <c r="D8176" s="66"/>
      <c r="E8176" s="66"/>
      <c r="F8176" s="13" t="s">
        <v>25</v>
      </c>
      <c r="G8176" s="15">
        <v>1</v>
      </c>
      <c r="H8176" s="16">
        <v>25.56</v>
      </c>
      <c r="I8176" s="16">
        <f>ROUND(ROUND(G8176,8)*H8176,2)</f>
        <v>25.56</v>
      </c>
    </row>
    <row r="8177" spans="1:9" ht="15" customHeight="1" x14ac:dyDescent="0.25">
      <c r="A8177" s="13" t="s">
        <v>4269</v>
      </c>
      <c r="B8177" s="14" t="s">
        <v>4270</v>
      </c>
      <c r="C8177" s="66" t="s">
        <v>17</v>
      </c>
      <c r="D8177" s="66"/>
      <c r="E8177" s="66"/>
      <c r="F8177" s="13" t="s">
        <v>25</v>
      </c>
      <c r="G8177" s="15">
        <v>1</v>
      </c>
      <c r="H8177" s="16">
        <v>33.94</v>
      </c>
      <c r="I8177" s="16">
        <f>ROUND(ROUND(G8177,8)*H8177,2)</f>
        <v>33.94</v>
      </c>
    </row>
    <row r="8178" spans="1:9" ht="18" customHeight="1" x14ac:dyDescent="0.25">
      <c r="A8178" s="8"/>
      <c r="B8178" s="8"/>
      <c r="C8178" s="8"/>
      <c r="D8178" s="8"/>
      <c r="E8178" s="8"/>
      <c r="F8178" s="8"/>
      <c r="G8178" s="67" t="s">
        <v>3875</v>
      </c>
      <c r="H8178" s="67"/>
      <c r="I8178" s="17">
        <f>SUM(I8176:I8177)</f>
        <v>59.5</v>
      </c>
    </row>
    <row r="8179" spans="1:9" ht="15" customHeight="1" x14ac:dyDescent="0.25">
      <c r="A8179" s="69" t="s">
        <v>6289</v>
      </c>
      <c r="B8179" s="69"/>
      <c r="C8179" s="69"/>
      <c r="D8179" s="8"/>
      <c r="E8179" s="8"/>
      <c r="F8179" s="8"/>
      <c r="G8179" s="68" t="s">
        <v>3745</v>
      </c>
      <c r="H8179" s="68"/>
      <c r="I8179" s="4">
        <v>59.5</v>
      </c>
    </row>
    <row r="8180" spans="1:9" ht="9.9499999999999993" customHeight="1" x14ac:dyDescent="0.25">
      <c r="A8180" s="8"/>
      <c r="B8180" s="8"/>
      <c r="C8180" s="8"/>
      <c r="D8180" s="8"/>
      <c r="E8180" s="8"/>
      <c r="F8180" s="8"/>
      <c r="G8180" s="62"/>
      <c r="H8180" s="62"/>
      <c r="I8180" s="62"/>
    </row>
    <row r="8181" spans="1:9" ht="20.100000000000001" customHeight="1" x14ac:dyDescent="0.25">
      <c r="A8181" s="63" t="s">
        <v>6290</v>
      </c>
      <c r="B8181" s="63"/>
      <c r="C8181" s="63"/>
      <c r="D8181" s="63"/>
      <c r="E8181" s="63"/>
      <c r="F8181" s="63"/>
      <c r="G8181" s="63"/>
      <c r="H8181" s="63"/>
      <c r="I8181" s="63"/>
    </row>
    <row r="8182" spans="1:9" ht="15" customHeight="1" x14ac:dyDescent="0.25">
      <c r="A8182" s="64" t="s">
        <v>3872</v>
      </c>
      <c r="B8182" s="64"/>
      <c r="C8182" s="65" t="s">
        <v>3</v>
      </c>
      <c r="D8182" s="65"/>
      <c r="E8182" s="65"/>
      <c r="F8182" s="12" t="s">
        <v>4</v>
      </c>
      <c r="G8182" s="12" t="s">
        <v>3725</v>
      </c>
      <c r="H8182" s="12" t="s">
        <v>3726</v>
      </c>
      <c r="I8182" s="12" t="s">
        <v>3727</v>
      </c>
    </row>
    <row r="8183" spans="1:9" ht="21" customHeight="1" x14ac:dyDescent="0.25">
      <c r="A8183" s="13" t="s">
        <v>4267</v>
      </c>
      <c r="B8183" s="14" t="s">
        <v>4268</v>
      </c>
      <c r="C8183" s="66" t="s">
        <v>17</v>
      </c>
      <c r="D8183" s="66"/>
      <c r="E8183" s="66"/>
      <c r="F8183" s="13" t="s">
        <v>25</v>
      </c>
      <c r="G8183" s="15">
        <v>1</v>
      </c>
      <c r="H8183" s="16">
        <v>25.56</v>
      </c>
      <c r="I8183" s="16">
        <f>ROUND(ROUND(G8183,8)*H8183,2)</f>
        <v>25.56</v>
      </c>
    </row>
    <row r="8184" spans="1:9" ht="15" customHeight="1" x14ac:dyDescent="0.25">
      <c r="A8184" s="13" t="s">
        <v>4269</v>
      </c>
      <c r="B8184" s="14" t="s">
        <v>4270</v>
      </c>
      <c r="C8184" s="66" t="s">
        <v>17</v>
      </c>
      <c r="D8184" s="66"/>
      <c r="E8184" s="66"/>
      <c r="F8184" s="13" t="s">
        <v>25</v>
      </c>
      <c r="G8184" s="15">
        <v>1</v>
      </c>
      <c r="H8184" s="16">
        <v>33.94</v>
      </c>
      <c r="I8184" s="16">
        <f>ROUND(ROUND(G8184,8)*H8184,2)</f>
        <v>33.94</v>
      </c>
    </row>
    <row r="8185" spans="1:9" ht="18" customHeight="1" x14ac:dyDescent="0.25">
      <c r="A8185" s="8"/>
      <c r="B8185" s="8"/>
      <c r="C8185" s="8"/>
      <c r="D8185" s="8"/>
      <c r="E8185" s="8"/>
      <c r="F8185" s="8"/>
      <c r="G8185" s="67" t="s">
        <v>3875</v>
      </c>
      <c r="H8185" s="67"/>
      <c r="I8185" s="17">
        <f>SUM(I8183:I8184)</f>
        <v>59.5</v>
      </c>
    </row>
    <row r="8186" spans="1:9" ht="15" customHeight="1" x14ac:dyDescent="0.25">
      <c r="A8186" s="69" t="s">
        <v>6289</v>
      </c>
      <c r="B8186" s="69"/>
      <c r="C8186" s="69"/>
      <c r="D8186" s="8"/>
      <c r="E8186" s="8"/>
      <c r="F8186" s="8"/>
      <c r="G8186" s="68" t="s">
        <v>3745</v>
      </c>
      <c r="H8186" s="68"/>
      <c r="I8186" s="4">
        <v>59.5</v>
      </c>
    </row>
    <row r="8187" spans="1:9" ht="9.9499999999999993" customHeight="1" x14ac:dyDescent="0.25">
      <c r="A8187" s="8"/>
      <c r="B8187" s="8"/>
      <c r="C8187" s="8"/>
      <c r="D8187" s="8"/>
      <c r="E8187" s="8"/>
      <c r="F8187" s="8"/>
      <c r="G8187" s="62"/>
      <c r="H8187" s="62"/>
      <c r="I8187" s="62"/>
    </row>
    <row r="8188" spans="1:9" ht="20.100000000000001" customHeight="1" x14ac:dyDescent="0.25">
      <c r="A8188" s="63" t="s">
        <v>6291</v>
      </c>
      <c r="B8188" s="63"/>
      <c r="C8188" s="63"/>
      <c r="D8188" s="63"/>
      <c r="E8188" s="63"/>
      <c r="F8188" s="63"/>
      <c r="G8188" s="63"/>
      <c r="H8188" s="63"/>
      <c r="I8188" s="63"/>
    </row>
    <row r="8189" spans="1:9" ht="15" customHeight="1" x14ac:dyDescent="0.25">
      <c r="A8189" s="64" t="s">
        <v>3872</v>
      </c>
      <c r="B8189" s="64"/>
      <c r="C8189" s="65" t="s">
        <v>3</v>
      </c>
      <c r="D8189" s="65"/>
      <c r="E8189" s="65"/>
      <c r="F8189" s="12" t="s">
        <v>4</v>
      </c>
      <c r="G8189" s="12" t="s">
        <v>3725</v>
      </c>
      <c r="H8189" s="12" t="s">
        <v>3726</v>
      </c>
      <c r="I8189" s="12" t="s">
        <v>3727</v>
      </c>
    </row>
    <row r="8190" spans="1:9" ht="21" customHeight="1" x14ac:dyDescent="0.25">
      <c r="A8190" s="13" t="s">
        <v>6292</v>
      </c>
      <c r="B8190" s="14" t="s">
        <v>6293</v>
      </c>
      <c r="C8190" s="66" t="s">
        <v>17</v>
      </c>
      <c r="D8190" s="66"/>
      <c r="E8190" s="66"/>
      <c r="F8190" s="13" t="s">
        <v>25</v>
      </c>
      <c r="G8190" s="15">
        <v>1.2</v>
      </c>
      <c r="H8190" s="16">
        <v>23.93</v>
      </c>
      <c r="I8190" s="16">
        <f>ROUND(ROUND(G8190,8)*H8190,2)</f>
        <v>28.72</v>
      </c>
    </row>
    <row r="8191" spans="1:9" ht="21" customHeight="1" x14ac:dyDescent="0.25">
      <c r="A8191" s="13" t="s">
        <v>5268</v>
      </c>
      <c r="B8191" s="14" t="s">
        <v>5269</v>
      </c>
      <c r="C8191" s="66" t="s">
        <v>17</v>
      </c>
      <c r="D8191" s="66"/>
      <c r="E8191" s="66"/>
      <c r="F8191" s="13" t="s">
        <v>25</v>
      </c>
      <c r="G8191" s="15">
        <v>1.2</v>
      </c>
      <c r="H8191" s="16">
        <v>31.6</v>
      </c>
      <c r="I8191" s="16">
        <f>ROUND(ROUND(G8191,8)*H8191,2)</f>
        <v>37.92</v>
      </c>
    </row>
    <row r="8192" spans="1:9" ht="18" customHeight="1" x14ac:dyDescent="0.25">
      <c r="A8192" s="8"/>
      <c r="B8192" s="8"/>
      <c r="C8192" s="8"/>
      <c r="D8192" s="8"/>
      <c r="E8192" s="8"/>
      <c r="F8192" s="8"/>
      <c r="G8192" s="67" t="s">
        <v>3875</v>
      </c>
      <c r="H8192" s="67"/>
      <c r="I8192" s="17">
        <f>SUM(I8190:I8191)</f>
        <v>66.64</v>
      </c>
    </row>
    <row r="8193" spans="1:9" ht="15" customHeight="1" x14ac:dyDescent="0.25">
      <c r="A8193" s="69" t="s">
        <v>6294</v>
      </c>
      <c r="B8193" s="69"/>
      <c r="C8193" s="69"/>
      <c r="D8193" s="8"/>
      <c r="E8193" s="8"/>
      <c r="F8193" s="8"/>
      <c r="G8193" s="68" t="s">
        <v>3745</v>
      </c>
      <c r="H8193" s="68"/>
      <c r="I8193" s="4">
        <v>66.64</v>
      </c>
    </row>
    <row r="8194" spans="1:9" ht="2.1" customHeight="1" x14ac:dyDescent="0.25">
      <c r="A8194" s="69"/>
      <c r="B8194" s="69"/>
      <c r="C8194" s="69"/>
      <c r="D8194" s="8"/>
      <c r="E8194" s="8"/>
      <c r="F8194" s="8"/>
      <c r="G8194" s="8"/>
      <c r="H8194" s="8"/>
      <c r="I8194" s="8"/>
    </row>
    <row r="8195" spans="1:9" ht="9.9499999999999993" customHeight="1" x14ac:dyDescent="0.25">
      <c r="A8195" s="8"/>
      <c r="B8195" s="8"/>
      <c r="C8195" s="8"/>
      <c r="D8195" s="8"/>
      <c r="E8195" s="8"/>
      <c r="F8195" s="8"/>
      <c r="G8195" s="62"/>
      <c r="H8195" s="62"/>
      <c r="I8195" s="62"/>
    </row>
    <row r="8196" spans="1:9" ht="20.100000000000001" customHeight="1" x14ac:dyDescent="0.25">
      <c r="A8196" s="63" t="s">
        <v>6295</v>
      </c>
      <c r="B8196" s="63"/>
      <c r="C8196" s="63"/>
      <c r="D8196" s="63"/>
      <c r="E8196" s="63"/>
      <c r="F8196" s="63"/>
      <c r="G8196" s="63"/>
      <c r="H8196" s="63"/>
      <c r="I8196" s="63"/>
    </row>
    <row r="8197" spans="1:9" ht="15" customHeight="1" x14ac:dyDescent="0.25">
      <c r="A8197" s="64" t="s">
        <v>3872</v>
      </c>
      <c r="B8197" s="64"/>
      <c r="C8197" s="65" t="s">
        <v>3</v>
      </c>
      <c r="D8197" s="65"/>
      <c r="E8197" s="65"/>
      <c r="F8197" s="12" t="s">
        <v>4</v>
      </c>
      <c r="G8197" s="12" t="s">
        <v>3725</v>
      </c>
      <c r="H8197" s="12" t="s">
        <v>3726</v>
      </c>
      <c r="I8197" s="12" t="s">
        <v>3727</v>
      </c>
    </row>
    <row r="8198" spans="1:9" ht="21" customHeight="1" x14ac:dyDescent="0.25">
      <c r="A8198" s="13" t="s">
        <v>4267</v>
      </c>
      <c r="B8198" s="14" t="s">
        <v>4268</v>
      </c>
      <c r="C8198" s="66" t="s">
        <v>17</v>
      </c>
      <c r="D8198" s="66"/>
      <c r="E8198" s="66"/>
      <c r="F8198" s="13" t="s">
        <v>25</v>
      </c>
      <c r="G8198" s="15">
        <v>4</v>
      </c>
      <c r="H8198" s="16">
        <v>25.56</v>
      </c>
      <c r="I8198" s="16">
        <f>ROUND(ROUND(G8198,8)*H8198,2)</f>
        <v>102.24</v>
      </c>
    </row>
    <row r="8199" spans="1:9" ht="15" customHeight="1" x14ac:dyDescent="0.25">
      <c r="A8199" s="13" t="s">
        <v>4269</v>
      </c>
      <c r="B8199" s="14" t="s">
        <v>4270</v>
      </c>
      <c r="C8199" s="66" t="s">
        <v>17</v>
      </c>
      <c r="D8199" s="66"/>
      <c r="E8199" s="66"/>
      <c r="F8199" s="13" t="s">
        <v>25</v>
      </c>
      <c r="G8199" s="15">
        <v>4</v>
      </c>
      <c r="H8199" s="16">
        <v>33.94</v>
      </c>
      <c r="I8199" s="16">
        <f>ROUND(ROUND(G8199,8)*H8199,2)</f>
        <v>135.76</v>
      </c>
    </row>
    <row r="8200" spans="1:9" ht="18" customHeight="1" x14ac:dyDescent="0.25">
      <c r="A8200" s="8"/>
      <c r="B8200" s="8"/>
      <c r="C8200" s="8"/>
      <c r="D8200" s="8"/>
      <c r="E8200" s="8"/>
      <c r="F8200" s="8"/>
      <c r="G8200" s="67" t="s">
        <v>3875</v>
      </c>
      <c r="H8200" s="67"/>
      <c r="I8200" s="17">
        <f>SUM(I8198:I8199)</f>
        <v>238</v>
      </c>
    </row>
    <row r="8201" spans="1:9" ht="15" customHeight="1" x14ac:dyDescent="0.25">
      <c r="A8201" s="69" t="s">
        <v>6296</v>
      </c>
      <c r="B8201" s="69"/>
      <c r="C8201" s="69"/>
      <c r="D8201" s="8"/>
      <c r="E8201" s="8"/>
      <c r="F8201" s="8"/>
      <c r="G8201" s="68" t="s">
        <v>3745</v>
      </c>
      <c r="H8201" s="68"/>
      <c r="I8201" s="4">
        <v>238</v>
      </c>
    </row>
    <row r="8202" spans="1:9" ht="2.1" customHeight="1" x14ac:dyDescent="0.25">
      <c r="A8202" s="69"/>
      <c r="B8202" s="69"/>
      <c r="C8202" s="69"/>
      <c r="D8202" s="8"/>
      <c r="E8202" s="8"/>
      <c r="F8202" s="8"/>
      <c r="G8202" s="8"/>
      <c r="H8202" s="8"/>
      <c r="I8202" s="8"/>
    </row>
    <row r="8203" spans="1:9" ht="9.9499999999999993" customHeight="1" x14ac:dyDescent="0.25">
      <c r="A8203" s="8"/>
      <c r="B8203" s="8"/>
      <c r="C8203" s="8"/>
      <c r="D8203" s="8"/>
      <c r="E8203" s="8"/>
      <c r="F8203" s="8"/>
      <c r="G8203" s="62"/>
      <c r="H8203" s="62"/>
      <c r="I8203" s="62"/>
    </row>
    <row r="8204" spans="1:9" ht="20.100000000000001" customHeight="1" x14ac:dyDescent="0.25">
      <c r="A8204" s="63" t="s">
        <v>6297</v>
      </c>
      <c r="B8204" s="63"/>
      <c r="C8204" s="63"/>
      <c r="D8204" s="63"/>
      <c r="E8204" s="63"/>
      <c r="F8204" s="63"/>
      <c r="G8204" s="63"/>
      <c r="H8204" s="63"/>
      <c r="I8204" s="63"/>
    </row>
    <row r="8205" spans="1:9" ht="15" customHeight="1" x14ac:dyDescent="0.25">
      <c r="A8205" s="64" t="s">
        <v>3872</v>
      </c>
      <c r="B8205" s="64"/>
      <c r="C8205" s="65" t="s">
        <v>3</v>
      </c>
      <c r="D8205" s="65"/>
      <c r="E8205" s="65"/>
      <c r="F8205" s="12" t="s">
        <v>4</v>
      </c>
      <c r="G8205" s="12" t="s">
        <v>3725</v>
      </c>
      <c r="H8205" s="12" t="s">
        <v>3726</v>
      </c>
      <c r="I8205" s="12" t="s">
        <v>3727</v>
      </c>
    </row>
    <row r="8206" spans="1:9" ht="21" customHeight="1" x14ac:dyDescent="0.25">
      <c r="A8206" s="13" t="s">
        <v>4267</v>
      </c>
      <c r="B8206" s="14" t="s">
        <v>4268</v>
      </c>
      <c r="C8206" s="66" t="s">
        <v>17</v>
      </c>
      <c r="D8206" s="66"/>
      <c r="E8206" s="66"/>
      <c r="F8206" s="13" t="s">
        <v>25</v>
      </c>
      <c r="G8206" s="15">
        <v>2</v>
      </c>
      <c r="H8206" s="16">
        <v>25.56</v>
      </c>
      <c r="I8206" s="16">
        <f>ROUND(ROUND(G8206,8)*H8206,2)</f>
        <v>51.12</v>
      </c>
    </row>
    <row r="8207" spans="1:9" ht="15" customHeight="1" x14ac:dyDescent="0.25">
      <c r="A8207" s="13" t="s">
        <v>4269</v>
      </c>
      <c r="B8207" s="14" t="s">
        <v>4270</v>
      </c>
      <c r="C8207" s="66" t="s">
        <v>17</v>
      </c>
      <c r="D8207" s="66"/>
      <c r="E8207" s="66"/>
      <c r="F8207" s="13" t="s">
        <v>25</v>
      </c>
      <c r="G8207" s="15">
        <v>2</v>
      </c>
      <c r="H8207" s="16">
        <v>33.94</v>
      </c>
      <c r="I8207" s="16">
        <f>ROUND(ROUND(G8207,8)*H8207,2)</f>
        <v>67.88</v>
      </c>
    </row>
    <row r="8208" spans="1:9" ht="18" customHeight="1" x14ac:dyDescent="0.25">
      <c r="A8208" s="8"/>
      <c r="B8208" s="8"/>
      <c r="C8208" s="8"/>
      <c r="D8208" s="8"/>
      <c r="E8208" s="8"/>
      <c r="F8208" s="8"/>
      <c r="G8208" s="67" t="s">
        <v>3875</v>
      </c>
      <c r="H8208" s="67"/>
      <c r="I8208" s="17">
        <f>SUM(I8206:I8207)</f>
        <v>119</v>
      </c>
    </row>
    <row r="8209" spans="1:9" ht="15" customHeight="1" x14ac:dyDescent="0.25">
      <c r="A8209" s="69" t="s">
        <v>6298</v>
      </c>
      <c r="B8209" s="69"/>
      <c r="C8209" s="69"/>
      <c r="D8209" s="8"/>
      <c r="E8209" s="8"/>
      <c r="F8209" s="8"/>
      <c r="G8209" s="68" t="s">
        <v>3745</v>
      </c>
      <c r="H8209" s="68"/>
      <c r="I8209" s="4">
        <v>119</v>
      </c>
    </row>
    <row r="8210" spans="1:9" ht="2.1" customHeight="1" x14ac:dyDescent="0.25">
      <c r="A8210" s="69"/>
      <c r="B8210" s="69"/>
      <c r="C8210" s="69"/>
      <c r="D8210" s="8"/>
      <c r="E8210" s="8"/>
      <c r="F8210" s="8"/>
      <c r="G8210" s="8"/>
      <c r="H8210" s="8"/>
      <c r="I8210" s="8"/>
    </row>
    <row r="8211" spans="1:9" ht="9.9499999999999993" customHeight="1" x14ac:dyDescent="0.25">
      <c r="A8211" s="8"/>
      <c r="B8211" s="8"/>
      <c r="C8211" s="8"/>
      <c r="D8211" s="8"/>
      <c r="E8211" s="8"/>
      <c r="F8211" s="8"/>
      <c r="G8211" s="62"/>
      <c r="H8211" s="62"/>
      <c r="I8211" s="62"/>
    </row>
    <row r="8212" spans="1:9" ht="20.100000000000001" customHeight="1" x14ac:dyDescent="0.25">
      <c r="A8212" s="63" t="s">
        <v>6299</v>
      </c>
      <c r="B8212" s="63"/>
      <c r="C8212" s="63"/>
      <c r="D8212" s="63"/>
      <c r="E8212" s="63"/>
      <c r="F8212" s="63"/>
      <c r="G8212" s="63"/>
      <c r="H8212" s="63"/>
      <c r="I8212" s="63"/>
    </row>
    <row r="8213" spans="1:9" ht="15" customHeight="1" x14ac:dyDescent="0.25">
      <c r="A8213" s="64" t="s">
        <v>3887</v>
      </c>
      <c r="B8213" s="64"/>
      <c r="C8213" s="65" t="s">
        <v>3</v>
      </c>
      <c r="D8213" s="65"/>
      <c r="E8213" s="65"/>
      <c r="F8213" s="12" t="s">
        <v>4</v>
      </c>
      <c r="G8213" s="12" t="s">
        <v>3725</v>
      </c>
      <c r="H8213" s="12" t="s">
        <v>3726</v>
      </c>
      <c r="I8213" s="12" t="s">
        <v>3727</v>
      </c>
    </row>
    <row r="8214" spans="1:9" ht="29.1" customHeight="1" x14ac:dyDescent="0.25">
      <c r="A8214" s="13" t="s">
        <v>6300</v>
      </c>
      <c r="B8214" s="14" t="s">
        <v>6301</v>
      </c>
      <c r="C8214" s="66" t="s">
        <v>17</v>
      </c>
      <c r="D8214" s="66"/>
      <c r="E8214" s="66"/>
      <c r="F8214" s="13" t="s">
        <v>740</v>
      </c>
      <c r="G8214" s="15">
        <v>2.8299999999999999E-2</v>
      </c>
      <c r="H8214" s="16">
        <v>29.04</v>
      </c>
      <c r="I8214" s="16">
        <f t="shared" ref="I8214:I8220" si="53">TRUNC(TRUNC(G8214,8)*H8214,2)</f>
        <v>0.82</v>
      </c>
    </row>
    <row r="8215" spans="1:9" ht="29.1" customHeight="1" x14ac:dyDescent="0.25">
      <c r="A8215" s="13" t="s">
        <v>5419</v>
      </c>
      <c r="B8215" s="14" t="s">
        <v>5420</v>
      </c>
      <c r="C8215" s="66" t="s">
        <v>17</v>
      </c>
      <c r="D8215" s="66"/>
      <c r="E8215" s="66"/>
      <c r="F8215" s="13" t="s">
        <v>61</v>
      </c>
      <c r="G8215" s="15">
        <v>3.1846000000000001</v>
      </c>
      <c r="H8215" s="16">
        <v>0.28000000000000003</v>
      </c>
      <c r="I8215" s="16">
        <f t="shared" si="53"/>
        <v>0.89</v>
      </c>
    </row>
    <row r="8216" spans="1:9" ht="21" customHeight="1" x14ac:dyDescent="0.25">
      <c r="A8216" s="13" t="s">
        <v>6302</v>
      </c>
      <c r="B8216" s="14" t="s">
        <v>6303</v>
      </c>
      <c r="C8216" s="66" t="s">
        <v>17</v>
      </c>
      <c r="D8216" s="66"/>
      <c r="E8216" s="66"/>
      <c r="F8216" s="13" t="s">
        <v>4824</v>
      </c>
      <c r="G8216" s="15">
        <v>9.41E-3</v>
      </c>
      <c r="H8216" s="16">
        <v>31.56</v>
      </c>
      <c r="I8216" s="16">
        <f t="shared" si="53"/>
        <v>0.28999999999999998</v>
      </c>
    </row>
    <row r="8217" spans="1:9" ht="29.1" customHeight="1" x14ac:dyDescent="0.25">
      <c r="A8217" s="13" t="s">
        <v>6304</v>
      </c>
      <c r="B8217" s="14" t="s">
        <v>6305</v>
      </c>
      <c r="C8217" s="66" t="s">
        <v>17</v>
      </c>
      <c r="D8217" s="66"/>
      <c r="E8217" s="66"/>
      <c r="F8217" s="13" t="s">
        <v>61</v>
      </c>
      <c r="G8217" s="15">
        <v>0.94099999999999995</v>
      </c>
      <c r="H8217" s="16">
        <v>2.71</v>
      </c>
      <c r="I8217" s="16">
        <f t="shared" si="53"/>
        <v>2.5499999999999998</v>
      </c>
    </row>
    <row r="8218" spans="1:9" ht="29.1" customHeight="1" x14ac:dyDescent="0.25">
      <c r="A8218" s="13" t="s">
        <v>6306</v>
      </c>
      <c r="B8218" s="14" t="s">
        <v>6307</v>
      </c>
      <c r="C8218" s="66" t="s">
        <v>17</v>
      </c>
      <c r="D8218" s="66"/>
      <c r="E8218" s="66"/>
      <c r="F8218" s="13" t="s">
        <v>178</v>
      </c>
      <c r="G8218" s="15">
        <v>1.0188999999999999</v>
      </c>
      <c r="H8218" s="16">
        <v>6.51</v>
      </c>
      <c r="I8218" s="16">
        <f t="shared" si="53"/>
        <v>6.63</v>
      </c>
    </row>
    <row r="8219" spans="1:9" ht="29.1" customHeight="1" x14ac:dyDescent="0.25">
      <c r="A8219" s="13" t="s">
        <v>6308</v>
      </c>
      <c r="B8219" s="14" t="s">
        <v>6309</v>
      </c>
      <c r="C8219" s="66" t="s">
        <v>17</v>
      </c>
      <c r="D8219" s="66"/>
      <c r="E8219" s="66"/>
      <c r="F8219" s="13" t="s">
        <v>178</v>
      </c>
      <c r="G8219" s="15">
        <v>2.8018999999999998</v>
      </c>
      <c r="H8219" s="16">
        <v>6.4</v>
      </c>
      <c r="I8219" s="16">
        <f t="shared" si="53"/>
        <v>17.93</v>
      </c>
    </row>
    <row r="8220" spans="1:9" ht="29.1" customHeight="1" x14ac:dyDescent="0.25">
      <c r="A8220" s="13" t="s">
        <v>6310</v>
      </c>
      <c r="B8220" s="14" t="s">
        <v>6311</v>
      </c>
      <c r="C8220" s="66" t="s">
        <v>17</v>
      </c>
      <c r="D8220" s="66"/>
      <c r="E8220" s="66"/>
      <c r="F8220" s="13" t="s">
        <v>61</v>
      </c>
      <c r="G8220" s="15">
        <v>2.7366000000000001</v>
      </c>
      <c r="H8220" s="16">
        <v>37.29</v>
      </c>
      <c r="I8220" s="16">
        <f t="shared" si="53"/>
        <v>102.04</v>
      </c>
    </row>
    <row r="8221" spans="1:9" ht="15" customHeight="1" x14ac:dyDescent="0.25">
      <c r="A8221" s="8"/>
      <c r="B8221" s="8"/>
      <c r="C8221" s="8"/>
      <c r="D8221" s="8"/>
      <c r="E8221" s="8"/>
      <c r="F8221" s="8"/>
      <c r="G8221" s="67" t="s">
        <v>3896</v>
      </c>
      <c r="H8221" s="67"/>
      <c r="I8221" s="17">
        <f>SUM(I8214:I8220)</f>
        <v>131.15</v>
      </c>
    </row>
    <row r="8222" spans="1:9" ht="15" customHeight="1" x14ac:dyDescent="0.25">
      <c r="A8222" s="64" t="s">
        <v>3872</v>
      </c>
      <c r="B8222" s="64"/>
      <c r="C8222" s="65" t="s">
        <v>3</v>
      </c>
      <c r="D8222" s="65"/>
      <c r="E8222" s="65"/>
      <c r="F8222" s="12" t="s">
        <v>4</v>
      </c>
      <c r="G8222" s="12" t="s">
        <v>3725</v>
      </c>
      <c r="H8222" s="12" t="s">
        <v>3726</v>
      </c>
      <c r="I8222" s="12" t="s">
        <v>3727</v>
      </c>
    </row>
    <row r="8223" spans="1:9" ht="21" customHeight="1" x14ac:dyDescent="0.25">
      <c r="A8223" s="13" t="s">
        <v>4905</v>
      </c>
      <c r="B8223" s="14" t="s">
        <v>4906</v>
      </c>
      <c r="C8223" s="66" t="s">
        <v>17</v>
      </c>
      <c r="D8223" s="66"/>
      <c r="E8223" s="66"/>
      <c r="F8223" s="13" t="s">
        <v>25</v>
      </c>
      <c r="G8223" s="15">
        <v>0.71750000000000003</v>
      </c>
      <c r="H8223" s="16">
        <v>35.53</v>
      </c>
      <c r="I8223" s="16">
        <f>TRUNC(TRUNC(G8223,8)*H8223,2)</f>
        <v>25.49</v>
      </c>
    </row>
    <row r="8224" spans="1:9" ht="18" customHeight="1" x14ac:dyDescent="0.25">
      <c r="A8224" s="8"/>
      <c r="B8224" s="8"/>
      <c r="C8224" s="8"/>
      <c r="D8224" s="8"/>
      <c r="E8224" s="8"/>
      <c r="F8224" s="8"/>
      <c r="G8224" s="67" t="s">
        <v>3875</v>
      </c>
      <c r="H8224" s="67"/>
      <c r="I8224" s="17">
        <f>SUM(I8223:I8223)</f>
        <v>25.49</v>
      </c>
    </row>
    <row r="8225" spans="1:9" ht="15" customHeight="1" x14ac:dyDescent="0.25">
      <c r="A8225" s="8"/>
      <c r="B8225" s="8"/>
      <c r="C8225" s="8"/>
      <c r="D8225" s="8"/>
      <c r="E8225" s="8"/>
      <c r="F8225" s="8"/>
      <c r="G8225" s="68" t="s">
        <v>3745</v>
      </c>
      <c r="H8225" s="68"/>
      <c r="I8225" s="4">
        <f>ROUND(SUM(I8221,I8224),2)</f>
        <v>156.63999999999999</v>
      </c>
    </row>
    <row r="8226" spans="1:9" ht="9.9499999999999993" customHeight="1" x14ac:dyDescent="0.25">
      <c r="A8226" s="8"/>
      <c r="B8226" s="8"/>
      <c r="C8226" s="8"/>
      <c r="D8226" s="8"/>
      <c r="E8226" s="8"/>
      <c r="F8226" s="8"/>
      <c r="G8226" s="62"/>
      <c r="H8226" s="62"/>
      <c r="I8226" s="62"/>
    </row>
    <row r="8227" spans="1:9" ht="20.100000000000001" customHeight="1" x14ac:dyDescent="0.25">
      <c r="A8227" s="63" t="s">
        <v>6312</v>
      </c>
      <c r="B8227" s="63"/>
      <c r="C8227" s="63"/>
      <c r="D8227" s="63"/>
      <c r="E8227" s="63"/>
      <c r="F8227" s="63"/>
      <c r="G8227" s="63"/>
      <c r="H8227" s="63"/>
      <c r="I8227" s="63"/>
    </row>
    <row r="8228" spans="1:9" ht="15" customHeight="1" x14ac:dyDescent="0.25">
      <c r="A8228" s="64" t="s">
        <v>3887</v>
      </c>
      <c r="B8228" s="64"/>
      <c r="C8228" s="65" t="s">
        <v>3</v>
      </c>
      <c r="D8228" s="65"/>
      <c r="E8228" s="65"/>
      <c r="F8228" s="12" t="s">
        <v>4</v>
      </c>
      <c r="G8228" s="12" t="s">
        <v>3725</v>
      </c>
      <c r="H8228" s="12" t="s">
        <v>3726</v>
      </c>
      <c r="I8228" s="12" t="s">
        <v>3727</v>
      </c>
    </row>
    <row r="8229" spans="1:9" ht="15" customHeight="1" x14ac:dyDescent="0.25">
      <c r="A8229" s="13" t="s">
        <v>6313</v>
      </c>
      <c r="B8229" s="14" t="s">
        <v>6314</v>
      </c>
      <c r="C8229" s="66" t="s">
        <v>17</v>
      </c>
      <c r="D8229" s="66"/>
      <c r="E8229" s="66"/>
      <c r="F8229" s="13" t="s">
        <v>740</v>
      </c>
      <c r="G8229" s="15">
        <v>2.1700000000000001E-2</v>
      </c>
      <c r="H8229" s="16">
        <v>35.659999999999997</v>
      </c>
      <c r="I8229" s="16">
        <f>TRUNC(TRUNC(G8229,8)*H8229,2)</f>
        <v>0.77</v>
      </c>
    </row>
    <row r="8230" spans="1:9" ht="21" customHeight="1" x14ac:dyDescent="0.25">
      <c r="A8230" s="13" t="s">
        <v>6315</v>
      </c>
      <c r="B8230" s="14" t="s">
        <v>6316</v>
      </c>
      <c r="C8230" s="66" t="s">
        <v>17</v>
      </c>
      <c r="D8230" s="66"/>
      <c r="E8230" s="66"/>
      <c r="F8230" s="13" t="s">
        <v>740</v>
      </c>
      <c r="G8230" s="15">
        <v>1.8127</v>
      </c>
      <c r="H8230" s="16">
        <v>0.78</v>
      </c>
      <c r="I8230" s="16">
        <f>TRUNC(TRUNC(G8230,8)*H8230,2)</f>
        <v>1.41</v>
      </c>
    </row>
    <row r="8231" spans="1:9" ht="21" customHeight="1" x14ac:dyDescent="0.25">
      <c r="A8231" s="13" t="s">
        <v>6302</v>
      </c>
      <c r="B8231" s="14" t="s">
        <v>6303</v>
      </c>
      <c r="C8231" s="66" t="s">
        <v>17</v>
      </c>
      <c r="D8231" s="66"/>
      <c r="E8231" s="66"/>
      <c r="F8231" s="13" t="s">
        <v>4824</v>
      </c>
      <c r="G8231" s="15">
        <v>2.93E-2</v>
      </c>
      <c r="H8231" s="16">
        <v>31.56</v>
      </c>
      <c r="I8231" s="16">
        <f>TRUNC(TRUNC(G8231,8)*H8231,2)</f>
        <v>0.92</v>
      </c>
    </row>
    <row r="8232" spans="1:9" ht="21" customHeight="1" x14ac:dyDescent="0.25">
      <c r="A8232" s="13" t="s">
        <v>6317</v>
      </c>
      <c r="B8232" s="14" t="s">
        <v>6318</v>
      </c>
      <c r="C8232" s="66" t="s">
        <v>17</v>
      </c>
      <c r="D8232" s="66"/>
      <c r="E8232" s="66"/>
      <c r="F8232" s="13" t="s">
        <v>72</v>
      </c>
      <c r="G8232" s="15">
        <v>1.0414000000000001</v>
      </c>
      <c r="H8232" s="16">
        <v>10.97</v>
      </c>
      <c r="I8232" s="16">
        <f>TRUNC(TRUNC(G8232,8)*H8232,2)</f>
        <v>11.42</v>
      </c>
    </row>
    <row r="8233" spans="1:9" ht="15" customHeight="1" x14ac:dyDescent="0.25">
      <c r="A8233" s="13" t="s">
        <v>6319</v>
      </c>
      <c r="B8233" s="14" t="s">
        <v>6320</v>
      </c>
      <c r="C8233" s="66" t="s">
        <v>17</v>
      </c>
      <c r="D8233" s="66"/>
      <c r="E8233" s="66"/>
      <c r="F8233" s="13" t="s">
        <v>740</v>
      </c>
      <c r="G8233" s="15">
        <v>7.7999999999999996E-3</v>
      </c>
      <c r="H8233" s="16">
        <v>15</v>
      </c>
      <c r="I8233" s="16">
        <f>TRUNC(TRUNC(G8233,8)*H8233,2)</f>
        <v>0.11</v>
      </c>
    </row>
    <row r="8234" spans="1:9" ht="15" customHeight="1" x14ac:dyDescent="0.25">
      <c r="A8234" s="8"/>
      <c r="B8234" s="8"/>
      <c r="C8234" s="8"/>
      <c r="D8234" s="8"/>
      <c r="E8234" s="8"/>
      <c r="F8234" s="8"/>
      <c r="G8234" s="67" t="s">
        <v>3896</v>
      </c>
      <c r="H8234" s="67"/>
      <c r="I8234" s="17">
        <f>SUM(I8229:I8233)</f>
        <v>14.629999999999999</v>
      </c>
    </row>
    <row r="8235" spans="1:9" ht="15" customHeight="1" x14ac:dyDescent="0.25">
      <c r="A8235" s="64" t="s">
        <v>3872</v>
      </c>
      <c r="B8235" s="64"/>
      <c r="C8235" s="65" t="s">
        <v>3</v>
      </c>
      <c r="D8235" s="65"/>
      <c r="E8235" s="65"/>
      <c r="F8235" s="12" t="s">
        <v>4</v>
      </c>
      <c r="G8235" s="12" t="s">
        <v>3725</v>
      </c>
      <c r="H8235" s="12" t="s">
        <v>3726</v>
      </c>
      <c r="I8235" s="12" t="s">
        <v>3727</v>
      </c>
    </row>
    <row r="8236" spans="1:9" ht="15" customHeight="1" x14ac:dyDescent="0.25">
      <c r="A8236" s="13" t="s">
        <v>6321</v>
      </c>
      <c r="B8236" s="14" t="s">
        <v>6322</v>
      </c>
      <c r="C8236" s="66" t="s">
        <v>17</v>
      </c>
      <c r="D8236" s="66"/>
      <c r="E8236" s="66"/>
      <c r="F8236" s="13" t="s">
        <v>25</v>
      </c>
      <c r="G8236" s="15">
        <v>0.78669999999999995</v>
      </c>
      <c r="H8236" s="16">
        <v>33.29</v>
      </c>
      <c r="I8236" s="16">
        <f>TRUNC(TRUNC(G8236,8)*H8236,2)</f>
        <v>26.18</v>
      </c>
    </row>
    <row r="8237" spans="1:9" ht="15" customHeight="1" x14ac:dyDescent="0.25">
      <c r="A8237" s="13" t="s">
        <v>3899</v>
      </c>
      <c r="B8237" s="14" t="s">
        <v>3900</v>
      </c>
      <c r="C8237" s="66" t="s">
        <v>17</v>
      </c>
      <c r="D8237" s="66"/>
      <c r="E8237" s="66"/>
      <c r="F8237" s="13" t="s">
        <v>25</v>
      </c>
      <c r="G8237" s="15">
        <v>0.45219999999999999</v>
      </c>
      <c r="H8237" s="16">
        <v>24.37</v>
      </c>
      <c r="I8237" s="16">
        <f>TRUNC(TRUNC(G8237,8)*H8237,2)</f>
        <v>11.02</v>
      </c>
    </row>
    <row r="8238" spans="1:9" ht="18" customHeight="1" x14ac:dyDescent="0.25">
      <c r="A8238" s="8"/>
      <c r="B8238" s="8"/>
      <c r="C8238" s="8"/>
      <c r="D8238" s="8"/>
      <c r="E8238" s="8"/>
      <c r="F8238" s="8"/>
      <c r="G8238" s="67" t="s">
        <v>3875</v>
      </c>
      <c r="H8238" s="67"/>
      <c r="I8238" s="17">
        <f>SUM(I8236:I8237)</f>
        <v>37.200000000000003</v>
      </c>
    </row>
    <row r="8239" spans="1:9" ht="15" customHeight="1" x14ac:dyDescent="0.25">
      <c r="A8239" s="8"/>
      <c r="B8239" s="8"/>
      <c r="C8239" s="8"/>
      <c r="D8239" s="8"/>
      <c r="E8239" s="8"/>
      <c r="F8239" s="8"/>
      <c r="G8239" s="68" t="s">
        <v>3745</v>
      </c>
      <c r="H8239" s="68"/>
      <c r="I8239" s="4">
        <f>ROUND(SUM(I8234,I8238),2)</f>
        <v>51.83</v>
      </c>
    </row>
    <row r="8240" spans="1:9" ht="9.9499999999999993" customHeight="1" x14ac:dyDescent="0.25">
      <c r="A8240" s="8"/>
      <c r="B8240" s="8"/>
      <c r="C8240" s="8"/>
      <c r="D8240" s="8"/>
      <c r="E8240" s="8"/>
      <c r="F8240" s="8"/>
      <c r="G8240" s="62"/>
      <c r="H8240" s="62"/>
      <c r="I8240" s="62"/>
    </row>
    <row r="8241" spans="1:9" ht="20.100000000000001" customHeight="1" x14ac:dyDescent="0.25">
      <c r="A8241" s="63" t="s">
        <v>6323</v>
      </c>
      <c r="B8241" s="63"/>
      <c r="C8241" s="63"/>
      <c r="D8241" s="63"/>
      <c r="E8241" s="63"/>
      <c r="F8241" s="63"/>
      <c r="G8241" s="63"/>
      <c r="H8241" s="63"/>
      <c r="I8241" s="63"/>
    </row>
    <row r="8242" spans="1:9" ht="15" customHeight="1" x14ac:dyDescent="0.25">
      <c r="A8242" s="64" t="s">
        <v>3887</v>
      </c>
      <c r="B8242" s="64"/>
      <c r="C8242" s="65" t="s">
        <v>3</v>
      </c>
      <c r="D8242" s="65"/>
      <c r="E8242" s="65"/>
      <c r="F8242" s="12" t="s">
        <v>4</v>
      </c>
      <c r="G8242" s="12" t="s">
        <v>3725</v>
      </c>
      <c r="H8242" s="12" t="s">
        <v>3726</v>
      </c>
      <c r="I8242" s="12" t="s">
        <v>3727</v>
      </c>
    </row>
    <row r="8243" spans="1:9" ht="45.95" customHeight="1" x14ac:dyDescent="0.25">
      <c r="A8243" s="13" t="s">
        <v>6324</v>
      </c>
      <c r="B8243" s="14" t="s">
        <v>6325</v>
      </c>
      <c r="C8243" s="66" t="s">
        <v>17</v>
      </c>
      <c r="D8243" s="66"/>
      <c r="E8243" s="66"/>
      <c r="F8243" s="13" t="s">
        <v>178</v>
      </c>
      <c r="G8243" s="15">
        <v>1.0227269999999999</v>
      </c>
      <c r="H8243" s="16">
        <v>13.91</v>
      </c>
      <c r="I8243" s="16">
        <f>TRUNC(TRUNC(G8243,8)*H8243,2)</f>
        <v>14.22</v>
      </c>
    </row>
    <row r="8244" spans="1:9" ht="29.1" customHeight="1" x14ac:dyDescent="0.25">
      <c r="A8244" s="13" t="s">
        <v>6326</v>
      </c>
      <c r="B8244" s="14" t="s">
        <v>6327</v>
      </c>
      <c r="C8244" s="66" t="s">
        <v>17</v>
      </c>
      <c r="D8244" s="66"/>
      <c r="E8244" s="66"/>
      <c r="F8244" s="13" t="s">
        <v>178</v>
      </c>
      <c r="G8244" s="15">
        <v>1.0227269999999999</v>
      </c>
      <c r="H8244" s="16">
        <v>31.7</v>
      </c>
      <c r="I8244" s="16">
        <f>TRUNC(TRUNC(G8244,8)*H8244,2)</f>
        <v>32.42</v>
      </c>
    </row>
    <row r="8245" spans="1:9" ht="15" customHeight="1" x14ac:dyDescent="0.25">
      <c r="A8245" s="8"/>
      <c r="B8245" s="8"/>
      <c r="C8245" s="8"/>
      <c r="D8245" s="8"/>
      <c r="E8245" s="8"/>
      <c r="F8245" s="8"/>
      <c r="G8245" s="67" t="s">
        <v>3896</v>
      </c>
      <c r="H8245" s="67"/>
      <c r="I8245" s="17">
        <f>SUM(I8243:I8244)</f>
        <v>46.64</v>
      </c>
    </row>
    <row r="8246" spans="1:9" ht="15" customHeight="1" x14ac:dyDescent="0.25">
      <c r="A8246" s="64" t="s">
        <v>3872</v>
      </c>
      <c r="B8246" s="64"/>
      <c r="C8246" s="65" t="s">
        <v>3</v>
      </c>
      <c r="D8246" s="65"/>
      <c r="E8246" s="65"/>
      <c r="F8246" s="12" t="s">
        <v>4</v>
      </c>
      <c r="G8246" s="12" t="s">
        <v>3725</v>
      </c>
      <c r="H8246" s="12" t="s">
        <v>3726</v>
      </c>
      <c r="I8246" s="12" t="s">
        <v>3727</v>
      </c>
    </row>
    <row r="8247" spans="1:9" ht="21" customHeight="1" x14ac:dyDescent="0.25">
      <c r="A8247" s="13" t="s">
        <v>5212</v>
      </c>
      <c r="B8247" s="14" t="s">
        <v>5213</v>
      </c>
      <c r="C8247" s="66" t="s">
        <v>17</v>
      </c>
      <c r="D8247" s="66"/>
      <c r="E8247" s="66"/>
      <c r="F8247" s="13" t="s">
        <v>25</v>
      </c>
      <c r="G8247" s="15">
        <v>5.3612E-2</v>
      </c>
      <c r="H8247" s="16">
        <v>25.88</v>
      </c>
      <c r="I8247" s="16">
        <f>TRUNC(TRUNC(G8247,8)*H8247,2)</f>
        <v>1.38</v>
      </c>
    </row>
    <row r="8248" spans="1:9" ht="21" customHeight="1" x14ac:dyDescent="0.25">
      <c r="A8248" s="13" t="s">
        <v>5268</v>
      </c>
      <c r="B8248" s="14" t="s">
        <v>5269</v>
      </c>
      <c r="C8248" s="66" t="s">
        <v>17</v>
      </c>
      <c r="D8248" s="66"/>
      <c r="E8248" s="66"/>
      <c r="F8248" s="13" t="s">
        <v>25</v>
      </c>
      <c r="G8248" s="15">
        <v>5.3612E-2</v>
      </c>
      <c r="H8248" s="16">
        <v>31.6</v>
      </c>
      <c r="I8248" s="16">
        <f>TRUNC(TRUNC(G8248,8)*H8248,2)</f>
        <v>1.69</v>
      </c>
    </row>
    <row r="8249" spans="1:9" ht="18" customHeight="1" x14ac:dyDescent="0.25">
      <c r="A8249" s="8"/>
      <c r="B8249" s="8"/>
      <c r="C8249" s="8"/>
      <c r="D8249" s="8"/>
      <c r="E8249" s="8"/>
      <c r="F8249" s="8"/>
      <c r="G8249" s="67" t="s">
        <v>3875</v>
      </c>
      <c r="H8249" s="67"/>
      <c r="I8249" s="17">
        <f>SUM(I8247:I8248)</f>
        <v>3.07</v>
      </c>
    </row>
    <row r="8250" spans="1:9" ht="15" customHeight="1" x14ac:dyDescent="0.25">
      <c r="A8250" s="8"/>
      <c r="B8250" s="8"/>
      <c r="C8250" s="8"/>
      <c r="D8250" s="8"/>
      <c r="E8250" s="8"/>
      <c r="F8250" s="8"/>
      <c r="G8250" s="68" t="s">
        <v>3745</v>
      </c>
      <c r="H8250" s="68"/>
      <c r="I8250" s="4">
        <f>ROUND(SUM(I8245,I8249),2)</f>
        <v>49.71</v>
      </c>
    </row>
    <row r="8251" spans="1:9" ht="9.9499999999999993" customHeight="1" x14ac:dyDescent="0.25">
      <c r="A8251" s="8"/>
      <c r="B8251" s="8"/>
      <c r="C8251" s="8"/>
      <c r="D8251" s="8"/>
      <c r="E8251" s="8"/>
      <c r="F8251" s="8"/>
      <c r="G8251" s="62"/>
      <c r="H8251" s="62"/>
      <c r="I8251" s="62"/>
    </row>
    <row r="8252" spans="1:9" ht="20.100000000000001" customHeight="1" x14ac:dyDescent="0.25">
      <c r="A8252" s="63" t="s">
        <v>6328</v>
      </c>
      <c r="B8252" s="63"/>
      <c r="C8252" s="63"/>
      <c r="D8252" s="63"/>
      <c r="E8252" s="63"/>
      <c r="F8252" s="63"/>
      <c r="G8252" s="63"/>
      <c r="H8252" s="63"/>
      <c r="I8252" s="63"/>
    </row>
    <row r="8253" spans="1:9" ht="15" customHeight="1" x14ac:dyDescent="0.25">
      <c r="A8253" s="64" t="s">
        <v>3887</v>
      </c>
      <c r="B8253" s="64"/>
      <c r="C8253" s="65" t="s">
        <v>3</v>
      </c>
      <c r="D8253" s="65"/>
      <c r="E8253" s="65"/>
      <c r="F8253" s="12" t="s">
        <v>4</v>
      </c>
      <c r="G8253" s="12" t="s">
        <v>3725</v>
      </c>
      <c r="H8253" s="12" t="s">
        <v>3726</v>
      </c>
      <c r="I8253" s="12" t="s">
        <v>3727</v>
      </c>
    </row>
    <row r="8254" spans="1:9" ht="45.95" customHeight="1" x14ac:dyDescent="0.25">
      <c r="A8254" s="13" t="s">
        <v>6329</v>
      </c>
      <c r="B8254" s="14" t="s">
        <v>6330</v>
      </c>
      <c r="C8254" s="66" t="s">
        <v>17</v>
      </c>
      <c r="D8254" s="66"/>
      <c r="E8254" s="66"/>
      <c r="F8254" s="13" t="s">
        <v>178</v>
      </c>
      <c r="G8254" s="15">
        <v>1.0227269999999999</v>
      </c>
      <c r="H8254" s="16">
        <v>75.52</v>
      </c>
      <c r="I8254" s="16">
        <f>TRUNC(TRUNC(G8254,8)*H8254,2)</f>
        <v>77.23</v>
      </c>
    </row>
    <row r="8255" spans="1:9" ht="29.1" customHeight="1" x14ac:dyDescent="0.25">
      <c r="A8255" s="13" t="s">
        <v>6331</v>
      </c>
      <c r="B8255" s="14" t="s">
        <v>6332</v>
      </c>
      <c r="C8255" s="66" t="s">
        <v>17</v>
      </c>
      <c r="D8255" s="66"/>
      <c r="E8255" s="66"/>
      <c r="F8255" s="13" t="s">
        <v>178</v>
      </c>
      <c r="G8255" s="15">
        <v>1.0227269999999999</v>
      </c>
      <c r="H8255" s="16">
        <v>64.69</v>
      </c>
      <c r="I8255" s="16">
        <f>TRUNC(TRUNC(G8255,8)*H8255,2)</f>
        <v>66.16</v>
      </c>
    </row>
    <row r="8256" spans="1:9" ht="15" customHeight="1" x14ac:dyDescent="0.25">
      <c r="A8256" s="8"/>
      <c r="B8256" s="8"/>
      <c r="C8256" s="8"/>
      <c r="D8256" s="8"/>
      <c r="E8256" s="8"/>
      <c r="F8256" s="8"/>
      <c r="G8256" s="67" t="s">
        <v>3896</v>
      </c>
      <c r="H8256" s="67"/>
      <c r="I8256" s="17">
        <f>SUM(I8254:I8255)</f>
        <v>143.38999999999999</v>
      </c>
    </row>
    <row r="8257" spans="1:9" ht="15" customHeight="1" x14ac:dyDescent="0.25">
      <c r="A8257" s="64" t="s">
        <v>3872</v>
      </c>
      <c r="B8257" s="64"/>
      <c r="C8257" s="65" t="s">
        <v>3</v>
      </c>
      <c r="D8257" s="65"/>
      <c r="E8257" s="65"/>
      <c r="F8257" s="12" t="s">
        <v>4</v>
      </c>
      <c r="G8257" s="12" t="s">
        <v>3725</v>
      </c>
      <c r="H8257" s="12" t="s">
        <v>3726</v>
      </c>
      <c r="I8257" s="12" t="s">
        <v>3727</v>
      </c>
    </row>
    <row r="8258" spans="1:9" ht="21" customHeight="1" x14ac:dyDescent="0.25">
      <c r="A8258" s="13" t="s">
        <v>5212</v>
      </c>
      <c r="B8258" s="14" t="s">
        <v>5213</v>
      </c>
      <c r="C8258" s="66" t="s">
        <v>17</v>
      </c>
      <c r="D8258" s="66"/>
      <c r="E8258" s="66"/>
      <c r="F8258" s="13" t="s">
        <v>25</v>
      </c>
      <c r="G8258" s="15">
        <v>8.0929000000000001E-2</v>
      </c>
      <c r="H8258" s="16">
        <v>25.88</v>
      </c>
      <c r="I8258" s="16">
        <f>TRUNC(TRUNC(G8258,8)*H8258,2)</f>
        <v>2.09</v>
      </c>
    </row>
    <row r="8259" spans="1:9" ht="21" customHeight="1" x14ac:dyDescent="0.25">
      <c r="A8259" s="13" t="s">
        <v>5268</v>
      </c>
      <c r="B8259" s="14" t="s">
        <v>5269</v>
      </c>
      <c r="C8259" s="66" t="s">
        <v>17</v>
      </c>
      <c r="D8259" s="66"/>
      <c r="E8259" s="66"/>
      <c r="F8259" s="13" t="s">
        <v>25</v>
      </c>
      <c r="G8259" s="15">
        <v>8.0929000000000001E-2</v>
      </c>
      <c r="H8259" s="16">
        <v>31.6</v>
      </c>
      <c r="I8259" s="16">
        <f>TRUNC(TRUNC(G8259,8)*H8259,2)</f>
        <v>2.5499999999999998</v>
      </c>
    </row>
    <row r="8260" spans="1:9" ht="18" customHeight="1" x14ac:dyDescent="0.25">
      <c r="A8260" s="8"/>
      <c r="B8260" s="8"/>
      <c r="C8260" s="8"/>
      <c r="D8260" s="8"/>
      <c r="E8260" s="8"/>
      <c r="F8260" s="8"/>
      <c r="G8260" s="67" t="s">
        <v>3875</v>
      </c>
      <c r="H8260" s="67"/>
      <c r="I8260" s="17">
        <f>SUM(I8258:I8259)</f>
        <v>4.6399999999999997</v>
      </c>
    </row>
    <row r="8261" spans="1:9" ht="15" customHeight="1" x14ac:dyDescent="0.25">
      <c r="A8261" s="8"/>
      <c r="B8261" s="8"/>
      <c r="C8261" s="8"/>
      <c r="D8261" s="8"/>
      <c r="E8261" s="8"/>
      <c r="F8261" s="8"/>
      <c r="G8261" s="68" t="s">
        <v>3745</v>
      </c>
      <c r="H8261" s="68"/>
      <c r="I8261" s="4">
        <f>ROUND(SUM(I8256,I8260),2)</f>
        <v>148.03</v>
      </c>
    </row>
    <row r="8262" spans="1:9" ht="9.9499999999999993" customHeight="1" x14ac:dyDescent="0.25">
      <c r="A8262" s="8"/>
      <c r="B8262" s="8"/>
      <c r="C8262" s="8"/>
      <c r="D8262" s="8"/>
      <c r="E8262" s="8"/>
      <c r="F8262" s="8"/>
      <c r="G8262" s="62"/>
      <c r="H8262" s="62"/>
      <c r="I8262" s="62"/>
    </row>
    <row r="8263" spans="1:9" ht="20.100000000000001" customHeight="1" x14ac:dyDescent="0.25">
      <c r="A8263" s="63" t="s">
        <v>6333</v>
      </c>
      <c r="B8263" s="63"/>
      <c r="C8263" s="63"/>
      <c r="D8263" s="63"/>
      <c r="E8263" s="63"/>
      <c r="F8263" s="63"/>
      <c r="G8263" s="63"/>
      <c r="H8263" s="63"/>
      <c r="I8263" s="63"/>
    </row>
    <row r="8264" spans="1:9" ht="15" customHeight="1" x14ac:dyDescent="0.25">
      <c r="A8264" s="64" t="s">
        <v>3887</v>
      </c>
      <c r="B8264" s="64"/>
      <c r="C8264" s="65" t="s">
        <v>3</v>
      </c>
      <c r="D8264" s="65"/>
      <c r="E8264" s="65"/>
      <c r="F8264" s="12" t="s">
        <v>4</v>
      </c>
      <c r="G8264" s="12" t="s">
        <v>3725</v>
      </c>
      <c r="H8264" s="12" t="s">
        <v>3726</v>
      </c>
      <c r="I8264" s="12" t="s">
        <v>3727</v>
      </c>
    </row>
    <row r="8265" spans="1:9" ht="15" customHeight="1" x14ac:dyDescent="0.25">
      <c r="A8265" s="13" t="s">
        <v>6334</v>
      </c>
      <c r="B8265" s="14" t="s">
        <v>6335</v>
      </c>
      <c r="C8265" s="66" t="s">
        <v>188</v>
      </c>
      <c r="D8265" s="66"/>
      <c r="E8265" s="66"/>
      <c r="F8265" s="13" t="s">
        <v>465</v>
      </c>
      <c r="G8265" s="15">
        <v>1.0227269999999999</v>
      </c>
      <c r="H8265" s="16">
        <v>90.46</v>
      </c>
      <c r="I8265" s="16">
        <f>ROUND(ROUND(G8265,8)*H8265,2)</f>
        <v>92.52</v>
      </c>
    </row>
    <row r="8266" spans="1:9" ht="15" customHeight="1" x14ac:dyDescent="0.25">
      <c r="A8266" s="8"/>
      <c r="B8266" s="8"/>
      <c r="C8266" s="8"/>
      <c r="D8266" s="8"/>
      <c r="E8266" s="8"/>
      <c r="F8266" s="8"/>
      <c r="G8266" s="67" t="s">
        <v>3896</v>
      </c>
      <c r="H8266" s="67"/>
      <c r="I8266" s="17">
        <f>SUM(I8265:I8265)</f>
        <v>92.52</v>
      </c>
    </row>
    <row r="8267" spans="1:9" ht="15" customHeight="1" x14ac:dyDescent="0.25">
      <c r="A8267" s="64" t="s">
        <v>3872</v>
      </c>
      <c r="B8267" s="64"/>
      <c r="C8267" s="65" t="s">
        <v>3</v>
      </c>
      <c r="D8267" s="65"/>
      <c r="E8267" s="65"/>
      <c r="F8267" s="12" t="s">
        <v>4</v>
      </c>
      <c r="G8267" s="12" t="s">
        <v>3725</v>
      </c>
      <c r="H8267" s="12" t="s">
        <v>3726</v>
      </c>
      <c r="I8267" s="12" t="s">
        <v>3727</v>
      </c>
    </row>
    <row r="8268" spans="1:9" ht="21" customHeight="1" x14ac:dyDescent="0.25">
      <c r="A8268" s="13" t="s">
        <v>5212</v>
      </c>
      <c r="B8268" s="14" t="s">
        <v>5213</v>
      </c>
      <c r="C8268" s="66" t="s">
        <v>17</v>
      </c>
      <c r="D8268" s="66"/>
      <c r="E8268" s="66"/>
      <c r="F8268" s="13" t="s">
        <v>25</v>
      </c>
      <c r="G8268" s="15">
        <v>7.1814000000000003E-2</v>
      </c>
      <c r="H8268" s="16">
        <v>25.88</v>
      </c>
      <c r="I8268" s="16">
        <f>ROUND(ROUND(G8268,8)*H8268,2)</f>
        <v>1.86</v>
      </c>
    </row>
    <row r="8269" spans="1:9" ht="21" customHeight="1" x14ac:dyDescent="0.25">
      <c r="A8269" s="13" t="s">
        <v>5268</v>
      </c>
      <c r="B8269" s="14" t="s">
        <v>5269</v>
      </c>
      <c r="C8269" s="66" t="s">
        <v>17</v>
      </c>
      <c r="D8269" s="66"/>
      <c r="E8269" s="66"/>
      <c r="F8269" s="13" t="s">
        <v>25</v>
      </c>
      <c r="G8269" s="15">
        <v>7.1814000000000003E-2</v>
      </c>
      <c r="H8269" s="16">
        <v>31.6</v>
      </c>
      <c r="I8269" s="16">
        <f>ROUND(ROUND(G8269,8)*H8269,2)</f>
        <v>2.27</v>
      </c>
    </row>
    <row r="8270" spans="1:9" ht="18" customHeight="1" x14ac:dyDescent="0.25">
      <c r="A8270" s="8"/>
      <c r="B8270" s="8"/>
      <c r="C8270" s="8"/>
      <c r="D8270" s="8"/>
      <c r="E8270" s="8"/>
      <c r="F8270" s="8"/>
      <c r="G8270" s="67" t="s">
        <v>3875</v>
      </c>
      <c r="H8270" s="67"/>
      <c r="I8270" s="17">
        <f>SUM(I8268:I8269)</f>
        <v>4.13</v>
      </c>
    </row>
    <row r="8271" spans="1:9" ht="15" customHeight="1" x14ac:dyDescent="0.25">
      <c r="A8271" s="64" t="s">
        <v>3741</v>
      </c>
      <c r="B8271" s="64"/>
      <c r="C8271" s="65" t="s">
        <v>3</v>
      </c>
      <c r="D8271" s="65"/>
      <c r="E8271" s="65"/>
      <c r="F8271" s="12" t="s">
        <v>4</v>
      </c>
      <c r="G8271" s="12" t="s">
        <v>3725</v>
      </c>
      <c r="H8271" s="12" t="s">
        <v>3726</v>
      </c>
      <c r="I8271" s="12" t="s">
        <v>3727</v>
      </c>
    </row>
    <row r="8272" spans="1:9" ht="15" customHeight="1" x14ac:dyDescent="0.25">
      <c r="A8272" s="13" t="s">
        <v>6336</v>
      </c>
      <c r="B8272" s="14" t="s">
        <v>6337</v>
      </c>
      <c r="C8272" s="66" t="s">
        <v>188</v>
      </c>
      <c r="D8272" s="66"/>
      <c r="E8272" s="66"/>
      <c r="F8272" s="13" t="s">
        <v>465</v>
      </c>
      <c r="G8272" s="15">
        <v>1.0227269999999999</v>
      </c>
      <c r="H8272" s="16">
        <v>4.08</v>
      </c>
      <c r="I8272" s="16">
        <f>ROUND(ROUND(G8272,8)*H8272,2)</f>
        <v>4.17</v>
      </c>
    </row>
    <row r="8273" spans="1:9" ht="15" customHeight="1" x14ac:dyDescent="0.25">
      <c r="A8273" s="8"/>
      <c r="B8273" s="8"/>
      <c r="C8273" s="8"/>
      <c r="D8273" s="8"/>
      <c r="E8273" s="8"/>
      <c r="F8273" s="8"/>
      <c r="G8273" s="67" t="s">
        <v>3744</v>
      </c>
      <c r="H8273" s="67"/>
      <c r="I8273" s="17">
        <f>SUM(I8272:I8272)</f>
        <v>4.17</v>
      </c>
    </row>
    <row r="8274" spans="1:9" ht="15" customHeight="1" x14ac:dyDescent="0.25">
      <c r="A8274" s="69" t="s">
        <v>6338</v>
      </c>
      <c r="B8274" s="69"/>
      <c r="C8274" s="69"/>
      <c r="D8274" s="8"/>
      <c r="E8274" s="8"/>
      <c r="F8274" s="8"/>
      <c r="G8274" s="68" t="s">
        <v>3745</v>
      </c>
      <c r="H8274" s="68"/>
      <c r="I8274" s="4">
        <v>100.82</v>
      </c>
    </row>
    <row r="8275" spans="1:9" ht="9.9499999999999993" customHeight="1" x14ac:dyDescent="0.25">
      <c r="A8275" s="8"/>
      <c r="B8275" s="8"/>
      <c r="C8275" s="8"/>
      <c r="D8275" s="8"/>
      <c r="E8275" s="8"/>
      <c r="F8275" s="8"/>
      <c r="G8275" s="62"/>
      <c r="H8275" s="62"/>
      <c r="I8275" s="62"/>
    </row>
    <row r="8276" spans="1:9" ht="20.100000000000001" customHeight="1" x14ac:dyDescent="0.25">
      <c r="A8276" s="63" t="s">
        <v>6339</v>
      </c>
      <c r="B8276" s="63"/>
      <c r="C8276" s="63"/>
      <c r="D8276" s="63"/>
      <c r="E8276" s="63"/>
      <c r="F8276" s="63"/>
      <c r="G8276" s="63"/>
      <c r="H8276" s="63"/>
      <c r="I8276" s="63"/>
    </row>
    <row r="8277" spans="1:9" ht="15" customHeight="1" x14ac:dyDescent="0.25">
      <c r="A8277" s="64" t="s">
        <v>3887</v>
      </c>
      <c r="B8277" s="64"/>
      <c r="C8277" s="65" t="s">
        <v>3</v>
      </c>
      <c r="D8277" s="65"/>
      <c r="E8277" s="65"/>
      <c r="F8277" s="12" t="s">
        <v>4</v>
      </c>
      <c r="G8277" s="12" t="s">
        <v>3725</v>
      </c>
      <c r="H8277" s="12" t="s">
        <v>3726</v>
      </c>
      <c r="I8277" s="12" t="s">
        <v>3727</v>
      </c>
    </row>
    <row r="8278" spans="1:9" ht="21" customHeight="1" x14ac:dyDescent="0.25">
      <c r="A8278" s="13" t="s">
        <v>6340</v>
      </c>
      <c r="B8278" s="14" t="s">
        <v>6341</v>
      </c>
      <c r="C8278" s="66" t="s">
        <v>17</v>
      </c>
      <c r="D8278" s="66"/>
      <c r="E8278" s="66"/>
      <c r="F8278" s="13" t="s">
        <v>740</v>
      </c>
      <c r="G8278" s="15">
        <v>5.6585999999999999</v>
      </c>
      <c r="H8278" s="16">
        <v>11.53</v>
      </c>
      <c r="I8278" s="16">
        <f>ROUND(ROUND(G8278,8)*H8278,2)</f>
        <v>65.239999999999995</v>
      </c>
    </row>
    <row r="8279" spans="1:9" ht="15" customHeight="1" x14ac:dyDescent="0.25">
      <c r="A8279" s="8"/>
      <c r="B8279" s="8"/>
      <c r="C8279" s="8"/>
      <c r="D8279" s="8"/>
      <c r="E8279" s="8"/>
      <c r="F8279" s="8"/>
      <c r="G8279" s="67" t="s">
        <v>3896</v>
      </c>
      <c r="H8279" s="67"/>
      <c r="I8279" s="17">
        <f>SUM(I8278:I8278)</f>
        <v>65.239999999999995</v>
      </c>
    </row>
    <row r="8280" spans="1:9" ht="15" customHeight="1" x14ac:dyDescent="0.25">
      <c r="A8280" s="64" t="s">
        <v>3872</v>
      </c>
      <c r="B8280" s="64"/>
      <c r="C8280" s="65" t="s">
        <v>3</v>
      </c>
      <c r="D8280" s="65"/>
      <c r="E8280" s="65"/>
      <c r="F8280" s="12" t="s">
        <v>4</v>
      </c>
      <c r="G8280" s="12" t="s">
        <v>3725</v>
      </c>
      <c r="H8280" s="12" t="s">
        <v>3726</v>
      </c>
      <c r="I8280" s="12" t="s">
        <v>3727</v>
      </c>
    </row>
    <row r="8281" spans="1:9" ht="21" customHeight="1" x14ac:dyDescent="0.25">
      <c r="A8281" s="13" t="s">
        <v>5212</v>
      </c>
      <c r="B8281" s="14" t="s">
        <v>5213</v>
      </c>
      <c r="C8281" s="66" t="s">
        <v>17</v>
      </c>
      <c r="D8281" s="66"/>
      <c r="E8281" s="66"/>
      <c r="F8281" s="13" t="s">
        <v>25</v>
      </c>
      <c r="G8281" s="15">
        <v>0.2273</v>
      </c>
      <c r="H8281" s="16">
        <v>25.88</v>
      </c>
      <c r="I8281" s="16">
        <f>ROUND(ROUND(G8281,8)*H8281,2)</f>
        <v>5.88</v>
      </c>
    </row>
    <row r="8282" spans="1:9" ht="21" customHeight="1" x14ac:dyDescent="0.25">
      <c r="A8282" s="13" t="s">
        <v>6342</v>
      </c>
      <c r="B8282" s="14" t="s">
        <v>6343</v>
      </c>
      <c r="C8282" s="66" t="s">
        <v>17</v>
      </c>
      <c r="D8282" s="66"/>
      <c r="E8282" s="66"/>
      <c r="F8282" s="13" t="s">
        <v>25</v>
      </c>
      <c r="G8282" s="15">
        <v>1.0239</v>
      </c>
      <c r="H8282" s="16">
        <v>53.72</v>
      </c>
      <c r="I8282" s="16">
        <f>ROUND(ROUND(G8282,8)*H8282,2)</f>
        <v>55</v>
      </c>
    </row>
    <row r="8283" spans="1:9" ht="18" customHeight="1" x14ac:dyDescent="0.25">
      <c r="A8283" s="8"/>
      <c r="B8283" s="8"/>
      <c r="C8283" s="8"/>
      <c r="D8283" s="8"/>
      <c r="E8283" s="8"/>
      <c r="F8283" s="8"/>
      <c r="G8283" s="67" t="s">
        <v>3875</v>
      </c>
      <c r="H8283" s="67"/>
      <c r="I8283" s="17">
        <f>SUM(I8281:I8282)</f>
        <v>60.88</v>
      </c>
    </row>
    <row r="8284" spans="1:9" ht="15" customHeight="1" x14ac:dyDescent="0.25">
      <c r="A8284" s="69" t="s">
        <v>6344</v>
      </c>
      <c r="B8284" s="69"/>
      <c r="C8284" s="69"/>
      <c r="D8284" s="8"/>
      <c r="E8284" s="8"/>
      <c r="F8284" s="8"/>
      <c r="G8284" s="68" t="s">
        <v>3745</v>
      </c>
      <c r="H8284" s="68"/>
      <c r="I8284" s="4">
        <v>126.12</v>
      </c>
    </row>
    <row r="8285" spans="1:9" ht="2.1" customHeight="1" x14ac:dyDescent="0.25">
      <c r="A8285" s="69"/>
      <c r="B8285" s="69"/>
      <c r="C8285" s="69"/>
      <c r="D8285" s="8"/>
      <c r="E8285" s="8"/>
      <c r="F8285" s="8"/>
      <c r="G8285" s="8"/>
      <c r="H8285" s="8"/>
      <c r="I8285" s="8"/>
    </row>
    <row r="8286" spans="1:9" ht="9.9499999999999993" customHeight="1" x14ac:dyDescent="0.25">
      <c r="A8286" s="8"/>
      <c r="B8286" s="8"/>
      <c r="C8286" s="8"/>
      <c r="D8286" s="8"/>
      <c r="E8286" s="8"/>
      <c r="F8286" s="8"/>
      <c r="G8286" s="62"/>
      <c r="H8286" s="62"/>
      <c r="I8286" s="62"/>
    </row>
    <row r="8287" spans="1:9" ht="20.100000000000001" customHeight="1" x14ac:dyDescent="0.25">
      <c r="A8287" s="63" t="s">
        <v>6345</v>
      </c>
      <c r="B8287" s="63"/>
      <c r="C8287" s="63"/>
      <c r="D8287" s="63"/>
      <c r="E8287" s="63"/>
      <c r="F8287" s="63"/>
      <c r="G8287" s="63"/>
      <c r="H8287" s="63"/>
      <c r="I8287" s="63"/>
    </row>
    <row r="8288" spans="1:9" ht="15" customHeight="1" x14ac:dyDescent="0.25">
      <c r="A8288" s="64" t="s">
        <v>3887</v>
      </c>
      <c r="B8288" s="64"/>
      <c r="C8288" s="65" t="s">
        <v>3</v>
      </c>
      <c r="D8288" s="65"/>
      <c r="E8288" s="65"/>
      <c r="F8288" s="12" t="s">
        <v>4</v>
      </c>
      <c r="G8288" s="12" t="s">
        <v>3725</v>
      </c>
      <c r="H8288" s="12" t="s">
        <v>3726</v>
      </c>
      <c r="I8288" s="12" t="s">
        <v>3727</v>
      </c>
    </row>
    <row r="8289" spans="1:9" ht="29.1" customHeight="1" x14ac:dyDescent="0.25">
      <c r="A8289" s="13" t="s">
        <v>6346</v>
      </c>
      <c r="B8289" s="14" t="s">
        <v>6347</v>
      </c>
      <c r="C8289" s="66" t="s">
        <v>17</v>
      </c>
      <c r="D8289" s="66"/>
      <c r="E8289" s="66"/>
      <c r="F8289" s="13" t="s">
        <v>178</v>
      </c>
      <c r="G8289" s="15">
        <v>1</v>
      </c>
      <c r="H8289" s="16">
        <v>28.57</v>
      </c>
      <c r="I8289" s="16">
        <f>ROUND(ROUND(G8289,8)*H8289,2)</f>
        <v>28.57</v>
      </c>
    </row>
    <row r="8290" spans="1:9" ht="21" customHeight="1" x14ac:dyDescent="0.25">
      <c r="A8290" s="13" t="s">
        <v>6340</v>
      </c>
      <c r="B8290" s="14" t="s">
        <v>6341</v>
      </c>
      <c r="C8290" s="66" t="s">
        <v>17</v>
      </c>
      <c r="D8290" s="66"/>
      <c r="E8290" s="66"/>
      <c r="F8290" s="13" t="s">
        <v>740</v>
      </c>
      <c r="G8290" s="15">
        <v>5.6585999999999999</v>
      </c>
      <c r="H8290" s="16">
        <v>11.53</v>
      </c>
      <c r="I8290" s="16">
        <f>ROUND(ROUND(G8290,8)*H8290,2)</f>
        <v>65.239999999999995</v>
      </c>
    </row>
    <row r="8291" spans="1:9" ht="15" customHeight="1" x14ac:dyDescent="0.25">
      <c r="A8291" s="8"/>
      <c r="B8291" s="8"/>
      <c r="C8291" s="8"/>
      <c r="D8291" s="8"/>
      <c r="E8291" s="8"/>
      <c r="F8291" s="8"/>
      <c r="G8291" s="67" t="s">
        <v>3896</v>
      </c>
      <c r="H8291" s="67"/>
      <c r="I8291" s="17">
        <f>SUM(I8289:I8290)</f>
        <v>93.81</v>
      </c>
    </row>
    <row r="8292" spans="1:9" ht="15" customHeight="1" x14ac:dyDescent="0.25">
      <c r="A8292" s="64" t="s">
        <v>3872</v>
      </c>
      <c r="B8292" s="64"/>
      <c r="C8292" s="65" t="s">
        <v>3</v>
      </c>
      <c r="D8292" s="65"/>
      <c r="E8292" s="65"/>
      <c r="F8292" s="12" t="s">
        <v>4</v>
      </c>
      <c r="G8292" s="12" t="s">
        <v>3725</v>
      </c>
      <c r="H8292" s="12" t="s">
        <v>3726</v>
      </c>
      <c r="I8292" s="12" t="s">
        <v>3727</v>
      </c>
    </row>
    <row r="8293" spans="1:9" ht="21" customHeight="1" x14ac:dyDescent="0.25">
      <c r="A8293" s="13" t="s">
        <v>5212</v>
      </c>
      <c r="B8293" s="14" t="s">
        <v>5213</v>
      </c>
      <c r="C8293" s="66" t="s">
        <v>17</v>
      </c>
      <c r="D8293" s="66"/>
      <c r="E8293" s="66"/>
      <c r="F8293" s="13" t="s">
        <v>25</v>
      </c>
      <c r="G8293" s="15">
        <v>0.2273</v>
      </c>
      <c r="H8293" s="16">
        <v>25.88</v>
      </c>
      <c r="I8293" s="16">
        <f>ROUND(ROUND(G8293,8)*H8293,2)</f>
        <v>5.88</v>
      </c>
    </row>
    <row r="8294" spans="1:9" ht="21" customHeight="1" x14ac:dyDescent="0.25">
      <c r="A8294" s="13" t="s">
        <v>6342</v>
      </c>
      <c r="B8294" s="14" t="s">
        <v>6343</v>
      </c>
      <c r="C8294" s="66" t="s">
        <v>17</v>
      </c>
      <c r="D8294" s="66"/>
      <c r="E8294" s="66"/>
      <c r="F8294" s="13" t="s">
        <v>25</v>
      </c>
      <c r="G8294" s="15">
        <v>1.0239</v>
      </c>
      <c r="H8294" s="16">
        <v>53.72</v>
      </c>
      <c r="I8294" s="16">
        <f>ROUND(ROUND(G8294,8)*H8294,2)</f>
        <v>55</v>
      </c>
    </row>
    <row r="8295" spans="1:9" ht="18" customHeight="1" x14ac:dyDescent="0.25">
      <c r="A8295" s="8"/>
      <c r="B8295" s="8"/>
      <c r="C8295" s="8"/>
      <c r="D8295" s="8"/>
      <c r="E8295" s="8"/>
      <c r="F8295" s="8"/>
      <c r="G8295" s="67" t="s">
        <v>3875</v>
      </c>
      <c r="H8295" s="67"/>
      <c r="I8295" s="17">
        <f>SUM(I8293:I8294)</f>
        <v>60.88</v>
      </c>
    </row>
    <row r="8296" spans="1:9" ht="15" customHeight="1" x14ac:dyDescent="0.25">
      <c r="A8296" s="69" t="s">
        <v>6344</v>
      </c>
      <c r="B8296" s="69"/>
      <c r="C8296" s="69"/>
      <c r="D8296" s="8"/>
      <c r="E8296" s="8"/>
      <c r="F8296" s="8"/>
      <c r="G8296" s="68" t="s">
        <v>3745</v>
      </c>
      <c r="H8296" s="68"/>
      <c r="I8296" s="4">
        <v>154.69</v>
      </c>
    </row>
    <row r="8297" spans="1:9" ht="2.1" customHeight="1" x14ac:dyDescent="0.25">
      <c r="A8297" s="69"/>
      <c r="B8297" s="69"/>
      <c r="C8297" s="69"/>
      <c r="D8297" s="8"/>
      <c r="E8297" s="8"/>
      <c r="F8297" s="8"/>
      <c r="G8297" s="8"/>
      <c r="H8297" s="8"/>
      <c r="I8297" s="8"/>
    </row>
    <row r="8298" spans="1:9" ht="9.9499999999999993" customHeight="1" x14ac:dyDescent="0.25">
      <c r="A8298" s="8"/>
      <c r="B8298" s="8"/>
      <c r="C8298" s="8"/>
      <c r="D8298" s="8"/>
      <c r="E8298" s="8"/>
      <c r="F8298" s="8"/>
      <c r="G8298" s="62"/>
      <c r="H8298" s="62"/>
      <c r="I8298" s="62"/>
    </row>
    <row r="8299" spans="1:9" ht="20.100000000000001" customHeight="1" x14ac:dyDescent="0.25">
      <c r="A8299" s="63" t="s">
        <v>6348</v>
      </c>
      <c r="B8299" s="63"/>
      <c r="C8299" s="63"/>
      <c r="D8299" s="63"/>
      <c r="E8299" s="63"/>
      <c r="F8299" s="63"/>
      <c r="G8299" s="63"/>
      <c r="H8299" s="63"/>
      <c r="I8299" s="63"/>
    </row>
    <row r="8300" spans="1:9" ht="15" customHeight="1" x14ac:dyDescent="0.25">
      <c r="A8300" s="64" t="s">
        <v>3872</v>
      </c>
      <c r="B8300" s="64"/>
      <c r="C8300" s="65" t="s">
        <v>3</v>
      </c>
      <c r="D8300" s="65"/>
      <c r="E8300" s="65"/>
      <c r="F8300" s="12" t="s">
        <v>4</v>
      </c>
      <c r="G8300" s="12" t="s">
        <v>3725</v>
      </c>
      <c r="H8300" s="12" t="s">
        <v>3726</v>
      </c>
      <c r="I8300" s="12" t="s">
        <v>3727</v>
      </c>
    </row>
    <row r="8301" spans="1:9" ht="21" customHeight="1" x14ac:dyDescent="0.25">
      <c r="A8301" s="13" t="s">
        <v>5212</v>
      </c>
      <c r="B8301" s="14" t="s">
        <v>5213</v>
      </c>
      <c r="C8301" s="66" t="s">
        <v>17</v>
      </c>
      <c r="D8301" s="66"/>
      <c r="E8301" s="66"/>
      <c r="F8301" s="13" t="s">
        <v>25</v>
      </c>
      <c r="G8301" s="15">
        <v>0.40450000000000003</v>
      </c>
      <c r="H8301" s="16">
        <v>25.88</v>
      </c>
      <c r="I8301" s="16">
        <f>ROUND(ROUND(G8301,8)*H8301,2)</f>
        <v>10.47</v>
      </c>
    </row>
    <row r="8302" spans="1:9" ht="21" customHeight="1" x14ac:dyDescent="0.25">
      <c r="A8302" s="13" t="s">
        <v>6342</v>
      </c>
      <c r="B8302" s="14" t="s">
        <v>6343</v>
      </c>
      <c r="C8302" s="66" t="s">
        <v>17</v>
      </c>
      <c r="D8302" s="66"/>
      <c r="E8302" s="66"/>
      <c r="F8302" s="13" t="s">
        <v>25</v>
      </c>
      <c r="G8302" s="15">
        <v>0.40450000000000003</v>
      </c>
      <c r="H8302" s="16">
        <v>53.72</v>
      </c>
      <c r="I8302" s="16">
        <f>ROUND(ROUND(G8302,8)*H8302,2)</f>
        <v>21.73</v>
      </c>
    </row>
    <row r="8303" spans="1:9" ht="18" customHeight="1" x14ac:dyDescent="0.25">
      <c r="A8303" s="8"/>
      <c r="B8303" s="8"/>
      <c r="C8303" s="8"/>
      <c r="D8303" s="8"/>
      <c r="E8303" s="8"/>
      <c r="F8303" s="8"/>
      <c r="G8303" s="67" t="s">
        <v>3875</v>
      </c>
      <c r="H8303" s="67"/>
      <c r="I8303" s="17">
        <f>SUM(I8301:I8302)</f>
        <v>32.200000000000003</v>
      </c>
    </row>
    <row r="8304" spans="1:9" ht="15" customHeight="1" x14ac:dyDescent="0.25">
      <c r="A8304" s="64" t="s">
        <v>3741</v>
      </c>
      <c r="B8304" s="64"/>
      <c r="C8304" s="65" t="s">
        <v>3</v>
      </c>
      <c r="D8304" s="65"/>
      <c r="E8304" s="65"/>
      <c r="F8304" s="12" t="s">
        <v>4</v>
      </c>
      <c r="G8304" s="12" t="s">
        <v>3725</v>
      </c>
      <c r="H8304" s="12" t="s">
        <v>3726</v>
      </c>
      <c r="I8304" s="12" t="s">
        <v>3727</v>
      </c>
    </row>
    <row r="8305" spans="1:9" ht="29.1" customHeight="1" x14ac:dyDescent="0.25">
      <c r="A8305" s="13" t="s">
        <v>6349</v>
      </c>
      <c r="B8305" s="14" t="s">
        <v>6350</v>
      </c>
      <c r="C8305" s="66" t="s">
        <v>17</v>
      </c>
      <c r="D8305" s="66"/>
      <c r="E8305" s="66"/>
      <c r="F8305" s="13" t="s">
        <v>72</v>
      </c>
      <c r="G8305" s="15">
        <v>1</v>
      </c>
      <c r="H8305" s="16">
        <v>38.83</v>
      </c>
      <c r="I8305" s="16">
        <f>ROUND(ROUND(G8305,8)*H8305,2)</f>
        <v>38.83</v>
      </c>
    </row>
    <row r="8306" spans="1:9" ht="15" customHeight="1" x14ac:dyDescent="0.25">
      <c r="A8306" s="8"/>
      <c r="B8306" s="8"/>
      <c r="C8306" s="8"/>
      <c r="D8306" s="8"/>
      <c r="E8306" s="8"/>
      <c r="F8306" s="8"/>
      <c r="G8306" s="67" t="s">
        <v>3744</v>
      </c>
      <c r="H8306" s="67"/>
      <c r="I8306" s="17">
        <f>SUM(I8305:I8305)</f>
        <v>38.83</v>
      </c>
    </row>
    <row r="8307" spans="1:9" ht="15" customHeight="1" x14ac:dyDescent="0.25">
      <c r="A8307" s="69" t="s">
        <v>6351</v>
      </c>
      <c r="B8307" s="69"/>
      <c r="C8307" s="69"/>
      <c r="D8307" s="8"/>
      <c r="E8307" s="8"/>
      <c r="F8307" s="8"/>
      <c r="G8307" s="68" t="s">
        <v>3745</v>
      </c>
      <c r="H8307" s="68"/>
      <c r="I8307" s="4">
        <v>71.03</v>
      </c>
    </row>
    <row r="8308" spans="1:9" ht="2.1" customHeight="1" x14ac:dyDescent="0.25">
      <c r="A8308" s="69"/>
      <c r="B8308" s="69"/>
      <c r="C8308" s="69"/>
      <c r="D8308" s="8"/>
      <c r="E8308" s="8"/>
      <c r="F8308" s="8"/>
      <c r="G8308" s="8"/>
      <c r="H8308" s="8"/>
      <c r="I8308" s="8"/>
    </row>
    <row r="8309" spans="1:9" ht="9.9499999999999993" customHeight="1" x14ac:dyDescent="0.25">
      <c r="A8309" s="8"/>
      <c r="B8309" s="8"/>
      <c r="C8309" s="8"/>
      <c r="D8309" s="8"/>
      <c r="E8309" s="8"/>
      <c r="F8309" s="8"/>
      <c r="G8309" s="62"/>
      <c r="H8309" s="62"/>
      <c r="I8309" s="62"/>
    </row>
    <row r="8310" spans="1:9" ht="20.100000000000001" customHeight="1" x14ac:dyDescent="0.25">
      <c r="A8310" s="63" t="s">
        <v>6352</v>
      </c>
      <c r="B8310" s="63"/>
      <c r="C8310" s="63"/>
      <c r="D8310" s="63"/>
      <c r="E8310" s="63"/>
      <c r="F8310" s="63"/>
      <c r="G8310" s="63"/>
      <c r="H8310" s="63"/>
      <c r="I8310" s="63"/>
    </row>
    <row r="8311" spans="1:9" ht="15" customHeight="1" x14ac:dyDescent="0.25">
      <c r="A8311" s="64" t="s">
        <v>3872</v>
      </c>
      <c r="B8311" s="64"/>
      <c r="C8311" s="65" t="s">
        <v>3</v>
      </c>
      <c r="D8311" s="65"/>
      <c r="E8311" s="65"/>
      <c r="F8311" s="12" t="s">
        <v>4</v>
      </c>
      <c r="G8311" s="12" t="s">
        <v>3725</v>
      </c>
      <c r="H8311" s="12" t="s">
        <v>3726</v>
      </c>
      <c r="I8311" s="12" t="s">
        <v>3727</v>
      </c>
    </row>
    <row r="8312" spans="1:9" ht="21" customHeight="1" x14ac:dyDescent="0.25">
      <c r="A8312" s="13" t="s">
        <v>5212</v>
      </c>
      <c r="B8312" s="14" t="s">
        <v>5213</v>
      </c>
      <c r="C8312" s="66" t="s">
        <v>17</v>
      </c>
      <c r="D8312" s="66"/>
      <c r="E8312" s="66"/>
      <c r="F8312" s="13" t="s">
        <v>25</v>
      </c>
      <c r="G8312" s="15">
        <v>0.40450000000000003</v>
      </c>
      <c r="H8312" s="16">
        <v>25.88</v>
      </c>
      <c r="I8312" s="16">
        <f>ROUND(ROUND(G8312,8)*H8312,2)</f>
        <v>10.47</v>
      </c>
    </row>
    <row r="8313" spans="1:9" ht="21" customHeight="1" x14ac:dyDescent="0.25">
      <c r="A8313" s="13" t="s">
        <v>6342</v>
      </c>
      <c r="B8313" s="14" t="s">
        <v>6343</v>
      </c>
      <c r="C8313" s="66" t="s">
        <v>17</v>
      </c>
      <c r="D8313" s="66"/>
      <c r="E8313" s="66"/>
      <c r="F8313" s="13" t="s">
        <v>25</v>
      </c>
      <c r="G8313" s="15">
        <v>0.40450000000000003</v>
      </c>
      <c r="H8313" s="16">
        <v>53.72</v>
      </c>
      <c r="I8313" s="16">
        <f>ROUND(ROUND(G8313,8)*H8313,2)</f>
        <v>21.73</v>
      </c>
    </row>
    <row r="8314" spans="1:9" ht="18" customHeight="1" x14ac:dyDescent="0.25">
      <c r="A8314" s="8"/>
      <c r="B8314" s="8"/>
      <c r="C8314" s="8"/>
      <c r="D8314" s="8"/>
      <c r="E8314" s="8"/>
      <c r="F8314" s="8"/>
      <c r="G8314" s="67" t="s">
        <v>3875</v>
      </c>
      <c r="H8314" s="67"/>
      <c r="I8314" s="17">
        <f>SUM(I8312:I8313)</f>
        <v>32.200000000000003</v>
      </c>
    </row>
    <row r="8315" spans="1:9" ht="15" customHeight="1" x14ac:dyDescent="0.25">
      <c r="A8315" s="64" t="s">
        <v>3741</v>
      </c>
      <c r="B8315" s="64"/>
      <c r="C8315" s="65" t="s">
        <v>3</v>
      </c>
      <c r="D8315" s="65"/>
      <c r="E8315" s="65"/>
      <c r="F8315" s="12" t="s">
        <v>4</v>
      </c>
      <c r="G8315" s="12" t="s">
        <v>3725</v>
      </c>
      <c r="H8315" s="12" t="s">
        <v>3726</v>
      </c>
      <c r="I8315" s="12" t="s">
        <v>3727</v>
      </c>
    </row>
    <row r="8316" spans="1:9" ht="29.1" customHeight="1" x14ac:dyDescent="0.25">
      <c r="A8316" s="13" t="s">
        <v>6349</v>
      </c>
      <c r="B8316" s="14" t="s">
        <v>6350</v>
      </c>
      <c r="C8316" s="66" t="s">
        <v>17</v>
      </c>
      <c r="D8316" s="66"/>
      <c r="E8316" s="66"/>
      <c r="F8316" s="13" t="s">
        <v>72</v>
      </c>
      <c r="G8316" s="15">
        <v>1</v>
      </c>
      <c r="H8316" s="16">
        <v>38.83</v>
      </c>
      <c r="I8316" s="16">
        <f>ROUND(ROUND(G8316,8)*H8316,2)</f>
        <v>38.83</v>
      </c>
    </row>
    <row r="8317" spans="1:9" ht="15" customHeight="1" x14ac:dyDescent="0.25">
      <c r="A8317" s="8"/>
      <c r="B8317" s="8"/>
      <c r="C8317" s="8"/>
      <c r="D8317" s="8"/>
      <c r="E8317" s="8"/>
      <c r="F8317" s="8"/>
      <c r="G8317" s="67" t="s">
        <v>3744</v>
      </c>
      <c r="H8317" s="67"/>
      <c r="I8317" s="17">
        <f>SUM(I8316:I8316)</f>
        <v>38.83</v>
      </c>
    </row>
    <row r="8318" spans="1:9" ht="15" customHeight="1" x14ac:dyDescent="0.25">
      <c r="A8318" s="69" t="s">
        <v>6351</v>
      </c>
      <c r="B8318" s="69"/>
      <c r="C8318" s="69"/>
      <c r="D8318" s="8"/>
      <c r="E8318" s="8"/>
      <c r="F8318" s="8"/>
      <c r="G8318" s="68" t="s">
        <v>3745</v>
      </c>
      <c r="H8318" s="68"/>
      <c r="I8318" s="4">
        <v>71.03</v>
      </c>
    </row>
    <row r="8319" spans="1:9" ht="2.1" customHeight="1" x14ac:dyDescent="0.25">
      <c r="A8319" s="69"/>
      <c r="B8319" s="69"/>
      <c r="C8319" s="69"/>
      <c r="D8319" s="8"/>
      <c r="E8319" s="8"/>
      <c r="F8319" s="8"/>
      <c r="G8319" s="8"/>
      <c r="H8319" s="8"/>
      <c r="I8319" s="8"/>
    </row>
    <row r="8320" spans="1:9" ht="9.9499999999999993" customHeight="1" x14ac:dyDescent="0.25">
      <c r="A8320" s="8"/>
      <c r="B8320" s="8"/>
      <c r="C8320" s="8"/>
      <c r="D8320" s="8"/>
      <c r="E8320" s="8"/>
      <c r="F8320" s="8"/>
      <c r="G8320" s="62"/>
      <c r="H8320" s="62"/>
      <c r="I8320" s="62"/>
    </row>
    <row r="8321" spans="1:9" ht="20.100000000000001" customHeight="1" x14ac:dyDescent="0.25">
      <c r="A8321" s="63" t="s">
        <v>6353</v>
      </c>
      <c r="B8321" s="63"/>
      <c r="C8321" s="63"/>
      <c r="D8321" s="63"/>
      <c r="E8321" s="63"/>
      <c r="F8321" s="63"/>
      <c r="G8321" s="63"/>
      <c r="H8321" s="63"/>
      <c r="I8321" s="63"/>
    </row>
    <row r="8322" spans="1:9" ht="15" customHeight="1" x14ac:dyDescent="0.25">
      <c r="A8322" s="64" t="s">
        <v>3887</v>
      </c>
      <c r="B8322" s="64"/>
      <c r="C8322" s="65" t="s">
        <v>3</v>
      </c>
      <c r="D8322" s="65"/>
      <c r="E8322" s="65"/>
      <c r="F8322" s="12" t="s">
        <v>4</v>
      </c>
      <c r="G8322" s="12" t="s">
        <v>3725</v>
      </c>
      <c r="H8322" s="12" t="s">
        <v>3726</v>
      </c>
      <c r="I8322" s="12" t="s">
        <v>3727</v>
      </c>
    </row>
    <row r="8323" spans="1:9" ht="21" customHeight="1" x14ac:dyDescent="0.25">
      <c r="A8323" s="13" t="s">
        <v>6354</v>
      </c>
      <c r="B8323" s="14" t="s">
        <v>6355</v>
      </c>
      <c r="C8323" s="66" t="s">
        <v>4496</v>
      </c>
      <c r="D8323" s="66"/>
      <c r="E8323" s="66"/>
      <c r="F8323" s="13" t="s">
        <v>61</v>
      </c>
      <c r="G8323" s="15">
        <v>1</v>
      </c>
      <c r="H8323" s="16">
        <v>182.39</v>
      </c>
      <c r="I8323" s="16">
        <f>ROUND(ROUND(G8323,8)*H8323,2)</f>
        <v>182.39</v>
      </c>
    </row>
    <row r="8324" spans="1:9" ht="21" customHeight="1" x14ac:dyDescent="0.25">
      <c r="A8324" s="13" t="s">
        <v>6302</v>
      </c>
      <c r="B8324" s="14" t="s">
        <v>6303</v>
      </c>
      <c r="C8324" s="66" t="s">
        <v>17</v>
      </c>
      <c r="D8324" s="66"/>
      <c r="E8324" s="66"/>
      <c r="F8324" s="13" t="s">
        <v>4824</v>
      </c>
      <c r="G8324" s="15">
        <v>0.04</v>
      </c>
      <c r="H8324" s="16">
        <v>31.56</v>
      </c>
      <c r="I8324" s="16">
        <f>ROUND(ROUND(G8324,8)*H8324,2)</f>
        <v>1.26</v>
      </c>
    </row>
    <row r="8325" spans="1:9" ht="15" customHeight="1" x14ac:dyDescent="0.25">
      <c r="A8325" s="8"/>
      <c r="B8325" s="8"/>
      <c r="C8325" s="8"/>
      <c r="D8325" s="8"/>
      <c r="E8325" s="8"/>
      <c r="F8325" s="8"/>
      <c r="G8325" s="67" t="s">
        <v>3896</v>
      </c>
      <c r="H8325" s="67"/>
      <c r="I8325" s="17">
        <f>SUM(I8323:I8324)</f>
        <v>183.64999999999998</v>
      </c>
    </row>
    <row r="8326" spans="1:9" ht="15" customHeight="1" x14ac:dyDescent="0.25">
      <c r="A8326" s="64" t="s">
        <v>3872</v>
      </c>
      <c r="B8326" s="64"/>
      <c r="C8326" s="65" t="s">
        <v>3</v>
      </c>
      <c r="D8326" s="65"/>
      <c r="E8326" s="65"/>
      <c r="F8326" s="12" t="s">
        <v>4</v>
      </c>
      <c r="G8326" s="12" t="s">
        <v>3725</v>
      </c>
      <c r="H8326" s="12" t="s">
        <v>3726</v>
      </c>
      <c r="I8326" s="12" t="s">
        <v>3727</v>
      </c>
    </row>
    <row r="8327" spans="1:9" ht="21" customHeight="1" x14ac:dyDescent="0.25">
      <c r="A8327" s="13" t="s">
        <v>5212</v>
      </c>
      <c r="B8327" s="14" t="s">
        <v>5213</v>
      </c>
      <c r="C8327" s="66" t="s">
        <v>17</v>
      </c>
      <c r="D8327" s="66"/>
      <c r="E8327" s="66"/>
      <c r="F8327" s="13" t="s">
        <v>25</v>
      </c>
      <c r="G8327" s="15">
        <v>1.3082</v>
      </c>
      <c r="H8327" s="16">
        <v>25.88</v>
      </c>
      <c r="I8327" s="16">
        <f>ROUND(ROUND(G8327,8)*H8327,2)</f>
        <v>33.86</v>
      </c>
    </row>
    <row r="8328" spans="1:9" ht="21" customHeight="1" x14ac:dyDescent="0.25">
      <c r="A8328" s="13" t="s">
        <v>5268</v>
      </c>
      <c r="B8328" s="14" t="s">
        <v>5269</v>
      </c>
      <c r="C8328" s="66" t="s">
        <v>17</v>
      </c>
      <c r="D8328" s="66"/>
      <c r="E8328" s="66"/>
      <c r="F8328" s="13" t="s">
        <v>25</v>
      </c>
      <c r="G8328" s="15">
        <v>1.3082</v>
      </c>
      <c r="H8328" s="16">
        <v>31.6</v>
      </c>
      <c r="I8328" s="16">
        <f>ROUND(ROUND(G8328,8)*H8328,2)</f>
        <v>41.34</v>
      </c>
    </row>
    <row r="8329" spans="1:9" ht="18" customHeight="1" x14ac:dyDescent="0.25">
      <c r="A8329" s="8"/>
      <c r="B8329" s="8"/>
      <c r="C8329" s="8"/>
      <c r="D8329" s="8"/>
      <c r="E8329" s="8"/>
      <c r="F8329" s="8"/>
      <c r="G8329" s="67" t="s">
        <v>3875</v>
      </c>
      <c r="H8329" s="67"/>
      <c r="I8329" s="17">
        <f>SUM(I8327:I8328)</f>
        <v>75.2</v>
      </c>
    </row>
    <row r="8330" spans="1:9" ht="15" customHeight="1" x14ac:dyDescent="0.25">
      <c r="A8330" s="69" t="s">
        <v>6356</v>
      </c>
      <c r="B8330" s="69"/>
      <c r="C8330" s="69"/>
      <c r="D8330" s="8"/>
      <c r="E8330" s="8"/>
      <c r="F8330" s="8"/>
      <c r="G8330" s="68" t="s">
        <v>3745</v>
      </c>
      <c r="H8330" s="68"/>
      <c r="I8330" s="4">
        <v>258.85000000000002</v>
      </c>
    </row>
    <row r="8331" spans="1:9" ht="2.1" customHeight="1" x14ac:dyDescent="0.25">
      <c r="A8331" s="69"/>
      <c r="B8331" s="69"/>
      <c r="C8331" s="69"/>
      <c r="D8331" s="8"/>
      <c r="E8331" s="8"/>
      <c r="F8331" s="8"/>
      <c r="G8331" s="8"/>
      <c r="H8331" s="8"/>
      <c r="I8331" s="8"/>
    </row>
    <row r="8332" spans="1:9" ht="9.9499999999999993" customHeight="1" x14ac:dyDescent="0.25">
      <c r="A8332" s="8"/>
      <c r="B8332" s="8"/>
      <c r="C8332" s="8"/>
      <c r="D8332" s="8"/>
      <c r="E8332" s="8"/>
      <c r="F8332" s="8"/>
      <c r="G8332" s="62"/>
      <c r="H8332" s="62"/>
      <c r="I8332" s="62"/>
    </row>
    <row r="8333" spans="1:9" ht="20.100000000000001" customHeight="1" x14ac:dyDescent="0.25">
      <c r="A8333" s="63" t="s">
        <v>6357</v>
      </c>
      <c r="B8333" s="63"/>
      <c r="C8333" s="63"/>
      <c r="D8333" s="63"/>
      <c r="E8333" s="63"/>
      <c r="F8333" s="63"/>
      <c r="G8333" s="63"/>
      <c r="H8333" s="63"/>
      <c r="I8333" s="63"/>
    </row>
    <row r="8334" spans="1:9" ht="15" customHeight="1" x14ac:dyDescent="0.25">
      <c r="A8334" s="64" t="s">
        <v>3887</v>
      </c>
      <c r="B8334" s="64"/>
      <c r="C8334" s="65" t="s">
        <v>3</v>
      </c>
      <c r="D8334" s="65"/>
      <c r="E8334" s="65"/>
      <c r="F8334" s="12" t="s">
        <v>4</v>
      </c>
      <c r="G8334" s="12" t="s">
        <v>3725</v>
      </c>
      <c r="H8334" s="12" t="s">
        <v>3726</v>
      </c>
      <c r="I8334" s="12" t="s">
        <v>3727</v>
      </c>
    </row>
    <row r="8335" spans="1:9" ht="29.1" customHeight="1" x14ac:dyDescent="0.25">
      <c r="A8335" s="13" t="s">
        <v>6358</v>
      </c>
      <c r="B8335" s="14" t="s">
        <v>2936</v>
      </c>
      <c r="C8335" s="66" t="s">
        <v>4496</v>
      </c>
      <c r="D8335" s="66"/>
      <c r="E8335" s="66"/>
      <c r="F8335" s="13" t="s">
        <v>61</v>
      </c>
      <c r="G8335" s="15">
        <v>1</v>
      </c>
      <c r="H8335" s="16">
        <v>149.94999999999999</v>
      </c>
      <c r="I8335" s="16">
        <f>ROUND(ROUND(G8335,8)*H8335,2)</f>
        <v>149.94999999999999</v>
      </c>
    </row>
    <row r="8336" spans="1:9" ht="15" customHeight="1" x14ac:dyDescent="0.25">
      <c r="A8336" s="8"/>
      <c r="B8336" s="8"/>
      <c r="C8336" s="8"/>
      <c r="D8336" s="8"/>
      <c r="E8336" s="8"/>
      <c r="F8336" s="8"/>
      <c r="G8336" s="67" t="s">
        <v>3896</v>
      </c>
      <c r="H8336" s="67"/>
      <c r="I8336" s="17">
        <f>SUM(I8335:I8335)</f>
        <v>149.94999999999999</v>
      </c>
    </row>
    <row r="8337" spans="1:9" ht="15" customHeight="1" x14ac:dyDescent="0.25">
      <c r="A8337" s="64" t="s">
        <v>3872</v>
      </c>
      <c r="B8337" s="64"/>
      <c r="C8337" s="65" t="s">
        <v>3</v>
      </c>
      <c r="D8337" s="65"/>
      <c r="E8337" s="65"/>
      <c r="F8337" s="12" t="s">
        <v>4</v>
      </c>
      <c r="G8337" s="12" t="s">
        <v>3725</v>
      </c>
      <c r="H8337" s="12" t="s">
        <v>3726</v>
      </c>
      <c r="I8337" s="12" t="s">
        <v>3727</v>
      </c>
    </row>
    <row r="8338" spans="1:9" ht="21" customHeight="1" x14ac:dyDescent="0.25">
      <c r="A8338" s="13" t="s">
        <v>5212</v>
      </c>
      <c r="B8338" s="14" t="s">
        <v>5213</v>
      </c>
      <c r="C8338" s="66" t="s">
        <v>17</v>
      </c>
      <c r="D8338" s="66"/>
      <c r="E8338" s="66"/>
      <c r="F8338" s="13" t="s">
        <v>25</v>
      </c>
      <c r="G8338" s="15">
        <v>0.18</v>
      </c>
      <c r="H8338" s="16">
        <v>25.88</v>
      </c>
      <c r="I8338" s="16">
        <f>ROUND(ROUND(G8338,8)*H8338,2)</f>
        <v>4.66</v>
      </c>
    </row>
    <row r="8339" spans="1:9" ht="21" customHeight="1" x14ac:dyDescent="0.25">
      <c r="A8339" s="13" t="s">
        <v>5268</v>
      </c>
      <c r="B8339" s="14" t="s">
        <v>5269</v>
      </c>
      <c r="C8339" s="66" t="s">
        <v>17</v>
      </c>
      <c r="D8339" s="66"/>
      <c r="E8339" s="66"/>
      <c r="F8339" s="13" t="s">
        <v>25</v>
      </c>
      <c r="G8339" s="15">
        <v>0.18</v>
      </c>
      <c r="H8339" s="16">
        <v>31.6</v>
      </c>
      <c r="I8339" s="16">
        <f>ROUND(ROUND(G8339,8)*H8339,2)</f>
        <v>5.69</v>
      </c>
    </row>
    <row r="8340" spans="1:9" ht="18" customHeight="1" x14ac:dyDescent="0.25">
      <c r="A8340" s="8"/>
      <c r="B8340" s="8"/>
      <c r="C8340" s="8"/>
      <c r="D8340" s="8"/>
      <c r="E8340" s="8"/>
      <c r="F8340" s="8"/>
      <c r="G8340" s="67" t="s">
        <v>3875</v>
      </c>
      <c r="H8340" s="67"/>
      <c r="I8340" s="17">
        <f>SUM(I8338:I8339)</f>
        <v>10.350000000000001</v>
      </c>
    </row>
    <row r="8341" spans="1:9" ht="15" customHeight="1" x14ac:dyDescent="0.25">
      <c r="A8341" s="69" t="s">
        <v>6359</v>
      </c>
      <c r="B8341" s="69"/>
      <c r="C8341" s="69"/>
      <c r="D8341" s="8"/>
      <c r="E8341" s="8"/>
      <c r="F8341" s="8"/>
      <c r="G8341" s="68" t="s">
        <v>3745</v>
      </c>
      <c r="H8341" s="68"/>
      <c r="I8341" s="4">
        <v>160.30000000000001</v>
      </c>
    </row>
    <row r="8342" spans="1:9" ht="9" customHeight="1" x14ac:dyDescent="0.25">
      <c r="A8342" s="69"/>
      <c r="B8342" s="69"/>
      <c r="C8342" s="69"/>
      <c r="D8342" s="8"/>
      <c r="E8342" s="8"/>
      <c r="F8342" s="8"/>
      <c r="G8342" s="8"/>
      <c r="H8342" s="8"/>
      <c r="I8342" s="8"/>
    </row>
    <row r="8343" spans="1:9" ht="9.9499999999999993" customHeight="1" x14ac:dyDescent="0.25">
      <c r="A8343" s="8"/>
      <c r="B8343" s="8"/>
      <c r="C8343" s="8"/>
      <c r="D8343" s="8"/>
      <c r="E8343" s="8"/>
      <c r="F8343" s="8"/>
      <c r="G8343" s="62"/>
      <c r="H8343" s="62"/>
      <c r="I8343" s="62"/>
    </row>
    <row r="8344" spans="1:9" ht="20.100000000000001" customHeight="1" x14ac:dyDescent="0.25">
      <c r="A8344" s="63" t="s">
        <v>6360</v>
      </c>
      <c r="B8344" s="63"/>
      <c r="C8344" s="63"/>
      <c r="D8344" s="63"/>
      <c r="E8344" s="63"/>
      <c r="F8344" s="63"/>
      <c r="G8344" s="63"/>
      <c r="H8344" s="63"/>
      <c r="I8344" s="63"/>
    </row>
    <row r="8345" spans="1:9" ht="15" customHeight="1" x14ac:dyDescent="0.25">
      <c r="A8345" s="64" t="s">
        <v>3887</v>
      </c>
      <c r="B8345" s="64"/>
      <c r="C8345" s="65" t="s">
        <v>3</v>
      </c>
      <c r="D8345" s="65"/>
      <c r="E8345" s="65"/>
      <c r="F8345" s="12" t="s">
        <v>4</v>
      </c>
      <c r="G8345" s="12" t="s">
        <v>3725</v>
      </c>
      <c r="H8345" s="12" t="s">
        <v>3726</v>
      </c>
      <c r="I8345" s="12" t="s">
        <v>3727</v>
      </c>
    </row>
    <row r="8346" spans="1:9" ht="21" customHeight="1" x14ac:dyDescent="0.25">
      <c r="A8346" s="13" t="s">
        <v>6034</v>
      </c>
      <c r="B8346" s="14" t="s">
        <v>6035</v>
      </c>
      <c r="C8346" s="66" t="s">
        <v>17</v>
      </c>
      <c r="D8346" s="66"/>
      <c r="E8346" s="66"/>
      <c r="F8346" s="13" t="s">
        <v>4149</v>
      </c>
      <c r="G8346" s="15">
        <v>0.21</v>
      </c>
      <c r="H8346" s="16">
        <v>16.98</v>
      </c>
      <c r="I8346" s="16">
        <f>TRUNC(TRUNC(G8346,8)*H8346,2)</f>
        <v>3.56</v>
      </c>
    </row>
    <row r="8347" spans="1:9" ht="29.1" customHeight="1" x14ac:dyDescent="0.25">
      <c r="A8347" s="13" t="s">
        <v>6036</v>
      </c>
      <c r="B8347" s="14" t="s">
        <v>6037</v>
      </c>
      <c r="C8347" s="66" t="s">
        <v>17</v>
      </c>
      <c r="D8347" s="66"/>
      <c r="E8347" s="66"/>
      <c r="F8347" s="13" t="s">
        <v>76</v>
      </c>
      <c r="G8347" s="15">
        <v>5.2999999999999999E-2</v>
      </c>
      <c r="H8347" s="16">
        <v>627.41</v>
      </c>
      <c r="I8347" s="16">
        <f>TRUNC(TRUNC(G8347,8)*H8347,2)</f>
        <v>33.25</v>
      </c>
    </row>
    <row r="8348" spans="1:9" ht="15" customHeight="1" x14ac:dyDescent="0.25">
      <c r="A8348" s="8"/>
      <c r="B8348" s="8"/>
      <c r="C8348" s="8"/>
      <c r="D8348" s="8"/>
      <c r="E8348" s="8"/>
      <c r="F8348" s="8"/>
      <c r="G8348" s="67" t="s">
        <v>3896</v>
      </c>
      <c r="H8348" s="67"/>
      <c r="I8348" s="17">
        <f>SUM(I8346:I8347)</f>
        <v>36.81</v>
      </c>
    </row>
    <row r="8349" spans="1:9" ht="15" customHeight="1" x14ac:dyDescent="0.25">
      <c r="A8349" s="64" t="s">
        <v>3872</v>
      </c>
      <c r="B8349" s="64"/>
      <c r="C8349" s="65" t="s">
        <v>3</v>
      </c>
      <c r="D8349" s="65"/>
      <c r="E8349" s="65"/>
      <c r="F8349" s="12" t="s">
        <v>4</v>
      </c>
      <c r="G8349" s="12" t="s">
        <v>3725</v>
      </c>
      <c r="H8349" s="12" t="s">
        <v>3726</v>
      </c>
      <c r="I8349" s="12" t="s">
        <v>3727</v>
      </c>
    </row>
    <row r="8350" spans="1:9" ht="15" customHeight="1" x14ac:dyDescent="0.25">
      <c r="A8350" s="13" t="s">
        <v>3948</v>
      </c>
      <c r="B8350" s="14" t="s">
        <v>3949</v>
      </c>
      <c r="C8350" s="66" t="s">
        <v>17</v>
      </c>
      <c r="D8350" s="66"/>
      <c r="E8350" s="66"/>
      <c r="F8350" s="13" t="s">
        <v>25</v>
      </c>
      <c r="G8350" s="15">
        <v>0.13800000000000001</v>
      </c>
      <c r="H8350" s="16">
        <v>33.520000000000003</v>
      </c>
      <c r="I8350" s="16">
        <f>TRUNC(TRUNC(G8350,8)*H8350,2)</f>
        <v>4.62</v>
      </c>
    </row>
    <row r="8351" spans="1:9" ht="15" customHeight="1" x14ac:dyDescent="0.25">
      <c r="A8351" s="13" t="s">
        <v>3899</v>
      </c>
      <c r="B8351" s="14" t="s">
        <v>3900</v>
      </c>
      <c r="C8351" s="66" t="s">
        <v>17</v>
      </c>
      <c r="D8351" s="66"/>
      <c r="E8351" s="66"/>
      <c r="F8351" s="13" t="s">
        <v>25</v>
      </c>
      <c r="G8351" s="15">
        <v>6.9000000000000006E-2</v>
      </c>
      <c r="H8351" s="16">
        <v>24.37</v>
      </c>
      <c r="I8351" s="16">
        <f>TRUNC(TRUNC(G8351,8)*H8351,2)</f>
        <v>1.68</v>
      </c>
    </row>
    <row r="8352" spans="1:9" ht="18" customHeight="1" x14ac:dyDescent="0.25">
      <c r="A8352" s="8"/>
      <c r="B8352" s="8"/>
      <c r="C8352" s="8"/>
      <c r="D8352" s="8"/>
      <c r="E8352" s="8"/>
      <c r="F8352" s="8"/>
      <c r="G8352" s="67" t="s">
        <v>3875</v>
      </c>
      <c r="H8352" s="67"/>
      <c r="I8352" s="17">
        <f>SUM(I8350:I8351)</f>
        <v>6.3</v>
      </c>
    </row>
    <row r="8353" spans="1:9" ht="15" customHeight="1" x14ac:dyDescent="0.25">
      <c r="A8353" s="8"/>
      <c r="B8353" s="8"/>
      <c r="C8353" s="8"/>
      <c r="D8353" s="8"/>
      <c r="E8353" s="8"/>
      <c r="F8353" s="8"/>
      <c r="G8353" s="68" t="s">
        <v>3745</v>
      </c>
      <c r="H8353" s="68"/>
      <c r="I8353" s="4">
        <f>ROUND(SUM(I8348,I8352),2)</f>
        <v>43.11</v>
      </c>
    </row>
    <row r="8354" spans="1:9" ht="9.9499999999999993" customHeight="1" x14ac:dyDescent="0.25">
      <c r="A8354" s="8"/>
      <c r="B8354" s="8"/>
      <c r="C8354" s="8"/>
      <c r="D8354" s="8"/>
      <c r="E8354" s="8"/>
      <c r="F8354" s="8"/>
      <c r="G8354" s="62"/>
      <c r="H8354" s="62"/>
      <c r="I8354" s="62"/>
    </row>
    <row r="8355" spans="1:9" ht="20.100000000000001" customHeight="1" x14ac:dyDescent="0.25">
      <c r="A8355" s="63" t="s">
        <v>6361</v>
      </c>
      <c r="B8355" s="63"/>
      <c r="C8355" s="63"/>
      <c r="D8355" s="63"/>
      <c r="E8355" s="63"/>
      <c r="F8355" s="63"/>
      <c r="G8355" s="63"/>
      <c r="H8355" s="63"/>
      <c r="I8355" s="63"/>
    </row>
    <row r="8356" spans="1:9" ht="15" customHeight="1" x14ac:dyDescent="0.25">
      <c r="A8356" s="64" t="s">
        <v>3887</v>
      </c>
      <c r="B8356" s="64"/>
      <c r="C8356" s="65" t="s">
        <v>3</v>
      </c>
      <c r="D8356" s="65"/>
      <c r="E8356" s="65"/>
      <c r="F8356" s="12" t="s">
        <v>4</v>
      </c>
      <c r="G8356" s="12" t="s">
        <v>3725</v>
      </c>
      <c r="H8356" s="12" t="s">
        <v>3726</v>
      </c>
      <c r="I8356" s="12" t="s">
        <v>3727</v>
      </c>
    </row>
    <row r="8357" spans="1:9" ht="21" customHeight="1" x14ac:dyDescent="0.25">
      <c r="A8357" s="13" t="s">
        <v>4664</v>
      </c>
      <c r="B8357" s="14" t="s">
        <v>4665</v>
      </c>
      <c r="C8357" s="66" t="s">
        <v>17</v>
      </c>
      <c r="D8357" s="66"/>
      <c r="E8357" s="66"/>
      <c r="F8357" s="13" t="s">
        <v>76</v>
      </c>
      <c r="G8357" s="15">
        <v>1.25</v>
      </c>
      <c r="H8357" s="16">
        <v>139.88999999999999</v>
      </c>
      <c r="I8357" s="16">
        <f>TRUNC(TRUNC(G8357,8)*H8357,2)</f>
        <v>174.86</v>
      </c>
    </row>
    <row r="8358" spans="1:9" ht="15" customHeight="1" x14ac:dyDescent="0.25">
      <c r="A8358" s="13" t="s">
        <v>5450</v>
      </c>
      <c r="B8358" s="14" t="s">
        <v>5451</v>
      </c>
      <c r="C8358" s="66" t="s">
        <v>17</v>
      </c>
      <c r="D8358" s="66"/>
      <c r="E8358" s="66"/>
      <c r="F8358" s="13" t="s">
        <v>740</v>
      </c>
      <c r="G8358" s="15">
        <v>563.59</v>
      </c>
      <c r="H8358" s="16">
        <v>0.84</v>
      </c>
      <c r="I8358" s="16">
        <f>TRUNC(TRUNC(G8358,8)*H8358,2)</f>
        <v>473.41</v>
      </c>
    </row>
    <row r="8359" spans="1:9" ht="15" customHeight="1" x14ac:dyDescent="0.25">
      <c r="A8359" s="8"/>
      <c r="B8359" s="8"/>
      <c r="C8359" s="8"/>
      <c r="D8359" s="8"/>
      <c r="E8359" s="8"/>
      <c r="F8359" s="8"/>
      <c r="G8359" s="67" t="s">
        <v>3896</v>
      </c>
      <c r="H8359" s="67"/>
      <c r="I8359" s="17">
        <f>SUM(I8357:I8358)</f>
        <v>648.27</v>
      </c>
    </row>
    <row r="8360" spans="1:9" ht="15" customHeight="1" x14ac:dyDescent="0.25">
      <c r="A8360" s="64" t="s">
        <v>3872</v>
      </c>
      <c r="B8360" s="64"/>
      <c r="C8360" s="65" t="s">
        <v>3</v>
      </c>
      <c r="D8360" s="65"/>
      <c r="E8360" s="65"/>
      <c r="F8360" s="12" t="s">
        <v>4</v>
      </c>
      <c r="G8360" s="12" t="s">
        <v>3725</v>
      </c>
      <c r="H8360" s="12" t="s">
        <v>3726</v>
      </c>
      <c r="I8360" s="12" t="s">
        <v>3727</v>
      </c>
    </row>
    <row r="8361" spans="1:9" ht="15" customHeight="1" x14ac:dyDescent="0.25">
      <c r="A8361" s="13" t="s">
        <v>3899</v>
      </c>
      <c r="B8361" s="14" t="s">
        <v>3900</v>
      </c>
      <c r="C8361" s="66" t="s">
        <v>17</v>
      </c>
      <c r="D8361" s="66"/>
      <c r="E8361" s="66"/>
      <c r="F8361" s="13" t="s">
        <v>25</v>
      </c>
      <c r="G8361" s="15">
        <v>11.65</v>
      </c>
      <c r="H8361" s="16">
        <v>24.37</v>
      </c>
      <c r="I8361" s="16">
        <f>TRUNC(TRUNC(G8361,8)*H8361,2)</f>
        <v>283.91000000000003</v>
      </c>
    </row>
    <row r="8362" spans="1:9" ht="18" customHeight="1" x14ac:dyDescent="0.25">
      <c r="A8362" s="8"/>
      <c r="B8362" s="8"/>
      <c r="C8362" s="8"/>
      <c r="D8362" s="8"/>
      <c r="E8362" s="8"/>
      <c r="F8362" s="8"/>
      <c r="G8362" s="67" t="s">
        <v>3875</v>
      </c>
      <c r="H8362" s="67"/>
      <c r="I8362" s="17">
        <f>SUM(I8361:I8361)</f>
        <v>283.91000000000003</v>
      </c>
    </row>
    <row r="8363" spans="1:9" ht="15" customHeight="1" x14ac:dyDescent="0.25">
      <c r="A8363" s="8"/>
      <c r="B8363" s="8"/>
      <c r="C8363" s="8"/>
      <c r="D8363" s="8"/>
      <c r="E8363" s="8"/>
      <c r="F8363" s="8"/>
      <c r="G8363" s="68" t="s">
        <v>3745</v>
      </c>
      <c r="H8363" s="68"/>
      <c r="I8363" s="4">
        <f>ROUND(SUM(I8359,I8362),2)</f>
        <v>932.18</v>
      </c>
    </row>
    <row r="8364" spans="1:9" ht="9.9499999999999993" customHeight="1" x14ac:dyDescent="0.25">
      <c r="A8364" s="8"/>
      <c r="B8364" s="8"/>
      <c r="C8364" s="8"/>
      <c r="D8364" s="8"/>
      <c r="E8364" s="8"/>
      <c r="F8364" s="8"/>
      <c r="G8364" s="62"/>
      <c r="H8364" s="62"/>
      <c r="I8364" s="62"/>
    </row>
    <row r="8365" spans="1:9" ht="20.100000000000001" customHeight="1" x14ac:dyDescent="0.25">
      <c r="A8365" s="63" t="s">
        <v>6362</v>
      </c>
      <c r="B8365" s="63"/>
      <c r="C8365" s="63"/>
      <c r="D8365" s="63"/>
      <c r="E8365" s="63"/>
      <c r="F8365" s="63"/>
      <c r="G8365" s="63"/>
      <c r="H8365" s="63"/>
      <c r="I8365" s="63"/>
    </row>
    <row r="8366" spans="1:9" ht="15" customHeight="1" x14ac:dyDescent="0.25">
      <c r="A8366" s="64" t="s">
        <v>3865</v>
      </c>
      <c r="B8366" s="64"/>
      <c r="C8366" s="65" t="s">
        <v>3</v>
      </c>
      <c r="D8366" s="65"/>
      <c r="E8366" s="65"/>
      <c r="F8366" s="12" t="s">
        <v>4</v>
      </c>
      <c r="G8366" s="12" t="s">
        <v>3725</v>
      </c>
      <c r="H8366" s="12" t="s">
        <v>3726</v>
      </c>
      <c r="I8366" s="12" t="s">
        <v>3727</v>
      </c>
    </row>
    <row r="8367" spans="1:9" ht="29.1" customHeight="1" x14ac:dyDescent="0.25">
      <c r="A8367" s="13" t="s">
        <v>4676</v>
      </c>
      <c r="B8367" s="14" t="s">
        <v>4677</v>
      </c>
      <c r="C8367" s="66" t="s">
        <v>17</v>
      </c>
      <c r="D8367" s="66"/>
      <c r="E8367" s="66"/>
      <c r="F8367" s="13" t="s">
        <v>3868</v>
      </c>
      <c r="G8367" s="15">
        <v>0.03</v>
      </c>
      <c r="H8367" s="16">
        <v>0.64</v>
      </c>
      <c r="I8367" s="16">
        <f>TRUNC(TRUNC(G8367,8)*H8367,2)</f>
        <v>0.01</v>
      </c>
    </row>
    <row r="8368" spans="1:9" ht="29.1" customHeight="1" x14ac:dyDescent="0.25">
      <c r="A8368" s="13" t="s">
        <v>4678</v>
      </c>
      <c r="B8368" s="14" t="s">
        <v>4679</v>
      </c>
      <c r="C8368" s="66" t="s">
        <v>17</v>
      </c>
      <c r="D8368" s="66"/>
      <c r="E8368" s="66"/>
      <c r="F8368" s="13" t="s">
        <v>3829</v>
      </c>
      <c r="G8368" s="15">
        <v>3.2000000000000001E-2</v>
      </c>
      <c r="H8368" s="16">
        <v>10.32</v>
      </c>
      <c r="I8368" s="16">
        <f>TRUNC(TRUNC(G8368,8)*H8368,2)</f>
        <v>0.33</v>
      </c>
    </row>
    <row r="8369" spans="1:9" ht="18" customHeight="1" x14ac:dyDescent="0.25">
      <c r="A8369" s="8"/>
      <c r="B8369" s="8"/>
      <c r="C8369" s="8"/>
      <c r="D8369" s="8"/>
      <c r="E8369" s="8"/>
      <c r="F8369" s="8"/>
      <c r="G8369" s="67" t="s">
        <v>3871</v>
      </c>
      <c r="H8369" s="67"/>
      <c r="I8369" s="17">
        <f>SUM(I8367:I8368)</f>
        <v>0.34</v>
      </c>
    </row>
    <row r="8370" spans="1:9" ht="15" customHeight="1" x14ac:dyDescent="0.25">
      <c r="A8370" s="64" t="s">
        <v>3887</v>
      </c>
      <c r="B8370" s="64"/>
      <c r="C8370" s="65" t="s">
        <v>3</v>
      </c>
      <c r="D8370" s="65"/>
      <c r="E8370" s="65"/>
      <c r="F8370" s="12" t="s">
        <v>4</v>
      </c>
      <c r="G8370" s="12" t="s">
        <v>3725</v>
      </c>
      <c r="H8370" s="12" t="s">
        <v>3726</v>
      </c>
      <c r="I8370" s="12" t="s">
        <v>3727</v>
      </c>
    </row>
    <row r="8371" spans="1:9" ht="21" customHeight="1" x14ac:dyDescent="0.25">
      <c r="A8371" s="13" t="s">
        <v>6363</v>
      </c>
      <c r="B8371" s="14" t="s">
        <v>6364</v>
      </c>
      <c r="C8371" s="66" t="s">
        <v>17</v>
      </c>
      <c r="D8371" s="66"/>
      <c r="E8371" s="66"/>
      <c r="F8371" s="13" t="s">
        <v>76</v>
      </c>
      <c r="G8371" s="15">
        <v>1.38</v>
      </c>
      <c r="H8371" s="16">
        <v>116.7</v>
      </c>
      <c r="I8371" s="16">
        <f>TRUNC(TRUNC(G8371,8)*H8371,2)</f>
        <v>161.04</v>
      </c>
    </row>
    <row r="8372" spans="1:9" ht="15" customHeight="1" x14ac:dyDescent="0.25">
      <c r="A8372" s="8"/>
      <c r="B8372" s="8"/>
      <c r="C8372" s="8"/>
      <c r="D8372" s="8"/>
      <c r="E8372" s="8"/>
      <c r="F8372" s="8"/>
      <c r="G8372" s="67" t="s">
        <v>3896</v>
      </c>
      <c r="H8372" s="67"/>
      <c r="I8372" s="17">
        <f>SUM(I8371:I8371)</f>
        <v>161.04</v>
      </c>
    </row>
    <row r="8373" spans="1:9" ht="15" customHeight="1" x14ac:dyDescent="0.25">
      <c r="A8373" s="64" t="s">
        <v>3872</v>
      </c>
      <c r="B8373" s="64"/>
      <c r="C8373" s="65" t="s">
        <v>3</v>
      </c>
      <c r="D8373" s="65"/>
      <c r="E8373" s="65"/>
      <c r="F8373" s="12" t="s">
        <v>4</v>
      </c>
      <c r="G8373" s="12" t="s">
        <v>3725</v>
      </c>
      <c r="H8373" s="12" t="s">
        <v>3726</v>
      </c>
      <c r="I8373" s="12" t="s">
        <v>3727</v>
      </c>
    </row>
    <row r="8374" spans="1:9" ht="15" customHeight="1" x14ac:dyDescent="0.25">
      <c r="A8374" s="13" t="s">
        <v>3948</v>
      </c>
      <c r="B8374" s="14" t="s">
        <v>3949</v>
      </c>
      <c r="C8374" s="66" t="s">
        <v>17</v>
      </c>
      <c r="D8374" s="66"/>
      <c r="E8374" s="66"/>
      <c r="F8374" s="13" t="s">
        <v>25</v>
      </c>
      <c r="G8374" s="15">
        <v>1.9419999999999999</v>
      </c>
      <c r="H8374" s="16">
        <v>33.520000000000003</v>
      </c>
      <c r="I8374" s="16">
        <f>TRUNC(TRUNC(G8374,8)*H8374,2)</f>
        <v>65.09</v>
      </c>
    </row>
    <row r="8375" spans="1:9" ht="15" customHeight="1" x14ac:dyDescent="0.25">
      <c r="A8375" s="13" t="s">
        <v>3899</v>
      </c>
      <c r="B8375" s="14" t="s">
        <v>3900</v>
      </c>
      <c r="C8375" s="66" t="s">
        <v>17</v>
      </c>
      <c r="D8375" s="66"/>
      <c r="E8375" s="66"/>
      <c r="F8375" s="13" t="s">
        <v>25</v>
      </c>
      <c r="G8375" s="15">
        <v>0.76500000000000001</v>
      </c>
      <c r="H8375" s="16">
        <v>24.37</v>
      </c>
      <c r="I8375" s="16">
        <f>TRUNC(TRUNC(G8375,8)*H8375,2)</f>
        <v>18.64</v>
      </c>
    </row>
    <row r="8376" spans="1:9" ht="18" customHeight="1" x14ac:dyDescent="0.25">
      <c r="A8376" s="8"/>
      <c r="B8376" s="8"/>
      <c r="C8376" s="8"/>
      <c r="D8376" s="8"/>
      <c r="E8376" s="8"/>
      <c r="F8376" s="8"/>
      <c r="G8376" s="67" t="s">
        <v>3875</v>
      </c>
      <c r="H8376" s="67"/>
      <c r="I8376" s="17">
        <f>SUM(I8374:I8375)</f>
        <v>83.73</v>
      </c>
    </row>
    <row r="8377" spans="1:9" ht="15" customHeight="1" x14ac:dyDescent="0.25">
      <c r="A8377" s="8"/>
      <c r="B8377" s="8"/>
      <c r="C8377" s="8"/>
      <c r="D8377" s="8"/>
      <c r="E8377" s="8"/>
      <c r="F8377" s="8"/>
      <c r="G8377" s="68" t="s">
        <v>3745</v>
      </c>
      <c r="H8377" s="68"/>
      <c r="I8377" s="4">
        <f>ROUND(SUM(I8369,I8372,I8376),2)</f>
        <v>245.11</v>
      </c>
    </row>
    <row r="8378" spans="1:9" ht="9.9499999999999993" customHeight="1" x14ac:dyDescent="0.25">
      <c r="A8378" s="8"/>
      <c r="B8378" s="8"/>
      <c r="C8378" s="8"/>
      <c r="D8378" s="8"/>
      <c r="E8378" s="8"/>
      <c r="F8378" s="8"/>
      <c r="G8378" s="62"/>
      <c r="H8378" s="62"/>
      <c r="I8378" s="62"/>
    </row>
    <row r="8379" spans="1:9" ht="20.100000000000001" customHeight="1" x14ac:dyDescent="0.25">
      <c r="A8379" s="63" t="s">
        <v>6365</v>
      </c>
      <c r="B8379" s="63"/>
      <c r="C8379" s="63"/>
      <c r="D8379" s="63"/>
      <c r="E8379" s="63"/>
      <c r="F8379" s="63"/>
      <c r="G8379" s="63"/>
      <c r="H8379" s="63"/>
      <c r="I8379" s="63"/>
    </row>
    <row r="8380" spans="1:9" ht="15" customHeight="1" x14ac:dyDescent="0.25">
      <c r="A8380" s="64" t="s">
        <v>3887</v>
      </c>
      <c r="B8380" s="64"/>
      <c r="C8380" s="65" t="s">
        <v>3</v>
      </c>
      <c r="D8380" s="65"/>
      <c r="E8380" s="65"/>
      <c r="F8380" s="12" t="s">
        <v>4</v>
      </c>
      <c r="G8380" s="12" t="s">
        <v>3725</v>
      </c>
      <c r="H8380" s="12" t="s">
        <v>3726</v>
      </c>
      <c r="I8380" s="12" t="s">
        <v>3727</v>
      </c>
    </row>
    <row r="8381" spans="1:9" ht="15" customHeight="1" x14ac:dyDescent="0.25">
      <c r="A8381" s="13" t="s">
        <v>5450</v>
      </c>
      <c r="B8381" s="14" t="s">
        <v>5451</v>
      </c>
      <c r="C8381" s="66" t="s">
        <v>17</v>
      </c>
      <c r="D8381" s="66"/>
      <c r="E8381" s="66"/>
      <c r="F8381" s="13" t="s">
        <v>740</v>
      </c>
      <c r="G8381" s="15">
        <v>0.5</v>
      </c>
      <c r="H8381" s="16">
        <v>0.84</v>
      </c>
      <c r="I8381" s="16">
        <f>ROUND(ROUND(G8381,8)*H8381,2)</f>
        <v>0.42</v>
      </c>
    </row>
    <row r="8382" spans="1:9" ht="21" customHeight="1" x14ac:dyDescent="0.25">
      <c r="A8382" s="13" t="s">
        <v>5301</v>
      </c>
      <c r="B8382" s="14" t="s">
        <v>5302</v>
      </c>
      <c r="C8382" s="66" t="s">
        <v>17</v>
      </c>
      <c r="D8382" s="66"/>
      <c r="E8382" s="66"/>
      <c r="F8382" s="13" t="s">
        <v>178</v>
      </c>
      <c r="G8382" s="15">
        <v>1.67</v>
      </c>
      <c r="H8382" s="16">
        <v>1.7</v>
      </c>
      <c r="I8382" s="16">
        <f>ROUND(ROUND(G8382,8)*H8382,2)</f>
        <v>2.84</v>
      </c>
    </row>
    <row r="8383" spans="1:9" ht="15" customHeight="1" x14ac:dyDescent="0.25">
      <c r="A8383" s="8"/>
      <c r="B8383" s="8"/>
      <c r="C8383" s="8"/>
      <c r="D8383" s="8"/>
      <c r="E8383" s="8"/>
      <c r="F8383" s="8"/>
      <c r="G8383" s="67" t="s">
        <v>3896</v>
      </c>
      <c r="H8383" s="67"/>
      <c r="I8383" s="17">
        <f>SUM(I8381:I8382)</f>
        <v>3.26</v>
      </c>
    </row>
    <row r="8384" spans="1:9" ht="15" customHeight="1" x14ac:dyDescent="0.25">
      <c r="A8384" s="64" t="s">
        <v>3872</v>
      </c>
      <c r="B8384" s="64"/>
      <c r="C8384" s="65" t="s">
        <v>3</v>
      </c>
      <c r="D8384" s="65"/>
      <c r="E8384" s="65"/>
      <c r="F8384" s="12" t="s">
        <v>4</v>
      </c>
      <c r="G8384" s="12" t="s">
        <v>3725</v>
      </c>
      <c r="H8384" s="12" t="s">
        <v>3726</v>
      </c>
      <c r="I8384" s="12" t="s">
        <v>3727</v>
      </c>
    </row>
    <row r="8385" spans="1:9" ht="15" customHeight="1" x14ac:dyDescent="0.25">
      <c r="A8385" s="13" t="s">
        <v>3948</v>
      </c>
      <c r="B8385" s="14" t="s">
        <v>3949</v>
      </c>
      <c r="C8385" s="66" t="s">
        <v>17</v>
      </c>
      <c r="D8385" s="66"/>
      <c r="E8385" s="66"/>
      <c r="F8385" s="13" t="s">
        <v>25</v>
      </c>
      <c r="G8385" s="15">
        <v>0.35399999999999998</v>
      </c>
      <c r="H8385" s="16">
        <v>33.520000000000003</v>
      </c>
      <c r="I8385" s="16">
        <f>ROUND(ROUND(G8385,8)*H8385,2)</f>
        <v>11.87</v>
      </c>
    </row>
    <row r="8386" spans="1:9" ht="15" customHeight="1" x14ac:dyDescent="0.25">
      <c r="A8386" s="13" t="s">
        <v>3899</v>
      </c>
      <c r="B8386" s="14" t="s">
        <v>3900</v>
      </c>
      <c r="C8386" s="66" t="s">
        <v>17</v>
      </c>
      <c r="D8386" s="66"/>
      <c r="E8386" s="66"/>
      <c r="F8386" s="13" t="s">
        <v>25</v>
      </c>
      <c r="G8386" s="15">
        <v>0.17699999999999999</v>
      </c>
      <c r="H8386" s="16">
        <v>24.37</v>
      </c>
      <c r="I8386" s="16">
        <f>ROUND(ROUND(G8386,8)*H8386,2)</f>
        <v>4.3099999999999996</v>
      </c>
    </row>
    <row r="8387" spans="1:9" ht="18" customHeight="1" x14ac:dyDescent="0.25">
      <c r="A8387" s="8"/>
      <c r="B8387" s="8"/>
      <c r="C8387" s="8"/>
      <c r="D8387" s="8"/>
      <c r="E8387" s="8"/>
      <c r="F8387" s="8"/>
      <c r="G8387" s="67" t="s">
        <v>3875</v>
      </c>
      <c r="H8387" s="67"/>
      <c r="I8387" s="17">
        <f>SUM(I8385:I8386)</f>
        <v>16.18</v>
      </c>
    </row>
    <row r="8388" spans="1:9" ht="15" customHeight="1" x14ac:dyDescent="0.25">
      <c r="A8388" s="64" t="s">
        <v>3741</v>
      </c>
      <c r="B8388" s="64"/>
      <c r="C8388" s="65" t="s">
        <v>3</v>
      </c>
      <c r="D8388" s="65"/>
      <c r="E8388" s="65"/>
      <c r="F8388" s="12" t="s">
        <v>4</v>
      </c>
      <c r="G8388" s="12" t="s">
        <v>3725</v>
      </c>
      <c r="H8388" s="12" t="s">
        <v>3726</v>
      </c>
      <c r="I8388" s="12" t="s">
        <v>3727</v>
      </c>
    </row>
    <row r="8389" spans="1:9" ht="29.1" customHeight="1" x14ac:dyDescent="0.25">
      <c r="A8389" s="13" t="s">
        <v>6366</v>
      </c>
      <c r="B8389" s="14" t="s">
        <v>6367</v>
      </c>
      <c r="C8389" s="66" t="s">
        <v>17</v>
      </c>
      <c r="D8389" s="66"/>
      <c r="E8389" s="66"/>
      <c r="F8389" s="13" t="s">
        <v>76</v>
      </c>
      <c r="G8389" s="15">
        <v>3.1E-2</v>
      </c>
      <c r="H8389" s="16">
        <v>729.18</v>
      </c>
      <c r="I8389" s="16">
        <f>ROUND(ROUND(G8389,8)*H8389,2)</f>
        <v>22.6</v>
      </c>
    </row>
    <row r="8390" spans="1:9" ht="15" customHeight="1" x14ac:dyDescent="0.25">
      <c r="A8390" s="8"/>
      <c r="B8390" s="8"/>
      <c r="C8390" s="8"/>
      <c r="D8390" s="8"/>
      <c r="E8390" s="8"/>
      <c r="F8390" s="8"/>
      <c r="G8390" s="67" t="s">
        <v>3744</v>
      </c>
      <c r="H8390" s="67"/>
      <c r="I8390" s="17">
        <f>SUM(I8389:I8389)</f>
        <v>22.6</v>
      </c>
    </row>
    <row r="8391" spans="1:9" ht="15" customHeight="1" x14ac:dyDescent="0.25">
      <c r="A8391" s="69" t="s">
        <v>6368</v>
      </c>
      <c r="B8391" s="69"/>
      <c r="C8391" s="69"/>
      <c r="D8391" s="8"/>
      <c r="E8391" s="8"/>
      <c r="F8391" s="8"/>
      <c r="G8391" s="68" t="s">
        <v>3745</v>
      </c>
      <c r="H8391" s="68"/>
      <c r="I8391" s="4">
        <v>42.04</v>
      </c>
    </row>
    <row r="8392" spans="1:9" ht="9.9499999999999993" customHeight="1" x14ac:dyDescent="0.25">
      <c r="A8392" s="8"/>
      <c r="B8392" s="8"/>
      <c r="C8392" s="8"/>
      <c r="D8392" s="8"/>
      <c r="E8392" s="8"/>
      <c r="F8392" s="8"/>
      <c r="G8392" s="62"/>
      <c r="H8392" s="62"/>
      <c r="I8392" s="62"/>
    </row>
    <row r="8393" spans="1:9" ht="20.100000000000001" customHeight="1" x14ac:dyDescent="0.25">
      <c r="A8393" s="63" t="s">
        <v>6369</v>
      </c>
      <c r="B8393" s="63"/>
      <c r="C8393" s="63"/>
      <c r="D8393" s="63"/>
      <c r="E8393" s="63"/>
      <c r="F8393" s="63"/>
      <c r="G8393" s="63"/>
      <c r="H8393" s="63"/>
      <c r="I8393" s="63"/>
    </row>
    <row r="8394" spans="1:9" ht="15" customHeight="1" x14ac:dyDescent="0.25">
      <c r="A8394" s="64" t="s">
        <v>3887</v>
      </c>
      <c r="B8394" s="64"/>
      <c r="C8394" s="65" t="s">
        <v>3</v>
      </c>
      <c r="D8394" s="65"/>
      <c r="E8394" s="65"/>
      <c r="F8394" s="12" t="s">
        <v>4</v>
      </c>
      <c r="G8394" s="12" t="s">
        <v>3725</v>
      </c>
      <c r="H8394" s="12" t="s">
        <v>3726</v>
      </c>
      <c r="I8394" s="12" t="s">
        <v>3727</v>
      </c>
    </row>
    <row r="8395" spans="1:9" ht="15" customHeight="1" x14ac:dyDescent="0.25">
      <c r="A8395" s="13" t="s">
        <v>5162</v>
      </c>
      <c r="B8395" s="14" t="s">
        <v>5163</v>
      </c>
      <c r="C8395" s="66" t="s">
        <v>17</v>
      </c>
      <c r="D8395" s="66"/>
      <c r="E8395" s="66"/>
      <c r="F8395" s="13" t="s">
        <v>740</v>
      </c>
      <c r="G8395" s="15">
        <v>9.5000000000000001E-2</v>
      </c>
      <c r="H8395" s="16">
        <v>47.3</v>
      </c>
      <c r="I8395" s="16">
        <f>TRUNC(TRUNC(G8395,8)*H8395,2)</f>
        <v>4.49</v>
      </c>
    </row>
    <row r="8396" spans="1:9" ht="21" customHeight="1" x14ac:dyDescent="0.25">
      <c r="A8396" s="13" t="s">
        <v>6370</v>
      </c>
      <c r="B8396" s="14" t="s">
        <v>6371</v>
      </c>
      <c r="C8396" s="66" t="s">
        <v>17</v>
      </c>
      <c r="D8396" s="66"/>
      <c r="E8396" s="66"/>
      <c r="F8396" s="13" t="s">
        <v>72</v>
      </c>
      <c r="G8396" s="15">
        <v>1.1100000000000001</v>
      </c>
      <c r="H8396" s="16">
        <v>213.72</v>
      </c>
      <c r="I8396" s="16">
        <f>TRUNC(TRUNC(G8396,8)*H8396,2)</f>
        <v>237.22</v>
      </c>
    </row>
    <row r="8397" spans="1:9" ht="15" customHeight="1" x14ac:dyDescent="0.25">
      <c r="A8397" s="8"/>
      <c r="B8397" s="8"/>
      <c r="C8397" s="8"/>
      <c r="D8397" s="8"/>
      <c r="E8397" s="8"/>
      <c r="F8397" s="8"/>
      <c r="G8397" s="67" t="s">
        <v>3896</v>
      </c>
      <c r="H8397" s="67"/>
      <c r="I8397" s="17">
        <f>SUM(I8395:I8396)</f>
        <v>241.71</v>
      </c>
    </row>
    <row r="8398" spans="1:9" ht="15" customHeight="1" x14ac:dyDescent="0.25">
      <c r="A8398" s="64" t="s">
        <v>3872</v>
      </c>
      <c r="B8398" s="64"/>
      <c r="C8398" s="65" t="s">
        <v>3</v>
      </c>
      <c r="D8398" s="65"/>
      <c r="E8398" s="65"/>
      <c r="F8398" s="12" t="s">
        <v>4</v>
      </c>
      <c r="G8398" s="12" t="s">
        <v>3725</v>
      </c>
      <c r="H8398" s="12" t="s">
        <v>3726</v>
      </c>
      <c r="I8398" s="12" t="s">
        <v>3727</v>
      </c>
    </row>
    <row r="8399" spans="1:9" ht="15" customHeight="1" x14ac:dyDescent="0.25">
      <c r="A8399" s="13" t="s">
        <v>3948</v>
      </c>
      <c r="B8399" s="14" t="s">
        <v>3949</v>
      </c>
      <c r="C8399" s="66" t="s">
        <v>17</v>
      </c>
      <c r="D8399" s="66"/>
      <c r="E8399" s="66"/>
      <c r="F8399" s="13" t="s">
        <v>25</v>
      </c>
      <c r="G8399" s="15">
        <v>0.17100000000000001</v>
      </c>
      <c r="H8399" s="16">
        <v>33.520000000000003</v>
      </c>
      <c r="I8399" s="16">
        <f>TRUNC(TRUNC(G8399,8)*H8399,2)</f>
        <v>5.73</v>
      </c>
    </row>
    <row r="8400" spans="1:9" ht="15" customHeight="1" x14ac:dyDescent="0.25">
      <c r="A8400" s="13" t="s">
        <v>3899</v>
      </c>
      <c r="B8400" s="14" t="s">
        <v>3900</v>
      </c>
      <c r="C8400" s="66" t="s">
        <v>17</v>
      </c>
      <c r="D8400" s="66"/>
      <c r="E8400" s="66"/>
      <c r="F8400" s="13" t="s">
        <v>25</v>
      </c>
      <c r="G8400" s="15">
        <v>8.5000000000000006E-2</v>
      </c>
      <c r="H8400" s="16">
        <v>24.37</v>
      </c>
      <c r="I8400" s="16">
        <f>TRUNC(TRUNC(G8400,8)*H8400,2)</f>
        <v>2.0699999999999998</v>
      </c>
    </row>
    <row r="8401" spans="1:9" ht="18" customHeight="1" x14ac:dyDescent="0.25">
      <c r="A8401" s="8"/>
      <c r="B8401" s="8"/>
      <c r="C8401" s="8"/>
      <c r="D8401" s="8"/>
      <c r="E8401" s="8"/>
      <c r="F8401" s="8"/>
      <c r="G8401" s="67" t="s">
        <v>3875</v>
      </c>
      <c r="H8401" s="67"/>
      <c r="I8401" s="17">
        <f>SUM(I8399:I8400)</f>
        <v>7.8000000000000007</v>
      </c>
    </row>
    <row r="8402" spans="1:9" ht="15" customHeight="1" x14ac:dyDescent="0.25">
      <c r="A8402" s="8"/>
      <c r="B8402" s="8"/>
      <c r="C8402" s="8"/>
      <c r="D8402" s="8"/>
      <c r="E8402" s="8"/>
      <c r="F8402" s="8"/>
      <c r="G8402" s="68" t="s">
        <v>3745</v>
      </c>
      <c r="H8402" s="68"/>
      <c r="I8402" s="4">
        <f>ROUND(SUM(I8397,I8401),2)</f>
        <v>249.51</v>
      </c>
    </row>
    <row r="8403" spans="1:9" ht="9.9499999999999993" customHeight="1" x14ac:dyDescent="0.25">
      <c r="A8403" s="8"/>
      <c r="B8403" s="8"/>
      <c r="C8403" s="8"/>
      <c r="D8403" s="8"/>
      <c r="E8403" s="8"/>
      <c r="F8403" s="8"/>
      <c r="G8403" s="62"/>
      <c r="H8403" s="62"/>
      <c r="I8403" s="62"/>
    </row>
    <row r="8404" spans="1:9" ht="20.100000000000001" customHeight="1" x14ac:dyDescent="0.25">
      <c r="A8404" s="63" t="s">
        <v>6372</v>
      </c>
      <c r="B8404" s="63"/>
      <c r="C8404" s="63"/>
      <c r="D8404" s="63"/>
      <c r="E8404" s="63"/>
      <c r="F8404" s="63"/>
      <c r="G8404" s="63"/>
      <c r="H8404" s="63"/>
      <c r="I8404" s="63"/>
    </row>
    <row r="8405" spans="1:9" ht="15" customHeight="1" x14ac:dyDescent="0.25">
      <c r="A8405" s="64" t="s">
        <v>3887</v>
      </c>
      <c r="B8405" s="64"/>
      <c r="C8405" s="65" t="s">
        <v>3</v>
      </c>
      <c r="D8405" s="65"/>
      <c r="E8405" s="65"/>
      <c r="F8405" s="12" t="s">
        <v>4</v>
      </c>
      <c r="G8405" s="12" t="s">
        <v>3725</v>
      </c>
      <c r="H8405" s="12" t="s">
        <v>3726</v>
      </c>
      <c r="I8405" s="12" t="s">
        <v>3727</v>
      </c>
    </row>
    <row r="8406" spans="1:9" ht="15" customHeight="1" x14ac:dyDescent="0.25">
      <c r="A8406" s="13" t="s">
        <v>4771</v>
      </c>
      <c r="B8406" s="14" t="s">
        <v>4772</v>
      </c>
      <c r="C8406" s="66" t="s">
        <v>17</v>
      </c>
      <c r="D8406" s="66"/>
      <c r="E8406" s="66"/>
      <c r="F8406" s="13" t="s">
        <v>740</v>
      </c>
      <c r="G8406" s="15">
        <v>2.4E-2</v>
      </c>
      <c r="H8406" s="16">
        <v>16.32</v>
      </c>
      <c r="I8406" s="16">
        <f>TRUNC(TRUNC(G8406,8)*H8406,2)</f>
        <v>0.39</v>
      </c>
    </row>
    <row r="8407" spans="1:9" ht="21" customHeight="1" x14ac:dyDescent="0.25">
      <c r="A8407" s="13" t="s">
        <v>4150</v>
      </c>
      <c r="B8407" s="14" t="s">
        <v>4151</v>
      </c>
      <c r="C8407" s="66" t="s">
        <v>17</v>
      </c>
      <c r="D8407" s="66"/>
      <c r="E8407" s="66"/>
      <c r="F8407" s="13" t="s">
        <v>178</v>
      </c>
      <c r="G8407" s="15">
        <v>0.45</v>
      </c>
      <c r="H8407" s="16">
        <v>3.36</v>
      </c>
      <c r="I8407" s="16">
        <f>TRUNC(TRUNC(G8407,8)*H8407,2)</f>
        <v>1.51</v>
      </c>
    </row>
    <row r="8408" spans="1:9" ht="29.1" customHeight="1" x14ac:dyDescent="0.25">
      <c r="A8408" s="13" t="s">
        <v>6373</v>
      </c>
      <c r="B8408" s="14" t="s">
        <v>6374</v>
      </c>
      <c r="C8408" s="66" t="s">
        <v>17</v>
      </c>
      <c r="D8408" s="66"/>
      <c r="E8408" s="66"/>
      <c r="F8408" s="13" t="s">
        <v>72</v>
      </c>
      <c r="G8408" s="15">
        <v>1.0815999999999999</v>
      </c>
      <c r="H8408" s="16">
        <v>21.78</v>
      </c>
      <c r="I8408" s="16">
        <f>TRUNC(TRUNC(G8408,8)*H8408,2)</f>
        <v>23.55</v>
      </c>
    </row>
    <row r="8409" spans="1:9" ht="15" customHeight="1" x14ac:dyDescent="0.25">
      <c r="A8409" s="8"/>
      <c r="B8409" s="8"/>
      <c r="C8409" s="8"/>
      <c r="D8409" s="8"/>
      <c r="E8409" s="8"/>
      <c r="F8409" s="8"/>
      <c r="G8409" s="67" t="s">
        <v>3896</v>
      </c>
      <c r="H8409" s="67"/>
      <c r="I8409" s="17">
        <f>SUM(I8406:I8408)</f>
        <v>25.45</v>
      </c>
    </row>
    <row r="8410" spans="1:9" ht="15" customHeight="1" x14ac:dyDescent="0.25">
      <c r="A8410" s="64" t="s">
        <v>3872</v>
      </c>
      <c r="B8410" s="64"/>
      <c r="C8410" s="65" t="s">
        <v>3</v>
      </c>
      <c r="D8410" s="65"/>
      <c r="E8410" s="65"/>
      <c r="F8410" s="12" t="s">
        <v>4</v>
      </c>
      <c r="G8410" s="12" t="s">
        <v>3725</v>
      </c>
      <c r="H8410" s="12" t="s">
        <v>3726</v>
      </c>
      <c r="I8410" s="12" t="s">
        <v>3727</v>
      </c>
    </row>
    <row r="8411" spans="1:9" ht="21" customHeight="1" x14ac:dyDescent="0.25">
      <c r="A8411" s="13" t="s">
        <v>3897</v>
      </c>
      <c r="B8411" s="14" t="s">
        <v>3898</v>
      </c>
      <c r="C8411" s="66" t="s">
        <v>17</v>
      </c>
      <c r="D8411" s="66"/>
      <c r="E8411" s="66"/>
      <c r="F8411" s="13" t="s">
        <v>25</v>
      </c>
      <c r="G8411" s="15">
        <v>9.7600000000000006E-2</v>
      </c>
      <c r="H8411" s="16">
        <v>33.07</v>
      </c>
      <c r="I8411" s="16">
        <f>TRUNC(TRUNC(G8411,8)*H8411,2)</f>
        <v>3.22</v>
      </c>
    </row>
    <row r="8412" spans="1:9" ht="15" customHeight="1" x14ac:dyDescent="0.25">
      <c r="A8412" s="13" t="s">
        <v>3948</v>
      </c>
      <c r="B8412" s="14" t="s">
        <v>3949</v>
      </c>
      <c r="C8412" s="66" t="s">
        <v>17</v>
      </c>
      <c r="D8412" s="66"/>
      <c r="E8412" s="66"/>
      <c r="F8412" s="13" t="s">
        <v>25</v>
      </c>
      <c r="G8412" s="15">
        <v>0.14829999999999999</v>
      </c>
      <c r="H8412" s="16">
        <v>33.520000000000003</v>
      </c>
      <c r="I8412" s="16">
        <f>TRUNC(TRUNC(G8412,8)*H8412,2)</f>
        <v>4.97</v>
      </c>
    </row>
    <row r="8413" spans="1:9" ht="15" customHeight="1" x14ac:dyDescent="0.25">
      <c r="A8413" s="13" t="s">
        <v>3899</v>
      </c>
      <c r="B8413" s="14" t="s">
        <v>3900</v>
      </c>
      <c r="C8413" s="66" t="s">
        <v>17</v>
      </c>
      <c r="D8413" s="66"/>
      <c r="E8413" s="66"/>
      <c r="F8413" s="13" t="s">
        <v>25</v>
      </c>
      <c r="G8413" s="15">
        <v>0.24590000000000001</v>
      </c>
      <c r="H8413" s="16">
        <v>24.37</v>
      </c>
      <c r="I8413" s="16">
        <f>TRUNC(TRUNC(G8413,8)*H8413,2)</f>
        <v>5.99</v>
      </c>
    </row>
    <row r="8414" spans="1:9" ht="18" customHeight="1" x14ac:dyDescent="0.25">
      <c r="A8414" s="8"/>
      <c r="B8414" s="8"/>
      <c r="C8414" s="8"/>
      <c r="D8414" s="8"/>
      <c r="E8414" s="8"/>
      <c r="F8414" s="8"/>
      <c r="G8414" s="67" t="s">
        <v>3875</v>
      </c>
      <c r="H8414" s="67"/>
      <c r="I8414" s="17">
        <f>SUM(I8411:I8413)</f>
        <v>14.18</v>
      </c>
    </row>
    <row r="8415" spans="1:9" ht="15" customHeight="1" x14ac:dyDescent="0.25">
      <c r="A8415" s="64" t="s">
        <v>3741</v>
      </c>
      <c r="B8415" s="64"/>
      <c r="C8415" s="65" t="s">
        <v>3</v>
      </c>
      <c r="D8415" s="65"/>
      <c r="E8415" s="65"/>
      <c r="F8415" s="12" t="s">
        <v>4</v>
      </c>
      <c r="G8415" s="12" t="s">
        <v>3725</v>
      </c>
      <c r="H8415" s="12" t="s">
        <v>3726</v>
      </c>
      <c r="I8415" s="12" t="s">
        <v>3727</v>
      </c>
    </row>
    <row r="8416" spans="1:9" ht="29.1" customHeight="1" x14ac:dyDescent="0.25">
      <c r="A8416" s="13" t="s">
        <v>4877</v>
      </c>
      <c r="B8416" s="14" t="s">
        <v>4878</v>
      </c>
      <c r="C8416" s="66" t="s">
        <v>17</v>
      </c>
      <c r="D8416" s="66"/>
      <c r="E8416" s="66"/>
      <c r="F8416" s="13" t="s">
        <v>76</v>
      </c>
      <c r="G8416" s="15">
        <v>7.3899999999999993E-2</v>
      </c>
      <c r="H8416" s="16">
        <v>574.70000000000005</v>
      </c>
      <c r="I8416" s="16">
        <f>TRUNC(TRUNC(G8416,8)*H8416,2)</f>
        <v>42.47</v>
      </c>
    </row>
    <row r="8417" spans="1:9" ht="15" customHeight="1" x14ac:dyDescent="0.25">
      <c r="A8417" s="8"/>
      <c r="B8417" s="8"/>
      <c r="C8417" s="8"/>
      <c r="D8417" s="8"/>
      <c r="E8417" s="8"/>
      <c r="F8417" s="8"/>
      <c r="G8417" s="67" t="s">
        <v>3744</v>
      </c>
      <c r="H8417" s="67"/>
      <c r="I8417" s="17">
        <f>SUM(I8416:I8416)</f>
        <v>42.47</v>
      </c>
    </row>
    <row r="8418" spans="1:9" ht="15" customHeight="1" x14ac:dyDescent="0.25">
      <c r="A8418" s="8"/>
      <c r="B8418" s="8"/>
      <c r="C8418" s="8"/>
      <c r="D8418" s="8"/>
      <c r="E8418" s="8"/>
      <c r="F8418" s="8"/>
      <c r="G8418" s="68" t="s">
        <v>3745</v>
      </c>
      <c r="H8418" s="68"/>
      <c r="I8418" s="4">
        <f>ROUND(SUM(I8409,I8414,I8417),2)</f>
        <v>82.1</v>
      </c>
    </row>
    <row r="8419" spans="1:9" ht="9.9499999999999993" customHeight="1" x14ac:dyDescent="0.25">
      <c r="A8419" s="8"/>
      <c r="B8419" s="8"/>
      <c r="C8419" s="8"/>
      <c r="D8419" s="8"/>
      <c r="E8419" s="8"/>
      <c r="F8419" s="8"/>
      <c r="G8419" s="62"/>
      <c r="H8419" s="62"/>
      <c r="I8419" s="62"/>
    </row>
    <row r="8420" spans="1:9" ht="20.100000000000001" customHeight="1" x14ac:dyDescent="0.25">
      <c r="A8420" s="63" t="s">
        <v>6375</v>
      </c>
      <c r="B8420" s="63"/>
      <c r="C8420" s="63"/>
      <c r="D8420" s="63"/>
      <c r="E8420" s="63"/>
      <c r="F8420" s="63"/>
      <c r="G8420" s="63"/>
      <c r="H8420" s="63"/>
      <c r="I8420" s="63"/>
    </row>
    <row r="8421" spans="1:9" ht="15" customHeight="1" x14ac:dyDescent="0.25">
      <c r="A8421" s="64" t="s">
        <v>3887</v>
      </c>
      <c r="B8421" s="64"/>
      <c r="C8421" s="65" t="s">
        <v>3</v>
      </c>
      <c r="D8421" s="65"/>
      <c r="E8421" s="65"/>
      <c r="F8421" s="12" t="s">
        <v>4</v>
      </c>
      <c r="G8421" s="12" t="s">
        <v>3725</v>
      </c>
      <c r="H8421" s="12" t="s">
        <v>3726</v>
      </c>
      <c r="I8421" s="12" t="s">
        <v>3727</v>
      </c>
    </row>
    <row r="8422" spans="1:9" ht="15" customHeight="1" x14ac:dyDescent="0.25">
      <c r="A8422" s="13" t="s">
        <v>4890</v>
      </c>
      <c r="B8422" s="14" t="s">
        <v>4891</v>
      </c>
      <c r="C8422" s="66" t="s">
        <v>17</v>
      </c>
      <c r="D8422" s="66"/>
      <c r="E8422" s="66"/>
      <c r="F8422" s="13" t="s">
        <v>740</v>
      </c>
      <c r="G8422" s="15">
        <v>1.2150000000000001</v>
      </c>
      <c r="H8422" s="16">
        <v>2.73</v>
      </c>
      <c r="I8422" s="16">
        <f>TRUNC(TRUNC(G8422,8)*H8422,2)</f>
        <v>3.31</v>
      </c>
    </row>
    <row r="8423" spans="1:9" ht="15" customHeight="1" x14ac:dyDescent="0.25">
      <c r="A8423" s="13" t="s">
        <v>5450</v>
      </c>
      <c r="B8423" s="14" t="s">
        <v>5451</v>
      </c>
      <c r="C8423" s="66" t="s">
        <v>17</v>
      </c>
      <c r="D8423" s="66"/>
      <c r="E8423" s="66"/>
      <c r="F8423" s="13" t="s">
        <v>740</v>
      </c>
      <c r="G8423" s="15">
        <v>0.24</v>
      </c>
      <c r="H8423" s="16">
        <v>0.84</v>
      </c>
      <c r="I8423" s="16">
        <f>TRUNC(TRUNC(G8423,8)*H8423,2)</f>
        <v>0.2</v>
      </c>
    </row>
    <row r="8424" spans="1:9" ht="21" customHeight="1" x14ac:dyDescent="0.25">
      <c r="A8424" s="13" t="s">
        <v>6376</v>
      </c>
      <c r="B8424" s="14" t="s">
        <v>6377</v>
      </c>
      <c r="C8424" s="66" t="s">
        <v>17</v>
      </c>
      <c r="D8424" s="66"/>
      <c r="E8424" s="66"/>
      <c r="F8424" s="13" t="s">
        <v>72</v>
      </c>
      <c r="G8424" s="15">
        <v>0.25</v>
      </c>
      <c r="H8424" s="16">
        <v>752.55</v>
      </c>
      <c r="I8424" s="16">
        <f>TRUNC(TRUNC(G8424,8)*H8424,2)</f>
        <v>188.13</v>
      </c>
    </row>
    <row r="8425" spans="1:9" ht="15" customHeight="1" x14ac:dyDescent="0.25">
      <c r="A8425" s="8"/>
      <c r="B8425" s="8"/>
      <c r="C8425" s="8"/>
      <c r="D8425" s="8"/>
      <c r="E8425" s="8"/>
      <c r="F8425" s="8"/>
      <c r="G8425" s="67" t="s">
        <v>3896</v>
      </c>
      <c r="H8425" s="67"/>
      <c r="I8425" s="17">
        <f>SUM(I8422:I8424)</f>
        <v>191.64</v>
      </c>
    </row>
    <row r="8426" spans="1:9" ht="15" customHeight="1" x14ac:dyDescent="0.25">
      <c r="A8426" s="64" t="s">
        <v>3872</v>
      </c>
      <c r="B8426" s="64"/>
      <c r="C8426" s="65" t="s">
        <v>3</v>
      </c>
      <c r="D8426" s="65"/>
      <c r="E8426" s="65"/>
      <c r="F8426" s="12" t="s">
        <v>4</v>
      </c>
      <c r="G8426" s="12" t="s">
        <v>3725</v>
      </c>
      <c r="H8426" s="12" t="s">
        <v>3726</v>
      </c>
      <c r="I8426" s="12" t="s">
        <v>3727</v>
      </c>
    </row>
    <row r="8427" spans="1:9" ht="15" customHeight="1" x14ac:dyDescent="0.25">
      <c r="A8427" s="13" t="s">
        <v>3948</v>
      </c>
      <c r="B8427" s="14" t="s">
        <v>3949</v>
      </c>
      <c r="C8427" s="66" t="s">
        <v>17</v>
      </c>
      <c r="D8427" s="66"/>
      <c r="E8427" s="66"/>
      <c r="F8427" s="13" t="s">
        <v>25</v>
      </c>
      <c r="G8427" s="15">
        <v>0.437</v>
      </c>
      <c r="H8427" s="16">
        <v>33.520000000000003</v>
      </c>
      <c r="I8427" s="16">
        <f>TRUNC(TRUNC(G8427,8)*H8427,2)</f>
        <v>14.64</v>
      </c>
    </row>
    <row r="8428" spans="1:9" ht="15" customHeight="1" x14ac:dyDescent="0.25">
      <c r="A8428" s="13" t="s">
        <v>3899</v>
      </c>
      <c r="B8428" s="14" t="s">
        <v>3900</v>
      </c>
      <c r="C8428" s="66" t="s">
        <v>17</v>
      </c>
      <c r="D8428" s="66"/>
      <c r="E8428" s="66"/>
      <c r="F8428" s="13" t="s">
        <v>25</v>
      </c>
      <c r="G8428" s="15">
        <v>0.218</v>
      </c>
      <c r="H8428" s="16">
        <v>24.37</v>
      </c>
      <c r="I8428" s="16">
        <f>TRUNC(TRUNC(G8428,8)*H8428,2)</f>
        <v>5.31</v>
      </c>
    </row>
    <row r="8429" spans="1:9" ht="18" customHeight="1" x14ac:dyDescent="0.25">
      <c r="A8429" s="8"/>
      <c r="B8429" s="8"/>
      <c r="C8429" s="8"/>
      <c r="D8429" s="8"/>
      <c r="E8429" s="8"/>
      <c r="F8429" s="8"/>
      <c r="G8429" s="67" t="s">
        <v>3875</v>
      </c>
      <c r="H8429" s="67"/>
      <c r="I8429" s="17">
        <f>SUM(I8427:I8428)</f>
        <v>19.95</v>
      </c>
    </row>
    <row r="8430" spans="1:9" ht="15" customHeight="1" x14ac:dyDescent="0.25">
      <c r="A8430" s="8"/>
      <c r="B8430" s="8"/>
      <c r="C8430" s="8"/>
      <c r="D8430" s="8"/>
      <c r="E8430" s="8"/>
      <c r="F8430" s="8"/>
      <c r="G8430" s="68" t="s">
        <v>3745</v>
      </c>
      <c r="H8430" s="68"/>
      <c r="I8430" s="4">
        <f>ROUND(SUM(I8425,I8429),2)</f>
        <v>211.59</v>
      </c>
    </row>
    <row r="8431" spans="1:9" ht="9.9499999999999993" customHeight="1" x14ac:dyDescent="0.25">
      <c r="A8431" s="8"/>
      <c r="B8431" s="8"/>
      <c r="C8431" s="8"/>
      <c r="D8431" s="8"/>
      <c r="E8431" s="8"/>
      <c r="F8431" s="8"/>
      <c r="G8431" s="62"/>
      <c r="H8431" s="62"/>
      <c r="I8431" s="62"/>
    </row>
    <row r="8432" spans="1:9" ht="20.100000000000001" customHeight="1" x14ac:dyDescent="0.25">
      <c r="A8432" s="63" t="s">
        <v>6378</v>
      </c>
      <c r="B8432" s="63"/>
      <c r="C8432" s="63"/>
      <c r="D8432" s="63"/>
      <c r="E8432" s="63"/>
      <c r="F8432" s="63"/>
      <c r="G8432" s="63"/>
      <c r="H8432" s="63"/>
      <c r="I8432" s="63"/>
    </row>
    <row r="8433" spans="1:9" ht="15" customHeight="1" x14ac:dyDescent="0.25">
      <c r="A8433" s="64" t="s">
        <v>3887</v>
      </c>
      <c r="B8433" s="64"/>
      <c r="C8433" s="65" t="s">
        <v>3</v>
      </c>
      <c r="D8433" s="65"/>
      <c r="E8433" s="65"/>
      <c r="F8433" s="12" t="s">
        <v>4</v>
      </c>
      <c r="G8433" s="12" t="s">
        <v>3725</v>
      </c>
      <c r="H8433" s="12" t="s">
        <v>3726</v>
      </c>
      <c r="I8433" s="12" t="s">
        <v>3727</v>
      </c>
    </row>
    <row r="8434" spans="1:9" ht="15" customHeight="1" x14ac:dyDescent="0.25">
      <c r="A8434" s="13" t="s">
        <v>6379</v>
      </c>
      <c r="B8434" s="14" t="s">
        <v>2991</v>
      </c>
      <c r="C8434" s="66" t="s">
        <v>188</v>
      </c>
      <c r="D8434" s="66"/>
      <c r="E8434" s="66"/>
      <c r="F8434" s="13" t="s">
        <v>465</v>
      </c>
      <c r="G8434" s="15">
        <v>1.02</v>
      </c>
      <c r="H8434" s="16">
        <v>7.89</v>
      </c>
      <c r="I8434" s="16">
        <f>TRUNC(TRUNC(G8434,8)*H8434,2)</f>
        <v>8.0399999999999991</v>
      </c>
    </row>
    <row r="8435" spans="1:9" ht="15" customHeight="1" x14ac:dyDescent="0.25">
      <c r="A8435" s="8"/>
      <c r="B8435" s="8"/>
      <c r="C8435" s="8"/>
      <c r="D8435" s="8"/>
      <c r="E8435" s="8"/>
      <c r="F8435" s="8"/>
      <c r="G8435" s="67" t="s">
        <v>3896</v>
      </c>
      <c r="H8435" s="67"/>
      <c r="I8435" s="17">
        <f>SUM(I8434:I8434)</f>
        <v>8.0399999999999991</v>
      </c>
    </row>
    <row r="8436" spans="1:9" ht="15" customHeight="1" x14ac:dyDescent="0.25">
      <c r="A8436" s="64" t="s">
        <v>3872</v>
      </c>
      <c r="B8436" s="64"/>
      <c r="C8436" s="65" t="s">
        <v>3</v>
      </c>
      <c r="D8436" s="65"/>
      <c r="E8436" s="65"/>
      <c r="F8436" s="12" t="s">
        <v>4</v>
      </c>
      <c r="G8436" s="12" t="s">
        <v>3725</v>
      </c>
      <c r="H8436" s="12" t="s">
        <v>3726</v>
      </c>
      <c r="I8436" s="12" t="s">
        <v>3727</v>
      </c>
    </row>
    <row r="8437" spans="1:9" ht="15" customHeight="1" x14ac:dyDescent="0.25">
      <c r="A8437" s="13" t="s">
        <v>4269</v>
      </c>
      <c r="B8437" s="14" t="s">
        <v>4270</v>
      </c>
      <c r="C8437" s="66" t="s">
        <v>17</v>
      </c>
      <c r="D8437" s="66"/>
      <c r="E8437" s="66"/>
      <c r="F8437" s="13" t="s">
        <v>25</v>
      </c>
      <c r="G8437" s="15">
        <v>0.13</v>
      </c>
      <c r="H8437" s="16">
        <v>33.94</v>
      </c>
      <c r="I8437" s="16">
        <f>TRUNC(TRUNC(G8437,8)*H8437,2)</f>
        <v>4.41</v>
      </c>
    </row>
    <row r="8438" spans="1:9" ht="15" customHeight="1" x14ac:dyDescent="0.25">
      <c r="A8438" s="13" t="s">
        <v>3899</v>
      </c>
      <c r="B8438" s="14" t="s">
        <v>3900</v>
      </c>
      <c r="C8438" s="66" t="s">
        <v>17</v>
      </c>
      <c r="D8438" s="66"/>
      <c r="E8438" s="66"/>
      <c r="F8438" s="13" t="s">
        <v>25</v>
      </c>
      <c r="G8438" s="15">
        <v>0.13</v>
      </c>
      <c r="H8438" s="16">
        <v>24.37</v>
      </c>
      <c r="I8438" s="16">
        <f>TRUNC(TRUNC(G8438,8)*H8438,2)</f>
        <v>3.16</v>
      </c>
    </row>
    <row r="8439" spans="1:9" ht="18" customHeight="1" x14ac:dyDescent="0.25">
      <c r="A8439" s="8"/>
      <c r="B8439" s="8"/>
      <c r="C8439" s="8"/>
      <c r="D8439" s="8"/>
      <c r="E8439" s="8"/>
      <c r="F8439" s="8"/>
      <c r="G8439" s="67" t="s">
        <v>3875</v>
      </c>
      <c r="H8439" s="67"/>
      <c r="I8439" s="17">
        <f>SUM(I8437:I8438)</f>
        <v>7.57</v>
      </c>
    </row>
    <row r="8440" spans="1:9" ht="15" customHeight="1" x14ac:dyDescent="0.25">
      <c r="A8440" s="8"/>
      <c r="B8440" s="8"/>
      <c r="C8440" s="8"/>
      <c r="D8440" s="8"/>
      <c r="E8440" s="8"/>
      <c r="F8440" s="8"/>
      <c r="G8440" s="68" t="s">
        <v>3745</v>
      </c>
      <c r="H8440" s="68"/>
      <c r="I8440" s="4">
        <f>ROUND(SUM(I8435,I8439),2)</f>
        <v>15.61</v>
      </c>
    </row>
    <row r="8441" spans="1:9" ht="9.9499999999999993" customHeight="1" x14ac:dyDescent="0.25">
      <c r="A8441" s="8"/>
      <c r="B8441" s="8"/>
      <c r="C8441" s="8"/>
      <c r="D8441" s="8"/>
      <c r="E8441" s="8"/>
      <c r="F8441" s="8"/>
      <c r="G8441" s="62"/>
      <c r="H8441" s="62"/>
      <c r="I8441" s="62"/>
    </row>
    <row r="8442" spans="1:9" ht="20.100000000000001" customHeight="1" x14ac:dyDescent="0.25">
      <c r="A8442" s="63" t="s">
        <v>6380</v>
      </c>
      <c r="B8442" s="63"/>
      <c r="C8442" s="63"/>
      <c r="D8442" s="63"/>
      <c r="E8442" s="63"/>
      <c r="F8442" s="63"/>
      <c r="G8442" s="63"/>
      <c r="H8442" s="63"/>
      <c r="I8442" s="63"/>
    </row>
    <row r="8443" spans="1:9" ht="15" customHeight="1" x14ac:dyDescent="0.25">
      <c r="A8443" s="64" t="s">
        <v>3887</v>
      </c>
      <c r="B8443" s="64"/>
      <c r="C8443" s="65" t="s">
        <v>3</v>
      </c>
      <c r="D8443" s="65"/>
      <c r="E8443" s="65"/>
      <c r="F8443" s="12" t="s">
        <v>4</v>
      </c>
      <c r="G8443" s="12" t="s">
        <v>3725</v>
      </c>
      <c r="H8443" s="12" t="s">
        <v>3726</v>
      </c>
      <c r="I8443" s="12" t="s">
        <v>3727</v>
      </c>
    </row>
    <row r="8444" spans="1:9" ht="15" customHeight="1" x14ac:dyDescent="0.25">
      <c r="A8444" s="13" t="s">
        <v>6381</v>
      </c>
      <c r="B8444" s="14" t="s">
        <v>6382</v>
      </c>
      <c r="C8444" s="66" t="s">
        <v>188</v>
      </c>
      <c r="D8444" s="66"/>
      <c r="E8444" s="66"/>
      <c r="F8444" s="13" t="s">
        <v>286</v>
      </c>
      <c r="G8444" s="15">
        <v>1</v>
      </c>
      <c r="H8444" s="16">
        <v>671.8</v>
      </c>
      <c r="I8444" s="16">
        <f>TRUNC(TRUNC(G8444,8)*H8444,2)</f>
        <v>671.8</v>
      </c>
    </row>
    <row r="8445" spans="1:9" ht="15" customHeight="1" x14ac:dyDescent="0.25">
      <c r="A8445" s="8"/>
      <c r="B8445" s="8"/>
      <c r="C8445" s="8"/>
      <c r="D8445" s="8"/>
      <c r="E8445" s="8"/>
      <c r="F8445" s="8"/>
      <c r="G8445" s="67" t="s">
        <v>3896</v>
      </c>
      <c r="H8445" s="67"/>
      <c r="I8445" s="17">
        <f>SUM(I8444:I8444)</f>
        <v>671.8</v>
      </c>
    </row>
    <row r="8446" spans="1:9" ht="15" customHeight="1" x14ac:dyDescent="0.25">
      <c r="A8446" s="64" t="s">
        <v>3872</v>
      </c>
      <c r="B8446" s="64"/>
      <c r="C8446" s="65" t="s">
        <v>3</v>
      </c>
      <c r="D8446" s="65"/>
      <c r="E8446" s="65"/>
      <c r="F8446" s="12" t="s">
        <v>4</v>
      </c>
      <c r="G8446" s="12" t="s">
        <v>3725</v>
      </c>
      <c r="H8446" s="12" t="s">
        <v>3726</v>
      </c>
      <c r="I8446" s="12" t="s">
        <v>3727</v>
      </c>
    </row>
    <row r="8447" spans="1:9" ht="15" customHeight="1" x14ac:dyDescent="0.25">
      <c r="A8447" s="13" t="s">
        <v>4269</v>
      </c>
      <c r="B8447" s="14" t="s">
        <v>4270</v>
      </c>
      <c r="C8447" s="66" t="s">
        <v>17</v>
      </c>
      <c r="D8447" s="66"/>
      <c r="E8447" s="66"/>
      <c r="F8447" s="13" t="s">
        <v>25</v>
      </c>
      <c r="G8447" s="15">
        <v>2</v>
      </c>
      <c r="H8447" s="16">
        <v>33.94</v>
      </c>
      <c r="I8447" s="16">
        <f>TRUNC(TRUNC(G8447,8)*H8447,2)</f>
        <v>67.88</v>
      </c>
    </row>
    <row r="8448" spans="1:9" ht="15" customHeight="1" x14ac:dyDescent="0.25">
      <c r="A8448" s="13" t="s">
        <v>3899</v>
      </c>
      <c r="B8448" s="14" t="s">
        <v>3900</v>
      </c>
      <c r="C8448" s="66" t="s">
        <v>17</v>
      </c>
      <c r="D8448" s="66"/>
      <c r="E8448" s="66"/>
      <c r="F8448" s="13" t="s">
        <v>25</v>
      </c>
      <c r="G8448" s="15">
        <v>2</v>
      </c>
      <c r="H8448" s="16">
        <v>24.37</v>
      </c>
      <c r="I8448" s="16">
        <f>TRUNC(TRUNC(G8448,8)*H8448,2)</f>
        <v>48.74</v>
      </c>
    </row>
    <row r="8449" spans="1:9" ht="18" customHeight="1" x14ac:dyDescent="0.25">
      <c r="A8449" s="8"/>
      <c r="B8449" s="8"/>
      <c r="C8449" s="8"/>
      <c r="D8449" s="8"/>
      <c r="E8449" s="8"/>
      <c r="F8449" s="8"/>
      <c r="G8449" s="67" t="s">
        <v>3875</v>
      </c>
      <c r="H8449" s="67"/>
      <c r="I8449" s="17">
        <f>SUM(I8447:I8448)</f>
        <v>116.62</v>
      </c>
    </row>
    <row r="8450" spans="1:9" ht="15" customHeight="1" x14ac:dyDescent="0.25">
      <c r="A8450" s="8"/>
      <c r="B8450" s="8"/>
      <c r="C8450" s="8"/>
      <c r="D8450" s="8"/>
      <c r="E8450" s="8"/>
      <c r="F8450" s="8"/>
      <c r="G8450" s="68" t="s">
        <v>3745</v>
      </c>
      <c r="H8450" s="68"/>
      <c r="I8450" s="4">
        <f>ROUND(SUM(I8445,I8449),2)</f>
        <v>788.42</v>
      </c>
    </row>
    <row r="8451" spans="1:9" ht="9.9499999999999993" customHeight="1" x14ac:dyDescent="0.25">
      <c r="A8451" s="8"/>
      <c r="B8451" s="8"/>
      <c r="C8451" s="8"/>
      <c r="D8451" s="8"/>
      <c r="E8451" s="8"/>
      <c r="F8451" s="8"/>
      <c r="G8451" s="62"/>
      <c r="H8451" s="62"/>
      <c r="I8451" s="62"/>
    </row>
    <row r="8452" spans="1:9" ht="20.100000000000001" customHeight="1" x14ac:dyDescent="0.25">
      <c r="A8452" s="63" t="s">
        <v>6383</v>
      </c>
      <c r="B8452" s="63"/>
      <c r="C8452" s="63"/>
      <c r="D8452" s="63"/>
      <c r="E8452" s="63"/>
      <c r="F8452" s="63"/>
      <c r="G8452" s="63"/>
      <c r="H8452" s="63"/>
      <c r="I8452" s="63"/>
    </row>
    <row r="8453" spans="1:9" ht="15" customHeight="1" x14ac:dyDescent="0.25">
      <c r="A8453" s="64" t="s">
        <v>3887</v>
      </c>
      <c r="B8453" s="64"/>
      <c r="C8453" s="65" t="s">
        <v>3</v>
      </c>
      <c r="D8453" s="65"/>
      <c r="E8453" s="65"/>
      <c r="F8453" s="12" t="s">
        <v>4</v>
      </c>
      <c r="G8453" s="12" t="s">
        <v>3725</v>
      </c>
      <c r="H8453" s="12" t="s">
        <v>3726</v>
      </c>
      <c r="I8453" s="12" t="s">
        <v>3727</v>
      </c>
    </row>
    <row r="8454" spans="1:9" ht="15" customHeight="1" x14ac:dyDescent="0.25">
      <c r="A8454" s="13" t="s">
        <v>6384</v>
      </c>
      <c r="B8454" s="14" t="s">
        <v>6385</v>
      </c>
      <c r="C8454" s="66" t="s">
        <v>188</v>
      </c>
      <c r="D8454" s="66"/>
      <c r="E8454" s="66"/>
      <c r="F8454" s="13" t="s">
        <v>286</v>
      </c>
      <c r="G8454" s="15">
        <v>1</v>
      </c>
      <c r="H8454" s="16">
        <v>21.15</v>
      </c>
      <c r="I8454" s="16">
        <f>TRUNC(TRUNC(G8454,8)*H8454,2)</f>
        <v>21.15</v>
      </c>
    </row>
    <row r="8455" spans="1:9" ht="15" customHeight="1" x14ac:dyDescent="0.25">
      <c r="A8455" s="8"/>
      <c r="B8455" s="8"/>
      <c r="C8455" s="8"/>
      <c r="D8455" s="8"/>
      <c r="E8455" s="8"/>
      <c r="F8455" s="8"/>
      <c r="G8455" s="67" t="s">
        <v>3896</v>
      </c>
      <c r="H8455" s="67"/>
      <c r="I8455" s="17">
        <f>SUM(I8454:I8454)</f>
        <v>21.15</v>
      </c>
    </row>
    <row r="8456" spans="1:9" ht="15" customHeight="1" x14ac:dyDescent="0.25">
      <c r="A8456" s="8"/>
      <c r="B8456" s="8"/>
      <c r="C8456" s="8"/>
      <c r="D8456" s="8"/>
      <c r="E8456" s="8"/>
      <c r="F8456" s="8"/>
      <c r="G8456" s="68" t="s">
        <v>3745</v>
      </c>
      <c r="H8456" s="68"/>
      <c r="I8456" s="4">
        <f>ROUND(SUM(I8455),2)</f>
        <v>21.15</v>
      </c>
    </row>
    <row r="8457" spans="1:9" ht="9.9499999999999993" customHeight="1" x14ac:dyDescent="0.25">
      <c r="A8457" s="8"/>
      <c r="B8457" s="8"/>
      <c r="C8457" s="8"/>
      <c r="D8457" s="8"/>
      <c r="E8457" s="8"/>
      <c r="F8457" s="8"/>
      <c r="G8457" s="62"/>
      <c r="H8457" s="62"/>
      <c r="I8457" s="62"/>
    </row>
    <row r="8458" spans="1:9" ht="20.100000000000001" customHeight="1" x14ac:dyDescent="0.25">
      <c r="A8458" s="63" t="s">
        <v>6386</v>
      </c>
      <c r="B8458" s="63"/>
      <c r="C8458" s="63"/>
      <c r="D8458" s="63"/>
      <c r="E8458" s="63"/>
      <c r="F8458" s="63"/>
      <c r="G8458" s="63"/>
      <c r="H8458" s="63"/>
      <c r="I8458" s="63"/>
    </row>
    <row r="8459" spans="1:9" ht="15" customHeight="1" x14ac:dyDescent="0.25">
      <c r="A8459" s="64" t="s">
        <v>3887</v>
      </c>
      <c r="B8459" s="64"/>
      <c r="C8459" s="65" t="s">
        <v>3</v>
      </c>
      <c r="D8459" s="65"/>
      <c r="E8459" s="65"/>
      <c r="F8459" s="12" t="s">
        <v>4</v>
      </c>
      <c r="G8459" s="12" t="s">
        <v>3725</v>
      </c>
      <c r="H8459" s="12" t="s">
        <v>3726</v>
      </c>
      <c r="I8459" s="12" t="s">
        <v>3727</v>
      </c>
    </row>
    <row r="8460" spans="1:9" ht="21" customHeight="1" x14ac:dyDescent="0.25">
      <c r="A8460" s="13" t="s">
        <v>4947</v>
      </c>
      <c r="B8460" s="14" t="s">
        <v>4948</v>
      </c>
      <c r="C8460" s="66" t="s">
        <v>17</v>
      </c>
      <c r="D8460" s="66"/>
      <c r="E8460" s="66"/>
      <c r="F8460" s="13" t="s">
        <v>61</v>
      </c>
      <c r="G8460" s="15">
        <v>1</v>
      </c>
      <c r="H8460" s="16">
        <v>4.12</v>
      </c>
      <c r="I8460" s="16">
        <f>TRUNC(TRUNC(G8460,8)*H8460,2)</f>
        <v>4.12</v>
      </c>
    </row>
    <row r="8461" spans="1:9" ht="15" customHeight="1" x14ac:dyDescent="0.25">
      <c r="A8461" s="8"/>
      <c r="B8461" s="8"/>
      <c r="C8461" s="8"/>
      <c r="D8461" s="8"/>
      <c r="E8461" s="8"/>
      <c r="F8461" s="8"/>
      <c r="G8461" s="67" t="s">
        <v>3896</v>
      </c>
      <c r="H8461" s="67"/>
      <c r="I8461" s="17">
        <f>SUM(I8460:I8460)</f>
        <v>4.12</v>
      </c>
    </row>
    <row r="8462" spans="1:9" ht="15" customHeight="1" x14ac:dyDescent="0.25">
      <c r="A8462" s="64" t="s">
        <v>3872</v>
      </c>
      <c r="B8462" s="64"/>
      <c r="C8462" s="65" t="s">
        <v>3</v>
      </c>
      <c r="D8462" s="65"/>
      <c r="E8462" s="65"/>
      <c r="F8462" s="12" t="s">
        <v>4</v>
      </c>
      <c r="G8462" s="12" t="s">
        <v>3725</v>
      </c>
      <c r="H8462" s="12" t="s">
        <v>3726</v>
      </c>
      <c r="I8462" s="12" t="s">
        <v>3727</v>
      </c>
    </row>
    <row r="8463" spans="1:9" ht="21" customHeight="1" x14ac:dyDescent="0.25">
      <c r="A8463" s="13" t="s">
        <v>4267</v>
      </c>
      <c r="B8463" s="14" t="s">
        <v>4268</v>
      </c>
      <c r="C8463" s="66" t="s">
        <v>17</v>
      </c>
      <c r="D8463" s="66"/>
      <c r="E8463" s="66"/>
      <c r="F8463" s="13" t="s">
        <v>25</v>
      </c>
      <c r="G8463" s="15">
        <v>0.27800000000000002</v>
      </c>
      <c r="H8463" s="16">
        <v>25.56</v>
      </c>
      <c r="I8463" s="16">
        <f>TRUNC(TRUNC(G8463,8)*H8463,2)</f>
        <v>7.1</v>
      </c>
    </row>
    <row r="8464" spans="1:9" ht="15" customHeight="1" x14ac:dyDescent="0.25">
      <c r="A8464" s="13" t="s">
        <v>4269</v>
      </c>
      <c r="B8464" s="14" t="s">
        <v>4270</v>
      </c>
      <c r="C8464" s="66" t="s">
        <v>17</v>
      </c>
      <c r="D8464" s="66"/>
      <c r="E8464" s="66"/>
      <c r="F8464" s="13" t="s">
        <v>25</v>
      </c>
      <c r="G8464" s="15">
        <v>0.27800000000000002</v>
      </c>
      <c r="H8464" s="16">
        <v>33.94</v>
      </c>
      <c r="I8464" s="16">
        <f>TRUNC(TRUNC(G8464,8)*H8464,2)</f>
        <v>9.43</v>
      </c>
    </row>
    <row r="8465" spans="1:9" ht="18" customHeight="1" x14ac:dyDescent="0.25">
      <c r="A8465" s="8"/>
      <c r="B8465" s="8"/>
      <c r="C8465" s="8"/>
      <c r="D8465" s="8"/>
      <c r="E8465" s="8"/>
      <c r="F8465" s="8"/>
      <c r="G8465" s="67" t="s">
        <v>3875</v>
      </c>
      <c r="H8465" s="67"/>
      <c r="I8465" s="17">
        <f>SUM(I8463:I8464)</f>
        <v>16.53</v>
      </c>
    </row>
    <row r="8466" spans="1:9" ht="15" customHeight="1" x14ac:dyDescent="0.25">
      <c r="A8466" s="8"/>
      <c r="B8466" s="8"/>
      <c r="C8466" s="8"/>
      <c r="D8466" s="8"/>
      <c r="E8466" s="8"/>
      <c r="F8466" s="8"/>
      <c r="G8466" s="68" t="s">
        <v>3745</v>
      </c>
      <c r="H8466" s="68"/>
      <c r="I8466" s="4">
        <f>ROUND(SUM(I8461,I8465),2)</f>
        <v>20.65</v>
      </c>
    </row>
    <row r="8467" spans="1:9" ht="9.9499999999999993" customHeight="1" x14ac:dyDescent="0.25">
      <c r="A8467" s="8"/>
      <c r="B8467" s="8"/>
      <c r="C8467" s="8"/>
      <c r="D8467" s="8"/>
      <c r="E8467" s="8"/>
      <c r="F8467" s="8"/>
      <c r="G8467" s="62"/>
      <c r="H8467" s="62"/>
      <c r="I8467" s="62"/>
    </row>
    <row r="8468" spans="1:9" ht="20.100000000000001" customHeight="1" x14ac:dyDescent="0.25">
      <c r="A8468" s="63" t="s">
        <v>6387</v>
      </c>
      <c r="B8468" s="63"/>
      <c r="C8468" s="63"/>
      <c r="D8468" s="63"/>
      <c r="E8468" s="63"/>
      <c r="F8468" s="63"/>
      <c r="G8468" s="63"/>
      <c r="H8468" s="63"/>
      <c r="I8468" s="63"/>
    </row>
    <row r="8469" spans="1:9" ht="15" customHeight="1" x14ac:dyDescent="0.25">
      <c r="A8469" s="64" t="s">
        <v>3887</v>
      </c>
      <c r="B8469" s="64"/>
      <c r="C8469" s="65" t="s">
        <v>3</v>
      </c>
      <c r="D8469" s="65"/>
      <c r="E8469" s="65"/>
      <c r="F8469" s="12" t="s">
        <v>4</v>
      </c>
      <c r="G8469" s="12" t="s">
        <v>3725</v>
      </c>
      <c r="H8469" s="12" t="s">
        <v>3726</v>
      </c>
      <c r="I8469" s="12" t="s">
        <v>3727</v>
      </c>
    </row>
    <row r="8470" spans="1:9" ht="15" customHeight="1" x14ac:dyDescent="0.25">
      <c r="A8470" s="13" t="s">
        <v>6388</v>
      </c>
      <c r="B8470" s="14" t="s">
        <v>6389</v>
      </c>
      <c r="C8470" s="66" t="s">
        <v>188</v>
      </c>
      <c r="D8470" s="66"/>
      <c r="E8470" s="66"/>
      <c r="F8470" s="13" t="s">
        <v>465</v>
      </c>
      <c r="G8470" s="15">
        <v>1</v>
      </c>
      <c r="H8470" s="16">
        <v>12.7</v>
      </c>
      <c r="I8470" s="16">
        <f>TRUNC(TRUNC(G8470,8)*H8470,2)</f>
        <v>12.7</v>
      </c>
    </row>
    <row r="8471" spans="1:9" ht="15" customHeight="1" x14ac:dyDescent="0.25">
      <c r="A8471" s="8"/>
      <c r="B8471" s="8"/>
      <c r="C8471" s="8"/>
      <c r="D8471" s="8"/>
      <c r="E8471" s="8"/>
      <c r="F8471" s="8"/>
      <c r="G8471" s="67" t="s">
        <v>3896</v>
      </c>
      <c r="H8471" s="67"/>
      <c r="I8471" s="17">
        <f>SUM(I8470:I8470)</f>
        <v>12.7</v>
      </c>
    </row>
    <row r="8472" spans="1:9" ht="15" customHeight="1" x14ac:dyDescent="0.25">
      <c r="A8472" s="8"/>
      <c r="B8472" s="8"/>
      <c r="C8472" s="8"/>
      <c r="D8472" s="8"/>
      <c r="E8472" s="8"/>
      <c r="F8472" s="8"/>
      <c r="G8472" s="68" t="s">
        <v>3745</v>
      </c>
      <c r="H8472" s="68"/>
      <c r="I8472" s="4">
        <f>ROUND(SUM(I8471),2)</f>
        <v>12.7</v>
      </c>
    </row>
    <row r="8473" spans="1:9" ht="9.9499999999999993" customHeight="1" x14ac:dyDescent="0.25">
      <c r="A8473" s="8"/>
      <c r="B8473" s="8"/>
      <c r="C8473" s="8"/>
      <c r="D8473" s="8"/>
      <c r="E8473" s="8"/>
      <c r="F8473" s="8"/>
      <c r="G8473" s="62"/>
      <c r="H8473" s="62"/>
      <c r="I8473" s="62"/>
    </row>
    <row r="8474" spans="1:9" ht="20.100000000000001" customHeight="1" x14ac:dyDescent="0.25">
      <c r="A8474" s="63" t="s">
        <v>6390</v>
      </c>
      <c r="B8474" s="63"/>
      <c r="C8474" s="63"/>
      <c r="D8474" s="63"/>
      <c r="E8474" s="63"/>
      <c r="F8474" s="63"/>
      <c r="G8474" s="63"/>
      <c r="H8474" s="63"/>
      <c r="I8474" s="63"/>
    </row>
    <row r="8475" spans="1:9" ht="15" customHeight="1" x14ac:dyDescent="0.25">
      <c r="A8475" s="64" t="s">
        <v>3887</v>
      </c>
      <c r="B8475" s="64"/>
      <c r="C8475" s="65" t="s">
        <v>3</v>
      </c>
      <c r="D8475" s="65"/>
      <c r="E8475" s="65"/>
      <c r="F8475" s="12" t="s">
        <v>4</v>
      </c>
      <c r="G8475" s="12" t="s">
        <v>3725</v>
      </c>
      <c r="H8475" s="12" t="s">
        <v>3726</v>
      </c>
      <c r="I8475" s="12" t="s">
        <v>3727</v>
      </c>
    </row>
    <row r="8476" spans="1:9" ht="21" customHeight="1" x14ac:dyDescent="0.25">
      <c r="A8476" s="13" t="s">
        <v>4943</v>
      </c>
      <c r="B8476" s="14" t="s">
        <v>4944</v>
      </c>
      <c r="C8476" s="66" t="s">
        <v>17</v>
      </c>
      <c r="D8476" s="66"/>
      <c r="E8476" s="66"/>
      <c r="F8476" s="13" t="s">
        <v>61</v>
      </c>
      <c r="G8476" s="15">
        <v>1</v>
      </c>
      <c r="H8476" s="16">
        <v>2.41</v>
      </c>
      <c r="I8476" s="16">
        <f>TRUNC(TRUNC(G8476,8)*H8476,2)</f>
        <v>2.41</v>
      </c>
    </row>
    <row r="8477" spans="1:9" ht="15" customHeight="1" x14ac:dyDescent="0.25">
      <c r="A8477" s="8"/>
      <c r="B8477" s="8"/>
      <c r="C8477" s="8"/>
      <c r="D8477" s="8"/>
      <c r="E8477" s="8"/>
      <c r="F8477" s="8"/>
      <c r="G8477" s="67" t="s">
        <v>3896</v>
      </c>
      <c r="H8477" s="67"/>
      <c r="I8477" s="17">
        <f>SUM(I8476:I8476)</f>
        <v>2.41</v>
      </c>
    </row>
    <row r="8478" spans="1:9" ht="15" customHeight="1" x14ac:dyDescent="0.25">
      <c r="A8478" s="64" t="s">
        <v>3872</v>
      </c>
      <c r="B8478" s="64"/>
      <c r="C8478" s="65" t="s">
        <v>3</v>
      </c>
      <c r="D8478" s="65"/>
      <c r="E8478" s="65"/>
      <c r="F8478" s="12" t="s">
        <v>4</v>
      </c>
      <c r="G8478" s="12" t="s">
        <v>3725</v>
      </c>
      <c r="H8478" s="12" t="s">
        <v>3726</v>
      </c>
      <c r="I8478" s="12" t="s">
        <v>3727</v>
      </c>
    </row>
    <row r="8479" spans="1:9" ht="21" customHeight="1" x14ac:dyDescent="0.25">
      <c r="A8479" s="13" t="s">
        <v>4267</v>
      </c>
      <c r="B8479" s="14" t="s">
        <v>4268</v>
      </c>
      <c r="C8479" s="66" t="s">
        <v>17</v>
      </c>
      <c r="D8479" s="66"/>
      <c r="E8479" s="66"/>
      <c r="F8479" s="13" t="s">
        <v>25</v>
      </c>
      <c r="G8479" s="15">
        <v>0.20599999999999999</v>
      </c>
      <c r="H8479" s="16">
        <v>25.56</v>
      </c>
      <c r="I8479" s="16">
        <f>TRUNC(TRUNC(G8479,8)*H8479,2)</f>
        <v>5.26</v>
      </c>
    </row>
    <row r="8480" spans="1:9" ht="15" customHeight="1" x14ac:dyDescent="0.25">
      <c r="A8480" s="13" t="s">
        <v>4269</v>
      </c>
      <c r="B8480" s="14" t="s">
        <v>4270</v>
      </c>
      <c r="C8480" s="66" t="s">
        <v>17</v>
      </c>
      <c r="D8480" s="66"/>
      <c r="E8480" s="66"/>
      <c r="F8480" s="13" t="s">
        <v>25</v>
      </c>
      <c r="G8480" s="15">
        <v>0.20599999999999999</v>
      </c>
      <c r="H8480" s="16">
        <v>33.94</v>
      </c>
      <c r="I8480" s="16">
        <f>TRUNC(TRUNC(G8480,8)*H8480,2)</f>
        <v>6.99</v>
      </c>
    </row>
    <row r="8481" spans="1:9" ht="18" customHeight="1" x14ac:dyDescent="0.25">
      <c r="A8481" s="8"/>
      <c r="B8481" s="8"/>
      <c r="C8481" s="8"/>
      <c r="D8481" s="8"/>
      <c r="E8481" s="8"/>
      <c r="F8481" s="8"/>
      <c r="G8481" s="67" t="s">
        <v>3875</v>
      </c>
      <c r="H8481" s="67"/>
      <c r="I8481" s="17">
        <f>SUM(I8479:I8480)</f>
        <v>12.25</v>
      </c>
    </row>
    <row r="8482" spans="1:9" ht="15" customHeight="1" x14ac:dyDescent="0.25">
      <c r="A8482" s="8"/>
      <c r="B8482" s="8"/>
      <c r="C8482" s="8"/>
      <c r="D8482" s="8"/>
      <c r="E8482" s="8"/>
      <c r="F8482" s="8"/>
      <c r="G8482" s="68" t="s">
        <v>3745</v>
      </c>
      <c r="H8482" s="68"/>
      <c r="I8482" s="4">
        <f>ROUND(SUM(I8477,I8481),2)</f>
        <v>14.66</v>
      </c>
    </row>
    <row r="8483" spans="1:9" ht="9.9499999999999993" customHeight="1" x14ac:dyDescent="0.25">
      <c r="A8483" s="8"/>
      <c r="B8483" s="8"/>
      <c r="C8483" s="8"/>
      <c r="D8483" s="8"/>
      <c r="E8483" s="8"/>
      <c r="F8483" s="8"/>
      <c r="G8483" s="62"/>
      <c r="H8483" s="62"/>
      <c r="I8483" s="62"/>
    </row>
    <row r="8484" spans="1:9" ht="20.100000000000001" customHeight="1" x14ac:dyDescent="0.25">
      <c r="A8484" s="63" t="s">
        <v>6391</v>
      </c>
      <c r="B8484" s="63"/>
      <c r="C8484" s="63"/>
      <c r="D8484" s="63"/>
      <c r="E8484" s="63"/>
      <c r="F8484" s="63"/>
      <c r="G8484" s="63"/>
      <c r="H8484" s="63"/>
      <c r="I8484" s="63"/>
    </row>
    <row r="8485" spans="1:9" ht="15" customHeight="1" x14ac:dyDescent="0.25">
      <c r="A8485" s="64" t="s">
        <v>3887</v>
      </c>
      <c r="B8485" s="64"/>
      <c r="C8485" s="65" t="s">
        <v>3</v>
      </c>
      <c r="D8485" s="65"/>
      <c r="E8485" s="65"/>
      <c r="F8485" s="12" t="s">
        <v>4</v>
      </c>
      <c r="G8485" s="12" t="s">
        <v>3725</v>
      </c>
      <c r="H8485" s="12" t="s">
        <v>3726</v>
      </c>
      <c r="I8485" s="12" t="s">
        <v>3727</v>
      </c>
    </row>
    <row r="8486" spans="1:9" ht="21" customHeight="1" x14ac:dyDescent="0.25">
      <c r="A8486" s="13" t="s">
        <v>6392</v>
      </c>
      <c r="B8486" s="14" t="s">
        <v>3058</v>
      </c>
      <c r="C8486" s="66" t="s">
        <v>4496</v>
      </c>
      <c r="D8486" s="66"/>
      <c r="E8486" s="66"/>
      <c r="F8486" s="13" t="s">
        <v>178</v>
      </c>
      <c r="G8486" s="15">
        <v>1</v>
      </c>
      <c r="H8486" s="16">
        <v>181.8</v>
      </c>
      <c r="I8486" s="16">
        <f>ROUND(ROUND(G8486,8)*H8486,2)</f>
        <v>181.8</v>
      </c>
    </row>
    <row r="8487" spans="1:9" ht="15" customHeight="1" x14ac:dyDescent="0.25">
      <c r="A8487" s="8"/>
      <c r="B8487" s="8"/>
      <c r="C8487" s="8"/>
      <c r="D8487" s="8"/>
      <c r="E8487" s="8"/>
      <c r="F8487" s="8"/>
      <c r="G8487" s="67" t="s">
        <v>3896</v>
      </c>
      <c r="H8487" s="67"/>
      <c r="I8487" s="17">
        <f>SUM(I8486:I8486)</f>
        <v>181.8</v>
      </c>
    </row>
    <row r="8488" spans="1:9" ht="15" customHeight="1" x14ac:dyDescent="0.25">
      <c r="A8488" s="64" t="s">
        <v>3872</v>
      </c>
      <c r="B8488" s="64"/>
      <c r="C8488" s="65" t="s">
        <v>3</v>
      </c>
      <c r="D8488" s="65"/>
      <c r="E8488" s="65"/>
      <c r="F8488" s="12" t="s">
        <v>4</v>
      </c>
      <c r="G8488" s="12" t="s">
        <v>3725</v>
      </c>
      <c r="H8488" s="12" t="s">
        <v>3726</v>
      </c>
      <c r="I8488" s="12" t="s">
        <v>3727</v>
      </c>
    </row>
    <row r="8489" spans="1:9" ht="21" customHeight="1" x14ac:dyDescent="0.25">
      <c r="A8489" s="13" t="s">
        <v>4267</v>
      </c>
      <c r="B8489" s="14" t="s">
        <v>4268</v>
      </c>
      <c r="C8489" s="66" t="s">
        <v>17</v>
      </c>
      <c r="D8489" s="66"/>
      <c r="E8489" s="66"/>
      <c r="F8489" s="13" t="s">
        <v>25</v>
      </c>
      <c r="G8489" s="15">
        <v>0.5</v>
      </c>
      <c r="H8489" s="16">
        <v>25.56</v>
      </c>
      <c r="I8489" s="16">
        <f>ROUND(ROUND(G8489,8)*H8489,2)</f>
        <v>12.78</v>
      </c>
    </row>
    <row r="8490" spans="1:9" ht="15" customHeight="1" x14ac:dyDescent="0.25">
      <c r="A8490" s="13" t="s">
        <v>4269</v>
      </c>
      <c r="B8490" s="14" t="s">
        <v>4270</v>
      </c>
      <c r="C8490" s="66" t="s">
        <v>17</v>
      </c>
      <c r="D8490" s="66"/>
      <c r="E8490" s="66"/>
      <c r="F8490" s="13" t="s">
        <v>25</v>
      </c>
      <c r="G8490" s="15">
        <v>0.5</v>
      </c>
      <c r="H8490" s="16">
        <v>33.94</v>
      </c>
      <c r="I8490" s="16">
        <f>ROUND(ROUND(G8490,8)*H8490,2)</f>
        <v>16.97</v>
      </c>
    </row>
    <row r="8491" spans="1:9" ht="18" customHeight="1" x14ac:dyDescent="0.25">
      <c r="A8491" s="8"/>
      <c r="B8491" s="8"/>
      <c r="C8491" s="8"/>
      <c r="D8491" s="8"/>
      <c r="E8491" s="8"/>
      <c r="F8491" s="8"/>
      <c r="G8491" s="67" t="s">
        <v>3875</v>
      </c>
      <c r="H8491" s="67"/>
      <c r="I8491" s="17">
        <f>SUM(I8489:I8490)</f>
        <v>29.75</v>
      </c>
    </row>
    <row r="8492" spans="1:9" ht="15" customHeight="1" x14ac:dyDescent="0.25">
      <c r="A8492" s="69" t="s">
        <v>5605</v>
      </c>
      <c r="B8492" s="69"/>
      <c r="C8492" s="69"/>
      <c r="D8492" s="8"/>
      <c r="E8492" s="8"/>
      <c r="F8492" s="8"/>
      <c r="G8492" s="68" t="s">
        <v>3745</v>
      </c>
      <c r="H8492" s="68"/>
      <c r="I8492" s="4">
        <v>211.55</v>
      </c>
    </row>
    <row r="8493" spans="1:9" ht="2.1" customHeight="1" x14ac:dyDescent="0.25">
      <c r="A8493" s="69"/>
      <c r="B8493" s="69"/>
      <c r="C8493" s="69"/>
      <c r="D8493" s="8"/>
      <c r="E8493" s="8"/>
      <c r="F8493" s="8"/>
      <c r="G8493" s="8"/>
      <c r="H8493" s="8"/>
      <c r="I8493" s="8"/>
    </row>
    <row r="8494" spans="1:9" ht="9.9499999999999993" customHeight="1" x14ac:dyDescent="0.25">
      <c r="A8494" s="8"/>
      <c r="B8494" s="8"/>
      <c r="C8494" s="8"/>
      <c r="D8494" s="8"/>
      <c r="E8494" s="8"/>
      <c r="F8494" s="8"/>
      <c r="G8494" s="62"/>
      <c r="H8494" s="62"/>
      <c r="I8494" s="62"/>
    </row>
    <row r="8495" spans="1:9" ht="20.100000000000001" customHeight="1" x14ac:dyDescent="0.25">
      <c r="A8495" s="63" t="s">
        <v>6393</v>
      </c>
      <c r="B8495" s="63"/>
      <c r="C8495" s="63"/>
      <c r="D8495" s="63"/>
      <c r="E8495" s="63"/>
      <c r="F8495" s="63"/>
      <c r="G8495" s="63"/>
      <c r="H8495" s="63"/>
      <c r="I8495" s="63"/>
    </row>
    <row r="8496" spans="1:9" ht="15" customHeight="1" x14ac:dyDescent="0.25">
      <c r="A8496" s="64" t="s">
        <v>3887</v>
      </c>
      <c r="B8496" s="64"/>
      <c r="C8496" s="65" t="s">
        <v>3</v>
      </c>
      <c r="D8496" s="65"/>
      <c r="E8496" s="65"/>
      <c r="F8496" s="12" t="s">
        <v>4</v>
      </c>
      <c r="G8496" s="12" t="s">
        <v>3725</v>
      </c>
      <c r="H8496" s="12" t="s">
        <v>3726</v>
      </c>
      <c r="I8496" s="12" t="s">
        <v>3727</v>
      </c>
    </row>
    <row r="8497" spans="1:9" ht="21" customHeight="1" x14ac:dyDescent="0.25">
      <c r="A8497" s="13" t="s">
        <v>6394</v>
      </c>
      <c r="B8497" s="14" t="s">
        <v>3063</v>
      </c>
      <c r="C8497" s="66" t="s">
        <v>4496</v>
      </c>
      <c r="D8497" s="66"/>
      <c r="E8497" s="66"/>
      <c r="F8497" s="13" t="s">
        <v>61</v>
      </c>
      <c r="G8497" s="15">
        <v>1</v>
      </c>
      <c r="H8497" s="16">
        <v>126</v>
      </c>
      <c r="I8497" s="16">
        <f>ROUND(ROUND(G8497,8)*H8497,2)</f>
        <v>126</v>
      </c>
    </row>
    <row r="8498" spans="1:9" ht="15" customHeight="1" x14ac:dyDescent="0.25">
      <c r="A8498" s="8"/>
      <c r="B8498" s="8"/>
      <c r="C8498" s="8"/>
      <c r="D8498" s="8"/>
      <c r="E8498" s="8"/>
      <c r="F8498" s="8"/>
      <c r="G8498" s="67" t="s">
        <v>3896</v>
      </c>
      <c r="H8498" s="67"/>
      <c r="I8498" s="17">
        <f>SUM(I8497:I8497)</f>
        <v>126</v>
      </c>
    </row>
    <row r="8499" spans="1:9" ht="15" customHeight="1" x14ac:dyDescent="0.25">
      <c r="A8499" s="64" t="s">
        <v>3872</v>
      </c>
      <c r="B8499" s="64"/>
      <c r="C8499" s="65" t="s">
        <v>3</v>
      </c>
      <c r="D8499" s="65"/>
      <c r="E8499" s="65"/>
      <c r="F8499" s="12" t="s">
        <v>4</v>
      </c>
      <c r="G8499" s="12" t="s">
        <v>3725</v>
      </c>
      <c r="H8499" s="12" t="s">
        <v>3726</v>
      </c>
      <c r="I8499" s="12" t="s">
        <v>3727</v>
      </c>
    </row>
    <row r="8500" spans="1:9" ht="21" customHeight="1" x14ac:dyDescent="0.25">
      <c r="A8500" s="13" t="s">
        <v>4267</v>
      </c>
      <c r="B8500" s="14" t="s">
        <v>4268</v>
      </c>
      <c r="C8500" s="66" t="s">
        <v>17</v>
      </c>
      <c r="D8500" s="66"/>
      <c r="E8500" s="66"/>
      <c r="F8500" s="13" t="s">
        <v>25</v>
      </c>
      <c r="G8500" s="15">
        <v>0.3</v>
      </c>
      <c r="H8500" s="16">
        <v>25.56</v>
      </c>
      <c r="I8500" s="16">
        <f>ROUND(ROUND(G8500,8)*H8500,2)</f>
        <v>7.67</v>
      </c>
    </row>
    <row r="8501" spans="1:9" ht="15" customHeight="1" x14ac:dyDescent="0.25">
      <c r="A8501" s="13" t="s">
        <v>4269</v>
      </c>
      <c r="B8501" s="14" t="s">
        <v>4270</v>
      </c>
      <c r="C8501" s="66" t="s">
        <v>17</v>
      </c>
      <c r="D8501" s="66"/>
      <c r="E8501" s="66"/>
      <c r="F8501" s="13" t="s">
        <v>25</v>
      </c>
      <c r="G8501" s="15">
        <v>0.3</v>
      </c>
      <c r="H8501" s="16">
        <v>33.94</v>
      </c>
      <c r="I8501" s="16">
        <f>ROUND(ROUND(G8501,8)*H8501,2)</f>
        <v>10.18</v>
      </c>
    </row>
    <row r="8502" spans="1:9" ht="18" customHeight="1" x14ac:dyDescent="0.25">
      <c r="A8502" s="8"/>
      <c r="B8502" s="8"/>
      <c r="C8502" s="8"/>
      <c r="D8502" s="8"/>
      <c r="E8502" s="8"/>
      <c r="F8502" s="8"/>
      <c r="G8502" s="67" t="s">
        <v>3875</v>
      </c>
      <c r="H8502" s="67"/>
      <c r="I8502" s="17">
        <f>SUM(I8500:I8501)</f>
        <v>17.850000000000001</v>
      </c>
    </row>
    <row r="8503" spans="1:9" ht="15" customHeight="1" x14ac:dyDescent="0.25">
      <c r="A8503" s="69" t="s">
        <v>5324</v>
      </c>
      <c r="B8503" s="69"/>
      <c r="C8503" s="69"/>
      <c r="D8503" s="8"/>
      <c r="E8503" s="8"/>
      <c r="F8503" s="8"/>
      <c r="G8503" s="68" t="s">
        <v>3745</v>
      </c>
      <c r="H8503" s="68"/>
      <c r="I8503" s="4">
        <v>143.85</v>
      </c>
    </row>
    <row r="8504" spans="1:9" ht="2.1" customHeight="1" x14ac:dyDescent="0.25">
      <c r="A8504" s="69"/>
      <c r="B8504" s="69"/>
      <c r="C8504" s="69"/>
      <c r="D8504" s="8"/>
      <c r="E8504" s="8"/>
      <c r="F8504" s="8"/>
      <c r="G8504" s="8"/>
      <c r="H8504" s="8"/>
      <c r="I8504" s="8"/>
    </row>
    <row r="8505" spans="1:9" ht="9.9499999999999993" customHeight="1" x14ac:dyDescent="0.25">
      <c r="A8505" s="8"/>
      <c r="B8505" s="8"/>
      <c r="C8505" s="8"/>
      <c r="D8505" s="8"/>
      <c r="E8505" s="8"/>
      <c r="F8505" s="8"/>
      <c r="G8505" s="62"/>
      <c r="H8505" s="62"/>
      <c r="I8505" s="62"/>
    </row>
    <row r="8506" spans="1:9" ht="20.100000000000001" customHeight="1" x14ac:dyDescent="0.25">
      <c r="A8506" s="63" t="s">
        <v>6395</v>
      </c>
      <c r="B8506" s="63"/>
      <c r="C8506" s="63"/>
      <c r="D8506" s="63"/>
      <c r="E8506" s="63"/>
      <c r="F8506" s="63"/>
      <c r="G8506" s="63"/>
      <c r="H8506" s="63"/>
      <c r="I8506" s="63"/>
    </row>
    <row r="8507" spans="1:9" ht="15" customHeight="1" x14ac:dyDescent="0.25">
      <c r="A8507" s="64" t="s">
        <v>3887</v>
      </c>
      <c r="B8507" s="64"/>
      <c r="C8507" s="65" t="s">
        <v>3</v>
      </c>
      <c r="D8507" s="65"/>
      <c r="E8507" s="65"/>
      <c r="F8507" s="12" t="s">
        <v>4</v>
      </c>
      <c r="G8507" s="12" t="s">
        <v>3725</v>
      </c>
      <c r="H8507" s="12" t="s">
        <v>3726</v>
      </c>
      <c r="I8507" s="12" t="s">
        <v>3727</v>
      </c>
    </row>
    <row r="8508" spans="1:9" ht="38.1" customHeight="1" x14ac:dyDescent="0.25">
      <c r="A8508" s="13" t="s">
        <v>6396</v>
      </c>
      <c r="B8508" s="14" t="s">
        <v>3066</v>
      </c>
      <c r="C8508" s="66" t="s">
        <v>4496</v>
      </c>
      <c r="D8508" s="66"/>
      <c r="E8508" s="66"/>
      <c r="F8508" s="13" t="s">
        <v>61</v>
      </c>
      <c r="G8508" s="15">
        <v>1</v>
      </c>
      <c r="H8508" s="16">
        <v>5723.21</v>
      </c>
      <c r="I8508" s="16">
        <f>ROUND(ROUND(G8508,8)*H8508,2)</f>
        <v>5723.21</v>
      </c>
    </row>
    <row r="8509" spans="1:9" ht="15" customHeight="1" x14ac:dyDescent="0.25">
      <c r="A8509" s="8"/>
      <c r="B8509" s="8"/>
      <c r="C8509" s="8"/>
      <c r="D8509" s="8"/>
      <c r="E8509" s="8"/>
      <c r="F8509" s="8"/>
      <c r="G8509" s="67" t="s">
        <v>3896</v>
      </c>
      <c r="H8509" s="67"/>
      <c r="I8509" s="17">
        <f>SUM(I8508:I8508)</f>
        <v>5723.21</v>
      </c>
    </row>
    <row r="8510" spans="1:9" ht="15" customHeight="1" x14ac:dyDescent="0.25">
      <c r="A8510" s="64" t="s">
        <v>3872</v>
      </c>
      <c r="B8510" s="64"/>
      <c r="C8510" s="65" t="s">
        <v>3</v>
      </c>
      <c r="D8510" s="65"/>
      <c r="E8510" s="65"/>
      <c r="F8510" s="12" t="s">
        <v>4</v>
      </c>
      <c r="G8510" s="12" t="s">
        <v>3725</v>
      </c>
      <c r="H8510" s="12" t="s">
        <v>3726</v>
      </c>
      <c r="I8510" s="12" t="s">
        <v>3727</v>
      </c>
    </row>
    <row r="8511" spans="1:9" ht="21" customHeight="1" x14ac:dyDescent="0.25">
      <c r="A8511" s="13" t="s">
        <v>4267</v>
      </c>
      <c r="B8511" s="14" t="s">
        <v>4268</v>
      </c>
      <c r="C8511" s="66" t="s">
        <v>17</v>
      </c>
      <c r="D8511" s="66"/>
      <c r="E8511" s="66"/>
      <c r="F8511" s="13" t="s">
        <v>25</v>
      </c>
      <c r="G8511" s="15">
        <v>1</v>
      </c>
      <c r="H8511" s="16">
        <v>25.56</v>
      </c>
      <c r="I8511" s="16">
        <f>ROUND(ROUND(G8511,8)*H8511,2)</f>
        <v>25.56</v>
      </c>
    </row>
    <row r="8512" spans="1:9" ht="15" customHeight="1" x14ac:dyDescent="0.25">
      <c r="A8512" s="13" t="s">
        <v>4269</v>
      </c>
      <c r="B8512" s="14" t="s">
        <v>4270</v>
      </c>
      <c r="C8512" s="66" t="s">
        <v>17</v>
      </c>
      <c r="D8512" s="66"/>
      <c r="E8512" s="66"/>
      <c r="F8512" s="13" t="s">
        <v>25</v>
      </c>
      <c r="G8512" s="15">
        <v>1</v>
      </c>
      <c r="H8512" s="16">
        <v>33.94</v>
      </c>
      <c r="I8512" s="16">
        <f>ROUND(ROUND(G8512,8)*H8512,2)</f>
        <v>33.94</v>
      </c>
    </row>
    <row r="8513" spans="1:9" ht="18" customHeight="1" x14ac:dyDescent="0.25">
      <c r="A8513" s="8"/>
      <c r="B8513" s="8"/>
      <c r="C8513" s="8"/>
      <c r="D8513" s="8"/>
      <c r="E8513" s="8"/>
      <c r="F8513" s="8"/>
      <c r="G8513" s="67" t="s">
        <v>3875</v>
      </c>
      <c r="H8513" s="67"/>
      <c r="I8513" s="17">
        <f>SUM(I8511:I8512)</f>
        <v>59.5</v>
      </c>
    </row>
    <row r="8514" spans="1:9" ht="15" customHeight="1" x14ac:dyDescent="0.25">
      <c r="A8514" s="69" t="s">
        <v>5331</v>
      </c>
      <c r="B8514" s="69"/>
      <c r="C8514" s="69"/>
      <c r="D8514" s="8"/>
      <c r="E8514" s="8"/>
      <c r="F8514" s="8"/>
      <c r="G8514" s="68" t="s">
        <v>3745</v>
      </c>
      <c r="H8514" s="68"/>
      <c r="I8514" s="4">
        <v>5782.71</v>
      </c>
    </row>
    <row r="8515" spans="1:9" ht="9" customHeight="1" x14ac:dyDescent="0.25">
      <c r="A8515" s="69"/>
      <c r="B8515" s="69"/>
      <c r="C8515" s="69"/>
      <c r="D8515" s="8"/>
      <c r="E8515" s="8"/>
      <c r="F8515" s="8"/>
      <c r="G8515" s="8"/>
      <c r="H8515" s="8"/>
      <c r="I8515" s="8"/>
    </row>
    <row r="8516" spans="1:9" ht="9.9499999999999993" customHeight="1" x14ac:dyDescent="0.25">
      <c r="A8516" s="8"/>
      <c r="B8516" s="8"/>
      <c r="C8516" s="8"/>
      <c r="D8516" s="8"/>
      <c r="E8516" s="8"/>
      <c r="F8516" s="8"/>
      <c r="G8516" s="62"/>
      <c r="H8516" s="62"/>
      <c r="I8516" s="62"/>
    </row>
    <row r="8517" spans="1:9" ht="20.100000000000001" customHeight="1" x14ac:dyDescent="0.25">
      <c r="A8517" s="63" t="s">
        <v>6397</v>
      </c>
      <c r="B8517" s="63"/>
      <c r="C8517" s="63"/>
      <c r="D8517" s="63"/>
      <c r="E8517" s="63"/>
      <c r="F8517" s="63"/>
      <c r="G8517" s="63"/>
      <c r="H8517" s="63"/>
      <c r="I8517" s="63"/>
    </row>
    <row r="8518" spans="1:9" ht="15" customHeight="1" x14ac:dyDescent="0.25">
      <c r="A8518" s="64" t="s">
        <v>3887</v>
      </c>
      <c r="B8518" s="64"/>
      <c r="C8518" s="65" t="s">
        <v>3</v>
      </c>
      <c r="D8518" s="65"/>
      <c r="E8518" s="65"/>
      <c r="F8518" s="12" t="s">
        <v>4</v>
      </c>
      <c r="G8518" s="12" t="s">
        <v>3725</v>
      </c>
      <c r="H8518" s="12" t="s">
        <v>3726</v>
      </c>
      <c r="I8518" s="12" t="s">
        <v>3727</v>
      </c>
    </row>
    <row r="8519" spans="1:9" ht="21" customHeight="1" x14ac:dyDescent="0.25">
      <c r="A8519" s="13" t="s">
        <v>6398</v>
      </c>
      <c r="B8519" s="14" t="s">
        <v>3070</v>
      </c>
      <c r="C8519" s="66" t="s">
        <v>4496</v>
      </c>
      <c r="D8519" s="66"/>
      <c r="E8519" s="66"/>
      <c r="F8519" s="13" t="s">
        <v>61</v>
      </c>
      <c r="G8519" s="15">
        <v>1</v>
      </c>
      <c r="H8519" s="16">
        <v>157.71</v>
      </c>
      <c r="I8519" s="16">
        <f>ROUND(ROUND(G8519,8)*H8519,2)</f>
        <v>157.71</v>
      </c>
    </row>
    <row r="8520" spans="1:9" ht="15" customHeight="1" x14ac:dyDescent="0.25">
      <c r="A8520" s="8"/>
      <c r="B8520" s="8"/>
      <c r="C8520" s="8"/>
      <c r="D8520" s="8"/>
      <c r="E8520" s="8"/>
      <c r="F8520" s="8"/>
      <c r="G8520" s="67" t="s">
        <v>3896</v>
      </c>
      <c r="H8520" s="67"/>
      <c r="I8520" s="17">
        <f>SUM(I8519:I8519)</f>
        <v>157.71</v>
      </c>
    </row>
    <row r="8521" spans="1:9" ht="15" customHeight="1" x14ac:dyDescent="0.25">
      <c r="A8521" s="64" t="s">
        <v>3872</v>
      </c>
      <c r="B8521" s="64"/>
      <c r="C8521" s="65" t="s">
        <v>3</v>
      </c>
      <c r="D8521" s="65"/>
      <c r="E8521" s="65"/>
      <c r="F8521" s="12" t="s">
        <v>4</v>
      </c>
      <c r="G8521" s="12" t="s">
        <v>3725</v>
      </c>
      <c r="H8521" s="12" t="s">
        <v>3726</v>
      </c>
      <c r="I8521" s="12" t="s">
        <v>3727</v>
      </c>
    </row>
    <row r="8522" spans="1:9" ht="21" customHeight="1" x14ac:dyDescent="0.25">
      <c r="A8522" s="13" t="s">
        <v>4267</v>
      </c>
      <c r="B8522" s="14" t="s">
        <v>4268</v>
      </c>
      <c r="C8522" s="66" t="s">
        <v>17</v>
      </c>
      <c r="D8522" s="66"/>
      <c r="E8522" s="66"/>
      <c r="F8522" s="13" t="s">
        <v>25</v>
      </c>
      <c r="G8522" s="15">
        <v>0.3</v>
      </c>
      <c r="H8522" s="16">
        <v>25.56</v>
      </c>
      <c r="I8522" s="16">
        <f>ROUND(ROUND(G8522,8)*H8522,2)</f>
        <v>7.67</v>
      </c>
    </row>
    <row r="8523" spans="1:9" ht="15" customHeight="1" x14ac:dyDescent="0.25">
      <c r="A8523" s="13" t="s">
        <v>4269</v>
      </c>
      <c r="B8523" s="14" t="s">
        <v>4270</v>
      </c>
      <c r="C8523" s="66" t="s">
        <v>17</v>
      </c>
      <c r="D8523" s="66"/>
      <c r="E8523" s="66"/>
      <c r="F8523" s="13" t="s">
        <v>25</v>
      </c>
      <c r="G8523" s="15">
        <v>0.3</v>
      </c>
      <c r="H8523" s="16">
        <v>33.94</v>
      </c>
      <c r="I8523" s="16">
        <f>ROUND(ROUND(G8523,8)*H8523,2)</f>
        <v>10.18</v>
      </c>
    </row>
    <row r="8524" spans="1:9" ht="18" customHeight="1" x14ac:dyDescent="0.25">
      <c r="A8524" s="8"/>
      <c r="B8524" s="8"/>
      <c r="C8524" s="8"/>
      <c r="D8524" s="8"/>
      <c r="E8524" s="8"/>
      <c r="F8524" s="8"/>
      <c r="G8524" s="67" t="s">
        <v>3875</v>
      </c>
      <c r="H8524" s="67"/>
      <c r="I8524" s="17">
        <f>SUM(I8522:I8523)</f>
        <v>17.850000000000001</v>
      </c>
    </row>
    <row r="8525" spans="1:9" ht="15" customHeight="1" x14ac:dyDescent="0.25">
      <c r="A8525" s="69" t="s">
        <v>5324</v>
      </c>
      <c r="B8525" s="69"/>
      <c r="C8525" s="69"/>
      <c r="D8525" s="8"/>
      <c r="E8525" s="8"/>
      <c r="F8525" s="8"/>
      <c r="G8525" s="68" t="s">
        <v>3745</v>
      </c>
      <c r="H8525" s="68"/>
      <c r="I8525" s="4">
        <v>175.56</v>
      </c>
    </row>
    <row r="8526" spans="1:9" ht="2.1" customHeight="1" x14ac:dyDescent="0.25">
      <c r="A8526" s="69"/>
      <c r="B8526" s="69"/>
      <c r="C8526" s="69"/>
      <c r="D8526" s="8"/>
      <c r="E8526" s="8"/>
      <c r="F8526" s="8"/>
      <c r="G8526" s="8"/>
      <c r="H8526" s="8"/>
      <c r="I8526" s="8"/>
    </row>
    <row r="8527" spans="1:9" ht="9.9499999999999993" customHeight="1" x14ac:dyDescent="0.25">
      <c r="A8527" s="8"/>
      <c r="B8527" s="8"/>
      <c r="C8527" s="8"/>
      <c r="D8527" s="8"/>
      <c r="E8527" s="8"/>
      <c r="F8527" s="8"/>
      <c r="G8527" s="62"/>
      <c r="H8527" s="62"/>
      <c r="I8527" s="62"/>
    </row>
    <row r="8528" spans="1:9" ht="20.100000000000001" customHeight="1" x14ac:dyDescent="0.25">
      <c r="A8528" s="63" t="s">
        <v>6399</v>
      </c>
      <c r="B8528" s="63"/>
      <c r="C8528" s="63"/>
      <c r="D8528" s="63"/>
      <c r="E8528" s="63"/>
      <c r="F8528" s="63"/>
      <c r="G8528" s="63"/>
      <c r="H8528" s="63"/>
      <c r="I8528" s="63"/>
    </row>
    <row r="8529" spans="1:9" ht="15" customHeight="1" x14ac:dyDescent="0.25">
      <c r="A8529" s="64" t="s">
        <v>3887</v>
      </c>
      <c r="B8529" s="64"/>
      <c r="C8529" s="65" t="s">
        <v>3</v>
      </c>
      <c r="D8529" s="65"/>
      <c r="E8529" s="65"/>
      <c r="F8529" s="12" t="s">
        <v>4</v>
      </c>
      <c r="G8529" s="12" t="s">
        <v>3725</v>
      </c>
      <c r="H8529" s="12" t="s">
        <v>3726</v>
      </c>
      <c r="I8529" s="12" t="s">
        <v>3727</v>
      </c>
    </row>
    <row r="8530" spans="1:9" ht="29.1" customHeight="1" x14ac:dyDescent="0.25">
      <c r="A8530" s="13" t="s">
        <v>6400</v>
      </c>
      <c r="B8530" s="14" t="s">
        <v>3074</v>
      </c>
      <c r="C8530" s="66" t="s">
        <v>4496</v>
      </c>
      <c r="D8530" s="66"/>
      <c r="E8530" s="66"/>
      <c r="F8530" s="13" t="s">
        <v>61</v>
      </c>
      <c r="G8530" s="15">
        <v>1</v>
      </c>
      <c r="H8530" s="16">
        <v>213.9</v>
      </c>
      <c r="I8530" s="16">
        <f>ROUND(ROUND(G8530,8)*H8530,2)</f>
        <v>213.9</v>
      </c>
    </row>
    <row r="8531" spans="1:9" ht="15" customHeight="1" x14ac:dyDescent="0.25">
      <c r="A8531" s="8"/>
      <c r="B8531" s="8"/>
      <c r="C8531" s="8"/>
      <c r="D8531" s="8"/>
      <c r="E8531" s="8"/>
      <c r="F8531" s="8"/>
      <c r="G8531" s="67" t="s">
        <v>3896</v>
      </c>
      <c r="H8531" s="67"/>
      <c r="I8531" s="17">
        <f>SUM(I8530:I8530)</f>
        <v>213.9</v>
      </c>
    </row>
    <row r="8532" spans="1:9" ht="15" customHeight="1" x14ac:dyDescent="0.25">
      <c r="A8532" s="64" t="s">
        <v>3872</v>
      </c>
      <c r="B8532" s="64"/>
      <c r="C8532" s="65" t="s">
        <v>3</v>
      </c>
      <c r="D8532" s="65"/>
      <c r="E8532" s="65"/>
      <c r="F8532" s="12" t="s">
        <v>4</v>
      </c>
      <c r="G8532" s="12" t="s">
        <v>3725</v>
      </c>
      <c r="H8532" s="12" t="s">
        <v>3726</v>
      </c>
      <c r="I8532" s="12" t="s">
        <v>3727</v>
      </c>
    </row>
    <row r="8533" spans="1:9" ht="21" customHeight="1" x14ac:dyDescent="0.25">
      <c r="A8533" s="13" t="s">
        <v>4267</v>
      </c>
      <c r="B8533" s="14" t="s">
        <v>4268</v>
      </c>
      <c r="C8533" s="66" t="s">
        <v>17</v>
      </c>
      <c r="D8533" s="66"/>
      <c r="E8533" s="66"/>
      <c r="F8533" s="13" t="s">
        <v>25</v>
      </c>
      <c r="G8533" s="15">
        <v>0.3</v>
      </c>
      <c r="H8533" s="16">
        <v>25.56</v>
      </c>
      <c r="I8533" s="16">
        <f>ROUND(ROUND(G8533,8)*H8533,2)</f>
        <v>7.67</v>
      </c>
    </row>
    <row r="8534" spans="1:9" ht="15" customHeight="1" x14ac:dyDescent="0.25">
      <c r="A8534" s="13" t="s">
        <v>4269</v>
      </c>
      <c r="B8534" s="14" t="s">
        <v>4270</v>
      </c>
      <c r="C8534" s="66" t="s">
        <v>17</v>
      </c>
      <c r="D8534" s="66"/>
      <c r="E8534" s="66"/>
      <c r="F8534" s="13" t="s">
        <v>25</v>
      </c>
      <c r="G8534" s="15">
        <v>0.3</v>
      </c>
      <c r="H8534" s="16">
        <v>33.94</v>
      </c>
      <c r="I8534" s="16">
        <f>ROUND(ROUND(G8534,8)*H8534,2)</f>
        <v>10.18</v>
      </c>
    </row>
    <row r="8535" spans="1:9" ht="18" customHeight="1" x14ac:dyDescent="0.25">
      <c r="A8535" s="8"/>
      <c r="B8535" s="8"/>
      <c r="C8535" s="8"/>
      <c r="D8535" s="8"/>
      <c r="E8535" s="8"/>
      <c r="F8535" s="8"/>
      <c r="G8535" s="67" t="s">
        <v>3875</v>
      </c>
      <c r="H8535" s="67"/>
      <c r="I8535" s="17">
        <f>SUM(I8533:I8534)</f>
        <v>17.850000000000001</v>
      </c>
    </row>
    <row r="8536" spans="1:9" ht="15" customHeight="1" x14ac:dyDescent="0.25">
      <c r="A8536" s="69" t="s">
        <v>5324</v>
      </c>
      <c r="B8536" s="69"/>
      <c r="C8536" s="69"/>
      <c r="D8536" s="8"/>
      <c r="E8536" s="8"/>
      <c r="F8536" s="8"/>
      <c r="G8536" s="68" t="s">
        <v>3745</v>
      </c>
      <c r="H8536" s="68"/>
      <c r="I8536" s="4">
        <v>231.75</v>
      </c>
    </row>
    <row r="8537" spans="1:9" ht="2.1" customHeight="1" x14ac:dyDescent="0.25">
      <c r="A8537" s="69"/>
      <c r="B8537" s="69"/>
      <c r="C8537" s="69"/>
      <c r="D8537" s="8"/>
      <c r="E8537" s="8"/>
      <c r="F8537" s="8"/>
      <c r="G8537" s="8"/>
      <c r="H8537" s="8"/>
      <c r="I8537" s="8"/>
    </row>
    <row r="8538" spans="1:9" ht="9.9499999999999993" customHeight="1" x14ac:dyDescent="0.25">
      <c r="A8538" s="8"/>
      <c r="B8538" s="8"/>
      <c r="C8538" s="8"/>
      <c r="D8538" s="8"/>
      <c r="E8538" s="8"/>
      <c r="F8538" s="8"/>
      <c r="G8538" s="62"/>
      <c r="H8538" s="62"/>
      <c r="I8538" s="62"/>
    </row>
    <row r="8539" spans="1:9" ht="20.100000000000001" customHeight="1" x14ac:dyDescent="0.25">
      <c r="A8539" s="63" t="s">
        <v>6401</v>
      </c>
      <c r="B8539" s="63"/>
      <c r="C8539" s="63"/>
      <c r="D8539" s="63"/>
      <c r="E8539" s="63"/>
      <c r="F8539" s="63"/>
      <c r="G8539" s="63"/>
      <c r="H8539" s="63"/>
      <c r="I8539" s="63"/>
    </row>
    <row r="8540" spans="1:9" ht="15" customHeight="1" x14ac:dyDescent="0.25">
      <c r="A8540" s="64" t="s">
        <v>3887</v>
      </c>
      <c r="B8540" s="64"/>
      <c r="C8540" s="65" t="s">
        <v>3</v>
      </c>
      <c r="D8540" s="65"/>
      <c r="E8540" s="65"/>
      <c r="F8540" s="12" t="s">
        <v>4</v>
      </c>
      <c r="G8540" s="12" t="s">
        <v>3725</v>
      </c>
      <c r="H8540" s="12" t="s">
        <v>3726</v>
      </c>
      <c r="I8540" s="12" t="s">
        <v>3727</v>
      </c>
    </row>
    <row r="8541" spans="1:9" ht="21" customHeight="1" x14ac:dyDescent="0.25">
      <c r="A8541" s="13" t="s">
        <v>6402</v>
      </c>
      <c r="B8541" s="14" t="s">
        <v>3077</v>
      </c>
      <c r="C8541" s="66" t="s">
        <v>4496</v>
      </c>
      <c r="D8541" s="66"/>
      <c r="E8541" s="66"/>
      <c r="F8541" s="13" t="s">
        <v>61</v>
      </c>
      <c r="G8541" s="15">
        <v>1</v>
      </c>
      <c r="H8541" s="16">
        <v>192.92</v>
      </c>
      <c r="I8541" s="16">
        <f>ROUND(ROUND(G8541,8)*H8541,2)</f>
        <v>192.92</v>
      </c>
    </row>
    <row r="8542" spans="1:9" ht="15" customHeight="1" x14ac:dyDescent="0.25">
      <c r="A8542" s="8"/>
      <c r="B8542" s="8"/>
      <c r="C8542" s="8"/>
      <c r="D8542" s="8"/>
      <c r="E8542" s="8"/>
      <c r="F8542" s="8"/>
      <c r="G8542" s="67" t="s">
        <v>3896</v>
      </c>
      <c r="H8542" s="67"/>
      <c r="I8542" s="17">
        <f>SUM(I8541:I8541)</f>
        <v>192.92</v>
      </c>
    </row>
    <row r="8543" spans="1:9" ht="15" customHeight="1" x14ac:dyDescent="0.25">
      <c r="A8543" s="64" t="s">
        <v>3872</v>
      </c>
      <c r="B8543" s="64"/>
      <c r="C8543" s="65" t="s">
        <v>3</v>
      </c>
      <c r="D8543" s="65"/>
      <c r="E8543" s="65"/>
      <c r="F8543" s="12" t="s">
        <v>4</v>
      </c>
      <c r="G8543" s="12" t="s">
        <v>3725</v>
      </c>
      <c r="H8543" s="12" t="s">
        <v>3726</v>
      </c>
      <c r="I8543" s="12" t="s">
        <v>3727</v>
      </c>
    </row>
    <row r="8544" spans="1:9" ht="21" customHeight="1" x14ac:dyDescent="0.25">
      <c r="A8544" s="13" t="s">
        <v>4267</v>
      </c>
      <c r="B8544" s="14" t="s">
        <v>4268</v>
      </c>
      <c r="C8544" s="66" t="s">
        <v>17</v>
      </c>
      <c r="D8544" s="66"/>
      <c r="E8544" s="66"/>
      <c r="F8544" s="13" t="s">
        <v>25</v>
      </c>
      <c r="G8544" s="15">
        <v>0.3</v>
      </c>
      <c r="H8544" s="16">
        <v>25.56</v>
      </c>
      <c r="I8544" s="16">
        <f>ROUND(ROUND(G8544,8)*H8544,2)</f>
        <v>7.67</v>
      </c>
    </row>
    <row r="8545" spans="1:9" ht="15" customHeight="1" x14ac:dyDescent="0.25">
      <c r="A8545" s="13" t="s">
        <v>4269</v>
      </c>
      <c r="B8545" s="14" t="s">
        <v>4270</v>
      </c>
      <c r="C8545" s="66" t="s">
        <v>17</v>
      </c>
      <c r="D8545" s="66"/>
      <c r="E8545" s="66"/>
      <c r="F8545" s="13" t="s">
        <v>25</v>
      </c>
      <c r="G8545" s="15">
        <v>0.3</v>
      </c>
      <c r="H8545" s="16">
        <v>33.94</v>
      </c>
      <c r="I8545" s="16">
        <f>ROUND(ROUND(G8545,8)*H8545,2)</f>
        <v>10.18</v>
      </c>
    </row>
    <row r="8546" spans="1:9" ht="18" customHeight="1" x14ac:dyDescent="0.25">
      <c r="A8546" s="8"/>
      <c r="B8546" s="8"/>
      <c r="C8546" s="8"/>
      <c r="D8546" s="8"/>
      <c r="E8546" s="8"/>
      <c r="F8546" s="8"/>
      <c r="G8546" s="67" t="s">
        <v>3875</v>
      </c>
      <c r="H8546" s="67"/>
      <c r="I8546" s="17">
        <f>SUM(I8544:I8545)</f>
        <v>17.850000000000001</v>
      </c>
    </row>
    <row r="8547" spans="1:9" ht="15" customHeight="1" x14ac:dyDescent="0.25">
      <c r="A8547" s="69" t="s">
        <v>5324</v>
      </c>
      <c r="B8547" s="69"/>
      <c r="C8547" s="69"/>
      <c r="D8547" s="8"/>
      <c r="E8547" s="8"/>
      <c r="F8547" s="8"/>
      <c r="G8547" s="68" t="s">
        <v>3745</v>
      </c>
      <c r="H8547" s="68"/>
      <c r="I8547" s="4">
        <v>210.77</v>
      </c>
    </row>
    <row r="8548" spans="1:9" ht="2.1" customHeight="1" x14ac:dyDescent="0.25">
      <c r="A8548" s="69"/>
      <c r="B8548" s="69"/>
      <c r="C8548" s="69"/>
      <c r="D8548" s="8"/>
      <c r="E8548" s="8"/>
      <c r="F8548" s="8"/>
      <c r="G8548" s="8"/>
      <c r="H8548" s="8"/>
      <c r="I8548" s="8"/>
    </row>
    <row r="8549" spans="1:9" ht="9.9499999999999993" customHeight="1" x14ac:dyDescent="0.25">
      <c r="A8549" s="8"/>
      <c r="B8549" s="8"/>
      <c r="C8549" s="8"/>
      <c r="D8549" s="8"/>
      <c r="E8549" s="8"/>
      <c r="F8549" s="8"/>
      <c r="G8549" s="62"/>
      <c r="H8549" s="62"/>
      <c r="I8549" s="62"/>
    </row>
    <row r="8550" spans="1:9" ht="20.100000000000001" customHeight="1" x14ac:dyDescent="0.25">
      <c r="A8550" s="63" t="s">
        <v>6403</v>
      </c>
      <c r="B8550" s="63"/>
      <c r="C8550" s="63"/>
      <c r="D8550" s="63"/>
      <c r="E8550" s="63"/>
      <c r="F8550" s="63"/>
      <c r="G8550" s="63"/>
      <c r="H8550" s="63"/>
      <c r="I8550" s="63"/>
    </row>
    <row r="8551" spans="1:9" ht="15" customHeight="1" x14ac:dyDescent="0.25">
      <c r="A8551" s="64" t="s">
        <v>3887</v>
      </c>
      <c r="B8551" s="64"/>
      <c r="C8551" s="65" t="s">
        <v>3</v>
      </c>
      <c r="D8551" s="65"/>
      <c r="E8551" s="65"/>
      <c r="F8551" s="12" t="s">
        <v>4</v>
      </c>
      <c r="G8551" s="12" t="s">
        <v>3725</v>
      </c>
      <c r="H8551" s="12" t="s">
        <v>3726</v>
      </c>
      <c r="I8551" s="12" t="s">
        <v>3727</v>
      </c>
    </row>
    <row r="8552" spans="1:9" ht="29.1" customHeight="1" x14ac:dyDescent="0.25">
      <c r="A8552" s="13" t="s">
        <v>6404</v>
      </c>
      <c r="B8552" s="14" t="s">
        <v>3082</v>
      </c>
      <c r="C8552" s="66" t="s">
        <v>4496</v>
      </c>
      <c r="D8552" s="66"/>
      <c r="E8552" s="66"/>
      <c r="F8552" s="13" t="s">
        <v>61</v>
      </c>
      <c r="G8552" s="15">
        <v>1</v>
      </c>
      <c r="H8552" s="16">
        <v>47868.22</v>
      </c>
      <c r="I8552" s="16">
        <f>ROUND(ROUND(G8552,8)*H8552,2)</f>
        <v>47868.22</v>
      </c>
    </row>
    <row r="8553" spans="1:9" ht="15" customHeight="1" x14ac:dyDescent="0.25">
      <c r="A8553" s="8"/>
      <c r="B8553" s="8"/>
      <c r="C8553" s="8"/>
      <c r="D8553" s="8"/>
      <c r="E8553" s="8"/>
      <c r="F8553" s="8"/>
      <c r="G8553" s="67" t="s">
        <v>3896</v>
      </c>
      <c r="H8553" s="67"/>
      <c r="I8553" s="17">
        <f>SUM(I8552:I8552)</f>
        <v>47868.22</v>
      </c>
    </row>
    <row r="8554" spans="1:9" ht="15" customHeight="1" x14ac:dyDescent="0.25">
      <c r="A8554" s="69" t="s">
        <v>6405</v>
      </c>
      <c r="B8554" s="69"/>
      <c r="C8554" s="69"/>
      <c r="D8554" s="8"/>
      <c r="E8554" s="8"/>
      <c r="F8554" s="8"/>
      <c r="G8554" s="68" t="s">
        <v>3745</v>
      </c>
      <c r="H8554" s="68"/>
      <c r="I8554" s="4">
        <v>47868.22</v>
      </c>
    </row>
    <row r="8555" spans="1:9" ht="9.9499999999999993" customHeight="1" x14ac:dyDescent="0.25">
      <c r="A8555" s="8"/>
      <c r="B8555" s="8"/>
      <c r="C8555" s="8"/>
      <c r="D8555" s="8"/>
      <c r="E8555" s="8"/>
      <c r="F8555" s="8"/>
      <c r="G8555" s="62"/>
      <c r="H8555" s="62"/>
      <c r="I8555" s="62"/>
    </row>
    <row r="8556" spans="1:9" ht="20.100000000000001" customHeight="1" x14ac:dyDescent="0.25">
      <c r="A8556" s="63" t="s">
        <v>6406</v>
      </c>
      <c r="B8556" s="63"/>
      <c r="C8556" s="63"/>
      <c r="D8556" s="63"/>
      <c r="E8556" s="63"/>
      <c r="F8556" s="63"/>
      <c r="G8556" s="63"/>
      <c r="H8556" s="63"/>
      <c r="I8556" s="63"/>
    </row>
    <row r="8557" spans="1:9" ht="15" customHeight="1" x14ac:dyDescent="0.25">
      <c r="A8557" s="64" t="s">
        <v>3887</v>
      </c>
      <c r="B8557" s="64"/>
      <c r="C8557" s="65" t="s">
        <v>3</v>
      </c>
      <c r="D8557" s="65"/>
      <c r="E8557" s="65"/>
      <c r="F8557" s="12" t="s">
        <v>4</v>
      </c>
      <c r="G8557" s="12" t="s">
        <v>3725</v>
      </c>
      <c r="H8557" s="12" t="s">
        <v>3726</v>
      </c>
      <c r="I8557" s="12" t="s">
        <v>3727</v>
      </c>
    </row>
    <row r="8558" spans="1:9" ht="21" customHeight="1" x14ac:dyDescent="0.25">
      <c r="A8558" s="13" t="s">
        <v>6407</v>
      </c>
      <c r="B8558" s="14" t="s">
        <v>3085</v>
      </c>
      <c r="C8558" s="66" t="s">
        <v>4496</v>
      </c>
      <c r="D8558" s="66"/>
      <c r="E8558" s="66"/>
      <c r="F8558" s="13" t="s">
        <v>61</v>
      </c>
      <c r="G8558" s="15">
        <v>1</v>
      </c>
      <c r="H8558" s="16">
        <v>176871.6</v>
      </c>
      <c r="I8558" s="16">
        <f>ROUND(ROUND(G8558,8)*H8558,2)</f>
        <v>176871.6</v>
      </c>
    </row>
    <row r="8559" spans="1:9" ht="15" customHeight="1" x14ac:dyDescent="0.25">
      <c r="A8559" s="8"/>
      <c r="B8559" s="8"/>
      <c r="C8559" s="8"/>
      <c r="D8559" s="8"/>
      <c r="E8559" s="8"/>
      <c r="F8559" s="8"/>
      <c r="G8559" s="67" t="s">
        <v>3896</v>
      </c>
      <c r="H8559" s="67"/>
      <c r="I8559" s="17">
        <f>SUM(I8558:I8558)</f>
        <v>176871.6</v>
      </c>
    </row>
    <row r="8560" spans="1:9" ht="15" customHeight="1" x14ac:dyDescent="0.25">
      <c r="A8560" s="69" t="s">
        <v>6405</v>
      </c>
      <c r="B8560" s="69"/>
      <c r="C8560" s="69"/>
      <c r="D8560" s="8"/>
      <c r="E8560" s="8"/>
      <c r="F8560" s="8"/>
      <c r="G8560" s="68" t="s">
        <v>3745</v>
      </c>
      <c r="H8560" s="68"/>
      <c r="I8560" s="4">
        <v>176871.6</v>
      </c>
    </row>
    <row r="8561" spans="1:9" ht="9.9499999999999993" customHeight="1" x14ac:dyDescent="0.25">
      <c r="A8561" s="8"/>
      <c r="B8561" s="8"/>
      <c r="C8561" s="8"/>
      <c r="D8561" s="8"/>
      <c r="E8561" s="8"/>
      <c r="F8561" s="8"/>
      <c r="G8561" s="62"/>
      <c r="H8561" s="62"/>
      <c r="I8561" s="62"/>
    </row>
    <row r="8562" spans="1:9" ht="20.100000000000001" customHeight="1" x14ac:dyDescent="0.25">
      <c r="A8562" s="63" t="s">
        <v>6408</v>
      </c>
      <c r="B8562" s="63"/>
      <c r="C8562" s="63"/>
      <c r="D8562" s="63"/>
      <c r="E8562" s="63"/>
      <c r="F8562" s="63"/>
      <c r="G8562" s="63"/>
      <c r="H8562" s="63"/>
      <c r="I8562" s="63"/>
    </row>
    <row r="8563" spans="1:9" ht="15" customHeight="1" x14ac:dyDescent="0.25">
      <c r="A8563" s="64" t="s">
        <v>3887</v>
      </c>
      <c r="B8563" s="64"/>
      <c r="C8563" s="65" t="s">
        <v>3</v>
      </c>
      <c r="D8563" s="65"/>
      <c r="E8563" s="65"/>
      <c r="F8563" s="12" t="s">
        <v>4</v>
      </c>
      <c r="G8563" s="12" t="s">
        <v>3725</v>
      </c>
      <c r="H8563" s="12" t="s">
        <v>3726</v>
      </c>
      <c r="I8563" s="12" t="s">
        <v>3727</v>
      </c>
    </row>
    <row r="8564" spans="1:9" ht="21" customHeight="1" x14ac:dyDescent="0.25">
      <c r="A8564" s="13" t="s">
        <v>4201</v>
      </c>
      <c r="B8564" s="14" t="s">
        <v>4202</v>
      </c>
      <c r="C8564" s="66" t="s">
        <v>17</v>
      </c>
      <c r="D8564" s="66"/>
      <c r="E8564" s="66"/>
      <c r="F8564" s="13" t="s">
        <v>740</v>
      </c>
      <c r="G8564" s="15">
        <v>7.0000000000000007E-2</v>
      </c>
      <c r="H8564" s="16">
        <v>25</v>
      </c>
      <c r="I8564" s="16">
        <f>ROUND(ROUND(G8564,8)*H8564,2)</f>
        <v>1.75</v>
      </c>
    </row>
    <row r="8565" spans="1:9" ht="29.1" customHeight="1" x14ac:dyDescent="0.25">
      <c r="A8565" s="13" t="s">
        <v>6300</v>
      </c>
      <c r="B8565" s="14" t="s">
        <v>6301</v>
      </c>
      <c r="C8565" s="66" t="s">
        <v>17</v>
      </c>
      <c r="D8565" s="66"/>
      <c r="E8565" s="66"/>
      <c r="F8565" s="13" t="s">
        <v>740</v>
      </c>
      <c r="G8565" s="15">
        <v>0.15</v>
      </c>
      <c r="H8565" s="16">
        <v>29.04</v>
      </c>
      <c r="I8565" s="16">
        <f>ROUND(ROUND(G8565,8)*H8565,2)</f>
        <v>4.3600000000000003</v>
      </c>
    </row>
    <row r="8566" spans="1:9" ht="38.1" customHeight="1" x14ac:dyDescent="0.25">
      <c r="A8566" s="13" t="s">
        <v>6409</v>
      </c>
      <c r="B8566" s="14" t="s">
        <v>6410</v>
      </c>
      <c r="C8566" s="66" t="s">
        <v>17</v>
      </c>
      <c r="D8566" s="66"/>
      <c r="E8566" s="66"/>
      <c r="F8566" s="13" t="s">
        <v>61</v>
      </c>
      <c r="G8566" s="15">
        <v>1</v>
      </c>
      <c r="H8566" s="16">
        <v>12.7</v>
      </c>
      <c r="I8566" s="16">
        <f>ROUND(ROUND(G8566,8)*H8566,2)</f>
        <v>12.7</v>
      </c>
    </row>
    <row r="8567" spans="1:9" ht="29.1" customHeight="1" x14ac:dyDescent="0.25">
      <c r="A8567" s="13" t="s">
        <v>6411</v>
      </c>
      <c r="B8567" s="14" t="s">
        <v>6412</v>
      </c>
      <c r="C8567" s="66" t="s">
        <v>17</v>
      </c>
      <c r="D8567" s="66"/>
      <c r="E8567" s="66"/>
      <c r="F8567" s="13" t="s">
        <v>72</v>
      </c>
      <c r="G8567" s="15">
        <v>1.05</v>
      </c>
      <c r="H8567" s="16">
        <v>24.32</v>
      </c>
      <c r="I8567" s="16">
        <f>ROUND(ROUND(G8567,8)*H8567,2)</f>
        <v>25.54</v>
      </c>
    </row>
    <row r="8568" spans="1:9" ht="21" customHeight="1" x14ac:dyDescent="0.25">
      <c r="A8568" s="13" t="s">
        <v>5713</v>
      </c>
      <c r="B8568" s="14" t="s">
        <v>5714</v>
      </c>
      <c r="C8568" s="66" t="s">
        <v>17</v>
      </c>
      <c r="D8568" s="66"/>
      <c r="E8568" s="66"/>
      <c r="F8568" s="13" t="s">
        <v>178</v>
      </c>
      <c r="G8568" s="15">
        <v>1.68</v>
      </c>
      <c r="H8568" s="16">
        <v>87.21</v>
      </c>
      <c r="I8568" s="16">
        <f>ROUND(ROUND(G8568,8)*H8568,2)</f>
        <v>146.51</v>
      </c>
    </row>
    <row r="8569" spans="1:9" ht="15" customHeight="1" x14ac:dyDescent="0.25">
      <c r="A8569" s="8"/>
      <c r="B8569" s="8"/>
      <c r="C8569" s="8"/>
      <c r="D8569" s="8"/>
      <c r="E8569" s="8"/>
      <c r="F8569" s="8"/>
      <c r="G8569" s="67" t="s">
        <v>3896</v>
      </c>
      <c r="H8569" s="67"/>
      <c r="I8569" s="17">
        <f>SUM(I8564:I8568)</f>
        <v>190.85999999999999</v>
      </c>
    </row>
    <row r="8570" spans="1:9" ht="15" customHeight="1" x14ac:dyDescent="0.25">
      <c r="A8570" s="64" t="s">
        <v>3872</v>
      </c>
      <c r="B8570" s="64"/>
      <c r="C8570" s="65" t="s">
        <v>3</v>
      </c>
      <c r="D8570" s="65"/>
      <c r="E8570" s="65"/>
      <c r="F8570" s="12" t="s">
        <v>4</v>
      </c>
      <c r="G8570" s="12" t="s">
        <v>3725</v>
      </c>
      <c r="H8570" s="12" t="s">
        <v>3726</v>
      </c>
      <c r="I8570" s="12" t="s">
        <v>3727</v>
      </c>
    </row>
    <row r="8571" spans="1:9" ht="15" customHeight="1" x14ac:dyDescent="0.25">
      <c r="A8571" s="13" t="s">
        <v>4592</v>
      </c>
      <c r="B8571" s="14" t="s">
        <v>4593</v>
      </c>
      <c r="C8571" s="66" t="s">
        <v>17</v>
      </c>
      <c r="D8571" s="66"/>
      <c r="E8571" s="66"/>
      <c r="F8571" s="13" t="s">
        <v>25</v>
      </c>
      <c r="G8571" s="15">
        <v>0.5</v>
      </c>
      <c r="H8571" s="16">
        <v>33.29</v>
      </c>
      <c r="I8571" s="16">
        <f>ROUND(ROUND(G8571,8)*H8571,2)</f>
        <v>16.649999999999999</v>
      </c>
    </row>
    <row r="8572" spans="1:9" ht="15" customHeight="1" x14ac:dyDescent="0.25">
      <c r="A8572" s="13" t="s">
        <v>3899</v>
      </c>
      <c r="B8572" s="14" t="s">
        <v>3900</v>
      </c>
      <c r="C8572" s="66" t="s">
        <v>17</v>
      </c>
      <c r="D8572" s="66"/>
      <c r="E8572" s="66"/>
      <c r="F8572" s="13" t="s">
        <v>25</v>
      </c>
      <c r="G8572" s="15">
        <v>1</v>
      </c>
      <c r="H8572" s="16">
        <v>24.37</v>
      </c>
      <c r="I8572" s="16">
        <f>ROUND(ROUND(G8572,8)*H8572,2)</f>
        <v>24.37</v>
      </c>
    </row>
    <row r="8573" spans="1:9" ht="18" customHeight="1" x14ac:dyDescent="0.25">
      <c r="A8573" s="8"/>
      <c r="B8573" s="8"/>
      <c r="C8573" s="8"/>
      <c r="D8573" s="8"/>
      <c r="E8573" s="8"/>
      <c r="F8573" s="8"/>
      <c r="G8573" s="67" t="s">
        <v>3875</v>
      </c>
      <c r="H8573" s="67"/>
      <c r="I8573" s="17">
        <f>SUM(I8571:I8572)</f>
        <v>41.019999999999996</v>
      </c>
    </row>
    <row r="8574" spans="1:9" ht="15" customHeight="1" x14ac:dyDescent="0.25">
      <c r="A8574" s="69" t="s">
        <v>6413</v>
      </c>
      <c r="B8574" s="69"/>
      <c r="C8574" s="69"/>
      <c r="D8574" s="8"/>
      <c r="E8574" s="8"/>
      <c r="F8574" s="8"/>
      <c r="G8574" s="68" t="s">
        <v>3745</v>
      </c>
      <c r="H8574" s="68"/>
      <c r="I8574" s="4">
        <v>231.88</v>
      </c>
    </row>
    <row r="8575" spans="1:9" ht="2.1" customHeight="1" x14ac:dyDescent="0.25">
      <c r="A8575" s="69"/>
      <c r="B8575" s="69"/>
      <c r="C8575" s="69"/>
      <c r="D8575" s="8"/>
      <c r="E8575" s="8"/>
      <c r="F8575" s="8"/>
      <c r="G8575" s="8"/>
      <c r="H8575" s="8"/>
      <c r="I8575" s="8"/>
    </row>
    <row r="8576" spans="1:9" ht="9.9499999999999993" customHeight="1" x14ac:dyDescent="0.25">
      <c r="A8576" s="8"/>
      <c r="B8576" s="8"/>
      <c r="C8576" s="8"/>
      <c r="D8576" s="8"/>
      <c r="E8576" s="8"/>
      <c r="F8576" s="8"/>
      <c r="G8576" s="62"/>
      <c r="H8576" s="62"/>
      <c r="I8576" s="62"/>
    </row>
    <row r="8577" spans="1:9" ht="20.100000000000001" customHeight="1" x14ac:dyDescent="0.25">
      <c r="A8577" s="63" t="s">
        <v>6414</v>
      </c>
      <c r="B8577" s="63"/>
      <c r="C8577" s="63"/>
      <c r="D8577" s="63"/>
      <c r="E8577" s="63"/>
      <c r="F8577" s="63"/>
      <c r="G8577" s="63"/>
      <c r="H8577" s="63"/>
      <c r="I8577" s="63"/>
    </row>
    <row r="8578" spans="1:9" ht="15" customHeight="1" x14ac:dyDescent="0.25">
      <c r="A8578" s="64" t="s">
        <v>3887</v>
      </c>
      <c r="B8578" s="64"/>
      <c r="C8578" s="65" t="s">
        <v>3</v>
      </c>
      <c r="D8578" s="65"/>
      <c r="E8578" s="65"/>
      <c r="F8578" s="12" t="s">
        <v>4</v>
      </c>
      <c r="G8578" s="12" t="s">
        <v>3725</v>
      </c>
      <c r="H8578" s="12" t="s">
        <v>3726</v>
      </c>
      <c r="I8578" s="12" t="s">
        <v>3727</v>
      </c>
    </row>
    <row r="8579" spans="1:9" ht="21" customHeight="1" x14ac:dyDescent="0.25">
      <c r="A8579" s="13" t="s">
        <v>6415</v>
      </c>
      <c r="B8579" s="14" t="s">
        <v>3152</v>
      </c>
      <c r="C8579" s="66" t="s">
        <v>188</v>
      </c>
      <c r="D8579" s="66"/>
      <c r="E8579" s="66"/>
      <c r="F8579" s="13" t="s">
        <v>286</v>
      </c>
      <c r="G8579" s="15">
        <v>1.05</v>
      </c>
      <c r="H8579" s="16">
        <v>75.849999999999994</v>
      </c>
      <c r="I8579" s="16">
        <f>TRUNC(TRUNC(G8579,8)*H8579,2)</f>
        <v>79.64</v>
      </c>
    </row>
    <row r="8580" spans="1:9" ht="15" customHeight="1" x14ac:dyDescent="0.25">
      <c r="A8580" s="8"/>
      <c r="B8580" s="8"/>
      <c r="C8580" s="8"/>
      <c r="D8580" s="8"/>
      <c r="E8580" s="8"/>
      <c r="F8580" s="8"/>
      <c r="G8580" s="67" t="s">
        <v>3896</v>
      </c>
      <c r="H8580" s="67"/>
      <c r="I8580" s="17">
        <f>SUM(I8579:I8579)</f>
        <v>79.64</v>
      </c>
    </row>
    <row r="8581" spans="1:9" ht="15" customHeight="1" x14ac:dyDescent="0.25">
      <c r="A8581" s="64" t="s">
        <v>3872</v>
      </c>
      <c r="B8581" s="64"/>
      <c r="C8581" s="65" t="s">
        <v>3</v>
      </c>
      <c r="D8581" s="65"/>
      <c r="E8581" s="65"/>
      <c r="F8581" s="12" t="s">
        <v>4</v>
      </c>
      <c r="G8581" s="12" t="s">
        <v>3725</v>
      </c>
      <c r="H8581" s="12" t="s">
        <v>3726</v>
      </c>
      <c r="I8581" s="12" t="s">
        <v>3727</v>
      </c>
    </row>
    <row r="8582" spans="1:9" ht="15" customHeight="1" x14ac:dyDescent="0.25">
      <c r="A8582" s="13" t="s">
        <v>4269</v>
      </c>
      <c r="B8582" s="14" t="s">
        <v>4270</v>
      </c>
      <c r="C8582" s="66" t="s">
        <v>17</v>
      </c>
      <c r="D8582" s="66"/>
      <c r="E8582" s="66"/>
      <c r="F8582" s="13" t="s">
        <v>25</v>
      </c>
      <c r="G8582" s="15">
        <v>0.75</v>
      </c>
      <c r="H8582" s="16">
        <v>33.94</v>
      </c>
      <c r="I8582" s="16">
        <f>TRUNC(TRUNC(G8582,8)*H8582,2)</f>
        <v>25.45</v>
      </c>
    </row>
    <row r="8583" spans="1:9" ht="15" customHeight="1" x14ac:dyDescent="0.25">
      <c r="A8583" s="13" t="s">
        <v>3899</v>
      </c>
      <c r="B8583" s="14" t="s">
        <v>3900</v>
      </c>
      <c r="C8583" s="66" t="s">
        <v>17</v>
      </c>
      <c r="D8583" s="66"/>
      <c r="E8583" s="66"/>
      <c r="F8583" s="13" t="s">
        <v>25</v>
      </c>
      <c r="G8583" s="15">
        <v>0.75</v>
      </c>
      <c r="H8583" s="16">
        <v>24.37</v>
      </c>
      <c r="I8583" s="16">
        <f>TRUNC(TRUNC(G8583,8)*H8583,2)</f>
        <v>18.27</v>
      </c>
    </row>
    <row r="8584" spans="1:9" ht="18" customHeight="1" x14ac:dyDescent="0.25">
      <c r="A8584" s="8"/>
      <c r="B8584" s="8"/>
      <c r="C8584" s="8"/>
      <c r="D8584" s="8"/>
      <c r="E8584" s="8"/>
      <c r="F8584" s="8"/>
      <c r="G8584" s="67" t="s">
        <v>3875</v>
      </c>
      <c r="H8584" s="67"/>
      <c r="I8584" s="17">
        <f>SUM(I8582:I8583)</f>
        <v>43.72</v>
      </c>
    </row>
    <row r="8585" spans="1:9" ht="15" customHeight="1" x14ac:dyDescent="0.25">
      <c r="A8585" s="8"/>
      <c r="B8585" s="8"/>
      <c r="C8585" s="8"/>
      <c r="D8585" s="8"/>
      <c r="E8585" s="8"/>
      <c r="F8585" s="8"/>
      <c r="G8585" s="68" t="s">
        <v>3745</v>
      </c>
      <c r="H8585" s="68"/>
      <c r="I8585" s="4">
        <f>ROUND(SUM(I8580,I8584),2)</f>
        <v>123.36</v>
      </c>
    </row>
    <row r="8586" spans="1:9" ht="9.9499999999999993" customHeight="1" x14ac:dyDescent="0.25">
      <c r="A8586" s="8"/>
      <c r="B8586" s="8"/>
      <c r="C8586" s="8"/>
      <c r="D8586" s="8"/>
      <c r="E8586" s="8"/>
      <c r="F8586" s="8"/>
      <c r="G8586" s="62"/>
      <c r="H8586" s="62"/>
      <c r="I8586" s="62"/>
    </row>
    <row r="8587" spans="1:9" ht="20.100000000000001" customHeight="1" x14ac:dyDescent="0.25">
      <c r="A8587" s="63" t="s">
        <v>6416</v>
      </c>
      <c r="B8587" s="63"/>
      <c r="C8587" s="63"/>
      <c r="D8587" s="63"/>
      <c r="E8587" s="63"/>
      <c r="F8587" s="63"/>
      <c r="G8587" s="63"/>
      <c r="H8587" s="63"/>
      <c r="I8587" s="63"/>
    </row>
    <row r="8588" spans="1:9" ht="15" customHeight="1" x14ac:dyDescent="0.25">
      <c r="A8588" s="64" t="s">
        <v>3887</v>
      </c>
      <c r="B8588" s="64"/>
      <c r="C8588" s="65" t="s">
        <v>3</v>
      </c>
      <c r="D8588" s="65"/>
      <c r="E8588" s="65"/>
      <c r="F8588" s="12" t="s">
        <v>4</v>
      </c>
      <c r="G8588" s="12" t="s">
        <v>3725</v>
      </c>
      <c r="H8588" s="12" t="s">
        <v>3726</v>
      </c>
      <c r="I8588" s="12" t="s">
        <v>3727</v>
      </c>
    </row>
    <row r="8589" spans="1:9" ht="15" customHeight="1" x14ac:dyDescent="0.25">
      <c r="A8589" s="13" t="s">
        <v>6417</v>
      </c>
      <c r="B8589" s="14" t="s">
        <v>6418</v>
      </c>
      <c r="C8589" s="66" t="s">
        <v>17</v>
      </c>
      <c r="D8589" s="66"/>
      <c r="E8589" s="66"/>
      <c r="F8589" s="13" t="s">
        <v>61</v>
      </c>
      <c r="G8589" s="15">
        <v>1</v>
      </c>
      <c r="H8589" s="16">
        <v>7.41</v>
      </c>
      <c r="I8589" s="16">
        <f>TRUNC(TRUNC(G8589,8)*H8589,2)</f>
        <v>7.41</v>
      </c>
    </row>
    <row r="8590" spans="1:9" ht="15" customHeight="1" x14ac:dyDescent="0.25">
      <c r="A8590" s="8"/>
      <c r="B8590" s="8"/>
      <c r="C8590" s="8"/>
      <c r="D8590" s="8"/>
      <c r="E8590" s="8"/>
      <c r="F8590" s="8"/>
      <c r="G8590" s="67" t="s">
        <v>3896</v>
      </c>
      <c r="H8590" s="67"/>
      <c r="I8590" s="17">
        <f>SUM(I8589:I8589)</f>
        <v>7.41</v>
      </c>
    </row>
    <row r="8591" spans="1:9" ht="15" customHeight="1" x14ac:dyDescent="0.25">
      <c r="A8591" s="64" t="s">
        <v>3872</v>
      </c>
      <c r="B8591" s="64"/>
      <c r="C8591" s="65" t="s">
        <v>3</v>
      </c>
      <c r="D8591" s="65"/>
      <c r="E8591" s="65"/>
      <c r="F8591" s="12" t="s">
        <v>4</v>
      </c>
      <c r="G8591" s="12" t="s">
        <v>3725</v>
      </c>
      <c r="H8591" s="12" t="s">
        <v>3726</v>
      </c>
      <c r="I8591" s="12" t="s">
        <v>3727</v>
      </c>
    </row>
    <row r="8592" spans="1:9" ht="15" customHeight="1" x14ac:dyDescent="0.25">
      <c r="A8592" s="13" t="s">
        <v>4269</v>
      </c>
      <c r="B8592" s="14" t="s">
        <v>4270</v>
      </c>
      <c r="C8592" s="66" t="s">
        <v>17</v>
      </c>
      <c r="D8592" s="66"/>
      <c r="E8592" s="66"/>
      <c r="F8592" s="13" t="s">
        <v>25</v>
      </c>
      <c r="G8592" s="15">
        <v>0.1057</v>
      </c>
      <c r="H8592" s="16">
        <v>33.94</v>
      </c>
      <c r="I8592" s="16">
        <f>TRUNC(TRUNC(G8592,8)*H8592,2)</f>
        <v>3.58</v>
      </c>
    </row>
    <row r="8593" spans="1:9" ht="15" customHeight="1" x14ac:dyDescent="0.25">
      <c r="A8593" s="13" t="s">
        <v>3899</v>
      </c>
      <c r="B8593" s="14" t="s">
        <v>3900</v>
      </c>
      <c r="C8593" s="66" t="s">
        <v>17</v>
      </c>
      <c r="D8593" s="66"/>
      <c r="E8593" s="66"/>
      <c r="F8593" s="13" t="s">
        <v>25</v>
      </c>
      <c r="G8593" s="15">
        <v>0.1057</v>
      </c>
      <c r="H8593" s="16">
        <v>24.37</v>
      </c>
      <c r="I8593" s="16">
        <f>TRUNC(TRUNC(G8593,8)*H8593,2)</f>
        <v>2.57</v>
      </c>
    </row>
    <row r="8594" spans="1:9" ht="18" customHeight="1" x14ac:dyDescent="0.25">
      <c r="A8594" s="8"/>
      <c r="B8594" s="8"/>
      <c r="C8594" s="8"/>
      <c r="D8594" s="8"/>
      <c r="E8594" s="8"/>
      <c r="F8594" s="8"/>
      <c r="G8594" s="67" t="s">
        <v>3875</v>
      </c>
      <c r="H8594" s="67"/>
      <c r="I8594" s="17">
        <f>SUM(I8592:I8593)</f>
        <v>6.15</v>
      </c>
    </row>
    <row r="8595" spans="1:9" ht="15" customHeight="1" x14ac:dyDescent="0.25">
      <c r="A8595" s="8"/>
      <c r="B8595" s="8"/>
      <c r="C8595" s="8"/>
      <c r="D8595" s="8"/>
      <c r="E8595" s="8"/>
      <c r="F8595" s="8"/>
      <c r="G8595" s="68" t="s">
        <v>3745</v>
      </c>
      <c r="H8595" s="68"/>
      <c r="I8595" s="4">
        <f>ROUND(SUM(I8590,I8594),2)</f>
        <v>13.56</v>
      </c>
    </row>
    <row r="8596" spans="1:9" ht="9.9499999999999993" customHeight="1" x14ac:dyDescent="0.25">
      <c r="A8596" s="8"/>
      <c r="B8596" s="8"/>
      <c r="C8596" s="8"/>
      <c r="D8596" s="8"/>
      <c r="E8596" s="8"/>
      <c r="F8596" s="8"/>
      <c r="G8596" s="62"/>
      <c r="H8596" s="62"/>
      <c r="I8596" s="62"/>
    </row>
    <row r="8597" spans="1:9" ht="20.100000000000001" customHeight="1" x14ac:dyDescent="0.25">
      <c r="A8597" s="63" t="s">
        <v>6419</v>
      </c>
      <c r="B8597" s="63"/>
      <c r="C8597" s="63"/>
      <c r="D8597" s="63"/>
      <c r="E8597" s="63"/>
      <c r="F8597" s="63"/>
      <c r="G8597" s="63"/>
      <c r="H8597" s="63"/>
      <c r="I8597" s="63"/>
    </row>
    <row r="8598" spans="1:9" ht="15" customHeight="1" x14ac:dyDescent="0.25">
      <c r="A8598" s="64" t="s">
        <v>3887</v>
      </c>
      <c r="B8598" s="64"/>
      <c r="C8598" s="65" t="s">
        <v>3</v>
      </c>
      <c r="D8598" s="65"/>
      <c r="E8598" s="65"/>
      <c r="F8598" s="12" t="s">
        <v>4</v>
      </c>
      <c r="G8598" s="12" t="s">
        <v>3725</v>
      </c>
      <c r="H8598" s="12" t="s">
        <v>3726</v>
      </c>
      <c r="I8598" s="12" t="s">
        <v>3727</v>
      </c>
    </row>
    <row r="8599" spans="1:9" ht="29.1" customHeight="1" x14ac:dyDescent="0.25">
      <c r="A8599" s="13" t="s">
        <v>4952</v>
      </c>
      <c r="B8599" s="14" t="s">
        <v>4953</v>
      </c>
      <c r="C8599" s="66" t="s">
        <v>17</v>
      </c>
      <c r="D8599" s="66"/>
      <c r="E8599" s="66"/>
      <c r="F8599" s="13" t="s">
        <v>61</v>
      </c>
      <c r="G8599" s="15">
        <v>2</v>
      </c>
      <c r="H8599" s="16">
        <v>0.2</v>
      </c>
      <c r="I8599" s="16">
        <f>TRUNC(TRUNC(G8599,8)*H8599,2)</f>
        <v>0.4</v>
      </c>
    </row>
    <row r="8600" spans="1:9" ht="21" customHeight="1" x14ac:dyDescent="0.25">
      <c r="A8600" s="13" t="s">
        <v>6420</v>
      </c>
      <c r="B8600" s="14" t="s">
        <v>6421</v>
      </c>
      <c r="C8600" s="66" t="s">
        <v>17</v>
      </c>
      <c r="D8600" s="66"/>
      <c r="E8600" s="66"/>
      <c r="F8600" s="13" t="s">
        <v>61</v>
      </c>
      <c r="G8600" s="15">
        <v>1</v>
      </c>
      <c r="H8600" s="16">
        <v>21.24</v>
      </c>
      <c r="I8600" s="16">
        <f>TRUNC(TRUNC(G8600,8)*H8600,2)</f>
        <v>21.24</v>
      </c>
    </row>
    <row r="8601" spans="1:9" ht="15" customHeight="1" x14ac:dyDescent="0.25">
      <c r="A8601" s="8"/>
      <c r="B8601" s="8"/>
      <c r="C8601" s="8"/>
      <c r="D8601" s="8"/>
      <c r="E8601" s="8"/>
      <c r="F8601" s="8"/>
      <c r="G8601" s="67" t="s">
        <v>3896</v>
      </c>
      <c r="H8601" s="67"/>
      <c r="I8601" s="17">
        <f>SUM(I8599:I8600)</f>
        <v>21.639999999999997</v>
      </c>
    </row>
    <row r="8602" spans="1:9" ht="15" customHeight="1" x14ac:dyDescent="0.25">
      <c r="A8602" s="64" t="s">
        <v>3872</v>
      </c>
      <c r="B8602" s="64"/>
      <c r="C8602" s="65" t="s">
        <v>3</v>
      </c>
      <c r="D8602" s="65"/>
      <c r="E8602" s="65"/>
      <c r="F8602" s="12" t="s">
        <v>4</v>
      </c>
      <c r="G8602" s="12" t="s">
        <v>3725</v>
      </c>
      <c r="H8602" s="12" t="s">
        <v>3726</v>
      </c>
      <c r="I8602" s="12" t="s">
        <v>3727</v>
      </c>
    </row>
    <row r="8603" spans="1:9" ht="21" customHeight="1" x14ac:dyDescent="0.25">
      <c r="A8603" s="13" t="s">
        <v>4267</v>
      </c>
      <c r="B8603" s="14" t="s">
        <v>4268</v>
      </c>
      <c r="C8603" s="66" t="s">
        <v>17</v>
      </c>
      <c r="D8603" s="66"/>
      <c r="E8603" s="66"/>
      <c r="F8603" s="13" t="s">
        <v>25</v>
      </c>
      <c r="G8603" s="15">
        <v>0.39019999999999999</v>
      </c>
      <c r="H8603" s="16">
        <v>25.56</v>
      </c>
      <c r="I8603" s="16">
        <f>TRUNC(TRUNC(G8603,8)*H8603,2)</f>
        <v>9.9700000000000006</v>
      </c>
    </row>
    <row r="8604" spans="1:9" ht="15" customHeight="1" x14ac:dyDescent="0.25">
      <c r="A8604" s="13" t="s">
        <v>4269</v>
      </c>
      <c r="B8604" s="14" t="s">
        <v>4270</v>
      </c>
      <c r="C8604" s="66" t="s">
        <v>17</v>
      </c>
      <c r="D8604" s="66"/>
      <c r="E8604" s="66"/>
      <c r="F8604" s="13" t="s">
        <v>25</v>
      </c>
      <c r="G8604" s="15">
        <v>0.39019999999999999</v>
      </c>
      <c r="H8604" s="16">
        <v>33.94</v>
      </c>
      <c r="I8604" s="16">
        <f>TRUNC(TRUNC(G8604,8)*H8604,2)</f>
        <v>13.24</v>
      </c>
    </row>
    <row r="8605" spans="1:9" ht="18" customHeight="1" x14ac:dyDescent="0.25">
      <c r="A8605" s="8"/>
      <c r="B8605" s="8"/>
      <c r="C8605" s="8"/>
      <c r="D8605" s="8"/>
      <c r="E8605" s="8"/>
      <c r="F8605" s="8"/>
      <c r="G8605" s="67" t="s">
        <v>3875</v>
      </c>
      <c r="H8605" s="67"/>
      <c r="I8605" s="17">
        <f>SUM(I8603:I8604)</f>
        <v>23.21</v>
      </c>
    </row>
    <row r="8606" spans="1:9" ht="15" customHeight="1" x14ac:dyDescent="0.25">
      <c r="A8606" s="8"/>
      <c r="B8606" s="8"/>
      <c r="C8606" s="8"/>
      <c r="D8606" s="8"/>
      <c r="E8606" s="8"/>
      <c r="F8606" s="8"/>
      <c r="G8606" s="68" t="s">
        <v>3745</v>
      </c>
      <c r="H8606" s="68"/>
      <c r="I8606" s="4">
        <f>ROUND(SUM(I8601,I8605),2)</f>
        <v>44.85</v>
      </c>
    </row>
    <row r="8607" spans="1:9" ht="9.9499999999999993" customHeight="1" x14ac:dyDescent="0.25">
      <c r="A8607" s="8"/>
      <c r="B8607" s="8"/>
      <c r="C8607" s="8"/>
      <c r="D8607" s="8"/>
      <c r="E8607" s="8"/>
      <c r="F8607" s="8"/>
      <c r="G8607" s="62"/>
      <c r="H8607" s="62"/>
      <c r="I8607" s="62"/>
    </row>
    <row r="8608" spans="1:9" ht="20.100000000000001" customHeight="1" x14ac:dyDescent="0.25">
      <c r="A8608" s="63" t="s">
        <v>6422</v>
      </c>
      <c r="B8608" s="63"/>
      <c r="C8608" s="63"/>
      <c r="D8608" s="63"/>
      <c r="E8608" s="63"/>
      <c r="F8608" s="63"/>
      <c r="G8608" s="63"/>
      <c r="H8608" s="63"/>
      <c r="I8608" s="63"/>
    </row>
    <row r="8609" spans="1:9" ht="15" customHeight="1" x14ac:dyDescent="0.25">
      <c r="A8609" s="64" t="s">
        <v>3887</v>
      </c>
      <c r="B8609" s="64"/>
      <c r="C8609" s="65" t="s">
        <v>3</v>
      </c>
      <c r="D8609" s="65"/>
      <c r="E8609" s="65"/>
      <c r="F8609" s="12" t="s">
        <v>4</v>
      </c>
      <c r="G8609" s="12" t="s">
        <v>3725</v>
      </c>
      <c r="H8609" s="12" t="s">
        <v>3726</v>
      </c>
      <c r="I8609" s="12" t="s">
        <v>3727</v>
      </c>
    </row>
    <row r="8610" spans="1:9" ht="29.1" customHeight="1" x14ac:dyDescent="0.25">
      <c r="A8610" s="13" t="s">
        <v>4952</v>
      </c>
      <c r="B8610" s="14" t="s">
        <v>4953</v>
      </c>
      <c r="C8610" s="66" t="s">
        <v>17</v>
      </c>
      <c r="D8610" s="66"/>
      <c r="E8610" s="66"/>
      <c r="F8610" s="13" t="s">
        <v>61</v>
      </c>
      <c r="G8610" s="15">
        <v>2</v>
      </c>
      <c r="H8610" s="16">
        <v>0.2</v>
      </c>
      <c r="I8610" s="16">
        <f>TRUNC(TRUNC(G8610,8)*H8610,2)</f>
        <v>0.4</v>
      </c>
    </row>
    <row r="8611" spans="1:9" ht="21" customHeight="1" x14ac:dyDescent="0.25">
      <c r="A8611" s="13" t="s">
        <v>6423</v>
      </c>
      <c r="B8611" s="14" t="s">
        <v>6424</v>
      </c>
      <c r="C8611" s="66" t="s">
        <v>17</v>
      </c>
      <c r="D8611" s="66"/>
      <c r="E8611" s="66"/>
      <c r="F8611" s="13" t="s">
        <v>61</v>
      </c>
      <c r="G8611" s="15">
        <v>1</v>
      </c>
      <c r="H8611" s="16">
        <v>25.09</v>
      </c>
      <c r="I8611" s="16">
        <f>TRUNC(TRUNC(G8611,8)*H8611,2)</f>
        <v>25.09</v>
      </c>
    </row>
    <row r="8612" spans="1:9" ht="15" customHeight="1" x14ac:dyDescent="0.25">
      <c r="A8612" s="8"/>
      <c r="B8612" s="8"/>
      <c r="C8612" s="8"/>
      <c r="D8612" s="8"/>
      <c r="E8612" s="8"/>
      <c r="F8612" s="8"/>
      <c r="G8612" s="67" t="s">
        <v>3896</v>
      </c>
      <c r="H8612" s="67"/>
      <c r="I8612" s="17">
        <f>SUM(I8610:I8611)</f>
        <v>25.49</v>
      </c>
    </row>
    <row r="8613" spans="1:9" ht="15" customHeight="1" x14ac:dyDescent="0.25">
      <c r="A8613" s="64" t="s">
        <v>3872</v>
      </c>
      <c r="B8613" s="64"/>
      <c r="C8613" s="65" t="s">
        <v>3</v>
      </c>
      <c r="D8613" s="65"/>
      <c r="E8613" s="65"/>
      <c r="F8613" s="12" t="s">
        <v>4</v>
      </c>
      <c r="G8613" s="12" t="s">
        <v>3725</v>
      </c>
      <c r="H8613" s="12" t="s">
        <v>3726</v>
      </c>
      <c r="I8613" s="12" t="s">
        <v>3727</v>
      </c>
    </row>
    <row r="8614" spans="1:9" ht="21" customHeight="1" x14ac:dyDescent="0.25">
      <c r="A8614" s="13" t="s">
        <v>4267</v>
      </c>
      <c r="B8614" s="14" t="s">
        <v>4268</v>
      </c>
      <c r="C8614" s="66" t="s">
        <v>17</v>
      </c>
      <c r="D8614" s="66"/>
      <c r="E8614" s="66"/>
      <c r="F8614" s="13" t="s">
        <v>25</v>
      </c>
      <c r="G8614" s="15">
        <v>0.45779999999999998</v>
      </c>
      <c r="H8614" s="16">
        <v>25.56</v>
      </c>
      <c r="I8614" s="16">
        <f>TRUNC(TRUNC(G8614,8)*H8614,2)</f>
        <v>11.7</v>
      </c>
    </row>
    <row r="8615" spans="1:9" ht="15" customHeight="1" x14ac:dyDescent="0.25">
      <c r="A8615" s="13" t="s">
        <v>4269</v>
      </c>
      <c r="B8615" s="14" t="s">
        <v>4270</v>
      </c>
      <c r="C8615" s="66" t="s">
        <v>17</v>
      </c>
      <c r="D8615" s="66"/>
      <c r="E8615" s="66"/>
      <c r="F8615" s="13" t="s">
        <v>25</v>
      </c>
      <c r="G8615" s="15">
        <v>0.45779999999999998</v>
      </c>
      <c r="H8615" s="16">
        <v>33.94</v>
      </c>
      <c r="I8615" s="16">
        <f>TRUNC(TRUNC(G8615,8)*H8615,2)</f>
        <v>15.53</v>
      </c>
    </row>
    <row r="8616" spans="1:9" ht="18" customHeight="1" x14ac:dyDescent="0.25">
      <c r="A8616" s="8"/>
      <c r="B8616" s="8"/>
      <c r="C8616" s="8"/>
      <c r="D8616" s="8"/>
      <c r="E8616" s="8"/>
      <c r="F8616" s="8"/>
      <c r="G8616" s="67" t="s">
        <v>3875</v>
      </c>
      <c r="H8616" s="67"/>
      <c r="I8616" s="17">
        <f>SUM(I8614:I8615)</f>
        <v>27.229999999999997</v>
      </c>
    </row>
    <row r="8617" spans="1:9" ht="15" customHeight="1" x14ac:dyDescent="0.25">
      <c r="A8617" s="8"/>
      <c r="B8617" s="8"/>
      <c r="C8617" s="8"/>
      <c r="D8617" s="8"/>
      <c r="E8617" s="8"/>
      <c r="F8617" s="8"/>
      <c r="G8617" s="68" t="s">
        <v>3745</v>
      </c>
      <c r="H8617" s="68"/>
      <c r="I8617" s="4">
        <f>ROUND(SUM(I8612,I8616),2)</f>
        <v>52.72</v>
      </c>
    </row>
    <row r="8618" spans="1:9" ht="9.9499999999999993" customHeight="1" x14ac:dyDescent="0.25">
      <c r="A8618" s="8"/>
      <c r="B8618" s="8"/>
      <c r="C8618" s="8"/>
      <c r="D8618" s="8"/>
      <c r="E8618" s="8"/>
      <c r="F8618" s="8"/>
      <c r="G8618" s="62"/>
      <c r="H8618" s="62"/>
      <c r="I8618" s="62"/>
    </row>
    <row r="8619" spans="1:9" ht="20.100000000000001" customHeight="1" x14ac:dyDescent="0.25">
      <c r="A8619" s="63" t="s">
        <v>6425</v>
      </c>
      <c r="B8619" s="63"/>
      <c r="C8619" s="63"/>
      <c r="D8619" s="63"/>
      <c r="E8619" s="63"/>
      <c r="F8619" s="63"/>
      <c r="G8619" s="63"/>
      <c r="H8619" s="63"/>
      <c r="I8619" s="63"/>
    </row>
    <row r="8620" spans="1:9" ht="15" customHeight="1" x14ac:dyDescent="0.25">
      <c r="A8620" s="64" t="s">
        <v>3887</v>
      </c>
      <c r="B8620" s="64"/>
      <c r="C8620" s="65" t="s">
        <v>3</v>
      </c>
      <c r="D8620" s="65"/>
      <c r="E8620" s="65"/>
      <c r="F8620" s="12" t="s">
        <v>4</v>
      </c>
      <c r="G8620" s="12" t="s">
        <v>3725</v>
      </c>
      <c r="H8620" s="12" t="s">
        <v>3726</v>
      </c>
      <c r="I8620" s="12" t="s">
        <v>3727</v>
      </c>
    </row>
    <row r="8621" spans="1:9" ht="21" customHeight="1" x14ac:dyDescent="0.25">
      <c r="A8621" s="13" t="s">
        <v>4145</v>
      </c>
      <c r="B8621" s="14" t="s">
        <v>4146</v>
      </c>
      <c r="C8621" s="66" t="s">
        <v>17</v>
      </c>
      <c r="D8621" s="66"/>
      <c r="E8621" s="66"/>
      <c r="F8621" s="13" t="s">
        <v>61</v>
      </c>
      <c r="G8621" s="15">
        <v>14.03</v>
      </c>
      <c r="H8621" s="16">
        <v>2.77</v>
      </c>
      <c r="I8621" s="16">
        <f>ROUND(ROUND(G8621,8)*H8621,2)</f>
        <v>38.86</v>
      </c>
    </row>
    <row r="8622" spans="1:9" ht="15" customHeight="1" x14ac:dyDescent="0.25">
      <c r="A8622" s="8"/>
      <c r="B8622" s="8"/>
      <c r="C8622" s="8"/>
      <c r="D8622" s="8"/>
      <c r="E8622" s="8"/>
      <c r="F8622" s="8"/>
      <c r="G8622" s="67" t="s">
        <v>3896</v>
      </c>
      <c r="H8622" s="67"/>
      <c r="I8622" s="17">
        <f>SUM(I8621:I8621)</f>
        <v>38.86</v>
      </c>
    </row>
    <row r="8623" spans="1:9" ht="15" customHeight="1" x14ac:dyDescent="0.25">
      <c r="A8623" s="64" t="s">
        <v>3872</v>
      </c>
      <c r="B8623" s="64"/>
      <c r="C8623" s="65" t="s">
        <v>3</v>
      </c>
      <c r="D8623" s="65"/>
      <c r="E8623" s="65"/>
      <c r="F8623" s="12" t="s">
        <v>4</v>
      </c>
      <c r="G8623" s="12" t="s">
        <v>3725</v>
      </c>
      <c r="H8623" s="12" t="s">
        <v>3726</v>
      </c>
      <c r="I8623" s="12" t="s">
        <v>3727</v>
      </c>
    </row>
    <row r="8624" spans="1:9" ht="15" customHeight="1" x14ac:dyDescent="0.25">
      <c r="A8624" s="13" t="s">
        <v>3948</v>
      </c>
      <c r="B8624" s="14" t="s">
        <v>3949</v>
      </c>
      <c r="C8624" s="66" t="s">
        <v>17</v>
      </c>
      <c r="D8624" s="66"/>
      <c r="E8624" s="66"/>
      <c r="F8624" s="13" t="s">
        <v>25</v>
      </c>
      <c r="G8624" s="15">
        <v>0.61739999999999995</v>
      </c>
      <c r="H8624" s="16">
        <v>33.520000000000003</v>
      </c>
      <c r="I8624" s="16">
        <f>ROUND(ROUND(G8624,8)*H8624,2)</f>
        <v>20.7</v>
      </c>
    </row>
    <row r="8625" spans="1:9" ht="15" customHeight="1" x14ac:dyDescent="0.25">
      <c r="A8625" s="13" t="s">
        <v>3899</v>
      </c>
      <c r="B8625" s="14" t="s">
        <v>3900</v>
      </c>
      <c r="C8625" s="66" t="s">
        <v>17</v>
      </c>
      <c r="D8625" s="66"/>
      <c r="E8625" s="66"/>
      <c r="F8625" s="13" t="s">
        <v>25</v>
      </c>
      <c r="G8625" s="15">
        <v>0.61739999999999995</v>
      </c>
      <c r="H8625" s="16">
        <v>24.37</v>
      </c>
      <c r="I8625" s="16">
        <f>ROUND(ROUND(G8625,8)*H8625,2)</f>
        <v>15.05</v>
      </c>
    </row>
    <row r="8626" spans="1:9" ht="18" customHeight="1" x14ac:dyDescent="0.25">
      <c r="A8626" s="8"/>
      <c r="B8626" s="8"/>
      <c r="C8626" s="8"/>
      <c r="D8626" s="8"/>
      <c r="E8626" s="8"/>
      <c r="F8626" s="8"/>
      <c r="G8626" s="67" t="s">
        <v>3875</v>
      </c>
      <c r="H8626" s="67"/>
      <c r="I8626" s="17">
        <f>SUM(I8624:I8625)</f>
        <v>35.75</v>
      </c>
    </row>
    <row r="8627" spans="1:9" ht="15" customHeight="1" x14ac:dyDescent="0.25">
      <c r="A8627" s="64" t="s">
        <v>3741</v>
      </c>
      <c r="B8627" s="64"/>
      <c r="C8627" s="65" t="s">
        <v>3</v>
      </c>
      <c r="D8627" s="65"/>
      <c r="E8627" s="65"/>
      <c r="F8627" s="12" t="s">
        <v>4</v>
      </c>
      <c r="G8627" s="12" t="s">
        <v>3725</v>
      </c>
      <c r="H8627" s="12" t="s">
        <v>3726</v>
      </c>
      <c r="I8627" s="12" t="s">
        <v>3727</v>
      </c>
    </row>
    <row r="8628" spans="1:9" ht="21" customHeight="1" x14ac:dyDescent="0.25">
      <c r="A8628" s="13" t="s">
        <v>4549</v>
      </c>
      <c r="B8628" s="14" t="s">
        <v>4550</v>
      </c>
      <c r="C8628" s="66" t="s">
        <v>17</v>
      </c>
      <c r="D8628" s="66"/>
      <c r="E8628" s="66"/>
      <c r="F8628" s="13" t="s">
        <v>76</v>
      </c>
      <c r="G8628" s="15">
        <v>7.4000000000000003E-3</v>
      </c>
      <c r="H8628" s="16">
        <v>764.21</v>
      </c>
      <c r="I8628" s="16">
        <f>ROUND(ROUND(G8628,8)*H8628,2)</f>
        <v>5.66</v>
      </c>
    </row>
    <row r="8629" spans="1:9" ht="15" customHeight="1" x14ac:dyDescent="0.25">
      <c r="A8629" s="8"/>
      <c r="B8629" s="8"/>
      <c r="C8629" s="8"/>
      <c r="D8629" s="8"/>
      <c r="E8629" s="8"/>
      <c r="F8629" s="8"/>
      <c r="G8629" s="67" t="s">
        <v>3744</v>
      </c>
      <c r="H8629" s="67"/>
      <c r="I8629" s="17">
        <f>SUM(I8628:I8628)</f>
        <v>5.66</v>
      </c>
    </row>
    <row r="8630" spans="1:9" ht="15" customHeight="1" x14ac:dyDescent="0.25">
      <c r="A8630" s="69" t="s">
        <v>6426</v>
      </c>
      <c r="B8630" s="69"/>
      <c r="C8630" s="69"/>
      <c r="D8630" s="8"/>
      <c r="E8630" s="8"/>
      <c r="F8630" s="8"/>
      <c r="G8630" s="68" t="s">
        <v>3745</v>
      </c>
      <c r="H8630" s="68"/>
      <c r="I8630" s="4">
        <v>80.27</v>
      </c>
    </row>
    <row r="8631" spans="1:9" ht="2.1" customHeight="1" x14ac:dyDescent="0.25">
      <c r="A8631" s="69"/>
      <c r="B8631" s="69"/>
      <c r="C8631" s="69"/>
      <c r="D8631" s="8"/>
      <c r="E8631" s="8"/>
      <c r="F8631" s="8"/>
      <c r="G8631" s="8"/>
      <c r="H8631" s="8"/>
      <c r="I8631" s="8"/>
    </row>
    <row r="8632" spans="1:9" ht="9.9499999999999993" customHeight="1" x14ac:dyDescent="0.25">
      <c r="A8632" s="8"/>
      <c r="B8632" s="8"/>
      <c r="C8632" s="8"/>
      <c r="D8632" s="8"/>
      <c r="E8632" s="8"/>
      <c r="F8632" s="8"/>
      <c r="G8632" s="62"/>
      <c r="H8632" s="62"/>
      <c r="I8632" s="62"/>
    </row>
    <row r="8633" spans="1:9" ht="20.100000000000001" customHeight="1" x14ac:dyDescent="0.25">
      <c r="A8633" s="63" t="s">
        <v>6427</v>
      </c>
      <c r="B8633" s="63"/>
      <c r="C8633" s="63"/>
      <c r="D8633" s="63"/>
      <c r="E8633" s="63"/>
      <c r="F8633" s="63"/>
      <c r="G8633" s="63"/>
      <c r="H8633" s="63"/>
      <c r="I8633" s="63"/>
    </row>
    <row r="8634" spans="1:9" ht="15" customHeight="1" x14ac:dyDescent="0.25">
      <c r="A8634" s="64" t="s">
        <v>3887</v>
      </c>
      <c r="B8634" s="64"/>
      <c r="C8634" s="65" t="s">
        <v>3</v>
      </c>
      <c r="D8634" s="65"/>
      <c r="E8634" s="65"/>
      <c r="F8634" s="12" t="s">
        <v>4</v>
      </c>
      <c r="G8634" s="12" t="s">
        <v>3725</v>
      </c>
      <c r="H8634" s="12" t="s">
        <v>3726</v>
      </c>
      <c r="I8634" s="12" t="s">
        <v>3727</v>
      </c>
    </row>
    <row r="8635" spans="1:9" ht="21" customHeight="1" x14ac:dyDescent="0.25">
      <c r="A8635" s="13" t="s">
        <v>4145</v>
      </c>
      <c r="B8635" s="14" t="s">
        <v>4146</v>
      </c>
      <c r="C8635" s="66" t="s">
        <v>17</v>
      </c>
      <c r="D8635" s="66"/>
      <c r="E8635" s="66"/>
      <c r="F8635" s="13" t="s">
        <v>61</v>
      </c>
      <c r="G8635" s="15">
        <v>4.3899999999999997</v>
      </c>
      <c r="H8635" s="16">
        <v>2.77</v>
      </c>
      <c r="I8635" s="16">
        <f>ROUND(ROUND(G8635,8)*H8635,2)</f>
        <v>12.16</v>
      </c>
    </row>
    <row r="8636" spans="1:9" ht="15" customHeight="1" x14ac:dyDescent="0.25">
      <c r="A8636" s="8"/>
      <c r="B8636" s="8"/>
      <c r="C8636" s="8"/>
      <c r="D8636" s="8"/>
      <c r="E8636" s="8"/>
      <c r="F8636" s="8"/>
      <c r="G8636" s="67" t="s">
        <v>3896</v>
      </c>
      <c r="H8636" s="67"/>
      <c r="I8636" s="17">
        <f>SUM(I8635:I8635)</f>
        <v>12.16</v>
      </c>
    </row>
    <row r="8637" spans="1:9" ht="15" customHeight="1" x14ac:dyDescent="0.25">
      <c r="A8637" s="64" t="s">
        <v>3872</v>
      </c>
      <c r="B8637" s="64"/>
      <c r="C8637" s="65" t="s">
        <v>3</v>
      </c>
      <c r="D8637" s="65"/>
      <c r="E8637" s="65"/>
      <c r="F8637" s="12" t="s">
        <v>4</v>
      </c>
      <c r="G8637" s="12" t="s">
        <v>3725</v>
      </c>
      <c r="H8637" s="12" t="s">
        <v>3726</v>
      </c>
      <c r="I8637" s="12" t="s">
        <v>3727</v>
      </c>
    </row>
    <row r="8638" spans="1:9" ht="15" customHeight="1" x14ac:dyDescent="0.25">
      <c r="A8638" s="13" t="s">
        <v>3948</v>
      </c>
      <c r="B8638" s="14" t="s">
        <v>3949</v>
      </c>
      <c r="C8638" s="66" t="s">
        <v>17</v>
      </c>
      <c r="D8638" s="66"/>
      <c r="E8638" s="66"/>
      <c r="F8638" s="13" t="s">
        <v>25</v>
      </c>
      <c r="G8638" s="15">
        <v>0.61739999999999995</v>
      </c>
      <c r="H8638" s="16">
        <v>33.520000000000003</v>
      </c>
      <c r="I8638" s="16">
        <f>ROUND(ROUND(G8638,8)*H8638,2)</f>
        <v>20.7</v>
      </c>
    </row>
    <row r="8639" spans="1:9" ht="15" customHeight="1" x14ac:dyDescent="0.25">
      <c r="A8639" s="13" t="s">
        <v>3899</v>
      </c>
      <c r="B8639" s="14" t="s">
        <v>3900</v>
      </c>
      <c r="C8639" s="66" t="s">
        <v>17</v>
      </c>
      <c r="D8639" s="66"/>
      <c r="E8639" s="66"/>
      <c r="F8639" s="13" t="s">
        <v>25</v>
      </c>
      <c r="G8639" s="15">
        <v>0.61739999999999995</v>
      </c>
      <c r="H8639" s="16">
        <v>24.37</v>
      </c>
      <c r="I8639" s="16">
        <f>ROUND(ROUND(G8639,8)*H8639,2)</f>
        <v>15.05</v>
      </c>
    </row>
    <row r="8640" spans="1:9" ht="18" customHeight="1" x14ac:dyDescent="0.25">
      <c r="A8640" s="8"/>
      <c r="B8640" s="8"/>
      <c r="C8640" s="8"/>
      <c r="D8640" s="8"/>
      <c r="E8640" s="8"/>
      <c r="F8640" s="8"/>
      <c r="G8640" s="67" t="s">
        <v>3875</v>
      </c>
      <c r="H8640" s="67"/>
      <c r="I8640" s="17">
        <f>SUM(I8638:I8639)</f>
        <v>35.75</v>
      </c>
    </row>
    <row r="8641" spans="1:9" ht="15" customHeight="1" x14ac:dyDescent="0.25">
      <c r="A8641" s="64" t="s">
        <v>3741</v>
      </c>
      <c r="B8641" s="64"/>
      <c r="C8641" s="65" t="s">
        <v>3</v>
      </c>
      <c r="D8641" s="65"/>
      <c r="E8641" s="65"/>
      <c r="F8641" s="12" t="s">
        <v>4</v>
      </c>
      <c r="G8641" s="12" t="s">
        <v>3725</v>
      </c>
      <c r="H8641" s="12" t="s">
        <v>3726</v>
      </c>
      <c r="I8641" s="12" t="s">
        <v>3727</v>
      </c>
    </row>
    <row r="8642" spans="1:9" ht="21" customHeight="1" x14ac:dyDescent="0.25">
      <c r="A8642" s="13" t="s">
        <v>4549</v>
      </c>
      <c r="B8642" s="14" t="s">
        <v>4550</v>
      </c>
      <c r="C8642" s="66" t="s">
        <v>17</v>
      </c>
      <c r="D8642" s="66"/>
      <c r="E8642" s="66"/>
      <c r="F8642" s="13" t="s">
        <v>76</v>
      </c>
      <c r="G8642" s="15">
        <v>7.4000000000000003E-3</v>
      </c>
      <c r="H8642" s="16">
        <v>764.21</v>
      </c>
      <c r="I8642" s="16">
        <f>ROUND(ROUND(G8642,8)*H8642,2)</f>
        <v>5.66</v>
      </c>
    </row>
    <row r="8643" spans="1:9" ht="15" customHeight="1" x14ac:dyDescent="0.25">
      <c r="A8643" s="8"/>
      <c r="B8643" s="8"/>
      <c r="C8643" s="8"/>
      <c r="D8643" s="8"/>
      <c r="E8643" s="8"/>
      <c r="F8643" s="8"/>
      <c r="G8643" s="67" t="s">
        <v>3744</v>
      </c>
      <c r="H8643" s="67"/>
      <c r="I8643" s="17">
        <f>SUM(I8642:I8642)</f>
        <v>5.66</v>
      </c>
    </row>
    <row r="8644" spans="1:9" ht="15" customHeight="1" x14ac:dyDescent="0.25">
      <c r="A8644" s="69" t="s">
        <v>6428</v>
      </c>
      <c r="B8644" s="69"/>
      <c r="C8644" s="69"/>
      <c r="D8644" s="8"/>
      <c r="E8644" s="8"/>
      <c r="F8644" s="8"/>
      <c r="G8644" s="68" t="s">
        <v>3745</v>
      </c>
      <c r="H8644" s="68"/>
      <c r="I8644" s="4">
        <v>53.57</v>
      </c>
    </row>
    <row r="8645" spans="1:9" ht="2.1" customHeight="1" x14ac:dyDescent="0.25">
      <c r="A8645" s="69"/>
      <c r="B8645" s="69"/>
      <c r="C8645" s="69"/>
      <c r="D8645" s="8"/>
      <c r="E8645" s="8"/>
      <c r="F8645" s="8"/>
      <c r="G8645" s="8"/>
      <c r="H8645" s="8"/>
      <c r="I8645" s="8"/>
    </row>
    <row r="8646" spans="1:9" ht="9.9499999999999993" customHeight="1" x14ac:dyDescent="0.25">
      <c r="A8646" s="8"/>
      <c r="B8646" s="8"/>
      <c r="C8646" s="8"/>
      <c r="D8646" s="8"/>
      <c r="E8646" s="8"/>
      <c r="F8646" s="8"/>
      <c r="G8646" s="62"/>
      <c r="H8646" s="62"/>
      <c r="I8646" s="62"/>
    </row>
    <row r="8647" spans="1:9" ht="20.100000000000001" customHeight="1" x14ac:dyDescent="0.25">
      <c r="A8647" s="63" t="s">
        <v>6429</v>
      </c>
      <c r="B8647" s="63"/>
      <c r="C8647" s="63"/>
      <c r="D8647" s="63"/>
      <c r="E8647" s="63"/>
      <c r="F8647" s="63"/>
      <c r="G8647" s="63"/>
      <c r="H8647" s="63"/>
      <c r="I8647" s="63"/>
    </row>
    <row r="8648" spans="1:9" ht="15" customHeight="1" x14ac:dyDescent="0.25">
      <c r="A8648" s="64" t="s">
        <v>3887</v>
      </c>
      <c r="B8648" s="64"/>
      <c r="C8648" s="65" t="s">
        <v>3</v>
      </c>
      <c r="D8648" s="65"/>
      <c r="E8648" s="65"/>
      <c r="F8648" s="12" t="s">
        <v>4</v>
      </c>
      <c r="G8648" s="12" t="s">
        <v>3725</v>
      </c>
      <c r="H8648" s="12" t="s">
        <v>3726</v>
      </c>
      <c r="I8648" s="12" t="s">
        <v>3727</v>
      </c>
    </row>
    <row r="8649" spans="1:9" ht="21" customHeight="1" x14ac:dyDescent="0.25">
      <c r="A8649" s="13" t="s">
        <v>6430</v>
      </c>
      <c r="B8649" s="14" t="s">
        <v>6431</v>
      </c>
      <c r="C8649" s="66" t="s">
        <v>188</v>
      </c>
      <c r="D8649" s="66"/>
      <c r="E8649" s="66"/>
      <c r="F8649" s="13" t="s">
        <v>465</v>
      </c>
      <c r="G8649" s="15">
        <v>1</v>
      </c>
      <c r="H8649" s="16">
        <v>36.07</v>
      </c>
      <c r="I8649" s="16">
        <f>ROUND(ROUND(G8649,8)*H8649,2)</f>
        <v>36.07</v>
      </c>
    </row>
    <row r="8650" spans="1:9" ht="15" customHeight="1" x14ac:dyDescent="0.25">
      <c r="A8650" s="8"/>
      <c r="B8650" s="8"/>
      <c r="C8650" s="8"/>
      <c r="D8650" s="8"/>
      <c r="E8650" s="8"/>
      <c r="F8650" s="8"/>
      <c r="G8650" s="67" t="s">
        <v>3896</v>
      </c>
      <c r="H8650" s="67"/>
      <c r="I8650" s="17">
        <f>SUM(I8649:I8649)</f>
        <v>36.07</v>
      </c>
    </row>
    <row r="8651" spans="1:9" ht="15" customHeight="1" x14ac:dyDescent="0.25">
      <c r="A8651" s="64" t="s">
        <v>3872</v>
      </c>
      <c r="B8651" s="64"/>
      <c r="C8651" s="65" t="s">
        <v>3</v>
      </c>
      <c r="D8651" s="65"/>
      <c r="E8651" s="65"/>
      <c r="F8651" s="12" t="s">
        <v>4</v>
      </c>
      <c r="G8651" s="12" t="s">
        <v>3725</v>
      </c>
      <c r="H8651" s="12" t="s">
        <v>3726</v>
      </c>
      <c r="I8651" s="12" t="s">
        <v>3727</v>
      </c>
    </row>
    <row r="8652" spans="1:9" ht="15" customHeight="1" x14ac:dyDescent="0.25">
      <c r="A8652" s="13" t="s">
        <v>4269</v>
      </c>
      <c r="B8652" s="14" t="s">
        <v>4270</v>
      </c>
      <c r="C8652" s="66" t="s">
        <v>17</v>
      </c>
      <c r="D8652" s="66"/>
      <c r="E8652" s="66"/>
      <c r="F8652" s="13" t="s">
        <v>25</v>
      </c>
      <c r="G8652" s="15">
        <v>3.2000000000000002E-3</v>
      </c>
      <c r="H8652" s="16">
        <v>33.94</v>
      </c>
      <c r="I8652" s="16">
        <f>ROUND(ROUND(G8652,8)*H8652,2)</f>
        <v>0.11</v>
      </c>
    </row>
    <row r="8653" spans="1:9" ht="18" customHeight="1" x14ac:dyDescent="0.25">
      <c r="A8653" s="8"/>
      <c r="B8653" s="8"/>
      <c r="C8653" s="8"/>
      <c r="D8653" s="8"/>
      <c r="E8653" s="8"/>
      <c r="F8653" s="8"/>
      <c r="G8653" s="67" t="s">
        <v>3875</v>
      </c>
      <c r="H8653" s="67"/>
      <c r="I8653" s="17">
        <f>SUM(I8652:I8652)</f>
        <v>0.11</v>
      </c>
    </row>
    <row r="8654" spans="1:9" ht="15" customHeight="1" x14ac:dyDescent="0.25">
      <c r="A8654" s="69" t="s">
        <v>6432</v>
      </c>
      <c r="B8654" s="69"/>
      <c r="C8654" s="69"/>
      <c r="D8654" s="8"/>
      <c r="E8654" s="8"/>
      <c r="F8654" s="8"/>
      <c r="G8654" s="68" t="s">
        <v>3745</v>
      </c>
      <c r="H8654" s="68"/>
      <c r="I8654" s="4">
        <v>36.18</v>
      </c>
    </row>
    <row r="8655" spans="1:9" ht="9.9499999999999993" customHeight="1" x14ac:dyDescent="0.25">
      <c r="A8655" s="8"/>
      <c r="B8655" s="8"/>
      <c r="C8655" s="8"/>
      <c r="D8655" s="8"/>
      <c r="E8655" s="8"/>
      <c r="F8655" s="8"/>
      <c r="G8655" s="62"/>
      <c r="H8655" s="62"/>
      <c r="I8655" s="62"/>
    </row>
    <row r="8656" spans="1:9" ht="20.100000000000001" customHeight="1" x14ac:dyDescent="0.25">
      <c r="A8656" s="63" t="s">
        <v>6433</v>
      </c>
      <c r="B8656" s="63"/>
      <c r="C8656" s="63"/>
      <c r="D8656" s="63"/>
      <c r="E8656" s="63"/>
      <c r="F8656" s="63"/>
      <c r="G8656" s="63"/>
      <c r="H8656" s="63"/>
      <c r="I8656" s="63"/>
    </row>
    <row r="8657" spans="1:9" ht="15" customHeight="1" x14ac:dyDescent="0.25">
      <c r="A8657" s="64" t="s">
        <v>3887</v>
      </c>
      <c r="B8657" s="64"/>
      <c r="C8657" s="65" t="s">
        <v>3</v>
      </c>
      <c r="D8657" s="65"/>
      <c r="E8657" s="65"/>
      <c r="F8657" s="12" t="s">
        <v>4</v>
      </c>
      <c r="G8657" s="12" t="s">
        <v>3725</v>
      </c>
      <c r="H8657" s="12" t="s">
        <v>3726</v>
      </c>
      <c r="I8657" s="12" t="s">
        <v>3727</v>
      </c>
    </row>
    <row r="8658" spans="1:9" ht="38.1" customHeight="1" x14ac:dyDescent="0.25">
      <c r="A8658" s="13" t="s">
        <v>6434</v>
      </c>
      <c r="B8658" s="14" t="s">
        <v>6435</v>
      </c>
      <c r="C8658" s="66" t="s">
        <v>17</v>
      </c>
      <c r="D8658" s="66"/>
      <c r="E8658" s="66"/>
      <c r="F8658" s="13" t="s">
        <v>178</v>
      </c>
      <c r="G8658" s="15">
        <v>1.2434000000000001</v>
      </c>
      <c r="H8658" s="16">
        <v>10.37</v>
      </c>
      <c r="I8658" s="16">
        <f>TRUNC(TRUNC(G8658,8)*H8658,2)</f>
        <v>12.89</v>
      </c>
    </row>
    <row r="8659" spans="1:9" ht="21" customHeight="1" x14ac:dyDescent="0.25">
      <c r="A8659" s="13" t="s">
        <v>4319</v>
      </c>
      <c r="B8659" s="14" t="s">
        <v>4320</v>
      </c>
      <c r="C8659" s="66" t="s">
        <v>17</v>
      </c>
      <c r="D8659" s="66"/>
      <c r="E8659" s="66"/>
      <c r="F8659" s="13" t="s">
        <v>61</v>
      </c>
      <c r="G8659" s="15">
        <v>9.4000000000000004E-3</v>
      </c>
      <c r="H8659" s="16">
        <v>4.1399999999999997</v>
      </c>
      <c r="I8659" s="16">
        <f>TRUNC(TRUNC(G8659,8)*H8659,2)</f>
        <v>0.03</v>
      </c>
    </row>
    <row r="8660" spans="1:9" ht="15" customHeight="1" x14ac:dyDescent="0.25">
      <c r="A8660" s="8"/>
      <c r="B8660" s="8"/>
      <c r="C8660" s="8"/>
      <c r="D8660" s="8"/>
      <c r="E8660" s="8"/>
      <c r="F8660" s="8"/>
      <c r="G8660" s="67" t="s">
        <v>3896</v>
      </c>
      <c r="H8660" s="67"/>
      <c r="I8660" s="17">
        <f>SUM(I8658:I8659)</f>
        <v>12.92</v>
      </c>
    </row>
    <row r="8661" spans="1:9" ht="15" customHeight="1" x14ac:dyDescent="0.25">
      <c r="A8661" s="64" t="s">
        <v>3872</v>
      </c>
      <c r="B8661" s="64"/>
      <c r="C8661" s="65" t="s">
        <v>3</v>
      </c>
      <c r="D8661" s="65"/>
      <c r="E8661" s="65"/>
      <c r="F8661" s="12" t="s">
        <v>4</v>
      </c>
      <c r="G8661" s="12" t="s">
        <v>3725</v>
      </c>
      <c r="H8661" s="12" t="s">
        <v>3726</v>
      </c>
      <c r="I8661" s="12" t="s">
        <v>3727</v>
      </c>
    </row>
    <row r="8662" spans="1:9" ht="21" customHeight="1" x14ac:dyDescent="0.25">
      <c r="A8662" s="13" t="s">
        <v>4267</v>
      </c>
      <c r="B8662" s="14" t="s">
        <v>4268</v>
      </c>
      <c r="C8662" s="66" t="s">
        <v>17</v>
      </c>
      <c r="D8662" s="66"/>
      <c r="E8662" s="66"/>
      <c r="F8662" s="13" t="s">
        <v>25</v>
      </c>
      <c r="G8662" s="15">
        <v>7.5999999999999998E-2</v>
      </c>
      <c r="H8662" s="16">
        <v>25.56</v>
      </c>
      <c r="I8662" s="16">
        <f>TRUNC(TRUNC(G8662,8)*H8662,2)</f>
        <v>1.94</v>
      </c>
    </row>
    <row r="8663" spans="1:9" ht="15" customHeight="1" x14ac:dyDescent="0.25">
      <c r="A8663" s="13" t="s">
        <v>4269</v>
      </c>
      <c r="B8663" s="14" t="s">
        <v>4270</v>
      </c>
      <c r="C8663" s="66" t="s">
        <v>17</v>
      </c>
      <c r="D8663" s="66"/>
      <c r="E8663" s="66"/>
      <c r="F8663" s="13" t="s">
        <v>25</v>
      </c>
      <c r="G8663" s="15">
        <v>7.5999999999999998E-2</v>
      </c>
      <c r="H8663" s="16">
        <v>33.94</v>
      </c>
      <c r="I8663" s="16">
        <f>TRUNC(TRUNC(G8663,8)*H8663,2)</f>
        <v>2.57</v>
      </c>
    </row>
    <row r="8664" spans="1:9" ht="18" customHeight="1" x14ac:dyDescent="0.25">
      <c r="A8664" s="8"/>
      <c r="B8664" s="8"/>
      <c r="C8664" s="8"/>
      <c r="D8664" s="8"/>
      <c r="E8664" s="8"/>
      <c r="F8664" s="8"/>
      <c r="G8664" s="67" t="s">
        <v>3875</v>
      </c>
      <c r="H8664" s="67"/>
      <c r="I8664" s="17">
        <f>SUM(I8662:I8663)</f>
        <v>4.51</v>
      </c>
    </row>
    <row r="8665" spans="1:9" ht="15" customHeight="1" x14ac:dyDescent="0.25">
      <c r="A8665" s="8"/>
      <c r="B8665" s="8"/>
      <c r="C8665" s="8"/>
      <c r="D8665" s="8"/>
      <c r="E8665" s="8"/>
      <c r="F8665" s="8"/>
      <c r="G8665" s="68" t="s">
        <v>3745</v>
      </c>
      <c r="H8665" s="68"/>
      <c r="I8665" s="4">
        <f>ROUND(SUM(I8660,I8664),2)</f>
        <v>17.43</v>
      </c>
    </row>
    <row r="8666" spans="1:9" ht="9.9499999999999993" customHeight="1" x14ac:dyDescent="0.25">
      <c r="A8666" s="8"/>
      <c r="B8666" s="8"/>
      <c r="C8666" s="8"/>
      <c r="D8666" s="8"/>
      <c r="E8666" s="8"/>
      <c r="F8666" s="8"/>
      <c r="G8666" s="62"/>
      <c r="H8666" s="62"/>
      <c r="I8666" s="62"/>
    </row>
    <row r="8667" spans="1:9" ht="20.100000000000001" customHeight="1" x14ac:dyDescent="0.25">
      <c r="A8667" s="63" t="s">
        <v>6436</v>
      </c>
      <c r="B8667" s="63"/>
      <c r="C8667" s="63"/>
      <c r="D8667" s="63"/>
      <c r="E8667" s="63"/>
      <c r="F8667" s="63"/>
      <c r="G8667" s="63"/>
      <c r="H8667" s="63"/>
      <c r="I8667" s="63"/>
    </row>
    <row r="8668" spans="1:9" ht="15" customHeight="1" x14ac:dyDescent="0.25">
      <c r="A8668" s="64" t="s">
        <v>3887</v>
      </c>
      <c r="B8668" s="64"/>
      <c r="C8668" s="65" t="s">
        <v>3</v>
      </c>
      <c r="D8668" s="65"/>
      <c r="E8668" s="65"/>
      <c r="F8668" s="12" t="s">
        <v>4</v>
      </c>
      <c r="G8668" s="12" t="s">
        <v>3725</v>
      </c>
      <c r="H8668" s="12" t="s">
        <v>3726</v>
      </c>
      <c r="I8668" s="12" t="s">
        <v>3727</v>
      </c>
    </row>
    <row r="8669" spans="1:9" ht="38.1" customHeight="1" x14ac:dyDescent="0.25">
      <c r="A8669" s="13" t="s">
        <v>6437</v>
      </c>
      <c r="B8669" s="14" t="s">
        <v>6438</v>
      </c>
      <c r="C8669" s="66" t="s">
        <v>17</v>
      </c>
      <c r="D8669" s="66"/>
      <c r="E8669" s="66"/>
      <c r="F8669" s="13" t="s">
        <v>178</v>
      </c>
      <c r="G8669" s="15">
        <v>1.0149999999999999</v>
      </c>
      <c r="H8669" s="16">
        <v>53.52</v>
      </c>
      <c r="I8669" s="16">
        <f>TRUNC(TRUNC(G8669,8)*H8669,2)</f>
        <v>54.32</v>
      </c>
    </row>
    <row r="8670" spans="1:9" ht="21" customHeight="1" x14ac:dyDescent="0.25">
      <c r="A8670" s="13" t="s">
        <v>4319</v>
      </c>
      <c r="B8670" s="14" t="s">
        <v>4320</v>
      </c>
      <c r="C8670" s="66" t="s">
        <v>17</v>
      </c>
      <c r="D8670" s="66"/>
      <c r="E8670" s="66"/>
      <c r="F8670" s="13" t="s">
        <v>61</v>
      </c>
      <c r="G8670" s="15">
        <v>8.9999999999999993E-3</v>
      </c>
      <c r="H8670" s="16">
        <v>4.1399999999999997</v>
      </c>
      <c r="I8670" s="16">
        <f>TRUNC(TRUNC(G8670,8)*H8670,2)</f>
        <v>0.03</v>
      </c>
    </row>
    <row r="8671" spans="1:9" ht="15" customHeight="1" x14ac:dyDescent="0.25">
      <c r="A8671" s="8"/>
      <c r="B8671" s="8"/>
      <c r="C8671" s="8"/>
      <c r="D8671" s="8"/>
      <c r="E8671" s="8"/>
      <c r="F8671" s="8"/>
      <c r="G8671" s="67" t="s">
        <v>3896</v>
      </c>
      <c r="H8671" s="67"/>
      <c r="I8671" s="17">
        <f>SUM(I8669:I8670)</f>
        <v>54.35</v>
      </c>
    </row>
    <row r="8672" spans="1:9" ht="15" customHeight="1" x14ac:dyDescent="0.25">
      <c r="A8672" s="64" t="s">
        <v>3872</v>
      </c>
      <c r="B8672" s="64"/>
      <c r="C8672" s="65" t="s">
        <v>3</v>
      </c>
      <c r="D8672" s="65"/>
      <c r="E8672" s="65"/>
      <c r="F8672" s="12" t="s">
        <v>4</v>
      </c>
      <c r="G8672" s="12" t="s">
        <v>3725</v>
      </c>
      <c r="H8672" s="12" t="s">
        <v>3726</v>
      </c>
      <c r="I8672" s="12" t="s">
        <v>3727</v>
      </c>
    </row>
    <row r="8673" spans="1:9" ht="21" customHeight="1" x14ac:dyDescent="0.25">
      <c r="A8673" s="13" t="s">
        <v>4267</v>
      </c>
      <c r="B8673" s="14" t="s">
        <v>4268</v>
      </c>
      <c r="C8673" s="66" t="s">
        <v>17</v>
      </c>
      <c r="D8673" s="66"/>
      <c r="E8673" s="66"/>
      <c r="F8673" s="13" t="s">
        <v>25</v>
      </c>
      <c r="G8673" s="15">
        <v>8.3000000000000004E-2</v>
      </c>
      <c r="H8673" s="16">
        <v>25.56</v>
      </c>
      <c r="I8673" s="16">
        <f>TRUNC(TRUNC(G8673,8)*H8673,2)</f>
        <v>2.12</v>
      </c>
    </row>
    <row r="8674" spans="1:9" ht="15" customHeight="1" x14ac:dyDescent="0.25">
      <c r="A8674" s="13" t="s">
        <v>4269</v>
      </c>
      <c r="B8674" s="14" t="s">
        <v>4270</v>
      </c>
      <c r="C8674" s="66" t="s">
        <v>17</v>
      </c>
      <c r="D8674" s="66"/>
      <c r="E8674" s="66"/>
      <c r="F8674" s="13" t="s">
        <v>25</v>
      </c>
      <c r="G8674" s="15">
        <v>8.3000000000000004E-2</v>
      </c>
      <c r="H8674" s="16">
        <v>33.94</v>
      </c>
      <c r="I8674" s="16">
        <f>TRUNC(TRUNC(G8674,8)*H8674,2)</f>
        <v>2.81</v>
      </c>
    </row>
    <row r="8675" spans="1:9" ht="18" customHeight="1" x14ac:dyDescent="0.25">
      <c r="A8675" s="8"/>
      <c r="B8675" s="8"/>
      <c r="C8675" s="8"/>
      <c r="D8675" s="8"/>
      <c r="E8675" s="8"/>
      <c r="F8675" s="8"/>
      <c r="G8675" s="67" t="s">
        <v>3875</v>
      </c>
      <c r="H8675" s="67"/>
      <c r="I8675" s="17">
        <f>SUM(I8673:I8674)</f>
        <v>4.93</v>
      </c>
    </row>
    <row r="8676" spans="1:9" ht="15" customHeight="1" x14ac:dyDescent="0.25">
      <c r="A8676" s="8"/>
      <c r="B8676" s="8"/>
      <c r="C8676" s="8"/>
      <c r="D8676" s="8"/>
      <c r="E8676" s="8"/>
      <c r="F8676" s="8"/>
      <c r="G8676" s="68" t="s">
        <v>3745</v>
      </c>
      <c r="H8676" s="68"/>
      <c r="I8676" s="4">
        <f>ROUND(SUM(I8671,I8675),2)</f>
        <v>59.28</v>
      </c>
    </row>
    <row r="8677" spans="1:9" ht="9.9499999999999993" customHeight="1" x14ac:dyDescent="0.25">
      <c r="A8677" s="8"/>
      <c r="B8677" s="8"/>
      <c r="C8677" s="8"/>
      <c r="D8677" s="8"/>
      <c r="E8677" s="8"/>
      <c r="F8677" s="8"/>
      <c r="G8677" s="62"/>
      <c r="H8677" s="62"/>
      <c r="I8677" s="62"/>
    </row>
    <row r="8678" spans="1:9" ht="20.100000000000001" customHeight="1" x14ac:dyDescent="0.25">
      <c r="A8678" s="63" t="s">
        <v>6439</v>
      </c>
      <c r="B8678" s="63"/>
      <c r="C8678" s="63"/>
      <c r="D8678" s="63"/>
      <c r="E8678" s="63"/>
      <c r="F8678" s="63"/>
      <c r="G8678" s="63"/>
      <c r="H8678" s="63"/>
      <c r="I8678" s="63"/>
    </row>
    <row r="8679" spans="1:9" ht="15" customHeight="1" x14ac:dyDescent="0.25">
      <c r="A8679" s="64" t="s">
        <v>3887</v>
      </c>
      <c r="B8679" s="64"/>
      <c r="C8679" s="65" t="s">
        <v>3</v>
      </c>
      <c r="D8679" s="65"/>
      <c r="E8679" s="65"/>
      <c r="F8679" s="12" t="s">
        <v>4</v>
      </c>
      <c r="G8679" s="12" t="s">
        <v>3725</v>
      </c>
      <c r="H8679" s="12" t="s">
        <v>3726</v>
      </c>
      <c r="I8679" s="12" t="s">
        <v>3727</v>
      </c>
    </row>
    <row r="8680" spans="1:9" ht="38.1" customHeight="1" x14ac:dyDescent="0.25">
      <c r="A8680" s="13" t="s">
        <v>6440</v>
      </c>
      <c r="B8680" s="14" t="s">
        <v>6441</v>
      </c>
      <c r="C8680" s="66" t="s">
        <v>17</v>
      </c>
      <c r="D8680" s="66"/>
      <c r="E8680" s="66"/>
      <c r="F8680" s="13" t="s">
        <v>178</v>
      </c>
      <c r="G8680" s="15">
        <v>1.0149999999999999</v>
      </c>
      <c r="H8680" s="16">
        <v>74.87</v>
      </c>
      <c r="I8680" s="16">
        <f>TRUNC(TRUNC(G8680,8)*H8680,2)</f>
        <v>75.989999999999995</v>
      </c>
    </row>
    <row r="8681" spans="1:9" ht="21" customHeight="1" x14ac:dyDescent="0.25">
      <c r="A8681" s="13" t="s">
        <v>4319</v>
      </c>
      <c r="B8681" s="14" t="s">
        <v>4320</v>
      </c>
      <c r="C8681" s="66" t="s">
        <v>17</v>
      </c>
      <c r="D8681" s="66"/>
      <c r="E8681" s="66"/>
      <c r="F8681" s="13" t="s">
        <v>61</v>
      </c>
      <c r="G8681" s="15">
        <v>8.9999999999999993E-3</v>
      </c>
      <c r="H8681" s="16">
        <v>4.1399999999999997</v>
      </c>
      <c r="I8681" s="16">
        <f>TRUNC(TRUNC(G8681,8)*H8681,2)</f>
        <v>0.03</v>
      </c>
    </row>
    <row r="8682" spans="1:9" ht="15" customHeight="1" x14ac:dyDescent="0.25">
      <c r="A8682" s="8"/>
      <c r="B8682" s="8"/>
      <c r="C8682" s="8"/>
      <c r="D8682" s="8"/>
      <c r="E8682" s="8"/>
      <c r="F8682" s="8"/>
      <c r="G8682" s="67" t="s">
        <v>3896</v>
      </c>
      <c r="H8682" s="67"/>
      <c r="I8682" s="17">
        <f>SUM(I8680:I8681)</f>
        <v>76.02</v>
      </c>
    </row>
    <row r="8683" spans="1:9" ht="15" customHeight="1" x14ac:dyDescent="0.25">
      <c r="A8683" s="64" t="s">
        <v>3872</v>
      </c>
      <c r="B8683" s="64"/>
      <c r="C8683" s="65" t="s">
        <v>3</v>
      </c>
      <c r="D8683" s="65"/>
      <c r="E8683" s="65"/>
      <c r="F8683" s="12" t="s">
        <v>4</v>
      </c>
      <c r="G8683" s="12" t="s">
        <v>3725</v>
      </c>
      <c r="H8683" s="12" t="s">
        <v>3726</v>
      </c>
      <c r="I8683" s="12" t="s">
        <v>3727</v>
      </c>
    </row>
    <row r="8684" spans="1:9" ht="21" customHeight="1" x14ac:dyDescent="0.25">
      <c r="A8684" s="13" t="s">
        <v>4267</v>
      </c>
      <c r="B8684" s="14" t="s">
        <v>4268</v>
      </c>
      <c r="C8684" s="66" t="s">
        <v>17</v>
      </c>
      <c r="D8684" s="66"/>
      <c r="E8684" s="66"/>
      <c r="F8684" s="13" t="s">
        <v>25</v>
      </c>
      <c r="G8684" s="15">
        <v>0.1007</v>
      </c>
      <c r="H8684" s="16">
        <v>25.56</v>
      </c>
      <c r="I8684" s="16">
        <f>TRUNC(TRUNC(G8684,8)*H8684,2)</f>
        <v>2.57</v>
      </c>
    </row>
    <row r="8685" spans="1:9" ht="15" customHeight="1" x14ac:dyDescent="0.25">
      <c r="A8685" s="13" t="s">
        <v>4269</v>
      </c>
      <c r="B8685" s="14" t="s">
        <v>4270</v>
      </c>
      <c r="C8685" s="66" t="s">
        <v>17</v>
      </c>
      <c r="D8685" s="66"/>
      <c r="E8685" s="66"/>
      <c r="F8685" s="13" t="s">
        <v>25</v>
      </c>
      <c r="G8685" s="15">
        <v>0.1007</v>
      </c>
      <c r="H8685" s="16">
        <v>33.94</v>
      </c>
      <c r="I8685" s="16">
        <f>TRUNC(TRUNC(G8685,8)*H8685,2)</f>
        <v>3.41</v>
      </c>
    </row>
    <row r="8686" spans="1:9" ht="18" customHeight="1" x14ac:dyDescent="0.25">
      <c r="A8686" s="8"/>
      <c r="B8686" s="8"/>
      <c r="C8686" s="8"/>
      <c r="D8686" s="8"/>
      <c r="E8686" s="8"/>
      <c r="F8686" s="8"/>
      <c r="G8686" s="67" t="s">
        <v>3875</v>
      </c>
      <c r="H8686" s="67"/>
      <c r="I8686" s="17">
        <f>SUM(I8684:I8685)</f>
        <v>5.98</v>
      </c>
    </row>
    <row r="8687" spans="1:9" ht="15" customHeight="1" x14ac:dyDescent="0.25">
      <c r="A8687" s="8"/>
      <c r="B8687" s="8"/>
      <c r="C8687" s="8"/>
      <c r="D8687" s="8"/>
      <c r="E8687" s="8"/>
      <c r="F8687" s="8"/>
      <c r="G8687" s="68" t="s">
        <v>3745</v>
      </c>
      <c r="H8687" s="68"/>
      <c r="I8687" s="4">
        <f>ROUND(SUM(I8682,I8686),2)</f>
        <v>82</v>
      </c>
    </row>
    <row r="8688" spans="1:9" ht="9.9499999999999993" customHeight="1" x14ac:dyDescent="0.25">
      <c r="A8688" s="8"/>
      <c r="B8688" s="8"/>
      <c r="C8688" s="8"/>
      <c r="D8688" s="8"/>
      <c r="E8688" s="8"/>
      <c r="F8688" s="8"/>
      <c r="G8688" s="62"/>
      <c r="H8688" s="62"/>
      <c r="I8688" s="62"/>
    </row>
    <row r="8689" spans="1:9" ht="20.100000000000001" customHeight="1" x14ac:dyDescent="0.25">
      <c r="A8689" s="63" t="s">
        <v>6442</v>
      </c>
      <c r="B8689" s="63"/>
      <c r="C8689" s="63"/>
      <c r="D8689" s="63"/>
      <c r="E8689" s="63"/>
      <c r="F8689" s="63"/>
      <c r="G8689" s="63"/>
      <c r="H8689" s="63"/>
      <c r="I8689" s="63"/>
    </row>
    <row r="8690" spans="1:9" ht="15" customHeight="1" x14ac:dyDescent="0.25">
      <c r="A8690" s="64" t="s">
        <v>3887</v>
      </c>
      <c r="B8690" s="64"/>
      <c r="C8690" s="65" t="s">
        <v>3</v>
      </c>
      <c r="D8690" s="65"/>
      <c r="E8690" s="65"/>
      <c r="F8690" s="12" t="s">
        <v>4</v>
      </c>
      <c r="G8690" s="12" t="s">
        <v>3725</v>
      </c>
      <c r="H8690" s="12" t="s">
        <v>3726</v>
      </c>
      <c r="I8690" s="12" t="s">
        <v>3727</v>
      </c>
    </row>
    <row r="8691" spans="1:9" ht="38.1" customHeight="1" x14ac:dyDescent="0.25">
      <c r="A8691" s="13" t="s">
        <v>6443</v>
      </c>
      <c r="B8691" s="14" t="s">
        <v>6444</v>
      </c>
      <c r="C8691" s="66" t="s">
        <v>17</v>
      </c>
      <c r="D8691" s="66"/>
      <c r="E8691" s="66"/>
      <c r="F8691" s="13" t="s">
        <v>178</v>
      </c>
      <c r="G8691" s="15">
        <v>1.0149999999999999</v>
      </c>
      <c r="H8691" s="16">
        <v>97.21</v>
      </c>
      <c r="I8691" s="16">
        <f>TRUNC(TRUNC(G8691,8)*H8691,2)</f>
        <v>98.66</v>
      </c>
    </row>
    <row r="8692" spans="1:9" ht="21" customHeight="1" x14ac:dyDescent="0.25">
      <c r="A8692" s="13" t="s">
        <v>4319</v>
      </c>
      <c r="B8692" s="14" t="s">
        <v>4320</v>
      </c>
      <c r="C8692" s="66" t="s">
        <v>17</v>
      </c>
      <c r="D8692" s="66"/>
      <c r="E8692" s="66"/>
      <c r="F8692" s="13" t="s">
        <v>61</v>
      </c>
      <c r="G8692" s="15">
        <v>8.9999999999999993E-3</v>
      </c>
      <c r="H8692" s="16">
        <v>4.1399999999999997</v>
      </c>
      <c r="I8692" s="16">
        <f>TRUNC(TRUNC(G8692,8)*H8692,2)</f>
        <v>0.03</v>
      </c>
    </row>
    <row r="8693" spans="1:9" ht="15" customHeight="1" x14ac:dyDescent="0.25">
      <c r="A8693" s="8"/>
      <c r="B8693" s="8"/>
      <c r="C8693" s="8"/>
      <c r="D8693" s="8"/>
      <c r="E8693" s="8"/>
      <c r="F8693" s="8"/>
      <c r="G8693" s="67" t="s">
        <v>3896</v>
      </c>
      <c r="H8693" s="67"/>
      <c r="I8693" s="17">
        <f>SUM(I8691:I8692)</f>
        <v>98.69</v>
      </c>
    </row>
    <row r="8694" spans="1:9" ht="15" customHeight="1" x14ac:dyDescent="0.25">
      <c r="A8694" s="64" t="s">
        <v>3872</v>
      </c>
      <c r="B8694" s="64"/>
      <c r="C8694" s="65" t="s">
        <v>3</v>
      </c>
      <c r="D8694" s="65"/>
      <c r="E8694" s="65"/>
      <c r="F8694" s="12" t="s">
        <v>4</v>
      </c>
      <c r="G8694" s="12" t="s">
        <v>3725</v>
      </c>
      <c r="H8694" s="12" t="s">
        <v>3726</v>
      </c>
      <c r="I8694" s="12" t="s">
        <v>3727</v>
      </c>
    </row>
    <row r="8695" spans="1:9" ht="21" customHeight="1" x14ac:dyDescent="0.25">
      <c r="A8695" s="13" t="s">
        <v>4267</v>
      </c>
      <c r="B8695" s="14" t="s">
        <v>4268</v>
      </c>
      <c r="C8695" s="66" t="s">
        <v>17</v>
      </c>
      <c r="D8695" s="66"/>
      <c r="E8695" s="66"/>
      <c r="F8695" s="13" t="s">
        <v>25</v>
      </c>
      <c r="G8695" s="15">
        <v>0.12280000000000001</v>
      </c>
      <c r="H8695" s="16">
        <v>25.56</v>
      </c>
      <c r="I8695" s="16">
        <f>TRUNC(TRUNC(G8695,8)*H8695,2)</f>
        <v>3.13</v>
      </c>
    </row>
    <row r="8696" spans="1:9" ht="15" customHeight="1" x14ac:dyDescent="0.25">
      <c r="A8696" s="13" t="s">
        <v>4269</v>
      </c>
      <c r="B8696" s="14" t="s">
        <v>4270</v>
      </c>
      <c r="C8696" s="66" t="s">
        <v>17</v>
      </c>
      <c r="D8696" s="66"/>
      <c r="E8696" s="66"/>
      <c r="F8696" s="13" t="s">
        <v>25</v>
      </c>
      <c r="G8696" s="15">
        <v>0.12280000000000001</v>
      </c>
      <c r="H8696" s="16">
        <v>33.94</v>
      </c>
      <c r="I8696" s="16">
        <f>TRUNC(TRUNC(G8696,8)*H8696,2)</f>
        <v>4.16</v>
      </c>
    </row>
    <row r="8697" spans="1:9" ht="18" customHeight="1" x14ac:dyDescent="0.25">
      <c r="A8697" s="8"/>
      <c r="B8697" s="8"/>
      <c r="C8697" s="8"/>
      <c r="D8697" s="8"/>
      <c r="E8697" s="8"/>
      <c r="F8697" s="8"/>
      <c r="G8697" s="67" t="s">
        <v>3875</v>
      </c>
      <c r="H8697" s="67"/>
      <c r="I8697" s="17">
        <f>SUM(I8695:I8696)</f>
        <v>7.29</v>
      </c>
    </row>
    <row r="8698" spans="1:9" ht="15" customHeight="1" x14ac:dyDescent="0.25">
      <c r="A8698" s="8"/>
      <c r="B8698" s="8"/>
      <c r="C8698" s="8"/>
      <c r="D8698" s="8"/>
      <c r="E8698" s="8"/>
      <c r="F8698" s="8"/>
      <c r="G8698" s="68" t="s">
        <v>3745</v>
      </c>
      <c r="H8698" s="68"/>
      <c r="I8698" s="4">
        <f>ROUND(SUM(I8693,I8697),2)</f>
        <v>105.98</v>
      </c>
    </row>
    <row r="8699" spans="1:9" ht="9.9499999999999993" customHeight="1" x14ac:dyDescent="0.25">
      <c r="A8699" s="8"/>
      <c r="B8699" s="8"/>
      <c r="C8699" s="8"/>
      <c r="D8699" s="8"/>
      <c r="E8699" s="8"/>
      <c r="F8699" s="8"/>
      <c r="G8699" s="62"/>
      <c r="H8699" s="62"/>
      <c r="I8699" s="62"/>
    </row>
    <row r="8700" spans="1:9" ht="20.100000000000001" customHeight="1" x14ac:dyDescent="0.25">
      <c r="A8700" s="63" t="s">
        <v>6445</v>
      </c>
      <c r="B8700" s="63"/>
      <c r="C8700" s="63"/>
      <c r="D8700" s="63"/>
      <c r="E8700" s="63"/>
      <c r="F8700" s="63"/>
      <c r="G8700" s="63"/>
      <c r="H8700" s="63"/>
      <c r="I8700" s="63"/>
    </row>
    <row r="8701" spans="1:9" ht="15" customHeight="1" x14ac:dyDescent="0.25">
      <c r="A8701" s="64" t="s">
        <v>3887</v>
      </c>
      <c r="B8701" s="64"/>
      <c r="C8701" s="65" t="s">
        <v>3</v>
      </c>
      <c r="D8701" s="65"/>
      <c r="E8701" s="65"/>
      <c r="F8701" s="12" t="s">
        <v>4</v>
      </c>
      <c r="G8701" s="12" t="s">
        <v>3725</v>
      </c>
      <c r="H8701" s="12" t="s">
        <v>3726</v>
      </c>
      <c r="I8701" s="12" t="s">
        <v>3727</v>
      </c>
    </row>
    <row r="8702" spans="1:9" ht="38.1" customHeight="1" x14ac:dyDescent="0.25">
      <c r="A8702" s="13" t="s">
        <v>6446</v>
      </c>
      <c r="B8702" s="14" t="s">
        <v>6447</v>
      </c>
      <c r="C8702" s="66" t="s">
        <v>17</v>
      </c>
      <c r="D8702" s="66"/>
      <c r="E8702" s="66"/>
      <c r="F8702" s="13" t="s">
        <v>178</v>
      </c>
      <c r="G8702" s="15">
        <v>1.0149999999999999</v>
      </c>
      <c r="H8702" s="16">
        <v>127.13</v>
      </c>
      <c r="I8702" s="16">
        <f>TRUNC(TRUNC(G8702,8)*H8702,2)</f>
        <v>129.03</v>
      </c>
    </row>
    <row r="8703" spans="1:9" ht="21" customHeight="1" x14ac:dyDescent="0.25">
      <c r="A8703" s="13" t="s">
        <v>4319</v>
      </c>
      <c r="B8703" s="14" t="s">
        <v>4320</v>
      </c>
      <c r="C8703" s="66" t="s">
        <v>17</v>
      </c>
      <c r="D8703" s="66"/>
      <c r="E8703" s="66"/>
      <c r="F8703" s="13" t="s">
        <v>61</v>
      </c>
      <c r="G8703" s="15">
        <v>8.9999999999999993E-3</v>
      </c>
      <c r="H8703" s="16">
        <v>4.1399999999999997</v>
      </c>
      <c r="I8703" s="16">
        <f>TRUNC(TRUNC(G8703,8)*H8703,2)</f>
        <v>0.03</v>
      </c>
    </row>
    <row r="8704" spans="1:9" ht="15" customHeight="1" x14ac:dyDescent="0.25">
      <c r="A8704" s="8"/>
      <c r="B8704" s="8"/>
      <c r="C8704" s="8"/>
      <c r="D8704" s="8"/>
      <c r="E8704" s="8"/>
      <c r="F8704" s="8"/>
      <c r="G8704" s="67" t="s">
        <v>3896</v>
      </c>
      <c r="H8704" s="67"/>
      <c r="I8704" s="17">
        <f>SUM(I8702:I8703)</f>
        <v>129.06</v>
      </c>
    </row>
    <row r="8705" spans="1:9" ht="15" customHeight="1" x14ac:dyDescent="0.25">
      <c r="A8705" s="64" t="s">
        <v>3872</v>
      </c>
      <c r="B8705" s="64"/>
      <c r="C8705" s="65" t="s">
        <v>3</v>
      </c>
      <c r="D8705" s="65"/>
      <c r="E8705" s="65"/>
      <c r="F8705" s="12" t="s">
        <v>4</v>
      </c>
      <c r="G8705" s="12" t="s">
        <v>3725</v>
      </c>
      <c r="H8705" s="12" t="s">
        <v>3726</v>
      </c>
      <c r="I8705" s="12" t="s">
        <v>3727</v>
      </c>
    </row>
    <row r="8706" spans="1:9" ht="21" customHeight="1" x14ac:dyDescent="0.25">
      <c r="A8706" s="13" t="s">
        <v>4267</v>
      </c>
      <c r="B8706" s="14" t="s">
        <v>4268</v>
      </c>
      <c r="C8706" s="66" t="s">
        <v>17</v>
      </c>
      <c r="D8706" s="66"/>
      <c r="E8706" s="66"/>
      <c r="F8706" s="13" t="s">
        <v>25</v>
      </c>
      <c r="G8706" s="15">
        <v>0.14499999999999999</v>
      </c>
      <c r="H8706" s="16">
        <v>25.56</v>
      </c>
      <c r="I8706" s="16">
        <f>TRUNC(TRUNC(G8706,8)*H8706,2)</f>
        <v>3.7</v>
      </c>
    </row>
    <row r="8707" spans="1:9" ht="15" customHeight="1" x14ac:dyDescent="0.25">
      <c r="A8707" s="13" t="s">
        <v>4269</v>
      </c>
      <c r="B8707" s="14" t="s">
        <v>4270</v>
      </c>
      <c r="C8707" s="66" t="s">
        <v>17</v>
      </c>
      <c r="D8707" s="66"/>
      <c r="E8707" s="66"/>
      <c r="F8707" s="13" t="s">
        <v>25</v>
      </c>
      <c r="G8707" s="15">
        <v>0.14499999999999999</v>
      </c>
      <c r="H8707" s="16">
        <v>33.94</v>
      </c>
      <c r="I8707" s="16">
        <f>TRUNC(TRUNC(G8707,8)*H8707,2)</f>
        <v>4.92</v>
      </c>
    </row>
    <row r="8708" spans="1:9" ht="18" customHeight="1" x14ac:dyDescent="0.25">
      <c r="A8708" s="8"/>
      <c r="B8708" s="8"/>
      <c r="C8708" s="8"/>
      <c r="D8708" s="8"/>
      <c r="E8708" s="8"/>
      <c r="F8708" s="8"/>
      <c r="G8708" s="67" t="s">
        <v>3875</v>
      </c>
      <c r="H8708" s="67"/>
      <c r="I8708" s="17">
        <f>SUM(I8706:I8707)</f>
        <v>8.620000000000001</v>
      </c>
    </row>
    <row r="8709" spans="1:9" ht="15" customHeight="1" x14ac:dyDescent="0.25">
      <c r="A8709" s="8"/>
      <c r="B8709" s="8"/>
      <c r="C8709" s="8"/>
      <c r="D8709" s="8"/>
      <c r="E8709" s="8"/>
      <c r="F8709" s="8"/>
      <c r="G8709" s="68" t="s">
        <v>3745</v>
      </c>
      <c r="H8709" s="68"/>
      <c r="I8709" s="4">
        <f>ROUND(SUM(I8704,I8708),2)</f>
        <v>137.68</v>
      </c>
    </row>
    <row r="8710" spans="1:9" ht="9.9499999999999993" customHeight="1" x14ac:dyDescent="0.25">
      <c r="A8710" s="8"/>
      <c r="B8710" s="8"/>
      <c r="C8710" s="8"/>
      <c r="D8710" s="8"/>
      <c r="E8710" s="8"/>
      <c r="F8710" s="8"/>
      <c r="G8710" s="62"/>
      <c r="H8710" s="62"/>
      <c r="I8710" s="62"/>
    </row>
    <row r="8711" spans="1:9" ht="20.100000000000001" customHeight="1" x14ac:dyDescent="0.25">
      <c r="A8711" s="63" t="s">
        <v>6448</v>
      </c>
      <c r="B8711" s="63"/>
      <c r="C8711" s="63"/>
      <c r="D8711" s="63"/>
      <c r="E8711" s="63"/>
      <c r="F8711" s="63"/>
      <c r="G8711" s="63"/>
      <c r="H8711" s="63"/>
      <c r="I8711" s="63"/>
    </row>
    <row r="8712" spans="1:9" ht="15" customHeight="1" x14ac:dyDescent="0.25">
      <c r="A8712" s="64" t="s">
        <v>3887</v>
      </c>
      <c r="B8712" s="64"/>
      <c r="C8712" s="65" t="s">
        <v>3</v>
      </c>
      <c r="D8712" s="65"/>
      <c r="E8712" s="65"/>
      <c r="F8712" s="12" t="s">
        <v>4</v>
      </c>
      <c r="G8712" s="12" t="s">
        <v>3725</v>
      </c>
      <c r="H8712" s="12" t="s">
        <v>3726</v>
      </c>
      <c r="I8712" s="12" t="s">
        <v>3727</v>
      </c>
    </row>
    <row r="8713" spans="1:9" ht="38.1" customHeight="1" x14ac:dyDescent="0.25">
      <c r="A8713" s="13" t="s">
        <v>6449</v>
      </c>
      <c r="B8713" s="14" t="s">
        <v>6450</v>
      </c>
      <c r="C8713" s="66" t="s">
        <v>17</v>
      </c>
      <c r="D8713" s="66"/>
      <c r="E8713" s="66"/>
      <c r="F8713" s="13" t="s">
        <v>178</v>
      </c>
      <c r="G8713" s="15">
        <v>1.0149999999999999</v>
      </c>
      <c r="H8713" s="16">
        <v>154.02000000000001</v>
      </c>
      <c r="I8713" s="16">
        <f>TRUNC(TRUNC(G8713,8)*H8713,2)</f>
        <v>156.33000000000001</v>
      </c>
    </row>
    <row r="8714" spans="1:9" ht="21" customHeight="1" x14ac:dyDescent="0.25">
      <c r="A8714" s="13" t="s">
        <v>4319</v>
      </c>
      <c r="B8714" s="14" t="s">
        <v>4320</v>
      </c>
      <c r="C8714" s="66" t="s">
        <v>17</v>
      </c>
      <c r="D8714" s="66"/>
      <c r="E8714" s="66"/>
      <c r="F8714" s="13" t="s">
        <v>61</v>
      </c>
      <c r="G8714" s="15">
        <v>8.9999999999999993E-3</v>
      </c>
      <c r="H8714" s="16">
        <v>4.1399999999999997</v>
      </c>
      <c r="I8714" s="16">
        <f>TRUNC(TRUNC(G8714,8)*H8714,2)</f>
        <v>0.03</v>
      </c>
    </row>
    <row r="8715" spans="1:9" ht="15" customHeight="1" x14ac:dyDescent="0.25">
      <c r="A8715" s="8"/>
      <c r="B8715" s="8"/>
      <c r="C8715" s="8"/>
      <c r="D8715" s="8"/>
      <c r="E8715" s="8"/>
      <c r="F8715" s="8"/>
      <c r="G8715" s="67" t="s">
        <v>3896</v>
      </c>
      <c r="H8715" s="67"/>
      <c r="I8715" s="17">
        <f>SUM(I8713:I8714)</f>
        <v>156.36000000000001</v>
      </c>
    </row>
    <row r="8716" spans="1:9" ht="15" customHeight="1" x14ac:dyDescent="0.25">
      <c r="A8716" s="64" t="s">
        <v>3872</v>
      </c>
      <c r="B8716" s="64"/>
      <c r="C8716" s="65" t="s">
        <v>3</v>
      </c>
      <c r="D8716" s="65"/>
      <c r="E8716" s="65"/>
      <c r="F8716" s="12" t="s">
        <v>4</v>
      </c>
      <c r="G8716" s="12" t="s">
        <v>3725</v>
      </c>
      <c r="H8716" s="12" t="s">
        <v>3726</v>
      </c>
      <c r="I8716" s="12" t="s">
        <v>3727</v>
      </c>
    </row>
    <row r="8717" spans="1:9" ht="21" customHeight="1" x14ac:dyDescent="0.25">
      <c r="A8717" s="13" t="s">
        <v>4267</v>
      </c>
      <c r="B8717" s="14" t="s">
        <v>4268</v>
      </c>
      <c r="C8717" s="66" t="s">
        <v>17</v>
      </c>
      <c r="D8717" s="66"/>
      <c r="E8717" s="66"/>
      <c r="F8717" s="13" t="s">
        <v>25</v>
      </c>
      <c r="G8717" s="15">
        <v>0.17150000000000001</v>
      </c>
      <c r="H8717" s="16">
        <v>25.56</v>
      </c>
      <c r="I8717" s="16">
        <f>TRUNC(TRUNC(G8717,8)*H8717,2)</f>
        <v>4.38</v>
      </c>
    </row>
    <row r="8718" spans="1:9" ht="15" customHeight="1" x14ac:dyDescent="0.25">
      <c r="A8718" s="13" t="s">
        <v>4269</v>
      </c>
      <c r="B8718" s="14" t="s">
        <v>4270</v>
      </c>
      <c r="C8718" s="66" t="s">
        <v>17</v>
      </c>
      <c r="D8718" s="66"/>
      <c r="E8718" s="66"/>
      <c r="F8718" s="13" t="s">
        <v>25</v>
      </c>
      <c r="G8718" s="15">
        <v>0.17150000000000001</v>
      </c>
      <c r="H8718" s="16">
        <v>33.94</v>
      </c>
      <c r="I8718" s="16">
        <f>TRUNC(TRUNC(G8718,8)*H8718,2)</f>
        <v>5.82</v>
      </c>
    </row>
    <row r="8719" spans="1:9" ht="18" customHeight="1" x14ac:dyDescent="0.25">
      <c r="A8719" s="8"/>
      <c r="B8719" s="8"/>
      <c r="C8719" s="8"/>
      <c r="D8719" s="8"/>
      <c r="E8719" s="8"/>
      <c r="F8719" s="8"/>
      <c r="G8719" s="67" t="s">
        <v>3875</v>
      </c>
      <c r="H8719" s="67"/>
      <c r="I8719" s="17">
        <f>SUM(I8717:I8718)</f>
        <v>10.199999999999999</v>
      </c>
    </row>
    <row r="8720" spans="1:9" ht="15" customHeight="1" x14ac:dyDescent="0.25">
      <c r="A8720" s="8"/>
      <c r="B8720" s="8"/>
      <c r="C8720" s="8"/>
      <c r="D8720" s="8"/>
      <c r="E8720" s="8"/>
      <c r="F8720" s="8"/>
      <c r="G8720" s="68" t="s">
        <v>3745</v>
      </c>
      <c r="H8720" s="68"/>
      <c r="I8720" s="4">
        <f>ROUND(SUM(I8715,I8719),2)</f>
        <v>166.56</v>
      </c>
    </row>
    <row r="8721" spans="1:9" ht="9.9499999999999993" customHeight="1" x14ac:dyDescent="0.25">
      <c r="A8721" s="8"/>
      <c r="B8721" s="8"/>
      <c r="C8721" s="8"/>
      <c r="D8721" s="8"/>
      <c r="E8721" s="8"/>
      <c r="F8721" s="8"/>
      <c r="G8721" s="62"/>
      <c r="H8721" s="62"/>
      <c r="I8721" s="62"/>
    </row>
    <row r="8722" spans="1:9" ht="20.100000000000001" customHeight="1" x14ac:dyDescent="0.25">
      <c r="A8722" s="63" t="s">
        <v>6451</v>
      </c>
      <c r="B8722" s="63"/>
      <c r="C8722" s="63"/>
      <c r="D8722" s="63"/>
      <c r="E8722" s="63"/>
      <c r="F8722" s="63"/>
      <c r="G8722" s="63"/>
      <c r="H8722" s="63"/>
      <c r="I8722" s="63"/>
    </row>
    <row r="8723" spans="1:9" ht="15" customHeight="1" x14ac:dyDescent="0.25">
      <c r="A8723" s="64" t="s">
        <v>3887</v>
      </c>
      <c r="B8723" s="64"/>
      <c r="C8723" s="65" t="s">
        <v>3</v>
      </c>
      <c r="D8723" s="65"/>
      <c r="E8723" s="65"/>
      <c r="F8723" s="12" t="s">
        <v>4</v>
      </c>
      <c r="G8723" s="12" t="s">
        <v>3725</v>
      </c>
      <c r="H8723" s="12" t="s">
        <v>3726</v>
      </c>
      <c r="I8723" s="12" t="s">
        <v>3727</v>
      </c>
    </row>
    <row r="8724" spans="1:9" ht="38.1" customHeight="1" x14ac:dyDescent="0.25">
      <c r="A8724" s="13" t="s">
        <v>6452</v>
      </c>
      <c r="B8724" s="14" t="s">
        <v>6453</v>
      </c>
      <c r="C8724" s="66" t="s">
        <v>17</v>
      </c>
      <c r="D8724" s="66"/>
      <c r="E8724" s="66"/>
      <c r="F8724" s="13" t="s">
        <v>178</v>
      </c>
      <c r="G8724" s="15">
        <v>1.0149999999999999</v>
      </c>
      <c r="H8724" s="16">
        <v>189.18</v>
      </c>
      <c r="I8724" s="16">
        <f>TRUNC(TRUNC(G8724,8)*H8724,2)</f>
        <v>192.01</v>
      </c>
    </row>
    <row r="8725" spans="1:9" ht="21" customHeight="1" x14ac:dyDescent="0.25">
      <c r="A8725" s="13" t="s">
        <v>4319</v>
      </c>
      <c r="B8725" s="14" t="s">
        <v>4320</v>
      </c>
      <c r="C8725" s="66" t="s">
        <v>17</v>
      </c>
      <c r="D8725" s="66"/>
      <c r="E8725" s="66"/>
      <c r="F8725" s="13" t="s">
        <v>61</v>
      </c>
      <c r="G8725" s="15">
        <v>8.9999999999999993E-3</v>
      </c>
      <c r="H8725" s="16">
        <v>4.1399999999999997</v>
      </c>
      <c r="I8725" s="16">
        <f>TRUNC(TRUNC(G8725,8)*H8725,2)</f>
        <v>0.03</v>
      </c>
    </row>
    <row r="8726" spans="1:9" ht="15" customHeight="1" x14ac:dyDescent="0.25">
      <c r="A8726" s="8"/>
      <c r="B8726" s="8"/>
      <c r="C8726" s="8"/>
      <c r="D8726" s="8"/>
      <c r="E8726" s="8"/>
      <c r="F8726" s="8"/>
      <c r="G8726" s="67" t="s">
        <v>3896</v>
      </c>
      <c r="H8726" s="67"/>
      <c r="I8726" s="17">
        <f>SUM(I8724:I8725)</f>
        <v>192.04</v>
      </c>
    </row>
    <row r="8727" spans="1:9" ht="15" customHeight="1" x14ac:dyDescent="0.25">
      <c r="A8727" s="64" t="s">
        <v>3872</v>
      </c>
      <c r="B8727" s="64"/>
      <c r="C8727" s="65" t="s">
        <v>3</v>
      </c>
      <c r="D8727" s="65"/>
      <c r="E8727" s="65"/>
      <c r="F8727" s="12" t="s">
        <v>4</v>
      </c>
      <c r="G8727" s="12" t="s">
        <v>3725</v>
      </c>
      <c r="H8727" s="12" t="s">
        <v>3726</v>
      </c>
      <c r="I8727" s="12" t="s">
        <v>3727</v>
      </c>
    </row>
    <row r="8728" spans="1:9" ht="21" customHeight="1" x14ac:dyDescent="0.25">
      <c r="A8728" s="13" t="s">
        <v>4267</v>
      </c>
      <c r="B8728" s="14" t="s">
        <v>4268</v>
      </c>
      <c r="C8728" s="66" t="s">
        <v>17</v>
      </c>
      <c r="D8728" s="66"/>
      <c r="E8728" s="66"/>
      <c r="F8728" s="13" t="s">
        <v>25</v>
      </c>
      <c r="G8728" s="15">
        <v>0.20250000000000001</v>
      </c>
      <c r="H8728" s="16">
        <v>25.56</v>
      </c>
      <c r="I8728" s="16">
        <f>TRUNC(TRUNC(G8728,8)*H8728,2)</f>
        <v>5.17</v>
      </c>
    </row>
    <row r="8729" spans="1:9" ht="15" customHeight="1" x14ac:dyDescent="0.25">
      <c r="A8729" s="13" t="s">
        <v>4269</v>
      </c>
      <c r="B8729" s="14" t="s">
        <v>4270</v>
      </c>
      <c r="C8729" s="66" t="s">
        <v>17</v>
      </c>
      <c r="D8729" s="66"/>
      <c r="E8729" s="66"/>
      <c r="F8729" s="13" t="s">
        <v>25</v>
      </c>
      <c r="G8729" s="15">
        <v>0.20250000000000001</v>
      </c>
      <c r="H8729" s="16">
        <v>33.94</v>
      </c>
      <c r="I8729" s="16">
        <f>TRUNC(TRUNC(G8729,8)*H8729,2)</f>
        <v>6.87</v>
      </c>
    </row>
    <row r="8730" spans="1:9" ht="18" customHeight="1" x14ac:dyDescent="0.25">
      <c r="A8730" s="8"/>
      <c r="B8730" s="8"/>
      <c r="C8730" s="8"/>
      <c r="D8730" s="8"/>
      <c r="E8730" s="8"/>
      <c r="F8730" s="8"/>
      <c r="G8730" s="67" t="s">
        <v>3875</v>
      </c>
      <c r="H8730" s="67"/>
      <c r="I8730" s="17">
        <f>SUM(I8728:I8729)</f>
        <v>12.04</v>
      </c>
    </row>
    <row r="8731" spans="1:9" ht="15" customHeight="1" x14ac:dyDescent="0.25">
      <c r="A8731" s="8"/>
      <c r="B8731" s="8"/>
      <c r="C8731" s="8"/>
      <c r="D8731" s="8"/>
      <c r="E8731" s="8"/>
      <c r="F8731" s="8"/>
      <c r="G8731" s="68" t="s">
        <v>3745</v>
      </c>
      <c r="H8731" s="68"/>
      <c r="I8731" s="4">
        <f>ROUND(SUM(I8726,I8730),2)</f>
        <v>204.08</v>
      </c>
    </row>
    <row r="8732" spans="1:9" ht="9.9499999999999993" customHeight="1" x14ac:dyDescent="0.25">
      <c r="A8732" s="8"/>
      <c r="B8732" s="8"/>
      <c r="C8732" s="8"/>
      <c r="D8732" s="8"/>
      <c r="E8732" s="8"/>
      <c r="F8732" s="8"/>
      <c r="G8732" s="62"/>
      <c r="H8732" s="62"/>
      <c r="I8732" s="62"/>
    </row>
    <row r="8733" spans="1:9" ht="20.100000000000001" customHeight="1" x14ac:dyDescent="0.25">
      <c r="A8733" s="63" t="s">
        <v>6454</v>
      </c>
      <c r="B8733" s="63"/>
      <c r="C8733" s="63"/>
      <c r="D8733" s="63"/>
      <c r="E8733" s="63"/>
      <c r="F8733" s="63"/>
      <c r="G8733" s="63"/>
      <c r="H8733" s="63"/>
      <c r="I8733" s="63"/>
    </row>
    <row r="8734" spans="1:9" ht="15" customHeight="1" x14ac:dyDescent="0.25">
      <c r="A8734" s="64" t="s">
        <v>3887</v>
      </c>
      <c r="B8734" s="64"/>
      <c r="C8734" s="65" t="s">
        <v>3</v>
      </c>
      <c r="D8734" s="65"/>
      <c r="E8734" s="65"/>
      <c r="F8734" s="12" t="s">
        <v>4</v>
      </c>
      <c r="G8734" s="12" t="s">
        <v>3725</v>
      </c>
      <c r="H8734" s="12" t="s">
        <v>3726</v>
      </c>
      <c r="I8734" s="12" t="s">
        <v>3727</v>
      </c>
    </row>
    <row r="8735" spans="1:9" ht="38.1" customHeight="1" x14ac:dyDescent="0.25">
      <c r="A8735" s="13" t="s">
        <v>6455</v>
      </c>
      <c r="B8735" s="14" t="s">
        <v>6456</v>
      </c>
      <c r="C8735" s="66" t="s">
        <v>17</v>
      </c>
      <c r="D8735" s="66"/>
      <c r="E8735" s="66"/>
      <c r="F8735" s="13" t="s">
        <v>178</v>
      </c>
      <c r="G8735" s="15">
        <v>1.0149999999999999</v>
      </c>
      <c r="H8735" s="16">
        <v>251.4</v>
      </c>
      <c r="I8735" s="16">
        <f>TRUNC(TRUNC(G8735,8)*H8735,2)</f>
        <v>255.17</v>
      </c>
    </row>
    <row r="8736" spans="1:9" ht="21" customHeight="1" x14ac:dyDescent="0.25">
      <c r="A8736" s="13" t="s">
        <v>4319</v>
      </c>
      <c r="B8736" s="14" t="s">
        <v>4320</v>
      </c>
      <c r="C8736" s="66" t="s">
        <v>17</v>
      </c>
      <c r="D8736" s="66"/>
      <c r="E8736" s="66"/>
      <c r="F8736" s="13" t="s">
        <v>61</v>
      </c>
      <c r="G8736" s="15">
        <v>8.9999999999999993E-3</v>
      </c>
      <c r="H8736" s="16">
        <v>4.1399999999999997</v>
      </c>
      <c r="I8736" s="16">
        <f>TRUNC(TRUNC(G8736,8)*H8736,2)</f>
        <v>0.03</v>
      </c>
    </row>
    <row r="8737" spans="1:9" ht="15" customHeight="1" x14ac:dyDescent="0.25">
      <c r="A8737" s="8"/>
      <c r="B8737" s="8"/>
      <c r="C8737" s="8"/>
      <c r="D8737" s="8"/>
      <c r="E8737" s="8"/>
      <c r="F8737" s="8"/>
      <c r="G8737" s="67" t="s">
        <v>3896</v>
      </c>
      <c r="H8737" s="67"/>
      <c r="I8737" s="17">
        <f>SUM(I8735:I8736)</f>
        <v>255.2</v>
      </c>
    </row>
    <row r="8738" spans="1:9" ht="15" customHeight="1" x14ac:dyDescent="0.25">
      <c r="A8738" s="64" t="s">
        <v>3872</v>
      </c>
      <c r="B8738" s="64"/>
      <c r="C8738" s="65" t="s">
        <v>3</v>
      </c>
      <c r="D8738" s="65"/>
      <c r="E8738" s="65"/>
      <c r="F8738" s="12" t="s">
        <v>4</v>
      </c>
      <c r="G8738" s="12" t="s">
        <v>3725</v>
      </c>
      <c r="H8738" s="12" t="s">
        <v>3726</v>
      </c>
      <c r="I8738" s="12" t="s">
        <v>3727</v>
      </c>
    </row>
    <row r="8739" spans="1:9" ht="21" customHeight="1" x14ac:dyDescent="0.25">
      <c r="A8739" s="13" t="s">
        <v>4267</v>
      </c>
      <c r="B8739" s="14" t="s">
        <v>4268</v>
      </c>
      <c r="C8739" s="66" t="s">
        <v>17</v>
      </c>
      <c r="D8739" s="66"/>
      <c r="E8739" s="66"/>
      <c r="F8739" s="13" t="s">
        <v>25</v>
      </c>
      <c r="G8739" s="15">
        <v>0.25119999999999998</v>
      </c>
      <c r="H8739" s="16">
        <v>25.56</v>
      </c>
      <c r="I8739" s="16">
        <f>TRUNC(TRUNC(G8739,8)*H8739,2)</f>
        <v>6.42</v>
      </c>
    </row>
    <row r="8740" spans="1:9" ht="15" customHeight="1" x14ac:dyDescent="0.25">
      <c r="A8740" s="13" t="s">
        <v>4269</v>
      </c>
      <c r="B8740" s="14" t="s">
        <v>4270</v>
      </c>
      <c r="C8740" s="66" t="s">
        <v>17</v>
      </c>
      <c r="D8740" s="66"/>
      <c r="E8740" s="66"/>
      <c r="F8740" s="13" t="s">
        <v>25</v>
      </c>
      <c r="G8740" s="15">
        <v>0.25119999999999998</v>
      </c>
      <c r="H8740" s="16">
        <v>33.94</v>
      </c>
      <c r="I8740" s="16">
        <f>TRUNC(TRUNC(G8740,8)*H8740,2)</f>
        <v>8.52</v>
      </c>
    </row>
    <row r="8741" spans="1:9" ht="18" customHeight="1" x14ac:dyDescent="0.25">
      <c r="A8741" s="8"/>
      <c r="B8741" s="8"/>
      <c r="C8741" s="8"/>
      <c r="D8741" s="8"/>
      <c r="E8741" s="8"/>
      <c r="F8741" s="8"/>
      <c r="G8741" s="67" t="s">
        <v>3875</v>
      </c>
      <c r="H8741" s="67"/>
      <c r="I8741" s="17">
        <f>SUM(I8739:I8740)</f>
        <v>14.94</v>
      </c>
    </row>
    <row r="8742" spans="1:9" ht="15" customHeight="1" x14ac:dyDescent="0.25">
      <c r="A8742" s="8"/>
      <c r="B8742" s="8"/>
      <c r="C8742" s="8"/>
      <c r="D8742" s="8"/>
      <c r="E8742" s="8"/>
      <c r="F8742" s="8"/>
      <c r="G8742" s="68" t="s">
        <v>3745</v>
      </c>
      <c r="H8742" s="68"/>
      <c r="I8742" s="4">
        <f>ROUND(SUM(I8737,I8741),2)</f>
        <v>270.14</v>
      </c>
    </row>
    <row r="8743" spans="1:9" ht="9.9499999999999993" customHeight="1" x14ac:dyDescent="0.25">
      <c r="A8743" s="8"/>
      <c r="B8743" s="8"/>
      <c r="C8743" s="8"/>
      <c r="D8743" s="8"/>
      <c r="E8743" s="8"/>
      <c r="F8743" s="8"/>
      <c r="G8743" s="62"/>
      <c r="H8743" s="62"/>
      <c r="I8743" s="62"/>
    </row>
    <row r="8744" spans="1:9" ht="20.100000000000001" customHeight="1" x14ac:dyDescent="0.25">
      <c r="A8744" s="63" t="s">
        <v>6457</v>
      </c>
      <c r="B8744" s="63"/>
      <c r="C8744" s="63"/>
      <c r="D8744" s="63"/>
      <c r="E8744" s="63"/>
      <c r="F8744" s="63"/>
      <c r="G8744" s="63"/>
      <c r="H8744" s="63"/>
      <c r="I8744" s="63"/>
    </row>
    <row r="8745" spans="1:9" ht="15" customHeight="1" x14ac:dyDescent="0.25">
      <c r="A8745" s="64" t="s">
        <v>3865</v>
      </c>
      <c r="B8745" s="64"/>
      <c r="C8745" s="65" t="s">
        <v>3</v>
      </c>
      <c r="D8745" s="65"/>
      <c r="E8745" s="65"/>
      <c r="F8745" s="12" t="s">
        <v>4</v>
      </c>
      <c r="G8745" s="12" t="s">
        <v>3725</v>
      </c>
      <c r="H8745" s="12" t="s">
        <v>3726</v>
      </c>
      <c r="I8745" s="12" t="s">
        <v>3727</v>
      </c>
    </row>
    <row r="8746" spans="1:9" ht="45.95" customHeight="1" x14ac:dyDescent="0.25">
      <c r="A8746" s="13" t="s">
        <v>4139</v>
      </c>
      <c r="B8746" s="14" t="s">
        <v>4140</v>
      </c>
      <c r="C8746" s="66" t="s">
        <v>17</v>
      </c>
      <c r="D8746" s="66"/>
      <c r="E8746" s="66"/>
      <c r="F8746" s="13" t="s">
        <v>3868</v>
      </c>
      <c r="G8746" s="15">
        <v>2.76E-2</v>
      </c>
      <c r="H8746" s="16">
        <v>79.12</v>
      </c>
      <c r="I8746" s="16">
        <f>TRUNC(TRUNC(G8746,8)*H8746,2)</f>
        <v>2.1800000000000002</v>
      </c>
    </row>
    <row r="8747" spans="1:9" ht="45.95" customHeight="1" x14ac:dyDescent="0.25">
      <c r="A8747" s="13" t="s">
        <v>4141</v>
      </c>
      <c r="B8747" s="14" t="s">
        <v>4142</v>
      </c>
      <c r="C8747" s="66" t="s">
        <v>17</v>
      </c>
      <c r="D8747" s="66"/>
      <c r="E8747" s="66"/>
      <c r="F8747" s="13" t="s">
        <v>3829</v>
      </c>
      <c r="G8747" s="15">
        <v>1.3599999999999999E-2</v>
      </c>
      <c r="H8747" s="16">
        <v>164.77</v>
      </c>
      <c r="I8747" s="16">
        <f>TRUNC(TRUNC(G8747,8)*H8747,2)</f>
        <v>2.2400000000000002</v>
      </c>
    </row>
    <row r="8748" spans="1:9" ht="18" customHeight="1" x14ac:dyDescent="0.25">
      <c r="A8748" s="8"/>
      <c r="B8748" s="8"/>
      <c r="C8748" s="8"/>
      <c r="D8748" s="8"/>
      <c r="E8748" s="8"/>
      <c r="F8748" s="8"/>
      <c r="G8748" s="67" t="s">
        <v>3871</v>
      </c>
      <c r="H8748" s="67"/>
      <c r="I8748" s="17">
        <f>SUM(I8746:I8747)</f>
        <v>4.42</v>
      </c>
    </row>
    <row r="8749" spans="1:9" ht="15" customHeight="1" x14ac:dyDescent="0.25">
      <c r="A8749" s="64" t="s">
        <v>3887</v>
      </c>
      <c r="B8749" s="64"/>
      <c r="C8749" s="65" t="s">
        <v>3</v>
      </c>
      <c r="D8749" s="65"/>
      <c r="E8749" s="65"/>
      <c r="F8749" s="12" t="s">
        <v>4</v>
      </c>
      <c r="G8749" s="12" t="s">
        <v>3725</v>
      </c>
      <c r="H8749" s="12" t="s">
        <v>3726</v>
      </c>
      <c r="I8749" s="12" t="s">
        <v>3727</v>
      </c>
    </row>
    <row r="8750" spans="1:9" ht="21" customHeight="1" x14ac:dyDescent="0.25">
      <c r="A8750" s="13" t="s">
        <v>4175</v>
      </c>
      <c r="B8750" s="14" t="s">
        <v>4176</v>
      </c>
      <c r="C8750" s="66" t="s">
        <v>17</v>
      </c>
      <c r="D8750" s="66"/>
      <c r="E8750" s="66"/>
      <c r="F8750" s="13" t="s">
        <v>61</v>
      </c>
      <c r="G8750" s="15">
        <v>171.81880000000001</v>
      </c>
      <c r="H8750" s="16">
        <v>0.6</v>
      </c>
      <c r="I8750" s="16">
        <f>TRUNC(TRUNC(G8750,8)*H8750,2)</f>
        <v>103.09</v>
      </c>
    </row>
    <row r="8751" spans="1:9" ht="15" customHeight="1" x14ac:dyDescent="0.25">
      <c r="A8751" s="8"/>
      <c r="B8751" s="8"/>
      <c r="C8751" s="8"/>
      <c r="D8751" s="8"/>
      <c r="E8751" s="8"/>
      <c r="F8751" s="8"/>
      <c r="G8751" s="67" t="s">
        <v>3896</v>
      </c>
      <c r="H8751" s="67"/>
      <c r="I8751" s="17">
        <f>SUM(I8750:I8750)</f>
        <v>103.09</v>
      </c>
    </row>
    <row r="8752" spans="1:9" ht="15" customHeight="1" x14ac:dyDescent="0.25">
      <c r="A8752" s="64" t="s">
        <v>3872</v>
      </c>
      <c r="B8752" s="64"/>
      <c r="C8752" s="65" t="s">
        <v>3</v>
      </c>
      <c r="D8752" s="65"/>
      <c r="E8752" s="65"/>
      <c r="F8752" s="12" t="s">
        <v>4</v>
      </c>
      <c r="G8752" s="12" t="s">
        <v>3725</v>
      </c>
      <c r="H8752" s="12" t="s">
        <v>3726</v>
      </c>
      <c r="I8752" s="12" t="s">
        <v>3727</v>
      </c>
    </row>
    <row r="8753" spans="1:9" ht="15" customHeight="1" x14ac:dyDescent="0.25">
      <c r="A8753" s="13" t="s">
        <v>3948</v>
      </c>
      <c r="B8753" s="14" t="s">
        <v>3949</v>
      </c>
      <c r="C8753" s="66" t="s">
        <v>17</v>
      </c>
      <c r="D8753" s="66"/>
      <c r="E8753" s="66"/>
      <c r="F8753" s="13" t="s">
        <v>25</v>
      </c>
      <c r="G8753" s="15">
        <v>5.8460000000000001</v>
      </c>
      <c r="H8753" s="16">
        <v>33.520000000000003</v>
      </c>
      <c r="I8753" s="16">
        <f>TRUNC(TRUNC(G8753,8)*H8753,2)</f>
        <v>195.95</v>
      </c>
    </row>
    <row r="8754" spans="1:9" ht="15" customHeight="1" x14ac:dyDescent="0.25">
      <c r="A8754" s="13" t="s">
        <v>3899</v>
      </c>
      <c r="B8754" s="14" t="s">
        <v>3900</v>
      </c>
      <c r="C8754" s="66" t="s">
        <v>17</v>
      </c>
      <c r="D8754" s="66"/>
      <c r="E8754" s="66"/>
      <c r="F8754" s="13" t="s">
        <v>25</v>
      </c>
      <c r="G8754" s="15">
        <v>4.5933000000000002</v>
      </c>
      <c r="H8754" s="16">
        <v>24.37</v>
      </c>
      <c r="I8754" s="16">
        <f>TRUNC(TRUNC(G8754,8)*H8754,2)</f>
        <v>111.93</v>
      </c>
    </row>
    <row r="8755" spans="1:9" ht="18" customHeight="1" x14ac:dyDescent="0.25">
      <c r="A8755" s="8"/>
      <c r="B8755" s="8"/>
      <c r="C8755" s="8"/>
      <c r="D8755" s="8"/>
      <c r="E8755" s="8"/>
      <c r="F8755" s="8"/>
      <c r="G8755" s="67" t="s">
        <v>3875</v>
      </c>
      <c r="H8755" s="67"/>
      <c r="I8755" s="17">
        <f>SUM(I8753:I8754)</f>
        <v>307.88</v>
      </c>
    </row>
    <row r="8756" spans="1:9" ht="15" customHeight="1" x14ac:dyDescent="0.25">
      <c r="A8756" s="64" t="s">
        <v>3741</v>
      </c>
      <c r="B8756" s="64"/>
      <c r="C8756" s="65" t="s">
        <v>3</v>
      </c>
      <c r="D8756" s="65"/>
      <c r="E8756" s="65"/>
      <c r="F8756" s="12" t="s">
        <v>4</v>
      </c>
      <c r="G8756" s="12" t="s">
        <v>3725</v>
      </c>
      <c r="H8756" s="12" t="s">
        <v>3726</v>
      </c>
      <c r="I8756" s="12" t="s">
        <v>3727</v>
      </c>
    </row>
    <row r="8757" spans="1:9" ht="29.1" customHeight="1" x14ac:dyDescent="0.25">
      <c r="A8757" s="13" t="s">
        <v>4177</v>
      </c>
      <c r="B8757" s="14" t="s">
        <v>4178</v>
      </c>
      <c r="C8757" s="66" t="s">
        <v>17</v>
      </c>
      <c r="D8757" s="66"/>
      <c r="E8757" s="66"/>
      <c r="F8757" s="13" t="s">
        <v>76</v>
      </c>
      <c r="G8757" s="15">
        <v>0.13059999999999999</v>
      </c>
      <c r="H8757" s="16">
        <v>851.58</v>
      </c>
      <c r="I8757" s="16">
        <f>TRUNC(TRUNC(G8757,8)*H8757,2)</f>
        <v>111.21</v>
      </c>
    </row>
    <row r="8758" spans="1:9" ht="29.1" customHeight="1" x14ac:dyDescent="0.25">
      <c r="A8758" s="13" t="s">
        <v>4154</v>
      </c>
      <c r="B8758" s="14" t="s">
        <v>4155</v>
      </c>
      <c r="C8758" s="66" t="s">
        <v>17</v>
      </c>
      <c r="D8758" s="66"/>
      <c r="E8758" s="66"/>
      <c r="F8758" s="13" t="s">
        <v>76</v>
      </c>
      <c r="G8758" s="15">
        <v>1.7299999999999999E-2</v>
      </c>
      <c r="H8758" s="16">
        <v>626.83000000000004</v>
      </c>
      <c r="I8758" s="16">
        <f>TRUNC(TRUNC(G8758,8)*H8758,2)</f>
        <v>10.84</v>
      </c>
    </row>
    <row r="8759" spans="1:9" ht="29.1" customHeight="1" x14ac:dyDescent="0.25">
      <c r="A8759" s="13" t="s">
        <v>4168</v>
      </c>
      <c r="B8759" s="14" t="s">
        <v>4169</v>
      </c>
      <c r="C8759" s="66" t="s">
        <v>17</v>
      </c>
      <c r="D8759" s="66"/>
      <c r="E8759" s="66"/>
      <c r="F8759" s="13" t="s">
        <v>76</v>
      </c>
      <c r="G8759" s="15">
        <v>7.0000000000000007E-2</v>
      </c>
      <c r="H8759" s="16">
        <v>2733.21</v>
      </c>
      <c r="I8759" s="16">
        <f>TRUNC(TRUNC(G8759,8)*H8759,2)</f>
        <v>191.32</v>
      </c>
    </row>
    <row r="8760" spans="1:9" ht="29.1" customHeight="1" x14ac:dyDescent="0.25">
      <c r="A8760" s="13" t="s">
        <v>4327</v>
      </c>
      <c r="B8760" s="14" t="s">
        <v>4328</v>
      </c>
      <c r="C8760" s="66" t="s">
        <v>17</v>
      </c>
      <c r="D8760" s="66"/>
      <c r="E8760" s="66"/>
      <c r="F8760" s="13" t="s">
        <v>76</v>
      </c>
      <c r="G8760" s="15">
        <v>0.121</v>
      </c>
      <c r="H8760" s="16">
        <v>328.46</v>
      </c>
      <c r="I8760" s="16">
        <f>TRUNC(TRUNC(G8760,8)*H8760,2)</f>
        <v>39.74</v>
      </c>
    </row>
    <row r="8761" spans="1:9" ht="15" customHeight="1" x14ac:dyDescent="0.25">
      <c r="A8761" s="8"/>
      <c r="B8761" s="8"/>
      <c r="C8761" s="8"/>
      <c r="D8761" s="8"/>
      <c r="E8761" s="8"/>
      <c r="F8761" s="8"/>
      <c r="G8761" s="67" t="s">
        <v>3744</v>
      </c>
      <c r="H8761" s="67"/>
      <c r="I8761" s="17">
        <f>SUM(I8757:I8760)</f>
        <v>353.11</v>
      </c>
    </row>
    <row r="8762" spans="1:9" ht="15" customHeight="1" x14ac:dyDescent="0.25">
      <c r="A8762" s="8"/>
      <c r="B8762" s="8"/>
      <c r="C8762" s="8"/>
      <c r="D8762" s="8"/>
      <c r="E8762" s="8"/>
      <c r="F8762" s="8"/>
      <c r="G8762" s="68" t="s">
        <v>3745</v>
      </c>
      <c r="H8762" s="68"/>
      <c r="I8762" s="4">
        <f>ROUND(SUM(I8748,I8751,I8755,I8761),2)</f>
        <v>768.5</v>
      </c>
    </row>
    <row r="8763" spans="1:9" ht="9.9499999999999993" customHeight="1" x14ac:dyDescent="0.25">
      <c r="A8763" s="8"/>
      <c r="B8763" s="8"/>
      <c r="C8763" s="8"/>
      <c r="D8763" s="8"/>
      <c r="E8763" s="8"/>
      <c r="F8763" s="8"/>
      <c r="G8763" s="62"/>
      <c r="H8763" s="62"/>
      <c r="I8763" s="62"/>
    </row>
    <row r="8764" spans="1:9" ht="20.100000000000001" customHeight="1" x14ac:dyDescent="0.25">
      <c r="A8764" s="63" t="s">
        <v>6458</v>
      </c>
      <c r="B8764" s="63"/>
      <c r="C8764" s="63"/>
      <c r="D8764" s="63"/>
      <c r="E8764" s="63"/>
      <c r="F8764" s="63"/>
      <c r="G8764" s="63"/>
      <c r="H8764" s="63"/>
      <c r="I8764" s="63"/>
    </row>
    <row r="8765" spans="1:9" ht="15" customHeight="1" x14ac:dyDescent="0.25">
      <c r="A8765" s="64" t="s">
        <v>3887</v>
      </c>
      <c r="B8765" s="64"/>
      <c r="C8765" s="65" t="s">
        <v>3</v>
      </c>
      <c r="D8765" s="65"/>
      <c r="E8765" s="65"/>
      <c r="F8765" s="12" t="s">
        <v>4</v>
      </c>
      <c r="G8765" s="12" t="s">
        <v>3725</v>
      </c>
      <c r="H8765" s="12" t="s">
        <v>3726</v>
      </c>
      <c r="I8765" s="12" t="s">
        <v>3727</v>
      </c>
    </row>
    <row r="8766" spans="1:9" ht="29.1" customHeight="1" x14ac:dyDescent="0.25">
      <c r="A8766" s="13" t="s">
        <v>6459</v>
      </c>
      <c r="B8766" s="14" t="s">
        <v>3218</v>
      </c>
      <c r="C8766" s="66" t="s">
        <v>188</v>
      </c>
      <c r="D8766" s="66"/>
      <c r="E8766" s="66"/>
      <c r="F8766" s="13" t="s">
        <v>286</v>
      </c>
      <c r="G8766" s="15">
        <v>1</v>
      </c>
      <c r="H8766" s="16">
        <v>453.32</v>
      </c>
      <c r="I8766" s="16">
        <f>TRUNC(TRUNC(G8766,8)*H8766,2)</f>
        <v>453.32</v>
      </c>
    </row>
    <row r="8767" spans="1:9" ht="15" customHeight="1" x14ac:dyDescent="0.25">
      <c r="A8767" s="8"/>
      <c r="B8767" s="8"/>
      <c r="C8767" s="8"/>
      <c r="D8767" s="8"/>
      <c r="E8767" s="8"/>
      <c r="F8767" s="8"/>
      <c r="G8767" s="67" t="s">
        <v>3896</v>
      </c>
      <c r="H8767" s="67"/>
      <c r="I8767" s="17">
        <f>SUM(I8766:I8766)</f>
        <v>453.32</v>
      </c>
    </row>
    <row r="8768" spans="1:9" ht="15" customHeight="1" x14ac:dyDescent="0.25">
      <c r="A8768" s="64" t="s">
        <v>3872</v>
      </c>
      <c r="B8768" s="64"/>
      <c r="C8768" s="65" t="s">
        <v>3</v>
      </c>
      <c r="D8768" s="65"/>
      <c r="E8768" s="65"/>
      <c r="F8768" s="12" t="s">
        <v>4</v>
      </c>
      <c r="G8768" s="12" t="s">
        <v>3725</v>
      </c>
      <c r="H8768" s="12" t="s">
        <v>3726</v>
      </c>
      <c r="I8768" s="12" t="s">
        <v>3727</v>
      </c>
    </row>
    <row r="8769" spans="1:9" ht="15" customHeight="1" x14ac:dyDescent="0.25">
      <c r="A8769" s="13" t="s">
        <v>4269</v>
      </c>
      <c r="B8769" s="14" t="s">
        <v>4270</v>
      </c>
      <c r="C8769" s="66" t="s">
        <v>17</v>
      </c>
      <c r="D8769" s="66"/>
      <c r="E8769" s="66"/>
      <c r="F8769" s="13" t="s">
        <v>25</v>
      </c>
      <c r="G8769" s="15">
        <v>0.5</v>
      </c>
      <c r="H8769" s="16">
        <v>33.94</v>
      </c>
      <c r="I8769" s="16">
        <f>TRUNC(TRUNC(G8769,8)*H8769,2)</f>
        <v>16.97</v>
      </c>
    </row>
    <row r="8770" spans="1:9" ht="18" customHeight="1" x14ac:dyDescent="0.25">
      <c r="A8770" s="8"/>
      <c r="B8770" s="8"/>
      <c r="C8770" s="8"/>
      <c r="D8770" s="8"/>
      <c r="E8770" s="8"/>
      <c r="F8770" s="8"/>
      <c r="G8770" s="67" t="s">
        <v>3875</v>
      </c>
      <c r="H8770" s="67"/>
      <c r="I8770" s="17">
        <f>SUM(I8769:I8769)</f>
        <v>16.97</v>
      </c>
    </row>
    <row r="8771" spans="1:9" ht="15" customHeight="1" x14ac:dyDescent="0.25">
      <c r="A8771" s="8"/>
      <c r="B8771" s="8"/>
      <c r="C8771" s="8"/>
      <c r="D8771" s="8"/>
      <c r="E8771" s="8"/>
      <c r="F8771" s="8"/>
      <c r="G8771" s="68" t="s">
        <v>3745</v>
      </c>
      <c r="H8771" s="68"/>
      <c r="I8771" s="4">
        <f>ROUND(SUM(I8767,I8770),2)</f>
        <v>470.29</v>
      </c>
    </row>
    <row r="8772" spans="1:9" ht="9.9499999999999993" customHeight="1" x14ac:dyDescent="0.25">
      <c r="A8772" s="8"/>
      <c r="B8772" s="8"/>
      <c r="C8772" s="8"/>
      <c r="D8772" s="8"/>
      <c r="E8772" s="8"/>
      <c r="F8772" s="8"/>
      <c r="G8772" s="62"/>
      <c r="H8772" s="62"/>
      <c r="I8772" s="62"/>
    </row>
    <row r="8773" spans="1:9" ht="20.100000000000001" customHeight="1" x14ac:dyDescent="0.25">
      <c r="A8773" s="63" t="s">
        <v>6460</v>
      </c>
      <c r="B8773" s="63"/>
      <c r="C8773" s="63"/>
      <c r="D8773" s="63"/>
      <c r="E8773" s="63"/>
      <c r="F8773" s="63"/>
      <c r="G8773" s="63"/>
      <c r="H8773" s="63"/>
      <c r="I8773" s="63"/>
    </row>
    <row r="8774" spans="1:9" ht="15" customHeight="1" x14ac:dyDescent="0.25">
      <c r="A8774" s="64" t="s">
        <v>3887</v>
      </c>
      <c r="B8774" s="64"/>
      <c r="C8774" s="65" t="s">
        <v>3</v>
      </c>
      <c r="D8774" s="65"/>
      <c r="E8774" s="65"/>
      <c r="F8774" s="12" t="s">
        <v>4</v>
      </c>
      <c r="G8774" s="12" t="s">
        <v>3725</v>
      </c>
      <c r="H8774" s="12" t="s">
        <v>3726</v>
      </c>
      <c r="I8774" s="12" t="s">
        <v>3727</v>
      </c>
    </row>
    <row r="8775" spans="1:9" ht="21" customHeight="1" x14ac:dyDescent="0.25">
      <c r="A8775" s="13" t="s">
        <v>6461</v>
      </c>
      <c r="B8775" s="14" t="s">
        <v>6462</v>
      </c>
      <c r="C8775" s="66" t="s">
        <v>188</v>
      </c>
      <c r="D8775" s="66"/>
      <c r="E8775" s="66"/>
      <c r="F8775" s="13" t="s">
        <v>286</v>
      </c>
      <c r="G8775" s="15">
        <v>1</v>
      </c>
      <c r="H8775" s="16">
        <v>75.2</v>
      </c>
      <c r="I8775" s="16">
        <f>ROUND(ROUND(G8775,8)*H8775,2)</f>
        <v>75.2</v>
      </c>
    </row>
    <row r="8776" spans="1:9" ht="15" customHeight="1" x14ac:dyDescent="0.25">
      <c r="A8776" s="8"/>
      <c r="B8776" s="8"/>
      <c r="C8776" s="8"/>
      <c r="D8776" s="8"/>
      <c r="E8776" s="8"/>
      <c r="F8776" s="8"/>
      <c r="G8776" s="67" t="s">
        <v>3896</v>
      </c>
      <c r="H8776" s="67"/>
      <c r="I8776" s="17">
        <f>SUM(I8775:I8775)</f>
        <v>75.2</v>
      </c>
    </row>
    <row r="8777" spans="1:9" ht="15" customHeight="1" x14ac:dyDescent="0.25">
      <c r="A8777" s="64" t="s">
        <v>3872</v>
      </c>
      <c r="B8777" s="64"/>
      <c r="C8777" s="65" t="s">
        <v>3</v>
      </c>
      <c r="D8777" s="65"/>
      <c r="E8777" s="65"/>
      <c r="F8777" s="12" t="s">
        <v>4</v>
      </c>
      <c r="G8777" s="12" t="s">
        <v>3725</v>
      </c>
      <c r="H8777" s="12" t="s">
        <v>3726</v>
      </c>
      <c r="I8777" s="12" t="s">
        <v>3727</v>
      </c>
    </row>
    <row r="8778" spans="1:9" ht="21" customHeight="1" x14ac:dyDescent="0.25">
      <c r="A8778" s="13" t="s">
        <v>4267</v>
      </c>
      <c r="B8778" s="14" t="s">
        <v>4268</v>
      </c>
      <c r="C8778" s="66" t="s">
        <v>17</v>
      </c>
      <c r="D8778" s="66"/>
      <c r="E8778" s="66"/>
      <c r="F8778" s="13" t="s">
        <v>25</v>
      </c>
      <c r="G8778" s="15">
        <v>0.56769999999999998</v>
      </c>
      <c r="H8778" s="16">
        <v>25.56</v>
      </c>
      <c r="I8778" s="16">
        <f>ROUND(ROUND(G8778,8)*H8778,2)</f>
        <v>14.51</v>
      </c>
    </row>
    <row r="8779" spans="1:9" ht="15" customHeight="1" x14ac:dyDescent="0.25">
      <c r="A8779" s="13" t="s">
        <v>4269</v>
      </c>
      <c r="B8779" s="14" t="s">
        <v>4270</v>
      </c>
      <c r="C8779" s="66" t="s">
        <v>17</v>
      </c>
      <c r="D8779" s="66"/>
      <c r="E8779" s="66"/>
      <c r="F8779" s="13" t="s">
        <v>25</v>
      </c>
      <c r="G8779" s="15">
        <v>0.56769999999999998</v>
      </c>
      <c r="H8779" s="16">
        <v>33.94</v>
      </c>
      <c r="I8779" s="16">
        <f>ROUND(ROUND(G8779,8)*H8779,2)</f>
        <v>19.27</v>
      </c>
    </row>
    <row r="8780" spans="1:9" ht="18" customHeight="1" x14ac:dyDescent="0.25">
      <c r="A8780" s="8"/>
      <c r="B8780" s="8"/>
      <c r="C8780" s="8"/>
      <c r="D8780" s="8"/>
      <c r="E8780" s="8"/>
      <c r="F8780" s="8"/>
      <c r="G8780" s="67" t="s">
        <v>3875</v>
      </c>
      <c r="H8780" s="67"/>
      <c r="I8780" s="17">
        <f>SUM(I8778:I8779)</f>
        <v>33.78</v>
      </c>
    </row>
    <row r="8781" spans="1:9" ht="15" customHeight="1" x14ac:dyDescent="0.25">
      <c r="A8781" s="69" t="s">
        <v>6463</v>
      </c>
      <c r="B8781" s="69"/>
      <c r="C8781" s="69"/>
      <c r="D8781" s="8"/>
      <c r="E8781" s="8"/>
      <c r="F8781" s="8"/>
      <c r="G8781" s="68" t="s">
        <v>3745</v>
      </c>
      <c r="H8781" s="68"/>
      <c r="I8781" s="4">
        <v>108.98</v>
      </c>
    </row>
    <row r="8782" spans="1:9" ht="9.9499999999999993" customHeight="1" x14ac:dyDescent="0.25">
      <c r="A8782" s="8"/>
      <c r="B8782" s="8"/>
      <c r="C8782" s="8"/>
      <c r="D8782" s="8"/>
      <c r="E8782" s="8"/>
      <c r="F8782" s="8"/>
      <c r="G8782" s="62"/>
      <c r="H8782" s="62"/>
      <c r="I8782" s="62"/>
    </row>
    <row r="8783" spans="1:9" ht="20.100000000000001" customHeight="1" x14ac:dyDescent="0.25">
      <c r="A8783" s="63" t="s">
        <v>6464</v>
      </c>
      <c r="B8783" s="63"/>
      <c r="C8783" s="63"/>
      <c r="D8783" s="63"/>
      <c r="E8783" s="63"/>
      <c r="F8783" s="63"/>
      <c r="G8783" s="63"/>
      <c r="H8783" s="63"/>
      <c r="I8783" s="63"/>
    </row>
    <row r="8784" spans="1:9" ht="15" customHeight="1" x14ac:dyDescent="0.25">
      <c r="A8784" s="64" t="s">
        <v>3887</v>
      </c>
      <c r="B8784" s="64"/>
      <c r="C8784" s="65" t="s">
        <v>3</v>
      </c>
      <c r="D8784" s="65"/>
      <c r="E8784" s="65"/>
      <c r="F8784" s="12" t="s">
        <v>4</v>
      </c>
      <c r="G8784" s="12" t="s">
        <v>3725</v>
      </c>
      <c r="H8784" s="12" t="s">
        <v>3726</v>
      </c>
      <c r="I8784" s="12" t="s">
        <v>3727</v>
      </c>
    </row>
    <row r="8785" spans="1:9" ht="15" customHeight="1" x14ac:dyDescent="0.25">
      <c r="A8785" s="13" t="s">
        <v>6465</v>
      </c>
      <c r="B8785" s="14" t="s">
        <v>6466</v>
      </c>
      <c r="C8785" s="66" t="s">
        <v>188</v>
      </c>
      <c r="D8785" s="66"/>
      <c r="E8785" s="66"/>
      <c r="F8785" s="13" t="s">
        <v>286</v>
      </c>
      <c r="G8785" s="15">
        <v>1</v>
      </c>
      <c r="H8785" s="16">
        <v>8797</v>
      </c>
      <c r="I8785" s="16">
        <f>TRUNC(TRUNC(G8785,8)*H8785,2)</f>
        <v>8797</v>
      </c>
    </row>
    <row r="8786" spans="1:9" ht="15" customHeight="1" x14ac:dyDescent="0.25">
      <c r="A8786" s="8"/>
      <c r="B8786" s="8"/>
      <c r="C8786" s="8"/>
      <c r="D8786" s="8"/>
      <c r="E8786" s="8"/>
      <c r="F8786" s="8"/>
      <c r="G8786" s="67" t="s">
        <v>3896</v>
      </c>
      <c r="H8786" s="67"/>
      <c r="I8786" s="17">
        <f>SUM(I8785:I8785)</f>
        <v>8797</v>
      </c>
    </row>
    <row r="8787" spans="1:9" ht="15" customHeight="1" x14ac:dyDescent="0.25">
      <c r="A8787" s="64" t="s">
        <v>3872</v>
      </c>
      <c r="B8787" s="64"/>
      <c r="C8787" s="65" t="s">
        <v>3</v>
      </c>
      <c r="D8787" s="65"/>
      <c r="E8787" s="65"/>
      <c r="F8787" s="12" t="s">
        <v>4</v>
      </c>
      <c r="G8787" s="12" t="s">
        <v>3725</v>
      </c>
      <c r="H8787" s="12" t="s">
        <v>3726</v>
      </c>
      <c r="I8787" s="12" t="s">
        <v>3727</v>
      </c>
    </row>
    <row r="8788" spans="1:9" ht="15" customHeight="1" x14ac:dyDescent="0.25">
      <c r="A8788" s="13" t="s">
        <v>4269</v>
      </c>
      <c r="B8788" s="14" t="s">
        <v>4270</v>
      </c>
      <c r="C8788" s="66" t="s">
        <v>17</v>
      </c>
      <c r="D8788" s="66"/>
      <c r="E8788" s="66"/>
      <c r="F8788" s="13" t="s">
        <v>25</v>
      </c>
      <c r="G8788" s="15">
        <v>10</v>
      </c>
      <c r="H8788" s="16">
        <v>33.94</v>
      </c>
      <c r="I8788" s="16">
        <f>TRUNC(TRUNC(G8788,8)*H8788,2)</f>
        <v>339.4</v>
      </c>
    </row>
    <row r="8789" spans="1:9" ht="15" customHeight="1" x14ac:dyDescent="0.25">
      <c r="A8789" s="13" t="s">
        <v>3899</v>
      </c>
      <c r="B8789" s="14" t="s">
        <v>3900</v>
      </c>
      <c r="C8789" s="66" t="s">
        <v>17</v>
      </c>
      <c r="D8789" s="66"/>
      <c r="E8789" s="66"/>
      <c r="F8789" s="13" t="s">
        <v>25</v>
      </c>
      <c r="G8789" s="15">
        <v>5</v>
      </c>
      <c r="H8789" s="16">
        <v>24.37</v>
      </c>
      <c r="I8789" s="16">
        <f>TRUNC(TRUNC(G8789,8)*H8789,2)</f>
        <v>121.85</v>
      </c>
    </row>
    <row r="8790" spans="1:9" ht="18" customHeight="1" x14ac:dyDescent="0.25">
      <c r="A8790" s="8"/>
      <c r="B8790" s="8"/>
      <c r="C8790" s="8"/>
      <c r="D8790" s="8"/>
      <c r="E8790" s="8"/>
      <c r="F8790" s="8"/>
      <c r="G8790" s="67" t="s">
        <v>3875</v>
      </c>
      <c r="H8790" s="67"/>
      <c r="I8790" s="17">
        <f>SUM(I8788:I8789)</f>
        <v>461.25</v>
      </c>
    </row>
    <row r="8791" spans="1:9" ht="15" customHeight="1" x14ac:dyDescent="0.25">
      <c r="A8791" s="8"/>
      <c r="B8791" s="8"/>
      <c r="C8791" s="8"/>
      <c r="D8791" s="8"/>
      <c r="E8791" s="8"/>
      <c r="F8791" s="8"/>
      <c r="G8791" s="68" t="s">
        <v>3745</v>
      </c>
      <c r="H8791" s="68"/>
      <c r="I8791" s="4">
        <f>ROUND(SUM(I8786,I8790),2)</f>
        <v>9258.25</v>
      </c>
    </row>
    <row r="8792" spans="1:9" ht="9.9499999999999993" customHeight="1" x14ac:dyDescent="0.25">
      <c r="A8792" s="8"/>
      <c r="B8792" s="8"/>
      <c r="C8792" s="8"/>
      <c r="D8792" s="8"/>
      <c r="E8792" s="8"/>
      <c r="F8792" s="8"/>
      <c r="G8792" s="62"/>
      <c r="H8792" s="62"/>
      <c r="I8792" s="62"/>
    </row>
    <row r="8793" spans="1:9" ht="20.100000000000001" customHeight="1" x14ac:dyDescent="0.25">
      <c r="A8793" s="63" t="s">
        <v>6467</v>
      </c>
      <c r="B8793" s="63"/>
      <c r="C8793" s="63"/>
      <c r="D8793" s="63"/>
      <c r="E8793" s="63"/>
      <c r="F8793" s="63"/>
      <c r="G8793" s="63"/>
      <c r="H8793" s="63"/>
      <c r="I8793" s="63"/>
    </row>
    <row r="8794" spans="1:9" ht="15" customHeight="1" x14ac:dyDescent="0.25">
      <c r="A8794" s="64" t="s">
        <v>3887</v>
      </c>
      <c r="B8794" s="64"/>
      <c r="C8794" s="65" t="s">
        <v>3</v>
      </c>
      <c r="D8794" s="65"/>
      <c r="E8794" s="65"/>
      <c r="F8794" s="12" t="s">
        <v>4</v>
      </c>
      <c r="G8794" s="12" t="s">
        <v>3725</v>
      </c>
      <c r="H8794" s="12" t="s">
        <v>3726</v>
      </c>
      <c r="I8794" s="12" t="s">
        <v>3727</v>
      </c>
    </row>
    <row r="8795" spans="1:9" ht="21" customHeight="1" x14ac:dyDescent="0.25">
      <c r="A8795" s="13" t="s">
        <v>6468</v>
      </c>
      <c r="B8795" s="14" t="s">
        <v>6469</v>
      </c>
      <c r="C8795" s="66" t="s">
        <v>17</v>
      </c>
      <c r="D8795" s="66"/>
      <c r="E8795" s="66"/>
      <c r="F8795" s="13" t="s">
        <v>61</v>
      </c>
      <c r="G8795" s="15">
        <v>1</v>
      </c>
      <c r="H8795" s="16">
        <v>862.73</v>
      </c>
      <c r="I8795" s="16">
        <f>TRUNC(TRUNC(G8795,8)*H8795,2)</f>
        <v>862.73</v>
      </c>
    </row>
    <row r="8796" spans="1:9" ht="29.1" customHeight="1" x14ac:dyDescent="0.25">
      <c r="A8796" s="13" t="s">
        <v>6470</v>
      </c>
      <c r="B8796" s="14" t="s">
        <v>6471</v>
      </c>
      <c r="C8796" s="66" t="s">
        <v>17</v>
      </c>
      <c r="D8796" s="66"/>
      <c r="E8796" s="66"/>
      <c r="F8796" s="13" t="s">
        <v>61</v>
      </c>
      <c r="G8796" s="15">
        <v>3</v>
      </c>
      <c r="H8796" s="16">
        <v>10.16</v>
      </c>
      <c r="I8796" s="16">
        <f>TRUNC(TRUNC(G8796,8)*H8796,2)</f>
        <v>30.48</v>
      </c>
    </row>
    <row r="8797" spans="1:9" ht="15" customHeight="1" x14ac:dyDescent="0.25">
      <c r="A8797" s="8"/>
      <c r="B8797" s="8"/>
      <c r="C8797" s="8"/>
      <c r="D8797" s="8"/>
      <c r="E8797" s="8"/>
      <c r="F8797" s="8"/>
      <c r="G8797" s="67" t="s">
        <v>3896</v>
      </c>
      <c r="H8797" s="67"/>
      <c r="I8797" s="17">
        <f>SUM(I8795:I8796)</f>
        <v>893.21</v>
      </c>
    </row>
    <row r="8798" spans="1:9" ht="15" customHeight="1" x14ac:dyDescent="0.25">
      <c r="A8798" s="64" t="s">
        <v>3872</v>
      </c>
      <c r="B8798" s="64"/>
      <c r="C8798" s="65" t="s">
        <v>3</v>
      </c>
      <c r="D8798" s="65"/>
      <c r="E8798" s="65"/>
      <c r="F8798" s="12" t="s">
        <v>4</v>
      </c>
      <c r="G8798" s="12" t="s">
        <v>3725</v>
      </c>
      <c r="H8798" s="12" t="s">
        <v>3726</v>
      </c>
      <c r="I8798" s="12" t="s">
        <v>3727</v>
      </c>
    </row>
    <row r="8799" spans="1:9" ht="21" customHeight="1" x14ac:dyDescent="0.25">
      <c r="A8799" s="13" t="s">
        <v>4267</v>
      </c>
      <c r="B8799" s="14" t="s">
        <v>4268</v>
      </c>
      <c r="C8799" s="66" t="s">
        <v>17</v>
      </c>
      <c r="D8799" s="66"/>
      <c r="E8799" s="66"/>
      <c r="F8799" s="13" t="s">
        <v>25</v>
      </c>
      <c r="G8799" s="15">
        <v>1.222415</v>
      </c>
      <c r="H8799" s="16">
        <v>25.56</v>
      </c>
      <c r="I8799" s="16">
        <f>TRUNC(TRUNC(G8799,8)*H8799,2)</f>
        <v>31.24</v>
      </c>
    </row>
    <row r="8800" spans="1:9" ht="15" customHeight="1" x14ac:dyDescent="0.25">
      <c r="A8800" s="13" t="s">
        <v>4269</v>
      </c>
      <c r="B8800" s="14" t="s">
        <v>4270</v>
      </c>
      <c r="C8800" s="66" t="s">
        <v>17</v>
      </c>
      <c r="D8800" s="66"/>
      <c r="E8800" s="66"/>
      <c r="F8800" s="13" t="s">
        <v>25</v>
      </c>
      <c r="G8800" s="15">
        <v>1.222415</v>
      </c>
      <c r="H8800" s="16">
        <v>33.94</v>
      </c>
      <c r="I8800" s="16">
        <f>TRUNC(TRUNC(G8800,8)*H8800,2)</f>
        <v>41.48</v>
      </c>
    </row>
    <row r="8801" spans="1:9" ht="18" customHeight="1" x14ac:dyDescent="0.25">
      <c r="A8801" s="8"/>
      <c r="B8801" s="8"/>
      <c r="C8801" s="8"/>
      <c r="D8801" s="8"/>
      <c r="E8801" s="8"/>
      <c r="F8801" s="8"/>
      <c r="G8801" s="67" t="s">
        <v>3875</v>
      </c>
      <c r="H8801" s="67"/>
      <c r="I8801" s="17">
        <f>SUM(I8799:I8800)</f>
        <v>72.72</v>
      </c>
    </row>
    <row r="8802" spans="1:9" ht="15" customHeight="1" x14ac:dyDescent="0.25">
      <c r="A8802" s="8"/>
      <c r="B8802" s="8"/>
      <c r="C8802" s="8"/>
      <c r="D8802" s="8"/>
      <c r="E8802" s="8"/>
      <c r="F8802" s="8"/>
      <c r="G8802" s="68" t="s">
        <v>3745</v>
      </c>
      <c r="H8802" s="68"/>
      <c r="I8802" s="4">
        <f>ROUND(SUM(I8797,I8801),2)</f>
        <v>965.93</v>
      </c>
    </row>
    <row r="8803" spans="1:9" ht="9.9499999999999993" customHeight="1" x14ac:dyDescent="0.25">
      <c r="A8803" s="8"/>
      <c r="B8803" s="8"/>
      <c r="C8803" s="8"/>
      <c r="D8803" s="8"/>
      <c r="E8803" s="8"/>
      <c r="F8803" s="8"/>
      <c r="G8803" s="62"/>
      <c r="H8803" s="62"/>
      <c r="I8803" s="62"/>
    </row>
    <row r="8804" spans="1:9" ht="20.100000000000001" customHeight="1" x14ac:dyDescent="0.25">
      <c r="A8804" s="63" t="s">
        <v>6472</v>
      </c>
      <c r="B8804" s="63"/>
      <c r="C8804" s="63"/>
      <c r="D8804" s="63"/>
      <c r="E8804" s="63"/>
      <c r="F8804" s="63"/>
      <c r="G8804" s="63"/>
      <c r="H8804" s="63"/>
      <c r="I8804" s="63"/>
    </row>
    <row r="8805" spans="1:9" ht="15" customHeight="1" x14ac:dyDescent="0.25">
      <c r="A8805" s="64" t="s">
        <v>3887</v>
      </c>
      <c r="B8805" s="64"/>
      <c r="C8805" s="65" t="s">
        <v>3</v>
      </c>
      <c r="D8805" s="65"/>
      <c r="E8805" s="65"/>
      <c r="F8805" s="12" t="s">
        <v>4</v>
      </c>
      <c r="G8805" s="12" t="s">
        <v>3725</v>
      </c>
      <c r="H8805" s="12" t="s">
        <v>3726</v>
      </c>
      <c r="I8805" s="12" t="s">
        <v>3727</v>
      </c>
    </row>
    <row r="8806" spans="1:9" ht="21" customHeight="1" x14ac:dyDescent="0.25">
      <c r="A8806" s="13" t="s">
        <v>4358</v>
      </c>
      <c r="B8806" s="14" t="s">
        <v>4359</v>
      </c>
      <c r="C8806" s="66" t="s">
        <v>17</v>
      </c>
      <c r="D8806" s="66"/>
      <c r="E8806" s="66"/>
      <c r="F8806" s="13" t="s">
        <v>61</v>
      </c>
      <c r="G8806" s="15">
        <v>1</v>
      </c>
      <c r="H8806" s="16">
        <v>59.32</v>
      </c>
      <c r="I8806" s="16">
        <f>TRUNC(TRUNC(G8806,8)*H8806,2)</f>
        <v>59.32</v>
      </c>
    </row>
    <row r="8807" spans="1:9" ht="29.1" customHeight="1" x14ac:dyDescent="0.25">
      <c r="A8807" s="13" t="s">
        <v>4369</v>
      </c>
      <c r="B8807" s="14" t="s">
        <v>4370</v>
      </c>
      <c r="C8807" s="66" t="s">
        <v>17</v>
      </c>
      <c r="D8807" s="66"/>
      <c r="E8807" s="66"/>
      <c r="F8807" s="13" t="s">
        <v>61</v>
      </c>
      <c r="G8807" s="15">
        <v>3</v>
      </c>
      <c r="H8807" s="16">
        <v>1.1299999999999999</v>
      </c>
      <c r="I8807" s="16">
        <f>TRUNC(TRUNC(G8807,8)*H8807,2)</f>
        <v>3.39</v>
      </c>
    </row>
    <row r="8808" spans="1:9" ht="15" customHeight="1" x14ac:dyDescent="0.25">
      <c r="A8808" s="8"/>
      <c r="B8808" s="8"/>
      <c r="C8808" s="8"/>
      <c r="D8808" s="8"/>
      <c r="E8808" s="8"/>
      <c r="F8808" s="8"/>
      <c r="G8808" s="67" t="s">
        <v>3896</v>
      </c>
      <c r="H8808" s="67"/>
      <c r="I8808" s="17">
        <f>SUM(I8806:I8807)</f>
        <v>62.71</v>
      </c>
    </row>
    <row r="8809" spans="1:9" ht="15" customHeight="1" x14ac:dyDescent="0.25">
      <c r="A8809" s="64" t="s">
        <v>3872</v>
      </c>
      <c r="B8809" s="64"/>
      <c r="C8809" s="65" t="s">
        <v>3</v>
      </c>
      <c r="D8809" s="65"/>
      <c r="E8809" s="65"/>
      <c r="F8809" s="12" t="s">
        <v>4</v>
      </c>
      <c r="G8809" s="12" t="s">
        <v>3725</v>
      </c>
      <c r="H8809" s="12" t="s">
        <v>3726</v>
      </c>
      <c r="I8809" s="12" t="s">
        <v>3727</v>
      </c>
    </row>
    <row r="8810" spans="1:9" ht="21" customHeight="1" x14ac:dyDescent="0.25">
      <c r="A8810" s="13" t="s">
        <v>4267</v>
      </c>
      <c r="B8810" s="14" t="s">
        <v>4268</v>
      </c>
      <c r="C8810" s="66" t="s">
        <v>17</v>
      </c>
      <c r="D8810" s="66"/>
      <c r="E8810" s="66"/>
      <c r="F8810" s="13" t="s">
        <v>25</v>
      </c>
      <c r="G8810" s="15">
        <v>0.19189200000000001</v>
      </c>
      <c r="H8810" s="16">
        <v>25.56</v>
      </c>
      <c r="I8810" s="16">
        <f>TRUNC(TRUNC(G8810,8)*H8810,2)</f>
        <v>4.9000000000000004</v>
      </c>
    </row>
    <row r="8811" spans="1:9" ht="15" customHeight="1" x14ac:dyDescent="0.25">
      <c r="A8811" s="13" t="s">
        <v>4269</v>
      </c>
      <c r="B8811" s="14" t="s">
        <v>4270</v>
      </c>
      <c r="C8811" s="66" t="s">
        <v>17</v>
      </c>
      <c r="D8811" s="66"/>
      <c r="E8811" s="66"/>
      <c r="F8811" s="13" t="s">
        <v>25</v>
      </c>
      <c r="G8811" s="15">
        <v>0.19189200000000001</v>
      </c>
      <c r="H8811" s="16">
        <v>33.94</v>
      </c>
      <c r="I8811" s="16">
        <f>TRUNC(TRUNC(G8811,8)*H8811,2)</f>
        <v>6.51</v>
      </c>
    </row>
    <row r="8812" spans="1:9" ht="18" customHeight="1" x14ac:dyDescent="0.25">
      <c r="A8812" s="8"/>
      <c r="B8812" s="8"/>
      <c r="C8812" s="8"/>
      <c r="D8812" s="8"/>
      <c r="E8812" s="8"/>
      <c r="F8812" s="8"/>
      <c r="G8812" s="67" t="s">
        <v>3875</v>
      </c>
      <c r="H8812" s="67"/>
      <c r="I8812" s="17">
        <f>SUM(I8810:I8811)</f>
        <v>11.41</v>
      </c>
    </row>
    <row r="8813" spans="1:9" ht="15" customHeight="1" x14ac:dyDescent="0.25">
      <c r="A8813" s="8"/>
      <c r="B8813" s="8"/>
      <c r="C8813" s="8"/>
      <c r="D8813" s="8"/>
      <c r="E8813" s="8"/>
      <c r="F8813" s="8"/>
      <c r="G8813" s="68" t="s">
        <v>3745</v>
      </c>
      <c r="H8813" s="68"/>
      <c r="I8813" s="4">
        <f>ROUND(SUM(I8808,I8812),2)</f>
        <v>74.12</v>
      </c>
    </row>
    <row r="8814" spans="1:9" ht="9.9499999999999993" customHeight="1" x14ac:dyDescent="0.25">
      <c r="A8814" s="8"/>
      <c r="B8814" s="8"/>
      <c r="C8814" s="8"/>
      <c r="D8814" s="8"/>
      <c r="E8814" s="8"/>
      <c r="F8814" s="8"/>
      <c r="G8814" s="62"/>
      <c r="H8814" s="62"/>
      <c r="I8814" s="62"/>
    </row>
    <row r="8815" spans="1:9" ht="20.100000000000001" customHeight="1" x14ac:dyDescent="0.25">
      <c r="A8815" s="63" t="s">
        <v>6473</v>
      </c>
      <c r="B8815" s="63"/>
      <c r="C8815" s="63"/>
      <c r="D8815" s="63"/>
      <c r="E8815" s="63"/>
      <c r="F8815" s="63"/>
      <c r="G8815" s="63"/>
      <c r="H8815" s="63"/>
      <c r="I8815" s="63"/>
    </row>
    <row r="8816" spans="1:9" ht="15" customHeight="1" x14ac:dyDescent="0.25">
      <c r="A8816" s="64" t="s">
        <v>3887</v>
      </c>
      <c r="B8816" s="64"/>
      <c r="C8816" s="65" t="s">
        <v>3</v>
      </c>
      <c r="D8816" s="65"/>
      <c r="E8816" s="65"/>
      <c r="F8816" s="12" t="s">
        <v>4</v>
      </c>
      <c r="G8816" s="12" t="s">
        <v>3725</v>
      </c>
      <c r="H8816" s="12" t="s">
        <v>3726</v>
      </c>
      <c r="I8816" s="12" t="s">
        <v>3727</v>
      </c>
    </row>
    <row r="8817" spans="1:9" ht="29.1" customHeight="1" x14ac:dyDescent="0.25">
      <c r="A8817" s="13" t="s">
        <v>6474</v>
      </c>
      <c r="B8817" s="14" t="s">
        <v>6475</v>
      </c>
      <c r="C8817" s="66" t="s">
        <v>188</v>
      </c>
      <c r="D8817" s="66"/>
      <c r="E8817" s="66"/>
      <c r="F8817" s="13" t="s">
        <v>286</v>
      </c>
      <c r="G8817" s="15">
        <v>1</v>
      </c>
      <c r="H8817" s="16">
        <v>2403</v>
      </c>
      <c r="I8817" s="16">
        <f>ROUND(ROUND(G8817,8)*H8817,2)</f>
        <v>2403</v>
      </c>
    </row>
    <row r="8818" spans="1:9" ht="15" customHeight="1" x14ac:dyDescent="0.25">
      <c r="A8818" s="8"/>
      <c r="B8818" s="8"/>
      <c r="C8818" s="8"/>
      <c r="D8818" s="8"/>
      <c r="E8818" s="8"/>
      <c r="F8818" s="8"/>
      <c r="G8818" s="67" t="s">
        <v>3896</v>
      </c>
      <c r="H8818" s="67"/>
      <c r="I8818" s="17">
        <f>SUM(I8817:I8817)</f>
        <v>2403</v>
      </c>
    </row>
    <row r="8819" spans="1:9" ht="15" customHeight="1" x14ac:dyDescent="0.25">
      <c r="A8819" s="64" t="s">
        <v>3872</v>
      </c>
      <c r="B8819" s="64"/>
      <c r="C8819" s="65" t="s">
        <v>3</v>
      </c>
      <c r="D8819" s="65"/>
      <c r="E8819" s="65"/>
      <c r="F8819" s="12" t="s">
        <v>4</v>
      </c>
      <c r="G8819" s="12" t="s">
        <v>3725</v>
      </c>
      <c r="H8819" s="12" t="s">
        <v>3726</v>
      </c>
      <c r="I8819" s="12" t="s">
        <v>3727</v>
      </c>
    </row>
    <row r="8820" spans="1:9" ht="21" customHeight="1" x14ac:dyDescent="0.25">
      <c r="A8820" s="13" t="s">
        <v>4267</v>
      </c>
      <c r="B8820" s="14" t="s">
        <v>4268</v>
      </c>
      <c r="C8820" s="66" t="s">
        <v>17</v>
      </c>
      <c r="D8820" s="66"/>
      <c r="E8820" s="66"/>
      <c r="F8820" s="13" t="s">
        <v>25</v>
      </c>
      <c r="G8820" s="15">
        <v>1.5233000000000001</v>
      </c>
      <c r="H8820" s="16">
        <v>25.56</v>
      </c>
      <c r="I8820" s="16">
        <f>ROUND(ROUND(G8820,8)*H8820,2)</f>
        <v>38.94</v>
      </c>
    </row>
    <row r="8821" spans="1:9" ht="15" customHeight="1" x14ac:dyDescent="0.25">
      <c r="A8821" s="13" t="s">
        <v>4269</v>
      </c>
      <c r="B8821" s="14" t="s">
        <v>4270</v>
      </c>
      <c r="C8821" s="66" t="s">
        <v>17</v>
      </c>
      <c r="D8821" s="66"/>
      <c r="E8821" s="66"/>
      <c r="F8821" s="13" t="s">
        <v>25</v>
      </c>
      <c r="G8821" s="15">
        <v>1.5233000000000001</v>
      </c>
      <c r="H8821" s="16">
        <v>33.94</v>
      </c>
      <c r="I8821" s="16">
        <f>ROUND(ROUND(G8821,8)*H8821,2)</f>
        <v>51.7</v>
      </c>
    </row>
    <row r="8822" spans="1:9" ht="18" customHeight="1" x14ac:dyDescent="0.25">
      <c r="A8822" s="8"/>
      <c r="B8822" s="8"/>
      <c r="C8822" s="8"/>
      <c r="D8822" s="8"/>
      <c r="E8822" s="8"/>
      <c r="F8822" s="8"/>
      <c r="G8822" s="67" t="s">
        <v>3875</v>
      </c>
      <c r="H8822" s="67"/>
      <c r="I8822" s="17">
        <f>SUM(I8820:I8821)</f>
        <v>90.64</v>
      </c>
    </row>
    <row r="8823" spans="1:9" ht="15" customHeight="1" x14ac:dyDescent="0.25">
      <c r="A8823" s="69" t="s">
        <v>4354</v>
      </c>
      <c r="B8823" s="69"/>
      <c r="C8823" s="69"/>
      <c r="D8823" s="8"/>
      <c r="E8823" s="8"/>
      <c r="F8823" s="8"/>
      <c r="G8823" s="68" t="s">
        <v>3745</v>
      </c>
      <c r="H8823" s="68"/>
      <c r="I8823" s="4">
        <v>2493.64</v>
      </c>
    </row>
    <row r="8824" spans="1:9" ht="2.1" customHeight="1" x14ac:dyDescent="0.25">
      <c r="A8824" s="69"/>
      <c r="B8824" s="69"/>
      <c r="C8824" s="69"/>
      <c r="D8824" s="8"/>
      <c r="E8824" s="8"/>
      <c r="F8824" s="8"/>
      <c r="G8824" s="8"/>
      <c r="H8824" s="8"/>
      <c r="I8824" s="8"/>
    </row>
    <row r="8825" spans="1:9" ht="9.9499999999999993" customHeight="1" x14ac:dyDescent="0.25">
      <c r="A8825" s="8"/>
      <c r="B8825" s="8"/>
      <c r="C8825" s="8"/>
      <c r="D8825" s="8"/>
      <c r="E8825" s="8"/>
      <c r="F8825" s="8"/>
      <c r="G8825" s="62"/>
      <c r="H8825" s="62"/>
      <c r="I8825" s="62"/>
    </row>
    <row r="8826" spans="1:9" ht="20.100000000000001" customHeight="1" x14ac:dyDescent="0.25">
      <c r="A8826" s="63" t="s">
        <v>6476</v>
      </c>
      <c r="B8826" s="63"/>
      <c r="C8826" s="63"/>
      <c r="D8826" s="63"/>
      <c r="E8826" s="63"/>
      <c r="F8826" s="63"/>
      <c r="G8826" s="63"/>
      <c r="H8826" s="63"/>
      <c r="I8826" s="63"/>
    </row>
    <row r="8827" spans="1:9" ht="15" customHeight="1" x14ac:dyDescent="0.25">
      <c r="A8827" s="64" t="s">
        <v>3887</v>
      </c>
      <c r="B8827" s="64"/>
      <c r="C8827" s="65" t="s">
        <v>3</v>
      </c>
      <c r="D8827" s="65"/>
      <c r="E8827" s="65"/>
      <c r="F8827" s="12" t="s">
        <v>4</v>
      </c>
      <c r="G8827" s="12" t="s">
        <v>3725</v>
      </c>
      <c r="H8827" s="12" t="s">
        <v>3726</v>
      </c>
      <c r="I8827" s="12" t="s">
        <v>3727</v>
      </c>
    </row>
    <row r="8828" spans="1:9" ht="21" customHeight="1" x14ac:dyDescent="0.25">
      <c r="A8828" s="13" t="s">
        <v>6477</v>
      </c>
      <c r="B8828" s="14" t="s">
        <v>3259</v>
      </c>
      <c r="C8828" s="66" t="s">
        <v>4496</v>
      </c>
      <c r="D8828" s="66"/>
      <c r="E8828" s="66"/>
      <c r="F8828" s="13" t="s">
        <v>61</v>
      </c>
      <c r="G8828" s="15">
        <v>1</v>
      </c>
      <c r="H8828" s="16">
        <v>365.99</v>
      </c>
      <c r="I8828" s="16">
        <f>ROUND(ROUND(G8828,8)*H8828,2)</f>
        <v>365.99</v>
      </c>
    </row>
    <row r="8829" spans="1:9" ht="15" customHeight="1" x14ac:dyDescent="0.25">
      <c r="A8829" s="8"/>
      <c r="B8829" s="8"/>
      <c r="C8829" s="8"/>
      <c r="D8829" s="8"/>
      <c r="E8829" s="8"/>
      <c r="F8829" s="8"/>
      <c r="G8829" s="67" t="s">
        <v>3896</v>
      </c>
      <c r="H8829" s="67"/>
      <c r="I8829" s="17">
        <f>SUM(I8828:I8828)</f>
        <v>365.99</v>
      </c>
    </row>
    <row r="8830" spans="1:9" ht="15" customHeight="1" x14ac:dyDescent="0.25">
      <c r="A8830" s="64" t="s">
        <v>3872</v>
      </c>
      <c r="B8830" s="64"/>
      <c r="C8830" s="65" t="s">
        <v>3</v>
      </c>
      <c r="D8830" s="65"/>
      <c r="E8830" s="65"/>
      <c r="F8830" s="12" t="s">
        <v>4</v>
      </c>
      <c r="G8830" s="12" t="s">
        <v>3725</v>
      </c>
      <c r="H8830" s="12" t="s">
        <v>3726</v>
      </c>
      <c r="I8830" s="12" t="s">
        <v>3727</v>
      </c>
    </row>
    <row r="8831" spans="1:9" ht="21" customHeight="1" x14ac:dyDescent="0.25">
      <c r="A8831" s="13" t="s">
        <v>4267</v>
      </c>
      <c r="B8831" s="14" t="s">
        <v>4268</v>
      </c>
      <c r="C8831" s="66" t="s">
        <v>17</v>
      </c>
      <c r="D8831" s="66"/>
      <c r="E8831" s="66"/>
      <c r="F8831" s="13" t="s">
        <v>25</v>
      </c>
      <c r="G8831" s="15">
        <v>0.1055</v>
      </c>
      <c r="H8831" s="16">
        <v>25.56</v>
      </c>
      <c r="I8831" s="16">
        <f>ROUND(ROUND(G8831,8)*H8831,2)</f>
        <v>2.7</v>
      </c>
    </row>
    <row r="8832" spans="1:9" ht="15" customHeight="1" x14ac:dyDescent="0.25">
      <c r="A8832" s="13" t="s">
        <v>4269</v>
      </c>
      <c r="B8832" s="14" t="s">
        <v>4270</v>
      </c>
      <c r="C8832" s="66" t="s">
        <v>17</v>
      </c>
      <c r="D8832" s="66"/>
      <c r="E8832" s="66"/>
      <c r="F8832" s="13" t="s">
        <v>25</v>
      </c>
      <c r="G8832" s="15">
        <v>0.1055</v>
      </c>
      <c r="H8832" s="16">
        <v>33.94</v>
      </c>
      <c r="I8832" s="16">
        <f>ROUND(ROUND(G8832,8)*H8832,2)</f>
        <v>3.58</v>
      </c>
    </row>
    <row r="8833" spans="1:9" ht="18" customHeight="1" x14ac:dyDescent="0.25">
      <c r="A8833" s="8"/>
      <c r="B8833" s="8"/>
      <c r="C8833" s="8"/>
      <c r="D8833" s="8"/>
      <c r="E8833" s="8"/>
      <c r="F8833" s="8"/>
      <c r="G8833" s="67" t="s">
        <v>3875</v>
      </c>
      <c r="H8833" s="67"/>
      <c r="I8833" s="17">
        <f>SUM(I8831:I8832)</f>
        <v>6.28</v>
      </c>
    </row>
    <row r="8834" spans="1:9" ht="15" customHeight="1" x14ac:dyDescent="0.25">
      <c r="A8834" s="69" t="s">
        <v>6478</v>
      </c>
      <c r="B8834" s="69"/>
      <c r="C8834" s="69"/>
      <c r="D8834" s="8"/>
      <c r="E8834" s="8"/>
      <c r="F8834" s="8"/>
      <c r="G8834" s="68" t="s">
        <v>3745</v>
      </c>
      <c r="H8834" s="68"/>
      <c r="I8834" s="4">
        <v>372.27</v>
      </c>
    </row>
    <row r="8835" spans="1:9" ht="2.1" customHeight="1" x14ac:dyDescent="0.25">
      <c r="A8835" s="69"/>
      <c r="B8835" s="69"/>
      <c r="C8835" s="69"/>
      <c r="D8835" s="8"/>
      <c r="E8835" s="8"/>
      <c r="F8835" s="8"/>
      <c r="G8835" s="8"/>
      <c r="H8835" s="8"/>
      <c r="I8835" s="8"/>
    </row>
    <row r="8836" spans="1:9" ht="9.9499999999999993" customHeight="1" x14ac:dyDescent="0.25">
      <c r="A8836" s="8"/>
      <c r="B8836" s="8"/>
      <c r="C8836" s="8"/>
      <c r="D8836" s="8"/>
      <c r="E8836" s="8"/>
      <c r="F8836" s="8"/>
      <c r="G8836" s="62"/>
      <c r="H8836" s="62"/>
      <c r="I8836" s="62"/>
    </row>
    <row r="8837" spans="1:9" ht="20.100000000000001" customHeight="1" x14ac:dyDescent="0.25">
      <c r="A8837" s="63" t="s">
        <v>6479</v>
      </c>
      <c r="B8837" s="63"/>
      <c r="C8837" s="63"/>
      <c r="D8837" s="63"/>
      <c r="E8837" s="63"/>
      <c r="F8837" s="63"/>
      <c r="G8837" s="63"/>
      <c r="H8837" s="63"/>
      <c r="I8837" s="63"/>
    </row>
    <row r="8838" spans="1:9" ht="15" customHeight="1" x14ac:dyDescent="0.25">
      <c r="A8838" s="64" t="s">
        <v>3887</v>
      </c>
      <c r="B8838" s="64"/>
      <c r="C8838" s="65" t="s">
        <v>3</v>
      </c>
      <c r="D8838" s="65"/>
      <c r="E8838" s="65"/>
      <c r="F8838" s="12" t="s">
        <v>4</v>
      </c>
      <c r="G8838" s="12" t="s">
        <v>3725</v>
      </c>
      <c r="H8838" s="12" t="s">
        <v>3726</v>
      </c>
      <c r="I8838" s="12" t="s">
        <v>3727</v>
      </c>
    </row>
    <row r="8839" spans="1:9" ht="21" customHeight="1" x14ac:dyDescent="0.25">
      <c r="A8839" s="13" t="s">
        <v>6480</v>
      </c>
      <c r="B8839" s="14" t="s">
        <v>3271</v>
      </c>
      <c r="C8839" s="66" t="s">
        <v>4496</v>
      </c>
      <c r="D8839" s="66"/>
      <c r="E8839" s="66"/>
      <c r="F8839" s="13" t="s">
        <v>61</v>
      </c>
      <c r="G8839" s="15">
        <v>1</v>
      </c>
      <c r="H8839" s="16">
        <v>110.93</v>
      </c>
      <c r="I8839" s="16">
        <f>ROUND(ROUND(G8839,8)*H8839,2)</f>
        <v>110.93</v>
      </c>
    </row>
    <row r="8840" spans="1:9" ht="15" customHeight="1" x14ac:dyDescent="0.25">
      <c r="A8840" s="8"/>
      <c r="B8840" s="8"/>
      <c r="C8840" s="8"/>
      <c r="D8840" s="8"/>
      <c r="E8840" s="8"/>
      <c r="F8840" s="8"/>
      <c r="G8840" s="67" t="s">
        <v>3896</v>
      </c>
      <c r="H8840" s="67"/>
      <c r="I8840" s="17">
        <f>SUM(I8839:I8839)</f>
        <v>110.93</v>
      </c>
    </row>
    <row r="8841" spans="1:9" ht="15" customHeight="1" x14ac:dyDescent="0.25">
      <c r="A8841" s="64" t="s">
        <v>3872</v>
      </c>
      <c r="B8841" s="64"/>
      <c r="C8841" s="65" t="s">
        <v>3</v>
      </c>
      <c r="D8841" s="65"/>
      <c r="E8841" s="65"/>
      <c r="F8841" s="12" t="s">
        <v>4</v>
      </c>
      <c r="G8841" s="12" t="s">
        <v>3725</v>
      </c>
      <c r="H8841" s="12" t="s">
        <v>3726</v>
      </c>
      <c r="I8841" s="12" t="s">
        <v>3727</v>
      </c>
    </row>
    <row r="8842" spans="1:9" ht="21" customHeight="1" x14ac:dyDescent="0.25">
      <c r="A8842" s="13" t="s">
        <v>4267</v>
      </c>
      <c r="B8842" s="14" t="s">
        <v>4268</v>
      </c>
      <c r="C8842" s="66" t="s">
        <v>17</v>
      </c>
      <c r="D8842" s="66"/>
      <c r="E8842" s="66"/>
      <c r="F8842" s="13" t="s">
        <v>25</v>
      </c>
      <c r="G8842" s="15">
        <v>0.1055</v>
      </c>
      <c r="H8842" s="16">
        <v>25.56</v>
      </c>
      <c r="I8842" s="16">
        <f>ROUND(ROUND(G8842,8)*H8842,2)</f>
        <v>2.7</v>
      </c>
    </row>
    <row r="8843" spans="1:9" ht="15" customHeight="1" x14ac:dyDescent="0.25">
      <c r="A8843" s="13" t="s">
        <v>4269</v>
      </c>
      <c r="B8843" s="14" t="s">
        <v>4270</v>
      </c>
      <c r="C8843" s="66" t="s">
        <v>17</v>
      </c>
      <c r="D8843" s="66"/>
      <c r="E8843" s="66"/>
      <c r="F8843" s="13" t="s">
        <v>25</v>
      </c>
      <c r="G8843" s="15">
        <v>0.1055</v>
      </c>
      <c r="H8843" s="16">
        <v>33.94</v>
      </c>
      <c r="I8843" s="16">
        <f>ROUND(ROUND(G8843,8)*H8843,2)</f>
        <v>3.58</v>
      </c>
    </row>
    <row r="8844" spans="1:9" ht="18" customHeight="1" x14ac:dyDescent="0.25">
      <c r="A8844" s="8"/>
      <c r="B8844" s="8"/>
      <c r="C8844" s="8"/>
      <c r="D8844" s="8"/>
      <c r="E8844" s="8"/>
      <c r="F8844" s="8"/>
      <c r="G8844" s="67" t="s">
        <v>3875</v>
      </c>
      <c r="H8844" s="67"/>
      <c r="I8844" s="17">
        <f>SUM(I8842:I8843)</f>
        <v>6.28</v>
      </c>
    </row>
    <row r="8845" spans="1:9" ht="15" customHeight="1" x14ac:dyDescent="0.25">
      <c r="A8845" s="69" t="s">
        <v>6478</v>
      </c>
      <c r="B8845" s="69"/>
      <c r="C8845" s="69"/>
      <c r="D8845" s="8"/>
      <c r="E8845" s="8"/>
      <c r="F8845" s="8"/>
      <c r="G8845" s="68" t="s">
        <v>3745</v>
      </c>
      <c r="H8845" s="68"/>
      <c r="I8845" s="4">
        <v>117.21</v>
      </c>
    </row>
    <row r="8846" spans="1:9" ht="2.1" customHeight="1" x14ac:dyDescent="0.25">
      <c r="A8846" s="69"/>
      <c r="B8846" s="69"/>
      <c r="C8846" s="69"/>
      <c r="D8846" s="8"/>
      <c r="E8846" s="8"/>
      <c r="F8846" s="8"/>
      <c r="G8846" s="8"/>
      <c r="H8846" s="8"/>
      <c r="I8846" s="8"/>
    </row>
    <row r="8847" spans="1:9" ht="9.9499999999999993" customHeight="1" x14ac:dyDescent="0.25">
      <c r="A8847" s="8"/>
      <c r="B8847" s="8"/>
      <c r="C8847" s="8"/>
      <c r="D8847" s="8"/>
      <c r="E8847" s="8"/>
      <c r="F8847" s="8"/>
      <c r="G8847" s="62"/>
      <c r="H8847" s="62"/>
      <c r="I8847" s="62"/>
    </row>
    <row r="8848" spans="1:9" ht="20.100000000000001" customHeight="1" x14ac:dyDescent="0.25">
      <c r="A8848" s="63" t="s">
        <v>6481</v>
      </c>
      <c r="B8848" s="63"/>
      <c r="C8848" s="63"/>
      <c r="D8848" s="63"/>
      <c r="E8848" s="63"/>
      <c r="F8848" s="63"/>
      <c r="G8848" s="63"/>
      <c r="H8848" s="63"/>
      <c r="I8848" s="63"/>
    </row>
    <row r="8849" spans="1:9" ht="15" customHeight="1" x14ac:dyDescent="0.25">
      <c r="A8849" s="64" t="s">
        <v>3887</v>
      </c>
      <c r="B8849" s="64"/>
      <c r="C8849" s="65" t="s">
        <v>3</v>
      </c>
      <c r="D8849" s="65"/>
      <c r="E8849" s="65"/>
      <c r="F8849" s="12" t="s">
        <v>4</v>
      </c>
      <c r="G8849" s="12" t="s">
        <v>3725</v>
      </c>
      <c r="H8849" s="12" t="s">
        <v>3726</v>
      </c>
      <c r="I8849" s="12" t="s">
        <v>3727</v>
      </c>
    </row>
    <row r="8850" spans="1:9" ht="15" customHeight="1" x14ac:dyDescent="0.25">
      <c r="A8850" s="13" t="s">
        <v>5675</v>
      </c>
      <c r="B8850" s="14" t="s">
        <v>5676</v>
      </c>
      <c r="C8850" s="66" t="s">
        <v>188</v>
      </c>
      <c r="D8850" s="66"/>
      <c r="E8850" s="66"/>
      <c r="F8850" s="13" t="s">
        <v>2039</v>
      </c>
      <c r="G8850" s="15">
        <v>1</v>
      </c>
      <c r="H8850" s="16">
        <v>135.15</v>
      </c>
      <c r="I8850" s="16">
        <f>ROUND(ROUND(G8850,8)*H8850,2)</f>
        <v>135.15</v>
      </c>
    </row>
    <row r="8851" spans="1:9" ht="15" customHeight="1" x14ac:dyDescent="0.25">
      <c r="A8851" s="8"/>
      <c r="B8851" s="8"/>
      <c r="C8851" s="8"/>
      <c r="D8851" s="8"/>
      <c r="E8851" s="8"/>
      <c r="F8851" s="8"/>
      <c r="G8851" s="67" t="s">
        <v>3896</v>
      </c>
      <c r="H8851" s="67"/>
      <c r="I8851" s="17">
        <f>SUM(I8850:I8850)</f>
        <v>135.15</v>
      </c>
    </row>
    <row r="8852" spans="1:9" ht="15" customHeight="1" x14ac:dyDescent="0.25">
      <c r="A8852" s="64" t="s">
        <v>3872</v>
      </c>
      <c r="B8852" s="64"/>
      <c r="C8852" s="65" t="s">
        <v>3</v>
      </c>
      <c r="D8852" s="65"/>
      <c r="E8852" s="65"/>
      <c r="F8852" s="12" t="s">
        <v>4</v>
      </c>
      <c r="G8852" s="12" t="s">
        <v>3725</v>
      </c>
      <c r="H8852" s="12" t="s">
        <v>3726</v>
      </c>
      <c r="I8852" s="12" t="s">
        <v>3727</v>
      </c>
    </row>
    <row r="8853" spans="1:9" ht="21" customHeight="1" x14ac:dyDescent="0.25">
      <c r="A8853" s="13" t="s">
        <v>4267</v>
      </c>
      <c r="B8853" s="14" t="s">
        <v>4268</v>
      </c>
      <c r="C8853" s="66" t="s">
        <v>17</v>
      </c>
      <c r="D8853" s="66"/>
      <c r="E8853" s="66"/>
      <c r="F8853" s="13" t="s">
        <v>25</v>
      </c>
      <c r="G8853" s="15">
        <v>0.16</v>
      </c>
      <c r="H8853" s="16">
        <v>25.56</v>
      </c>
      <c r="I8853" s="16">
        <f>ROUND(ROUND(G8853,8)*H8853,2)</f>
        <v>4.09</v>
      </c>
    </row>
    <row r="8854" spans="1:9" ht="15" customHeight="1" x14ac:dyDescent="0.25">
      <c r="A8854" s="13" t="s">
        <v>4269</v>
      </c>
      <c r="B8854" s="14" t="s">
        <v>4270</v>
      </c>
      <c r="C8854" s="66" t="s">
        <v>17</v>
      </c>
      <c r="D8854" s="66"/>
      <c r="E8854" s="66"/>
      <c r="F8854" s="13" t="s">
        <v>25</v>
      </c>
      <c r="G8854" s="15">
        <v>0.16</v>
      </c>
      <c r="H8854" s="16">
        <v>33.94</v>
      </c>
      <c r="I8854" s="16">
        <f>ROUND(ROUND(G8854,8)*H8854,2)</f>
        <v>5.43</v>
      </c>
    </row>
    <row r="8855" spans="1:9" ht="18" customHeight="1" x14ac:dyDescent="0.25">
      <c r="A8855" s="8"/>
      <c r="B8855" s="8"/>
      <c r="C8855" s="8"/>
      <c r="D8855" s="8"/>
      <c r="E8855" s="8"/>
      <c r="F8855" s="8"/>
      <c r="G8855" s="67" t="s">
        <v>3875</v>
      </c>
      <c r="H8855" s="67"/>
      <c r="I8855" s="17">
        <f>SUM(I8853:I8854)</f>
        <v>9.52</v>
      </c>
    </row>
    <row r="8856" spans="1:9" ht="15" customHeight="1" x14ac:dyDescent="0.25">
      <c r="A8856" s="69" t="s">
        <v>6482</v>
      </c>
      <c r="B8856" s="69"/>
      <c r="C8856" s="69"/>
      <c r="D8856" s="8"/>
      <c r="E8856" s="8"/>
      <c r="F8856" s="8"/>
      <c r="G8856" s="68" t="s">
        <v>3745</v>
      </c>
      <c r="H8856" s="68"/>
      <c r="I8856" s="4">
        <v>144.66999999999999</v>
      </c>
    </row>
    <row r="8857" spans="1:9" ht="9" customHeight="1" x14ac:dyDescent="0.25">
      <c r="A8857" s="69"/>
      <c r="B8857" s="69"/>
      <c r="C8857" s="69"/>
      <c r="D8857" s="8"/>
      <c r="E8857" s="8"/>
      <c r="F8857" s="8"/>
      <c r="G8857" s="8"/>
      <c r="H8857" s="8"/>
      <c r="I8857" s="8"/>
    </row>
    <row r="8858" spans="1:9" ht="9.9499999999999993" customHeight="1" x14ac:dyDescent="0.25">
      <c r="A8858" s="8"/>
      <c r="B8858" s="8"/>
      <c r="C8858" s="8"/>
      <c r="D8858" s="8"/>
      <c r="E8858" s="8"/>
      <c r="F8858" s="8"/>
      <c r="G8858" s="62"/>
      <c r="H8858" s="62"/>
      <c r="I8858" s="62"/>
    </row>
    <row r="8859" spans="1:9" ht="20.100000000000001" customHeight="1" x14ac:dyDescent="0.25">
      <c r="A8859" s="63" t="s">
        <v>6483</v>
      </c>
      <c r="B8859" s="63"/>
      <c r="C8859" s="63"/>
      <c r="D8859" s="63"/>
      <c r="E8859" s="63"/>
      <c r="F8859" s="63"/>
      <c r="G8859" s="63"/>
      <c r="H8859" s="63"/>
      <c r="I8859" s="63"/>
    </row>
    <row r="8860" spans="1:9" ht="15" customHeight="1" x14ac:dyDescent="0.25">
      <c r="A8860" s="64" t="s">
        <v>3887</v>
      </c>
      <c r="B8860" s="64"/>
      <c r="C8860" s="65" t="s">
        <v>3</v>
      </c>
      <c r="D8860" s="65"/>
      <c r="E8860" s="65"/>
      <c r="F8860" s="12" t="s">
        <v>4</v>
      </c>
      <c r="G8860" s="12" t="s">
        <v>3725</v>
      </c>
      <c r="H8860" s="12" t="s">
        <v>3726</v>
      </c>
      <c r="I8860" s="12" t="s">
        <v>3727</v>
      </c>
    </row>
    <row r="8861" spans="1:9" ht="29.1" customHeight="1" x14ac:dyDescent="0.25">
      <c r="A8861" s="13" t="s">
        <v>5678</v>
      </c>
      <c r="B8861" s="14" t="s">
        <v>2044</v>
      </c>
      <c r="C8861" s="66" t="s">
        <v>188</v>
      </c>
      <c r="D8861" s="66"/>
      <c r="E8861" s="66"/>
      <c r="F8861" s="13" t="s">
        <v>286</v>
      </c>
      <c r="G8861" s="15">
        <v>1</v>
      </c>
      <c r="H8861" s="16">
        <v>356.6</v>
      </c>
      <c r="I8861" s="16">
        <f>ROUND(ROUND(G8861,8)*H8861,2)</f>
        <v>356.6</v>
      </c>
    </row>
    <row r="8862" spans="1:9" ht="15" customHeight="1" x14ac:dyDescent="0.25">
      <c r="A8862" s="8"/>
      <c r="B8862" s="8"/>
      <c r="C8862" s="8"/>
      <c r="D8862" s="8"/>
      <c r="E8862" s="8"/>
      <c r="F8862" s="8"/>
      <c r="G8862" s="67" t="s">
        <v>3896</v>
      </c>
      <c r="H8862" s="67"/>
      <c r="I8862" s="17">
        <f>SUM(I8861:I8861)</f>
        <v>356.6</v>
      </c>
    </row>
    <row r="8863" spans="1:9" ht="15" customHeight="1" x14ac:dyDescent="0.25">
      <c r="A8863" s="64" t="s">
        <v>3872</v>
      </c>
      <c r="B8863" s="64"/>
      <c r="C8863" s="65" t="s">
        <v>3</v>
      </c>
      <c r="D8863" s="65"/>
      <c r="E8863" s="65"/>
      <c r="F8863" s="12" t="s">
        <v>4</v>
      </c>
      <c r="G8863" s="12" t="s">
        <v>3725</v>
      </c>
      <c r="H8863" s="12" t="s">
        <v>3726</v>
      </c>
      <c r="I8863" s="12" t="s">
        <v>3727</v>
      </c>
    </row>
    <row r="8864" spans="1:9" ht="21" customHeight="1" x14ac:dyDescent="0.25">
      <c r="A8864" s="13" t="s">
        <v>4267</v>
      </c>
      <c r="B8864" s="14" t="s">
        <v>4268</v>
      </c>
      <c r="C8864" s="66" t="s">
        <v>17</v>
      </c>
      <c r="D8864" s="66"/>
      <c r="E8864" s="66"/>
      <c r="F8864" s="13" t="s">
        <v>25</v>
      </c>
      <c r="G8864" s="15">
        <v>1.5</v>
      </c>
      <c r="H8864" s="16">
        <v>25.56</v>
      </c>
      <c r="I8864" s="16">
        <f>ROUND(ROUND(G8864,8)*H8864,2)</f>
        <v>38.340000000000003</v>
      </c>
    </row>
    <row r="8865" spans="1:9" ht="15" customHeight="1" x14ac:dyDescent="0.25">
      <c r="A8865" s="13" t="s">
        <v>4269</v>
      </c>
      <c r="B8865" s="14" t="s">
        <v>4270</v>
      </c>
      <c r="C8865" s="66" t="s">
        <v>17</v>
      </c>
      <c r="D8865" s="66"/>
      <c r="E8865" s="66"/>
      <c r="F8865" s="13" t="s">
        <v>25</v>
      </c>
      <c r="G8865" s="15">
        <v>1.5</v>
      </c>
      <c r="H8865" s="16">
        <v>33.94</v>
      </c>
      <c r="I8865" s="16">
        <f>ROUND(ROUND(G8865,8)*H8865,2)</f>
        <v>50.91</v>
      </c>
    </row>
    <row r="8866" spans="1:9" ht="18" customHeight="1" x14ac:dyDescent="0.25">
      <c r="A8866" s="8"/>
      <c r="B8866" s="8"/>
      <c r="C8866" s="8"/>
      <c r="D8866" s="8"/>
      <c r="E8866" s="8"/>
      <c r="F8866" s="8"/>
      <c r="G8866" s="67" t="s">
        <v>3875</v>
      </c>
      <c r="H8866" s="67"/>
      <c r="I8866" s="17">
        <f>SUM(I8864:I8865)</f>
        <v>89.25</v>
      </c>
    </row>
    <row r="8867" spans="1:9" ht="15" customHeight="1" x14ac:dyDescent="0.25">
      <c r="A8867" s="69" t="s">
        <v>6482</v>
      </c>
      <c r="B8867" s="69"/>
      <c r="C8867" s="69"/>
      <c r="D8867" s="8"/>
      <c r="E8867" s="8"/>
      <c r="F8867" s="8"/>
      <c r="G8867" s="68" t="s">
        <v>3745</v>
      </c>
      <c r="H8867" s="68"/>
      <c r="I8867" s="4">
        <v>445.85</v>
      </c>
    </row>
    <row r="8868" spans="1:9" ht="9" customHeight="1" x14ac:dyDescent="0.25">
      <c r="A8868" s="69"/>
      <c r="B8868" s="69"/>
      <c r="C8868" s="69"/>
      <c r="D8868" s="8"/>
      <c r="E8868" s="8"/>
      <c r="F8868" s="8"/>
      <c r="G8868" s="8"/>
      <c r="H8868" s="8"/>
      <c r="I8868" s="8"/>
    </row>
    <row r="8869" spans="1:9" ht="9.9499999999999993" customHeight="1" x14ac:dyDescent="0.25">
      <c r="A8869" s="8"/>
      <c r="B8869" s="8"/>
      <c r="C8869" s="8"/>
      <c r="D8869" s="8"/>
      <c r="E8869" s="8"/>
      <c r="F8869" s="8"/>
      <c r="G8869" s="62"/>
      <c r="H8869" s="62"/>
      <c r="I8869" s="62"/>
    </row>
    <row r="8870" spans="1:9" ht="20.100000000000001" customHeight="1" x14ac:dyDescent="0.25">
      <c r="A8870" s="63" t="s">
        <v>6484</v>
      </c>
      <c r="B8870" s="63"/>
      <c r="C8870" s="63"/>
      <c r="D8870" s="63"/>
      <c r="E8870" s="63"/>
      <c r="F8870" s="63"/>
      <c r="G8870" s="63"/>
      <c r="H8870" s="63"/>
      <c r="I8870" s="63"/>
    </row>
    <row r="8871" spans="1:9" ht="15" customHeight="1" x14ac:dyDescent="0.25">
      <c r="A8871" s="64" t="s">
        <v>3887</v>
      </c>
      <c r="B8871" s="64"/>
      <c r="C8871" s="65" t="s">
        <v>3</v>
      </c>
      <c r="D8871" s="65"/>
      <c r="E8871" s="65"/>
      <c r="F8871" s="12" t="s">
        <v>4</v>
      </c>
      <c r="G8871" s="12" t="s">
        <v>3725</v>
      </c>
      <c r="H8871" s="12" t="s">
        <v>3726</v>
      </c>
      <c r="I8871" s="12" t="s">
        <v>3727</v>
      </c>
    </row>
    <row r="8872" spans="1:9" ht="15" customHeight="1" x14ac:dyDescent="0.25">
      <c r="A8872" s="13" t="s">
        <v>6485</v>
      </c>
      <c r="B8872" s="14" t="s">
        <v>6486</v>
      </c>
      <c r="C8872" s="66" t="s">
        <v>188</v>
      </c>
      <c r="D8872" s="66"/>
      <c r="E8872" s="66"/>
      <c r="F8872" s="13" t="s">
        <v>286</v>
      </c>
      <c r="G8872" s="15">
        <v>1</v>
      </c>
      <c r="H8872" s="16">
        <v>20</v>
      </c>
      <c r="I8872" s="16">
        <f>ROUND(ROUND(G8872,8)*H8872,2)</f>
        <v>20</v>
      </c>
    </row>
    <row r="8873" spans="1:9" ht="15" customHeight="1" x14ac:dyDescent="0.25">
      <c r="A8873" s="8"/>
      <c r="B8873" s="8"/>
      <c r="C8873" s="8"/>
      <c r="D8873" s="8"/>
      <c r="E8873" s="8"/>
      <c r="F8873" s="8"/>
      <c r="G8873" s="67" t="s">
        <v>3896</v>
      </c>
      <c r="H8873" s="67"/>
      <c r="I8873" s="17">
        <f>SUM(I8872:I8872)</f>
        <v>20</v>
      </c>
    </row>
    <row r="8874" spans="1:9" ht="15" customHeight="1" x14ac:dyDescent="0.25">
      <c r="A8874" s="64" t="s">
        <v>3872</v>
      </c>
      <c r="B8874" s="64"/>
      <c r="C8874" s="65" t="s">
        <v>3</v>
      </c>
      <c r="D8874" s="65"/>
      <c r="E8874" s="65"/>
      <c r="F8874" s="12" t="s">
        <v>4</v>
      </c>
      <c r="G8874" s="12" t="s">
        <v>3725</v>
      </c>
      <c r="H8874" s="12" t="s">
        <v>3726</v>
      </c>
      <c r="I8874" s="12" t="s">
        <v>3727</v>
      </c>
    </row>
    <row r="8875" spans="1:9" ht="21" customHeight="1" x14ac:dyDescent="0.25">
      <c r="A8875" s="13" t="s">
        <v>4267</v>
      </c>
      <c r="B8875" s="14" t="s">
        <v>4268</v>
      </c>
      <c r="C8875" s="66" t="s">
        <v>17</v>
      </c>
      <c r="D8875" s="66"/>
      <c r="E8875" s="66"/>
      <c r="F8875" s="13" t="s">
        <v>25</v>
      </c>
      <c r="G8875" s="15">
        <v>0.16</v>
      </c>
      <c r="H8875" s="16">
        <v>25.56</v>
      </c>
      <c r="I8875" s="16">
        <f>ROUND(ROUND(G8875,8)*H8875,2)</f>
        <v>4.09</v>
      </c>
    </row>
    <row r="8876" spans="1:9" ht="15" customHeight="1" x14ac:dyDescent="0.25">
      <c r="A8876" s="13" t="s">
        <v>4269</v>
      </c>
      <c r="B8876" s="14" t="s">
        <v>4270</v>
      </c>
      <c r="C8876" s="66" t="s">
        <v>17</v>
      </c>
      <c r="D8876" s="66"/>
      <c r="E8876" s="66"/>
      <c r="F8876" s="13" t="s">
        <v>25</v>
      </c>
      <c r="G8876" s="15">
        <v>0.16</v>
      </c>
      <c r="H8876" s="16">
        <v>33.94</v>
      </c>
      <c r="I8876" s="16">
        <f>ROUND(ROUND(G8876,8)*H8876,2)</f>
        <v>5.43</v>
      </c>
    </row>
    <row r="8877" spans="1:9" ht="18" customHeight="1" x14ac:dyDescent="0.25">
      <c r="A8877" s="8"/>
      <c r="B8877" s="8"/>
      <c r="C8877" s="8"/>
      <c r="D8877" s="8"/>
      <c r="E8877" s="8"/>
      <c r="F8877" s="8"/>
      <c r="G8877" s="67" t="s">
        <v>3875</v>
      </c>
      <c r="H8877" s="67"/>
      <c r="I8877" s="17">
        <f>SUM(I8875:I8876)</f>
        <v>9.52</v>
      </c>
    </row>
    <row r="8878" spans="1:9" ht="15" customHeight="1" x14ac:dyDescent="0.25">
      <c r="A8878" s="69" t="s">
        <v>6482</v>
      </c>
      <c r="B8878" s="69"/>
      <c r="C8878" s="69"/>
      <c r="D8878" s="8"/>
      <c r="E8878" s="8"/>
      <c r="F8878" s="8"/>
      <c r="G8878" s="68" t="s">
        <v>3745</v>
      </c>
      <c r="H8878" s="68"/>
      <c r="I8878" s="4">
        <v>29.52</v>
      </c>
    </row>
    <row r="8879" spans="1:9" ht="9" customHeight="1" x14ac:dyDescent="0.25">
      <c r="A8879" s="69"/>
      <c r="B8879" s="69"/>
      <c r="C8879" s="69"/>
      <c r="D8879" s="8"/>
      <c r="E8879" s="8"/>
      <c r="F8879" s="8"/>
      <c r="G8879" s="8"/>
      <c r="H8879" s="8"/>
      <c r="I8879" s="8"/>
    </row>
    <row r="8880" spans="1:9" ht="9.9499999999999993" customHeight="1" x14ac:dyDescent="0.25">
      <c r="A8880" s="8"/>
      <c r="B8880" s="8"/>
      <c r="C8880" s="8"/>
      <c r="D8880" s="8"/>
      <c r="E8880" s="8"/>
      <c r="F8880" s="8"/>
      <c r="G8880" s="62"/>
      <c r="H8880" s="62"/>
      <c r="I8880" s="62"/>
    </row>
    <row r="8881" spans="1:9" ht="20.100000000000001" customHeight="1" x14ac:dyDescent="0.25">
      <c r="A8881" s="63" t="s">
        <v>6487</v>
      </c>
      <c r="B8881" s="63"/>
      <c r="C8881" s="63"/>
      <c r="D8881" s="63"/>
      <c r="E8881" s="63"/>
      <c r="F8881" s="63"/>
      <c r="G8881" s="63"/>
      <c r="H8881" s="63"/>
      <c r="I8881" s="63"/>
    </row>
    <row r="8882" spans="1:9" ht="15" customHeight="1" x14ac:dyDescent="0.25">
      <c r="A8882" s="64" t="s">
        <v>3887</v>
      </c>
      <c r="B8882" s="64"/>
      <c r="C8882" s="65" t="s">
        <v>3</v>
      </c>
      <c r="D8882" s="65"/>
      <c r="E8882" s="65"/>
      <c r="F8882" s="12" t="s">
        <v>4</v>
      </c>
      <c r="G8882" s="12" t="s">
        <v>3725</v>
      </c>
      <c r="H8882" s="12" t="s">
        <v>3726</v>
      </c>
      <c r="I8882" s="12" t="s">
        <v>3727</v>
      </c>
    </row>
    <row r="8883" spans="1:9" ht="21" customHeight="1" x14ac:dyDescent="0.25">
      <c r="A8883" s="13" t="s">
        <v>6488</v>
      </c>
      <c r="B8883" s="14" t="s">
        <v>6489</v>
      </c>
      <c r="C8883" s="66" t="s">
        <v>188</v>
      </c>
      <c r="D8883" s="66"/>
      <c r="E8883" s="66"/>
      <c r="F8883" s="13" t="s">
        <v>4342</v>
      </c>
      <c r="G8883" s="15">
        <v>1</v>
      </c>
      <c r="H8883" s="16">
        <v>16.27</v>
      </c>
      <c r="I8883" s="16">
        <f>ROUND(ROUND(G8883,8)*H8883,2)</f>
        <v>16.27</v>
      </c>
    </row>
    <row r="8884" spans="1:9" ht="15" customHeight="1" x14ac:dyDescent="0.25">
      <c r="A8884" s="8"/>
      <c r="B8884" s="8"/>
      <c r="C8884" s="8"/>
      <c r="D8884" s="8"/>
      <c r="E8884" s="8"/>
      <c r="F8884" s="8"/>
      <c r="G8884" s="67" t="s">
        <v>3896</v>
      </c>
      <c r="H8884" s="67"/>
      <c r="I8884" s="17">
        <f>SUM(I8883:I8883)</f>
        <v>16.27</v>
      </c>
    </row>
    <row r="8885" spans="1:9" ht="15" customHeight="1" x14ac:dyDescent="0.25">
      <c r="A8885" s="64" t="s">
        <v>3872</v>
      </c>
      <c r="B8885" s="64"/>
      <c r="C8885" s="65" t="s">
        <v>3</v>
      </c>
      <c r="D8885" s="65"/>
      <c r="E8885" s="65"/>
      <c r="F8885" s="12" t="s">
        <v>4</v>
      </c>
      <c r="G8885" s="12" t="s">
        <v>3725</v>
      </c>
      <c r="H8885" s="12" t="s">
        <v>3726</v>
      </c>
      <c r="I8885" s="12" t="s">
        <v>3727</v>
      </c>
    </row>
    <row r="8886" spans="1:9" ht="21" customHeight="1" x14ac:dyDescent="0.25">
      <c r="A8886" s="13" t="s">
        <v>4267</v>
      </c>
      <c r="B8886" s="14" t="s">
        <v>4268</v>
      </c>
      <c r="C8886" s="66" t="s">
        <v>17</v>
      </c>
      <c r="D8886" s="66"/>
      <c r="E8886" s="66"/>
      <c r="F8886" s="13" t="s">
        <v>25</v>
      </c>
      <c r="G8886" s="15">
        <v>0.6</v>
      </c>
      <c r="H8886" s="16">
        <v>25.56</v>
      </c>
      <c r="I8886" s="16">
        <f>ROUND(ROUND(G8886,8)*H8886,2)</f>
        <v>15.34</v>
      </c>
    </row>
    <row r="8887" spans="1:9" ht="15" customHeight="1" x14ac:dyDescent="0.25">
      <c r="A8887" s="13" t="s">
        <v>4269</v>
      </c>
      <c r="B8887" s="14" t="s">
        <v>4270</v>
      </c>
      <c r="C8887" s="66" t="s">
        <v>17</v>
      </c>
      <c r="D8887" s="66"/>
      <c r="E8887" s="66"/>
      <c r="F8887" s="13" t="s">
        <v>25</v>
      </c>
      <c r="G8887" s="15">
        <v>0.6</v>
      </c>
      <c r="H8887" s="16">
        <v>33.94</v>
      </c>
      <c r="I8887" s="16">
        <f>ROUND(ROUND(G8887,8)*H8887,2)</f>
        <v>20.36</v>
      </c>
    </row>
    <row r="8888" spans="1:9" ht="18" customHeight="1" x14ac:dyDescent="0.25">
      <c r="A8888" s="8"/>
      <c r="B8888" s="8"/>
      <c r="C8888" s="8"/>
      <c r="D8888" s="8"/>
      <c r="E8888" s="8"/>
      <c r="F8888" s="8"/>
      <c r="G8888" s="67" t="s">
        <v>3875</v>
      </c>
      <c r="H8888" s="67"/>
      <c r="I8888" s="17">
        <f>SUM(I8886:I8887)</f>
        <v>35.700000000000003</v>
      </c>
    </row>
    <row r="8889" spans="1:9" ht="15" customHeight="1" x14ac:dyDescent="0.25">
      <c r="A8889" s="69" t="s">
        <v>6482</v>
      </c>
      <c r="B8889" s="69"/>
      <c r="C8889" s="69"/>
      <c r="D8889" s="8"/>
      <c r="E8889" s="8"/>
      <c r="F8889" s="8"/>
      <c r="G8889" s="68" t="s">
        <v>3745</v>
      </c>
      <c r="H8889" s="68"/>
      <c r="I8889" s="4">
        <v>51.97</v>
      </c>
    </row>
    <row r="8890" spans="1:9" ht="9" customHeight="1" x14ac:dyDescent="0.25">
      <c r="A8890" s="69"/>
      <c r="B8890" s="69"/>
      <c r="C8890" s="69"/>
      <c r="D8890" s="8"/>
      <c r="E8890" s="8"/>
      <c r="F8890" s="8"/>
      <c r="G8890" s="8"/>
      <c r="H8890" s="8"/>
      <c r="I8890" s="8"/>
    </row>
    <row r="8891" spans="1:9" ht="9.9499999999999993" customHeight="1" x14ac:dyDescent="0.25">
      <c r="A8891" s="8"/>
      <c r="B8891" s="8"/>
      <c r="C8891" s="8"/>
      <c r="D8891" s="8"/>
      <c r="E8891" s="8"/>
      <c r="F8891" s="8"/>
      <c r="G8891" s="62"/>
      <c r="H8891" s="62"/>
      <c r="I8891" s="62"/>
    </row>
    <row r="8892" spans="1:9" ht="20.100000000000001" customHeight="1" x14ac:dyDescent="0.25">
      <c r="A8892" s="63" t="s">
        <v>6490</v>
      </c>
      <c r="B8892" s="63"/>
      <c r="C8892" s="63"/>
      <c r="D8892" s="63"/>
      <c r="E8892" s="63"/>
      <c r="F8892" s="63"/>
      <c r="G8892" s="63"/>
      <c r="H8892" s="63"/>
      <c r="I8892" s="63"/>
    </row>
    <row r="8893" spans="1:9" ht="15" customHeight="1" x14ac:dyDescent="0.25">
      <c r="A8893" s="64" t="s">
        <v>3887</v>
      </c>
      <c r="B8893" s="64"/>
      <c r="C8893" s="65" t="s">
        <v>3</v>
      </c>
      <c r="D8893" s="65"/>
      <c r="E8893" s="65"/>
      <c r="F8893" s="12" t="s">
        <v>4</v>
      </c>
      <c r="G8893" s="12" t="s">
        <v>3725</v>
      </c>
      <c r="H8893" s="12" t="s">
        <v>3726</v>
      </c>
      <c r="I8893" s="12" t="s">
        <v>3727</v>
      </c>
    </row>
    <row r="8894" spans="1:9" ht="21" customHeight="1" x14ac:dyDescent="0.25">
      <c r="A8894" s="13" t="s">
        <v>6491</v>
      </c>
      <c r="B8894" s="14" t="s">
        <v>6492</v>
      </c>
      <c r="C8894" s="66" t="s">
        <v>17</v>
      </c>
      <c r="D8894" s="66"/>
      <c r="E8894" s="66"/>
      <c r="F8894" s="13" t="s">
        <v>61</v>
      </c>
      <c r="G8894" s="15">
        <v>1</v>
      </c>
      <c r="H8894" s="16">
        <v>101.02</v>
      </c>
      <c r="I8894" s="16">
        <f>ROUND(ROUND(G8894,8)*H8894,2)</f>
        <v>101.02</v>
      </c>
    </row>
    <row r="8895" spans="1:9" ht="15" customHeight="1" x14ac:dyDescent="0.25">
      <c r="A8895" s="8"/>
      <c r="B8895" s="8"/>
      <c r="C8895" s="8"/>
      <c r="D8895" s="8"/>
      <c r="E8895" s="8"/>
      <c r="F8895" s="8"/>
      <c r="G8895" s="67" t="s">
        <v>3896</v>
      </c>
      <c r="H8895" s="67"/>
      <c r="I8895" s="17">
        <f>SUM(I8894:I8894)</f>
        <v>101.02</v>
      </c>
    </row>
    <row r="8896" spans="1:9" ht="15" customHeight="1" x14ac:dyDescent="0.25">
      <c r="A8896" s="64" t="s">
        <v>3872</v>
      </c>
      <c r="B8896" s="64"/>
      <c r="C8896" s="65" t="s">
        <v>3</v>
      </c>
      <c r="D8896" s="65"/>
      <c r="E8896" s="65"/>
      <c r="F8896" s="12" t="s">
        <v>4</v>
      </c>
      <c r="G8896" s="12" t="s">
        <v>3725</v>
      </c>
      <c r="H8896" s="12" t="s">
        <v>3726</v>
      </c>
      <c r="I8896" s="12" t="s">
        <v>3727</v>
      </c>
    </row>
    <row r="8897" spans="1:9" ht="21" customHeight="1" x14ac:dyDescent="0.25">
      <c r="A8897" s="13" t="s">
        <v>4267</v>
      </c>
      <c r="B8897" s="14" t="s">
        <v>4268</v>
      </c>
      <c r="C8897" s="66" t="s">
        <v>17</v>
      </c>
      <c r="D8897" s="66"/>
      <c r="E8897" s="66"/>
      <c r="F8897" s="13" t="s">
        <v>25</v>
      </c>
      <c r="G8897" s="15">
        <v>0.14499999999999999</v>
      </c>
      <c r="H8897" s="16">
        <v>25.56</v>
      </c>
      <c r="I8897" s="16">
        <f>ROUND(ROUND(G8897,8)*H8897,2)</f>
        <v>3.71</v>
      </c>
    </row>
    <row r="8898" spans="1:9" ht="15" customHeight="1" x14ac:dyDescent="0.25">
      <c r="A8898" s="13" t="s">
        <v>4269</v>
      </c>
      <c r="B8898" s="14" t="s">
        <v>4270</v>
      </c>
      <c r="C8898" s="66" t="s">
        <v>17</v>
      </c>
      <c r="D8898" s="66"/>
      <c r="E8898" s="66"/>
      <c r="F8898" s="13" t="s">
        <v>25</v>
      </c>
      <c r="G8898" s="15">
        <v>0.14499999999999999</v>
      </c>
      <c r="H8898" s="16">
        <v>33.94</v>
      </c>
      <c r="I8898" s="16">
        <f>ROUND(ROUND(G8898,8)*H8898,2)</f>
        <v>4.92</v>
      </c>
    </row>
    <row r="8899" spans="1:9" ht="18" customHeight="1" x14ac:dyDescent="0.25">
      <c r="A8899" s="8"/>
      <c r="B8899" s="8"/>
      <c r="C8899" s="8"/>
      <c r="D8899" s="8"/>
      <c r="E8899" s="8"/>
      <c r="F8899" s="8"/>
      <c r="G8899" s="67" t="s">
        <v>3875</v>
      </c>
      <c r="H8899" s="67"/>
      <c r="I8899" s="17">
        <f>SUM(I8897:I8898)</f>
        <v>8.629999999999999</v>
      </c>
    </row>
    <row r="8900" spans="1:9" ht="15" customHeight="1" x14ac:dyDescent="0.25">
      <c r="A8900" s="69" t="s">
        <v>6493</v>
      </c>
      <c r="B8900" s="69"/>
      <c r="C8900" s="69"/>
      <c r="D8900" s="8"/>
      <c r="E8900" s="8"/>
      <c r="F8900" s="8"/>
      <c r="G8900" s="68" t="s">
        <v>3745</v>
      </c>
      <c r="H8900" s="68"/>
      <c r="I8900" s="4">
        <v>109.65</v>
      </c>
    </row>
    <row r="8901" spans="1:9" ht="9" customHeight="1" x14ac:dyDescent="0.25">
      <c r="A8901" s="69"/>
      <c r="B8901" s="69"/>
      <c r="C8901" s="69"/>
      <c r="D8901" s="8"/>
      <c r="E8901" s="8"/>
      <c r="F8901" s="8"/>
      <c r="G8901" s="8"/>
      <c r="H8901" s="8"/>
      <c r="I8901" s="8"/>
    </row>
    <row r="8902" spans="1:9" ht="9.9499999999999993" customHeight="1" x14ac:dyDescent="0.25">
      <c r="A8902" s="8"/>
      <c r="B8902" s="8"/>
      <c r="C8902" s="8"/>
      <c r="D8902" s="8"/>
      <c r="E8902" s="8"/>
      <c r="F8902" s="8"/>
      <c r="G8902" s="62"/>
      <c r="H8902" s="62"/>
      <c r="I8902" s="62"/>
    </row>
    <row r="8903" spans="1:9" ht="20.100000000000001" customHeight="1" x14ac:dyDescent="0.25">
      <c r="A8903" s="63" t="s">
        <v>6494</v>
      </c>
      <c r="B8903" s="63"/>
      <c r="C8903" s="63"/>
      <c r="D8903" s="63"/>
      <c r="E8903" s="63"/>
      <c r="F8903" s="63"/>
      <c r="G8903" s="63"/>
      <c r="H8903" s="63"/>
      <c r="I8903" s="63"/>
    </row>
    <row r="8904" spans="1:9" ht="15" customHeight="1" x14ac:dyDescent="0.25">
      <c r="A8904" s="64" t="s">
        <v>3887</v>
      </c>
      <c r="B8904" s="64"/>
      <c r="C8904" s="65" t="s">
        <v>3</v>
      </c>
      <c r="D8904" s="65"/>
      <c r="E8904" s="65"/>
      <c r="F8904" s="12" t="s">
        <v>4</v>
      </c>
      <c r="G8904" s="12" t="s">
        <v>3725</v>
      </c>
      <c r="H8904" s="12" t="s">
        <v>3726</v>
      </c>
      <c r="I8904" s="12" t="s">
        <v>3727</v>
      </c>
    </row>
    <row r="8905" spans="1:9" ht="21" customHeight="1" x14ac:dyDescent="0.25">
      <c r="A8905" s="13" t="s">
        <v>6495</v>
      </c>
      <c r="B8905" s="14" t="s">
        <v>6496</v>
      </c>
      <c r="C8905" s="66" t="s">
        <v>4496</v>
      </c>
      <c r="D8905" s="66"/>
      <c r="E8905" s="66"/>
      <c r="F8905" s="13" t="s">
        <v>61</v>
      </c>
      <c r="G8905" s="15">
        <v>1</v>
      </c>
      <c r="H8905" s="16">
        <v>146.72999999999999</v>
      </c>
      <c r="I8905" s="16">
        <f>ROUND(ROUND(G8905,8)*H8905,2)</f>
        <v>146.72999999999999</v>
      </c>
    </row>
    <row r="8906" spans="1:9" ht="15" customHeight="1" x14ac:dyDescent="0.25">
      <c r="A8906" s="8"/>
      <c r="B8906" s="8"/>
      <c r="C8906" s="8"/>
      <c r="D8906" s="8"/>
      <c r="E8906" s="8"/>
      <c r="F8906" s="8"/>
      <c r="G8906" s="67" t="s">
        <v>3896</v>
      </c>
      <c r="H8906" s="67"/>
      <c r="I8906" s="17">
        <f>SUM(I8905:I8905)</f>
        <v>146.72999999999999</v>
      </c>
    </row>
    <row r="8907" spans="1:9" ht="15" customHeight="1" x14ac:dyDescent="0.25">
      <c r="A8907" s="64" t="s">
        <v>3872</v>
      </c>
      <c r="B8907" s="64"/>
      <c r="C8907" s="65" t="s">
        <v>3</v>
      </c>
      <c r="D8907" s="65"/>
      <c r="E8907" s="65"/>
      <c r="F8907" s="12" t="s">
        <v>4</v>
      </c>
      <c r="G8907" s="12" t="s">
        <v>3725</v>
      </c>
      <c r="H8907" s="12" t="s">
        <v>3726</v>
      </c>
      <c r="I8907" s="12" t="s">
        <v>3727</v>
      </c>
    </row>
    <row r="8908" spans="1:9" ht="21" customHeight="1" x14ac:dyDescent="0.25">
      <c r="A8908" s="13" t="s">
        <v>4267</v>
      </c>
      <c r="B8908" s="14" t="s">
        <v>4268</v>
      </c>
      <c r="C8908" s="66" t="s">
        <v>17</v>
      </c>
      <c r="D8908" s="66"/>
      <c r="E8908" s="66"/>
      <c r="F8908" s="13" t="s">
        <v>25</v>
      </c>
      <c r="G8908" s="15">
        <v>3</v>
      </c>
      <c r="H8908" s="16">
        <v>25.56</v>
      </c>
      <c r="I8908" s="16">
        <f>ROUND(ROUND(G8908,8)*H8908,2)</f>
        <v>76.680000000000007</v>
      </c>
    </row>
    <row r="8909" spans="1:9" ht="15" customHeight="1" x14ac:dyDescent="0.25">
      <c r="A8909" s="13" t="s">
        <v>4269</v>
      </c>
      <c r="B8909" s="14" t="s">
        <v>4270</v>
      </c>
      <c r="C8909" s="66" t="s">
        <v>17</v>
      </c>
      <c r="D8909" s="66"/>
      <c r="E8909" s="66"/>
      <c r="F8909" s="13" t="s">
        <v>25</v>
      </c>
      <c r="G8909" s="15">
        <v>3</v>
      </c>
      <c r="H8909" s="16">
        <v>33.94</v>
      </c>
      <c r="I8909" s="16">
        <f>ROUND(ROUND(G8909,8)*H8909,2)</f>
        <v>101.82</v>
      </c>
    </row>
    <row r="8910" spans="1:9" ht="18" customHeight="1" x14ac:dyDescent="0.25">
      <c r="A8910" s="8"/>
      <c r="B8910" s="8"/>
      <c r="C8910" s="8"/>
      <c r="D8910" s="8"/>
      <c r="E8910" s="8"/>
      <c r="F8910" s="8"/>
      <c r="G8910" s="67" t="s">
        <v>3875</v>
      </c>
      <c r="H8910" s="67"/>
      <c r="I8910" s="17">
        <f>SUM(I8908:I8909)</f>
        <v>178.5</v>
      </c>
    </row>
    <row r="8911" spans="1:9" ht="15" customHeight="1" x14ac:dyDescent="0.25">
      <c r="A8911" s="69" t="s">
        <v>6497</v>
      </c>
      <c r="B8911" s="69"/>
      <c r="C8911" s="69"/>
      <c r="D8911" s="8"/>
      <c r="E8911" s="8"/>
      <c r="F8911" s="8"/>
      <c r="G8911" s="68" t="s">
        <v>3745</v>
      </c>
      <c r="H8911" s="68"/>
      <c r="I8911" s="4">
        <v>325.23</v>
      </c>
    </row>
    <row r="8912" spans="1:9" ht="15.95" customHeight="1" x14ac:dyDescent="0.25">
      <c r="A8912" s="69"/>
      <c r="B8912" s="69"/>
      <c r="C8912" s="69"/>
      <c r="D8912" s="8"/>
      <c r="E8912" s="8"/>
      <c r="F8912" s="8"/>
      <c r="G8912" s="8"/>
      <c r="H8912" s="8"/>
      <c r="I8912" s="8"/>
    </row>
    <row r="8913" spans="1:9" ht="9.9499999999999993" customHeight="1" x14ac:dyDescent="0.25">
      <c r="A8913" s="8"/>
      <c r="B8913" s="8"/>
      <c r="C8913" s="8"/>
      <c r="D8913" s="8"/>
      <c r="E8913" s="8"/>
      <c r="F8913" s="8"/>
      <c r="G8913" s="62"/>
      <c r="H8913" s="62"/>
      <c r="I8913" s="62"/>
    </row>
    <row r="8914" spans="1:9" ht="20.100000000000001" customHeight="1" x14ac:dyDescent="0.25">
      <c r="A8914" s="63" t="s">
        <v>6498</v>
      </c>
      <c r="B8914" s="63"/>
      <c r="C8914" s="63"/>
      <c r="D8914" s="63"/>
      <c r="E8914" s="63"/>
      <c r="F8914" s="63"/>
      <c r="G8914" s="63"/>
      <c r="H8914" s="63"/>
      <c r="I8914" s="63"/>
    </row>
    <row r="8915" spans="1:9" ht="15" customHeight="1" x14ac:dyDescent="0.25">
      <c r="A8915" s="64" t="s">
        <v>3887</v>
      </c>
      <c r="B8915" s="64"/>
      <c r="C8915" s="65" t="s">
        <v>3</v>
      </c>
      <c r="D8915" s="65"/>
      <c r="E8915" s="65"/>
      <c r="F8915" s="12" t="s">
        <v>4</v>
      </c>
      <c r="G8915" s="12" t="s">
        <v>3725</v>
      </c>
      <c r="H8915" s="12" t="s">
        <v>3726</v>
      </c>
      <c r="I8915" s="12" t="s">
        <v>3727</v>
      </c>
    </row>
    <row r="8916" spans="1:9" ht="21" customHeight="1" x14ac:dyDescent="0.25">
      <c r="A8916" s="13" t="s">
        <v>6499</v>
      </c>
      <c r="B8916" s="14" t="s">
        <v>3301</v>
      </c>
      <c r="C8916" s="66" t="s">
        <v>4496</v>
      </c>
      <c r="D8916" s="66"/>
      <c r="E8916" s="66"/>
      <c r="F8916" s="13" t="s">
        <v>61</v>
      </c>
      <c r="G8916" s="15">
        <v>1</v>
      </c>
      <c r="H8916" s="16">
        <v>86.92</v>
      </c>
      <c r="I8916" s="16">
        <f>ROUND(ROUND(G8916,8)*H8916,2)</f>
        <v>86.92</v>
      </c>
    </row>
    <row r="8917" spans="1:9" ht="15" customHeight="1" x14ac:dyDescent="0.25">
      <c r="A8917" s="8"/>
      <c r="B8917" s="8"/>
      <c r="C8917" s="8"/>
      <c r="D8917" s="8"/>
      <c r="E8917" s="8"/>
      <c r="F8917" s="8"/>
      <c r="G8917" s="67" t="s">
        <v>3896</v>
      </c>
      <c r="H8917" s="67"/>
      <c r="I8917" s="17">
        <f>SUM(I8916:I8916)</f>
        <v>86.92</v>
      </c>
    </row>
    <row r="8918" spans="1:9" ht="15" customHeight="1" x14ac:dyDescent="0.25">
      <c r="A8918" s="64" t="s">
        <v>3872</v>
      </c>
      <c r="B8918" s="64"/>
      <c r="C8918" s="65" t="s">
        <v>3</v>
      </c>
      <c r="D8918" s="65"/>
      <c r="E8918" s="65"/>
      <c r="F8918" s="12" t="s">
        <v>4</v>
      </c>
      <c r="G8918" s="12" t="s">
        <v>3725</v>
      </c>
      <c r="H8918" s="12" t="s">
        <v>3726</v>
      </c>
      <c r="I8918" s="12" t="s">
        <v>3727</v>
      </c>
    </row>
    <row r="8919" spans="1:9" ht="21" customHeight="1" x14ac:dyDescent="0.25">
      <c r="A8919" s="13" t="s">
        <v>4267</v>
      </c>
      <c r="B8919" s="14" t="s">
        <v>4268</v>
      </c>
      <c r="C8919" s="66" t="s">
        <v>17</v>
      </c>
      <c r="D8919" s="66"/>
      <c r="E8919" s="66"/>
      <c r="F8919" s="13" t="s">
        <v>25</v>
      </c>
      <c r="G8919" s="15">
        <v>0.4</v>
      </c>
      <c r="H8919" s="16">
        <v>25.56</v>
      </c>
      <c r="I8919" s="16">
        <f>ROUND(ROUND(G8919,8)*H8919,2)</f>
        <v>10.220000000000001</v>
      </c>
    </row>
    <row r="8920" spans="1:9" ht="15" customHeight="1" x14ac:dyDescent="0.25">
      <c r="A8920" s="13" t="s">
        <v>4269</v>
      </c>
      <c r="B8920" s="14" t="s">
        <v>4270</v>
      </c>
      <c r="C8920" s="66" t="s">
        <v>17</v>
      </c>
      <c r="D8920" s="66"/>
      <c r="E8920" s="66"/>
      <c r="F8920" s="13" t="s">
        <v>25</v>
      </c>
      <c r="G8920" s="15">
        <v>1.3</v>
      </c>
      <c r="H8920" s="16">
        <v>33.94</v>
      </c>
      <c r="I8920" s="16">
        <f>ROUND(ROUND(G8920,8)*H8920,2)</f>
        <v>44.12</v>
      </c>
    </row>
    <row r="8921" spans="1:9" ht="18" customHeight="1" x14ac:dyDescent="0.25">
      <c r="A8921" s="8"/>
      <c r="B8921" s="8"/>
      <c r="C8921" s="8"/>
      <c r="D8921" s="8"/>
      <c r="E8921" s="8"/>
      <c r="F8921" s="8"/>
      <c r="G8921" s="67" t="s">
        <v>3875</v>
      </c>
      <c r="H8921" s="67"/>
      <c r="I8921" s="17">
        <f>SUM(I8919:I8920)</f>
        <v>54.339999999999996</v>
      </c>
    </row>
    <row r="8922" spans="1:9" ht="15" customHeight="1" x14ac:dyDescent="0.25">
      <c r="A8922" s="69" t="s">
        <v>6500</v>
      </c>
      <c r="B8922" s="69"/>
      <c r="C8922" s="69"/>
      <c r="D8922" s="8"/>
      <c r="E8922" s="8"/>
      <c r="F8922" s="8"/>
      <c r="G8922" s="68" t="s">
        <v>3745</v>
      </c>
      <c r="H8922" s="68"/>
      <c r="I8922" s="4">
        <v>141.26</v>
      </c>
    </row>
    <row r="8923" spans="1:9" ht="9" customHeight="1" x14ac:dyDescent="0.25">
      <c r="A8923" s="69"/>
      <c r="B8923" s="69"/>
      <c r="C8923" s="69"/>
      <c r="D8923" s="8"/>
      <c r="E8923" s="8"/>
      <c r="F8923" s="8"/>
      <c r="G8923" s="8"/>
      <c r="H8923" s="8"/>
      <c r="I8923" s="8"/>
    </row>
    <row r="8924" spans="1:9" ht="9.9499999999999993" customHeight="1" x14ac:dyDescent="0.25">
      <c r="A8924" s="8"/>
      <c r="B8924" s="8"/>
      <c r="C8924" s="8"/>
      <c r="D8924" s="8"/>
      <c r="E8924" s="8"/>
      <c r="F8924" s="8"/>
      <c r="G8924" s="62"/>
      <c r="H8924" s="62"/>
      <c r="I8924" s="62"/>
    </row>
    <row r="8925" spans="1:9" ht="20.100000000000001" customHeight="1" x14ac:dyDescent="0.25">
      <c r="A8925" s="63" t="s">
        <v>6501</v>
      </c>
      <c r="B8925" s="63"/>
      <c r="C8925" s="63"/>
      <c r="D8925" s="63"/>
      <c r="E8925" s="63"/>
      <c r="F8925" s="63"/>
      <c r="G8925" s="63"/>
      <c r="H8925" s="63"/>
      <c r="I8925" s="63"/>
    </row>
    <row r="8926" spans="1:9" ht="15" customHeight="1" x14ac:dyDescent="0.25">
      <c r="A8926" s="64" t="s">
        <v>3887</v>
      </c>
      <c r="B8926" s="64"/>
      <c r="C8926" s="65" t="s">
        <v>3</v>
      </c>
      <c r="D8926" s="65"/>
      <c r="E8926" s="65"/>
      <c r="F8926" s="12" t="s">
        <v>4</v>
      </c>
      <c r="G8926" s="12" t="s">
        <v>3725</v>
      </c>
      <c r="H8926" s="12" t="s">
        <v>3726</v>
      </c>
      <c r="I8926" s="12" t="s">
        <v>3727</v>
      </c>
    </row>
    <row r="8927" spans="1:9" ht="15" customHeight="1" x14ac:dyDescent="0.25">
      <c r="A8927" s="13" t="s">
        <v>6502</v>
      </c>
      <c r="B8927" s="14" t="s">
        <v>6503</v>
      </c>
      <c r="C8927" s="66" t="s">
        <v>188</v>
      </c>
      <c r="D8927" s="66"/>
      <c r="E8927" s="66"/>
      <c r="F8927" s="13" t="s">
        <v>4342</v>
      </c>
      <c r="G8927" s="15">
        <v>1</v>
      </c>
      <c r="H8927" s="16">
        <v>230.01</v>
      </c>
      <c r="I8927" s="16">
        <f>ROUND(ROUND(G8927,8)*H8927,2)</f>
        <v>230.01</v>
      </c>
    </row>
    <row r="8928" spans="1:9" ht="15" customHeight="1" x14ac:dyDescent="0.25">
      <c r="A8928" s="8"/>
      <c r="B8928" s="8"/>
      <c r="C8928" s="8"/>
      <c r="D8928" s="8"/>
      <c r="E8928" s="8"/>
      <c r="F8928" s="8"/>
      <c r="G8928" s="67" t="s">
        <v>3896</v>
      </c>
      <c r="H8928" s="67"/>
      <c r="I8928" s="17">
        <f>SUM(I8927:I8927)</f>
        <v>230.01</v>
      </c>
    </row>
    <row r="8929" spans="1:9" ht="15" customHeight="1" x14ac:dyDescent="0.25">
      <c r="A8929" s="64" t="s">
        <v>3872</v>
      </c>
      <c r="B8929" s="64"/>
      <c r="C8929" s="65" t="s">
        <v>3</v>
      </c>
      <c r="D8929" s="65"/>
      <c r="E8929" s="65"/>
      <c r="F8929" s="12" t="s">
        <v>4</v>
      </c>
      <c r="G8929" s="12" t="s">
        <v>3725</v>
      </c>
      <c r="H8929" s="12" t="s">
        <v>3726</v>
      </c>
      <c r="I8929" s="12" t="s">
        <v>3727</v>
      </c>
    </row>
    <row r="8930" spans="1:9" ht="21" customHeight="1" x14ac:dyDescent="0.25">
      <c r="A8930" s="13" t="s">
        <v>4267</v>
      </c>
      <c r="B8930" s="14" t="s">
        <v>4268</v>
      </c>
      <c r="C8930" s="66" t="s">
        <v>17</v>
      </c>
      <c r="D8930" s="66"/>
      <c r="E8930" s="66"/>
      <c r="F8930" s="13" t="s">
        <v>25</v>
      </c>
      <c r="G8930" s="15">
        <v>0.6</v>
      </c>
      <c r="H8930" s="16">
        <v>25.56</v>
      </c>
      <c r="I8930" s="16">
        <f>ROUND(ROUND(G8930,8)*H8930,2)</f>
        <v>15.34</v>
      </c>
    </row>
    <row r="8931" spans="1:9" ht="15" customHeight="1" x14ac:dyDescent="0.25">
      <c r="A8931" s="13" t="s">
        <v>4269</v>
      </c>
      <c r="B8931" s="14" t="s">
        <v>4270</v>
      </c>
      <c r="C8931" s="66" t="s">
        <v>17</v>
      </c>
      <c r="D8931" s="66"/>
      <c r="E8931" s="66"/>
      <c r="F8931" s="13" t="s">
        <v>25</v>
      </c>
      <c r="G8931" s="15">
        <v>0.6</v>
      </c>
      <c r="H8931" s="16">
        <v>33.94</v>
      </c>
      <c r="I8931" s="16">
        <f>ROUND(ROUND(G8931,8)*H8931,2)</f>
        <v>20.36</v>
      </c>
    </row>
    <row r="8932" spans="1:9" ht="18" customHeight="1" x14ac:dyDescent="0.25">
      <c r="A8932" s="8"/>
      <c r="B8932" s="8"/>
      <c r="C8932" s="8"/>
      <c r="D8932" s="8"/>
      <c r="E8932" s="8"/>
      <c r="F8932" s="8"/>
      <c r="G8932" s="67" t="s">
        <v>3875</v>
      </c>
      <c r="H8932" s="67"/>
      <c r="I8932" s="17">
        <f>SUM(I8930:I8931)</f>
        <v>35.700000000000003</v>
      </c>
    </row>
    <row r="8933" spans="1:9" ht="15" customHeight="1" x14ac:dyDescent="0.25">
      <c r="A8933" s="69" t="s">
        <v>6500</v>
      </c>
      <c r="B8933" s="69"/>
      <c r="C8933" s="69"/>
      <c r="D8933" s="8"/>
      <c r="E8933" s="8"/>
      <c r="F8933" s="8"/>
      <c r="G8933" s="68" t="s">
        <v>3745</v>
      </c>
      <c r="H8933" s="68"/>
      <c r="I8933" s="4">
        <v>265.70999999999998</v>
      </c>
    </row>
    <row r="8934" spans="1:9" ht="9" customHeight="1" x14ac:dyDescent="0.25">
      <c r="A8934" s="69"/>
      <c r="B8934" s="69"/>
      <c r="C8934" s="69"/>
      <c r="D8934" s="8"/>
      <c r="E8934" s="8"/>
      <c r="F8934" s="8"/>
      <c r="G8934" s="8"/>
      <c r="H8934" s="8"/>
      <c r="I8934" s="8"/>
    </row>
    <row r="8935" spans="1:9" ht="9.9499999999999993" customHeight="1" x14ac:dyDescent="0.25">
      <c r="A8935" s="8"/>
      <c r="B8935" s="8"/>
      <c r="C8935" s="8"/>
      <c r="D8935" s="8"/>
      <c r="E8935" s="8"/>
      <c r="F8935" s="8"/>
      <c r="G8935" s="62"/>
      <c r="H8935" s="62"/>
      <c r="I8935" s="62"/>
    </row>
    <row r="8936" spans="1:9" ht="20.100000000000001" customHeight="1" x14ac:dyDescent="0.25">
      <c r="A8936" s="63" t="s">
        <v>6504</v>
      </c>
      <c r="B8936" s="63"/>
      <c r="C8936" s="63"/>
      <c r="D8936" s="63"/>
      <c r="E8936" s="63"/>
      <c r="F8936" s="63"/>
      <c r="G8936" s="63"/>
      <c r="H8936" s="63"/>
      <c r="I8936" s="63"/>
    </row>
    <row r="8937" spans="1:9" ht="15" customHeight="1" x14ac:dyDescent="0.25">
      <c r="A8937" s="64" t="s">
        <v>3887</v>
      </c>
      <c r="B8937" s="64"/>
      <c r="C8937" s="65" t="s">
        <v>3</v>
      </c>
      <c r="D8937" s="65"/>
      <c r="E8937" s="65"/>
      <c r="F8937" s="12" t="s">
        <v>4</v>
      </c>
      <c r="G8937" s="12" t="s">
        <v>3725</v>
      </c>
      <c r="H8937" s="12" t="s">
        <v>3726</v>
      </c>
      <c r="I8937" s="12" t="s">
        <v>3727</v>
      </c>
    </row>
    <row r="8938" spans="1:9" ht="15" customHeight="1" x14ac:dyDescent="0.25">
      <c r="A8938" s="13" t="s">
        <v>6505</v>
      </c>
      <c r="B8938" s="14" t="s">
        <v>6506</v>
      </c>
      <c r="C8938" s="66" t="s">
        <v>188</v>
      </c>
      <c r="D8938" s="66"/>
      <c r="E8938" s="66"/>
      <c r="F8938" s="13" t="s">
        <v>286</v>
      </c>
      <c r="G8938" s="15">
        <v>1</v>
      </c>
      <c r="H8938" s="16">
        <v>390</v>
      </c>
      <c r="I8938" s="16">
        <f>ROUND(ROUND(G8938,8)*H8938,2)</f>
        <v>390</v>
      </c>
    </row>
    <row r="8939" spans="1:9" ht="15" customHeight="1" x14ac:dyDescent="0.25">
      <c r="A8939" s="8"/>
      <c r="B8939" s="8"/>
      <c r="C8939" s="8"/>
      <c r="D8939" s="8"/>
      <c r="E8939" s="8"/>
      <c r="F8939" s="8"/>
      <c r="G8939" s="67" t="s">
        <v>3896</v>
      </c>
      <c r="H8939" s="67"/>
      <c r="I8939" s="17">
        <f>SUM(I8938:I8938)</f>
        <v>390</v>
      </c>
    </row>
    <row r="8940" spans="1:9" ht="15" customHeight="1" x14ac:dyDescent="0.25">
      <c r="A8940" s="64" t="s">
        <v>3872</v>
      </c>
      <c r="B8940" s="64"/>
      <c r="C8940" s="65" t="s">
        <v>3</v>
      </c>
      <c r="D8940" s="65"/>
      <c r="E8940" s="65"/>
      <c r="F8940" s="12" t="s">
        <v>4</v>
      </c>
      <c r="G8940" s="12" t="s">
        <v>3725</v>
      </c>
      <c r="H8940" s="12" t="s">
        <v>3726</v>
      </c>
      <c r="I8940" s="12" t="s">
        <v>3727</v>
      </c>
    </row>
    <row r="8941" spans="1:9" ht="21" customHeight="1" x14ac:dyDescent="0.25">
      <c r="A8941" s="13" t="s">
        <v>4267</v>
      </c>
      <c r="B8941" s="14" t="s">
        <v>4268</v>
      </c>
      <c r="C8941" s="66" t="s">
        <v>17</v>
      </c>
      <c r="D8941" s="66"/>
      <c r="E8941" s="66"/>
      <c r="F8941" s="13" t="s">
        <v>25</v>
      </c>
      <c r="G8941" s="15">
        <v>0.6</v>
      </c>
      <c r="H8941" s="16">
        <v>25.56</v>
      </c>
      <c r="I8941" s="16">
        <f>ROUND(ROUND(G8941,8)*H8941,2)</f>
        <v>15.34</v>
      </c>
    </row>
    <row r="8942" spans="1:9" ht="15" customHeight="1" x14ac:dyDescent="0.25">
      <c r="A8942" s="13" t="s">
        <v>4269</v>
      </c>
      <c r="B8942" s="14" t="s">
        <v>4270</v>
      </c>
      <c r="C8942" s="66" t="s">
        <v>17</v>
      </c>
      <c r="D8942" s="66"/>
      <c r="E8942" s="66"/>
      <c r="F8942" s="13" t="s">
        <v>25</v>
      </c>
      <c r="G8942" s="15">
        <v>0.6</v>
      </c>
      <c r="H8942" s="16">
        <v>33.94</v>
      </c>
      <c r="I8942" s="16">
        <f>ROUND(ROUND(G8942,8)*H8942,2)</f>
        <v>20.36</v>
      </c>
    </row>
    <row r="8943" spans="1:9" ht="18" customHeight="1" x14ac:dyDescent="0.25">
      <c r="A8943" s="8"/>
      <c r="B8943" s="8"/>
      <c r="C8943" s="8"/>
      <c r="D8943" s="8"/>
      <c r="E8943" s="8"/>
      <c r="F8943" s="8"/>
      <c r="G8943" s="67" t="s">
        <v>3875</v>
      </c>
      <c r="H8943" s="67"/>
      <c r="I8943" s="17">
        <f>SUM(I8941:I8942)</f>
        <v>35.700000000000003</v>
      </c>
    </row>
    <row r="8944" spans="1:9" ht="15" customHeight="1" x14ac:dyDescent="0.25">
      <c r="A8944" s="69" t="s">
        <v>6500</v>
      </c>
      <c r="B8944" s="69"/>
      <c r="C8944" s="69"/>
      <c r="D8944" s="8"/>
      <c r="E8944" s="8"/>
      <c r="F8944" s="8"/>
      <c r="G8944" s="68" t="s">
        <v>3745</v>
      </c>
      <c r="H8944" s="68"/>
      <c r="I8944" s="4">
        <v>425.7</v>
      </c>
    </row>
    <row r="8945" spans="1:9" ht="9" customHeight="1" x14ac:dyDescent="0.25">
      <c r="A8945" s="69"/>
      <c r="B8945" s="69"/>
      <c r="C8945" s="69"/>
      <c r="D8945" s="8"/>
      <c r="E8945" s="8"/>
      <c r="F8945" s="8"/>
      <c r="G8945" s="8"/>
      <c r="H8945" s="8"/>
      <c r="I8945" s="8"/>
    </row>
    <row r="8946" spans="1:9" ht="9.9499999999999993" customHeight="1" x14ac:dyDescent="0.25">
      <c r="A8946" s="8"/>
      <c r="B8946" s="8"/>
      <c r="C8946" s="8"/>
      <c r="D8946" s="8"/>
      <c r="E8946" s="8"/>
      <c r="F8946" s="8"/>
      <c r="G8946" s="62"/>
      <c r="H8946" s="62"/>
      <c r="I8946" s="62"/>
    </row>
    <row r="8947" spans="1:9" ht="20.100000000000001" customHeight="1" x14ac:dyDescent="0.25">
      <c r="A8947" s="63" t="s">
        <v>6507</v>
      </c>
      <c r="B8947" s="63"/>
      <c r="C8947" s="63"/>
      <c r="D8947" s="63"/>
      <c r="E8947" s="63"/>
      <c r="F8947" s="63"/>
      <c r="G8947" s="63"/>
      <c r="H8947" s="63"/>
      <c r="I8947" s="63"/>
    </row>
    <row r="8948" spans="1:9" ht="15" customHeight="1" x14ac:dyDescent="0.25">
      <c r="A8948" s="64" t="s">
        <v>3887</v>
      </c>
      <c r="B8948" s="64"/>
      <c r="C8948" s="65" t="s">
        <v>3</v>
      </c>
      <c r="D8948" s="65"/>
      <c r="E8948" s="65"/>
      <c r="F8948" s="12" t="s">
        <v>4</v>
      </c>
      <c r="G8948" s="12" t="s">
        <v>3725</v>
      </c>
      <c r="H8948" s="12" t="s">
        <v>3726</v>
      </c>
      <c r="I8948" s="12" t="s">
        <v>3727</v>
      </c>
    </row>
    <row r="8949" spans="1:9" ht="15" customHeight="1" x14ac:dyDescent="0.25">
      <c r="A8949" s="13" t="s">
        <v>6508</v>
      </c>
      <c r="B8949" s="14" t="s">
        <v>6509</v>
      </c>
      <c r="C8949" s="66" t="s">
        <v>188</v>
      </c>
      <c r="D8949" s="66"/>
      <c r="E8949" s="66"/>
      <c r="F8949" s="13" t="s">
        <v>286</v>
      </c>
      <c r="G8949" s="15">
        <v>1</v>
      </c>
      <c r="H8949" s="16">
        <v>987</v>
      </c>
      <c r="I8949" s="16">
        <f>ROUND(ROUND(G8949,8)*H8949,2)</f>
        <v>987</v>
      </c>
    </row>
    <row r="8950" spans="1:9" ht="15" customHeight="1" x14ac:dyDescent="0.25">
      <c r="A8950" s="8"/>
      <c r="B8950" s="8"/>
      <c r="C8950" s="8"/>
      <c r="D8950" s="8"/>
      <c r="E8950" s="8"/>
      <c r="F8950" s="8"/>
      <c r="G8950" s="67" t="s">
        <v>3896</v>
      </c>
      <c r="H8950" s="67"/>
      <c r="I8950" s="17">
        <f>SUM(I8949:I8949)</f>
        <v>987</v>
      </c>
    </row>
    <row r="8951" spans="1:9" ht="15" customHeight="1" x14ac:dyDescent="0.25">
      <c r="A8951" s="64" t="s">
        <v>3872</v>
      </c>
      <c r="B8951" s="64"/>
      <c r="C8951" s="65" t="s">
        <v>3</v>
      </c>
      <c r="D8951" s="65"/>
      <c r="E8951" s="65"/>
      <c r="F8951" s="12" t="s">
        <v>4</v>
      </c>
      <c r="G8951" s="12" t="s">
        <v>3725</v>
      </c>
      <c r="H8951" s="12" t="s">
        <v>3726</v>
      </c>
      <c r="I8951" s="12" t="s">
        <v>3727</v>
      </c>
    </row>
    <row r="8952" spans="1:9" ht="21" customHeight="1" x14ac:dyDescent="0.25">
      <c r="A8952" s="13" t="s">
        <v>4267</v>
      </c>
      <c r="B8952" s="14" t="s">
        <v>4268</v>
      </c>
      <c r="C8952" s="66" t="s">
        <v>17</v>
      </c>
      <c r="D8952" s="66"/>
      <c r="E8952" s="66"/>
      <c r="F8952" s="13" t="s">
        <v>25</v>
      </c>
      <c r="G8952" s="15">
        <v>0.6</v>
      </c>
      <c r="H8952" s="16">
        <v>25.56</v>
      </c>
      <c r="I8952" s="16">
        <f>ROUND(ROUND(G8952,8)*H8952,2)</f>
        <v>15.34</v>
      </c>
    </row>
    <row r="8953" spans="1:9" ht="15" customHeight="1" x14ac:dyDescent="0.25">
      <c r="A8953" s="13" t="s">
        <v>4269</v>
      </c>
      <c r="B8953" s="14" t="s">
        <v>4270</v>
      </c>
      <c r="C8953" s="66" t="s">
        <v>17</v>
      </c>
      <c r="D8953" s="66"/>
      <c r="E8953" s="66"/>
      <c r="F8953" s="13" t="s">
        <v>25</v>
      </c>
      <c r="G8953" s="15">
        <v>0.6</v>
      </c>
      <c r="H8953" s="16">
        <v>33.94</v>
      </c>
      <c r="I8953" s="16">
        <f>ROUND(ROUND(G8953,8)*H8953,2)</f>
        <v>20.36</v>
      </c>
    </row>
    <row r="8954" spans="1:9" ht="18" customHeight="1" x14ac:dyDescent="0.25">
      <c r="A8954" s="8"/>
      <c r="B8954" s="8"/>
      <c r="C8954" s="8"/>
      <c r="D8954" s="8"/>
      <c r="E8954" s="8"/>
      <c r="F8954" s="8"/>
      <c r="G8954" s="67" t="s">
        <v>3875</v>
      </c>
      <c r="H8954" s="67"/>
      <c r="I8954" s="17">
        <f>SUM(I8952:I8953)</f>
        <v>35.700000000000003</v>
      </c>
    </row>
    <row r="8955" spans="1:9" ht="15" customHeight="1" x14ac:dyDescent="0.25">
      <c r="A8955" s="69" t="s">
        <v>6500</v>
      </c>
      <c r="B8955" s="69"/>
      <c r="C8955" s="69"/>
      <c r="D8955" s="8"/>
      <c r="E8955" s="8"/>
      <c r="F8955" s="8"/>
      <c r="G8955" s="68" t="s">
        <v>3745</v>
      </c>
      <c r="H8955" s="68"/>
      <c r="I8955" s="4">
        <v>1022.7</v>
      </c>
    </row>
    <row r="8956" spans="1:9" ht="9" customHeight="1" x14ac:dyDescent="0.25">
      <c r="A8956" s="69"/>
      <c r="B8956" s="69"/>
      <c r="C8956" s="69"/>
      <c r="D8956" s="8"/>
      <c r="E8956" s="8"/>
      <c r="F8956" s="8"/>
      <c r="G8956" s="8"/>
      <c r="H8956" s="8"/>
      <c r="I8956" s="8"/>
    </row>
    <row r="8957" spans="1:9" ht="9.9499999999999993" customHeight="1" x14ac:dyDescent="0.25">
      <c r="A8957" s="8"/>
      <c r="B8957" s="8"/>
      <c r="C8957" s="8"/>
      <c r="D8957" s="8"/>
      <c r="E8957" s="8"/>
      <c r="F8957" s="8"/>
      <c r="G8957" s="62"/>
      <c r="H8957" s="62"/>
      <c r="I8957" s="62"/>
    </row>
    <row r="8958" spans="1:9" ht="20.100000000000001" customHeight="1" x14ac:dyDescent="0.25">
      <c r="A8958" s="63" t="s">
        <v>6510</v>
      </c>
      <c r="B8958" s="63"/>
      <c r="C8958" s="63"/>
      <c r="D8958" s="63"/>
      <c r="E8958" s="63"/>
      <c r="F8958" s="63"/>
      <c r="G8958" s="63"/>
      <c r="H8958" s="63"/>
      <c r="I8958" s="63"/>
    </row>
    <row r="8959" spans="1:9" ht="15" customHeight="1" x14ac:dyDescent="0.25">
      <c r="A8959" s="64" t="s">
        <v>3887</v>
      </c>
      <c r="B8959" s="64"/>
      <c r="C8959" s="65" t="s">
        <v>3</v>
      </c>
      <c r="D8959" s="65"/>
      <c r="E8959" s="65"/>
      <c r="F8959" s="12" t="s">
        <v>4</v>
      </c>
      <c r="G8959" s="12" t="s">
        <v>3725</v>
      </c>
      <c r="H8959" s="12" t="s">
        <v>3726</v>
      </c>
      <c r="I8959" s="12" t="s">
        <v>3727</v>
      </c>
    </row>
    <row r="8960" spans="1:9" ht="29.1" customHeight="1" x14ac:dyDescent="0.25">
      <c r="A8960" s="13" t="s">
        <v>6511</v>
      </c>
      <c r="B8960" s="14" t="s">
        <v>3313</v>
      </c>
      <c r="C8960" s="66" t="s">
        <v>17</v>
      </c>
      <c r="D8960" s="66"/>
      <c r="E8960" s="66"/>
      <c r="F8960" s="13" t="s">
        <v>61</v>
      </c>
      <c r="G8960" s="15">
        <v>1</v>
      </c>
      <c r="H8960" s="16">
        <v>249.14</v>
      </c>
      <c r="I8960" s="16">
        <f>ROUND(ROUND(G8960,8)*H8960,2)</f>
        <v>249.14</v>
      </c>
    </row>
    <row r="8961" spans="1:9" ht="15" customHeight="1" x14ac:dyDescent="0.25">
      <c r="A8961" s="8"/>
      <c r="B8961" s="8"/>
      <c r="C8961" s="8"/>
      <c r="D8961" s="8"/>
      <c r="E8961" s="8"/>
      <c r="F8961" s="8"/>
      <c r="G8961" s="67" t="s">
        <v>3896</v>
      </c>
      <c r="H8961" s="67"/>
      <c r="I8961" s="17">
        <f>SUM(I8960:I8960)</f>
        <v>249.14</v>
      </c>
    </row>
    <row r="8962" spans="1:9" ht="15" customHeight="1" x14ac:dyDescent="0.25">
      <c r="A8962" s="64" t="s">
        <v>3872</v>
      </c>
      <c r="B8962" s="64"/>
      <c r="C8962" s="65" t="s">
        <v>3</v>
      </c>
      <c r="D8962" s="65"/>
      <c r="E8962" s="65"/>
      <c r="F8962" s="12" t="s">
        <v>4</v>
      </c>
      <c r="G8962" s="12" t="s">
        <v>3725</v>
      </c>
      <c r="H8962" s="12" t="s">
        <v>3726</v>
      </c>
      <c r="I8962" s="12" t="s">
        <v>3727</v>
      </c>
    </row>
    <row r="8963" spans="1:9" ht="21" customHeight="1" x14ac:dyDescent="0.25">
      <c r="A8963" s="13" t="s">
        <v>4267</v>
      </c>
      <c r="B8963" s="14" t="s">
        <v>4268</v>
      </c>
      <c r="C8963" s="66" t="s">
        <v>17</v>
      </c>
      <c r="D8963" s="66"/>
      <c r="E8963" s="66"/>
      <c r="F8963" s="13" t="s">
        <v>25</v>
      </c>
      <c r="G8963" s="15">
        <v>0.48110000000000003</v>
      </c>
      <c r="H8963" s="16">
        <v>25.56</v>
      </c>
      <c r="I8963" s="16">
        <f>ROUND(ROUND(G8963,8)*H8963,2)</f>
        <v>12.3</v>
      </c>
    </row>
    <row r="8964" spans="1:9" ht="15" customHeight="1" x14ac:dyDescent="0.25">
      <c r="A8964" s="13" t="s">
        <v>4269</v>
      </c>
      <c r="B8964" s="14" t="s">
        <v>4270</v>
      </c>
      <c r="C8964" s="66" t="s">
        <v>17</v>
      </c>
      <c r="D8964" s="66"/>
      <c r="E8964" s="66"/>
      <c r="F8964" s="13" t="s">
        <v>25</v>
      </c>
      <c r="G8964" s="15">
        <v>0.48110000000000003</v>
      </c>
      <c r="H8964" s="16">
        <v>33.94</v>
      </c>
      <c r="I8964" s="16">
        <f>ROUND(ROUND(G8964,8)*H8964,2)</f>
        <v>16.329999999999998</v>
      </c>
    </row>
    <row r="8965" spans="1:9" ht="18" customHeight="1" x14ac:dyDescent="0.25">
      <c r="A8965" s="8"/>
      <c r="B8965" s="8"/>
      <c r="C8965" s="8"/>
      <c r="D8965" s="8"/>
      <c r="E8965" s="8"/>
      <c r="F8965" s="8"/>
      <c r="G8965" s="67" t="s">
        <v>3875</v>
      </c>
      <c r="H8965" s="67"/>
      <c r="I8965" s="17">
        <f>SUM(I8963:I8964)</f>
        <v>28.63</v>
      </c>
    </row>
    <row r="8966" spans="1:9" ht="15" customHeight="1" x14ac:dyDescent="0.25">
      <c r="A8966" s="69" t="s">
        <v>6512</v>
      </c>
      <c r="B8966" s="69"/>
      <c r="C8966" s="69"/>
      <c r="D8966" s="8"/>
      <c r="E8966" s="8"/>
      <c r="F8966" s="8"/>
      <c r="G8966" s="68" t="s">
        <v>3745</v>
      </c>
      <c r="H8966" s="68"/>
      <c r="I8966" s="4">
        <v>277.77</v>
      </c>
    </row>
    <row r="8967" spans="1:9" ht="2.1" customHeight="1" x14ac:dyDescent="0.25">
      <c r="A8967" s="69"/>
      <c r="B8967" s="69"/>
      <c r="C8967" s="69"/>
      <c r="D8967" s="8"/>
      <c r="E8967" s="8"/>
      <c r="F8967" s="8"/>
      <c r="G8967" s="8"/>
      <c r="H8967" s="8"/>
      <c r="I8967" s="8"/>
    </row>
    <row r="8968" spans="1:9" ht="9.9499999999999993" customHeight="1" x14ac:dyDescent="0.25">
      <c r="A8968" s="8"/>
      <c r="B8968" s="8"/>
      <c r="C8968" s="8"/>
      <c r="D8968" s="8"/>
      <c r="E8968" s="8"/>
      <c r="F8968" s="8"/>
      <c r="G8968" s="62"/>
      <c r="H8968" s="62"/>
      <c r="I8968" s="62"/>
    </row>
    <row r="8969" spans="1:9" ht="20.100000000000001" customHeight="1" x14ac:dyDescent="0.25">
      <c r="A8969" s="63" t="s">
        <v>6513</v>
      </c>
      <c r="B8969" s="63"/>
      <c r="C8969" s="63"/>
      <c r="D8969" s="63"/>
      <c r="E8969" s="63"/>
      <c r="F8969" s="63"/>
      <c r="G8969" s="63"/>
      <c r="H8969" s="63"/>
      <c r="I8969" s="63"/>
    </row>
    <row r="8970" spans="1:9" ht="15" customHeight="1" x14ac:dyDescent="0.25">
      <c r="A8970" s="64" t="s">
        <v>3887</v>
      </c>
      <c r="B8970" s="64"/>
      <c r="C8970" s="65" t="s">
        <v>3</v>
      </c>
      <c r="D8970" s="65"/>
      <c r="E8970" s="65"/>
      <c r="F8970" s="12" t="s">
        <v>4</v>
      </c>
      <c r="G8970" s="12" t="s">
        <v>3725</v>
      </c>
      <c r="H8970" s="12" t="s">
        <v>3726</v>
      </c>
      <c r="I8970" s="12" t="s">
        <v>3727</v>
      </c>
    </row>
    <row r="8971" spans="1:9" ht="29.1" customHeight="1" x14ac:dyDescent="0.25">
      <c r="A8971" s="13" t="s">
        <v>3315</v>
      </c>
      <c r="B8971" s="14" t="s">
        <v>3316</v>
      </c>
      <c r="C8971" s="66" t="s">
        <v>17</v>
      </c>
      <c r="D8971" s="66"/>
      <c r="E8971" s="66"/>
      <c r="F8971" s="13" t="s">
        <v>61</v>
      </c>
      <c r="G8971" s="15">
        <v>1</v>
      </c>
      <c r="H8971" s="16">
        <v>3123.83</v>
      </c>
      <c r="I8971" s="16">
        <f>TRUNC(TRUNC(G8971,8)*H8971,2)</f>
        <v>3123.83</v>
      </c>
    </row>
    <row r="8972" spans="1:9" ht="15" customHeight="1" x14ac:dyDescent="0.25">
      <c r="A8972" s="8"/>
      <c r="B8972" s="8"/>
      <c r="C8972" s="8"/>
      <c r="D8972" s="8"/>
      <c r="E8972" s="8"/>
      <c r="F8972" s="8"/>
      <c r="G8972" s="67" t="s">
        <v>3896</v>
      </c>
      <c r="H8972" s="67"/>
      <c r="I8972" s="17">
        <f>SUM(I8971:I8971)</f>
        <v>3123.83</v>
      </c>
    </row>
    <row r="8973" spans="1:9" ht="15" customHeight="1" x14ac:dyDescent="0.25">
      <c r="A8973" s="8"/>
      <c r="B8973" s="8"/>
      <c r="C8973" s="8"/>
      <c r="D8973" s="8"/>
      <c r="E8973" s="8"/>
      <c r="F8973" s="8"/>
      <c r="G8973" s="68" t="s">
        <v>3745</v>
      </c>
      <c r="H8973" s="68"/>
      <c r="I8973" s="4">
        <f>ROUND(SUM(I8972),2)</f>
        <v>3123.83</v>
      </c>
    </row>
    <row r="8974" spans="1:9" ht="9.9499999999999993" customHeight="1" x14ac:dyDescent="0.25">
      <c r="A8974" s="8"/>
      <c r="B8974" s="8"/>
      <c r="C8974" s="8"/>
      <c r="D8974" s="8"/>
      <c r="E8974" s="8"/>
      <c r="F8974" s="8"/>
      <c r="G8974" s="62"/>
      <c r="H8974" s="62"/>
      <c r="I8974" s="62"/>
    </row>
    <row r="8975" spans="1:9" ht="20.100000000000001" customHeight="1" x14ac:dyDescent="0.25">
      <c r="A8975" s="63" t="s">
        <v>6514</v>
      </c>
      <c r="B8975" s="63"/>
      <c r="C8975" s="63"/>
      <c r="D8975" s="63"/>
      <c r="E8975" s="63"/>
      <c r="F8975" s="63"/>
      <c r="G8975" s="63"/>
      <c r="H8975" s="63"/>
      <c r="I8975" s="63"/>
    </row>
    <row r="8976" spans="1:9" ht="15" customHeight="1" x14ac:dyDescent="0.25">
      <c r="A8976" s="64" t="s">
        <v>3865</v>
      </c>
      <c r="B8976" s="64"/>
      <c r="C8976" s="65" t="s">
        <v>3</v>
      </c>
      <c r="D8976" s="65"/>
      <c r="E8976" s="65"/>
      <c r="F8976" s="12" t="s">
        <v>4</v>
      </c>
      <c r="G8976" s="12" t="s">
        <v>3725</v>
      </c>
      <c r="H8976" s="12" t="s">
        <v>3726</v>
      </c>
      <c r="I8976" s="12" t="s">
        <v>3727</v>
      </c>
    </row>
    <row r="8977" spans="1:9" ht="45.95" customHeight="1" x14ac:dyDescent="0.25">
      <c r="A8977" s="13" t="s">
        <v>3904</v>
      </c>
      <c r="B8977" s="14" t="s">
        <v>3905</v>
      </c>
      <c r="C8977" s="66" t="s">
        <v>17</v>
      </c>
      <c r="D8977" s="66"/>
      <c r="E8977" s="66"/>
      <c r="F8977" s="13" t="s">
        <v>3868</v>
      </c>
      <c r="G8977" s="15">
        <v>0.98652010000000001</v>
      </c>
      <c r="H8977" s="16">
        <v>79.900000000000006</v>
      </c>
      <c r="I8977" s="16">
        <f>TRUNC(TRUNC(G8977,8)*H8977,2)</f>
        <v>78.819999999999993</v>
      </c>
    </row>
    <row r="8978" spans="1:9" ht="45.95" customHeight="1" x14ac:dyDescent="0.25">
      <c r="A8978" s="13" t="s">
        <v>3906</v>
      </c>
      <c r="B8978" s="14" t="s">
        <v>3907</v>
      </c>
      <c r="C8978" s="66" t="s">
        <v>17</v>
      </c>
      <c r="D8978" s="66"/>
      <c r="E8978" s="66"/>
      <c r="F8978" s="13" t="s">
        <v>3829</v>
      </c>
      <c r="G8978" s="15">
        <v>8.4500000000000006E-2</v>
      </c>
      <c r="H8978" s="16">
        <v>283.47000000000003</v>
      </c>
      <c r="I8978" s="16">
        <f>TRUNC(TRUNC(G8978,8)*H8978,2)</f>
        <v>23.95</v>
      </c>
    </row>
    <row r="8979" spans="1:9" ht="18" customHeight="1" x14ac:dyDescent="0.25">
      <c r="A8979" s="8"/>
      <c r="B8979" s="8"/>
      <c r="C8979" s="8"/>
      <c r="D8979" s="8"/>
      <c r="E8979" s="8"/>
      <c r="F8979" s="8"/>
      <c r="G8979" s="67" t="s">
        <v>3871</v>
      </c>
      <c r="H8979" s="67"/>
      <c r="I8979" s="17">
        <f>SUM(I8977:I8978)</f>
        <v>102.77</v>
      </c>
    </row>
    <row r="8980" spans="1:9" ht="15" customHeight="1" x14ac:dyDescent="0.25">
      <c r="A8980" s="64" t="s">
        <v>3887</v>
      </c>
      <c r="B8980" s="64"/>
      <c r="C8980" s="65" t="s">
        <v>3</v>
      </c>
      <c r="D8980" s="65"/>
      <c r="E8980" s="65"/>
      <c r="F8980" s="12" t="s">
        <v>4</v>
      </c>
      <c r="G8980" s="12" t="s">
        <v>3725</v>
      </c>
      <c r="H8980" s="12" t="s">
        <v>3726</v>
      </c>
      <c r="I8980" s="12" t="s">
        <v>3727</v>
      </c>
    </row>
    <row r="8981" spans="1:9" ht="15" customHeight="1" x14ac:dyDescent="0.25">
      <c r="A8981" s="13" t="s">
        <v>6515</v>
      </c>
      <c r="B8981" s="14" t="s">
        <v>6516</v>
      </c>
      <c r="C8981" s="66" t="s">
        <v>17</v>
      </c>
      <c r="D8981" s="66"/>
      <c r="E8981" s="66"/>
      <c r="F8981" s="13" t="s">
        <v>178</v>
      </c>
      <c r="G8981" s="15">
        <v>11</v>
      </c>
      <c r="H8981" s="16">
        <v>39.5</v>
      </c>
      <c r="I8981" s="16">
        <f>TRUNC(TRUNC(G8981,8)*H8981,2)</f>
        <v>434.5</v>
      </c>
    </row>
    <row r="8982" spans="1:9" ht="15" customHeight="1" x14ac:dyDescent="0.25">
      <c r="A8982" s="8"/>
      <c r="B8982" s="8"/>
      <c r="C8982" s="8"/>
      <c r="D8982" s="8"/>
      <c r="E8982" s="8"/>
      <c r="F8982" s="8"/>
      <c r="G8982" s="67" t="s">
        <v>3896</v>
      </c>
      <c r="H8982" s="67"/>
      <c r="I8982" s="17">
        <f>SUM(I8981:I8981)</f>
        <v>434.5</v>
      </c>
    </row>
    <row r="8983" spans="1:9" ht="15" customHeight="1" x14ac:dyDescent="0.25">
      <c r="A8983" s="64" t="s">
        <v>3872</v>
      </c>
      <c r="B8983" s="64"/>
      <c r="C8983" s="65" t="s">
        <v>3</v>
      </c>
      <c r="D8983" s="65"/>
      <c r="E8983" s="65"/>
      <c r="F8983" s="12" t="s">
        <v>4</v>
      </c>
      <c r="G8983" s="12" t="s">
        <v>3725</v>
      </c>
      <c r="H8983" s="12" t="s">
        <v>3726</v>
      </c>
      <c r="I8983" s="12" t="s">
        <v>3727</v>
      </c>
    </row>
    <row r="8984" spans="1:9" ht="21" customHeight="1" x14ac:dyDescent="0.25">
      <c r="A8984" s="13" t="s">
        <v>4267</v>
      </c>
      <c r="B8984" s="14" t="s">
        <v>4268</v>
      </c>
      <c r="C8984" s="66" t="s">
        <v>17</v>
      </c>
      <c r="D8984" s="66"/>
      <c r="E8984" s="66"/>
      <c r="F8984" s="13" t="s">
        <v>25</v>
      </c>
      <c r="G8984" s="15">
        <v>3.1437091000000001</v>
      </c>
      <c r="H8984" s="16">
        <v>25.56</v>
      </c>
      <c r="I8984" s="16">
        <f>TRUNC(TRUNC(G8984,8)*H8984,2)</f>
        <v>80.349999999999994</v>
      </c>
    </row>
    <row r="8985" spans="1:9" ht="15" customHeight="1" x14ac:dyDescent="0.25">
      <c r="A8985" s="13" t="s">
        <v>4269</v>
      </c>
      <c r="B8985" s="14" t="s">
        <v>4270</v>
      </c>
      <c r="C8985" s="66" t="s">
        <v>17</v>
      </c>
      <c r="D8985" s="66"/>
      <c r="E8985" s="66"/>
      <c r="F8985" s="13" t="s">
        <v>25</v>
      </c>
      <c r="G8985" s="15">
        <v>14.146690899999999</v>
      </c>
      <c r="H8985" s="16">
        <v>33.94</v>
      </c>
      <c r="I8985" s="16">
        <f>TRUNC(TRUNC(G8985,8)*H8985,2)</f>
        <v>480.13</v>
      </c>
    </row>
    <row r="8986" spans="1:9" ht="18" customHeight="1" x14ac:dyDescent="0.25">
      <c r="A8986" s="8"/>
      <c r="B8986" s="8"/>
      <c r="C8986" s="8"/>
      <c r="D8986" s="8"/>
      <c r="E8986" s="8"/>
      <c r="F8986" s="8"/>
      <c r="G8986" s="67" t="s">
        <v>3875</v>
      </c>
      <c r="H8986" s="67"/>
      <c r="I8986" s="17">
        <f>SUM(I8984:I8985)</f>
        <v>560.48</v>
      </c>
    </row>
    <row r="8987" spans="1:9" ht="15" customHeight="1" x14ac:dyDescent="0.25">
      <c r="A8987" s="64" t="s">
        <v>3741</v>
      </c>
      <c r="B8987" s="64"/>
      <c r="C8987" s="65" t="s">
        <v>3</v>
      </c>
      <c r="D8987" s="65"/>
      <c r="E8987" s="65"/>
      <c r="F8987" s="12" t="s">
        <v>4</v>
      </c>
      <c r="G8987" s="12" t="s">
        <v>3725</v>
      </c>
      <c r="H8987" s="12" t="s">
        <v>3726</v>
      </c>
      <c r="I8987" s="12" t="s">
        <v>3727</v>
      </c>
    </row>
    <row r="8988" spans="1:9" ht="29.1" customHeight="1" x14ac:dyDescent="0.25">
      <c r="A8988" s="13" t="s">
        <v>6517</v>
      </c>
      <c r="B8988" s="14" t="s">
        <v>6518</v>
      </c>
      <c r="C8988" s="66" t="s">
        <v>17</v>
      </c>
      <c r="D8988" s="66"/>
      <c r="E8988" s="66"/>
      <c r="F8988" s="13" t="s">
        <v>76</v>
      </c>
      <c r="G8988" s="15">
        <v>1.5907458999999999</v>
      </c>
      <c r="H8988" s="16">
        <v>480.54</v>
      </c>
      <c r="I8988" s="16">
        <f>TRUNC(TRUNC(G8988,8)*H8988,2)</f>
        <v>764.41</v>
      </c>
    </row>
    <row r="8989" spans="1:9" ht="15" customHeight="1" x14ac:dyDescent="0.25">
      <c r="A8989" s="8"/>
      <c r="B8989" s="8"/>
      <c r="C8989" s="8"/>
      <c r="D8989" s="8"/>
      <c r="E8989" s="8"/>
      <c r="F8989" s="8"/>
      <c r="G8989" s="67" t="s">
        <v>3744</v>
      </c>
      <c r="H8989" s="67"/>
      <c r="I8989" s="17">
        <f>SUM(I8988:I8988)</f>
        <v>764.41</v>
      </c>
    </row>
    <row r="8990" spans="1:9" ht="15" customHeight="1" x14ac:dyDescent="0.25">
      <c r="A8990" s="8"/>
      <c r="B8990" s="8"/>
      <c r="C8990" s="8"/>
      <c r="D8990" s="8"/>
      <c r="E8990" s="8"/>
      <c r="F8990" s="8"/>
      <c r="G8990" s="68" t="s">
        <v>3745</v>
      </c>
      <c r="H8990" s="68"/>
      <c r="I8990" s="4">
        <f>ROUND(SUM(I8979,I8982,I8986,I8989),2)</f>
        <v>1862.16</v>
      </c>
    </row>
    <row r="8991" spans="1:9" ht="9.9499999999999993" customHeight="1" x14ac:dyDescent="0.25">
      <c r="A8991" s="8"/>
      <c r="B8991" s="8"/>
      <c r="C8991" s="8"/>
      <c r="D8991" s="8"/>
      <c r="E8991" s="8"/>
      <c r="F8991" s="8"/>
      <c r="G8991" s="62"/>
      <c r="H8991" s="62"/>
      <c r="I8991" s="62"/>
    </row>
    <row r="8992" spans="1:9" ht="20.100000000000001" customHeight="1" x14ac:dyDescent="0.25">
      <c r="A8992" s="63" t="s">
        <v>6519</v>
      </c>
      <c r="B8992" s="63"/>
      <c r="C8992" s="63"/>
      <c r="D8992" s="63"/>
      <c r="E8992" s="63"/>
      <c r="F8992" s="63"/>
      <c r="G8992" s="63"/>
      <c r="H8992" s="63"/>
      <c r="I8992" s="63"/>
    </row>
    <row r="8993" spans="1:9" ht="15" customHeight="1" x14ac:dyDescent="0.25">
      <c r="A8993" s="64" t="s">
        <v>3887</v>
      </c>
      <c r="B8993" s="64"/>
      <c r="C8993" s="65" t="s">
        <v>3</v>
      </c>
      <c r="D8993" s="65"/>
      <c r="E8993" s="65"/>
      <c r="F8993" s="12" t="s">
        <v>4</v>
      </c>
      <c r="G8993" s="12" t="s">
        <v>3725</v>
      </c>
      <c r="H8993" s="12" t="s">
        <v>3726</v>
      </c>
      <c r="I8993" s="12" t="s">
        <v>3727</v>
      </c>
    </row>
    <row r="8994" spans="1:9" ht="21" customHeight="1" x14ac:dyDescent="0.25">
      <c r="A8994" s="13" t="s">
        <v>5024</v>
      </c>
      <c r="B8994" s="14" t="s">
        <v>5025</v>
      </c>
      <c r="C8994" s="66" t="s">
        <v>17</v>
      </c>
      <c r="D8994" s="66"/>
      <c r="E8994" s="66"/>
      <c r="F8994" s="13" t="s">
        <v>61</v>
      </c>
      <c r="G8994" s="15">
        <v>1</v>
      </c>
      <c r="H8994" s="16">
        <v>2.08</v>
      </c>
      <c r="I8994" s="16">
        <f>TRUNC(TRUNC(G8994,8)*H8994,2)</f>
        <v>2.08</v>
      </c>
    </row>
    <row r="8995" spans="1:9" ht="15" customHeight="1" x14ac:dyDescent="0.25">
      <c r="A8995" s="8"/>
      <c r="B8995" s="8"/>
      <c r="C8995" s="8"/>
      <c r="D8995" s="8"/>
      <c r="E8995" s="8"/>
      <c r="F8995" s="8"/>
      <c r="G8995" s="67" t="s">
        <v>3896</v>
      </c>
      <c r="H8995" s="67"/>
      <c r="I8995" s="17">
        <f>SUM(I8994:I8994)</f>
        <v>2.08</v>
      </c>
    </row>
    <row r="8996" spans="1:9" ht="15" customHeight="1" x14ac:dyDescent="0.25">
      <c r="A8996" s="64" t="s">
        <v>3872</v>
      </c>
      <c r="B8996" s="64"/>
      <c r="C8996" s="65" t="s">
        <v>3</v>
      </c>
      <c r="D8996" s="65"/>
      <c r="E8996" s="65"/>
      <c r="F8996" s="12" t="s">
        <v>4</v>
      </c>
      <c r="G8996" s="12" t="s">
        <v>3725</v>
      </c>
      <c r="H8996" s="12" t="s">
        <v>3726</v>
      </c>
      <c r="I8996" s="12" t="s">
        <v>3727</v>
      </c>
    </row>
    <row r="8997" spans="1:9" ht="21" customHeight="1" x14ac:dyDescent="0.25">
      <c r="A8997" s="13" t="s">
        <v>4267</v>
      </c>
      <c r="B8997" s="14" t="s">
        <v>4268</v>
      </c>
      <c r="C8997" s="66" t="s">
        <v>17</v>
      </c>
      <c r="D8997" s="66"/>
      <c r="E8997" s="66"/>
      <c r="F8997" s="13" t="s">
        <v>25</v>
      </c>
      <c r="G8997" s="15">
        <v>0.29099999999999998</v>
      </c>
      <c r="H8997" s="16">
        <v>25.56</v>
      </c>
      <c r="I8997" s="16">
        <f>TRUNC(TRUNC(G8997,8)*H8997,2)</f>
        <v>7.43</v>
      </c>
    </row>
    <row r="8998" spans="1:9" ht="15" customHeight="1" x14ac:dyDescent="0.25">
      <c r="A8998" s="13" t="s">
        <v>4269</v>
      </c>
      <c r="B8998" s="14" t="s">
        <v>4270</v>
      </c>
      <c r="C8998" s="66" t="s">
        <v>17</v>
      </c>
      <c r="D8998" s="66"/>
      <c r="E8998" s="66"/>
      <c r="F8998" s="13" t="s">
        <v>25</v>
      </c>
      <c r="G8998" s="15">
        <v>0.29099999999999998</v>
      </c>
      <c r="H8998" s="16">
        <v>33.94</v>
      </c>
      <c r="I8998" s="16">
        <f>TRUNC(TRUNC(G8998,8)*H8998,2)</f>
        <v>9.8699999999999992</v>
      </c>
    </row>
    <row r="8999" spans="1:9" ht="18" customHeight="1" x14ac:dyDescent="0.25">
      <c r="A8999" s="8"/>
      <c r="B8999" s="8"/>
      <c r="C8999" s="8"/>
      <c r="D8999" s="8"/>
      <c r="E8999" s="8"/>
      <c r="F8999" s="8"/>
      <c r="G8999" s="67" t="s">
        <v>3875</v>
      </c>
      <c r="H8999" s="67"/>
      <c r="I8999" s="17">
        <f>SUM(I8997:I8998)</f>
        <v>17.299999999999997</v>
      </c>
    </row>
    <row r="9000" spans="1:9" ht="15" customHeight="1" x14ac:dyDescent="0.25">
      <c r="A9000" s="64" t="s">
        <v>3741</v>
      </c>
      <c r="B9000" s="64"/>
      <c r="C9000" s="65" t="s">
        <v>3</v>
      </c>
      <c r="D9000" s="65"/>
      <c r="E9000" s="65"/>
      <c r="F9000" s="12" t="s">
        <v>4</v>
      </c>
      <c r="G9000" s="12" t="s">
        <v>3725</v>
      </c>
      <c r="H9000" s="12" t="s">
        <v>3726</v>
      </c>
      <c r="I9000" s="12" t="s">
        <v>3727</v>
      </c>
    </row>
    <row r="9001" spans="1:9" ht="21" customHeight="1" x14ac:dyDescent="0.25">
      <c r="A9001" s="13" t="s">
        <v>4549</v>
      </c>
      <c r="B9001" s="14" t="s">
        <v>4550</v>
      </c>
      <c r="C9001" s="66" t="s">
        <v>17</v>
      </c>
      <c r="D9001" s="66"/>
      <c r="E9001" s="66"/>
      <c r="F9001" s="13" t="s">
        <v>76</v>
      </c>
      <c r="G9001" s="15">
        <v>8.9999999999999998E-4</v>
      </c>
      <c r="H9001" s="16">
        <v>764.21</v>
      </c>
      <c r="I9001" s="16">
        <f>TRUNC(TRUNC(G9001,8)*H9001,2)</f>
        <v>0.68</v>
      </c>
    </row>
    <row r="9002" spans="1:9" ht="15" customHeight="1" x14ac:dyDescent="0.25">
      <c r="A9002" s="8"/>
      <c r="B9002" s="8"/>
      <c r="C9002" s="8"/>
      <c r="D9002" s="8"/>
      <c r="E9002" s="8"/>
      <c r="F9002" s="8"/>
      <c r="G9002" s="67" t="s">
        <v>3744</v>
      </c>
      <c r="H9002" s="67"/>
      <c r="I9002" s="17">
        <f>SUM(I9001:I9001)</f>
        <v>0.68</v>
      </c>
    </row>
    <row r="9003" spans="1:9" ht="15" customHeight="1" x14ac:dyDescent="0.25">
      <c r="A9003" s="8"/>
      <c r="B9003" s="8"/>
      <c r="C9003" s="8"/>
      <c r="D9003" s="8"/>
      <c r="E9003" s="8"/>
      <c r="F9003" s="8"/>
      <c r="G9003" s="68" t="s">
        <v>3745</v>
      </c>
      <c r="H9003" s="68"/>
      <c r="I9003" s="4">
        <f>ROUND(SUM(I8995,I8999,I9002),2)</f>
        <v>20.059999999999999</v>
      </c>
    </row>
    <row r="9004" spans="1:9" ht="9.9499999999999993" customHeight="1" x14ac:dyDescent="0.25">
      <c r="A9004" s="8"/>
      <c r="B9004" s="8"/>
      <c r="C9004" s="8"/>
      <c r="D9004" s="8"/>
      <c r="E9004" s="8"/>
      <c r="F9004" s="8"/>
      <c r="G9004" s="62"/>
      <c r="H9004" s="62"/>
      <c r="I9004" s="62"/>
    </row>
    <row r="9005" spans="1:9" ht="20.100000000000001" customHeight="1" x14ac:dyDescent="0.25">
      <c r="A9005" s="63" t="s">
        <v>6520</v>
      </c>
      <c r="B9005" s="63"/>
      <c r="C9005" s="63"/>
      <c r="D9005" s="63"/>
      <c r="E9005" s="63"/>
      <c r="F9005" s="63"/>
      <c r="G9005" s="63"/>
      <c r="H9005" s="63"/>
      <c r="I9005" s="63"/>
    </row>
    <row r="9006" spans="1:9" ht="15" customHeight="1" x14ac:dyDescent="0.25">
      <c r="A9006" s="64" t="s">
        <v>3887</v>
      </c>
      <c r="B9006" s="64"/>
      <c r="C9006" s="65" t="s">
        <v>3</v>
      </c>
      <c r="D9006" s="65"/>
      <c r="E9006" s="65"/>
      <c r="F9006" s="12" t="s">
        <v>4</v>
      </c>
      <c r="G9006" s="12" t="s">
        <v>3725</v>
      </c>
      <c r="H9006" s="12" t="s">
        <v>3726</v>
      </c>
      <c r="I9006" s="12" t="s">
        <v>3727</v>
      </c>
    </row>
    <row r="9007" spans="1:9" ht="21" customHeight="1" x14ac:dyDescent="0.25">
      <c r="A9007" s="13" t="s">
        <v>5137</v>
      </c>
      <c r="B9007" s="14" t="s">
        <v>5138</v>
      </c>
      <c r="C9007" s="66" t="s">
        <v>17</v>
      </c>
      <c r="D9007" s="66"/>
      <c r="E9007" s="66"/>
      <c r="F9007" s="13" t="s">
        <v>61</v>
      </c>
      <c r="G9007" s="15">
        <v>2</v>
      </c>
      <c r="H9007" s="16">
        <v>3.64</v>
      </c>
      <c r="I9007" s="16">
        <f>TRUNC(TRUNC(G9007,8)*H9007,2)</f>
        <v>7.28</v>
      </c>
    </row>
    <row r="9008" spans="1:9" ht="21" customHeight="1" x14ac:dyDescent="0.25">
      <c r="A9008" s="13" t="s">
        <v>5139</v>
      </c>
      <c r="B9008" s="14" t="s">
        <v>5140</v>
      </c>
      <c r="C9008" s="66" t="s">
        <v>17</v>
      </c>
      <c r="D9008" s="66"/>
      <c r="E9008" s="66"/>
      <c r="F9008" s="13" t="s">
        <v>61</v>
      </c>
      <c r="G9008" s="15">
        <v>1</v>
      </c>
      <c r="H9008" s="16">
        <v>17.149999999999999</v>
      </c>
      <c r="I9008" s="16">
        <f>TRUNC(TRUNC(G9008,8)*H9008,2)</f>
        <v>17.149999999999999</v>
      </c>
    </row>
    <row r="9009" spans="1:9" ht="29.1" customHeight="1" x14ac:dyDescent="0.25">
      <c r="A9009" s="13" t="s">
        <v>4492</v>
      </c>
      <c r="B9009" s="14" t="s">
        <v>4493</v>
      </c>
      <c r="C9009" s="66" t="s">
        <v>17</v>
      </c>
      <c r="D9009" s="66"/>
      <c r="E9009" s="66"/>
      <c r="F9009" s="13" t="s">
        <v>61</v>
      </c>
      <c r="G9009" s="15">
        <v>0.115</v>
      </c>
      <c r="H9009" s="16">
        <v>26.04</v>
      </c>
      <c r="I9009" s="16">
        <f>TRUNC(TRUNC(G9009,8)*H9009,2)</f>
        <v>2.99</v>
      </c>
    </row>
    <row r="9010" spans="1:9" ht="15" customHeight="1" x14ac:dyDescent="0.25">
      <c r="A9010" s="8"/>
      <c r="B9010" s="8"/>
      <c r="C9010" s="8"/>
      <c r="D9010" s="8"/>
      <c r="E9010" s="8"/>
      <c r="F9010" s="8"/>
      <c r="G9010" s="67" t="s">
        <v>3896</v>
      </c>
      <c r="H9010" s="67"/>
      <c r="I9010" s="17">
        <f>SUM(I9007:I9009)</f>
        <v>27.42</v>
      </c>
    </row>
    <row r="9011" spans="1:9" ht="15" customHeight="1" x14ac:dyDescent="0.25">
      <c r="A9011" s="64" t="s">
        <v>3872</v>
      </c>
      <c r="B9011" s="64"/>
      <c r="C9011" s="65" t="s">
        <v>3</v>
      </c>
      <c r="D9011" s="65"/>
      <c r="E9011" s="65"/>
      <c r="F9011" s="12" t="s">
        <v>4</v>
      </c>
      <c r="G9011" s="12" t="s">
        <v>3725</v>
      </c>
      <c r="H9011" s="12" t="s">
        <v>3726</v>
      </c>
      <c r="I9011" s="12" t="s">
        <v>3727</v>
      </c>
    </row>
    <row r="9012" spans="1:9" ht="21" customHeight="1" x14ac:dyDescent="0.25">
      <c r="A9012" s="13" t="s">
        <v>3936</v>
      </c>
      <c r="B9012" s="14" t="s">
        <v>3937</v>
      </c>
      <c r="C9012" s="66" t="s">
        <v>17</v>
      </c>
      <c r="D9012" s="66"/>
      <c r="E9012" s="66"/>
      <c r="F9012" s="13" t="s">
        <v>25</v>
      </c>
      <c r="G9012" s="15">
        <v>0.1288</v>
      </c>
      <c r="H9012" s="16">
        <v>24.57</v>
      </c>
      <c r="I9012" s="16">
        <f>TRUNC(TRUNC(G9012,8)*H9012,2)</f>
        <v>3.16</v>
      </c>
    </row>
    <row r="9013" spans="1:9" ht="21" customHeight="1" x14ac:dyDescent="0.25">
      <c r="A9013" s="13" t="s">
        <v>3938</v>
      </c>
      <c r="B9013" s="14" t="s">
        <v>3939</v>
      </c>
      <c r="C9013" s="66" t="s">
        <v>17</v>
      </c>
      <c r="D9013" s="66"/>
      <c r="E9013" s="66"/>
      <c r="F9013" s="13" t="s">
        <v>25</v>
      </c>
      <c r="G9013" s="15">
        <v>0.1288</v>
      </c>
      <c r="H9013" s="16">
        <v>32.799999999999997</v>
      </c>
      <c r="I9013" s="16">
        <f>TRUNC(TRUNC(G9013,8)*H9013,2)</f>
        <v>4.22</v>
      </c>
    </row>
    <row r="9014" spans="1:9" ht="18" customHeight="1" x14ac:dyDescent="0.25">
      <c r="A9014" s="8"/>
      <c r="B9014" s="8"/>
      <c r="C9014" s="8"/>
      <c r="D9014" s="8"/>
      <c r="E9014" s="8"/>
      <c r="F9014" s="8"/>
      <c r="G9014" s="67" t="s">
        <v>3875</v>
      </c>
      <c r="H9014" s="67"/>
      <c r="I9014" s="17">
        <f>SUM(I9012:I9013)</f>
        <v>7.38</v>
      </c>
    </row>
    <row r="9015" spans="1:9" ht="15" customHeight="1" x14ac:dyDescent="0.25">
      <c r="A9015" s="8"/>
      <c r="B9015" s="8"/>
      <c r="C9015" s="8"/>
      <c r="D9015" s="8"/>
      <c r="E9015" s="8"/>
      <c r="F9015" s="8"/>
      <c r="G9015" s="68" t="s">
        <v>3745</v>
      </c>
      <c r="H9015" s="68"/>
      <c r="I9015" s="4">
        <f>ROUND(SUM(I9010,I9014),2)</f>
        <v>34.799999999999997</v>
      </c>
    </row>
    <row r="9016" spans="1:9" ht="9.9499999999999993" customHeight="1" x14ac:dyDescent="0.25">
      <c r="A9016" s="8"/>
      <c r="B9016" s="8"/>
      <c r="C9016" s="8"/>
      <c r="D9016" s="8"/>
      <c r="E9016" s="8"/>
      <c r="F9016" s="8"/>
      <c r="G9016" s="62"/>
      <c r="H9016" s="62"/>
      <c r="I9016" s="62"/>
    </row>
    <row r="9017" spans="1:9" ht="27" customHeight="1" x14ac:dyDescent="0.25">
      <c r="A9017" s="63" t="s">
        <v>6521</v>
      </c>
      <c r="B9017" s="63"/>
      <c r="C9017" s="63"/>
      <c r="D9017" s="63"/>
      <c r="E9017" s="63"/>
      <c r="F9017" s="63"/>
      <c r="G9017" s="63"/>
      <c r="H9017" s="63"/>
      <c r="I9017" s="63"/>
    </row>
    <row r="9018" spans="1:9" ht="15" customHeight="1" x14ac:dyDescent="0.25">
      <c r="A9018" s="64" t="s">
        <v>3887</v>
      </c>
      <c r="B9018" s="64"/>
      <c r="C9018" s="65" t="s">
        <v>3</v>
      </c>
      <c r="D9018" s="65"/>
      <c r="E9018" s="65"/>
      <c r="F9018" s="12" t="s">
        <v>4</v>
      </c>
      <c r="G9018" s="12" t="s">
        <v>3725</v>
      </c>
      <c r="H9018" s="12" t="s">
        <v>3726</v>
      </c>
      <c r="I9018" s="12" t="s">
        <v>3727</v>
      </c>
    </row>
    <row r="9019" spans="1:9" ht="29.1" customHeight="1" x14ac:dyDescent="0.25">
      <c r="A9019" s="13" t="s">
        <v>4971</v>
      </c>
      <c r="B9019" s="14" t="s">
        <v>4972</v>
      </c>
      <c r="C9019" s="66" t="s">
        <v>17</v>
      </c>
      <c r="D9019" s="66"/>
      <c r="E9019" s="66"/>
      <c r="F9019" s="13" t="s">
        <v>61</v>
      </c>
      <c r="G9019" s="15">
        <v>2</v>
      </c>
      <c r="H9019" s="16">
        <v>0.73</v>
      </c>
      <c r="I9019" s="16">
        <f>ROUND(ROUND(G9019,8)*H9019,2)</f>
        <v>1.46</v>
      </c>
    </row>
    <row r="9020" spans="1:9" ht="63" customHeight="1" x14ac:dyDescent="0.25">
      <c r="A9020" s="13" t="s">
        <v>6522</v>
      </c>
      <c r="B9020" s="14" t="s">
        <v>3355</v>
      </c>
      <c r="C9020" s="66" t="s">
        <v>4496</v>
      </c>
      <c r="D9020" s="66"/>
      <c r="E9020" s="66"/>
      <c r="F9020" s="13" t="s">
        <v>61</v>
      </c>
      <c r="G9020" s="15">
        <v>1</v>
      </c>
      <c r="H9020" s="16">
        <v>2699.99</v>
      </c>
      <c r="I9020" s="16">
        <f>ROUND(ROUND(G9020,8)*H9020,2)</f>
        <v>2699.99</v>
      </c>
    </row>
    <row r="9021" spans="1:9" ht="15" customHeight="1" x14ac:dyDescent="0.25">
      <c r="A9021" s="8"/>
      <c r="B9021" s="8"/>
      <c r="C9021" s="8"/>
      <c r="D9021" s="8"/>
      <c r="E9021" s="8"/>
      <c r="F9021" s="8"/>
      <c r="G9021" s="67" t="s">
        <v>3896</v>
      </c>
      <c r="H9021" s="67"/>
      <c r="I9021" s="17">
        <f>SUM(I9019:I9020)</f>
        <v>2701.45</v>
      </c>
    </row>
    <row r="9022" spans="1:9" ht="15" customHeight="1" x14ac:dyDescent="0.25">
      <c r="A9022" s="64" t="s">
        <v>3872</v>
      </c>
      <c r="B9022" s="64"/>
      <c r="C9022" s="65" t="s">
        <v>3</v>
      </c>
      <c r="D9022" s="65"/>
      <c r="E9022" s="65"/>
      <c r="F9022" s="12" t="s">
        <v>4</v>
      </c>
      <c r="G9022" s="12" t="s">
        <v>3725</v>
      </c>
      <c r="H9022" s="12" t="s">
        <v>3726</v>
      </c>
      <c r="I9022" s="12" t="s">
        <v>3727</v>
      </c>
    </row>
    <row r="9023" spans="1:9" ht="21" customHeight="1" x14ac:dyDescent="0.25">
      <c r="A9023" s="13" t="s">
        <v>3936</v>
      </c>
      <c r="B9023" s="14" t="s">
        <v>3937</v>
      </c>
      <c r="C9023" s="66" t="s">
        <v>17</v>
      </c>
      <c r="D9023" s="66"/>
      <c r="E9023" s="66"/>
      <c r="F9023" s="13" t="s">
        <v>25</v>
      </c>
      <c r="G9023" s="15">
        <v>0.45739999999999997</v>
      </c>
      <c r="H9023" s="16">
        <v>24.57</v>
      </c>
      <c r="I9023" s="16">
        <f>ROUND(ROUND(G9023,8)*H9023,2)</f>
        <v>11.24</v>
      </c>
    </row>
    <row r="9024" spans="1:9" ht="21" customHeight="1" x14ac:dyDescent="0.25">
      <c r="A9024" s="13" t="s">
        <v>3938</v>
      </c>
      <c r="B9024" s="14" t="s">
        <v>3939</v>
      </c>
      <c r="C9024" s="66" t="s">
        <v>17</v>
      </c>
      <c r="D9024" s="66"/>
      <c r="E9024" s="66"/>
      <c r="F9024" s="13" t="s">
        <v>25</v>
      </c>
      <c r="G9024" s="15">
        <v>0.45739999999999997</v>
      </c>
      <c r="H9024" s="16">
        <v>32.799999999999997</v>
      </c>
      <c r="I9024" s="16">
        <f>ROUND(ROUND(G9024,8)*H9024,2)</f>
        <v>15</v>
      </c>
    </row>
    <row r="9025" spans="1:9" ht="18" customHeight="1" x14ac:dyDescent="0.25">
      <c r="A9025" s="8"/>
      <c r="B9025" s="8"/>
      <c r="C9025" s="8"/>
      <c r="D9025" s="8"/>
      <c r="E9025" s="8"/>
      <c r="F9025" s="8"/>
      <c r="G9025" s="67" t="s">
        <v>3875</v>
      </c>
      <c r="H9025" s="67"/>
      <c r="I9025" s="17">
        <f>SUM(I9023:I9024)</f>
        <v>26.240000000000002</v>
      </c>
    </row>
    <row r="9026" spans="1:9" ht="15" customHeight="1" x14ac:dyDescent="0.25">
      <c r="A9026" s="69" t="s">
        <v>6523</v>
      </c>
      <c r="B9026" s="69"/>
      <c r="C9026" s="69"/>
      <c r="D9026" s="8"/>
      <c r="E9026" s="8"/>
      <c r="F9026" s="8"/>
      <c r="G9026" s="68" t="s">
        <v>3745</v>
      </c>
      <c r="H9026" s="68"/>
      <c r="I9026" s="4">
        <v>2727.69</v>
      </c>
    </row>
    <row r="9027" spans="1:9" ht="2.1" customHeight="1" x14ac:dyDescent="0.25">
      <c r="A9027" s="69"/>
      <c r="B9027" s="69"/>
      <c r="C9027" s="69"/>
      <c r="D9027" s="8"/>
      <c r="E9027" s="8"/>
      <c r="F9027" s="8"/>
      <c r="G9027" s="8"/>
      <c r="H9027" s="8"/>
      <c r="I9027" s="8"/>
    </row>
    <row r="9028" spans="1:9" ht="9.9499999999999993" customHeight="1" x14ac:dyDescent="0.25">
      <c r="A9028" s="8"/>
      <c r="B9028" s="8"/>
      <c r="C9028" s="8"/>
      <c r="D9028" s="8"/>
      <c r="E9028" s="8"/>
      <c r="F9028" s="8"/>
      <c r="G9028" s="62"/>
      <c r="H9028" s="62"/>
      <c r="I9028" s="62"/>
    </row>
    <row r="9029" spans="1:9" ht="20.100000000000001" customHeight="1" x14ac:dyDescent="0.25">
      <c r="A9029" s="63" t="s">
        <v>6524</v>
      </c>
      <c r="B9029" s="63"/>
      <c r="C9029" s="63"/>
      <c r="D9029" s="63"/>
      <c r="E9029" s="63"/>
      <c r="F9029" s="63"/>
      <c r="G9029" s="63"/>
      <c r="H9029" s="63"/>
      <c r="I9029" s="63"/>
    </row>
    <row r="9030" spans="1:9" ht="15" customHeight="1" x14ac:dyDescent="0.25">
      <c r="A9030" s="64" t="s">
        <v>3887</v>
      </c>
      <c r="B9030" s="64"/>
      <c r="C9030" s="65" t="s">
        <v>3</v>
      </c>
      <c r="D9030" s="65"/>
      <c r="E9030" s="65"/>
      <c r="F9030" s="12" t="s">
        <v>4</v>
      </c>
      <c r="G9030" s="12" t="s">
        <v>3725</v>
      </c>
      <c r="H9030" s="12" t="s">
        <v>3726</v>
      </c>
      <c r="I9030" s="12" t="s">
        <v>3727</v>
      </c>
    </row>
    <row r="9031" spans="1:9" ht="38.1" customHeight="1" x14ac:dyDescent="0.25">
      <c r="A9031" s="13" t="s">
        <v>6525</v>
      </c>
      <c r="B9031" s="14" t="s">
        <v>6526</v>
      </c>
      <c r="C9031" s="66" t="s">
        <v>17</v>
      </c>
      <c r="D9031" s="66"/>
      <c r="E9031" s="66"/>
      <c r="F9031" s="13" t="s">
        <v>61</v>
      </c>
      <c r="G9031" s="15">
        <v>1</v>
      </c>
      <c r="H9031" s="16">
        <v>29.53</v>
      </c>
      <c r="I9031" s="16">
        <f>ROUND(ROUND(G9031,8)*H9031,2)</f>
        <v>29.53</v>
      </c>
    </row>
    <row r="9032" spans="1:9" ht="15" customHeight="1" x14ac:dyDescent="0.25">
      <c r="A9032" s="8"/>
      <c r="B9032" s="8"/>
      <c r="C9032" s="8"/>
      <c r="D9032" s="8"/>
      <c r="E9032" s="8"/>
      <c r="F9032" s="8"/>
      <c r="G9032" s="67" t="s">
        <v>3896</v>
      </c>
      <c r="H9032" s="67"/>
      <c r="I9032" s="17">
        <f>SUM(I9031:I9031)</f>
        <v>29.53</v>
      </c>
    </row>
    <row r="9033" spans="1:9" ht="15" customHeight="1" x14ac:dyDescent="0.25">
      <c r="A9033" s="64" t="s">
        <v>3872</v>
      </c>
      <c r="B9033" s="64"/>
      <c r="C9033" s="65" t="s">
        <v>3</v>
      </c>
      <c r="D9033" s="65"/>
      <c r="E9033" s="65"/>
      <c r="F9033" s="12" t="s">
        <v>4</v>
      </c>
      <c r="G9033" s="12" t="s">
        <v>3725</v>
      </c>
      <c r="H9033" s="12" t="s">
        <v>3726</v>
      </c>
      <c r="I9033" s="12" t="s">
        <v>3727</v>
      </c>
    </row>
    <row r="9034" spans="1:9" ht="15" customHeight="1" x14ac:dyDescent="0.25">
      <c r="A9034" s="13" t="s">
        <v>3899</v>
      </c>
      <c r="B9034" s="14" t="s">
        <v>3900</v>
      </c>
      <c r="C9034" s="66" t="s">
        <v>17</v>
      </c>
      <c r="D9034" s="66"/>
      <c r="E9034" s="66"/>
      <c r="F9034" s="13" t="s">
        <v>25</v>
      </c>
      <c r="G9034" s="15">
        <v>0.2</v>
      </c>
      <c r="H9034" s="16">
        <v>24.37</v>
      </c>
      <c r="I9034" s="16">
        <f>ROUND(ROUND(G9034,8)*H9034,2)</f>
        <v>4.87</v>
      </c>
    </row>
    <row r="9035" spans="1:9" ht="18" customHeight="1" x14ac:dyDescent="0.25">
      <c r="A9035" s="8"/>
      <c r="B9035" s="8"/>
      <c r="C9035" s="8"/>
      <c r="D9035" s="8"/>
      <c r="E9035" s="8"/>
      <c r="F9035" s="8"/>
      <c r="G9035" s="67" t="s">
        <v>3875</v>
      </c>
      <c r="H9035" s="67"/>
      <c r="I9035" s="17">
        <f>SUM(I9034:I9034)</f>
        <v>4.87</v>
      </c>
    </row>
    <row r="9036" spans="1:9" ht="15" customHeight="1" x14ac:dyDescent="0.25">
      <c r="A9036" s="69" t="s">
        <v>6527</v>
      </c>
      <c r="B9036" s="69"/>
      <c r="C9036" s="69"/>
      <c r="D9036" s="8"/>
      <c r="E9036" s="8"/>
      <c r="F9036" s="8"/>
      <c r="G9036" s="68" t="s">
        <v>3745</v>
      </c>
      <c r="H9036" s="68"/>
      <c r="I9036" s="4">
        <v>34.4</v>
      </c>
    </row>
    <row r="9037" spans="1:9" ht="9.9499999999999993" customHeight="1" x14ac:dyDescent="0.25">
      <c r="A9037" s="8"/>
      <c r="B9037" s="8"/>
      <c r="C9037" s="8"/>
      <c r="D9037" s="8"/>
      <c r="E9037" s="8"/>
      <c r="F9037" s="8"/>
      <c r="G9037" s="62"/>
      <c r="H9037" s="62"/>
      <c r="I9037" s="62"/>
    </row>
    <row r="9038" spans="1:9" ht="20.100000000000001" customHeight="1" x14ac:dyDescent="0.25">
      <c r="A9038" s="63" t="s">
        <v>6528</v>
      </c>
      <c r="B9038" s="63"/>
      <c r="C9038" s="63"/>
      <c r="D9038" s="63"/>
      <c r="E9038" s="63"/>
      <c r="F9038" s="63"/>
      <c r="G9038" s="63"/>
      <c r="H9038" s="63"/>
      <c r="I9038" s="63"/>
    </row>
    <row r="9039" spans="1:9" ht="15" customHeight="1" x14ac:dyDescent="0.25">
      <c r="A9039" s="64" t="s">
        <v>3887</v>
      </c>
      <c r="B9039" s="64"/>
      <c r="C9039" s="65" t="s">
        <v>3</v>
      </c>
      <c r="D9039" s="65"/>
      <c r="E9039" s="65"/>
      <c r="F9039" s="12" t="s">
        <v>4</v>
      </c>
      <c r="G9039" s="12" t="s">
        <v>3725</v>
      </c>
      <c r="H9039" s="12" t="s">
        <v>3726</v>
      </c>
      <c r="I9039" s="12" t="s">
        <v>3727</v>
      </c>
    </row>
    <row r="9040" spans="1:9" ht="38.1" customHeight="1" x14ac:dyDescent="0.25">
      <c r="A9040" s="13" t="s">
        <v>6525</v>
      </c>
      <c r="B9040" s="14" t="s">
        <v>6526</v>
      </c>
      <c r="C9040" s="66" t="s">
        <v>17</v>
      </c>
      <c r="D9040" s="66"/>
      <c r="E9040" s="66"/>
      <c r="F9040" s="13" t="s">
        <v>61</v>
      </c>
      <c r="G9040" s="15">
        <v>1</v>
      </c>
      <c r="H9040" s="16">
        <v>29.53</v>
      </c>
      <c r="I9040" s="16">
        <f>ROUND(ROUND(G9040,8)*H9040,2)</f>
        <v>29.53</v>
      </c>
    </row>
    <row r="9041" spans="1:9" ht="15" customHeight="1" x14ac:dyDescent="0.25">
      <c r="A9041" s="8"/>
      <c r="B9041" s="8"/>
      <c r="C9041" s="8"/>
      <c r="D9041" s="8"/>
      <c r="E9041" s="8"/>
      <c r="F9041" s="8"/>
      <c r="G9041" s="67" t="s">
        <v>3896</v>
      </c>
      <c r="H9041" s="67"/>
      <c r="I9041" s="17">
        <f>SUM(I9040:I9040)</f>
        <v>29.53</v>
      </c>
    </row>
    <row r="9042" spans="1:9" ht="15" customHeight="1" x14ac:dyDescent="0.25">
      <c r="A9042" s="64" t="s">
        <v>3872</v>
      </c>
      <c r="B9042" s="64"/>
      <c r="C9042" s="65" t="s">
        <v>3</v>
      </c>
      <c r="D9042" s="65"/>
      <c r="E9042" s="65"/>
      <c r="F9042" s="12" t="s">
        <v>4</v>
      </c>
      <c r="G9042" s="12" t="s">
        <v>3725</v>
      </c>
      <c r="H9042" s="12" t="s">
        <v>3726</v>
      </c>
      <c r="I9042" s="12" t="s">
        <v>3727</v>
      </c>
    </row>
    <row r="9043" spans="1:9" ht="15" customHeight="1" x14ac:dyDescent="0.25">
      <c r="A9043" s="13" t="s">
        <v>3899</v>
      </c>
      <c r="B9043" s="14" t="s">
        <v>3900</v>
      </c>
      <c r="C9043" s="66" t="s">
        <v>17</v>
      </c>
      <c r="D9043" s="66"/>
      <c r="E9043" s="66"/>
      <c r="F9043" s="13" t="s">
        <v>25</v>
      </c>
      <c r="G9043" s="15">
        <v>0.2</v>
      </c>
      <c r="H9043" s="16">
        <v>24.37</v>
      </c>
      <c r="I9043" s="16">
        <f>ROUND(ROUND(G9043,8)*H9043,2)</f>
        <v>4.87</v>
      </c>
    </row>
    <row r="9044" spans="1:9" ht="18" customHeight="1" x14ac:dyDescent="0.25">
      <c r="A9044" s="8"/>
      <c r="B9044" s="8"/>
      <c r="C9044" s="8"/>
      <c r="D9044" s="8"/>
      <c r="E9044" s="8"/>
      <c r="F9044" s="8"/>
      <c r="G9044" s="67" t="s">
        <v>3875</v>
      </c>
      <c r="H9044" s="67"/>
      <c r="I9044" s="17">
        <f>SUM(I9043:I9043)</f>
        <v>4.87</v>
      </c>
    </row>
    <row r="9045" spans="1:9" ht="15" customHeight="1" x14ac:dyDescent="0.25">
      <c r="A9045" s="69" t="s">
        <v>5235</v>
      </c>
      <c r="B9045" s="69"/>
      <c r="C9045" s="69"/>
      <c r="D9045" s="8"/>
      <c r="E9045" s="8"/>
      <c r="F9045" s="8"/>
      <c r="G9045" s="68" t="s">
        <v>3745</v>
      </c>
      <c r="H9045" s="68"/>
      <c r="I9045" s="4">
        <v>34.4</v>
      </c>
    </row>
    <row r="9046" spans="1:9" ht="2.1" customHeight="1" x14ac:dyDescent="0.25">
      <c r="A9046" s="69"/>
      <c r="B9046" s="69"/>
      <c r="C9046" s="69"/>
      <c r="D9046" s="8"/>
      <c r="E9046" s="8"/>
      <c r="F9046" s="8"/>
      <c r="G9046" s="8"/>
      <c r="H9046" s="8"/>
      <c r="I9046" s="8"/>
    </row>
    <row r="9047" spans="1:9" ht="9.9499999999999993" customHeight="1" x14ac:dyDescent="0.25">
      <c r="A9047" s="8"/>
      <c r="B9047" s="8"/>
      <c r="C9047" s="8"/>
      <c r="D9047" s="8"/>
      <c r="E9047" s="8"/>
      <c r="F9047" s="8"/>
      <c r="G9047" s="62"/>
      <c r="H9047" s="62"/>
      <c r="I9047" s="62"/>
    </row>
    <row r="9048" spans="1:9" ht="20.100000000000001" customHeight="1" x14ac:dyDescent="0.25">
      <c r="A9048" s="63" t="s">
        <v>6529</v>
      </c>
      <c r="B9048" s="63"/>
      <c r="C9048" s="63"/>
      <c r="D9048" s="63"/>
      <c r="E9048" s="63"/>
      <c r="F9048" s="63"/>
      <c r="G9048" s="63"/>
      <c r="H9048" s="63"/>
      <c r="I9048" s="63"/>
    </row>
    <row r="9049" spans="1:9" ht="15" customHeight="1" x14ac:dyDescent="0.25">
      <c r="A9049" s="64" t="s">
        <v>3887</v>
      </c>
      <c r="B9049" s="64"/>
      <c r="C9049" s="65" t="s">
        <v>3</v>
      </c>
      <c r="D9049" s="65"/>
      <c r="E9049" s="65"/>
      <c r="F9049" s="12" t="s">
        <v>4</v>
      </c>
      <c r="G9049" s="12" t="s">
        <v>3725</v>
      </c>
      <c r="H9049" s="12" t="s">
        <v>3726</v>
      </c>
      <c r="I9049" s="12" t="s">
        <v>3727</v>
      </c>
    </row>
    <row r="9050" spans="1:9" ht="38.1" customHeight="1" x14ac:dyDescent="0.25">
      <c r="A9050" s="13" t="s">
        <v>5237</v>
      </c>
      <c r="B9050" s="14" t="s">
        <v>5238</v>
      </c>
      <c r="C9050" s="66" t="s">
        <v>17</v>
      </c>
      <c r="D9050" s="66"/>
      <c r="E9050" s="66"/>
      <c r="F9050" s="13" t="s">
        <v>61</v>
      </c>
      <c r="G9050" s="15">
        <v>1</v>
      </c>
      <c r="H9050" s="16">
        <v>17.350000000000001</v>
      </c>
      <c r="I9050" s="16">
        <f>ROUND(ROUND(G9050,8)*H9050,2)</f>
        <v>17.350000000000001</v>
      </c>
    </row>
    <row r="9051" spans="1:9" ht="15" customHeight="1" x14ac:dyDescent="0.25">
      <c r="A9051" s="8"/>
      <c r="B9051" s="8"/>
      <c r="C9051" s="8"/>
      <c r="D9051" s="8"/>
      <c r="E9051" s="8"/>
      <c r="F9051" s="8"/>
      <c r="G9051" s="67" t="s">
        <v>3896</v>
      </c>
      <c r="H9051" s="67"/>
      <c r="I9051" s="17">
        <f>SUM(I9050:I9050)</f>
        <v>17.350000000000001</v>
      </c>
    </row>
    <row r="9052" spans="1:9" ht="15" customHeight="1" x14ac:dyDescent="0.25">
      <c r="A9052" s="64" t="s">
        <v>3872</v>
      </c>
      <c r="B9052" s="64"/>
      <c r="C9052" s="65" t="s">
        <v>3</v>
      </c>
      <c r="D9052" s="65"/>
      <c r="E9052" s="65"/>
      <c r="F9052" s="12" t="s">
        <v>4</v>
      </c>
      <c r="G9052" s="12" t="s">
        <v>3725</v>
      </c>
      <c r="H9052" s="12" t="s">
        <v>3726</v>
      </c>
      <c r="I9052" s="12" t="s">
        <v>3727</v>
      </c>
    </row>
    <row r="9053" spans="1:9" ht="15" customHeight="1" x14ac:dyDescent="0.25">
      <c r="A9053" s="13" t="s">
        <v>3899</v>
      </c>
      <c r="B9053" s="14" t="s">
        <v>3900</v>
      </c>
      <c r="C9053" s="66" t="s">
        <v>17</v>
      </c>
      <c r="D9053" s="66"/>
      <c r="E9053" s="66"/>
      <c r="F9053" s="13" t="s">
        <v>25</v>
      </c>
      <c r="G9053" s="15">
        <v>0.2</v>
      </c>
      <c r="H9053" s="16">
        <v>24.37</v>
      </c>
      <c r="I9053" s="16">
        <f>ROUND(ROUND(G9053,8)*H9053,2)</f>
        <v>4.87</v>
      </c>
    </row>
    <row r="9054" spans="1:9" ht="18" customHeight="1" x14ac:dyDescent="0.25">
      <c r="A9054" s="8"/>
      <c r="B9054" s="8"/>
      <c r="C9054" s="8"/>
      <c r="D9054" s="8"/>
      <c r="E9054" s="8"/>
      <c r="F9054" s="8"/>
      <c r="G9054" s="67" t="s">
        <v>3875</v>
      </c>
      <c r="H9054" s="67"/>
      <c r="I9054" s="17">
        <f>SUM(I9053:I9053)</f>
        <v>4.87</v>
      </c>
    </row>
    <row r="9055" spans="1:9" ht="15" customHeight="1" x14ac:dyDescent="0.25">
      <c r="A9055" s="69" t="s">
        <v>6527</v>
      </c>
      <c r="B9055" s="69"/>
      <c r="C9055" s="69"/>
      <c r="D9055" s="8"/>
      <c r="E9055" s="8"/>
      <c r="F9055" s="8"/>
      <c r="G9055" s="68" t="s">
        <v>3745</v>
      </c>
      <c r="H9055" s="68"/>
      <c r="I9055" s="4">
        <v>22.22</v>
      </c>
    </row>
    <row r="9056" spans="1:9" ht="9.9499999999999993" customHeight="1" x14ac:dyDescent="0.25">
      <c r="A9056" s="8"/>
      <c r="B9056" s="8"/>
      <c r="C9056" s="8"/>
      <c r="D9056" s="8"/>
      <c r="E9056" s="8"/>
      <c r="F9056" s="8"/>
      <c r="G9056" s="62"/>
      <c r="H9056" s="62"/>
      <c r="I9056" s="62"/>
    </row>
    <row r="9057" spans="1:9" ht="20.100000000000001" customHeight="1" x14ac:dyDescent="0.25">
      <c r="A9057" s="63" t="s">
        <v>6530</v>
      </c>
      <c r="B9057" s="63"/>
      <c r="C9057" s="63"/>
      <c r="D9057" s="63"/>
      <c r="E9057" s="63"/>
      <c r="F9057" s="63"/>
      <c r="G9057" s="63"/>
      <c r="H9057" s="63"/>
      <c r="I9057" s="63"/>
    </row>
    <row r="9058" spans="1:9" ht="15" customHeight="1" x14ac:dyDescent="0.25">
      <c r="A9058" s="64" t="s">
        <v>3887</v>
      </c>
      <c r="B9058" s="64"/>
      <c r="C9058" s="65" t="s">
        <v>3</v>
      </c>
      <c r="D9058" s="65"/>
      <c r="E9058" s="65"/>
      <c r="F9058" s="12" t="s">
        <v>4</v>
      </c>
      <c r="G9058" s="12" t="s">
        <v>3725</v>
      </c>
      <c r="H9058" s="12" t="s">
        <v>3726</v>
      </c>
      <c r="I9058" s="12" t="s">
        <v>3727</v>
      </c>
    </row>
    <row r="9059" spans="1:9" ht="15" customHeight="1" x14ac:dyDescent="0.25">
      <c r="A9059" s="13" t="s">
        <v>6531</v>
      </c>
      <c r="B9059" s="14" t="s">
        <v>6532</v>
      </c>
      <c r="C9059" s="66" t="s">
        <v>188</v>
      </c>
      <c r="D9059" s="66"/>
      <c r="E9059" s="66"/>
      <c r="F9059" s="13" t="s">
        <v>465</v>
      </c>
      <c r="G9059" s="15">
        <v>20</v>
      </c>
      <c r="H9059" s="16">
        <v>44.81</v>
      </c>
      <c r="I9059" s="16">
        <f>ROUND(ROUND(G9059,8)*H9059,2)</f>
        <v>896.2</v>
      </c>
    </row>
    <row r="9060" spans="1:9" ht="15" customHeight="1" x14ac:dyDescent="0.25">
      <c r="A9060" s="8"/>
      <c r="B9060" s="8"/>
      <c r="C9060" s="8"/>
      <c r="D9060" s="8"/>
      <c r="E9060" s="8"/>
      <c r="F9060" s="8"/>
      <c r="G9060" s="67" t="s">
        <v>3896</v>
      </c>
      <c r="H9060" s="67"/>
      <c r="I9060" s="17">
        <f>SUM(I9059:I9059)</f>
        <v>896.2</v>
      </c>
    </row>
    <row r="9061" spans="1:9" ht="15" customHeight="1" x14ac:dyDescent="0.25">
      <c r="A9061" s="64" t="s">
        <v>3872</v>
      </c>
      <c r="B9061" s="64"/>
      <c r="C9061" s="65" t="s">
        <v>3</v>
      </c>
      <c r="D9061" s="65"/>
      <c r="E9061" s="65"/>
      <c r="F9061" s="12" t="s">
        <v>4</v>
      </c>
      <c r="G9061" s="12" t="s">
        <v>3725</v>
      </c>
      <c r="H9061" s="12" t="s">
        <v>3726</v>
      </c>
      <c r="I9061" s="12" t="s">
        <v>3727</v>
      </c>
    </row>
    <row r="9062" spans="1:9" ht="15" customHeight="1" x14ac:dyDescent="0.25">
      <c r="A9062" s="13" t="s">
        <v>3899</v>
      </c>
      <c r="B9062" s="14" t="s">
        <v>3900</v>
      </c>
      <c r="C9062" s="66" t="s">
        <v>17</v>
      </c>
      <c r="D9062" s="66"/>
      <c r="E9062" s="66"/>
      <c r="F9062" s="13" t="s">
        <v>25</v>
      </c>
      <c r="G9062" s="15">
        <v>0.08</v>
      </c>
      <c r="H9062" s="16">
        <v>24.37</v>
      </c>
      <c r="I9062" s="16">
        <f>ROUND(ROUND(G9062,8)*H9062,2)</f>
        <v>1.95</v>
      </c>
    </row>
    <row r="9063" spans="1:9" ht="18" customHeight="1" x14ac:dyDescent="0.25">
      <c r="A9063" s="8"/>
      <c r="B9063" s="8"/>
      <c r="C9063" s="8"/>
      <c r="D9063" s="8"/>
      <c r="E9063" s="8"/>
      <c r="F9063" s="8"/>
      <c r="G9063" s="67" t="s">
        <v>3875</v>
      </c>
      <c r="H9063" s="67"/>
      <c r="I9063" s="17">
        <f>SUM(I9062:I9062)</f>
        <v>1.95</v>
      </c>
    </row>
    <row r="9064" spans="1:9" ht="15" customHeight="1" x14ac:dyDescent="0.25">
      <c r="A9064" s="69" t="s">
        <v>6533</v>
      </c>
      <c r="B9064" s="69"/>
      <c r="C9064" s="69"/>
      <c r="D9064" s="8"/>
      <c r="E9064" s="8"/>
      <c r="F9064" s="8"/>
      <c r="G9064" s="68" t="s">
        <v>3745</v>
      </c>
      <c r="H9064" s="68"/>
      <c r="I9064" s="4">
        <v>898.15</v>
      </c>
    </row>
    <row r="9065" spans="1:9" ht="9.9499999999999993" customHeight="1" x14ac:dyDescent="0.25">
      <c r="A9065" s="8"/>
      <c r="B9065" s="8"/>
      <c r="C9065" s="8"/>
      <c r="D9065" s="8"/>
      <c r="E9065" s="8"/>
      <c r="F9065" s="8"/>
      <c r="G9065" s="62"/>
      <c r="H9065" s="62"/>
      <c r="I9065" s="62"/>
    </row>
    <row r="9066" spans="1:9" ht="20.100000000000001" customHeight="1" x14ac:dyDescent="0.25">
      <c r="A9066" s="63" t="s">
        <v>6534</v>
      </c>
      <c r="B9066" s="63"/>
      <c r="C9066" s="63"/>
      <c r="D9066" s="63"/>
      <c r="E9066" s="63"/>
      <c r="F9066" s="63"/>
      <c r="G9066" s="63"/>
      <c r="H9066" s="63"/>
      <c r="I9066" s="63"/>
    </row>
    <row r="9067" spans="1:9" ht="15" customHeight="1" x14ac:dyDescent="0.25">
      <c r="A9067" s="64" t="s">
        <v>3872</v>
      </c>
      <c r="B9067" s="64"/>
      <c r="C9067" s="65" t="s">
        <v>3</v>
      </c>
      <c r="D9067" s="65"/>
      <c r="E9067" s="65"/>
      <c r="F9067" s="12" t="s">
        <v>4</v>
      </c>
      <c r="G9067" s="12" t="s">
        <v>3725</v>
      </c>
      <c r="H9067" s="12" t="s">
        <v>3726</v>
      </c>
      <c r="I9067" s="12" t="s">
        <v>3727</v>
      </c>
    </row>
    <row r="9068" spans="1:9" ht="15" customHeight="1" x14ac:dyDescent="0.25">
      <c r="A9068" s="13" t="s">
        <v>3948</v>
      </c>
      <c r="B9068" s="14" t="s">
        <v>3949</v>
      </c>
      <c r="C9068" s="66" t="s">
        <v>17</v>
      </c>
      <c r="D9068" s="66"/>
      <c r="E9068" s="66"/>
      <c r="F9068" s="13" t="s">
        <v>25</v>
      </c>
      <c r="G9068" s="15">
        <v>0.60509999999999997</v>
      </c>
      <c r="H9068" s="16">
        <v>33.520000000000003</v>
      </c>
      <c r="I9068" s="16">
        <f>TRUNC(TRUNC(G9068,8)*H9068,2)</f>
        <v>20.28</v>
      </c>
    </row>
    <row r="9069" spans="1:9" ht="15" customHeight="1" x14ac:dyDescent="0.25">
      <c r="A9069" s="13" t="s">
        <v>3899</v>
      </c>
      <c r="B9069" s="14" t="s">
        <v>3900</v>
      </c>
      <c r="C9069" s="66" t="s">
        <v>17</v>
      </c>
      <c r="D9069" s="66"/>
      <c r="E9069" s="66"/>
      <c r="F9069" s="13" t="s">
        <v>25</v>
      </c>
      <c r="G9069" s="15">
        <v>0.30249999999999999</v>
      </c>
      <c r="H9069" s="16">
        <v>24.37</v>
      </c>
      <c r="I9069" s="16">
        <f>TRUNC(TRUNC(G9069,8)*H9069,2)</f>
        <v>7.37</v>
      </c>
    </row>
    <row r="9070" spans="1:9" ht="18" customHeight="1" x14ac:dyDescent="0.25">
      <c r="A9070" s="8"/>
      <c r="B9070" s="8"/>
      <c r="C9070" s="8"/>
      <c r="D9070" s="8"/>
      <c r="E9070" s="8"/>
      <c r="F9070" s="8"/>
      <c r="G9070" s="67" t="s">
        <v>3875</v>
      </c>
      <c r="H9070" s="67"/>
      <c r="I9070" s="17">
        <f>SUM(I9068:I9069)</f>
        <v>27.650000000000002</v>
      </c>
    </row>
    <row r="9071" spans="1:9" ht="15" customHeight="1" x14ac:dyDescent="0.25">
      <c r="A9071" s="64" t="s">
        <v>3741</v>
      </c>
      <c r="B9071" s="64"/>
      <c r="C9071" s="65" t="s">
        <v>3</v>
      </c>
      <c r="D9071" s="65"/>
      <c r="E9071" s="65"/>
      <c r="F9071" s="12" t="s">
        <v>4</v>
      </c>
      <c r="G9071" s="12" t="s">
        <v>3725</v>
      </c>
      <c r="H9071" s="12" t="s">
        <v>3726</v>
      </c>
      <c r="I9071" s="12" t="s">
        <v>3727</v>
      </c>
    </row>
    <row r="9072" spans="1:9" ht="38.1" customHeight="1" x14ac:dyDescent="0.25">
      <c r="A9072" s="13" t="s">
        <v>5246</v>
      </c>
      <c r="B9072" s="14" t="s">
        <v>5247</v>
      </c>
      <c r="C9072" s="66" t="s">
        <v>17</v>
      </c>
      <c r="D9072" s="66"/>
      <c r="E9072" s="66"/>
      <c r="F9072" s="13" t="s">
        <v>76</v>
      </c>
      <c r="G9072" s="15">
        <v>3.04E-2</v>
      </c>
      <c r="H9072" s="16">
        <v>803.69</v>
      </c>
      <c r="I9072" s="16">
        <f>TRUNC(TRUNC(G9072,8)*H9072,2)</f>
        <v>24.43</v>
      </c>
    </row>
    <row r="9073" spans="1:9" ht="15" customHeight="1" x14ac:dyDescent="0.25">
      <c r="A9073" s="8"/>
      <c r="B9073" s="8"/>
      <c r="C9073" s="8"/>
      <c r="D9073" s="8"/>
      <c r="E9073" s="8"/>
      <c r="F9073" s="8"/>
      <c r="G9073" s="67" t="s">
        <v>3744</v>
      </c>
      <c r="H9073" s="67"/>
      <c r="I9073" s="17">
        <f>SUM(I9072:I9072)</f>
        <v>24.43</v>
      </c>
    </row>
    <row r="9074" spans="1:9" ht="15" customHeight="1" x14ac:dyDescent="0.25">
      <c r="A9074" s="8"/>
      <c r="B9074" s="8"/>
      <c r="C9074" s="8"/>
      <c r="D9074" s="8"/>
      <c r="E9074" s="8"/>
      <c r="F9074" s="8"/>
      <c r="G9074" s="68" t="s">
        <v>3745</v>
      </c>
      <c r="H9074" s="68"/>
      <c r="I9074" s="4">
        <f>ROUND(SUM(I9070,I9073),2)</f>
        <v>52.08</v>
      </c>
    </row>
    <row r="9075" spans="1:9" ht="9.9499999999999993" customHeight="1" x14ac:dyDescent="0.25">
      <c r="A9075" s="8"/>
      <c r="B9075" s="8"/>
      <c r="C9075" s="8"/>
      <c r="D9075" s="8"/>
      <c r="E9075" s="8"/>
      <c r="F9075" s="8"/>
      <c r="G9075" s="62"/>
      <c r="H9075" s="62"/>
      <c r="I9075" s="62"/>
    </row>
    <row r="9076" spans="1:9" ht="20.100000000000001" customHeight="1" x14ac:dyDescent="0.25">
      <c r="A9076" s="63" t="s">
        <v>6535</v>
      </c>
      <c r="B9076" s="63"/>
      <c r="C9076" s="63"/>
      <c r="D9076" s="63"/>
      <c r="E9076" s="63"/>
      <c r="F9076" s="63"/>
      <c r="G9076" s="63"/>
      <c r="H9076" s="63"/>
      <c r="I9076" s="63"/>
    </row>
    <row r="9077" spans="1:9" ht="15" customHeight="1" x14ac:dyDescent="0.25">
      <c r="A9077" s="64" t="s">
        <v>3825</v>
      </c>
      <c r="B9077" s="64"/>
      <c r="C9077" s="65" t="s">
        <v>3</v>
      </c>
      <c r="D9077" s="65"/>
      <c r="E9077" s="65"/>
      <c r="F9077" s="12" t="s">
        <v>4</v>
      </c>
      <c r="G9077" s="12" t="s">
        <v>3725</v>
      </c>
      <c r="H9077" s="12" t="s">
        <v>3726</v>
      </c>
      <c r="I9077" s="12" t="s">
        <v>3727</v>
      </c>
    </row>
    <row r="9078" spans="1:9" ht="29.1" customHeight="1" x14ac:dyDescent="0.25">
      <c r="A9078" s="13" t="s">
        <v>3393</v>
      </c>
      <c r="B9078" s="14" t="s">
        <v>6536</v>
      </c>
      <c r="C9078" s="66" t="s">
        <v>17</v>
      </c>
      <c r="D9078" s="66"/>
      <c r="E9078" s="66"/>
      <c r="F9078" s="13" t="s">
        <v>61</v>
      </c>
      <c r="G9078" s="15">
        <v>1</v>
      </c>
      <c r="H9078" s="16">
        <v>185095.43</v>
      </c>
      <c r="I9078" s="16">
        <f>TRUNC(TRUNC(G9078,8)*H9078,2)</f>
        <v>185095.43</v>
      </c>
    </row>
    <row r="9079" spans="1:9" ht="15" customHeight="1" x14ac:dyDescent="0.25">
      <c r="A9079" s="8"/>
      <c r="B9079" s="8"/>
      <c r="C9079" s="8"/>
      <c r="D9079" s="8"/>
      <c r="E9079" s="8"/>
      <c r="F9079" s="8"/>
      <c r="G9079" s="67" t="s">
        <v>3830</v>
      </c>
      <c r="H9079" s="67"/>
      <c r="I9079" s="17">
        <f>SUM(I9078:I9078)</f>
        <v>185095.43</v>
      </c>
    </row>
    <row r="9080" spans="1:9" ht="15" customHeight="1" x14ac:dyDescent="0.25">
      <c r="A9080" s="8"/>
      <c r="B9080" s="8"/>
      <c r="C9080" s="8"/>
      <c r="D9080" s="8"/>
      <c r="E9080" s="8"/>
      <c r="F9080" s="8"/>
      <c r="G9080" s="68" t="s">
        <v>3745</v>
      </c>
      <c r="H9080" s="68"/>
      <c r="I9080" s="4">
        <f>ROUND(SUM(I9079),2)</f>
        <v>185095.43</v>
      </c>
    </row>
    <row r="9081" spans="1:9" ht="9.9499999999999993" customHeight="1" x14ac:dyDescent="0.25">
      <c r="A9081" s="8"/>
      <c r="B9081" s="8"/>
      <c r="C9081" s="8"/>
      <c r="D9081" s="8"/>
      <c r="E9081" s="8"/>
      <c r="F9081" s="8"/>
      <c r="G9081" s="62"/>
      <c r="H9081" s="62"/>
      <c r="I9081" s="62"/>
    </row>
    <row r="9082" spans="1:9" ht="20.100000000000001" customHeight="1" x14ac:dyDescent="0.25">
      <c r="A9082" s="63" t="s">
        <v>6537</v>
      </c>
      <c r="B9082" s="63"/>
      <c r="C9082" s="63"/>
      <c r="D9082" s="63"/>
      <c r="E9082" s="63"/>
      <c r="F9082" s="63"/>
      <c r="G9082" s="63"/>
      <c r="H9082" s="63"/>
      <c r="I9082" s="63"/>
    </row>
    <row r="9083" spans="1:9" ht="15" customHeight="1" x14ac:dyDescent="0.25">
      <c r="A9083" s="64" t="s">
        <v>3887</v>
      </c>
      <c r="B9083" s="64"/>
      <c r="C9083" s="65" t="s">
        <v>3</v>
      </c>
      <c r="D9083" s="65"/>
      <c r="E9083" s="65"/>
      <c r="F9083" s="12" t="s">
        <v>4</v>
      </c>
      <c r="G9083" s="12" t="s">
        <v>3725</v>
      </c>
      <c r="H9083" s="12" t="s">
        <v>3726</v>
      </c>
      <c r="I9083" s="12" t="s">
        <v>3727</v>
      </c>
    </row>
    <row r="9084" spans="1:9" ht="21" customHeight="1" x14ac:dyDescent="0.25">
      <c r="A9084" s="13" t="s">
        <v>6538</v>
      </c>
      <c r="B9084" s="14" t="s">
        <v>6539</v>
      </c>
      <c r="C9084" s="66" t="s">
        <v>4496</v>
      </c>
      <c r="D9084" s="66"/>
      <c r="E9084" s="66"/>
      <c r="F9084" s="13" t="s">
        <v>61</v>
      </c>
      <c r="G9084" s="15">
        <v>1</v>
      </c>
      <c r="H9084" s="16">
        <v>114238.68</v>
      </c>
      <c r="I9084" s="16">
        <f>ROUND(ROUND(G9084,8)*H9084,2)</f>
        <v>114238.68</v>
      </c>
    </row>
    <row r="9085" spans="1:9" ht="15" customHeight="1" x14ac:dyDescent="0.25">
      <c r="A9085" s="8"/>
      <c r="B9085" s="8"/>
      <c r="C9085" s="8"/>
      <c r="D9085" s="8"/>
      <c r="E9085" s="8"/>
      <c r="F9085" s="8"/>
      <c r="G9085" s="67" t="s">
        <v>3896</v>
      </c>
      <c r="H9085" s="67"/>
      <c r="I9085" s="17">
        <f>SUM(I9084:I9084)</f>
        <v>114238.68</v>
      </c>
    </row>
    <row r="9086" spans="1:9" ht="15" customHeight="1" x14ac:dyDescent="0.25">
      <c r="A9086" s="64" t="s">
        <v>3741</v>
      </c>
      <c r="B9086" s="64"/>
      <c r="C9086" s="65" t="s">
        <v>3</v>
      </c>
      <c r="D9086" s="65"/>
      <c r="E9086" s="65"/>
      <c r="F9086" s="12" t="s">
        <v>4</v>
      </c>
      <c r="G9086" s="12" t="s">
        <v>3725</v>
      </c>
      <c r="H9086" s="12" t="s">
        <v>3726</v>
      </c>
      <c r="I9086" s="12" t="s">
        <v>3727</v>
      </c>
    </row>
    <row r="9087" spans="1:9" ht="21" customHeight="1" x14ac:dyDescent="0.25">
      <c r="A9087" s="13" t="s">
        <v>6540</v>
      </c>
      <c r="B9087" s="14" t="s">
        <v>6541</v>
      </c>
      <c r="C9087" s="66" t="s">
        <v>4496</v>
      </c>
      <c r="D9087" s="66"/>
      <c r="E9087" s="66"/>
      <c r="F9087" s="13" t="s">
        <v>61</v>
      </c>
      <c r="G9087" s="15">
        <v>1</v>
      </c>
      <c r="H9087" s="16">
        <v>2569.06</v>
      </c>
      <c r="I9087" s="16">
        <f>ROUND(ROUND(G9087,8)*H9087,2)</f>
        <v>2569.06</v>
      </c>
    </row>
    <row r="9088" spans="1:9" ht="15" customHeight="1" x14ac:dyDescent="0.25">
      <c r="A9088" s="8"/>
      <c r="B9088" s="8"/>
      <c r="C9088" s="8"/>
      <c r="D9088" s="8"/>
      <c r="E9088" s="8"/>
      <c r="F9088" s="8"/>
      <c r="G9088" s="67" t="s">
        <v>3744</v>
      </c>
      <c r="H9088" s="67"/>
      <c r="I9088" s="17">
        <f>SUM(I9087:I9087)</f>
        <v>2569.06</v>
      </c>
    </row>
    <row r="9089" spans="1:9" ht="15" customHeight="1" x14ac:dyDescent="0.25">
      <c r="A9089" s="69" t="s">
        <v>6542</v>
      </c>
      <c r="B9089" s="69"/>
      <c r="C9089" s="69"/>
      <c r="D9089" s="8"/>
      <c r="E9089" s="8"/>
      <c r="F9089" s="8"/>
      <c r="G9089" s="68" t="s">
        <v>3745</v>
      </c>
      <c r="H9089" s="68"/>
      <c r="I9089" s="4">
        <v>116807.74</v>
      </c>
    </row>
    <row r="9090" spans="1:9" ht="2.1" customHeight="1" x14ac:dyDescent="0.25">
      <c r="A9090" s="69"/>
      <c r="B9090" s="69"/>
      <c r="C9090" s="69"/>
      <c r="D9090" s="8"/>
      <c r="E9090" s="8"/>
      <c r="F9090" s="8"/>
      <c r="G9090" s="8"/>
      <c r="H9090" s="8"/>
      <c r="I9090" s="8"/>
    </row>
    <row r="9091" spans="1:9" ht="9.9499999999999993" customHeight="1" x14ac:dyDescent="0.25">
      <c r="A9091" s="8"/>
      <c r="B9091" s="8"/>
      <c r="C9091" s="8"/>
      <c r="D9091" s="8"/>
      <c r="E9091" s="8"/>
      <c r="F9091" s="8"/>
      <c r="G9091" s="62"/>
      <c r="H9091" s="62"/>
      <c r="I9091" s="62"/>
    </row>
    <row r="9092" spans="1:9" ht="27" customHeight="1" x14ac:dyDescent="0.25">
      <c r="A9092" s="63" t="s">
        <v>6543</v>
      </c>
      <c r="B9092" s="63"/>
      <c r="C9092" s="63"/>
      <c r="D9092" s="63"/>
      <c r="E9092" s="63"/>
      <c r="F9092" s="63"/>
      <c r="G9092" s="63"/>
      <c r="H9092" s="63"/>
      <c r="I9092" s="63"/>
    </row>
    <row r="9093" spans="1:9" ht="15" customHeight="1" x14ac:dyDescent="0.25">
      <c r="A9093" s="64" t="s">
        <v>3887</v>
      </c>
      <c r="B9093" s="64"/>
      <c r="C9093" s="65" t="s">
        <v>3</v>
      </c>
      <c r="D9093" s="65"/>
      <c r="E9093" s="65"/>
      <c r="F9093" s="12" t="s">
        <v>4</v>
      </c>
      <c r="G9093" s="12" t="s">
        <v>3725</v>
      </c>
      <c r="H9093" s="12" t="s">
        <v>3726</v>
      </c>
      <c r="I9093" s="12" t="s">
        <v>3727</v>
      </c>
    </row>
    <row r="9094" spans="1:9" ht="45.95" customHeight="1" x14ac:dyDescent="0.25">
      <c r="A9094" s="13" t="s">
        <v>6544</v>
      </c>
      <c r="B9094" s="14" t="s">
        <v>6545</v>
      </c>
      <c r="C9094" s="66" t="s">
        <v>4496</v>
      </c>
      <c r="D9094" s="66"/>
      <c r="E9094" s="66"/>
      <c r="F9094" s="13" t="s">
        <v>61</v>
      </c>
      <c r="G9094" s="15">
        <v>1</v>
      </c>
      <c r="H9094" s="16">
        <v>402449.87</v>
      </c>
      <c r="I9094" s="16">
        <f>ROUND(ROUND(G9094,8)*H9094,2)</f>
        <v>402449.87</v>
      </c>
    </row>
    <row r="9095" spans="1:9" ht="21" customHeight="1" x14ac:dyDescent="0.25">
      <c r="A9095" s="13" t="s">
        <v>6546</v>
      </c>
      <c r="B9095" s="14" t="s">
        <v>6547</v>
      </c>
      <c r="C9095" s="66" t="s">
        <v>4496</v>
      </c>
      <c r="D9095" s="66"/>
      <c r="E9095" s="66"/>
      <c r="F9095" s="13" t="s">
        <v>61</v>
      </c>
      <c r="G9095" s="15">
        <v>1</v>
      </c>
      <c r="H9095" s="16">
        <v>3798.99</v>
      </c>
      <c r="I9095" s="16">
        <f>ROUND(ROUND(G9095,8)*H9095,2)</f>
        <v>3798.99</v>
      </c>
    </row>
    <row r="9096" spans="1:9" ht="15" customHeight="1" x14ac:dyDescent="0.25">
      <c r="A9096" s="8"/>
      <c r="B9096" s="8"/>
      <c r="C9096" s="8"/>
      <c r="D9096" s="8"/>
      <c r="E9096" s="8"/>
      <c r="F9096" s="8"/>
      <c r="G9096" s="67" t="s">
        <v>3896</v>
      </c>
      <c r="H9096" s="67"/>
      <c r="I9096" s="17">
        <f>SUM(I9094:I9095)</f>
        <v>406248.86</v>
      </c>
    </row>
    <row r="9097" spans="1:9" ht="15" customHeight="1" x14ac:dyDescent="0.25">
      <c r="A9097" s="69" t="s">
        <v>6548</v>
      </c>
      <c r="B9097" s="69"/>
      <c r="C9097" s="69"/>
      <c r="D9097" s="8"/>
      <c r="E9097" s="8"/>
      <c r="F9097" s="8"/>
      <c r="G9097" s="68" t="s">
        <v>3745</v>
      </c>
      <c r="H9097" s="68"/>
      <c r="I9097" s="4">
        <v>406248.86</v>
      </c>
    </row>
    <row r="9098" spans="1:9" ht="2.1" customHeight="1" x14ac:dyDescent="0.25">
      <c r="A9098" s="69"/>
      <c r="B9098" s="69"/>
      <c r="C9098" s="69"/>
      <c r="D9098" s="8"/>
      <c r="E9098" s="8"/>
      <c r="F9098" s="8"/>
      <c r="G9098" s="8"/>
      <c r="H9098" s="8"/>
      <c r="I9098" s="8"/>
    </row>
    <row r="9099" spans="1:9" ht="9.9499999999999993" customHeight="1" x14ac:dyDescent="0.25">
      <c r="A9099" s="8"/>
      <c r="B9099" s="8"/>
      <c r="C9099" s="8"/>
      <c r="D9099" s="8"/>
      <c r="E9099" s="8"/>
      <c r="F9099" s="8"/>
      <c r="G9099" s="62"/>
      <c r="H9099" s="62"/>
      <c r="I9099" s="62"/>
    </row>
    <row r="9100" spans="1:9" ht="20.100000000000001" customHeight="1" x14ac:dyDescent="0.25">
      <c r="A9100" s="63" t="s">
        <v>6549</v>
      </c>
      <c r="B9100" s="63"/>
      <c r="C9100" s="63"/>
      <c r="D9100" s="63"/>
      <c r="E9100" s="63"/>
      <c r="F9100" s="63"/>
      <c r="G9100" s="63"/>
      <c r="H9100" s="63"/>
      <c r="I9100" s="63"/>
    </row>
    <row r="9101" spans="1:9" ht="15" customHeight="1" x14ac:dyDescent="0.25">
      <c r="A9101" s="64" t="s">
        <v>3872</v>
      </c>
      <c r="B9101" s="64"/>
      <c r="C9101" s="65" t="s">
        <v>3</v>
      </c>
      <c r="D9101" s="65"/>
      <c r="E9101" s="65"/>
      <c r="F9101" s="12" t="s">
        <v>4</v>
      </c>
      <c r="G9101" s="12" t="s">
        <v>3725</v>
      </c>
      <c r="H9101" s="12" t="s">
        <v>3726</v>
      </c>
      <c r="I9101" s="12" t="s">
        <v>3727</v>
      </c>
    </row>
    <row r="9102" spans="1:9" ht="21" customHeight="1" x14ac:dyDescent="0.25">
      <c r="A9102" s="13" t="s">
        <v>4267</v>
      </c>
      <c r="B9102" s="14" t="s">
        <v>4268</v>
      </c>
      <c r="C9102" s="66" t="s">
        <v>17</v>
      </c>
      <c r="D9102" s="66"/>
      <c r="E9102" s="66"/>
      <c r="F9102" s="13" t="s">
        <v>25</v>
      </c>
      <c r="G9102" s="15">
        <v>30</v>
      </c>
      <c r="H9102" s="16">
        <v>25.56</v>
      </c>
      <c r="I9102" s="16">
        <f>ROUND(ROUND(G9102,8)*H9102,2)</f>
        <v>766.8</v>
      </c>
    </row>
    <row r="9103" spans="1:9" ht="15" customHeight="1" x14ac:dyDescent="0.25">
      <c r="A9103" s="13" t="s">
        <v>4269</v>
      </c>
      <c r="B9103" s="14" t="s">
        <v>4270</v>
      </c>
      <c r="C9103" s="66" t="s">
        <v>17</v>
      </c>
      <c r="D9103" s="66"/>
      <c r="E9103" s="66"/>
      <c r="F9103" s="13" t="s">
        <v>25</v>
      </c>
      <c r="G9103" s="15">
        <v>30</v>
      </c>
      <c r="H9103" s="16">
        <v>33.94</v>
      </c>
      <c r="I9103" s="16">
        <f>ROUND(ROUND(G9103,8)*H9103,2)</f>
        <v>1018.2</v>
      </c>
    </row>
    <row r="9104" spans="1:9" ht="21" customHeight="1" x14ac:dyDescent="0.25">
      <c r="A9104" s="13" t="s">
        <v>6550</v>
      </c>
      <c r="B9104" s="14" t="s">
        <v>6551</v>
      </c>
      <c r="C9104" s="66" t="s">
        <v>17</v>
      </c>
      <c r="D9104" s="66"/>
      <c r="E9104" s="66"/>
      <c r="F9104" s="13" t="s">
        <v>25</v>
      </c>
      <c r="G9104" s="15">
        <v>30</v>
      </c>
      <c r="H9104" s="16">
        <v>29.99</v>
      </c>
      <c r="I9104" s="16">
        <f>ROUND(ROUND(G9104,8)*H9104,2)</f>
        <v>899.7</v>
      </c>
    </row>
    <row r="9105" spans="1:9" ht="18" customHeight="1" x14ac:dyDescent="0.25">
      <c r="A9105" s="8"/>
      <c r="B9105" s="8"/>
      <c r="C9105" s="8"/>
      <c r="D9105" s="8"/>
      <c r="E9105" s="8"/>
      <c r="F9105" s="8"/>
      <c r="G9105" s="67" t="s">
        <v>3875</v>
      </c>
      <c r="H9105" s="67"/>
      <c r="I9105" s="17">
        <f>SUM(I9102:I9104)</f>
        <v>2684.7</v>
      </c>
    </row>
    <row r="9106" spans="1:9" ht="15" customHeight="1" x14ac:dyDescent="0.25">
      <c r="A9106" s="69" t="s">
        <v>6552</v>
      </c>
      <c r="B9106" s="69"/>
      <c r="C9106" s="69"/>
      <c r="D9106" s="8"/>
      <c r="E9106" s="8"/>
      <c r="F9106" s="8"/>
      <c r="G9106" s="68" t="s">
        <v>3745</v>
      </c>
      <c r="H9106" s="68"/>
      <c r="I9106" s="4">
        <v>2684.7</v>
      </c>
    </row>
    <row r="9107" spans="1:9" ht="2.1" customHeight="1" x14ac:dyDescent="0.25">
      <c r="A9107" s="69"/>
      <c r="B9107" s="69"/>
      <c r="C9107" s="69"/>
      <c r="D9107" s="8"/>
      <c r="E9107" s="8"/>
      <c r="F9107" s="8"/>
      <c r="G9107" s="8"/>
      <c r="H9107" s="8"/>
      <c r="I9107" s="8"/>
    </row>
    <row r="9108" spans="1:9" ht="9.9499999999999993" customHeight="1" x14ac:dyDescent="0.25">
      <c r="A9108" s="8"/>
      <c r="B9108" s="8"/>
      <c r="C9108" s="8"/>
      <c r="D9108" s="8"/>
      <c r="E9108" s="8"/>
      <c r="F9108" s="8"/>
      <c r="G9108" s="62"/>
      <c r="H9108" s="62"/>
      <c r="I9108" s="62"/>
    </row>
    <row r="9109" spans="1:9" ht="20.100000000000001" customHeight="1" x14ac:dyDescent="0.25">
      <c r="A9109" s="63" t="s">
        <v>6553</v>
      </c>
      <c r="B9109" s="63"/>
      <c r="C9109" s="63"/>
      <c r="D9109" s="63"/>
      <c r="E9109" s="63"/>
      <c r="F9109" s="63"/>
      <c r="G9109" s="63"/>
      <c r="H9109" s="63"/>
      <c r="I9109" s="63"/>
    </row>
    <row r="9110" spans="1:9" ht="15" customHeight="1" x14ac:dyDescent="0.25">
      <c r="A9110" s="64" t="s">
        <v>3887</v>
      </c>
      <c r="B9110" s="64"/>
      <c r="C9110" s="65" t="s">
        <v>3</v>
      </c>
      <c r="D9110" s="65"/>
      <c r="E9110" s="65"/>
      <c r="F9110" s="12" t="s">
        <v>4</v>
      </c>
      <c r="G9110" s="12" t="s">
        <v>3725</v>
      </c>
      <c r="H9110" s="12" t="s">
        <v>3726</v>
      </c>
      <c r="I9110" s="12" t="s">
        <v>3727</v>
      </c>
    </row>
    <row r="9111" spans="1:9" ht="15" customHeight="1" x14ac:dyDescent="0.25">
      <c r="A9111" s="13" t="s">
        <v>6554</v>
      </c>
      <c r="B9111" s="14" t="s">
        <v>6555</v>
      </c>
      <c r="C9111" s="66" t="s">
        <v>17</v>
      </c>
      <c r="D9111" s="66"/>
      <c r="E9111" s="66"/>
      <c r="F9111" s="13" t="s">
        <v>178</v>
      </c>
      <c r="G9111" s="15">
        <v>15</v>
      </c>
      <c r="H9111" s="16">
        <v>26.82</v>
      </c>
      <c r="I9111" s="16">
        <f>ROUND(ROUND(G9111,8)*H9111,2)</f>
        <v>402.3</v>
      </c>
    </row>
    <row r="9112" spans="1:9" ht="15" customHeight="1" x14ac:dyDescent="0.25">
      <c r="A9112" s="13" t="s">
        <v>6515</v>
      </c>
      <c r="B9112" s="14" t="s">
        <v>6516</v>
      </c>
      <c r="C9112" s="66" t="s">
        <v>17</v>
      </c>
      <c r="D9112" s="66"/>
      <c r="E9112" s="66"/>
      <c r="F9112" s="13" t="s">
        <v>178</v>
      </c>
      <c r="G9112" s="15">
        <v>83</v>
      </c>
      <c r="H9112" s="16">
        <v>39.5</v>
      </c>
      <c r="I9112" s="16">
        <f>ROUND(ROUND(G9112,8)*H9112,2)</f>
        <v>3278.5</v>
      </c>
    </row>
    <row r="9113" spans="1:9" ht="21" customHeight="1" x14ac:dyDescent="0.25">
      <c r="A9113" s="13" t="s">
        <v>6556</v>
      </c>
      <c r="B9113" s="14" t="s">
        <v>6557</v>
      </c>
      <c r="C9113" s="66" t="s">
        <v>17</v>
      </c>
      <c r="D9113" s="66"/>
      <c r="E9113" s="66"/>
      <c r="F9113" s="13" t="s">
        <v>61</v>
      </c>
      <c r="G9113" s="15">
        <v>3</v>
      </c>
      <c r="H9113" s="16">
        <v>24.23</v>
      </c>
      <c r="I9113" s="16">
        <f>ROUND(ROUND(G9113,8)*H9113,2)</f>
        <v>72.69</v>
      </c>
    </row>
    <row r="9114" spans="1:9" ht="21" customHeight="1" x14ac:dyDescent="0.25">
      <c r="A9114" s="13" t="s">
        <v>6558</v>
      </c>
      <c r="B9114" s="14" t="s">
        <v>6559</v>
      </c>
      <c r="C9114" s="66" t="s">
        <v>17</v>
      </c>
      <c r="D9114" s="66"/>
      <c r="E9114" s="66"/>
      <c r="F9114" s="13" t="s">
        <v>61</v>
      </c>
      <c r="G9114" s="15">
        <v>3</v>
      </c>
      <c r="H9114" s="16">
        <v>216.72</v>
      </c>
      <c r="I9114" s="16">
        <f>ROUND(ROUND(G9114,8)*H9114,2)</f>
        <v>650.16</v>
      </c>
    </row>
    <row r="9115" spans="1:9" ht="21" customHeight="1" x14ac:dyDescent="0.25">
      <c r="A9115" s="13" t="s">
        <v>6560</v>
      </c>
      <c r="B9115" s="14" t="s">
        <v>6561</v>
      </c>
      <c r="C9115" s="66" t="s">
        <v>17</v>
      </c>
      <c r="D9115" s="66"/>
      <c r="E9115" s="66"/>
      <c r="F9115" s="13" t="s">
        <v>61</v>
      </c>
      <c r="G9115" s="15">
        <v>3</v>
      </c>
      <c r="H9115" s="16">
        <v>26.08</v>
      </c>
      <c r="I9115" s="16">
        <f>ROUND(ROUND(G9115,8)*H9115,2)</f>
        <v>78.239999999999995</v>
      </c>
    </row>
    <row r="9116" spans="1:9" ht="15" customHeight="1" x14ac:dyDescent="0.25">
      <c r="A9116" s="8"/>
      <c r="B9116" s="8"/>
      <c r="C9116" s="8"/>
      <c r="D9116" s="8"/>
      <c r="E9116" s="8"/>
      <c r="F9116" s="8"/>
      <c r="G9116" s="67" t="s">
        <v>3896</v>
      </c>
      <c r="H9116" s="67"/>
      <c r="I9116" s="17">
        <f>SUM(I9111:I9115)</f>
        <v>4481.8900000000003</v>
      </c>
    </row>
    <row r="9117" spans="1:9" ht="15" customHeight="1" x14ac:dyDescent="0.25">
      <c r="A9117" s="64" t="s">
        <v>3872</v>
      </c>
      <c r="B9117" s="64"/>
      <c r="C9117" s="65" t="s">
        <v>3</v>
      </c>
      <c r="D9117" s="65"/>
      <c r="E9117" s="65"/>
      <c r="F9117" s="12" t="s">
        <v>4</v>
      </c>
      <c r="G9117" s="12" t="s">
        <v>3725</v>
      </c>
      <c r="H9117" s="12" t="s">
        <v>3726</v>
      </c>
      <c r="I9117" s="12" t="s">
        <v>3727</v>
      </c>
    </row>
    <row r="9118" spans="1:9" ht="21" customHeight="1" x14ac:dyDescent="0.25">
      <c r="A9118" s="13" t="s">
        <v>4267</v>
      </c>
      <c r="B9118" s="14" t="s">
        <v>4268</v>
      </c>
      <c r="C9118" s="66" t="s">
        <v>17</v>
      </c>
      <c r="D9118" s="66"/>
      <c r="E9118" s="66"/>
      <c r="F9118" s="13" t="s">
        <v>25</v>
      </c>
      <c r="G9118" s="15">
        <v>75</v>
      </c>
      <c r="H9118" s="16">
        <v>25.56</v>
      </c>
      <c r="I9118" s="16">
        <f>ROUND(ROUND(G9118,8)*H9118,2)</f>
        <v>1917</v>
      </c>
    </row>
    <row r="9119" spans="1:9" ht="15" customHeight="1" x14ac:dyDescent="0.25">
      <c r="A9119" s="13" t="s">
        <v>4269</v>
      </c>
      <c r="B9119" s="14" t="s">
        <v>4270</v>
      </c>
      <c r="C9119" s="66" t="s">
        <v>17</v>
      </c>
      <c r="D9119" s="66"/>
      <c r="E9119" s="66"/>
      <c r="F9119" s="13" t="s">
        <v>25</v>
      </c>
      <c r="G9119" s="15">
        <v>75</v>
      </c>
      <c r="H9119" s="16">
        <v>33.94</v>
      </c>
      <c r="I9119" s="16">
        <f>ROUND(ROUND(G9119,8)*H9119,2)</f>
        <v>2545.5</v>
      </c>
    </row>
    <row r="9120" spans="1:9" ht="18" customHeight="1" x14ac:dyDescent="0.25">
      <c r="A9120" s="8"/>
      <c r="B9120" s="8"/>
      <c r="C9120" s="8"/>
      <c r="D9120" s="8"/>
      <c r="E9120" s="8"/>
      <c r="F9120" s="8"/>
      <c r="G9120" s="67" t="s">
        <v>3875</v>
      </c>
      <c r="H9120" s="67"/>
      <c r="I9120" s="17">
        <f>SUM(I9118:I9119)</f>
        <v>4462.5</v>
      </c>
    </row>
    <row r="9121" spans="1:9" ht="15" customHeight="1" x14ac:dyDescent="0.25">
      <c r="A9121" s="64" t="s">
        <v>3741</v>
      </c>
      <c r="B9121" s="64"/>
      <c r="C9121" s="65" t="s">
        <v>3</v>
      </c>
      <c r="D9121" s="65"/>
      <c r="E9121" s="65"/>
      <c r="F9121" s="12" t="s">
        <v>4</v>
      </c>
      <c r="G9121" s="12" t="s">
        <v>3725</v>
      </c>
      <c r="H9121" s="12" t="s">
        <v>3726</v>
      </c>
      <c r="I9121" s="12" t="s">
        <v>3727</v>
      </c>
    </row>
    <row r="9122" spans="1:9" ht="21" customHeight="1" x14ac:dyDescent="0.25">
      <c r="A9122" s="13" t="s">
        <v>2046</v>
      </c>
      <c r="B9122" s="14" t="s">
        <v>2047</v>
      </c>
      <c r="C9122" s="66" t="s">
        <v>17</v>
      </c>
      <c r="D9122" s="66"/>
      <c r="E9122" s="66"/>
      <c r="F9122" s="13" t="s">
        <v>61</v>
      </c>
      <c r="G9122" s="15">
        <v>7</v>
      </c>
      <c r="H9122" s="16">
        <v>49.48</v>
      </c>
      <c r="I9122" s="16">
        <f>ROUND(ROUND(G9122,8)*H9122,2)</f>
        <v>346.36</v>
      </c>
    </row>
    <row r="9123" spans="1:9" ht="21" customHeight="1" x14ac:dyDescent="0.25">
      <c r="A9123" s="13" t="s">
        <v>2049</v>
      </c>
      <c r="B9123" s="14" t="s">
        <v>2050</v>
      </c>
      <c r="C9123" s="66" t="s">
        <v>17</v>
      </c>
      <c r="D9123" s="66"/>
      <c r="E9123" s="66"/>
      <c r="F9123" s="13" t="s">
        <v>61</v>
      </c>
      <c r="G9123" s="15">
        <v>7</v>
      </c>
      <c r="H9123" s="16">
        <v>84.62</v>
      </c>
      <c r="I9123" s="16">
        <f>ROUND(ROUND(G9123,8)*H9123,2)</f>
        <v>592.34</v>
      </c>
    </row>
    <row r="9124" spans="1:9" ht="21" customHeight="1" x14ac:dyDescent="0.25">
      <c r="A9124" s="13" t="s">
        <v>6562</v>
      </c>
      <c r="B9124" s="14" t="s">
        <v>6563</v>
      </c>
      <c r="C9124" s="66" t="s">
        <v>17</v>
      </c>
      <c r="D9124" s="66"/>
      <c r="E9124" s="66"/>
      <c r="F9124" s="13" t="s">
        <v>61</v>
      </c>
      <c r="G9124" s="15">
        <v>6</v>
      </c>
      <c r="H9124" s="16">
        <v>85.71</v>
      </c>
      <c r="I9124" s="16">
        <f>ROUND(ROUND(G9124,8)*H9124,2)</f>
        <v>514.26</v>
      </c>
    </row>
    <row r="9125" spans="1:9" ht="29.1" customHeight="1" x14ac:dyDescent="0.25">
      <c r="A9125" s="13" t="s">
        <v>6564</v>
      </c>
      <c r="B9125" s="14" t="s">
        <v>6565</v>
      </c>
      <c r="C9125" s="66" t="s">
        <v>17</v>
      </c>
      <c r="D9125" s="66"/>
      <c r="E9125" s="66"/>
      <c r="F9125" s="13" t="s">
        <v>61</v>
      </c>
      <c r="G9125" s="15">
        <v>1</v>
      </c>
      <c r="H9125" s="16">
        <v>28.85</v>
      </c>
      <c r="I9125" s="16">
        <f>ROUND(ROUND(G9125,8)*H9125,2)</f>
        <v>28.85</v>
      </c>
    </row>
    <row r="9126" spans="1:9" ht="15" customHeight="1" x14ac:dyDescent="0.25">
      <c r="A9126" s="8"/>
      <c r="B9126" s="8"/>
      <c r="C9126" s="8"/>
      <c r="D9126" s="8"/>
      <c r="E9126" s="8"/>
      <c r="F9126" s="8"/>
      <c r="G9126" s="67" t="s">
        <v>3744</v>
      </c>
      <c r="H9126" s="67"/>
      <c r="I9126" s="17">
        <f>SUM(I9122:I9125)</f>
        <v>1481.81</v>
      </c>
    </row>
    <row r="9127" spans="1:9" ht="15" customHeight="1" x14ac:dyDescent="0.25">
      <c r="A9127" s="69" t="s">
        <v>6566</v>
      </c>
      <c r="B9127" s="69"/>
      <c r="C9127" s="69"/>
      <c r="D9127" s="8"/>
      <c r="E9127" s="8"/>
      <c r="F9127" s="8"/>
      <c r="G9127" s="68" t="s">
        <v>3745</v>
      </c>
      <c r="H9127" s="68"/>
      <c r="I9127" s="4">
        <v>10426.200000000001</v>
      </c>
    </row>
    <row r="9128" spans="1:9" ht="2.1" customHeight="1" x14ac:dyDescent="0.25">
      <c r="A9128" s="69"/>
      <c r="B9128" s="69"/>
      <c r="C9128" s="69"/>
      <c r="D9128" s="8"/>
      <c r="E9128" s="8"/>
      <c r="F9128" s="8"/>
      <c r="G9128" s="8"/>
      <c r="H9128" s="8"/>
      <c r="I9128" s="8"/>
    </row>
    <row r="9129" spans="1:9" ht="9.9499999999999993" customHeight="1" x14ac:dyDescent="0.25">
      <c r="A9129" s="8"/>
      <c r="B9129" s="8"/>
      <c r="C9129" s="8"/>
      <c r="D9129" s="8"/>
      <c r="E9129" s="8"/>
      <c r="F9129" s="8"/>
      <c r="G9129" s="62"/>
      <c r="H9129" s="62"/>
      <c r="I9129" s="62"/>
    </row>
    <row r="9130" spans="1:9" ht="27" customHeight="1" x14ac:dyDescent="0.25">
      <c r="A9130" s="63" t="s">
        <v>6567</v>
      </c>
      <c r="B9130" s="63"/>
      <c r="C9130" s="63"/>
      <c r="D9130" s="63"/>
      <c r="E9130" s="63"/>
      <c r="F9130" s="63"/>
      <c r="G9130" s="63"/>
      <c r="H9130" s="63"/>
      <c r="I9130" s="63"/>
    </row>
    <row r="9131" spans="1:9" ht="15" customHeight="1" x14ac:dyDescent="0.25">
      <c r="A9131" s="64" t="s">
        <v>3872</v>
      </c>
      <c r="B9131" s="64"/>
      <c r="C9131" s="65" t="s">
        <v>3</v>
      </c>
      <c r="D9131" s="65"/>
      <c r="E9131" s="65"/>
      <c r="F9131" s="12" t="s">
        <v>4</v>
      </c>
      <c r="G9131" s="12" t="s">
        <v>3725</v>
      </c>
      <c r="H9131" s="12" t="s">
        <v>3726</v>
      </c>
      <c r="I9131" s="12" t="s">
        <v>3727</v>
      </c>
    </row>
    <row r="9132" spans="1:9" ht="21" customHeight="1" x14ac:dyDescent="0.25">
      <c r="A9132" s="13" t="s">
        <v>4267</v>
      </c>
      <c r="B9132" s="14" t="s">
        <v>4268</v>
      </c>
      <c r="C9132" s="66" t="s">
        <v>17</v>
      </c>
      <c r="D9132" s="66"/>
      <c r="E9132" s="66"/>
      <c r="F9132" s="13" t="s">
        <v>25</v>
      </c>
      <c r="G9132" s="15">
        <v>40</v>
      </c>
      <c r="H9132" s="16">
        <v>25.56</v>
      </c>
      <c r="I9132" s="16">
        <f>ROUND(ROUND(G9132,8)*H9132,2)</f>
        <v>1022.4</v>
      </c>
    </row>
    <row r="9133" spans="1:9" ht="15" customHeight="1" x14ac:dyDescent="0.25">
      <c r="A9133" s="13" t="s">
        <v>4269</v>
      </c>
      <c r="B9133" s="14" t="s">
        <v>4270</v>
      </c>
      <c r="C9133" s="66" t="s">
        <v>17</v>
      </c>
      <c r="D9133" s="66"/>
      <c r="E9133" s="66"/>
      <c r="F9133" s="13" t="s">
        <v>25</v>
      </c>
      <c r="G9133" s="15">
        <v>40</v>
      </c>
      <c r="H9133" s="16">
        <v>33.94</v>
      </c>
      <c r="I9133" s="16">
        <f>ROUND(ROUND(G9133,8)*H9133,2)</f>
        <v>1357.6</v>
      </c>
    </row>
    <row r="9134" spans="1:9" ht="18" customHeight="1" x14ac:dyDescent="0.25">
      <c r="A9134" s="8"/>
      <c r="B9134" s="8"/>
      <c r="C9134" s="8"/>
      <c r="D9134" s="8"/>
      <c r="E9134" s="8"/>
      <c r="F9134" s="8"/>
      <c r="G9134" s="67" t="s">
        <v>3875</v>
      </c>
      <c r="H9134" s="67"/>
      <c r="I9134" s="17">
        <f>SUM(I9132:I9133)</f>
        <v>2380</v>
      </c>
    </row>
    <row r="9135" spans="1:9" ht="15" customHeight="1" x14ac:dyDescent="0.25">
      <c r="A9135" s="69" t="s">
        <v>6568</v>
      </c>
      <c r="B9135" s="69"/>
      <c r="C9135" s="69"/>
      <c r="D9135" s="8"/>
      <c r="E9135" s="8"/>
      <c r="F9135" s="8"/>
      <c r="G9135" s="68" t="s">
        <v>3745</v>
      </c>
      <c r="H9135" s="68"/>
      <c r="I9135" s="4">
        <v>2380</v>
      </c>
    </row>
    <row r="9136" spans="1:9" ht="9.9499999999999993" customHeight="1" x14ac:dyDescent="0.25">
      <c r="A9136" s="8"/>
      <c r="B9136" s="8"/>
      <c r="C9136" s="8"/>
      <c r="D9136" s="8"/>
      <c r="E9136" s="8"/>
      <c r="F9136" s="8"/>
      <c r="G9136" s="62"/>
      <c r="H9136" s="62"/>
      <c r="I9136" s="62"/>
    </row>
    <row r="9137" spans="1:9" ht="20.100000000000001" customHeight="1" x14ac:dyDescent="0.25">
      <c r="A9137" s="63" t="s">
        <v>6569</v>
      </c>
      <c r="B9137" s="63"/>
      <c r="C9137" s="63"/>
      <c r="D9137" s="63"/>
      <c r="E9137" s="63"/>
      <c r="F9137" s="63"/>
      <c r="G9137" s="63"/>
      <c r="H9137" s="63"/>
      <c r="I9137" s="63"/>
    </row>
    <row r="9138" spans="1:9" ht="15" customHeight="1" x14ac:dyDescent="0.25">
      <c r="A9138" s="64" t="s">
        <v>3872</v>
      </c>
      <c r="B9138" s="64"/>
      <c r="C9138" s="65" t="s">
        <v>3</v>
      </c>
      <c r="D9138" s="65"/>
      <c r="E9138" s="65"/>
      <c r="F9138" s="12" t="s">
        <v>4</v>
      </c>
      <c r="G9138" s="12" t="s">
        <v>3725</v>
      </c>
      <c r="H9138" s="12" t="s">
        <v>3726</v>
      </c>
      <c r="I9138" s="12" t="s">
        <v>3727</v>
      </c>
    </row>
    <row r="9139" spans="1:9" ht="15" customHeight="1" x14ac:dyDescent="0.25">
      <c r="A9139" s="13" t="s">
        <v>3948</v>
      </c>
      <c r="B9139" s="14" t="s">
        <v>3949</v>
      </c>
      <c r="C9139" s="66" t="s">
        <v>17</v>
      </c>
      <c r="D9139" s="66"/>
      <c r="E9139" s="66"/>
      <c r="F9139" s="13" t="s">
        <v>25</v>
      </c>
      <c r="G9139" s="15">
        <v>0.1295</v>
      </c>
      <c r="H9139" s="16">
        <v>33.520000000000003</v>
      </c>
      <c r="I9139" s="16">
        <f>TRUNC(TRUNC(G9139,8)*H9139,2)</f>
        <v>4.34</v>
      </c>
    </row>
    <row r="9140" spans="1:9" ht="15" customHeight="1" x14ac:dyDescent="0.25">
      <c r="A9140" s="13" t="s">
        <v>3899</v>
      </c>
      <c r="B9140" s="14" t="s">
        <v>3900</v>
      </c>
      <c r="C9140" s="66" t="s">
        <v>17</v>
      </c>
      <c r="D9140" s="66"/>
      <c r="E9140" s="66"/>
      <c r="F9140" s="13" t="s">
        <v>25</v>
      </c>
      <c r="G9140" s="15">
        <v>4.8599999999999997E-2</v>
      </c>
      <c r="H9140" s="16">
        <v>24.37</v>
      </c>
      <c r="I9140" s="16">
        <f>TRUNC(TRUNC(G9140,8)*H9140,2)</f>
        <v>1.18</v>
      </c>
    </row>
    <row r="9141" spans="1:9" ht="18" customHeight="1" x14ac:dyDescent="0.25">
      <c r="A9141" s="8"/>
      <c r="B9141" s="8"/>
      <c r="C9141" s="8"/>
      <c r="D9141" s="8"/>
      <c r="E9141" s="8"/>
      <c r="F9141" s="8"/>
      <c r="G9141" s="67" t="s">
        <v>3875</v>
      </c>
      <c r="H9141" s="67"/>
      <c r="I9141" s="17">
        <f>SUM(I9139:I9140)</f>
        <v>5.52</v>
      </c>
    </row>
    <row r="9142" spans="1:9" ht="15" customHeight="1" x14ac:dyDescent="0.25">
      <c r="A9142" s="64" t="s">
        <v>3741</v>
      </c>
      <c r="B9142" s="64"/>
      <c r="C9142" s="65" t="s">
        <v>3</v>
      </c>
      <c r="D9142" s="65"/>
      <c r="E9142" s="65"/>
      <c r="F9142" s="12" t="s">
        <v>4</v>
      </c>
      <c r="G9142" s="12" t="s">
        <v>3725</v>
      </c>
      <c r="H9142" s="12" t="s">
        <v>3726</v>
      </c>
      <c r="I9142" s="12" t="s">
        <v>3727</v>
      </c>
    </row>
    <row r="9143" spans="1:9" ht="29.1" customHeight="1" x14ac:dyDescent="0.25">
      <c r="A9143" s="13" t="s">
        <v>6570</v>
      </c>
      <c r="B9143" s="14" t="s">
        <v>6571</v>
      </c>
      <c r="C9143" s="66" t="s">
        <v>17</v>
      </c>
      <c r="D9143" s="66"/>
      <c r="E9143" s="66"/>
      <c r="F9143" s="13" t="s">
        <v>76</v>
      </c>
      <c r="G9143" s="15">
        <v>3.3999999999999998E-3</v>
      </c>
      <c r="H9143" s="16">
        <v>3789.57</v>
      </c>
      <c r="I9143" s="16">
        <f>TRUNC(TRUNC(G9143,8)*H9143,2)</f>
        <v>12.88</v>
      </c>
    </row>
    <row r="9144" spans="1:9" ht="15" customHeight="1" x14ac:dyDescent="0.25">
      <c r="A9144" s="8"/>
      <c r="B9144" s="8"/>
      <c r="C9144" s="8"/>
      <c r="D9144" s="8"/>
      <c r="E9144" s="8"/>
      <c r="F9144" s="8"/>
      <c r="G9144" s="67" t="s">
        <v>3744</v>
      </c>
      <c r="H9144" s="67"/>
      <c r="I9144" s="17">
        <f>SUM(I9143:I9143)</f>
        <v>12.88</v>
      </c>
    </row>
    <row r="9145" spans="1:9" ht="15" customHeight="1" x14ac:dyDescent="0.25">
      <c r="A9145" s="8"/>
      <c r="B9145" s="8"/>
      <c r="C9145" s="8"/>
      <c r="D9145" s="8"/>
      <c r="E9145" s="8"/>
      <c r="F9145" s="8"/>
      <c r="G9145" s="68" t="s">
        <v>3745</v>
      </c>
      <c r="H9145" s="68"/>
      <c r="I9145" s="4">
        <f>ROUND(SUM(I9141,I9144),2)</f>
        <v>18.399999999999999</v>
      </c>
    </row>
    <row r="9146" spans="1:9" ht="9.9499999999999993" customHeight="1" x14ac:dyDescent="0.25">
      <c r="A9146" s="8"/>
      <c r="B9146" s="8"/>
      <c r="C9146" s="8"/>
      <c r="D9146" s="8"/>
      <c r="E9146" s="8"/>
      <c r="F9146" s="8"/>
      <c r="G9146" s="62"/>
      <c r="H9146" s="62"/>
      <c r="I9146" s="62"/>
    </row>
    <row r="9147" spans="1:9" ht="20.100000000000001" customHeight="1" x14ac:dyDescent="0.25">
      <c r="A9147" s="63" t="s">
        <v>6572</v>
      </c>
      <c r="B9147" s="63"/>
      <c r="C9147" s="63"/>
      <c r="D9147" s="63"/>
      <c r="E9147" s="63"/>
      <c r="F9147" s="63"/>
      <c r="G9147" s="63"/>
      <c r="H9147" s="63"/>
      <c r="I9147" s="63"/>
    </row>
    <row r="9148" spans="1:9" ht="15" customHeight="1" x14ac:dyDescent="0.25">
      <c r="A9148" s="64" t="s">
        <v>3872</v>
      </c>
      <c r="B9148" s="64"/>
      <c r="C9148" s="65" t="s">
        <v>3</v>
      </c>
      <c r="D9148" s="65"/>
      <c r="E9148" s="65"/>
      <c r="F9148" s="12" t="s">
        <v>4</v>
      </c>
      <c r="G9148" s="12" t="s">
        <v>3725</v>
      </c>
      <c r="H9148" s="12" t="s">
        <v>3726</v>
      </c>
      <c r="I9148" s="12" t="s">
        <v>3727</v>
      </c>
    </row>
    <row r="9149" spans="1:9" ht="15" customHeight="1" x14ac:dyDescent="0.25">
      <c r="A9149" s="13" t="s">
        <v>3948</v>
      </c>
      <c r="B9149" s="14" t="s">
        <v>3949</v>
      </c>
      <c r="C9149" s="66" t="s">
        <v>17</v>
      </c>
      <c r="D9149" s="66"/>
      <c r="E9149" s="66"/>
      <c r="F9149" s="13" t="s">
        <v>25</v>
      </c>
      <c r="G9149" s="15">
        <v>0.53249999999999997</v>
      </c>
      <c r="H9149" s="16">
        <v>33.520000000000003</v>
      </c>
      <c r="I9149" s="16">
        <f>TRUNC(TRUNC(G9149,8)*H9149,2)</f>
        <v>17.84</v>
      </c>
    </row>
    <row r="9150" spans="1:9" ht="15" customHeight="1" x14ac:dyDescent="0.25">
      <c r="A9150" s="13" t="s">
        <v>3899</v>
      </c>
      <c r="B9150" s="14" t="s">
        <v>3900</v>
      </c>
      <c r="C9150" s="66" t="s">
        <v>17</v>
      </c>
      <c r="D9150" s="66"/>
      <c r="E9150" s="66"/>
      <c r="F9150" s="13" t="s">
        <v>25</v>
      </c>
      <c r="G9150" s="15">
        <v>0.26619999999999999</v>
      </c>
      <c r="H9150" s="16">
        <v>24.37</v>
      </c>
      <c r="I9150" s="16">
        <f>TRUNC(TRUNC(G9150,8)*H9150,2)</f>
        <v>6.48</v>
      </c>
    </row>
    <row r="9151" spans="1:9" ht="18" customHeight="1" x14ac:dyDescent="0.25">
      <c r="A9151" s="8"/>
      <c r="B9151" s="8"/>
      <c r="C9151" s="8"/>
      <c r="D9151" s="8"/>
      <c r="E9151" s="8"/>
      <c r="F9151" s="8"/>
      <c r="G9151" s="67" t="s">
        <v>3875</v>
      </c>
      <c r="H9151" s="67"/>
      <c r="I9151" s="17">
        <f>SUM(I9149:I9150)</f>
        <v>24.32</v>
      </c>
    </row>
    <row r="9152" spans="1:9" ht="15" customHeight="1" x14ac:dyDescent="0.25">
      <c r="A9152" s="64" t="s">
        <v>3741</v>
      </c>
      <c r="B9152" s="64"/>
      <c r="C9152" s="65" t="s">
        <v>3</v>
      </c>
      <c r="D9152" s="65"/>
      <c r="E9152" s="65"/>
      <c r="F9152" s="12" t="s">
        <v>4</v>
      </c>
      <c r="G9152" s="12" t="s">
        <v>3725</v>
      </c>
      <c r="H9152" s="12" t="s">
        <v>3726</v>
      </c>
      <c r="I9152" s="12" t="s">
        <v>3727</v>
      </c>
    </row>
    <row r="9153" spans="1:9" ht="38.1" customHeight="1" x14ac:dyDescent="0.25">
      <c r="A9153" s="13" t="s">
        <v>5246</v>
      </c>
      <c r="B9153" s="14" t="s">
        <v>5247</v>
      </c>
      <c r="C9153" s="66" t="s">
        <v>17</v>
      </c>
      <c r="D9153" s="66"/>
      <c r="E9153" s="66"/>
      <c r="F9153" s="13" t="s">
        <v>76</v>
      </c>
      <c r="G9153" s="15">
        <v>1.9400000000000001E-2</v>
      </c>
      <c r="H9153" s="16">
        <v>803.69</v>
      </c>
      <c r="I9153" s="16">
        <f>TRUNC(TRUNC(G9153,8)*H9153,2)</f>
        <v>15.59</v>
      </c>
    </row>
    <row r="9154" spans="1:9" ht="15" customHeight="1" x14ac:dyDescent="0.25">
      <c r="A9154" s="8"/>
      <c r="B9154" s="8"/>
      <c r="C9154" s="8"/>
      <c r="D9154" s="8"/>
      <c r="E9154" s="8"/>
      <c r="F9154" s="8"/>
      <c r="G9154" s="67" t="s">
        <v>3744</v>
      </c>
      <c r="H9154" s="67"/>
      <c r="I9154" s="17">
        <f>SUM(I9153:I9153)</f>
        <v>15.59</v>
      </c>
    </row>
    <row r="9155" spans="1:9" ht="15" customHeight="1" x14ac:dyDescent="0.25">
      <c r="A9155" s="8"/>
      <c r="B9155" s="8"/>
      <c r="C9155" s="8"/>
      <c r="D9155" s="8"/>
      <c r="E9155" s="8"/>
      <c r="F9155" s="8"/>
      <c r="G9155" s="68" t="s">
        <v>3745</v>
      </c>
      <c r="H9155" s="68"/>
      <c r="I9155" s="4">
        <f>ROUND(SUM(I9151,I9154),2)</f>
        <v>39.909999999999997</v>
      </c>
    </row>
    <row r="9156" spans="1:9" ht="9.9499999999999993" customHeight="1" x14ac:dyDescent="0.25">
      <c r="A9156" s="8"/>
      <c r="B9156" s="8"/>
      <c r="C9156" s="8"/>
      <c r="D9156" s="8"/>
      <c r="E9156" s="8"/>
      <c r="F9156" s="8"/>
      <c r="G9156" s="62"/>
      <c r="H9156" s="62"/>
      <c r="I9156" s="62"/>
    </row>
    <row r="9157" spans="1:9" ht="20.100000000000001" customHeight="1" x14ac:dyDescent="0.25">
      <c r="A9157" s="63" t="s">
        <v>6573</v>
      </c>
      <c r="B9157" s="63"/>
      <c r="C9157" s="63"/>
      <c r="D9157" s="63"/>
      <c r="E9157" s="63"/>
      <c r="F9157" s="63"/>
      <c r="G9157" s="63"/>
      <c r="H9157" s="63"/>
      <c r="I9157" s="63"/>
    </row>
    <row r="9158" spans="1:9" ht="15" customHeight="1" x14ac:dyDescent="0.25">
      <c r="A9158" s="64" t="s">
        <v>3887</v>
      </c>
      <c r="B9158" s="64"/>
      <c r="C9158" s="65" t="s">
        <v>3</v>
      </c>
      <c r="D9158" s="65"/>
      <c r="E9158" s="65"/>
      <c r="F9158" s="12" t="s">
        <v>4</v>
      </c>
      <c r="G9158" s="12" t="s">
        <v>3725</v>
      </c>
      <c r="H9158" s="12" t="s">
        <v>3726</v>
      </c>
      <c r="I9158" s="12" t="s">
        <v>3727</v>
      </c>
    </row>
    <row r="9159" spans="1:9" ht="15" customHeight="1" x14ac:dyDescent="0.25">
      <c r="A9159" s="13" t="s">
        <v>6574</v>
      </c>
      <c r="B9159" s="14" t="s">
        <v>6575</v>
      </c>
      <c r="C9159" s="66" t="s">
        <v>17</v>
      </c>
      <c r="D9159" s="66"/>
      <c r="E9159" s="66"/>
      <c r="F9159" s="13" t="s">
        <v>4149</v>
      </c>
      <c r="G9159" s="15">
        <v>0.26779999999999998</v>
      </c>
      <c r="H9159" s="16">
        <v>13.45</v>
      </c>
      <c r="I9159" s="16">
        <f>TRUNC(TRUNC(G9159,8)*H9159,2)</f>
        <v>3.6</v>
      </c>
    </row>
    <row r="9160" spans="1:9" ht="15" customHeight="1" x14ac:dyDescent="0.25">
      <c r="A9160" s="8"/>
      <c r="B9160" s="8"/>
      <c r="C9160" s="8"/>
      <c r="D9160" s="8"/>
      <c r="E9160" s="8"/>
      <c r="F9160" s="8"/>
      <c r="G9160" s="67" t="s">
        <v>3896</v>
      </c>
      <c r="H9160" s="67"/>
      <c r="I9160" s="17">
        <f>SUM(I9159:I9159)</f>
        <v>3.6</v>
      </c>
    </row>
    <row r="9161" spans="1:9" ht="15" customHeight="1" x14ac:dyDescent="0.25">
      <c r="A9161" s="64" t="s">
        <v>3872</v>
      </c>
      <c r="B9161" s="64"/>
      <c r="C9161" s="65" t="s">
        <v>3</v>
      </c>
      <c r="D9161" s="65"/>
      <c r="E9161" s="65"/>
      <c r="F9161" s="12" t="s">
        <v>4</v>
      </c>
      <c r="G9161" s="12" t="s">
        <v>3725</v>
      </c>
      <c r="H9161" s="12" t="s">
        <v>3726</v>
      </c>
      <c r="I9161" s="12" t="s">
        <v>3727</v>
      </c>
    </row>
    <row r="9162" spans="1:9" ht="15" customHeight="1" x14ac:dyDescent="0.25">
      <c r="A9162" s="13" t="s">
        <v>4576</v>
      </c>
      <c r="B9162" s="14" t="s">
        <v>4577</v>
      </c>
      <c r="C9162" s="66" t="s">
        <v>17</v>
      </c>
      <c r="D9162" s="66"/>
      <c r="E9162" s="66"/>
      <c r="F9162" s="13" t="s">
        <v>25</v>
      </c>
      <c r="G9162" s="15">
        <v>0.22700000000000001</v>
      </c>
      <c r="H9162" s="16">
        <v>35.18</v>
      </c>
      <c r="I9162" s="16">
        <f>TRUNC(TRUNC(G9162,8)*H9162,2)</f>
        <v>7.98</v>
      </c>
    </row>
    <row r="9163" spans="1:9" ht="15" customHeight="1" x14ac:dyDescent="0.25">
      <c r="A9163" s="13" t="s">
        <v>3899</v>
      </c>
      <c r="B9163" s="14" t="s">
        <v>3900</v>
      </c>
      <c r="C9163" s="66" t="s">
        <v>17</v>
      </c>
      <c r="D9163" s="66"/>
      <c r="E9163" s="66"/>
      <c r="F9163" s="13" t="s">
        <v>25</v>
      </c>
      <c r="G9163" s="15">
        <v>7.5700000000000003E-2</v>
      </c>
      <c r="H9163" s="16">
        <v>24.37</v>
      </c>
      <c r="I9163" s="16">
        <f>TRUNC(TRUNC(G9163,8)*H9163,2)</f>
        <v>1.84</v>
      </c>
    </row>
    <row r="9164" spans="1:9" ht="18" customHeight="1" x14ac:dyDescent="0.25">
      <c r="A9164" s="8"/>
      <c r="B9164" s="8"/>
      <c r="C9164" s="8"/>
      <c r="D9164" s="8"/>
      <c r="E9164" s="8"/>
      <c r="F9164" s="8"/>
      <c r="G9164" s="67" t="s">
        <v>3875</v>
      </c>
      <c r="H9164" s="67"/>
      <c r="I9164" s="17">
        <f>SUM(I9162:I9163)</f>
        <v>9.82</v>
      </c>
    </row>
    <row r="9165" spans="1:9" ht="15" customHeight="1" x14ac:dyDescent="0.25">
      <c r="A9165" s="8"/>
      <c r="B9165" s="8"/>
      <c r="C9165" s="8"/>
      <c r="D9165" s="8"/>
      <c r="E9165" s="8"/>
      <c r="F9165" s="8"/>
      <c r="G9165" s="68" t="s">
        <v>3745</v>
      </c>
      <c r="H9165" s="68"/>
      <c r="I9165" s="4">
        <f>ROUND(SUM(I9160,I9164),2)</f>
        <v>13.42</v>
      </c>
    </row>
    <row r="9166" spans="1:9" ht="9.9499999999999993" customHeight="1" x14ac:dyDescent="0.25">
      <c r="A9166" s="8"/>
      <c r="B9166" s="8"/>
      <c r="C9166" s="8"/>
      <c r="D9166" s="8"/>
      <c r="E9166" s="8"/>
      <c r="F9166" s="8"/>
      <c r="G9166" s="62"/>
      <c r="H9166" s="62"/>
      <c r="I9166" s="62"/>
    </row>
    <row r="9167" spans="1:9" ht="20.100000000000001" customHeight="1" x14ac:dyDescent="0.25">
      <c r="A9167" s="63" t="s">
        <v>6576</v>
      </c>
      <c r="B9167" s="63"/>
      <c r="C9167" s="63"/>
      <c r="D9167" s="63"/>
      <c r="E9167" s="63"/>
      <c r="F9167" s="63"/>
      <c r="G9167" s="63"/>
      <c r="H9167" s="63"/>
      <c r="I9167" s="63"/>
    </row>
    <row r="9168" spans="1:9" ht="15" customHeight="1" x14ac:dyDescent="0.25">
      <c r="A9168" s="64" t="s">
        <v>3887</v>
      </c>
      <c r="B9168" s="64"/>
      <c r="C9168" s="65" t="s">
        <v>3</v>
      </c>
      <c r="D9168" s="65"/>
      <c r="E9168" s="65"/>
      <c r="F9168" s="12" t="s">
        <v>4</v>
      </c>
      <c r="G9168" s="12" t="s">
        <v>3725</v>
      </c>
      <c r="H9168" s="12" t="s">
        <v>3726</v>
      </c>
      <c r="I9168" s="12" t="s">
        <v>3727</v>
      </c>
    </row>
    <row r="9169" spans="1:9" ht="15" customHeight="1" x14ac:dyDescent="0.25">
      <c r="A9169" s="13" t="s">
        <v>5450</v>
      </c>
      <c r="B9169" s="14" t="s">
        <v>5451</v>
      </c>
      <c r="C9169" s="66" t="s">
        <v>17</v>
      </c>
      <c r="D9169" s="66"/>
      <c r="E9169" s="66"/>
      <c r="F9169" s="13" t="s">
        <v>740</v>
      </c>
      <c r="G9169" s="15">
        <v>0.5</v>
      </c>
      <c r="H9169" s="16">
        <v>0.84</v>
      </c>
      <c r="I9169" s="16">
        <f>TRUNC(TRUNC(G9169,8)*H9169,2)</f>
        <v>0.42</v>
      </c>
    </row>
    <row r="9170" spans="1:9" ht="21" customHeight="1" x14ac:dyDescent="0.25">
      <c r="A9170" s="13" t="s">
        <v>5301</v>
      </c>
      <c r="B9170" s="14" t="s">
        <v>5302</v>
      </c>
      <c r="C9170" s="66" t="s">
        <v>17</v>
      </c>
      <c r="D9170" s="66"/>
      <c r="E9170" s="66"/>
      <c r="F9170" s="13" t="s">
        <v>178</v>
      </c>
      <c r="G9170" s="15">
        <v>1.67</v>
      </c>
      <c r="H9170" s="16">
        <v>1.7</v>
      </c>
      <c r="I9170" s="16">
        <f>TRUNC(TRUNC(G9170,8)*H9170,2)</f>
        <v>2.83</v>
      </c>
    </row>
    <row r="9171" spans="1:9" ht="15" customHeight="1" x14ac:dyDescent="0.25">
      <c r="A9171" s="8"/>
      <c r="B9171" s="8"/>
      <c r="C9171" s="8"/>
      <c r="D9171" s="8"/>
      <c r="E9171" s="8"/>
      <c r="F9171" s="8"/>
      <c r="G9171" s="67" t="s">
        <v>3896</v>
      </c>
      <c r="H9171" s="67"/>
      <c r="I9171" s="17">
        <f>SUM(I9169:I9170)</f>
        <v>3.25</v>
      </c>
    </row>
    <row r="9172" spans="1:9" ht="15" customHeight="1" x14ac:dyDescent="0.25">
      <c r="A9172" s="64" t="s">
        <v>3872</v>
      </c>
      <c r="B9172" s="64"/>
      <c r="C9172" s="65" t="s">
        <v>3</v>
      </c>
      <c r="D9172" s="65"/>
      <c r="E9172" s="65"/>
      <c r="F9172" s="12" t="s">
        <v>4</v>
      </c>
      <c r="G9172" s="12" t="s">
        <v>3725</v>
      </c>
      <c r="H9172" s="12" t="s">
        <v>3726</v>
      </c>
      <c r="I9172" s="12" t="s">
        <v>3727</v>
      </c>
    </row>
    <row r="9173" spans="1:9" ht="15" customHeight="1" x14ac:dyDescent="0.25">
      <c r="A9173" s="13" t="s">
        <v>3948</v>
      </c>
      <c r="B9173" s="14" t="s">
        <v>3949</v>
      </c>
      <c r="C9173" s="66" t="s">
        <v>17</v>
      </c>
      <c r="D9173" s="66"/>
      <c r="E9173" s="66"/>
      <c r="F9173" s="13" t="s">
        <v>25</v>
      </c>
      <c r="G9173" s="15">
        <v>0.41799999999999998</v>
      </c>
      <c r="H9173" s="16">
        <v>33.520000000000003</v>
      </c>
      <c r="I9173" s="16">
        <f>TRUNC(TRUNC(G9173,8)*H9173,2)</f>
        <v>14.01</v>
      </c>
    </row>
    <row r="9174" spans="1:9" ht="15" customHeight="1" x14ac:dyDescent="0.25">
      <c r="A9174" s="13" t="s">
        <v>3899</v>
      </c>
      <c r="B9174" s="14" t="s">
        <v>3900</v>
      </c>
      <c r="C9174" s="66" t="s">
        <v>17</v>
      </c>
      <c r="D9174" s="66"/>
      <c r="E9174" s="66"/>
      <c r="F9174" s="13" t="s">
        <v>25</v>
      </c>
      <c r="G9174" s="15">
        <v>0.20899999999999999</v>
      </c>
      <c r="H9174" s="16">
        <v>24.37</v>
      </c>
      <c r="I9174" s="16">
        <f>TRUNC(TRUNC(G9174,8)*H9174,2)</f>
        <v>5.09</v>
      </c>
    </row>
    <row r="9175" spans="1:9" ht="18" customHeight="1" x14ac:dyDescent="0.25">
      <c r="A9175" s="8"/>
      <c r="B9175" s="8"/>
      <c r="C9175" s="8"/>
      <c r="D9175" s="8"/>
      <c r="E9175" s="8"/>
      <c r="F9175" s="8"/>
      <c r="G9175" s="67" t="s">
        <v>3875</v>
      </c>
      <c r="H9175" s="67"/>
      <c r="I9175" s="17">
        <f>SUM(I9173:I9174)</f>
        <v>19.100000000000001</v>
      </c>
    </row>
    <row r="9176" spans="1:9" ht="15" customHeight="1" x14ac:dyDescent="0.25">
      <c r="A9176" s="64" t="s">
        <v>3741</v>
      </c>
      <c r="B9176" s="64"/>
      <c r="C9176" s="65" t="s">
        <v>3</v>
      </c>
      <c r="D9176" s="65"/>
      <c r="E9176" s="65"/>
      <c r="F9176" s="12" t="s">
        <v>4</v>
      </c>
      <c r="G9176" s="12" t="s">
        <v>3725</v>
      </c>
      <c r="H9176" s="12" t="s">
        <v>3726</v>
      </c>
      <c r="I9176" s="12" t="s">
        <v>3727</v>
      </c>
    </row>
    <row r="9177" spans="1:9" ht="29.1" customHeight="1" x14ac:dyDescent="0.25">
      <c r="A9177" s="13" t="s">
        <v>6577</v>
      </c>
      <c r="B9177" s="14" t="s">
        <v>6578</v>
      </c>
      <c r="C9177" s="66" t="s">
        <v>17</v>
      </c>
      <c r="D9177" s="66"/>
      <c r="E9177" s="66"/>
      <c r="F9177" s="13" t="s">
        <v>76</v>
      </c>
      <c r="G9177" s="15">
        <v>5.2999999999999999E-2</v>
      </c>
      <c r="H9177" s="16">
        <v>844.04</v>
      </c>
      <c r="I9177" s="16">
        <f>TRUNC(TRUNC(G9177,8)*H9177,2)</f>
        <v>44.73</v>
      </c>
    </row>
    <row r="9178" spans="1:9" ht="15" customHeight="1" x14ac:dyDescent="0.25">
      <c r="A9178" s="8"/>
      <c r="B9178" s="8"/>
      <c r="C9178" s="8"/>
      <c r="D9178" s="8"/>
      <c r="E9178" s="8"/>
      <c r="F9178" s="8"/>
      <c r="G9178" s="67" t="s">
        <v>3744</v>
      </c>
      <c r="H9178" s="67"/>
      <c r="I9178" s="17">
        <f>SUM(I9177:I9177)</f>
        <v>44.73</v>
      </c>
    </row>
    <row r="9179" spans="1:9" ht="15" customHeight="1" x14ac:dyDescent="0.25">
      <c r="A9179" s="8"/>
      <c r="B9179" s="8"/>
      <c r="C9179" s="8"/>
      <c r="D9179" s="8"/>
      <c r="E9179" s="8"/>
      <c r="F9179" s="8"/>
      <c r="G9179" s="68" t="s">
        <v>3745</v>
      </c>
      <c r="H9179" s="68"/>
      <c r="I9179" s="4">
        <f>ROUND(SUM(I9171,I9175,I9178),2)</f>
        <v>67.08</v>
      </c>
    </row>
    <row r="9180" spans="1:9" ht="9.9499999999999993" customHeight="1" x14ac:dyDescent="0.25">
      <c r="A9180" s="8"/>
      <c r="B9180" s="8"/>
      <c r="C9180" s="8"/>
      <c r="D9180" s="8"/>
      <c r="E9180" s="8"/>
      <c r="F9180" s="8"/>
      <c r="G9180" s="62"/>
      <c r="H9180" s="62"/>
      <c r="I9180" s="62"/>
    </row>
    <row r="9181" spans="1:9" ht="20.100000000000001" customHeight="1" x14ac:dyDescent="0.25">
      <c r="A9181" s="63" t="s">
        <v>6579</v>
      </c>
      <c r="B9181" s="63"/>
      <c r="C9181" s="63"/>
      <c r="D9181" s="63"/>
      <c r="E9181" s="63"/>
      <c r="F9181" s="63"/>
      <c r="G9181" s="63"/>
      <c r="H9181" s="63"/>
      <c r="I9181" s="63"/>
    </row>
    <row r="9182" spans="1:9" ht="15" customHeight="1" x14ac:dyDescent="0.25">
      <c r="A9182" s="64" t="s">
        <v>3887</v>
      </c>
      <c r="B9182" s="64"/>
      <c r="C9182" s="65" t="s">
        <v>3</v>
      </c>
      <c r="D9182" s="65"/>
      <c r="E9182" s="65"/>
      <c r="F9182" s="12" t="s">
        <v>4</v>
      </c>
      <c r="G9182" s="12" t="s">
        <v>3725</v>
      </c>
      <c r="H9182" s="12" t="s">
        <v>3726</v>
      </c>
      <c r="I9182" s="12" t="s">
        <v>3727</v>
      </c>
    </row>
    <row r="9183" spans="1:9" ht="29.1" customHeight="1" x14ac:dyDescent="0.25">
      <c r="A9183" s="13" t="s">
        <v>6580</v>
      </c>
      <c r="B9183" s="14" t="s">
        <v>6581</v>
      </c>
      <c r="C9183" s="66" t="s">
        <v>17</v>
      </c>
      <c r="D9183" s="66"/>
      <c r="E9183" s="66"/>
      <c r="F9183" s="13" t="s">
        <v>61</v>
      </c>
      <c r="G9183" s="15">
        <v>1</v>
      </c>
      <c r="H9183" s="16">
        <v>46.43</v>
      </c>
      <c r="I9183" s="16">
        <f>TRUNC(TRUNC(G9183,8)*H9183,2)</f>
        <v>46.43</v>
      </c>
    </row>
    <row r="9184" spans="1:9" ht="15" customHeight="1" x14ac:dyDescent="0.25">
      <c r="A9184" s="8"/>
      <c r="B9184" s="8"/>
      <c r="C9184" s="8"/>
      <c r="D9184" s="8"/>
      <c r="E9184" s="8"/>
      <c r="F9184" s="8"/>
      <c r="G9184" s="67" t="s">
        <v>3896</v>
      </c>
      <c r="H9184" s="67"/>
      <c r="I9184" s="17">
        <f>SUM(I9183:I9183)</f>
        <v>46.43</v>
      </c>
    </row>
    <row r="9185" spans="1:9" ht="15" customHeight="1" x14ac:dyDescent="0.25">
      <c r="A9185" s="64" t="s">
        <v>3872</v>
      </c>
      <c r="B9185" s="64"/>
      <c r="C9185" s="65" t="s">
        <v>3</v>
      </c>
      <c r="D9185" s="65"/>
      <c r="E9185" s="65"/>
      <c r="F9185" s="12" t="s">
        <v>4</v>
      </c>
      <c r="G9185" s="12" t="s">
        <v>3725</v>
      </c>
      <c r="H9185" s="12" t="s">
        <v>3726</v>
      </c>
      <c r="I9185" s="12" t="s">
        <v>3727</v>
      </c>
    </row>
    <row r="9186" spans="1:9" ht="21" customHeight="1" x14ac:dyDescent="0.25">
      <c r="A9186" s="13" t="s">
        <v>4267</v>
      </c>
      <c r="B9186" s="14" t="s">
        <v>4268</v>
      </c>
      <c r="C9186" s="66" t="s">
        <v>17</v>
      </c>
      <c r="D9186" s="66"/>
      <c r="E9186" s="66"/>
      <c r="F9186" s="13" t="s">
        <v>25</v>
      </c>
      <c r="G9186" s="15">
        <v>0.14406250000000001</v>
      </c>
      <c r="H9186" s="16">
        <v>25.56</v>
      </c>
      <c r="I9186" s="16">
        <f>TRUNC(TRUNC(G9186,8)*H9186,2)</f>
        <v>3.68</v>
      </c>
    </row>
    <row r="9187" spans="1:9" ht="15" customHeight="1" x14ac:dyDescent="0.25">
      <c r="A9187" s="13" t="s">
        <v>4269</v>
      </c>
      <c r="B9187" s="14" t="s">
        <v>4270</v>
      </c>
      <c r="C9187" s="66" t="s">
        <v>17</v>
      </c>
      <c r="D9187" s="66"/>
      <c r="E9187" s="66"/>
      <c r="F9187" s="13" t="s">
        <v>25</v>
      </c>
      <c r="G9187" s="15">
        <v>0.46100000000000002</v>
      </c>
      <c r="H9187" s="16">
        <v>33.94</v>
      </c>
      <c r="I9187" s="16">
        <f>TRUNC(TRUNC(G9187,8)*H9187,2)</f>
        <v>15.64</v>
      </c>
    </row>
    <row r="9188" spans="1:9" ht="18" customHeight="1" x14ac:dyDescent="0.25">
      <c r="A9188" s="8"/>
      <c r="B9188" s="8"/>
      <c r="C9188" s="8"/>
      <c r="D9188" s="8"/>
      <c r="E9188" s="8"/>
      <c r="F9188" s="8"/>
      <c r="G9188" s="67" t="s">
        <v>3875</v>
      </c>
      <c r="H9188" s="67"/>
      <c r="I9188" s="17">
        <f>SUM(I9186:I9187)</f>
        <v>19.32</v>
      </c>
    </row>
    <row r="9189" spans="1:9" ht="15" customHeight="1" x14ac:dyDescent="0.25">
      <c r="A9189" s="8"/>
      <c r="B9189" s="8"/>
      <c r="C9189" s="8"/>
      <c r="D9189" s="8"/>
      <c r="E9189" s="8"/>
      <c r="F9189" s="8"/>
      <c r="G9189" s="68" t="s">
        <v>3745</v>
      </c>
      <c r="H9189" s="68"/>
      <c r="I9189" s="4">
        <f>ROUND(SUM(I9184,I9188),2)</f>
        <v>65.75</v>
      </c>
    </row>
    <row r="9190" spans="1:9" ht="9.9499999999999993" customHeight="1" x14ac:dyDescent="0.25">
      <c r="A9190" s="8"/>
      <c r="B9190" s="8"/>
      <c r="C9190" s="8"/>
      <c r="D9190" s="8"/>
      <c r="E9190" s="8"/>
      <c r="F9190" s="8"/>
      <c r="G9190" s="62"/>
      <c r="H9190" s="62"/>
      <c r="I9190" s="62"/>
    </row>
    <row r="9191" spans="1:9" ht="20.100000000000001" customHeight="1" x14ac:dyDescent="0.25">
      <c r="A9191" s="63" t="s">
        <v>6582</v>
      </c>
      <c r="B9191" s="63"/>
      <c r="C9191" s="63"/>
      <c r="D9191" s="63"/>
      <c r="E9191" s="63"/>
      <c r="F9191" s="63"/>
      <c r="G9191" s="63"/>
      <c r="H9191" s="63"/>
      <c r="I9191" s="63"/>
    </row>
    <row r="9192" spans="1:9" ht="15" customHeight="1" x14ac:dyDescent="0.25">
      <c r="A9192" s="64" t="s">
        <v>3741</v>
      </c>
      <c r="B9192" s="64"/>
      <c r="C9192" s="65" t="s">
        <v>3</v>
      </c>
      <c r="D9192" s="65"/>
      <c r="E9192" s="65"/>
      <c r="F9192" s="12" t="s">
        <v>4</v>
      </c>
      <c r="G9192" s="12" t="s">
        <v>3725</v>
      </c>
      <c r="H9192" s="12" t="s">
        <v>3726</v>
      </c>
      <c r="I9192" s="12" t="s">
        <v>3727</v>
      </c>
    </row>
    <row r="9193" spans="1:9" ht="29.1" customHeight="1" x14ac:dyDescent="0.25">
      <c r="A9193" s="13" t="s">
        <v>4984</v>
      </c>
      <c r="B9193" s="14" t="s">
        <v>4985</v>
      </c>
      <c r="C9193" s="66" t="s">
        <v>17</v>
      </c>
      <c r="D9193" s="66"/>
      <c r="E9193" s="66"/>
      <c r="F9193" s="13" t="s">
        <v>61</v>
      </c>
      <c r="G9193" s="15">
        <v>1</v>
      </c>
      <c r="H9193" s="16">
        <v>10.75</v>
      </c>
      <c r="I9193" s="16">
        <f>TRUNC(TRUNC(G9193,8)*H9193,2)</f>
        <v>10.75</v>
      </c>
    </row>
    <row r="9194" spans="1:9" ht="29.1" customHeight="1" x14ac:dyDescent="0.25">
      <c r="A9194" s="13" t="s">
        <v>5581</v>
      </c>
      <c r="B9194" s="14" t="s">
        <v>5582</v>
      </c>
      <c r="C9194" s="66" t="s">
        <v>17</v>
      </c>
      <c r="D9194" s="66"/>
      <c r="E9194" s="66"/>
      <c r="F9194" s="13" t="s">
        <v>61</v>
      </c>
      <c r="G9194" s="15">
        <v>1</v>
      </c>
      <c r="H9194" s="16">
        <v>35.950000000000003</v>
      </c>
      <c r="I9194" s="16">
        <f>TRUNC(TRUNC(G9194,8)*H9194,2)</f>
        <v>35.950000000000003</v>
      </c>
    </row>
    <row r="9195" spans="1:9" ht="15" customHeight="1" x14ac:dyDescent="0.25">
      <c r="A9195" s="8"/>
      <c r="B9195" s="8"/>
      <c r="C9195" s="8"/>
      <c r="D9195" s="8"/>
      <c r="E9195" s="8"/>
      <c r="F9195" s="8"/>
      <c r="G9195" s="67" t="s">
        <v>3744</v>
      </c>
      <c r="H9195" s="67"/>
      <c r="I9195" s="17">
        <f>SUM(I9193:I9194)</f>
        <v>46.7</v>
      </c>
    </row>
    <row r="9196" spans="1:9" ht="15" customHeight="1" x14ac:dyDescent="0.25">
      <c r="A9196" s="8"/>
      <c r="B9196" s="8"/>
      <c r="C9196" s="8"/>
      <c r="D9196" s="8"/>
      <c r="E9196" s="8"/>
      <c r="F9196" s="8"/>
      <c r="G9196" s="68" t="s">
        <v>3745</v>
      </c>
      <c r="H9196" s="68"/>
      <c r="I9196" s="4">
        <f>ROUND(SUM(I9195),2)</f>
        <v>46.7</v>
      </c>
    </row>
    <row r="9197" spans="1:9" ht="9.9499999999999993" customHeight="1" x14ac:dyDescent="0.25">
      <c r="A9197" s="8"/>
      <c r="B9197" s="8"/>
      <c r="C9197" s="8"/>
      <c r="D9197" s="8"/>
      <c r="E9197" s="8"/>
      <c r="F9197" s="8"/>
      <c r="G9197" s="62"/>
      <c r="H9197" s="62"/>
      <c r="I9197" s="62"/>
    </row>
    <row r="9198" spans="1:9" ht="20.100000000000001" customHeight="1" x14ac:dyDescent="0.25">
      <c r="A9198" s="63" t="s">
        <v>6583</v>
      </c>
      <c r="B9198" s="63"/>
      <c r="C9198" s="63"/>
      <c r="D9198" s="63"/>
      <c r="E9198" s="63"/>
      <c r="F9198" s="63"/>
      <c r="G9198" s="63"/>
      <c r="H9198" s="63"/>
      <c r="I9198" s="63"/>
    </row>
    <row r="9199" spans="1:9" ht="15" customHeight="1" x14ac:dyDescent="0.25">
      <c r="A9199" s="64" t="s">
        <v>3741</v>
      </c>
      <c r="B9199" s="64"/>
      <c r="C9199" s="65" t="s">
        <v>3</v>
      </c>
      <c r="D9199" s="65"/>
      <c r="E9199" s="65"/>
      <c r="F9199" s="12" t="s">
        <v>4</v>
      </c>
      <c r="G9199" s="12" t="s">
        <v>3725</v>
      </c>
      <c r="H9199" s="12" t="s">
        <v>3726</v>
      </c>
      <c r="I9199" s="12" t="s">
        <v>3727</v>
      </c>
    </row>
    <row r="9200" spans="1:9" ht="29.1" customHeight="1" x14ac:dyDescent="0.25">
      <c r="A9200" s="13" t="s">
        <v>4984</v>
      </c>
      <c r="B9200" s="14" t="s">
        <v>4985</v>
      </c>
      <c r="C9200" s="66" t="s">
        <v>17</v>
      </c>
      <c r="D9200" s="66"/>
      <c r="E9200" s="66"/>
      <c r="F9200" s="13" t="s">
        <v>61</v>
      </c>
      <c r="G9200" s="15">
        <v>1</v>
      </c>
      <c r="H9200" s="16">
        <v>10.75</v>
      </c>
      <c r="I9200" s="16">
        <f>TRUNC(TRUNC(G9200,8)*H9200,2)</f>
        <v>10.75</v>
      </c>
    </row>
    <row r="9201" spans="1:9" ht="29.1" customHeight="1" x14ac:dyDescent="0.25">
      <c r="A9201" s="13" t="s">
        <v>4986</v>
      </c>
      <c r="B9201" s="14" t="s">
        <v>4987</v>
      </c>
      <c r="C9201" s="66" t="s">
        <v>17</v>
      </c>
      <c r="D9201" s="66"/>
      <c r="E9201" s="66"/>
      <c r="F9201" s="13" t="s">
        <v>61</v>
      </c>
      <c r="G9201" s="15">
        <v>1</v>
      </c>
      <c r="H9201" s="16">
        <v>24.4</v>
      </c>
      <c r="I9201" s="16">
        <f>TRUNC(TRUNC(G9201,8)*H9201,2)</f>
        <v>24.4</v>
      </c>
    </row>
    <row r="9202" spans="1:9" ht="15" customHeight="1" x14ac:dyDescent="0.25">
      <c r="A9202" s="8"/>
      <c r="B9202" s="8"/>
      <c r="C9202" s="8"/>
      <c r="D9202" s="8"/>
      <c r="E9202" s="8"/>
      <c r="F9202" s="8"/>
      <c r="G9202" s="67" t="s">
        <v>3744</v>
      </c>
      <c r="H9202" s="67"/>
      <c r="I9202" s="17">
        <f>SUM(I9200:I9201)</f>
        <v>35.15</v>
      </c>
    </row>
    <row r="9203" spans="1:9" ht="15" customHeight="1" x14ac:dyDescent="0.25">
      <c r="A9203" s="8"/>
      <c r="B9203" s="8"/>
      <c r="C9203" s="8"/>
      <c r="D9203" s="8"/>
      <c r="E9203" s="8"/>
      <c r="F9203" s="8"/>
      <c r="G9203" s="68" t="s">
        <v>3745</v>
      </c>
      <c r="H9203" s="68"/>
      <c r="I9203" s="4">
        <f>ROUND(SUM(I9202),2)</f>
        <v>35.15</v>
      </c>
    </row>
    <row r="9204" spans="1:9" ht="9.9499999999999993" customHeight="1" x14ac:dyDescent="0.25">
      <c r="A9204" s="8"/>
      <c r="B9204" s="8"/>
      <c r="C9204" s="8"/>
      <c r="D9204" s="8"/>
      <c r="E9204" s="8"/>
      <c r="F9204" s="8"/>
      <c r="G9204" s="62"/>
      <c r="H9204" s="62"/>
      <c r="I9204" s="62"/>
    </row>
    <row r="9205" spans="1:9" ht="20.100000000000001" customHeight="1" x14ac:dyDescent="0.25">
      <c r="A9205" s="63" t="s">
        <v>6584</v>
      </c>
      <c r="B9205" s="63"/>
      <c r="C9205" s="63"/>
      <c r="D9205" s="63"/>
      <c r="E9205" s="63"/>
      <c r="F9205" s="63"/>
      <c r="G9205" s="63"/>
      <c r="H9205" s="63"/>
      <c r="I9205" s="63"/>
    </row>
    <row r="9206" spans="1:9" ht="15" customHeight="1" x14ac:dyDescent="0.25">
      <c r="A9206" s="64" t="s">
        <v>3741</v>
      </c>
      <c r="B9206" s="64"/>
      <c r="C9206" s="65" t="s">
        <v>3</v>
      </c>
      <c r="D9206" s="65"/>
      <c r="E9206" s="65"/>
      <c r="F9206" s="12" t="s">
        <v>4</v>
      </c>
      <c r="G9206" s="12" t="s">
        <v>3725</v>
      </c>
      <c r="H9206" s="12" t="s">
        <v>3726</v>
      </c>
      <c r="I9206" s="12" t="s">
        <v>3727</v>
      </c>
    </row>
    <row r="9207" spans="1:9" ht="29.1" customHeight="1" x14ac:dyDescent="0.25">
      <c r="A9207" s="13" t="s">
        <v>6585</v>
      </c>
      <c r="B9207" s="14" t="s">
        <v>6586</v>
      </c>
      <c r="C9207" s="66" t="s">
        <v>17</v>
      </c>
      <c r="D9207" s="66"/>
      <c r="E9207" s="66"/>
      <c r="F9207" s="13" t="s">
        <v>61</v>
      </c>
      <c r="G9207" s="15">
        <v>1</v>
      </c>
      <c r="H9207" s="16">
        <v>18.670000000000002</v>
      </c>
      <c r="I9207" s="16">
        <f>TRUNC(TRUNC(G9207,8)*H9207,2)</f>
        <v>18.670000000000002</v>
      </c>
    </row>
    <row r="9208" spans="1:9" ht="29.1" customHeight="1" x14ac:dyDescent="0.25">
      <c r="A9208" s="13" t="s">
        <v>4984</v>
      </c>
      <c r="B9208" s="14" t="s">
        <v>4985</v>
      </c>
      <c r="C9208" s="66" t="s">
        <v>17</v>
      </c>
      <c r="D9208" s="66"/>
      <c r="E9208" s="66"/>
      <c r="F9208" s="13" t="s">
        <v>61</v>
      </c>
      <c r="G9208" s="15">
        <v>1</v>
      </c>
      <c r="H9208" s="16">
        <v>10.75</v>
      </c>
      <c r="I9208" s="16">
        <f>TRUNC(TRUNC(G9208,8)*H9208,2)</f>
        <v>10.75</v>
      </c>
    </row>
    <row r="9209" spans="1:9" ht="15" customHeight="1" x14ac:dyDescent="0.25">
      <c r="A9209" s="8"/>
      <c r="B9209" s="8"/>
      <c r="C9209" s="8"/>
      <c r="D9209" s="8"/>
      <c r="E9209" s="8"/>
      <c r="F9209" s="8"/>
      <c r="G9209" s="67" t="s">
        <v>3744</v>
      </c>
      <c r="H9209" s="67"/>
      <c r="I9209" s="17">
        <f>SUM(I9207:I9208)</f>
        <v>29.42</v>
      </c>
    </row>
    <row r="9210" spans="1:9" ht="15" customHeight="1" x14ac:dyDescent="0.25">
      <c r="A9210" s="8"/>
      <c r="B9210" s="8"/>
      <c r="C9210" s="8"/>
      <c r="D9210" s="8"/>
      <c r="E9210" s="8"/>
      <c r="F9210" s="8"/>
      <c r="G9210" s="68" t="s">
        <v>3745</v>
      </c>
      <c r="H9210" s="68"/>
      <c r="I9210" s="4">
        <f>ROUND(SUM(I9209),2)</f>
        <v>29.42</v>
      </c>
    </row>
    <row r="9211" spans="1:9" ht="9.9499999999999993" customHeight="1" x14ac:dyDescent="0.25">
      <c r="A9211" s="8"/>
      <c r="B9211" s="8"/>
      <c r="C9211" s="8"/>
      <c r="D9211" s="8"/>
      <c r="E9211" s="8"/>
      <c r="F9211" s="8"/>
      <c r="G9211" s="62"/>
      <c r="H9211" s="62"/>
      <c r="I9211" s="62"/>
    </row>
    <row r="9212" spans="1:9" ht="20.100000000000001" customHeight="1" x14ac:dyDescent="0.25">
      <c r="A9212" s="63" t="s">
        <v>6587</v>
      </c>
      <c r="B9212" s="63"/>
      <c r="C9212" s="63"/>
      <c r="D9212" s="63"/>
      <c r="E9212" s="63"/>
      <c r="F9212" s="63"/>
      <c r="G9212" s="63"/>
      <c r="H9212" s="63"/>
      <c r="I9212" s="63"/>
    </row>
    <row r="9213" spans="1:9" ht="15" customHeight="1" x14ac:dyDescent="0.25">
      <c r="A9213" s="64" t="s">
        <v>3887</v>
      </c>
      <c r="B9213" s="64"/>
      <c r="C9213" s="65" t="s">
        <v>3</v>
      </c>
      <c r="D9213" s="65"/>
      <c r="E9213" s="65"/>
      <c r="F9213" s="12" t="s">
        <v>4</v>
      </c>
      <c r="G9213" s="12" t="s">
        <v>3725</v>
      </c>
      <c r="H9213" s="12" t="s">
        <v>3726</v>
      </c>
      <c r="I9213" s="12" t="s">
        <v>3727</v>
      </c>
    </row>
    <row r="9214" spans="1:9" ht="15" customHeight="1" x14ac:dyDescent="0.25">
      <c r="A9214" s="13" t="s">
        <v>4386</v>
      </c>
      <c r="B9214" s="14" t="s">
        <v>4387</v>
      </c>
      <c r="C9214" s="66" t="s">
        <v>17</v>
      </c>
      <c r="D9214" s="66"/>
      <c r="E9214" s="66"/>
      <c r="F9214" s="13" t="s">
        <v>61</v>
      </c>
      <c r="G9214" s="15">
        <v>1.7299999999999999E-2</v>
      </c>
      <c r="H9214" s="16">
        <v>1.9</v>
      </c>
      <c r="I9214" s="16">
        <f>TRUNC(TRUNC(G9214,8)*H9214,2)</f>
        <v>0.03</v>
      </c>
    </row>
    <row r="9215" spans="1:9" ht="21" customHeight="1" x14ac:dyDescent="0.25">
      <c r="A9215" s="13" t="s">
        <v>4489</v>
      </c>
      <c r="B9215" s="14" t="s">
        <v>4490</v>
      </c>
      <c r="C9215" s="66" t="s">
        <v>17</v>
      </c>
      <c r="D9215" s="66"/>
      <c r="E9215" s="66"/>
      <c r="F9215" s="13" t="s">
        <v>178</v>
      </c>
      <c r="G9215" s="15">
        <v>1.0548999999999999</v>
      </c>
      <c r="H9215" s="16">
        <v>34.42</v>
      </c>
      <c r="I9215" s="16">
        <f>TRUNC(TRUNC(G9215,8)*H9215,2)</f>
        <v>36.299999999999997</v>
      </c>
    </row>
    <row r="9216" spans="1:9" ht="15" customHeight="1" x14ac:dyDescent="0.25">
      <c r="A9216" s="8"/>
      <c r="B9216" s="8"/>
      <c r="C9216" s="8"/>
      <c r="D9216" s="8"/>
      <c r="E9216" s="8"/>
      <c r="F9216" s="8"/>
      <c r="G9216" s="67" t="s">
        <v>3896</v>
      </c>
      <c r="H9216" s="67"/>
      <c r="I9216" s="17">
        <f>SUM(I9214:I9215)</f>
        <v>36.33</v>
      </c>
    </row>
    <row r="9217" spans="1:9" ht="15" customHeight="1" x14ac:dyDescent="0.25">
      <c r="A9217" s="64" t="s">
        <v>3872</v>
      </c>
      <c r="B9217" s="64"/>
      <c r="C9217" s="65" t="s">
        <v>3</v>
      </c>
      <c r="D9217" s="65"/>
      <c r="E9217" s="65"/>
      <c r="F9217" s="12" t="s">
        <v>4</v>
      </c>
      <c r="G9217" s="12" t="s">
        <v>3725</v>
      </c>
      <c r="H9217" s="12" t="s">
        <v>3726</v>
      </c>
      <c r="I9217" s="12" t="s">
        <v>3727</v>
      </c>
    </row>
    <row r="9218" spans="1:9" ht="21" customHeight="1" x14ac:dyDescent="0.25">
      <c r="A9218" s="13" t="s">
        <v>3936</v>
      </c>
      <c r="B9218" s="14" t="s">
        <v>3937</v>
      </c>
      <c r="C9218" s="66" t="s">
        <v>17</v>
      </c>
      <c r="D9218" s="66"/>
      <c r="E9218" s="66"/>
      <c r="F9218" s="13" t="s">
        <v>25</v>
      </c>
      <c r="G9218" s="15">
        <v>0.31140000000000001</v>
      </c>
      <c r="H9218" s="16">
        <v>24.57</v>
      </c>
      <c r="I9218" s="16">
        <f>TRUNC(TRUNC(G9218,8)*H9218,2)</f>
        <v>7.65</v>
      </c>
    </row>
    <row r="9219" spans="1:9" ht="21" customHeight="1" x14ac:dyDescent="0.25">
      <c r="A9219" s="13" t="s">
        <v>3938</v>
      </c>
      <c r="B9219" s="14" t="s">
        <v>3939</v>
      </c>
      <c r="C9219" s="66" t="s">
        <v>17</v>
      </c>
      <c r="D9219" s="66"/>
      <c r="E9219" s="66"/>
      <c r="F9219" s="13" t="s">
        <v>25</v>
      </c>
      <c r="G9219" s="15">
        <v>0.31140000000000001</v>
      </c>
      <c r="H9219" s="16">
        <v>32.799999999999997</v>
      </c>
      <c r="I9219" s="16">
        <f>TRUNC(TRUNC(G9219,8)*H9219,2)</f>
        <v>10.210000000000001</v>
      </c>
    </row>
    <row r="9220" spans="1:9" ht="18" customHeight="1" x14ac:dyDescent="0.25">
      <c r="A9220" s="8"/>
      <c r="B9220" s="8"/>
      <c r="C9220" s="8"/>
      <c r="D9220" s="8"/>
      <c r="E9220" s="8"/>
      <c r="F9220" s="8"/>
      <c r="G9220" s="67" t="s">
        <v>3875</v>
      </c>
      <c r="H9220" s="67"/>
      <c r="I9220" s="17">
        <f>SUM(I9218:I9219)</f>
        <v>17.86</v>
      </c>
    </row>
    <row r="9221" spans="1:9" ht="15" customHeight="1" x14ac:dyDescent="0.25">
      <c r="A9221" s="8"/>
      <c r="B9221" s="8"/>
      <c r="C9221" s="8"/>
      <c r="D9221" s="8"/>
      <c r="E9221" s="8"/>
      <c r="F9221" s="8"/>
      <c r="G9221" s="68" t="s">
        <v>3745</v>
      </c>
      <c r="H9221" s="68"/>
      <c r="I9221" s="4">
        <f>ROUND(SUM(I9216,I9220),2)</f>
        <v>54.19</v>
      </c>
    </row>
    <row r="9222" spans="1:9" ht="9.9499999999999993" customHeight="1" x14ac:dyDescent="0.25">
      <c r="A9222" s="8"/>
      <c r="B9222" s="8"/>
      <c r="C9222" s="8"/>
      <c r="D9222" s="8"/>
      <c r="E9222" s="8"/>
      <c r="F9222" s="8"/>
      <c r="G9222" s="62"/>
      <c r="H9222" s="62"/>
      <c r="I9222" s="62"/>
    </row>
    <row r="9223" spans="1:9" ht="20.100000000000001" customHeight="1" x14ac:dyDescent="0.25">
      <c r="A9223" s="63" t="s">
        <v>6588</v>
      </c>
      <c r="B9223" s="63"/>
      <c r="C9223" s="63"/>
      <c r="D9223" s="63"/>
      <c r="E9223" s="63"/>
      <c r="F9223" s="63"/>
      <c r="G9223" s="63"/>
      <c r="H9223" s="63"/>
      <c r="I9223" s="63"/>
    </row>
    <row r="9224" spans="1:9" ht="15" customHeight="1" x14ac:dyDescent="0.25">
      <c r="A9224" s="64" t="s">
        <v>3887</v>
      </c>
      <c r="B9224" s="64"/>
      <c r="C9224" s="65" t="s">
        <v>3</v>
      </c>
      <c r="D9224" s="65"/>
      <c r="E9224" s="65"/>
      <c r="F9224" s="12" t="s">
        <v>4</v>
      </c>
      <c r="G9224" s="12" t="s">
        <v>3725</v>
      </c>
      <c r="H9224" s="12" t="s">
        <v>3726</v>
      </c>
      <c r="I9224" s="12" t="s">
        <v>3727</v>
      </c>
    </row>
    <row r="9225" spans="1:9" ht="21" customHeight="1" x14ac:dyDescent="0.25">
      <c r="A9225" s="13" t="s">
        <v>4485</v>
      </c>
      <c r="B9225" s="14" t="s">
        <v>4486</v>
      </c>
      <c r="C9225" s="66" t="s">
        <v>17</v>
      </c>
      <c r="D9225" s="66"/>
      <c r="E9225" s="66"/>
      <c r="F9225" s="13" t="s">
        <v>61</v>
      </c>
      <c r="G9225" s="15">
        <v>1</v>
      </c>
      <c r="H9225" s="16">
        <v>10.8</v>
      </c>
      <c r="I9225" s="16">
        <f>TRUNC(TRUNC(G9225,8)*H9225,2)</f>
        <v>10.8</v>
      </c>
    </row>
    <row r="9226" spans="1:9" ht="21" customHeight="1" x14ac:dyDescent="0.25">
      <c r="A9226" s="13" t="s">
        <v>6589</v>
      </c>
      <c r="B9226" s="14" t="s">
        <v>6590</v>
      </c>
      <c r="C9226" s="66" t="s">
        <v>17</v>
      </c>
      <c r="D9226" s="66"/>
      <c r="E9226" s="66"/>
      <c r="F9226" s="13" t="s">
        <v>61</v>
      </c>
      <c r="G9226" s="15">
        <v>1</v>
      </c>
      <c r="H9226" s="16">
        <v>57.67</v>
      </c>
      <c r="I9226" s="16">
        <f>TRUNC(TRUNC(G9226,8)*H9226,2)</f>
        <v>57.67</v>
      </c>
    </row>
    <row r="9227" spans="1:9" ht="29.1" customHeight="1" x14ac:dyDescent="0.25">
      <c r="A9227" s="13" t="s">
        <v>4492</v>
      </c>
      <c r="B9227" s="14" t="s">
        <v>4493</v>
      </c>
      <c r="C9227" s="66" t="s">
        <v>17</v>
      </c>
      <c r="D9227" s="66"/>
      <c r="E9227" s="66"/>
      <c r="F9227" s="13" t="s">
        <v>61</v>
      </c>
      <c r="G9227" s="15">
        <v>4.3799999999999999E-2</v>
      </c>
      <c r="H9227" s="16">
        <v>26.04</v>
      </c>
      <c r="I9227" s="16">
        <f>TRUNC(TRUNC(G9227,8)*H9227,2)</f>
        <v>1.1399999999999999</v>
      </c>
    </row>
    <row r="9228" spans="1:9" ht="15" customHeight="1" x14ac:dyDescent="0.25">
      <c r="A9228" s="8"/>
      <c r="B9228" s="8"/>
      <c r="C9228" s="8"/>
      <c r="D9228" s="8"/>
      <c r="E9228" s="8"/>
      <c r="F9228" s="8"/>
      <c r="G9228" s="67" t="s">
        <v>3896</v>
      </c>
      <c r="H9228" s="67"/>
      <c r="I9228" s="17">
        <f>SUM(I9225:I9227)</f>
        <v>69.61</v>
      </c>
    </row>
    <row r="9229" spans="1:9" ht="15" customHeight="1" x14ac:dyDescent="0.25">
      <c r="A9229" s="64" t="s">
        <v>3872</v>
      </c>
      <c r="B9229" s="64"/>
      <c r="C9229" s="65" t="s">
        <v>3</v>
      </c>
      <c r="D9229" s="65"/>
      <c r="E9229" s="65"/>
      <c r="F9229" s="12" t="s">
        <v>4</v>
      </c>
      <c r="G9229" s="12" t="s">
        <v>3725</v>
      </c>
      <c r="H9229" s="12" t="s">
        <v>3726</v>
      </c>
      <c r="I9229" s="12" t="s">
        <v>3727</v>
      </c>
    </row>
    <row r="9230" spans="1:9" ht="21" customHeight="1" x14ac:dyDescent="0.25">
      <c r="A9230" s="13" t="s">
        <v>4497</v>
      </c>
      <c r="B9230" s="14" t="s">
        <v>4498</v>
      </c>
      <c r="C9230" s="66" t="s">
        <v>17</v>
      </c>
      <c r="D9230" s="66"/>
      <c r="E9230" s="66"/>
      <c r="F9230" s="13" t="s">
        <v>25</v>
      </c>
      <c r="G9230" s="15">
        <v>0.13159999999999999</v>
      </c>
      <c r="H9230" s="16">
        <v>28.47</v>
      </c>
      <c r="I9230" s="16">
        <f>TRUNC(TRUNC(G9230,8)*H9230,2)</f>
        <v>3.74</v>
      </c>
    </row>
    <row r="9231" spans="1:9" ht="15" customHeight="1" x14ac:dyDescent="0.25">
      <c r="A9231" s="13" t="s">
        <v>3899</v>
      </c>
      <c r="B9231" s="14" t="s">
        <v>3900</v>
      </c>
      <c r="C9231" s="66" t="s">
        <v>17</v>
      </c>
      <c r="D9231" s="66"/>
      <c r="E9231" s="66"/>
      <c r="F9231" s="13" t="s">
        <v>25</v>
      </c>
      <c r="G9231" s="15">
        <v>4.2099999999999999E-2</v>
      </c>
      <c r="H9231" s="16">
        <v>24.37</v>
      </c>
      <c r="I9231" s="16">
        <f>TRUNC(TRUNC(G9231,8)*H9231,2)</f>
        <v>1.02</v>
      </c>
    </row>
    <row r="9232" spans="1:9" ht="18" customHeight="1" x14ac:dyDescent="0.25">
      <c r="A9232" s="8"/>
      <c r="B9232" s="8"/>
      <c r="C9232" s="8"/>
      <c r="D9232" s="8"/>
      <c r="E9232" s="8"/>
      <c r="F9232" s="8"/>
      <c r="G9232" s="67" t="s">
        <v>3875</v>
      </c>
      <c r="H9232" s="67"/>
      <c r="I9232" s="17">
        <f>SUM(I9230:I9231)</f>
        <v>4.76</v>
      </c>
    </row>
    <row r="9233" spans="1:9" ht="15" customHeight="1" x14ac:dyDescent="0.25">
      <c r="A9233" s="8"/>
      <c r="B9233" s="8"/>
      <c r="C9233" s="8"/>
      <c r="D9233" s="8"/>
      <c r="E9233" s="8"/>
      <c r="F9233" s="8"/>
      <c r="G9233" s="68" t="s">
        <v>3745</v>
      </c>
      <c r="H9233" s="68"/>
      <c r="I9233" s="4">
        <f>ROUND(SUM(I9228,I9232),2)</f>
        <v>74.37</v>
      </c>
    </row>
    <row r="9234" spans="1:9" ht="9.9499999999999993" customHeight="1" x14ac:dyDescent="0.25">
      <c r="A9234" s="8"/>
      <c r="B9234" s="8"/>
      <c r="C9234" s="8"/>
      <c r="D9234" s="8"/>
      <c r="E9234" s="8"/>
      <c r="F9234" s="8"/>
      <c r="G9234" s="62"/>
      <c r="H9234" s="62"/>
      <c r="I9234" s="62"/>
    </row>
    <row r="9235" spans="1:9" ht="20.100000000000001" customHeight="1" x14ac:dyDescent="0.25">
      <c r="A9235" s="63" t="s">
        <v>6591</v>
      </c>
      <c r="B9235" s="63"/>
      <c r="C9235" s="63"/>
      <c r="D9235" s="63"/>
      <c r="E9235" s="63"/>
      <c r="F9235" s="63"/>
      <c r="G9235" s="63"/>
      <c r="H9235" s="63"/>
      <c r="I9235" s="63"/>
    </row>
    <row r="9236" spans="1:9" ht="15" customHeight="1" x14ac:dyDescent="0.25">
      <c r="A9236" s="64" t="s">
        <v>3887</v>
      </c>
      <c r="B9236" s="64"/>
      <c r="C9236" s="65" t="s">
        <v>3</v>
      </c>
      <c r="D9236" s="65"/>
      <c r="E9236" s="65"/>
      <c r="F9236" s="12" t="s">
        <v>4</v>
      </c>
      <c r="G9236" s="12" t="s">
        <v>3725</v>
      </c>
      <c r="H9236" s="12" t="s">
        <v>3726</v>
      </c>
      <c r="I9236" s="12" t="s">
        <v>3727</v>
      </c>
    </row>
    <row r="9237" spans="1:9" ht="21" customHeight="1" x14ac:dyDescent="0.25">
      <c r="A9237" s="13" t="s">
        <v>5099</v>
      </c>
      <c r="B9237" s="14" t="s">
        <v>5100</v>
      </c>
      <c r="C9237" s="66" t="s">
        <v>17</v>
      </c>
      <c r="D9237" s="66"/>
      <c r="E9237" s="66"/>
      <c r="F9237" s="13" t="s">
        <v>61</v>
      </c>
      <c r="G9237" s="15">
        <v>3</v>
      </c>
      <c r="H9237" s="16">
        <v>3.1</v>
      </c>
      <c r="I9237" s="16">
        <f>TRUNC(TRUNC(G9237,8)*H9237,2)</f>
        <v>9.3000000000000007</v>
      </c>
    </row>
    <row r="9238" spans="1:9" ht="29.1" customHeight="1" x14ac:dyDescent="0.25">
      <c r="A9238" s="13" t="s">
        <v>4492</v>
      </c>
      <c r="B9238" s="14" t="s">
        <v>4493</v>
      </c>
      <c r="C9238" s="66" t="s">
        <v>17</v>
      </c>
      <c r="D9238" s="66"/>
      <c r="E9238" s="66"/>
      <c r="F9238" s="13" t="s">
        <v>61</v>
      </c>
      <c r="G9238" s="15">
        <v>0.17249999999999999</v>
      </c>
      <c r="H9238" s="16">
        <v>26.04</v>
      </c>
      <c r="I9238" s="16">
        <f>TRUNC(TRUNC(G9238,8)*H9238,2)</f>
        <v>4.49</v>
      </c>
    </row>
    <row r="9239" spans="1:9" ht="21" customHeight="1" x14ac:dyDescent="0.25">
      <c r="A9239" s="13" t="s">
        <v>6592</v>
      </c>
      <c r="B9239" s="14" t="s">
        <v>6593</v>
      </c>
      <c r="C9239" s="66" t="s">
        <v>17</v>
      </c>
      <c r="D9239" s="66"/>
      <c r="E9239" s="66"/>
      <c r="F9239" s="13" t="s">
        <v>61</v>
      </c>
      <c r="G9239" s="15">
        <v>1</v>
      </c>
      <c r="H9239" s="16">
        <v>14.13</v>
      </c>
      <c r="I9239" s="16">
        <f>TRUNC(TRUNC(G9239,8)*H9239,2)</f>
        <v>14.13</v>
      </c>
    </row>
    <row r="9240" spans="1:9" ht="15" customHeight="1" x14ac:dyDescent="0.25">
      <c r="A9240" s="8"/>
      <c r="B9240" s="8"/>
      <c r="C9240" s="8"/>
      <c r="D9240" s="8"/>
      <c r="E9240" s="8"/>
      <c r="F9240" s="8"/>
      <c r="G9240" s="67" t="s">
        <v>3896</v>
      </c>
      <c r="H9240" s="67"/>
      <c r="I9240" s="17">
        <f>SUM(I9237:I9239)</f>
        <v>27.92</v>
      </c>
    </row>
    <row r="9241" spans="1:9" ht="15" customHeight="1" x14ac:dyDescent="0.25">
      <c r="A9241" s="64" t="s">
        <v>3872</v>
      </c>
      <c r="B9241" s="64"/>
      <c r="C9241" s="65" t="s">
        <v>3</v>
      </c>
      <c r="D9241" s="65"/>
      <c r="E9241" s="65"/>
      <c r="F9241" s="12" t="s">
        <v>4</v>
      </c>
      <c r="G9241" s="12" t="s">
        <v>3725</v>
      </c>
      <c r="H9241" s="12" t="s">
        <v>3726</v>
      </c>
      <c r="I9241" s="12" t="s">
        <v>3727</v>
      </c>
    </row>
    <row r="9242" spans="1:9" ht="21" customHeight="1" x14ac:dyDescent="0.25">
      <c r="A9242" s="13" t="s">
        <v>3936</v>
      </c>
      <c r="B9242" s="14" t="s">
        <v>3937</v>
      </c>
      <c r="C9242" s="66" t="s">
        <v>17</v>
      </c>
      <c r="D9242" s="66"/>
      <c r="E9242" s="66"/>
      <c r="F9242" s="13" t="s">
        <v>25</v>
      </c>
      <c r="G9242" s="15">
        <v>0.25679999999999997</v>
      </c>
      <c r="H9242" s="16">
        <v>24.57</v>
      </c>
      <c r="I9242" s="16">
        <f>TRUNC(TRUNC(G9242,8)*H9242,2)</f>
        <v>6.3</v>
      </c>
    </row>
    <row r="9243" spans="1:9" ht="21" customHeight="1" x14ac:dyDescent="0.25">
      <c r="A9243" s="13" t="s">
        <v>3938</v>
      </c>
      <c r="B9243" s="14" t="s">
        <v>3939</v>
      </c>
      <c r="C9243" s="66" t="s">
        <v>17</v>
      </c>
      <c r="D9243" s="66"/>
      <c r="E9243" s="66"/>
      <c r="F9243" s="13" t="s">
        <v>25</v>
      </c>
      <c r="G9243" s="15">
        <v>0.25679999999999997</v>
      </c>
      <c r="H9243" s="16">
        <v>32.799999999999997</v>
      </c>
      <c r="I9243" s="16">
        <f>TRUNC(TRUNC(G9243,8)*H9243,2)</f>
        <v>8.42</v>
      </c>
    </row>
    <row r="9244" spans="1:9" ht="18" customHeight="1" x14ac:dyDescent="0.25">
      <c r="A9244" s="8"/>
      <c r="B9244" s="8"/>
      <c r="C9244" s="8"/>
      <c r="D9244" s="8"/>
      <c r="E9244" s="8"/>
      <c r="F9244" s="8"/>
      <c r="G9244" s="67" t="s">
        <v>3875</v>
      </c>
      <c r="H9244" s="67"/>
      <c r="I9244" s="17">
        <f>SUM(I9242:I9243)</f>
        <v>14.719999999999999</v>
      </c>
    </row>
    <row r="9245" spans="1:9" ht="15" customHeight="1" x14ac:dyDescent="0.25">
      <c r="A9245" s="8"/>
      <c r="B9245" s="8"/>
      <c r="C9245" s="8"/>
      <c r="D9245" s="8"/>
      <c r="E9245" s="8"/>
      <c r="F9245" s="8"/>
      <c r="G9245" s="68" t="s">
        <v>3745</v>
      </c>
      <c r="H9245" s="68"/>
      <c r="I9245" s="4">
        <f>ROUND(SUM(I9240,I9244),2)</f>
        <v>42.64</v>
      </c>
    </row>
    <row r="9246" spans="1:9" ht="9.9499999999999993" customHeight="1" x14ac:dyDescent="0.25">
      <c r="A9246" s="8"/>
      <c r="B9246" s="8"/>
      <c r="C9246" s="8"/>
      <c r="D9246" s="8"/>
      <c r="E9246" s="8"/>
      <c r="F9246" s="8"/>
      <c r="G9246" s="62"/>
      <c r="H9246" s="62"/>
      <c r="I9246" s="62"/>
    </row>
    <row r="9247" spans="1:9" ht="20.100000000000001" customHeight="1" x14ac:dyDescent="0.25">
      <c r="A9247" s="63" t="s">
        <v>6594</v>
      </c>
      <c r="B9247" s="63"/>
      <c r="C9247" s="63"/>
      <c r="D9247" s="63"/>
      <c r="E9247" s="63"/>
      <c r="F9247" s="63"/>
      <c r="G9247" s="63"/>
      <c r="H9247" s="63"/>
      <c r="I9247" s="63"/>
    </row>
    <row r="9248" spans="1:9" ht="15" customHeight="1" x14ac:dyDescent="0.25">
      <c r="A9248" s="64" t="s">
        <v>3865</v>
      </c>
      <c r="B9248" s="64"/>
      <c r="C9248" s="65" t="s">
        <v>3</v>
      </c>
      <c r="D9248" s="65"/>
      <c r="E9248" s="65"/>
      <c r="F9248" s="12" t="s">
        <v>4</v>
      </c>
      <c r="G9248" s="12" t="s">
        <v>3725</v>
      </c>
      <c r="H9248" s="12" t="s">
        <v>3726</v>
      </c>
      <c r="I9248" s="12" t="s">
        <v>3727</v>
      </c>
    </row>
    <row r="9249" spans="1:9" ht="45.95" customHeight="1" x14ac:dyDescent="0.25">
      <c r="A9249" s="13" t="s">
        <v>4139</v>
      </c>
      <c r="B9249" s="14" t="s">
        <v>4140</v>
      </c>
      <c r="C9249" s="66" t="s">
        <v>17</v>
      </c>
      <c r="D9249" s="66"/>
      <c r="E9249" s="66"/>
      <c r="F9249" s="13" t="s">
        <v>3868</v>
      </c>
      <c r="G9249" s="15">
        <v>0.81859999999999999</v>
      </c>
      <c r="H9249" s="16">
        <v>79.12</v>
      </c>
      <c r="I9249" s="16">
        <f>TRUNC(TRUNC(G9249,8)*H9249,2)</f>
        <v>64.760000000000005</v>
      </c>
    </row>
    <row r="9250" spans="1:9" ht="45.95" customHeight="1" x14ac:dyDescent="0.25">
      <c r="A9250" s="13" t="s">
        <v>4141</v>
      </c>
      <c r="B9250" s="14" t="s">
        <v>4142</v>
      </c>
      <c r="C9250" s="66" t="s">
        <v>17</v>
      </c>
      <c r="D9250" s="66"/>
      <c r="E9250" s="66"/>
      <c r="F9250" s="13" t="s">
        <v>3829</v>
      </c>
      <c r="G9250" s="15">
        <v>0.4017</v>
      </c>
      <c r="H9250" s="16">
        <v>164.77</v>
      </c>
      <c r="I9250" s="16">
        <f>TRUNC(TRUNC(G9250,8)*H9250,2)</f>
        <v>66.180000000000007</v>
      </c>
    </row>
    <row r="9251" spans="1:9" ht="18" customHeight="1" x14ac:dyDescent="0.25">
      <c r="A9251" s="8"/>
      <c r="B9251" s="8"/>
      <c r="C9251" s="8"/>
      <c r="D9251" s="8"/>
      <c r="E9251" s="8"/>
      <c r="F9251" s="8"/>
      <c r="G9251" s="67" t="s">
        <v>3871</v>
      </c>
      <c r="H9251" s="67"/>
      <c r="I9251" s="17">
        <f>SUM(I9249:I9250)</f>
        <v>130.94</v>
      </c>
    </row>
    <row r="9252" spans="1:9" ht="15" customHeight="1" x14ac:dyDescent="0.25">
      <c r="A9252" s="64" t="s">
        <v>3887</v>
      </c>
      <c r="B9252" s="64"/>
      <c r="C9252" s="65" t="s">
        <v>3</v>
      </c>
      <c r="D9252" s="65"/>
      <c r="E9252" s="65"/>
      <c r="F9252" s="12" t="s">
        <v>4</v>
      </c>
      <c r="G9252" s="12" t="s">
        <v>3725</v>
      </c>
      <c r="H9252" s="12" t="s">
        <v>3726</v>
      </c>
      <c r="I9252" s="12" t="s">
        <v>3727</v>
      </c>
    </row>
    <row r="9253" spans="1:9" ht="29.1" customHeight="1" x14ac:dyDescent="0.25">
      <c r="A9253" s="13" t="s">
        <v>4521</v>
      </c>
      <c r="B9253" s="14" t="s">
        <v>4522</v>
      </c>
      <c r="C9253" s="66" t="s">
        <v>17</v>
      </c>
      <c r="D9253" s="66"/>
      <c r="E9253" s="66"/>
      <c r="F9253" s="13" t="s">
        <v>61</v>
      </c>
      <c r="G9253" s="15">
        <v>1</v>
      </c>
      <c r="H9253" s="16">
        <v>129.54</v>
      </c>
      <c r="I9253" s="16">
        <f>TRUNC(TRUNC(G9253,8)*H9253,2)</f>
        <v>129.54</v>
      </c>
    </row>
    <row r="9254" spans="1:9" ht="38.1" customHeight="1" x14ac:dyDescent="0.25">
      <c r="A9254" s="13" t="s">
        <v>6595</v>
      </c>
      <c r="B9254" s="14" t="s">
        <v>6596</v>
      </c>
      <c r="C9254" s="66" t="s">
        <v>17</v>
      </c>
      <c r="D9254" s="66"/>
      <c r="E9254" s="66"/>
      <c r="F9254" s="13" t="s">
        <v>61</v>
      </c>
      <c r="G9254" s="15">
        <v>3</v>
      </c>
      <c r="H9254" s="16">
        <v>310.35000000000002</v>
      </c>
      <c r="I9254" s="16">
        <f>TRUNC(TRUNC(G9254,8)*H9254,2)</f>
        <v>931.05</v>
      </c>
    </row>
    <row r="9255" spans="1:9" ht="21" customHeight="1" x14ac:dyDescent="0.25">
      <c r="A9255" s="13" t="s">
        <v>4173</v>
      </c>
      <c r="B9255" s="14" t="s">
        <v>4174</v>
      </c>
      <c r="C9255" s="66" t="s">
        <v>17</v>
      </c>
      <c r="D9255" s="66"/>
      <c r="E9255" s="66"/>
      <c r="F9255" s="13" t="s">
        <v>76</v>
      </c>
      <c r="G9255" s="15">
        <v>0.73180000000000001</v>
      </c>
      <c r="H9255" s="16">
        <v>134.02000000000001</v>
      </c>
      <c r="I9255" s="16">
        <f>TRUNC(TRUNC(G9255,8)*H9255,2)</f>
        <v>98.07</v>
      </c>
    </row>
    <row r="9256" spans="1:9" ht="15" customHeight="1" x14ac:dyDescent="0.25">
      <c r="A9256" s="8"/>
      <c r="B9256" s="8"/>
      <c r="C9256" s="8"/>
      <c r="D9256" s="8"/>
      <c r="E9256" s="8"/>
      <c r="F9256" s="8"/>
      <c r="G9256" s="67" t="s">
        <v>3896</v>
      </c>
      <c r="H9256" s="67"/>
      <c r="I9256" s="17">
        <f>SUM(I9253:I9255)</f>
        <v>1158.6599999999999</v>
      </c>
    </row>
    <row r="9257" spans="1:9" ht="15" customHeight="1" x14ac:dyDescent="0.25">
      <c r="A9257" s="64" t="s">
        <v>3872</v>
      </c>
      <c r="B9257" s="64"/>
      <c r="C9257" s="65" t="s">
        <v>3</v>
      </c>
      <c r="D9257" s="65"/>
      <c r="E9257" s="65"/>
      <c r="F9257" s="12" t="s">
        <v>4</v>
      </c>
      <c r="G9257" s="12" t="s">
        <v>3725</v>
      </c>
      <c r="H9257" s="12" t="s">
        <v>3726</v>
      </c>
      <c r="I9257" s="12" t="s">
        <v>3727</v>
      </c>
    </row>
    <row r="9258" spans="1:9" ht="15" customHeight="1" x14ac:dyDescent="0.25">
      <c r="A9258" s="13" t="s">
        <v>3948</v>
      </c>
      <c r="B9258" s="14" t="s">
        <v>3949</v>
      </c>
      <c r="C9258" s="66" t="s">
        <v>17</v>
      </c>
      <c r="D9258" s="66"/>
      <c r="E9258" s="66"/>
      <c r="F9258" s="13" t="s">
        <v>25</v>
      </c>
      <c r="G9258" s="15">
        <v>1.2258</v>
      </c>
      <c r="H9258" s="16">
        <v>33.520000000000003</v>
      </c>
      <c r="I9258" s="16">
        <f>TRUNC(TRUNC(G9258,8)*H9258,2)</f>
        <v>41.08</v>
      </c>
    </row>
    <row r="9259" spans="1:9" ht="15" customHeight="1" x14ac:dyDescent="0.25">
      <c r="A9259" s="13" t="s">
        <v>3899</v>
      </c>
      <c r="B9259" s="14" t="s">
        <v>3900</v>
      </c>
      <c r="C9259" s="66" t="s">
        <v>17</v>
      </c>
      <c r="D9259" s="66"/>
      <c r="E9259" s="66"/>
      <c r="F9259" s="13" t="s">
        <v>25</v>
      </c>
      <c r="G9259" s="15">
        <v>0.96319999999999995</v>
      </c>
      <c r="H9259" s="16">
        <v>24.37</v>
      </c>
      <c r="I9259" s="16">
        <f>TRUNC(TRUNC(G9259,8)*H9259,2)</f>
        <v>23.47</v>
      </c>
    </row>
    <row r="9260" spans="1:9" ht="18" customHeight="1" x14ac:dyDescent="0.25">
      <c r="A9260" s="8"/>
      <c r="B9260" s="8"/>
      <c r="C9260" s="8"/>
      <c r="D9260" s="8"/>
      <c r="E9260" s="8"/>
      <c r="F9260" s="8"/>
      <c r="G9260" s="67" t="s">
        <v>3875</v>
      </c>
      <c r="H9260" s="67"/>
      <c r="I9260" s="17">
        <f>SUM(I9258:I9259)</f>
        <v>64.55</v>
      </c>
    </row>
    <row r="9261" spans="1:9" ht="15" customHeight="1" x14ac:dyDescent="0.25">
      <c r="A9261" s="64" t="s">
        <v>3741</v>
      </c>
      <c r="B9261" s="64"/>
      <c r="C9261" s="65" t="s">
        <v>3</v>
      </c>
      <c r="D9261" s="65"/>
      <c r="E9261" s="65"/>
      <c r="F9261" s="12" t="s">
        <v>4</v>
      </c>
      <c r="G9261" s="12" t="s">
        <v>3725</v>
      </c>
      <c r="H9261" s="12" t="s">
        <v>3726</v>
      </c>
      <c r="I9261" s="12" t="s">
        <v>3727</v>
      </c>
    </row>
    <row r="9262" spans="1:9" ht="29.1" customHeight="1" x14ac:dyDescent="0.25">
      <c r="A9262" s="13" t="s">
        <v>4152</v>
      </c>
      <c r="B9262" s="14" t="s">
        <v>4153</v>
      </c>
      <c r="C9262" s="66" t="s">
        <v>17</v>
      </c>
      <c r="D9262" s="66"/>
      <c r="E9262" s="66"/>
      <c r="F9262" s="13" t="s">
        <v>76</v>
      </c>
      <c r="G9262" s="15">
        <v>3.6600000000000001E-2</v>
      </c>
      <c r="H9262" s="16">
        <v>698.78</v>
      </c>
      <c r="I9262" s="16">
        <f>TRUNC(TRUNC(G9262,8)*H9262,2)</f>
        <v>25.57</v>
      </c>
    </row>
    <row r="9263" spans="1:9" ht="29.1" customHeight="1" x14ac:dyDescent="0.25">
      <c r="A9263" s="13" t="s">
        <v>4518</v>
      </c>
      <c r="B9263" s="14" t="s">
        <v>4519</v>
      </c>
      <c r="C9263" s="66" t="s">
        <v>17</v>
      </c>
      <c r="D9263" s="66"/>
      <c r="E9263" s="66"/>
      <c r="F9263" s="13" t="s">
        <v>76</v>
      </c>
      <c r="G9263" s="15">
        <v>1.54E-2</v>
      </c>
      <c r="H9263" s="16">
        <v>4352.03</v>
      </c>
      <c r="I9263" s="16">
        <f>TRUNC(TRUNC(G9263,8)*H9263,2)</f>
        <v>67.02</v>
      </c>
    </row>
    <row r="9264" spans="1:9" ht="29.1" customHeight="1" x14ac:dyDescent="0.25">
      <c r="A9264" s="13" t="s">
        <v>6597</v>
      </c>
      <c r="B9264" s="14" t="s">
        <v>6598</v>
      </c>
      <c r="C9264" s="66" t="s">
        <v>17</v>
      </c>
      <c r="D9264" s="66"/>
      <c r="E9264" s="66"/>
      <c r="F9264" s="13" t="s">
        <v>76</v>
      </c>
      <c r="G9264" s="15">
        <v>0.1164</v>
      </c>
      <c r="H9264" s="16">
        <v>3158.47</v>
      </c>
      <c r="I9264" s="16">
        <f>TRUNC(TRUNC(G9264,8)*H9264,2)</f>
        <v>367.64</v>
      </c>
    </row>
    <row r="9265" spans="1:9" ht="29.1" customHeight="1" x14ac:dyDescent="0.25">
      <c r="A9265" s="13" t="s">
        <v>4333</v>
      </c>
      <c r="B9265" s="14" t="s">
        <v>4334</v>
      </c>
      <c r="C9265" s="66" t="s">
        <v>17</v>
      </c>
      <c r="D9265" s="66"/>
      <c r="E9265" s="66"/>
      <c r="F9265" s="13" t="s">
        <v>76</v>
      </c>
      <c r="G9265" s="15">
        <v>0.15390000000000001</v>
      </c>
      <c r="H9265" s="16">
        <v>289.97000000000003</v>
      </c>
      <c r="I9265" s="16">
        <f>TRUNC(TRUNC(G9265,8)*H9265,2)</f>
        <v>44.62</v>
      </c>
    </row>
    <row r="9266" spans="1:9" ht="15" customHeight="1" x14ac:dyDescent="0.25">
      <c r="A9266" s="8"/>
      <c r="B9266" s="8"/>
      <c r="C9266" s="8"/>
      <c r="D9266" s="8"/>
      <c r="E9266" s="8"/>
      <c r="F9266" s="8"/>
      <c r="G9266" s="67" t="s">
        <v>3744</v>
      </c>
      <c r="H9266" s="67"/>
      <c r="I9266" s="17">
        <f>SUM(I9262:I9265)</f>
        <v>504.85</v>
      </c>
    </row>
    <row r="9267" spans="1:9" ht="15" customHeight="1" x14ac:dyDescent="0.25">
      <c r="A9267" s="8"/>
      <c r="B9267" s="8"/>
      <c r="C9267" s="8"/>
      <c r="D9267" s="8"/>
      <c r="E9267" s="8"/>
      <c r="F9267" s="8"/>
      <c r="G9267" s="68" t="s">
        <v>3745</v>
      </c>
      <c r="H9267" s="68"/>
      <c r="I9267" s="4">
        <f>ROUND(SUM(I9251,I9256,I9260,I9266),2)</f>
        <v>1859</v>
      </c>
    </row>
    <row r="9268" spans="1:9" ht="9.9499999999999993" customHeight="1" x14ac:dyDescent="0.25">
      <c r="A9268" s="8"/>
      <c r="B9268" s="8"/>
      <c r="C9268" s="8"/>
      <c r="D9268" s="8"/>
      <c r="E9268" s="8"/>
      <c r="F9268" s="8"/>
      <c r="G9268" s="62"/>
      <c r="H9268" s="62"/>
      <c r="I9268" s="62"/>
    </row>
    <row r="9269" spans="1:9" ht="20.100000000000001" customHeight="1" x14ac:dyDescent="0.25">
      <c r="A9269" s="63" t="s">
        <v>6599</v>
      </c>
      <c r="B9269" s="63"/>
      <c r="C9269" s="63"/>
      <c r="D9269" s="63"/>
      <c r="E9269" s="63"/>
      <c r="F9269" s="63"/>
      <c r="G9269" s="63"/>
      <c r="H9269" s="63"/>
      <c r="I9269" s="63"/>
    </row>
    <row r="9270" spans="1:9" ht="15" customHeight="1" x14ac:dyDescent="0.25">
      <c r="A9270" s="64" t="s">
        <v>3887</v>
      </c>
      <c r="B9270" s="64"/>
      <c r="C9270" s="65" t="s">
        <v>3</v>
      </c>
      <c r="D9270" s="65"/>
      <c r="E9270" s="65"/>
      <c r="F9270" s="12" t="s">
        <v>4</v>
      </c>
      <c r="G9270" s="12" t="s">
        <v>3725</v>
      </c>
      <c r="H9270" s="12" t="s">
        <v>3726</v>
      </c>
      <c r="I9270" s="12" t="s">
        <v>3727</v>
      </c>
    </row>
    <row r="9271" spans="1:9" ht="29.1" customHeight="1" x14ac:dyDescent="0.25">
      <c r="A9271" s="13" t="s">
        <v>4492</v>
      </c>
      <c r="B9271" s="14" t="s">
        <v>4493</v>
      </c>
      <c r="C9271" s="66" t="s">
        <v>17</v>
      </c>
      <c r="D9271" s="66"/>
      <c r="E9271" s="66"/>
      <c r="F9271" s="13" t="s">
        <v>61</v>
      </c>
      <c r="G9271" s="15">
        <v>1.67E-2</v>
      </c>
      <c r="H9271" s="16">
        <v>26.04</v>
      </c>
      <c r="I9271" s="16">
        <f>TRUNC(TRUNC(G9271,8)*H9271,2)</f>
        <v>0.43</v>
      </c>
    </row>
    <row r="9272" spans="1:9" ht="21" customHeight="1" x14ac:dyDescent="0.25">
      <c r="A9272" s="13" t="s">
        <v>6600</v>
      </c>
      <c r="B9272" s="14" t="s">
        <v>6601</v>
      </c>
      <c r="C9272" s="66" t="s">
        <v>17</v>
      </c>
      <c r="D9272" s="66"/>
      <c r="E9272" s="66"/>
      <c r="F9272" s="13" t="s">
        <v>178</v>
      </c>
      <c r="G9272" s="15">
        <v>1.05</v>
      </c>
      <c r="H9272" s="16">
        <v>118.14</v>
      </c>
      <c r="I9272" s="16">
        <f>TRUNC(TRUNC(G9272,8)*H9272,2)</f>
        <v>124.04</v>
      </c>
    </row>
    <row r="9273" spans="1:9" ht="15" customHeight="1" x14ac:dyDescent="0.25">
      <c r="A9273" s="8"/>
      <c r="B9273" s="8"/>
      <c r="C9273" s="8"/>
      <c r="D9273" s="8"/>
      <c r="E9273" s="8"/>
      <c r="F9273" s="8"/>
      <c r="G9273" s="67" t="s">
        <v>3896</v>
      </c>
      <c r="H9273" s="67"/>
      <c r="I9273" s="17">
        <f>SUM(I9271:I9272)</f>
        <v>124.47000000000001</v>
      </c>
    </row>
    <row r="9274" spans="1:9" ht="15" customHeight="1" x14ac:dyDescent="0.25">
      <c r="A9274" s="64" t="s">
        <v>3872</v>
      </c>
      <c r="B9274" s="64"/>
      <c r="C9274" s="65" t="s">
        <v>3</v>
      </c>
      <c r="D9274" s="65"/>
      <c r="E9274" s="65"/>
      <c r="F9274" s="12" t="s">
        <v>4</v>
      </c>
      <c r="G9274" s="12" t="s">
        <v>3725</v>
      </c>
      <c r="H9274" s="12" t="s">
        <v>3726</v>
      </c>
      <c r="I9274" s="12" t="s">
        <v>3727</v>
      </c>
    </row>
    <row r="9275" spans="1:9" ht="21" customHeight="1" x14ac:dyDescent="0.25">
      <c r="A9275" s="13" t="s">
        <v>4497</v>
      </c>
      <c r="B9275" s="14" t="s">
        <v>4498</v>
      </c>
      <c r="C9275" s="66" t="s">
        <v>17</v>
      </c>
      <c r="D9275" s="66"/>
      <c r="E9275" s="66"/>
      <c r="F9275" s="13" t="s">
        <v>25</v>
      </c>
      <c r="G9275" s="15">
        <v>0.10299999999999999</v>
      </c>
      <c r="H9275" s="16">
        <v>28.47</v>
      </c>
      <c r="I9275" s="16">
        <f>TRUNC(TRUNC(G9275,8)*H9275,2)</f>
        <v>2.93</v>
      </c>
    </row>
    <row r="9276" spans="1:9" ht="15" customHeight="1" x14ac:dyDescent="0.25">
      <c r="A9276" s="13" t="s">
        <v>3899</v>
      </c>
      <c r="B9276" s="14" t="s">
        <v>3900</v>
      </c>
      <c r="C9276" s="66" t="s">
        <v>17</v>
      </c>
      <c r="D9276" s="66"/>
      <c r="E9276" s="66"/>
      <c r="F9276" s="13" t="s">
        <v>25</v>
      </c>
      <c r="G9276" s="15">
        <v>0.10299999999999999</v>
      </c>
      <c r="H9276" s="16">
        <v>24.37</v>
      </c>
      <c r="I9276" s="16">
        <f>TRUNC(TRUNC(G9276,8)*H9276,2)</f>
        <v>2.5099999999999998</v>
      </c>
    </row>
    <row r="9277" spans="1:9" ht="18" customHeight="1" x14ac:dyDescent="0.25">
      <c r="A9277" s="8"/>
      <c r="B9277" s="8"/>
      <c r="C9277" s="8"/>
      <c r="D9277" s="8"/>
      <c r="E9277" s="8"/>
      <c r="F9277" s="8"/>
      <c r="G9277" s="67" t="s">
        <v>3875</v>
      </c>
      <c r="H9277" s="67"/>
      <c r="I9277" s="17">
        <f>SUM(I9275:I9276)</f>
        <v>5.4399999999999995</v>
      </c>
    </row>
    <row r="9278" spans="1:9" ht="15" customHeight="1" x14ac:dyDescent="0.25">
      <c r="A9278" s="8"/>
      <c r="B9278" s="8"/>
      <c r="C9278" s="8"/>
      <c r="D9278" s="8"/>
      <c r="E9278" s="8"/>
      <c r="F9278" s="8"/>
      <c r="G9278" s="68" t="s">
        <v>3745</v>
      </c>
      <c r="H9278" s="68"/>
      <c r="I9278" s="4">
        <f>ROUND(SUM(I9273,I9277),2)</f>
        <v>129.91</v>
      </c>
    </row>
    <row r="9279" spans="1:9" ht="9.9499999999999993" customHeight="1" x14ac:dyDescent="0.25">
      <c r="A9279" s="8"/>
      <c r="B9279" s="8"/>
      <c r="C9279" s="8"/>
      <c r="D9279" s="8"/>
      <c r="E9279" s="8"/>
      <c r="F9279" s="8"/>
      <c r="G9279" s="62"/>
      <c r="H9279" s="62"/>
      <c r="I9279" s="62"/>
    </row>
    <row r="9280" spans="1:9" ht="20.100000000000001" customHeight="1" x14ac:dyDescent="0.25">
      <c r="A9280" s="63" t="s">
        <v>6602</v>
      </c>
      <c r="B9280" s="63"/>
      <c r="C9280" s="63"/>
      <c r="D9280" s="63"/>
      <c r="E9280" s="63"/>
      <c r="F9280" s="63"/>
      <c r="G9280" s="63"/>
      <c r="H9280" s="63"/>
      <c r="I9280" s="63"/>
    </row>
    <row r="9281" spans="1:9" ht="15" customHeight="1" x14ac:dyDescent="0.25">
      <c r="A9281" s="64" t="s">
        <v>3887</v>
      </c>
      <c r="B9281" s="64"/>
      <c r="C9281" s="65" t="s">
        <v>3</v>
      </c>
      <c r="D9281" s="65"/>
      <c r="E9281" s="65"/>
      <c r="F9281" s="12" t="s">
        <v>4</v>
      </c>
      <c r="G9281" s="12" t="s">
        <v>3725</v>
      </c>
      <c r="H9281" s="12" t="s">
        <v>3726</v>
      </c>
      <c r="I9281" s="12" t="s">
        <v>3727</v>
      </c>
    </row>
    <row r="9282" spans="1:9" ht="29.1" customHeight="1" x14ac:dyDescent="0.25">
      <c r="A9282" s="13" t="s">
        <v>4492</v>
      </c>
      <c r="B9282" s="14" t="s">
        <v>4493</v>
      </c>
      <c r="C9282" s="66" t="s">
        <v>17</v>
      </c>
      <c r="D9282" s="66"/>
      <c r="E9282" s="66"/>
      <c r="F9282" s="13" t="s">
        <v>61</v>
      </c>
      <c r="G9282" s="15">
        <v>1.46E-2</v>
      </c>
      <c r="H9282" s="16">
        <v>26.04</v>
      </c>
      <c r="I9282" s="16">
        <f>TRUNC(TRUNC(G9282,8)*H9282,2)</f>
        <v>0.38</v>
      </c>
    </row>
    <row r="9283" spans="1:9" ht="21" customHeight="1" x14ac:dyDescent="0.25">
      <c r="A9283" s="13" t="s">
        <v>6603</v>
      </c>
      <c r="B9283" s="14" t="s">
        <v>6604</v>
      </c>
      <c r="C9283" s="66" t="s">
        <v>17</v>
      </c>
      <c r="D9283" s="66"/>
      <c r="E9283" s="66"/>
      <c r="F9283" s="13" t="s">
        <v>178</v>
      </c>
      <c r="G9283" s="15">
        <v>1.05</v>
      </c>
      <c r="H9283" s="16">
        <v>69.56</v>
      </c>
      <c r="I9283" s="16">
        <f>TRUNC(TRUNC(G9283,8)*H9283,2)</f>
        <v>73.03</v>
      </c>
    </row>
    <row r="9284" spans="1:9" ht="15" customHeight="1" x14ac:dyDescent="0.25">
      <c r="A9284" s="8"/>
      <c r="B9284" s="8"/>
      <c r="C9284" s="8"/>
      <c r="D9284" s="8"/>
      <c r="E9284" s="8"/>
      <c r="F9284" s="8"/>
      <c r="G9284" s="67" t="s">
        <v>3896</v>
      </c>
      <c r="H9284" s="67"/>
      <c r="I9284" s="17">
        <f>SUM(I9282:I9283)</f>
        <v>73.41</v>
      </c>
    </row>
    <row r="9285" spans="1:9" ht="15" customHeight="1" x14ac:dyDescent="0.25">
      <c r="A9285" s="64" t="s">
        <v>3872</v>
      </c>
      <c r="B9285" s="64"/>
      <c r="C9285" s="65" t="s">
        <v>3</v>
      </c>
      <c r="D9285" s="65"/>
      <c r="E9285" s="65"/>
      <c r="F9285" s="12" t="s">
        <v>4</v>
      </c>
      <c r="G9285" s="12" t="s">
        <v>3725</v>
      </c>
      <c r="H9285" s="12" t="s">
        <v>3726</v>
      </c>
      <c r="I9285" s="12" t="s">
        <v>3727</v>
      </c>
    </row>
    <row r="9286" spans="1:9" ht="21" customHeight="1" x14ac:dyDescent="0.25">
      <c r="A9286" s="13" t="s">
        <v>4497</v>
      </c>
      <c r="B9286" s="14" t="s">
        <v>4498</v>
      </c>
      <c r="C9286" s="66" t="s">
        <v>17</v>
      </c>
      <c r="D9286" s="66"/>
      <c r="E9286" s="66"/>
      <c r="F9286" s="13" t="s">
        <v>25</v>
      </c>
      <c r="G9286" s="15">
        <v>8.9200000000000002E-2</v>
      </c>
      <c r="H9286" s="16">
        <v>28.47</v>
      </c>
      <c r="I9286" s="16">
        <f>TRUNC(TRUNC(G9286,8)*H9286,2)</f>
        <v>2.5299999999999998</v>
      </c>
    </row>
    <row r="9287" spans="1:9" ht="15" customHeight="1" x14ac:dyDescent="0.25">
      <c r="A9287" s="13" t="s">
        <v>3899</v>
      </c>
      <c r="B9287" s="14" t="s">
        <v>3900</v>
      </c>
      <c r="C9287" s="66" t="s">
        <v>17</v>
      </c>
      <c r="D9287" s="66"/>
      <c r="E9287" s="66"/>
      <c r="F9287" s="13" t="s">
        <v>25</v>
      </c>
      <c r="G9287" s="15">
        <v>8.9200000000000002E-2</v>
      </c>
      <c r="H9287" s="16">
        <v>24.37</v>
      </c>
      <c r="I9287" s="16">
        <f>TRUNC(TRUNC(G9287,8)*H9287,2)</f>
        <v>2.17</v>
      </c>
    </row>
    <row r="9288" spans="1:9" ht="18" customHeight="1" x14ac:dyDescent="0.25">
      <c r="A9288" s="8"/>
      <c r="B9288" s="8"/>
      <c r="C9288" s="8"/>
      <c r="D9288" s="8"/>
      <c r="E9288" s="8"/>
      <c r="F9288" s="8"/>
      <c r="G9288" s="67" t="s">
        <v>3875</v>
      </c>
      <c r="H9288" s="67"/>
      <c r="I9288" s="17">
        <f>SUM(I9286:I9287)</f>
        <v>4.6999999999999993</v>
      </c>
    </row>
    <row r="9289" spans="1:9" ht="15" customHeight="1" x14ac:dyDescent="0.25">
      <c r="A9289" s="8"/>
      <c r="B9289" s="8"/>
      <c r="C9289" s="8"/>
      <c r="D9289" s="8"/>
      <c r="E9289" s="8"/>
      <c r="F9289" s="8"/>
      <c r="G9289" s="68" t="s">
        <v>3745</v>
      </c>
      <c r="H9289" s="68"/>
      <c r="I9289" s="4">
        <f>ROUND(SUM(I9284,I9288),2)</f>
        <v>78.11</v>
      </c>
    </row>
    <row r="9290" spans="1:9" ht="9.9499999999999993" customHeight="1" x14ac:dyDescent="0.25">
      <c r="A9290" s="8"/>
      <c r="B9290" s="8"/>
      <c r="C9290" s="8"/>
      <c r="D9290" s="8"/>
      <c r="E9290" s="8"/>
      <c r="F9290" s="8"/>
      <c r="G9290" s="62"/>
      <c r="H9290" s="62"/>
      <c r="I9290" s="62"/>
    </row>
    <row r="9291" spans="1:9" ht="20.100000000000001" customHeight="1" x14ac:dyDescent="0.25">
      <c r="A9291" s="63" t="s">
        <v>6605</v>
      </c>
      <c r="B9291" s="63"/>
      <c r="C9291" s="63"/>
      <c r="D9291" s="63"/>
      <c r="E9291" s="63"/>
      <c r="F9291" s="63"/>
      <c r="G9291" s="63"/>
      <c r="H9291" s="63"/>
      <c r="I9291" s="63"/>
    </row>
    <row r="9292" spans="1:9" ht="15" customHeight="1" x14ac:dyDescent="0.25">
      <c r="A9292" s="64" t="s">
        <v>3887</v>
      </c>
      <c r="B9292" s="64"/>
      <c r="C9292" s="65" t="s">
        <v>3</v>
      </c>
      <c r="D9292" s="65"/>
      <c r="E9292" s="65"/>
      <c r="F9292" s="12" t="s">
        <v>4</v>
      </c>
      <c r="G9292" s="12" t="s">
        <v>3725</v>
      </c>
      <c r="H9292" s="12" t="s">
        <v>3726</v>
      </c>
      <c r="I9292" s="12" t="s">
        <v>3727</v>
      </c>
    </row>
    <row r="9293" spans="1:9" ht="21" customHeight="1" x14ac:dyDescent="0.25">
      <c r="A9293" s="13" t="s">
        <v>5974</v>
      </c>
      <c r="B9293" s="14" t="s">
        <v>5975</v>
      </c>
      <c r="C9293" s="66" t="s">
        <v>17</v>
      </c>
      <c r="D9293" s="66"/>
      <c r="E9293" s="66"/>
      <c r="F9293" s="13" t="s">
        <v>61</v>
      </c>
      <c r="G9293" s="15">
        <v>3</v>
      </c>
      <c r="H9293" s="16">
        <v>12.58</v>
      </c>
      <c r="I9293" s="16">
        <f>TRUNC(TRUNC(G9293,8)*H9293,2)</f>
        <v>37.74</v>
      </c>
    </row>
    <row r="9294" spans="1:9" ht="29.1" customHeight="1" x14ac:dyDescent="0.25">
      <c r="A9294" s="13" t="s">
        <v>4492</v>
      </c>
      <c r="B9294" s="14" t="s">
        <v>4493</v>
      </c>
      <c r="C9294" s="66" t="s">
        <v>17</v>
      </c>
      <c r="D9294" s="66"/>
      <c r="E9294" s="66"/>
      <c r="F9294" s="13" t="s">
        <v>61</v>
      </c>
      <c r="G9294" s="15">
        <v>0.26250000000000001</v>
      </c>
      <c r="H9294" s="16">
        <v>26.04</v>
      </c>
      <c r="I9294" s="16">
        <f>TRUNC(TRUNC(G9294,8)*H9294,2)</f>
        <v>6.83</v>
      </c>
    </row>
    <row r="9295" spans="1:9" ht="15" customHeight="1" x14ac:dyDescent="0.25">
      <c r="A9295" s="13" t="s">
        <v>6606</v>
      </c>
      <c r="B9295" s="14" t="s">
        <v>6607</v>
      </c>
      <c r="C9295" s="66" t="s">
        <v>17</v>
      </c>
      <c r="D9295" s="66"/>
      <c r="E9295" s="66"/>
      <c r="F9295" s="13" t="s">
        <v>61</v>
      </c>
      <c r="G9295" s="15">
        <v>1</v>
      </c>
      <c r="H9295" s="16">
        <v>102.45</v>
      </c>
      <c r="I9295" s="16">
        <f>TRUNC(TRUNC(G9295,8)*H9295,2)</f>
        <v>102.45</v>
      </c>
    </row>
    <row r="9296" spans="1:9" ht="15" customHeight="1" x14ac:dyDescent="0.25">
      <c r="A9296" s="8"/>
      <c r="B9296" s="8"/>
      <c r="C9296" s="8"/>
      <c r="D9296" s="8"/>
      <c r="E9296" s="8"/>
      <c r="F9296" s="8"/>
      <c r="G9296" s="67" t="s">
        <v>3896</v>
      </c>
      <c r="H9296" s="67"/>
      <c r="I9296" s="17">
        <f>SUM(I9293:I9295)</f>
        <v>147.02000000000001</v>
      </c>
    </row>
    <row r="9297" spans="1:9" ht="15" customHeight="1" x14ac:dyDescent="0.25">
      <c r="A9297" s="64" t="s">
        <v>3872</v>
      </c>
      <c r="B9297" s="64"/>
      <c r="C9297" s="65" t="s">
        <v>3</v>
      </c>
      <c r="D9297" s="65"/>
      <c r="E9297" s="65"/>
      <c r="F9297" s="12" t="s">
        <v>4</v>
      </c>
      <c r="G9297" s="12" t="s">
        <v>3725</v>
      </c>
      <c r="H9297" s="12" t="s">
        <v>3726</v>
      </c>
      <c r="I9297" s="12" t="s">
        <v>3727</v>
      </c>
    </row>
    <row r="9298" spans="1:9" ht="21" customHeight="1" x14ac:dyDescent="0.25">
      <c r="A9298" s="13" t="s">
        <v>3936</v>
      </c>
      <c r="B9298" s="14" t="s">
        <v>3937</v>
      </c>
      <c r="C9298" s="66" t="s">
        <v>17</v>
      </c>
      <c r="D9298" s="66"/>
      <c r="E9298" s="66"/>
      <c r="F9298" s="13" t="s">
        <v>25</v>
      </c>
      <c r="G9298" s="15">
        <v>0.3468</v>
      </c>
      <c r="H9298" s="16">
        <v>24.57</v>
      </c>
      <c r="I9298" s="16">
        <f>TRUNC(TRUNC(G9298,8)*H9298,2)</f>
        <v>8.52</v>
      </c>
    </row>
    <row r="9299" spans="1:9" ht="21" customHeight="1" x14ac:dyDescent="0.25">
      <c r="A9299" s="13" t="s">
        <v>3938</v>
      </c>
      <c r="B9299" s="14" t="s">
        <v>3939</v>
      </c>
      <c r="C9299" s="66" t="s">
        <v>17</v>
      </c>
      <c r="D9299" s="66"/>
      <c r="E9299" s="66"/>
      <c r="F9299" s="13" t="s">
        <v>25</v>
      </c>
      <c r="G9299" s="15">
        <v>0.3468</v>
      </c>
      <c r="H9299" s="16">
        <v>32.799999999999997</v>
      </c>
      <c r="I9299" s="16">
        <f>TRUNC(TRUNC(G9299,8)*H9299,2)</f>
        <v>11.37</v>
      </c>
    </row>
    <row r="9300" spans="1:9" ht="18" customHeight="1" x14ac:dyDescent="0.25">
      <c r="A9300" s="8"/>
      <c r="B9300" s="8"/>
      <c r="C9300" s="8"/>
      <c r="D9300" s="8"/>
      <c r="E9300" s="8"/>
      <c r="F9300" s="8"/>
      <c r="G9300" s="67" t="s">
        <v>3875</v>
      </c>
      <c r="H9300" s="67"/>
      <c r="I9300" s="17">
        <f>SUM(I9298:I9299)</f>
        <v>19.89</v>
      </c>
    </row>
    <row r="9301" spans="1:9" ht="15" customHeight="1" x14ac:dyDescent="0.25">
      <c r="A9301" s="8"/>
      <c r="B9301" s="8"/>
      <c r="C9301" s="8"/>
      <c r="D9301" s="8"/>
      <c r="E9301" s="8"/>
      <c r="F9301" s="8"/>
      <c r="G9301" s="68" t="s">
        <v>3745</v>
      </c>
      <c r="H9301" s="68"/>
      <c r="I9301" s="4">
        <f>ROUND(SUM(I9296,I9300),2)</f>
        <v>166.91</v>
      </c>
    </row>
    <row r="9302" spans="1:9" ht="9.9499999999999993" customHeight="1" x14ac:dyDescent="0.25">
      <c r="A9302" s="8"/>
      <c r="B9302" s="8"/>
      <c r="C9302" s="8"/>
      <c r="D9302" s="8"/>
      <c r="E9302" s="8"/>
      <c r="F9302" s="8"/>
      <c r="G9302" s="62"/>
      <c r="H9302" s="62"/>
      <c r="I9302" s="62"/>
    </row>
    <row r="9303" spans="1:9" ht="20.100000000000001" customHeight="1" x14ac:dyDescent="0.25">
      <c r="A9303" s="63" t="s">
        <v>6608</v>
      </c>
      <c r="B9303" s="63"/>
      <c r="C9303" s="63"/>
      <c r="D9303" s="63"/>
      <c r="E9303" s="63"/>
      <c r="F9303" s="63"/>
      <c r="G9303" s="63"/>
      <c r="H9303" s="63"/>
      <c r="I9303" s="63"/>
    </row>
    <row r="9304" spans="1:9" ht="15" customHeight="1" x14ac:dyDescent="0.25">
      <c r="A9304" s="64" t="s">
        <v>3887</v>
      </c>
      <c r="B9304" s="64"/>
      <c r="C9304" s="65" t="s">
        <v>3</v>
      </c>
      <c r="D9304" s="65"/>
      <c r="E9304" s="65"/>
      <c r="F9304" s="12" t="s">
        <v>4</v>
      </c>
      <c r="G9304" s="12" t="s">
        <v>3725</v>
      </c>
      <c r="H9304" s="12" t="s">
        <v>3726</v>
      </c>
      <c r="I9304" s="12" t="s">
        <v>3727</v>
      </c>
    </row>
    <row r="9305" spans="1:9" ht="21" customHeight="1" x14ac:dyDescent="0.25">
      <c r="A9305" s="13" t="s">
        <v>5974</v>
      </c>
      <c r="B9305" s="14" t="s">
        <v>5975</v>
      </c>
      <c r="C9305" s="66" t="s">
        <v>17</v>
      </c>
      <c r="D9305" s="66"/>
      <c r="E9305" s="66"/>
      <c r="F9305" s="13" t="s">
        <v>61</v>
      </c>
      <c r="G9305" s="15">
        <v>1</v>
      </c>
      <c r="H9305" s="16">
        <v>12.58</v>
      </c>
      <c r="I9305" s="16">
        <f>TRUNC(TRUNC(G9305,8)*H9305,2)</f>
        <v>12.58</v>
      </c>
    </row>
    <row r="9306" spans="1:9" ht="15" customHeight="1" x14ac:dyDescent="0.25">
      <c r="A9306" s="13" t="s">
        <v>6609</v>
      </c>
      <c r="B9306" s="14" t="s">
        <v>6610</v>
      </c>
      <c r="C9306" s="66" t="s">
        <v>17</v>
      </c>
      <c r="D9306" s="66"/>
      <c r="E9306" s="66"/>
      <c r="F9306" s="13" t="s">
        <v>61</v>
      </c>
      <c r="G9306" s="15">
        <v>1</v>
      </c>
      <c r="H9306" s="16">
        <v>55.65</v>
      </c>
      <c r="I9306" s="16">
        <f>TRUNC(TRUNC(G9306,8)*H9306,2)</f>
        <v>55.65</v>
      </c>
    </row>
    <row r="9307" spans="1:9" ht="29.1" customHeight="1" x14ac:dyDescent="0.25">
      <c r="A9307" s="13" t="s">
        <v>4492</v>
      </c>
      <c r="B9307" s="14" t="s">
        <v>4493</v>
      </c>
      <c r="C9307" s="66" t="s">
        <v>17</v>
      </c>
      <c r="D9307" s="66"/>
      <c r="E9307" s="66"/>
      <c r="F9307" s="13" t="s">
        <v>61</v>
      </c>
      <c r="G9307" s="15">
        <v>5.7500000000000002E-2</v>
      </c>
      <c r="H9307" s="16">
        <v>26.04</v>
      </c>
      <c r="I9307" s="16">
        <f>TRUNC(TRUNC(G9307,8)*H9307,2)</f>
        <v>1.49</v>
      </c>
    </row>
    <row r="9308" spans="1:9" ht="15" customHeight="1" x14ac:dyDescent="0.25">
      <c r="A9308" s="8"/>
      <c r="B9308" s="8"/>
      <c r="C9308" s="8"/>
      <c r="D9308" s="8"/>
      <c r="E9308" s="8"/>
      <c r="F9308" s="8"/>
      <c r="G9308" s="67" t="s">
        <v>3896</v>
      </c>
      <c r="H9308" s="67"/>
      <c r="I9308" s="17">
        <f>SUM(I9305:I9307)</f>
        <v>69.72</v>
      </c>
    </row>
    <row r="9309" spans="1:9" ht="15" customHeight="1" x14ac:dyDescent="0.25">
      <c r="A9309" s="64" t="s">
        <v>3872</v>
      </c>
      <c r="B9309" s="64"/>
      <c r="C9309" s="65" t="s">
        <v>3</v>
      </c>
      <c r="D9309" s="65"/>
      <c r="E9309" s="65"/>
      <c r="F9309" s="12" t="s">
        <v>4</v>
      </c>
      <c r="G9309" s="12" t="s">
        <v>3725</v>
      </c>
      <c r="H9309" s="12" t="s">
        <v>3726</v>
      </c>
      <c r="I9309" s="12" t="s">
        <v>3727</v>
      </c>
    </row>
    <row r="9310" spans="1:9" ht="21" customHeight="1" x14ac:dyDescent="0.25">
      <c r="A9310" s="13" t="s">
        <v>3936</v>
      </c>
      <c r="B9310" s="14" t="s">
        <v>3937</v>
      </c>
      <c r="C9310" s="66" t="s">
        <v>17</v>
      </c>
      <c r="D9310" s="66"/>
      <c r="E9310" s="66"/>
      <c r="F9310" s="13" t="s">
        <v>25</v>
      </c>
      <c r="G9310" s="15">
        <v>8.6699999999999999E-2</v>
      </c>
      <c r="H9310" s="16">
        <v>24.57</v>
      </c>
      <c r="I9310" s="16">
        <f>TRUNC(TRUNC(G9310,8)*H9310,2)</f>
        <v>2.13</v>
      </c>
    </row>
    <row r="9311" spans="1:9" ht="21" customHeight="1" x14ac:dyDescent="0.25">
      <c r="A9311" s="13" t="s">
        <v>3938</v>
      </c>
      <c r="B9311" s="14" t="s">
        <v>3939</v>
      </c>
      <c r="C9311" s="66" t="s">
        <v>17</v>
      </c>
      <c r="D9311" s="66"/>
      <c r="E9311" s="66"/>
      <c r="F9311" s="13" t="s">
        <v>25</v>
      </c>
      <c r="G9311" s="15">
        <v>8.6699999999999999E-2</v>
      </c>
      <c r="H9311" s="16">
        <v>32.799999999999997</v>
      </c>
      <c r="I9311" s="16">
        <f>TRUNC(TRUNC(G9311,8)*H9311,2)</f>
        <v>2.84</v>
      </c>
    </row>
    <row r="9312" spans="1:9" ht="18" customHeight="1" x14ac:dyDescent="0.25">
      <c r="A9312" s="8"/>
      <c r="B9312" s="8"/>
      <c r="C9312" s="8"/>
      <c r="D9312" s="8"/>
      <c r="E9312" s="8"/>
      <c r="F9312" s="8"/>
      <c r="G9312" s="67" t="s">
        <v>3875</v>
      </c>
      <c r="H9312" s="67"/>
      <c r="I9312" s="17">
        <f>SUM(I9310:I9311)</f>
        <v>4.97</v>
      </c>
    </row>
    <row r="9313" spans="1:9" ht="15" customHeight="1" x14ac:dyDescent="0.25">
      <c r="A9313" s="8"/>
      <c r="B9313" s="8"/>
      <c r="C9313" s="8"/>
      <c r="D9313" s="8"/>
      <c r="E9313" s="8"/>
      <c r="F9313" s="8"/>
      <c r="G9313" s="68" t="s">
        <v>3745</v>
      </c>
      <c r="H9313" s="68"/>
      <c r="I9313" s="4">
        <f>ROUND(SUM(I9308,I9312),2)</f>
        <v>74.69</v>
      </c>
    </row>
    <row r="9314" spans="1:9" ht="9.9499999999999993" customHeight="1" x14ac:dyDescent="0.25">
      <c r="A9314" s="8"/>
      <c r="B9314" s="8"/>
      <c r="C9314" s="8"/>
      <c r="D9314" s="8"/>
      <c r="E9314" s="8"/>
      <c r="F9314" s="8"/>
      <c r="G9314" s="62"/>
      <c r="H9314" s="62"/>
      <c r="I9314" s="62"/>
    </row>
    <row r="9315" spans="1:9" ht="20.100000000000001" customHeight="1" x14ac:dyDescent="0.25">
      <c r="A9315" s="63" t="s">
        <v>6611</v>
      </c>
      <c r="B9315" s="63"/>
      <c r="C9315" s="63"/>
      <c r="D9315" s="63"/>
      <c r="E9315" s="63"/>
      <c r="F9315" s="63"/>
      <c r="G9315" s="63"/>
      <c r="H9315" s="63"/>
      <c r="I9315" s="63"/>
    </row>
    <row r="9316" spans="1:9" ht="15" customHeight="1" x14ac:dyDescent="0.25">
      <c r="A9316" s="64" t="s">
        <v>3887</v>
      </c>
      <c r="B9316" s="64"/>
      <c r="C9316" s="65" t="s">
        <v>3</v>
      </c>
      <c r="D9316" s="65"/>
      <c r="E9316" s="65"/>
      <c r="F9316" s="12" t="s">
        <v>4</v>
      </c>
      <c r="G9316" s="12" t="s">
        <v>3725</v>
      </c>
      <c r="H9316" s="12" t="s">
        <v>3726</v>
      </c>
      <c r="I9316" s="12" t="s">
        <v>3727</v>
      </c>
    </row>
    <row r="9317" spans="1:9" ht="21" customHeight="1" x14ac:dyDescent="0.25">
      <c r="A9317" s="13" t="s">
        <v>4175</v>
      </c>
      <c r="B9317" s="14" t="s">
        <v>4176</v>
      </c>
      <c r="C9317" s="66" t="s">
        <v>17</v>
      </c>
      <c r="D9317" s="66"/>
      <c r="E9317" s="66"/>
      <c r="F9317" s="13" t="s">
        <v>61</v>
      </c>
      <c r="G9317" s="15">
        <v>269.89139999999998</v>
      </c>
      <c r="H9317" s="16">
        <v>0.6</v>
      </c>
      <c r="I9317" s="16">
        <f>TRUNC(TRUNC(G9317,8)*H9317,2)</f>
        <v>161.93</v>
      </c>
    </row>
    <row r="9318" spans="1:9" ht="15" customHeight="1" x14ac:dyDescent="0.25">
      <c r="A9318" s="8"/>
      <c r="B9318" s="8"/>
      <c r="C9318" s="8"/>
      <c r="D9318" s="8"/>
      <c r="E9318" s="8"/>
      <c r="F9318" s="8"/>
      <c r="G9318" s="67" t="s">
        <v>3896</v>
      </c>
      <c r="H9318" s="67"/>
      <c r="I9318" s="17">
        <f>SUM(I9317:I9317)</f>
        <v>161.93</v>
      </c>
    </row>
    <row r="9319" spans="1:9" ht="15" customHeight="1" x14ac:dyDescent="0.25">
      <c r="A9319" s="64" t="s">
        <v>3872</v>
      </c>
      <c r="B9319" s="64"/>
      <c r="C9319" s="65" t="s">
        <v>3</v>
      </c>
      <c r="D9319" s="65"/>
      <c r="E9319" s="65"/>
      <c r="F9319" s="12" t="s">
        <v>4</v>
      </c>
      <c r="G9319" s="12" t="s">
        <v>3725</v>
      </c>
      <c r="H9319" s="12" t="s">
        <v>3726</v>
      </c>
      <c r="I9319" s="12" t="s">
        <v>3727</v>
      </c>
    </row>
    <row r="9320" spans="1:9" ht="15" customHeight="1" x14ac:dyDescent="0.25">
      <c r="A9320" s="13" t="s">
        <v>3948</v>
      </c>
      <c r="B9320" s="14" t="s">
        <v>3949</v>
      </c>
      <c r="C9320" s="66" t="s">
        <v>17</v>
      </c>
      <c r="D9320" s="66"/>
      <c r="E9320" s="66"/>
      <c r="F9320" s="13" t="s">
        <v>25</v>
      </c>
      <c r="G9320" s="15">
        <v>9.1904000000000003</v>
      </c>
      <c r="H9320" s="16">
        <v>33.520000000000003</v>
      </c>
      <c r="I9320" s="16">
        <f>TRUNC(TRUNC(G9320,8)*H9320,2)</f>
        <v>308.06</v>
      </c>
    </row>
    <row r="9321" spans="1:9" ht="15" customHeight="1" x14ac:dyDescent="0.25">
      <c r="A9321" s="13" t="s">
        <v>3899</v>
      </c>
      <c r="B9321" s="14" t="s">
        <v>3900</v>
      </c>
      <c r="C9321" s="66" t="s">
        <v>17</v>
      </c>
      <c r="D9321" s="66"/>
      <c r="E9321" s="66"/>
      <c r="F9321" s="13" t="s">
        <v>25</v>
      </c>
      <c r="G9321" s="15">
        <v>7.2210999999999999</v>
      </c>
      <c r="H9321" s="16">
        <v>24.37</v>
      </c>
      <c r="I9321" s="16">
        <f>TRUNC(TRUNC(G9321,8)*H9321,2)</f>
        <v>175.97</v>
      </c>
    </row>
    <row r="9322" spans="1:9" ht="18" customHeight="1" x14ac:dyDescent="0.25">
      <c r="A9322" s="8"/>
      <c r="B9322" s="8"/>
      <c r="C9322" s="8"/>
      <c r="D9322" s="8"/>
      <c r="E9322" s="8"/>
      <c r="F9322" s="8"/>
      <c r="G9322" s="67" t="s">
        <v>3875</v>
      </c>
      <c r="H9322" s="67"/>
      <c r="I9322" s="17">
        <f>SUM(I9320:I9321)</f>
        <v>484.03</v>
      </c>
    </row>
    <row r="9323" spans="1:9" ht="15" customHeight="1" x14ac:dyDescent="0.25">
      <c r="A9323" s="64" t="s">
        <v>3741</v>
      </c>
      <c r="B9323" s="64"/>
      <c r="C9323" s="65" t="s">
        <v>3</v>
      </c>
      <c r="D9323" s="65"/>
      <c r="E9323" s="65"/>
      <c r="F9323" s="12" t="s">
        <v>4</v>
      </c>
      <c r="G9323" s="12" t="s">
        <v>3725</v>
      </c>
      <c r="H9323" s="12" t="s">
        <v>3726</v>
      </c>
      <c r="I9323" s="12" t="s">
        <v>3727</v>
      </c>
    </row>
    <row r="9324" spans="1:9" ht="29.1" customHeight="1" x14ac:dyDescent="0.25">
      <c r="A9324" s="13" t="s">
        <v>4177</v>
      </c>
      <c r="B9324" s="14" t="s">
        <v>4178</v>
      </c>
      <c r="C9324" s="66" t="s">
        <v>17</v>
      </c>
      <c r="D9324" s="66"/>
      <c r="E9324" s="66"/>
      <c r="F9324" s="13" t="s">
        <v>76</v>
      </c>
      <c r="G9324" s="15">
        <v>0.40679999999999999</v>
      </c>
      <c r="H9324" s="16">
        <v>851.58</v>
      </c>
      <c r="I9324" s="16">
        <f>TRUNC(TRUNC(G9324,8)*H9324,2)</f>
        <v>346.42</v>
      </c>
    </row>
    <row r="9325" spans="1:9" ht="29.1" customHeight="1" x14ac:dyDescent="0.25">
      <c r="A9325" s="13" t="s">
        <v>4154</v>
      </c>
      <c r="B9325" s="14" t="s">
        <v>4155</v>
      </c>
      <c r="C9325" s="66" t="s">
        <v>17</v>
      </c>
      <c r="D9325" s="66"/>
      <c r="E9325" s="66"/>
      <c r="F9325" s="13" t="s">
        <v>76</v>
      </c>
      <c r="G9325" s="15">
        <v>2.1100000000000001E-2</v>
      </c>
      <c r="H9325" s="16">
        <v>626.83000000000004</v>
      </c>
      <c r="I9325" s="16">
        <f>TRUNC(TRUNC(G9325,8)*H9325,2)</f>
        <v>13.22</v>
      </c>
    </row>
    <row r="9326" spans="1:9" ht="21" customHeight="1" x14ac:dyDescent="0.25">
      <c r="A9326" s="13" t="s">
        <v>4156</v>
      </c>
      <c r="B9326" s="14" t="s">
        <v>4157</v>
      </c>
      <c r="C9326" s="66" t="s">
        <v>17</v>
      </c>
      <c r="D9326" s="66"/>
      <c r="E9326" s="66"/>
      <c r="F9326" s="13" t="s">
        <v>740</v>
      </c>
      <c r="G9326" s="15">
        <v>1.163</v>
      </c>
      <c r="H9326" s="16">
        <v>9.32</v>
      </c>
      <c r="I9326" s="16">
        <f>TRUNC(TRUNC(G9326,8)*H9326,2)</f>
        <v>10.83</v>
      </c>
    </row>
    <row r="9327" spans="1:9" ht="29.1" customHeight="1" x14ac:dyDescent="0.25">
      <c r="A9327" s="13" t="s">
        <v>747</v>
      </c>
      <c r="B9327" s="14" t="s">
        <v>748</v>
      </c>
      <c r="C9327" s="66" t="s">
        <v>17</v>
      </c>
      <c r="D9327" s="66"/>
      <c r="E9327" s="66"/>
      <c r="F9327" s="13" t="s">
        <v>72</v>
      </c>
      <c r="G9327" s="15">
        <v>0.377</v>
      </c>
      <c r="H9327" s="16">
        <v>77.92</v>
      </c>
      <c r="I9327" s="16">
        <f>TRUNC(TRUNC(G9327,8)*H9327,2)</f>
        <v>29.37</v>
      </c>
    </row>
    <row r="9328" spans="1:9" ht="21" customHeight="1" x14ac:dyDescent="0.25">
      <c r="A9328" s="13" t="s">
        <v>4164</v>
      </c>
      <c r="B9328" s="14" t="s">
        <v>4165</v>
      </c>
      <c r="C9328" s="66" t="s">
        <v>17</v>
      </c>
      <c r="D9328" s="66"/>
      <c r="E9328" s="66"/>
      <c r="F9328" s="13" t="s">
        <v>76</v>
      </c>
      <c r="G9328" s="15">
        <v>3.7699999999999997E-2</v>
      </c>
      <c r="H9328" s="16">
        <v>1183</v>
      </c>
      <c r="I9328" s="16">
        <f>TRUNC(TRUNC(G9328,8)*H9328,2)</f>
        <v>44.59</v>
      </c>
    </row>
    <row r="9329" spans="1:9" ht="15" customHeight="1" x14ac:dyDescent="0.25">
      <c r="A9329" s="8"/>
      <c r="B9329" s="8"/>
      <c r="C9329" s="8"/>
      <c r="D9329" s="8"/>
      <c r="E9329" s="8"/>
      <c r="F9329" s="8"/>
      <c r="G9329" s="67" t="s">
        <v>3744</v>
      </c>
      <c r="H9329" s="67"/>
      <c r="I9329" s="17">
        <f>SUM(I9324:I9328)</f>
        <v>444.43000000000006</v>
      </c>
    </row>
    <row r="9330" spans="1:9" ht="15" customHeight="1" x14ac:dyDescent="0.25">
      <c r="A9330" s="8"/>
      <c r="B9330" s="8"/>
      <c r="C9330" s="8"/>
      <c r="D9330" s="8"/>
      <c r="E9330" s="8"/>
      <c r="F9330" s="8"/>
      <c r="G9330" s="68" t="s">
        <v>3745</v>
      </c>
      <c r="H9330" s="68"/>
      <c r="I9330" s="4">
        <f>ROUND(SUM(I9318,I9322,I9329),2)</f>
        <v>1090.3900000000001</v>
      </c>
    </row>
    <row r="9331" spans="1:9" ht="9.9499999999999993" customHeight="1" x14ac:dyDescent="0.25">
      <c r="A9331" s="8"/>
      <c r="B9331" s="8"/>
      <c r="C9331" s="8"/>
      <c r="D9331" s="8"/>
      <c r="E9331" s="8"/>
      <c r="F9331" s="8"/>
      <c r="G9331" s="62"/>
      <c r="H9331" s="62"/>
      <c r="I9331" s="62"/>
    </row>
    <row r="9332" spans="1:9" ht="20.100000000000001" customHeight="1" x14ac:dyDescent="0.25">
      <c r="A9332" s="63" t="s">
        <v>6612</v>
      </c>
      <c r="B9332" s="63"/>
      <c r="C9332" s="63"/>
      <c r="D9332" s="63"/>
      <c r="E9332" s="63"/>
      <c r="F9332" s="63"/>
      <c r="G9332" s="63"/>
      <c r="H9332" s="63"/>
      <c r="I9332" s="63"/>
    </row>
    <row r="9333" spans="1:9" ht="15" customHeight="1" x14ac:dyDescent="0.25">
      <c r="A9333" s="64" t="s">
        <v>3872</v>
      </c>
      <c r="B9333" s="64"/>
      <c r="C9333" s="65" t="s">
        <v>3</v>
      </c>
      <c r="D9333" s="65"/>
      <c r="E9333" s="65"/>
      <c r="F9333" s="12" t="s">
        <v>4</v>
      </c>
      <c r="G9333" s="12" t="s">
        <v>3725</v>
      </c>
      <c r="H9333" s="12" t="s">
        <v>3726</v>
      </c>
      <c r="I9333" s="12" t="s">
        <v>3727</v>
      </c>
    </row>
    <row r="9334" spans="1:9" ht="15" customHeight="1" x14ac:dyDescent="0.25">
      <c r="A9334" s="13" t="s">
        <v>3948</v>
      </c>
      <c r="B9334" s="14" t="s">
        <v>3949</v>
      </c>
      <c r="C9334" s="66" t="s">
        <v>17</v>
      </c>
      <c r="D9334" s="66"/>
      <c r="E9334" s="66"/>
      <c r="F9334" s="13" t="s">
        <v>25</v>
      </c>
      <c r="G9334" s="15">
        <v>0.10150000000000001</v>
      </c>
      <c r="H9334" s="16">
        <v>33.520000000000003</v>
      </c>
      <c r="I9334" s="16">
        <f>TRUNC(TRUNC(G9334,8)*H9334,2)</f>
        <v>3.4</v>
      </c>
    </row>
    <row r="9335" spans="1:9" ht="15" customHeight="1" x14ac:dyDescent="0.25">
      <c r="A9335" s="13" t="s">
        <v>3899</v>
      </c>
      <c r="B9335" s="14" t="s">
        <v>3900</v>
      </c>
      <c r="C9335" s="66" t="s">
        <v>17</v>
      </c>
      <c r="D9335" s="66"/>
      <c r="E9335" s="66"/>
      <c r="F9335" s="13" t="s">
        <v>25</v>
      </c>
      <c r="G9335" s="15">
        <v>7.9799999999999996E-2</v>
      </c>
      <c r="H9335" s="16">
        <v>24.37</v>
      </c>
      <c r="I9335" s="16">
        <f>TRUNC(TRUNC(G9335,8)*H9335,2)</f>
        <v>1.94</v>
      </c>
    </row>
    <row r="9336" spans="1:9" ht="18" customHeight="1" x14ac:dyDescent="0.25">
      <c r="A9336" s="8"/>
      <c r="B9336" s="8"/>
      <c r="C9336" s="8"/>
      <c r="D9336" s="8"/>
      <c r="E9336" s="8"/>
      <c r="F9336" s="8"/>
      <c r="G9336" s="67" t="s">
        <v>3875</v>
      </c>
      <c r="H9336" s="67"/>
      <c r="I9336" s="17">
        <f>SUM(I9334:I9335)</f>
        <v>5.34</v>
      </c>
    </row>
    <row r="9337" spans="1:9" ht="15" customHeight="1" x14ac:dyDescent="0.25">
      <c r="A9337" s="64" t="s">
        <v>3741</v>
      </c>
      <c r="B9337" s="64"/>
      <c r="C9337" s="65" t="s">
        <v>3</v>
      </c>
      <c r="D9337" s="65"/>
      <c r="E9337" s="65"/>
      <c r="F9337" s="12" t="s">
        <v>4</v>
      </c>
      <c r="G9337" s="12" t="s">
        <v>3725</v>
      </c>
      <c r="H9337" s="12" t="s">
        <v>3726</v>
      </c>
      <c r="I9337" s="12" t="s">
        <v>3727</v>
      </c>
    </row>
    <row r="9338" spans="1:9" ht="29.1" customHeight="1" x14ac:dyDescent="0.25">
      <c r="A9338" s="13" t="s">
        <v>4168</v>
      </c>
      <c r="B9338" s="14" t="s">
        <v>4169</v>
      </c>
      <c r="C9338" s="66" t="s">
        <v>17</v>
      </c>
      <c r="D9338" s="66"/>
      <c r="E9338" s="66"/>
      <c r="F9338" s="13" t="s">
        <v>76</v>
      </c>
      <c r="G9338" s="15">
        <v>3.85E-2</v>
      </c>
      <c r="H9338" s="16">
        <v>2733.21</v>
      </c>
      <c r="I9338" s="16">
        <f>TRUNC(TRUNC(G9338,8)*H9338,2)</f>
        <v>105.22</v>
      </c>
    </row>
    <row r="9339" spans="1:9" ht="15" customHeight="1" x14ac:dyDescent="0.25">
      <c r="A9339" s="8"/>
      <c r="B9339" s="8"/>
      <c r="C9339" s="8"/>
      <c r="D9339" s="8"/>
      <c r="E9339" s="8"/>
      <c r="F9339" s="8"/>
      <c r="G9339" s="67" t="s">
        <v>3744</v>
      </c>
      <c r="H9339" s="67"/>
      <c r="I9339" s="17">
        <f>SUM(I9338:I9338)</f>
        <v>105.22</v>
      </c>
    </row>
    <row r="9340" spans="1:9" ht="15" customHeight="1" x14ac:dyDescent="0.25">
      <c r="A9340" s="8"/>
      <c r="B9340" s="8"/>
      <c r="C9340" s="8"/>
      <c r="D9340" s="8"/>
      <c r="E9340" s="8"/>
      <c r="F9340" s="8"/>
      <c r="G9340" s="68" t="s">
        <v>3745</v>
      </c>
      <c r="H9340" s="68"/>
      <c r="I9340" s="4">
        <f>ROUND(SUM(I9336,I9339),2)</f>
        <v>110.56</v>
      </c>
    </row>
    <row r="9341" spans="1:9" ht="9.9499999999999993" customHeight="1" x14ac:dyDescent="0.25">
      <c r="A9341" s="8"/>
      <c r="B9341" s="8"/>
      <c r="C9341" s="8"/>
      <c r="D9341" s="8"/>
      <c r="E9341" s="8"/>
      <c r="F9341" s="8"/>
      <c r="G9341" s="62"/>
      <c r="H9341" s="62"/>
      <c r="I9341" s="62"/>
    </row>
    <row r="9342" spans="1:9" ht="20.100000000000001" customHeight="1" x14ac:dyDescent="0.25">
      <c r="A9342" s="63" t="s">
        <v>6613</v>
      </c>
      <c r="B9342" s="63"/>
      <c r="C9342" s="63"/>
      <c r="D9342" s="63"/>
      <c r="E9342" s="63"/>
      <c r="F9342" s="63"/>
      <c r="G9342" s="63"/>
      <c r="H9342" s="63"/>
      <c r="I9342" s="63"/>
    </row>
    <row r="9343" spans="1:9" ht="15" customHeight="1" x14ac:dyDescent="0.25">
      <c r="A9343" s="64" t="s">
        <v>3741</v>
      </c>
      <c r="B9343" s="64"/>
      <c r="C9343" s="65" t="s">
        <v>3</v>
      </c>
      <c r="D9343" s="65"/>
      <c r="E9343" s="65"/>
      <c r="F9343" s="12" t="s">
        <v>4</v>
      </c>
      <c r="G9343" s="12" t="s">
        <v>3725</v>
      </c>
      <c r="H9343" s="12" t="s">
        <v>3726</v>
      </c>
      <c r="I9343" s="12" t="s">
        <v>3727</v>
      </c>
    </row>
    <row r="9344" spans="1:9" ht="21" customHeight="1" x14ac:dyDescent="0.25">
      <c r="A9344" s="13" t="s">
        <v>5206</v>
      </c>
      <c r="B9344" s="14" t="s">
        <v>5207</v>
      </c>
      <c r="C9344" s="66" t="s">
        <v>17</v>
      </c>
      <c r="D9344" s="66"/>
      <c r="E9344" s="66"/>
      <c r="F9344" s="13" t="s">
        <v>61</v>
      </c>
      <c r="G9344" s="15">
        <v>1</v>
      </c>
      <c r="H9344" s="16">
        <v>11.59</v>
      </c>
      <c r="I9344" s="16">
        <f>TRUNC(TRUNC(G9344,8)*H9344,2)</f>
        <v>11.59</v>
      </c>
    </row>
    <row r="9345" spans="1:9" ht="29.1" customHeight="1" x14ac:dyDescent="0.25">
      <c r="A9345" s="13" t="s">
        <v>2525</v>
      </c>
      <c r="B9345" s="14" t="s">
        <v>2526</v>
      </c>
      <c r="C9345" s="66" t="s">
        <v>17</v>
      </c>
      <c r="D9345" s="66"/>
      <c r="E9345" s="66"/>
      <c r="F9345" s="13" t="s">
        <v>61</v>
      </c>
      <c r="G9345" s="15">
        <v>1</v>
      </c>
      <c r="H9345" s="16">
        <v>794.47</v>
      </c>
      <c r="I9345" s="16">
        <f>TRUNC(TRUNC(G9345,8)*H9345,2)</f>
        <v>794.47</v>
      </c>
    </row>
    <row r="9346" spans="1:9" ht="21" customHeight="1" x14ac:dyDescent="0.25">
      <c r="A9346" s="13" t="s">
        <v>6614</v>
      </c>
      <c r="B9346" s="14" t="s">
        <v>6615</v>
      </c>
      <c r="C9346" s="66" t="s">
        <v>17</v>
      </c>
      <c r="D9346" s="66"/>
      <c r="E9346" s="66"/>
      <c r="F9346" s="13" t="s">
        <v>61</v>
      </c>
      <c r="G9346" s="15">
        <v>1</v>
      </c>
      <c r="H9346" s="16">
        <v>21.72</v>
      </c>
      <c r="I9346" s="16">
        <f>TRUNC(TRUNC(G9346,8)*H9346,2)</f>
        <v>21.72</v>
      </c>
    </row>
    <row r="9347" spans="1:9" ht="29.1" customHeight="1" x14ac:dyDescent="0.25">
      <c r="A9347" s="13" t="s">
        <v>6616</v>
      </c>
      <c r="B9347" s="14" t="s">
        <v>6617</v>
      </c>
      <c r="C9347" s="66" t="s">
        <v>17</v>
      </c>
      <c r="D9347" s="66"/>
      <c r="E9347" s="66"/>
      <c r="F9347" s="13" t="s">
        <v>61</v>
      </c>
      <c r="G9347" s="15">
        <v>1</v>
      </c>
      <c r="H9347" s="16">
        <v>9.84</v>
      </c>
      <c r="I9347" s="16">
        <f>TRUNC(TRUNC(G9347,8)*H9347,2)</f>
        <v>9.84</v>
      </c>
    </row>
    <row r="9348" spans="1:9" ht="15" customHeight="1" x14ac:dyDescent="0.25">
      <c r="A9348" s="8"/>
      <c r="B9348" s="8"/>
      <c r="C9348" s="8"/>
      <c r="D9348" s="8"/>
      <c r="E9348" s="8"/>
      <c r="F9348" s="8"/>
      <c r="G9348" s="67" t="s">
        <v>3744</v>
      </c>
      <c r="H9348" s="67"/>
      <c r="I9348" s="17">
        <f>SUM(I9344:I9347)</f>
        <v>837.62000000000012</v>
      </c>
    </row>
    <row r="9349" spans="1:9" ht="15" customHeight="1" x14ac:dyDescent="0.25">
      <c r="A9349" s="8"/>
      <c r="B9349" s="8"/>
      <c r="C9349" s="8"/>
      <c r="D9349" s="8"/>
      <c r="E9349" s="8"/>
      <c r="F9349" s="8"/>
      <c r="G9349" s="68" t="s">
        <v>3745</v>
      </c>
      <c r="H9349" s="68"/>
      <c r="I9349" s="4">
        <f>ROUND(SUM(I9348),2)</f>
        <v>837.62</v>
      </c>
    </row>
    <row r="9350" spans="1:9" ht="9.9499999999999993" customHeight="1" x14ac:dyDescent="0.25">
      <c r="A9350" s="8"/>
      <c r="B9350" s="8"/>
      <c r="C9350" s="8"/>
      <c r="D9350" s="8"/>
      <c r="E9350" s="8"/>
      <c r="F9350" s="8"/>
      <c r="G9350" s="62"/>
      <c r="H9350" s="62"/>
      <c r="I9350" s="62"/>
    </row>
    <row r="9351" spans="1:9" ht="20.100000000000001" customHeight="1" x14ac:dyDescent="0.25">
      <c r="A9351" s="63" t="s">
        <v>6618</v>
      </c>
      <c r="B9351" s="63"/>
      <c r="C9351" s="63"/>
      <c r="D9351" s="63"/>
      <c r="E9351" s="63"/>
      <c r="F9351" s="63"/>
      <c r="G9351" s="63"/>
      <c r="H9351" s="63"/>
      <c r="I9351" s="63"/>
    </row>
    <row r="9352" spans="1:9" ht="15" customHeight="1" x14ac:dyDescent="0.25">
      <c r="A9352" s="64" t="s">
        <v>3887</v>
      </c>
      <c r="B9352" s="64"/>
      <c r="C9352" s="65" t="s">
        <v>3</v>
      </c>
      <c r="D9352" s="65"/>
      <c r="E9352" s="65"/>
      <c r="F9352" s="12" t="s">
        <v>4</v>
      </c>
      <c r="G9352" s="12" t="s">
        <v>3725</v>
      </c>
      <c r="H9352" s="12" t="s">
        <v>3726</v>
      </c>
      <c r="I9352" s="12" t="s">
        <v>3727</v>
      </c>
    </row>
    <row r="9353" spans="1:9" ht="21" customHeight="1" x14ac:dyDescent="0.25">
      <c r="A9353" s="13" t="s">
        <v>5189</v>
      </c>
      <c r="B9353" s="14" t="s">
        <v>5190</v>
      </c>
      <c r="C9353" s="66" t="s">
        <v>17</v>
      </c>
      <c r="D9353" s="66"/>
      <c r="E9353" s="66"/>
      <c r="F9353" s="13" t="s">
        <v>61</v>
      </c>
      <c r="G9353" s="15">
        <v>2.1000000000000001E-2</v>
      </c>
      <c r="H9353" s="16">
        <v>3.76</v>
      </c>
      <c r="I9353" s="16">
        <f>TRUNC(TRUNC(G9353,8)*H9353,2)</f>
        <v>7.0000000000000007E-2</v>
      </c>
    </row>
    <row r="9354" spans="1:9" ht="29.1" customHeight="1" x14ac:dyDescent="0.25">
      <c r="A9354" s="13" t="s">
        <v>6619</v>
      </c>
      <c r="B9354" s="14" t="s">
        <v>6620</v>
      </c>
      <c r="C9354" s="66" t="s">
        <v>17</v>
      </c>
      <c r="D9354" s="66"/>
      <c r="E9354" s="66"/>
      <c r="F9354" s="13" t="s">
        <v>61</v>
      </c>
      <c r="G9354" s="15">
        <v>1</v>
      </c>
      <c r="H9354" s="16">
        <v>101.12</v>
      </c>
      <c r="I9354" s="16">
        <f>TRUNC(TRUNC(G9354,8)*H9354,2)</f>
        <v>101.12</v>
      </c>
    </row>
    <row r="9355" spans="1:9" ht="15" customHeight="1" x14ac:dyDescent="0.25">
      <c r="A9355" s="8"/>
      <c r="B9355" s="8"/>
      <c r="C9355" s="8"/>
      <c r="D9355" s="8"/>
      <c r="E9355" s="8"/>
      <c r="F9355" s="8"/>
      <c r="G9355" s="67" t="s">
        <v>3896</v>
      </c>
      <c r="H9355" s="67"/>
      <c r="I9355" s="17">
        <f>SUM(I9353:I9354)</f>
        <v>101.19</v>
      </c>
    </row>
    <row r="9356" spans="1:9" ht="15" customHeight="1" x14ac:dyDescent="0.25">
      <c r="A9356" s="64" t="s">
        <v>3872</v>
      </c>
      <c r="B9356" s="64"/>
      <c r="C9356" s="65" t="s">
        <v>3</v>
      </c>
      <c r="D9356" s="65"/>
      <c r="E9356" s="65"/>
      <c r="F9356" s="12" t="s">
        <v>4</v>
      </c>
      <c r="G9356" s="12" t="s">
        <v>3725</v>
      </c>
      <c r="H9356" s="12" t="s">
        <v>3726</v>
      </c>
      <c r="I9356" s="12" t="s">
        <v>3727</v>
      </c>
    </row>
    <row r="9357" spans="1:9" ht="21" customHeight="1" x14ac:dyDescent="0.25">
      <c r="A9357" s="13" t="s">
        <v>3938</v>
      </c>
      <c r="B9357" s="14" t="s">
        <v>3939</v>
      </c>
      <c r="C9357" s="66" t="s">
        <v>17</v>
      </c>
      <c r="D9357" s="66"/>
      <c r="E9357" s="66"/>
      <c r="F9357" s="13" t="s">
        <v>25</v>
      </c>
      <c r="G9357" s="15">
        <v>0.1525</v>
      </c>
      <c r="H9357" s="16">
        <v>32.799999999999997</v>
      </c>
      <c r="I9357" s="16">
        <f>TRUNC(TRUNC(G9357,8)*H9357,2)</f>
        <v>5</v>
      </c>
    </row>
    <row r="9358" spans="1:9" ht="15" customHeight="1" x14ac:dyDescent="0.25">
      <c r="A9358" s="13" t="s">
        <v>3899</v>
      </c>
      <c r="B9358" s="14" t="s">
        <v>3900</v>
      </c>
      <c r="C9358" s="66" t="s">
        <v>17</v>
      </c>
      <c r="D9358" s="66"/>
      <c r="E9358" s="66"/>
      <c r="F9358" s="13" t="s">
        <v>25</v>
      </c>
      <c r="G9358" s="15">
        <v>4.8099999999999997E-2</v>
      </c>
      <c r="H9358" s="16">
        <v>24.37</v>
      </c>
      <c r="I9358" s="16">
        <f>TRUNC(TRUNC(G9358,8)*H9358,2)</f>
        <v>1.17</v>
      </c>
    </row>
    <row r="9359" spans="1:9" ht="18" customHeight="1" x14ac:dyDescent="0.25">
      <c r="A9359" s="8"/>
      <c r="B9359" s="8"/>
      <c r="C9359" s="8"/>
      <c r="D9359" s="8"/>
      <c r="E9359" s="8"/>
      <c r="F9359" s="8"/>
      <c r="G9359" s="67" t="s">
        <v>3875</v>
      </c>
      <c r="H9359" s="67"/>
      <c r="I9359" s="17">
        <f>SUM(I9357:I9358)</f>
        <v>6.17</v>
      </c>
    </row>
    <row r="9360" spans="1:9" ht="15" customHeight="1" x14ac:dyDescent="0.25">
      <c r="A9360" s="8"/>
      <c r="B9360" s="8"/>
      <c r="C9360" s="8"/>
      <c r="D9360" s="8"/>
      <c r="E9360" s="8"/>
      <c r="F9360" s="8"/>
      <c r="G9360" s="68" t="s">
        <v>3745</v>
      </c>
      <c r="H9360" s="68"/>
      <c r="I9360" s="4">
        <f>ROUND(SUM(I9355,I9359),2)</f>
        <v>107.36</v>
      </c>
    </row>
    <row r="9361" spans="1:9" ht="9.9499999999999993" customHeight="1" x14ac:dyDescent="0.25">
      <c r="A9361" s="8"/>
      <c r="B9361" s="8"/>
      <c r="C9361" s="8"/>
      <c r="D9361" s="8"/>
      <c r="E9361" s="8"/>
      <c r="F9361" s="8"/>
      <c r="G9361" s="62"/>
      <c r="H9361" s="62"/>
      <c r="I9361" s="62"/>
    </row>
    <row r="9362" spans="1:9" ht="20.100000000000001" customHeight="1" x14ac:dyDescent="0.25">
      <c r="A9362" s="63" t="s">
        <v>6621</v>
      </c>
      <c r="B9362" s="63"/>
      <c r="C9362" s="63"/>
      <c r="D9362" s="63"/>
      <c r="E9362" s="63"/>
      <c r="F9362" s="63"/>
      <c r="G9362" s="63"/>
      <c r="H9362" s="63"/>
      <c r="I9362" s="63"/>
    </row>
    <row r="9363" spans="1:9" ht="15" customHeight="1" x14ac:dyDescent="0.25">
      <c r="A9363" s="64" t="s">
        <v>3887</v>
      </c>
      <c r="B9363" s="64"/>
      <c r="C9363" s="65" t="s">
        <v>3</v>
      </c>
      <c r="D9363" s="65"/>
      <c r="E9363" s="65"/>
      <c r="F9363" s="12" t="s">
        <v>4</v>
      </c>
      <c r="G9363" s="12" t="s">
        <v>3725</v>
      </c>
      <c r="H9363" s="12" t="s">
        <v>3726</v>
      </c>
      <c r="I9363" s="12" t="s">
        <v>3727</v>
      </c>
    </row>
    <row r="9364" spans="1:9" ht="38.1" customHeight="1" x14ac:dyDescent="0.25">
      <c r="A9364" s="13" t="s">
        <v>5237</v>
      </c>
      <c r="B9364" s="14" t="s">
        <v>5238</v>
      </c>
      <c r="C9364" s="66" t="s">
        <v>17</v>
      </c>
      <c r="D9364" s="66"/>
      <c r="E9364" s="66"/>
      <c r="F9364" s="13" t="s">
        <v>61</v>
      </c>
      <c r="G9364" s="15">
        <v>1</v>
      </c>
      <c r="H9364" s="16">
        <v>17.350000000000001</v>
      </c>
      <c r="I9364" s="16">
        <f>ROUND(ROUND(G9364,8)*H9364,2)</f>
        <v>17.350000000000001</v>
      </c>
    </row>
    <row r="9365" spans="1:9" ht="15" customHeight="1" x14ac:dyDescent="0.25">
      <c r="A9365" s="8"/>
      <c r="B9365" s="8"/>
      <c r="C9365" s="8"/>
      <c r="D9365" s="8"/>
      <c r="E9365" s="8"/>
      <c r="F9365" s="8"/>
      <c r="G9365" s="67" t="s">
        <v>3896</v>
      </c>
      <c r="H9365" s="67"/>
      <c r="I9365" s="17">
        <f>SUM(I9364:I9364)</f>
        <v>17.350000000000001</v>
      </c>
    </row>
    <row r="9366" spans="1:9" ht="15" customHeight="1" x14ac:dyDescent="0.25">
      <c r="A9366" s="64" t="s">
        <v>3872</v>
      </c>
      <c r="B9366" s="64"/>
      <c r="C9366" s="65" t="s">
        <v>3</v>
      </c>
      <c r="D9366" s="65"/>
      <c r="E9366" s="65"/>
      <c r="F9366" s="12" t="s">
        <v>4</v>
      </c>
      <c r="G9366" s="12" t="s">
        <v>3725</v>
      </c>
      <c r="H9366" s="12" t="s">
        <v>3726</v>
      </c>
      <c r="I9366" s="12" t="s">
        <v>3727</v>
      </c>
    </row>
    <row r="9367" spans="1:9" ht="15" customHeight="1" x14ac:dyDescent="0.25">
      <c r="A9367" s="13" t="s">
        <v>3899</v>
      </c>
      <c r="B9367" s="14" t="s">
        <v>3900</v>
      </c>
      <c r="C9367" s="66" t="s">
        <v>17</v>
      </c>
      <c r="D9367" s="66"/>
      <c r="E9367" s="66"/>
      <c r="F9367" s="13" t="s">
        <v>25</v>
      </c>
      <c r="G9367" s="15">
        <v>0.2</v>
      </c>
      <c r="H9367" s="16">
        <v>24.37</v>
      </c>
      <c r="I9367" s="16">
        <f>ROUND(ROUND(G9367,8)*H9367,2)</f>
        <v>4.87</v>
      </c>
    </row>
    <row r="9368" spans="1:9" ht="18" customHeight="1" x14ac:dyDescent="0.25">
      <c r="A9368" s="8"/>
      <c r="B9368" s="8"/>
      <c r="C9368" s="8"/>
      <c r="D9368" s="8"/>
      <c r="E9368" s="8"/>
      <c r="F9368" s="8"/>
      <c r="G9368" s="67" t="s">
        <v>3875</v>
      </c>
      <c r="H9368" s="67"/>
      <c r="I9368" s="17">
        <f>SUM(I9367:I9367)</f>
        <v>4.87</v>
      </c>
    </row>
    <row r="9369" spans="1:9" ht="15" customHeight="1" x14ac:dyDescent="0.25">
      <c r="A9369" s="69" t="s">
        <v>5235</v>
      </c>
      <c r="B9369" s="69"/>
      <c r="C9369" s="69"/>
      <c r="D9369" s="8"/>
      <c r="E9369" s="8"/>
      <c r="F9369" s="8"/>
      <c r="G9369" s="68" t="s">
        <v>3745</v>
      </c>
      <c r="H9369" s="68"/>
      <c r="I9369" s="4">
        <v>22.22</v>
      </c>
    </row>
    <row r="9370" spans="1:9" ht="2.1" customHeight="1" x14ac:dyDescent="0.25">
      <c r="A9370" s="69"/>
      <c r="B9370" s="69"/>
      <c r="C9370" s="69"/>
      <c r="D9370" s="8"/>
      <c r="E9370" s="8"/>
      <c r="F9370" s="8"/>
      <c r="G9370" s="8"/>
      <c r="H9370" s="8"/>
      <c r="I9370" s="8"/>
    </row>
    <row r="9371" spans="1:9" ht="9.9499999999999993" customHeight="1" x14ac:dyDescent="0.25">
      <c r="A9371" s="8"/>
      <c r="B9371" s="8"/>
      <c r="C9371" s="8"/>
      <c r="D9371" s="8"/>
      <c r="E9371" s="8"/>
      <c r="F9371" s="8"/>
      <c r="G9371" s="62"/>
      <c r="H9371" s="62"/>
      <c r="I9371" s="62"/>
    </row>
    <row r="9372" spans="1:9" ht="20.100000000000001" customHeight="1" x14ac:dyDescent="0.25">
      <c r="A9372" s="63" t="s">
        <v>6622</v>
      </c>
      <c r="B9372" s="63"/>
      <c r="C9372" s="63"/>
      <c r="D9372" s="63"/>
      <c r="E9372" s="63"/>
      <c r="F9372" s="63"/>
      <c r="G9372" s="63"/>
      <c r="H9372" s="63"/>
      <c r="I9372" s="63"/>
    </row>
    <row r="9373" spans="1:9" ht="15" customHeight="1" x14ac:dyDescent="0.25">
      <c r="A9373" s="64" t="s">
        <v>3872</v>
      </c>
      <c r="B9373" s="64"/>
      <c r="C9373" s="65" t="s">
        <v>3</v>
      </c>
      <c r="D9373" s="65"/>
      <c r="E9373" s="65"/>
      <c r="F9373" s="12" t="s">
        <v>4</v>
      </c>
      <c r="G9373" s="12" t="s">
        <v>3725</v>
      </c>
      <c r="H9373" s="12" t="s">
        <v>3726</v>
      </c>
      <c r="I9373" s="12" t="s">
        <v>3727</v>
      </c>
    </row>
    <row r="9374" spans="1:9" ht="15" customHeight="1" x14ac:dyDescent="0.25">
      <c r="A9374" s="13" t="s">
        <v>3948</v>
      </c>
      <c r="B9374" s="14" t="s">
        <v>3949</v>
      </c>
      <c r="C9374" s="66" t="s">
        <v>17</v>
      </c>
      <c r="D9374" s="66"/>
      <c r="E9374" s="66"/>
      <c r="F9374" s="13" t="s">
        <v>25</v>
      </c>
      <c r="G9374" s="15">
        <v>0.29749999999999999</v>
      </c>
      <c r="H9374" s="16">
        <v>33.520000000000003</v>
      </c>
      <c r="I9374" s="16">
        <f>TRUNC(TRUNC(G9374,8)*H9374,2)</f>
        <v>9.9700000000000006</v>
      </c>
    </row>
    <row r="9375" spans="1:9" ht="15" customHeight="1" x14ac:dyDescent="0.25">
      <c r="A9375" s="13" t="s">
        <v>3899</v>
      </c>
      <c r="B9375" s="14" t="s">
        <v>3900</v>
      </c>
      <c r="C9375" s="66" t="s">
        <v>17</v>
      </c>
      <c r="D9375" s="66"/>
      <c r="E9375" s="66"/>
      <c r="F9375" s="13" t="s">
        <v>25</v>
      </c>
      <c r="G9375" s="15">
        <v>3.7100000000000001E-2</v>
      </c>
      <c r="H9375" s="16">
        <v>24.37</v>
      </c>
      <c r="I9375" s="16">
        <f>TRUNC(TRUNC(G9375,8)*H9375,2)</f>
        <v>0.9</v>
      </c>
    </row>
    <row r="9376" spans="1:9" ht="18" customHeight="1" x14ac:dyDescent="0.25">
      <c r="A9376" s="8"/>
      <c r="B9376" s="8"/>
      <c r="C9376" s="8"/>
      <c r="D9376" s="8"/>
      <c r="E9376" s="8"/>
      <c r="F9376" s="8"/>
      <c r="G9376" s="67" t="s">
        <v>3875</v>
      </c>
      <c r="H9376" s="67"/>
      <c r="I9376" s="17">
        <f>SUM(I9374:I9375)</f>
        <v>10.870000000000001</v>
      </c>
    </row>
    <row r="9377" spans="1:9" ht="15" customHeight="1" x14ac:dyDescent="0.25">
      <c r="A9377" s="64" t="s">
        <v>3741</v>
      </c>
      <c r="B9377" s="64"/>
      <c r="C9377" s="65" t="s">
        <v>3</v>
      </c>
      <c r="D9377" s="65"/>
      <c r="E9377" s="65"/>
      <c r="F9377" s="12" t="s">
        <v>4</v>
      </c>
      <c r="G9377" s="12" t="s">
        <v>3725</v>
      </c>
      <c r="H9377" s="12" t="s">
        <v>3726</v>
      </c>
      <c r="I9377" s="12" t="s">
        <v>3727</v>
      </c>
    </row>
    <row r="9378" spans="1:9" ht="29.1" customHeight="1" x14ac:dyDescent="0.25">
      <c r="A9378" s="13" t="s">
        <v>4566</v>
      </c>
      <c r="B9378" s="14" t="s">
        <v>4567</v>
      </c>
      <c r="C9378" s="66" t="s">
        <v>17</v>
      </c>
      <c r="D9378" s="66"/>
      <c r="E9378" s="66"/>
      <c r="F9378" s="13" t="s">
        <v>76</v>
      </c>
      <c r="G9378" s="15">
        <v>1.9400000000000001E-2</v>
      </c>
      <c r="H9378" s="16">
        <v>2011.03</v>
      </c>
      <c r="I9378" s="16">
        <f>TRUNC(TRUNC(G9378,8)*H9378,2)</f>
        <v>39.01</v>
      </c>
    </row>
    <row r="9379" spans="1:9" ht="15" customHeight="1" x14ac:dyDescent="0.25">
      <c r="A9379" s="8"/>
      <c r="B9379" s="8"/>
      <c r="C9379" s="8"/>
      <c r="D9379" s="8"/>
      <c r="E9379" s="8"/>
      <c r="F9379" s="8"/>
      <c r="G9379" s="67" t="s">
        <v>3744</v>
      </c>
      <c r="H9379" s="67"/>
      <c r="I9379" s="17">
        <f>SUM(I9378:I9378)</f>
        <v>39.01</v>
      </c>
    </row>
    <row r="9380" spans="1:9" ht="15" customHeight="1" x14ac:dyDescent="0.25">
      <c r="A9380" s="8"/>
      <c r="B9380" s="8"/>
      <c r="C9380" s="8"/>
      <c r="D9380" s="8"/>
      <c r="E9380" s="8"/>
      <c r="F9380" s="8"/>
      <c r="G9380" s="68" t="s">
        <v>3745</v>
      </c>
      <c r="H9380" s="68"/>
      <c r="I9380" s="4">
        <f>ROUND(SUM(I9376,I9379),2)</f>
        <v>49.88</v>
      </c>
    </row>
    <row r="9381" spans="1:9" ht="9.9499999999999993" customHeight="1" x14ac:dyDescent="0.25">
      <c r="A9381" s="8"/>
      <c r="B9381" s="8"/>
      <c r="C9381" s="8"/>
      <c r="D9381" s="8"/>
      <c r="E9381" s="8"/>
      <c r="F9381" s="8"/>
      <c r="G9381" s="62"/>
      <c r="H9381" s="62"/>
      <c r="I9381" s="62"/>
    </row>
    <row r="9382" spans="1:9" ht="20.100000000000001" customHeight="1" x14ac:dyDescent="0.25">
      <c r="A9382" s="63" t="s">
        <v>6623</v>
      </c>
      <c r="B9382" s="63"/>
      <c r="C9382" s="63"/>
      <c r="D9382" s="63"/>
      <c r="E9382" s="63"/>
      <c r="F9382" s="63"/>
      <c r="G9382" s="63"/>
      <c r="H9382" s="63"/>
      <c r="I9382" s="63"/>
    </row>
    <row r="9383" spans="1:9" ht="15" customHeight="1" x14ac:dyDescent="0.25">
      <c r="A9383" s="64" t="s">
        <v>3887</v>
      </c>
      <c r="B9383" s="64"/>
      <c r="C9383" s="65" t="s">
        <v>3</v>
      </c>
      <c r="D9383" s="65"/>
      <c r="E9383" s="65"/>
      <c r="F9383" s="12" t="s">
        <v>4</v>
      </c>
      <c r="G9383" s="12" t="s">
        <v>3725</v>
      </c>
      <c r="H9383" s="12" t="s">
        <v>3726</v>
      </c>
      <c r="I9383" s="12" t="s">
        <v>3727</v>
      </c>
    </row>
    <row r="9384" spans="1:9" ht="15" customHeight="1" x14ac:dyDescent="0.25">
      <c r="A9384" s="13" t="s">
        <v>6174</v>
      </c>
      <c r="B9384" s="14" t="s">
        <v>6175</v>
      </c>
      <c r="C9384" s="66" t="s">
        <v>17</v>
      </c>
      <c r="D9384" s="66"/>
      <c r="E9384" s="66"/>
      <c r="F9384" s="13" t="s">
        <v>740</v>
      </c>
      <c r="G9384" s="15">
        <v>4.91</v>
      </c>
      <c r="H9384" s="16">
        <v>0.89</v>
      </c>
      <c r="I9384" s="16">
        <f>TRUNC(TRUNC(G9384,8)*H9384,2)</f>
        <v>4.3600000000000003</v>
      </c>
    </row>
    <row r="9385" spans="1:9" ht="15" customHeight="1" x14ac:dyDescent="0.25">
      <c r="A9385" s="13" t="s">
        <v>4648</v>
      </c>
      <c r="B9385" s="14" t="s">
        <v>4649</v>
      </c>
      <c r="C9385" s="66" t="s">
        <v>17</v>
      </c>
      <c r="D9385" s="66"/>
      <c r="E9385" s="66"/>
      <c r="F9385" s="13" t="s">
        <v>740</v>
      </c>
      <c r="G9385" s="15">
        <v>0.42199999999999999</v>
      </c>
      <c r="H9385" s="16">
        <v>5.22</v>
      </c>
      <c r="I9385" s="16">
        <f>TRUNC(TRUNC(G9385,8)*H9385,2)</f>
        <v>2.2000000000000002</v>
      </c>
    </row>
    <row r="9386" spans="1:9" ht="21" customHeight="1" x14ac:dyDescent="0.25">
      <c r="A9386" s="13" t="s">
        <v>6624</v>
      </c>
      <c r="B9386" s="14" t="s">
        <v>6625</v>
      </c>
      <c r="C9386" s="66" t="s">
        <v>17</v>
      </c>
      <c r="D9386" s="66"/>
      <c r="E9386" s="66"/>
      <c r="F9386" s="13" t="s">
        <v>72</v>
      </c>
      <c r="G9386" s="15">
        <v>1.0552999999999999</v>
      </c>
      <c r="H9386" s="16">
        <v>23.56</v>
      </c>
      <c r="I9386" s="16">
        <f>TRUNC(TRUNC(G9386,8)*H9386,2)</f>
        <v>24.86</v>
      </c>
    </row>
    <row r="9387" spans="1:9" ht="15" customHeight="1" x14ac:dyDescent="0.25">
      <c r="A9387" s="8"/>
      <c r="B9387" s="8"/>
      <c r="C9387" s="8"/>
      <c r="D9387" s="8"/>
      <c r="E9387" s="8"/>
      <c r="F9387" s="8"/>
      <c r="G9387" s="67" t="s">
        <v>3896</v>
      </c>
      <c r="H9387" s="67"/>
      <c r="I9387" s="17">
        <f>SUM(I9384:I9386)</f>
        <v>31.42</v>
      </c>
    </row>
    <row r="9388" spans="1:9" ht="15" customHeight="1" x14ac:dyDescent="0.25">
      <c r="A9388" s="64" t="s">
        <v>3872</v>
      </c>
      <c r="B9388" s="64"/>
      <c r="C9388" s="65" t="s">
        <v>3</v>
      </c>
      <c r="D9388" s="65"/>
      <c r="E9388" s="65"/>
      <c r="F9388" s="12" t="s">
        <v>4</v>
      </c>
      <c r="G9388" s="12" t="s">
        <v>3725</v>
      </c>
      <c r="H9388" s="12" t="s">
        <v>3726</v>
      </c>
      <c r="I9388" s="12" t="s">
        <v>3727</v>
      </c>
    </row>
    <row r="9389" spans="1:9" ht="21" customHeight="1" x14ac:dyDescent="0.25">
      <c r="A9389" s="13" t="s">
        <v>5284</v>
      </c>
      <c r="B9389" s="14" t="s">
        <v>5285</v>
      </c>
      <c r="C9389" s="66" t="s">
        <v>17</v>
      </c>
      <c r="D9389" s="66"/>
      <c r="E9389" s="66"/>
      <c r="F9389" s="13" t="s">
        <v>25</v>
      </c>
      <c r="G9389" s="15">
        <v>0.53410000000000002</v>
      </c>
      <c r="H9389" s="16">
        <v>33.369999999999997</v>
      </c>
      <c r="I9389" s="16">
        <f>TRUNC(TRUNC(G9389,8)*H9389,2)</f>
        <v>17.82</v>
      </c>
    </row>
    <row r="9390" spans="1:9" ht="15" customHeight="1" x14ac:dyDescent="0.25">
      <c r="A9390" s="13" t="s">
        <v>3899</v>
      </c>
      <c r="B9390" s="14" t="s">
        <v>3900</v>
      </c>
      <c r="C9390" s="66" t="s">
        <v>17</v>
      </c>
      <c r="D9390" s="66"/>
      <c r="E9390" s="66"/>
      <c r="F9390" s="13" t="s">
        <v>25</v>
      </c>
      <c r="G9390" s="15">
        <v>0.26860000000000001</v>
      </c>
      <c r="H9390" s="16">
        <v>24.37</v>
      </c>
      <c r="I9390" s="16">
        <f>TRUNC(TRUNC(G9390,8)*H9390,2)</f>
        <v>6.54</v>
      </c>
    </row>
    <row r="9391" spans="1:9" ht="18" customHeight="1" x14ac:dyDescent="0.25">
      <c r="A9391" s="8"/>
      <c r="B9391" s="8"/>
      <c r="C9391" s="8"/>
      <c r="D9391" s="8"/>
      <c r="E9391" s="8"/>
      <c r="F9391" s="8"/>
      <c r="G9391" s="67" t="s">
        <v>3875</v>
      </c>
      <c r="H9391" s="67"/>
      <c r="I9391" s="17">
        <f>SUM(I9389:I9390)</f>
        <v>24.36</v>
      </c>
    </row>
    <row r="9392" spans="1:9" ht="15" customHeight="1" x14ac:dyDescent="0.25">
      <c r="A9392" s="8"/>
      <c r="B9392" s="8"/>
      <c r="C9392" s="8"/>
      <c r="D9392" s="8"/>
      <c r="E9392" s="8"/>
      <c r="F9392" s="8"/>
      <c r="G9392" s="68" t="s">
        <v>3745</v>
      </c>
      <c r="H9392" s="68"/>
      <c r="I9392" s="4">
        <f>ROUND(SUM(I9387,I9391),2)</f>
        <v>55.78</v>
      </c>
    </row>
    <row r="9393" spans="1:9" ht="9.9499999999999993" customHeight="1" x14ac:dyDescent="0.25">
      <c r="A9393" s="8"/>
      <c r="B9393" s="8"/>
      <c r="C9393" s="8"/>
      <c r="D9393" s="8"/>
      <c r="E9393" s="8"/>
      <c r="F9393" s="8"/>
      <c r="G9393" s="62"/>
      <c r="H9393" s="62"/>
      <c r="I9393" s="62"/>
    </row>
    <row r="9394" spans="1:9" ht="20.100000000000001" customHeight="1" x14ac:dyDescent="0.25">
      <c r="A9394" s="63" t="s">
        <v>6626</v>
      </c>
      <c r="B9394" s="63"/>
      <c r="C9394" s="63"/>
      <c r="D9394" s="63"/>
      <c r="E9394" s="63"/>
      <c r="F9394" s="63"/>
      <c r="G9394" s="63"/>
      <c r="H9394" s="63"/>
      <c r="I9394" s="63"/>
    </row>
    <row r="9395" spans="1:9" ht="15" customHeight="1" x14ac:dyDescent="0.25">
      <c r="A9395" s="64" t="s">
        <v>3887</v>
      </c>
      <c r="B9395" s="64"/>
      <c r="C9395" s="65" t="s">
        <v>3</v>
      </c>
      <c r="D9395" s="65"/>
      <c r="E9395" s="65"/>
      <c r="F9395" s="12" t="s">
        <v>4</v>
      </c>
      <c r="G9395" s="12" t="s">
        <v>3725</v>
      </c>
      <c r="H9395" s="12" t="s">
        <v>3726</v>
      </c>
      <c r="I9395" s="12" t="s">
        <v>3727</v>
      </c>
    </row>
    <row r="9396" spans="1:9" ht="15" customHeight="1" x14ac:dyDescent="0.25">
      <c r="A9396" s="13" t="s">
        <v>5252</v>
      </c>
      <c r="B9396" s="14" t="s">
        <v>5253</v>
      </c>
      <c r="C9396" s="66" t="s">
        <v>17</v>
      </c>
      <c r="D9396" s="66"/>
      <c r="E9396" s="66"/>
      <c r="F9396" s="13" t="s">
        <v>4149</v>
      </c>
      <c r="G9396" s="15">
        <v>0.23669999999999999</v>
      </c>
      <c r="H9396" s="16">
        <v>21.11</v>
      </c>
      <c r="I9396" s="16">
        <f>TRUNC(TRUNC(G9396,8)*H9396,2)</f>
        <v>4.99</v>
      </c>
    </row>
    <row r="9397" spans="1:9" ht="15" customHeight="1" x14ac:dyDescent="0.25">
      <c r="A9397" s="8"/>
      <c r="B9397" s="8"/>
      <c r="C9397" s="8"/>
      <c r="D9397" s="8"/>
      <c r="E9397" s="8"/>
      <c r="F9397" s="8"/>
      <c r="G9397" s="67" t="s">
        <v>3896</v>
      </c>
      <c r="H9397" s="67"/>
      <c r="I9397" s="17">
        <f>SUM(I9396:I9396)</f>
        <v>4.99</v>
      </c>
    </row>
    <row r="9398" spans="1:9" ht="15" customHeight="1" x14ac:dyDescent="0.25">
      <c r="A9398" s="64" t="s">
        <v>3872</v>
      </c>
      <c r="B9398" s="64"/>
      <c r="C9398" s="65" t="s">
        <v>3</v>
      </c>
      <c r="D9398" s="65"/>
      <c r="E9398" s="65"/>
      <c r="F9398" s="12" t="s">
        <v>4</v>
      </c>
      <c r="G9398" s="12" t="s">
        <v>3725</v>
      </c>
      <c r="H9398" s="12" t="s">
        <v>3726</v>
      </c>
      <c r="I9398" s="12" t="s">
        <v>3727</v>
      </c>
    </row>
    <row r="9399" spans="1:9" ht="15" customHeight="1" x14ac:dyDescent="0.25">
      <c r="A9399" s="13" t="s">
        <v>4576</v>
      </c>
      <c r="B9399" s="14" t="s">
        <v>4577</v>
      </c>
      <c r="C9399" s="66" t="s">
        <v>17</v>
      </c>
      <c r="D9399" s="66"/>
      <c r="E9399" s="66"/>
      <c r="F9399" s="13" t="s">
        <v>25</v>
      </c>
      <c r="G9399" s="15">
        <v>0.16309999999999999</v>
      </c>
      <c r="H9399" s="16">
        <v>35.18</v>
      </c>
      <c r="I9399" s="16">
        <f>TRUNC(TRUNC(G9399,8)*H9399,2)</f>
        <v>5.73</v>
      </c>
    </row>
    <row r="9400" spans="1:9" ht="15" customHeight="1" x14ac:dyDescent="0.25">
      <c r="A9400" s="13" t="s">
        <v>3899</v>
      </c>
      <c r="B9400" s="14" t="s">
        <v>3900</v>
      </c>
      <c r="C9400" s="66" t="s">
        <v>17</v>
      </c>
      <c r="D9400" s="66"/>
      <c r="E9400" s="66"/>
      <c r="F9400" s="13" t="s">
        <v>25</v>
      </c>
      <c r="G9400" s="15">
        <v>5.4399999999999997E-2</v>
      </c>
      <c r="H9400" s="16">
        <v>24.37</v>
      </c>
      <c r="I9400" s="16">
        <f>TRUNC(TRUNC(G9400,8)*H9400,2)</f>
        <v>1.32</v>
      </c>
    </row>
    <row r="9401" spans="1:9" ht="18" customHeight="1" x14ac:dyDescent="0.25">
      <c r="A9401" s="8"/>
      <c r="B9401" s="8"/>
      <c r="C9401" s="8"/>
      <c r="D9401" s="8"/>
      <c r="E9401" s="8"/>
      <c r="F9401" s="8"/>
      <c r="G9401" s="67" t="s">
        <v>3875</v>
      </c>
      <c r="H9401" s="67"/>
      <c r="I9401" s="17">
        <f>SUM(I9399:I9400)</f>
        <v>7.0500000000000007</v>
      </c>
    </row>
    <row r="9402" spans="1:9" ht="15" customHeight="1" x14ac:dyDescent="0.25">
      <c r="A9402" s="8"/>
      <c r="B9402" s="8"/>
      <c r="C9402" s="8"/>
      <c r="D9402" s="8"/>
      <c r="E9402" s="8"/>
      <c r="F9402" s="8"/>
      <c r="G9402" s="68" t="s">
        <v>3745</v>
      </c>
      <c r="H9402" s="68"/>
      <c r="I9402" s="4">
        <f>ROUND(SUM(I9397,I9401),2)</f>
        <v>12.04</v>
      </c>
    </row>
    <row r="9403" spans="1:9" ht="9.9499999999999993" customHeight="1" x14ac:dyDescent="0.25">
      <c r="A9403" s="8"/>
      <c r="B9403" s="8"/>
      <c r="C9403" s="8"/>
      <c r="D9403" s="8"/>
      <c r="E9403" s="8"/>
      <c r="F9403" s="8"/>
      <c r="G9403" s="62"/>
      <c r="H9403" s="62"/>
      <c r="I9403" s="62"/>
    </row>
    <row r="9404" spans="1:9" ht="20.100000000000001" customHeight="1" x14ac:dyDescent="0.25">
      <c r="A9404" s="63" t="s">
        <v>6627</v>
      </c>
      <c r="B9404" s="63"/>
      <c r="C9404" s="63"/>
      <c r="D9404" s="63"/>
      <c r="E9404" s="63"/>
      <c r="F9404" s="63"/>
      <c r="G9404" s="63"/>
      <c r="H9404" s="63"/>
      <c r="I9404" s="63"/>
    </row>
    <row r="9405" spans="1:9" ht="15" customHeight="1" x14ac:dyDescent="0.25">
      <c r="A9405" s="64" t="s">
        <v>3887</v>
      </c>
      <c r="B9405" s="64"/>
      <c r="C9405" s="65" t="s">
        <v>3</v>
      </c>
      <c r="D9405" s="65"/>
      <c r="E9405" s="65"/>
      <c r="F9405" s="12" t="s">
        <v>4</v>
      </c>
      <c r="G9405" s="12" t="s">
        <v>3725</v>
      </c>
      <c r="H9405" s="12" t="s">
        <v>3726</v>
      </c>
      <c r="I9405" s="12" t="s">
        <v>3727</v>
      </c>
    </row>
    <row r="9406" spans="1:9" ht="15" customHeight="1" x14ac:dyDescent="0.25">
      <c r="A9406" s="13" t="s">
        <v>6174</v>
      </c>
      <c r="B9406" s="14" t="s">
        <v>6175</v>
      </c>
      <c r="C9406" s="66" t="s">
        <v>17</v>
      </c>
      <c r="D9406" s="66"/>
      <c r="E9406" s="66"/>
      <c r="F9406" s="13" t="s">
        <v>740</v>
      </c>
      <c r="G9406" s="15">
        <v>9.1325000000000003</v>
      </c>
      <c r="H9406" s="16">
        <v>0.89</v>
      </c>
      <c r="I9406" s="16">
        <f>TRUNC(TRUNC(G9406,8)*H9406,2)</f>
        <v>8.1199999999999992</v>
      </c>
    </row>
    <row r="9407" spans="1:9" ht="21" customHeight="1" x14ac:dyDescent="0.25">
      <c r="A9407" s="13" t="s">
        <v>6628</v>
      </c>
      <c r="B9407" s="14" t="s">
        <v>6629</v>
      </c>
      <c r="C9407" s="66" t="s">
        <v>17</v>
      </c>
      <c r="D9407" s="66"/>
      <c r="E9407" s="66"/>
      <c r="F9407" s="13" t="s">
        <v>72</v>
      </c>
      <c r="G9407" s="15">
        <v>1.071</v>
      </c>
      <c r="H9407" s="16">
        <v>25.33</v>
      </c>
      <c r="I9407" s="16">
        <f>TRUNC(TRUNC(G9407,8)*H9407,2)</f>
        <v>27.12</v>
      </c>
    </row>
    <row r="9408" spans="1:9" ht="15" customHeight="1" x14ac:dyDescent="0.25">
      <c r="A9408" s="13" t="s">
        <v>4648</v>
      </c>
      <c r="B9408" s="14" t="s">
        <v>4649</v>
      </c>
      <c r="C9408" s="66" t="s">
        <v>17</v>
      </c>
      <c r="D9408" s="66"/>
      <c r="E9408" s="66"/>
      <c r="F9408" s="13" t="s">
        <v>740</v>
      </c>
      <c r="G9408" s="15">
        <v>0.188</v>
      </c>
      <c r="H9408" s="16">
        <v>5.22</v>
      </c>
      <c r="I9408" s="16">
        <f>TRUNC(TRUNC(G9408,8)*H9408,2)</f>
        <v>0.98</v>
      </c>
    </row>
    <row r="9409" spans="1:9" ht="15" customHeight="1" x14ac:dyDescent="0.25">
      <c r="A9409" s="8"/>
      <c r="B9409" s="8"/>
      <c r="C9409" s="8"/>
      <c r="D9409" s="8"/>
      <c r="E9409" s="8"/>
      <c r="F9409" s="8"/>
      <c r="G9409" s="67" t="s">
        <v>3896</v>
      </c>
      <c r="H9409" s="67"/>
      <c r="I9409" s="17">
        <f>SUM(I9406:I9408)</f>
        <v>36.22</v>
      </c>
    </row>
    <row r="9410" spans="1:9" ht="15" customHeight="1" x14ac:dyDescent="0.25">
      <c r="A9410" s="64" t="s">
        <v>3872</v>
      </c>
      <c r="B9410" s="64"/>
      <c r="C9410" s="65" t="s">
        <v>3</v>
      </c>
      <c r="D9410" s="65"/>
      <c r="E9410" s="65"/>
      <c r="F9410" s="12" t="s">
        <v>4</v>
      </c>
      <c r="G9410" s="12" t="s">
        <v>3725</v>
      </c>
      <c r="H9410" s="12" t="s">
        <v>3726</v>
      </c>
      <c r="I9410" s="12" t="s">
        <v>3727</v>
      </c>
    </row>
    <row r="9411" spans="1:9" ht="21" customHeight="1" x14ac:dyDescent="0.25">
      <c r="A9411" s="13" t="s">
        <v>5284</v>
      </c>
      <c r="B9411" s="14" t="s">
        <v>5285</v>
      </c>
      <c r="C9411" s="66" t="s">
        <v>17</v>
      </c>
      <c r="D9411" s="66"/>
      <c r="E9411" s="66"/>
      <c r="F9411" s="13" t="s">
        <v>25</v>
      </c>
      <c r="G9411" s="15">
        <v>0.51429999999999998</v>
      </c>
      <c r="H9411" s="16">
        <v>33.369999999999997</v>
      </c>
      <c r="I9411" s="16">
        <f>TRUNC(TRUNC(G9411,8)*H9411,2)</f>
        <v>17.16</v>
      </c>
    </row>
    <row r="9412" spans="1:9" ht="15" customHeight="1" x14ac:dyDescent="0.25">
      <c r="A9412" s="13" t="s">
        <v>3899</v>
      </c>
      <c r="B9412" s="14" t="s">
        <v>3900</v>
      </c>
      <c r="C9412" s="66" t="s">
        <v>17</v>
      </c>
      <c r="D9412" s="66"/>
      <c r="E9412" s="66"/>
      <c r="F9412" s="13" t="s">
        <v>25</v>
      </c>
      <c r="G9412" s="15">
        <v>0.1666</v>
      </c>
      <c r="H9412" s="16">
        <v>24.37</v>
      </c>
      <c r="I9412" s="16">
        <f>TRUNC(TRUNC(G9412,8)*H9412,2)</f>
        <v>4.0599999999999996</v>
      </c>
    </row>
    <row r="9413" spans="1:9" ht="18" customHeight="1" x14ac:dyDescent="0.25">
      <c r="A9413" s="8"/>
      <c r="B9413" s="8"/>
      <c r="C9413" s="8"/>
      <c r="D9413" s="8"/>
      <c r="E9413" s="8"/>
      <c r="F9413" s="8"/>
      <c r="G9413" s="67" t="s">
        <v>3875</v>
      </c>
      <c r="H9413" s="67"/>
      <c r="I9413" s="17">
        <f>SUM(I9411:I9412)</f>
        <v>21.22</v>
      </c>
    </row>
    <row r="9414" spans="1:9" ht="15" customHeight="1" x14ac:dyDescent="0.25">
      <c r="A9414" s="8"/>
      <c r="B9414" s="8"/>
      <c r="C9414" s="8"/>
      <c r="D9414" s="8"/>
      <c r="E9414" s="8"/>
      <c r="F9414" s="8"/>
      <c r="G9414" s="68" t="s">
        <v>3745</v>
      </c>
      <c r="H9414" s="68"/>
      <c r="I9414" s="4">
        <f>ROUND(SUM(I9409,I9413),2)</f>
        <v>57.44</v>
      </c>
    </row>
    <row r="9415" spans="1:9" ht="9.9499999999999993" customHeight="1" x14ac:dyDescent="0.25">
      <c r="A9415" s="8"/>
      <c r="B9415" s="8"/>
      <c r="C9415" s="8"/>
      <c r="D9415" s="8"/>
      <c r="E9415" s="8"/>
      <c r="F9415" s="8"/>
      <c r="G9415" s="62"/>
      <c r="H9415" s="62"/>
      <c r="I9415" s="62"/>
    </row>
    <row r="9416" spans="1:9" ht="20.100000000000001" customHeight="1" x14ac:dyDescent="0.25">
      <c r="A9416" s="63" t="s">
        <v>6630</v>
      </c>
      <c r="B9416" s="63"/>
      <c r="C9416" s="63"/>
      <c r="D9416" s="63"/>
      <c r="E9416" s="63"/>
      <c r="F9416" s="63"/>
      <c r="G9416" s="63"/>
      <c r="H9416" s="63"/>
      <c r="I9416" s="63"/>
    </row>
    <row r="9417" spans="1:9" ht="15" customHeight="1" x14ac:dyDescent="0.25">
      <c r="A9417" s="64" t="s">
        <v>3887</v>
      </c>
      <c r="B9417" s="64"/>
      <c r="C9417" s="65" t="s">
        <v>3</v>
      </c>
      <c r="D9417" s="65"/>
      <c r="E9417" s="65"/>
      <c r="F9417" s="12" t="s">
        <v>4</v>
      </c>
      <c r="G9417" s="12" t="s">
        <v>3725</v>
      </c>
      <c r="H9417" s="12" t="s">
        <v>3726</v>
      </c>
      <c r="I9417" s="12" t="s">
        <v>3727</v>
      </c>
    </row>
    <row r="9418" spans="1:9" ht="15" customHeight="1" x14ac:dyDescent="0.25">
      <c r="A9418" s="13" t="s">
        <v>6631</v>
      </c>
      <c r="B9418" s="14" t="s">
        <v>6632</v>
      </c>
      <c r="C9418" s="66" t="s">
        <v>17</v>
      </c>
      <c r="D9418" s="66"/>
      <c r="E9418" s="66"/>
      <c r="F9418" s="13" t="s">
        <v>4149</v>
      </c>
      <c r="G9418" s="15">
        <v>0.16700000000000001</v>
      </c>
      <c r="H9418" s="16">
        <v>9.25</v>
      </c>
      <c r="I9418" s="16">
        <f>TRUNC(TRUNC(G9418,8)*H9418,2)</f>
        <v>1.54</v>
      </c>
    </row>
    <row r="9419" spans="1:9" ht="15" customHeight="1" x14ac:dyDescent="0.25">
      <c r="A9419" s="13" t="s">
        <v>6633</v>
      </c>
      <c r="B9419" s="14" t="s">
        <v>6634</v>
      </c>
      <c r="C9419" s="66" t="s">
        <v>17</v>
      </c>
      <c r="D9419" s="66"/>
      <c r="E9419" s="66"/>
      <c r="F9419" s="13" t="s">
        <v>4149</v>
      </c>
      <c r="G9419" s="15">
        <v>0.1</v>
      </c>
      <c r="H9419" s="16">
        <v>12.12</v>
      </c>
      <c r="I9419" s="16">
        <f>TRUNC(TRUNC(G9419,8)*H9419,2)</f>
        <v>1.21</v>
      </c>
    </row>
    <row r="9420" spans="1:9" ht="15" customHeight="1" x14ac:dyDescent="0.25">
      <c r="A9420" s="8"/>
      <c r="B9420" s="8"/>
      <c r="C9420" s="8"/>
      <c r="D9420" s="8"/>
      <c r="E9420" s="8"/>
      <c r="F9420" s="8"/>
      <c r="G9420" s="67" t="s">
        <v>3896</v>
      </c>
      <c r="H9420" s="67"/>
      <c r="I9420" s="17">
        <f>SUM(I9418:I9419)</f>
        <v>2.75</v>
      </c>
    </row>
    <row r="9421" spans="1:9" ht="15" customHeight="1" x14ac:dyDescent="0.25">
      <c r="A9421" s="64" t="s">
        <v>3872</v>
      </c>
      <c r="B9421" s="64"/>
      <c r="C9421" s="65" t="s">
        <v>3</v>
      </c>
      <c r="D9421" s="65"/>
      <c r="E9421" s="65"/>
      <c r="F9421" s="12" t="s">
        <v>4</v>
      </c>
      <c r="G9421" s="12" t="s">
        <v>3725</v>
      </c>
      <c r="H9421" s="12" t="s">
        <v>3726</v>
      </c>
      <c r="I9421" s="12" t="s">
        <v>3727</v>
      </c>
    </row>
    <row r="9422" spans="1:9" ht="15" customHeight="1" x14ac:dyDescent="0.25">
      <c r="A9422" s="13" t="s">
        <v>3899</v>
      </c>
      <c r="B9422" s="14" t="s">
        <v>3900</v>
      </c>
      <c r="C9422" s="66" t="s">
        <v>17</v>
      </c>
      <c r="D9422" s="66"/>
      <c r="E9422" s="66"/>
      <c r="F9422" s="13" t="s">
        <v>25</v>
      </c>
      <c r="G9422" s="15">
        <v>0.124</v>
      </c>
      <c r="H9422" s="16">
        <v>24.37</v>
      </c>
      <c r="I9422" s="16">
        <f>TRUNC(TRUNC(G9422,8)*H9422,2)</f>
        <v>3.02</v>
      </c>
    </row>
    <row r="9423" spans="1:9" ht="18" customHeight="1" x14ac:dyDescent="0.25">
      <c r="A9423" s="8"/>
      <c r="B9423" s="8"/>
      <c r="C9423" s="8"/>
      <c r="D9423" s="8"/>
      <c r="E9423" s="8"/>
      <c r="F9423" s="8"/>
      <c r="G9423" s="67" t="s">
        <v>3875</v>
      </c>
      <c r="H9423" s="67"/>
      <c r="I9423" s="17">
        <f>SUM(I9422:I9422)</f>
        <v>3.02</v>
      </c>
    </row>
    <row r="9424" spans="1:9" ht="15" customHeight="1" x14ac:dyDescent="0.25">
      <c r="A9424" s="8"/>
      <c r="B9424" s="8"/>
      <c r="C9424" s="8"/>
      <c r="D9424" s="8"/>
      <c r="E9424" s="8"/>
      <c r="F9424" s="8"/>
      <c r="G9424" s="68" t="s">
        <v>3745</v>
      </c>
      <c r="H9424" s="68"/>
      <c r="I9424" s="4">
        <f>ROUND(SUM(I9420,I9423),2)</f>
        <v>5.77</v>
      </c>
    </row>
    <row r="9425" spans="1:9" ht="9.9499999999999993" customHeight="1" x14ac:dyDescent="0.25">
      <c r="A9425" s="8"/>
      <c r="B9425" s="8"/>
      <c r="C9425" s="8"/>
      <c r="D9425" s="8"/>
      <c r="E9425" s="8"/>
      <c r="F9425" s="8"/>
      <c r="G9425" s="62"/>
      <c r="H9425" s="62"/>
      <c r="I9425" s="62"/>
    </row>
    <row r="9426" spans="1:9" ht="20.100000000000001" customHeight="1" x14ac:dyDescent="0.25">
      <c r="A9426" s="63" t="s">
        <v>6635</v>
      </c>
      <c r="B9426" s="63"/>
      <c r="C9426" s="63"/>
      <c r="D9426" s="63"/>
      <c r="E9426" s="63"/>
      <c r="F9426" s="63"/>
      <c r="G9426" s="63"/>
      <c r="H9426" s="63"/>
      <c r="I9426" s="63"/>
    </row>
    <row r="9427" spans="1:9" ht="15" customHeight="1" x14ac:dyDescent="0.25">
      <c r="A9427" s="64" t="s">
        <v>3887</v>
      </c>
      <c r="B9427" s="64"/>
      <c r="C9427" s="65" t="s">
        <v>3</v>
      </c>
      <c r="D9427" s="65"/>
      <c r="E9427" s="65"/>
      <c r="F9427" s="12" t="s">
        <v>4</v>
      </c>
      <c r="G9427" s="12" t="s">
        <v>3725</v>
      </c>
      <c r="H9427" s="12" t="s">
        <v>3726</v>
      </c>
      <c r="I9427" s="12" t="s">
        <v>3727</v>
      </c>
    </row>
    <row r="9428" spans="1:9" ht="15" customHeight="1" x14ac:dyDescent="0.25">
      <c r="A9428" s="13" t="s">
        <v>6631</v>
      </c>
      <c r="B9428" s="14" t="s">
        <v>6632</v>
      </c>
      <c r="C9428" s="66" t="s">
        <v>17</v>
      </c>
      <c r="D9428" s="66"/>
      <c r="E9428" s="66"/>
      <c r="F9428" s="13" t="s">
        <v>4149</v>
      </c>
      <c r="G9428" s="15">
        <v>1.2999999999999999E-2</v>
      </c>
      <c r="H9428" s="16">
        <v>9.25</v>
      </c>
      <c r="I9428" s="16">
        <f>TRUNC(TRUNC(G9428,8)*H9428,2)</f>
        <v>0.12</v>
      </c>
    </row>
    <row r="9429" spans="1:9" ht="15" customHeight="1" x14ac:dyDescent="0.25">
      <c r="A9429" s="13" t="s">
        <v>6633</v>
      </c>
      <c r="B9429" s="14" t="s">
        <v>6634</v>
      </c>
      <c r="C9429" s="66" t="s">
        <v>17</v>
      </c>
      <c r="D9429" s="66"/>
      <c r="E9429" s="66"/>
      <c r="F9429" s="13" t="s">
        <v>4149</v>
      </c>
      <c r="G9429" s="15">
        <v>6.0000000000000001E-3</v>
      </c>
      <c r="H9429" s="16">
        <v>12.12</v>
      </c>
      <c r="I9429" s="16">
        <f>TRUNC(TRUNC(G9429,8)*H9429,2)</f>
        <v>7.0000000000000007E-2</v>
      </c>
    </row>
    <row r="9430" spans="1:9" ht="15" customHeight="1" x14ac:dyDescent="0.25">
      <c r="A9430" s="8"/>
      <c r="B9430" s="8"/>
      <c r="C9430" s="8"/>
      <c r="D9430" s="8"/>
      <c r="E9430" s="8"/>
      <c r="F9430" s="8"/>
      <c r="G9430" s="67" t="s">
        <v>3896</v>
      </c>
      <c r="H9430" s="67"/>
      <c r="I9430" s="17">
        <f>SUM(I9428:I9429)</f>
        <v>0.19</v>
      </c>
    </row>
    <row r="9431" spans="1:9" ht="15" customHeight="1" x14ac:dyDescent="0.25">
      <c r="A9431" s="64" t="s">
        <v>3872</v>
      </c>
      <c r="B9431" s="64"/>
      <c r="C9431" s="65" t="s">
        <v>3</v>
      </c>
      <c r="D9431" s="65"/>
      <c r="E9431" s="65"/>
      <c r="F9431" s="12" t="s">
        <v>4</v>
      </c>
      <c r="G9431" s="12" t="s">
        <v>3725</v>
      </c>
      <c r="H9431" s="12" t="s">
        <v>3726</v>
      </c>
      <c r="I9431" s="12" t="s">
        <v>3727</v>
      </c>
    </row>
    <row r="9432" spans="1:9" ht="15" customHeight="1" x14ac:dyDescent="0.25">
      <c r="A9432" s="13" t="s">
        <v>3899</v>
      </c>
      <c r="B9432" s="14" t="s">
        <v>3900</v>
      </c>
      <c r="C9432" s="66" t="s">
        <v>17</v>
      </c>
      <c r="D9432" s="66"/>
      <c r="E9432" s="66"/>
      <c r="F9432" s="13" t="s">
        <v>25</v>
      </c>
      <c r="G9432" s="15">
        <v>0.77700000000000002</v>
      </c>
      <c r="H9432" s="16">
        <v>24.37</v>
      </c>
      <c r="I9432" s="16">
        <f>TRUNC(TRUNC(G9432,8)*H9432,2)</f>
        <v>18.93</v>
      </c>
    </row>
    <row r="9433" spans="1:9" ht="18" customHeight="1" x14ac:dyDescent="0.25">
      <c r="A9433" s="8"/>
      <c r="B9433" s="8"/>
      <c r="C9433" s="8"/>
      <c r="D9433" s="8"/>
      <c r="E9433" s="8"/>
      <c r="F9433" s="8"/>
      <c r="G9433" s="67" t="s">
        <v>3875</v>
      </c>
      <c r="H9433" s="67"/>
      <c r="I9433" s="17">
        <f>SUM(I9432:I9432)</f>
        <v>18.93</v>
      </c>
    </row>
    <row r="9434" spans="1:9" ht="15" customHeight="1" x14ac:dyDescent="0.25">
      <c r="A9434" s="8"/>
      <c r="B9434" s="8"/>
      <c r="C9434" s="8"/>
      <c r="D9434" s="8"/>
      <c r="E9434" s="8"/>
      <c r="F9434" s="8"/>
      <c r="G9434" s="68" t="s">
        <v>3745</v>
      </c>
      <c r="H9434" s="68"/>
      <c r="I9434" s="4">
        <f>ROUND(SUM(I9430,I9433),2)</f>
        <v>19.12</v>
      </c>
    </row>
    <row r="9435" spans="1:9" ht="9.9499999999999993" customHeight="1" x14ac:dyDescent="0.25">
      <c r="A9435" s="8"/>
      <c r="B9435" s="8"/>
      <c r="C9435" s="8"/>
      <c r="D9435" s="8"/>
      <c r="E9435" s="8"/>
      <c r="F9435" s="8"/>
      <c r="G9435" s="62"/>
      <c r="H9435" s="62"/>
      <c r="I9435" s="62"/>
    </row>
    <row r="9436" spans="1:9" ht="20.100000000000001" customHeight="1" x14ac:dyDescent="0.25">
      <c r="A9436" s="63" t="s">
        <v>6636</v>
      </c>
      <c r="B9436" s="63"/>
      <c r="C9436" s="63"/>
      <c r="D9436" s="63"/>
      <c r="E9436" s="63"/>
      <c r="F9436" s="63"/>
      <c r="G9436" s="63"/>
      <c r="H9436" s="63"/>
      <c r="I9436" s="63"/>
    </row>
    <row r="9437" spans="1:9" ht="15" customHeight="1" x14ac:dyDescent="0.25">
      <c r="A9437" s="64" t="s">
        <v>3872</v>
      </c>
      <c r="B9437" s="64"/>
      <c r="C9437" s="65" t="s">
        <v>3</v>
      </c>
      <c r="D9437" s="65"/>
      <c r="E9437" s="65"/>
      <c r="F9437" s="12" t="s">
        <v>4</v>
      </c>
      <c r="G9437" s="12" t="s">
        <v>3725</v>
      </c>
      <c r="H9437" s="12" t="s">
        <v>3726</v>
      </c>
      <c r="I9437" s="12" t="s">
        <v>3727</v>
      </c>
    </row>
    <row r="9438" spans="1:9" ht="15" customHeight="1" x14ac:dyDescent="0.25">
      <c r="A9438" s="13" t="s">
        <v>3899</v>
      </c>
      <c r="B9438" s="14" t="s">
        <v>3900</v>
      </c>
      <c r="C9438" s="66" t="s">
        <v>17</v>
      </c>
      <c r="D9438" s="66"/>
      <c r="E9438" s="66"/>
      <c r="F9438" s="13" t="s">
        <v>25</v>
      </c>
      <c r="G9438" s="15">
        <v>7.1999999999999995E-2</v>
      </c>
      <c r="H9438" s="16">
        <v>24.37</v>
      </c>
      <c r="I9438" s="16">
        <f>TRUNC(TRUNC(G9438,8)*H9438,2)</f>
        <v>1.75</v>
      </c>
    </row>
    <row r="9439" spans="1:9" ht="18" customHeight="1" x14ac:dyDescent="0.25">
      <c r="A9439" s="8"/>
      <c r="B9439" s="8"/>
      <c r="C9439" s="8"/>
      <c r="D9439" s="8"/>
      <c r="E9439" s="8"/>
      <c r="F9439" s="8"/>
      <c r="G9439" s="67" t="s">
        <v>3875</v>
      </c>
      <c r="H9439" s="67"/>
      <c r="I9439" s="17">
        <f>SUM(I9438:I9438)</f>
        <v>1.75</v>
      </c>
    </row>
    <row r="9440" spans="1:9" ht="15" customHeight="1" x14ac:dyDescent="0.25">
      <c r="A9440" s="8"/>
      <c r="B9440" s="8"/>
      <c r="C9440" s="8"/>
      <c r="D9440" s="8"/>
      <c r="E9440" s="8"/>
      <c r="F9440" s="8"/>
      <c r="G9440" s="68" t="s">
        <v>3745</v>
      </c>
      <c r="H9440" s="68"/>
      <c r="I9440" s="4">
        <f>ROUND(SUM(I9439),2)</f>
        <v>1.75</v>
      </c>
    </row>
    <row r="9441" spans="1:9" ht="9.9499999999999993" customHeight="1" x14ac:dyDescent="0.25">
      <c r="A9441" s="8"/>
      <c r="B9441" s="8"/>
      <c r="C9441" s="8"/>
      <c r="D9441" s="8"/>
      <c r="E9441" s="8"/>
      <c r="F9441" s="8"/>
      <c r="G9441" s="62"/>
      <c r="H9441" s="62"/>
      <c r="I9441" s="62"/>
    </row>
    <row r="9442" spans="1:9" ht="20.100000000000001" customHeight="1" x14ac:dyDescent="0.25">
      <c r="A9442" s="63" t="s">
        <v>6637</v>
      </c>
      <c r="B9442" s="63"/>
      <c r="C9442" s="63"/>
      <c r="D9442" s="63"/>
      <c r="E9442" s="63"/>
      <c r="F9442" s="63"/>
      <c r="G9442" s="63"/>
      <c r="H9442" s="63"/>
      <c r="I9442" s="63"/>
    </row>
    <row r="9443" spans="1:9" ht="15" customHeight="1" x14ac:dyDescent="0.25">
      <c r="A9443" s="64" t="s">
        <v>3887</v>
      </c>
      <c r="B9443" s="64"/>
      <c r="C9443" s="65" t="s">
        <v>3</v>
      </c>
      <c r="D9443" s="65"/>
      <c r="E9443" s="65"/>
      <c r="F9443" s="12" t="s">
        <v>4</v>
      </c>
      <c r="G9443" s="12" t="s">
        <v>3725</v>
      </c>
      <c r="H9443" s="12" t="s">
        <v>3726</v>
      </c>
      <c r="I9443" s="12" t="s">
        <v>3727</v>
      </c>
    </row>
    <row r="9444" spans="1:9" ht="15" customHeight="1" x14ac:dyDescent="0.25">
      <c r="A9444" s="13" t="s">
        <v>6633</v>
      </c>
      <c r="B9444" s="14" t="s">
        <v>6634</v>
      </c>
      <c r="C9444" s="66" t="s">
        <v>17</v>
      </c>
      <c r="D9444" s="66"/>
      <c r="E9444" s="66"/>
      <c r="F9444" s="13" t="s">
        <v>4149</v>
      </c>
      <c r="G9444" s="15">
        <v>6.0000000000000001E-3</v>
      </c>
      <c r="H9444" s="16">
        <v>12.12</v>
      </c>
      <c r="I9444" s="16">
        <f>TRUNC(TRUNC(G9444,8)*H9444,2)</f>
        <v>7.0000000000000007E-2</v>
      </c>
    </row>
    <row r="9445" spans="1:9" ht="15" customHeight="1" x14ac:dyDescent="0.25">
      <c r="A9445" s="13" t="s">
        <v>4602</v>
      </c>
      <c r="B9445" s="14" t="s">
        <v>4603</v>
      </c>
      <c r="C9445" s="66" t="s">
        <v>17</v>
      </c>
      <c r="D9445" s="66"/>
      <c r="E9445" s="66"/>
      <c r="F9445" s="13" t="s">
        <v>4149</v>
      </c>
      <c r="G9445" s="15">
        <v>2.3E-2</v>
      </c>
      <c r="H9445" s="16">
        <v>19.600000000000001</v>
      </c>
      <c r="I9445" s="16">
        <f>TRUNC(TRUNC(G9445,8)*H9445,2)</f>
        <v>0.45</v>
      </c>
    </row>
    <row r="9446" spans="1:9" ht="15" customHeight="1" x14ac:dyDescent="0.25">
      <c r="A9446" s="13" t="s">
        <v>6638</v>
      </c>
      <c r="B9446" s="14" t="s">
        <v>6639</v>
      </c>
      <c r="C9446" s="66" t="s">
        <v>17</v>
      </c>
      <c r="D9446" s="66"/>
      <c r="E9446" s="66"/>
      <c r="F9446" s="13" t="s">
        <v>4149</v>
      </c>
      <c r="G9446" s="15">
        <v>1.0999999999999999E-2</v>
      </c>
      <c r="H9446" s="16">
        <v>48.28</v>
      </c>
      <c r="I9446" s="16">
        <f>TRUNC(TRUNC(G9446,8)*H9446,2)</f>
        <v>0.53</v>
      </c>
    </row>
    <row r="9447" spans="1:9" ht="15" customHeight="1" x14ac:dyDescent="0.25">
      <c r="A9447" s="8"/>
      <c r="B9447" s="8"/>
      <c r="C9447" s="8"/>
      <c r="D9447" s="8"/>
      <c r="E9447" s="8"/>
      <c r="F9447" s="8"/>
      <c r="G9447" s="67" t="s">
        <v>3896</v>
      </c>
      <c r="H9447" s="67"/>
      <c r="I9447" s="17">
        <f>SUM(I9444:I9446)</f>
        <v>1.05</v>
      </c>
    </row>
    <row r="9448" spans="1:9" ht="15" customHeight="1" x14ac:dyDescent="0.25">
      <c r="A9448" s="64" t="s">
        <v>3872</v>
      </c>
      <c r="B9448" s="64"/>
      <c r="C9448" s="65" t="s">
        <v>3</v>
      </c>
      <c r="D9448" s="65"/>
      <c r="E9448" s="65"/>
      <c r="F9448" s="12" t="s">
        <v>4</v>
      </c>
      <c r="G9448" s="12" t="s">
        <v>3725</v>
      </c>
      <c r="H9448" s="12" t="s">
        <v>3726</v>
      </c>
      <c r="I9448" s="12" t="s">
        <v>3727</v>
      </c>
    </row>
    <row r="9449" spans="1:9" ht="15" customHeight="1" x14ac:dyDescent="0.25">
      <c r="A9449" s="13" t="s">
        <v>3899</v>
      </c>
      <c r="B9449" s="14" t="s">
        <v>3900</v>
      </c>
      <c r="C9449" s="66" t="s">
        <v>17</v>
      </c>
      <c r="D9449" s="66"/>
      <c r="E9449" s="66"/>
      <c r="F9449" s="13" t="s">
        <v>25</v>
      </c>
      <c r="G9449" s="15">
        <v>9.1999999999999998E-2</v>
      </c>
      <c r="H9449" s="16">
        <v>24.37</v>
      </c>
      <c r="I9449" s="16">
        <f>TRUNC(TRUNC(G9449,8)*H9449,2)</f>
        <v>2.2400000000000002</v>
      </c>
    </row>
    <row r="9450" spans="1:9" ht="18" customHeight="1" x14ac:dyDescent="0.25">
      <c r="A9450" s="8"/>
      <c r="B9450" s="8"/>
      <c r="C9450" s="8"/>
      <c r="D9450" s="8"/>
      <c r="E9450" s="8"/>
      <c r="F9450" s="8"/>
      <c r="G9450" s="67" t="s">
        <v>3875</v>
      </c>
      <c r="H9450" s="67"/>
      <c r="I9450" s="17">
        <f>SUM(I9449:I9449)</f>
        <v>2.2400000000000002</v>
      </c>
    </row>
    <row r="9451" spans="1:9" ht="15" customHeight="1" x14ac:dyDescent="0.25">
      <c r="A9451" s="8"/>
      <c r="B9451" s="8"/>
      <c r="C9451" s="8"/>
      <c r="D9451" s="8"/>
      <c r="E9451" s="8"/>
      <c r="F9451" s="8"/>
      <c r="G9451" s="68" t="s">
        <v>3745</v>
      </c>
      <c r="H9451" s="68"/>
      <c r="I9451" s="4">
        <f>ROUND(SUM(I9447,I9450),2)</f>
        <v>3.29</v>
      </c>
    </row>
    <row r="9452" spans="1:9" ht="9.9499999999999993" customHeight="1" x14ac:dyDescent="0.25">
      <c r="A9452" s="8"/>
      <c r="B9452" s="8"/>
      <c r="C9452" s="8"/>
      <c r="D9452" s="8"/>
      <c r="E9452" s="8"/>
      <c r="F9452" s="8"/>
      <c r="G9452" s="62"/>
      <c r="H9452" s="62"/>
      <c r="I9452" s="62"/>
    </row>
    <row r="9453" spans="1:9" ht="20.100000000000001" customHeight="1" x14ac:dyDescent="0.25">
      <c r="A9453" s="63" t="s">
        <v>6640</v>
      </c>
      <c r="B9453" s="63"/>
      <c r="C9453" s="63"/>
      <c r="D9453" s="63"/>
      <c r="E9453" s="63"/>
      <c r="F9453" s="63"/>
      <c r="G9453" s="63"/>
      <c r="H9453" s="63"/>
      <c r="I9453" s="63"/>
    </row>
    <row r="9454" spans="1:9" ht="15" customHeight="1" x14ac:dyDescent="0.25">
      <c r="A9454" s="64" t="s">
        <v>3887</v>
      </c>
      <c r="B9454" s="64"/>
      <c r="C9454" s="65" t="s">
        <v>3</v>
      </c>
      <c r="D9454" s="65"/>
      <c r="E9454" s="65"/>
      <c r="F9454" s="12" t="s">
        <v>4</v>
      </c>
      <c r="G9454" s="12" t="s">
        <v>3725</v>
      </c>
      <c r="H9454" s="12" t="s">
        <v>3726</v>
      </c>
      <c r="I9454" s="12" t="s">
        <v>3727</v>
      </c>
    </row>
    <row r="9455" spans="1:9" ht="15" customHeight="1" x14ac:dyDescent="0.25">
      <c r="A9455" s="13" t="s">
        <v>6631</v>
      </c>
      <c r="B9455" s="14" t="s">
        <v>6632</v>
      </c>
      <c r="C9455" s="66" t="s">
        <v>17</v>
      </c>
      <c r="D9455" s="66"/>
      <c r="E9455" s="66"/>
      <c r="F9455" s="13" t="s">
        <v>4149</v>
      </c>
      <c r="G9455" s="15">
        <v>0.16700000000000001</v>
      </c>
      <c r="H9455" s="16">
        <v>9.25</v>
      </c>
      <c r="I9455" s="16">
        <f>TRUNC(TRUNC(G9455,8)*H9455,2)</f>
        <v>1.54</v>
      </c>
    </row>
    <row r="9456" spans="1:9" ht="15" customHeight="1" x14ac:dyDescent="0.25">
      <c r="A9456" s="13" t="s">
        <v>6633</v>
      </c>
      <c r="B9456" s="14" t="s">
        <v>6634</v>
      </c>
      <c r="C9456" s="66" t="s">
        <v>17</v>
      </c>
      <c r="D9456" s="66"/>
      <c r="E9456" s="66"/>
      <c r="F9456" s="13" t="s">
        <v>4149</v>
      </c>
      <c r="G9456" s="15">
        <v>0.1</v>
      </c>
      <c r="H9456" s="16">
        <v>12.12</v>
      </c>
      <c r="I9456" s="16">
        <f>TRUNC(TRUNC(G9456,8)*H9456,2)</f>
        <v>1.21</v>
      </c>
    </row>
    <row r="9457" spans="1:9" ht="15" customHeight="1" x14ac:dyDescent="0.25">
      <c r="A9457" s="8"/>
      <c r="B9457" s="8"/>
      <c r="C9457" s="8"/>
      <c r="D9457" s="8"/>
      <c r="E9457" s="8"/>
      <c r="F9457" s="8"/>
      <c r="G9457" s="67" t="s">
        <v>3896</v>
      </c>
      <c r="H9457" s="67"/>
      <c r="I9457" s="17">
        <f>SUM(I9455:I9456)</f>
        <v>2.75</v>
      </c>
    </row>
    <row r="9458" spans="1:9" ht="15" customHeight="1" x14ac:dyDescent="0.25">
      <c r="A9458" s="64" t="s">
        <v>3872</v>
      </c>
      <c r="B9458" s="64"/>
      <c r="C9458" s="65" t="s">
        <v>3</v>
      </c>
      <c r="D9458" s="65"/>
      <c r="E9458" s="65"/>
      <c r="F9458" s="12" t="s">
        <v>4</v>
      </c>
      <c r="G9458" s="12" t="s">
        <v>3725</v>
      </c>
      <c r="H9458" s="12" t="s">
        <v>3726</v>
      </c>
      <c r="I9458" s="12" t="s">
        <v>3727</v>
      </c>
    </row>
    <row r="9459" spans="1:9" ht="15" customHeight="1" x14ac:dyDescent="0.25">
      <c r="A9459" s="13" t="s">
        <v>3899</v>
      </c>
      <c r="B9459" s="14" t="s">
        <v>3900</v>
      </c>
      <c r="C9459" s="66" t="s">
        <v>17</v>
      </c>
      <c r="D9459" s="66"/>
      <c r="E9459" s="66"/>
      <c r="F9459" s="13" t="s">
        <v>25</v>
      </c>
      <c r="G9459" s="15">
        <v>0.124</v>
      </c>
      <c r="H9459" s="16">
        <v>24.37</v>
      </c>
      <c r="I9459" s="16">
        <f>TRUNC(TRUNC(G9459,8)*H9459,2)</f>
        <v>3.02</v>
      </c>
    </row>
    <row r="9460" spans="1:9" ht="18" customHeight="1" x14ac:dyDescent="0.25">
      <c r="A9460" s="8"/>
      <c r="B9460" s="8"/>
      <c r="C9460" s="8"/>
      <c r="D9460" s="8"/>
      <c r="E9460" s="8"/>
      <c r="F9460" s="8"/>
      <c r="G9460" s="67" t="s">
        <v>3875</v>
      </c>
      <c r="H9460" s="67"/>
      <c r="I9460" s="17">
        <f>SUM(I9459:I9459)</f>
        <v>3.02</v>
      </c>
    </row>
    <row r="9461" spans="1:9" ht="15" customHeight="1" x14ac:dyDescent="0.25">
      <c r="A9461" s="8"/>
      <c r="B9461" s="8"/>
      <c r="C9461" s="8"/>
      <c r="D9461" s="8"/>
      <c r="E9461" s="8"/>
      <c r="F9461" s="8"/>
      <c r="G9461" s="68" t="s">
        <v>3745</v>
      </c>
      <c r="H9461" s="68"/>
      <c r="I9461" s="4">
        <f>ROUND(SUM(I9457,I9460),2)</f>
        <v>5.77</v>
      </c>
    </row>
    <row r="9462" spans="1:9" ht="9.9499999999999993" customHeight="1" x14ac:dyDescent="0.25">
      <c r="A9462" s="8"/>
      <c r="B9462" s="8"/>
      <c r="C9462" s="8"/>
      <c r="D9462" s="8"/>
      <c r="E9462" s="8"/>
      <c r="F9462" s="8"/>
      <c r="G9462" s="62"/>
      <c r="H9462" s="62"/>
      <c r="I9462" s="62"/>
    </row>
    <row r="9463" spans="1:9" ht="20.100000000000001" customHeight="1" x14ac:dyDescent="0.25">
      <c r="A9463" s="63" t="s">
        <v>6641</v>
      </c>
      <c r="B9463" s="63"/>
      <c r="C9463" s="63"/>
      <c r="D9463" s="63"/>
      <c r="E9463" s="63"/>
      <c r="F9463" s="63"/>
      <c r="G9463" s="63"/>
      <c r="H9463" s="63"/>
      <c r="I9463" s="63"/>
    </row>
    <row r="9464" spans="1:9" ht="15" customHeight="1" x14ac:dyDescent="0.25">
      <c r="A9464" s="64" t="s">
        <v>3887</v>
      </c>
      <c r="B9464" s="64"/>
      <c r="C9464" s="65" t="s">
        <v>3</v>
      </c>
      <c r="D9464" s="65"/>
      <c r="E9464" s="65"/>
      <c r="F9464" s="12" t="s">
        <v>4</v>
      </c>
      <c r="G9464" s="12" t="s">
        <v>3725</v>
      </c>
      <c r="H9464" s="12" t="s">
        <v>3726</v>
      </c>
      <c r="I9464" s="12" t="s">
        <v>3727</v>
      </c>
    </row>
    <row r="9465" spans="1:9" ht="15" customHeight="1" x14ac:dyDescent="0.25">
      <c r="A9465" s="13" t="s">
        <v>6633</v>
      </c>
      <c r="B9465" s="14" t="s">
        <v>6634</v>
      </c>
      <c r="C9465" s="66" t="s">
        <v>17</v>
      </c>
      <c r="D9465" s="66"/>
      <c r="E9465" s="66"/>
      <c r="F9465" s="13" t="s">
        <v>4149</v>
      </c>
      <c r="G9465" s="15">
        <v>6.0000000000000001E-3</v>
      </c>
      <c r="H9465" s="16">
        <v>12.12</v>
      </c>
      <c r="I9465" s="16">
        <f>TRUNC(TRUNC(G9465,8)*H9465,2)</f>
        <v>7.0000000000000007E-2</v>
      </c>
    </row>
    <row r="9466" spans="1:9" ht="15" customHeight="1" x14ac:dyDescent="0.25">
      <c r="A9466" s="8"/>
      <c r="B9466" s="8"/>
      <c r="C9466" s="8"/>
      <c r="D9466" s="8"/>
      <c r="E9466" s="8"/>
      <c r="F9466" s="8"/>
      <c r="G9466" s="67" t="s">
        <v>3896</v>
      </c>
      <c r="H9466" s="67"/>
      <c r="I9466" s="17">
        <f>SUM(I9465:I9465)</f>
        <v>7.0000000000000007E-2</v>
      </c>
    </row>
    <row r="9467" spans="1:9" ht="15" customHeight="1" x14ac:dyDescent="0.25">
      <c r="A9467" s="64" t="s">
        <v>3872</v>
      </c>
      <c r="B9467" s="64"/>
      <c r="C9467" s="65" t="s">
        <v>3</v>
      </c>
      <c r="D9467" s="65"/>
      <c r="E9467" s="65"/>
      <c r="F9467" s="12" t="s">
        <v>4</v>
      </c>
      <c r="G9467" s="12" t="s">
        <v>3725</v>
      </c>
      <c r="H9467" s="12" t="s">
        <v>3726</v>
      </c>
      <c r="I9467" s="12" t="s">
        <v>3727</v>
      </c>
    </row>
    <row r="9468" spans="1:9" ht="15" customHeight="1" x14ac:dyDescent="0.25">
      <c r="A9468" s="13" t="s">
        <v>3899</v>
      </c>
      <c r="B9468" s="14" t="s">
        <v>3900</v>
      </c>
      <c r="C9468" s="66" t="s">
        <v>17</v>
      </c>
      <c r="D9468" s="66"/>
      <c r="E9468" s="66"/>
      <c r="F9468" s="13" t="s">
        <v>25</v>
      </c>
      <c r="G9468" s="15">
        <v>4.2000000000000003E-2</v>
      </c>
      <c r="H9468" s="16">
        <v>24.37</v>
      </c>
      <c r="I9468" s="16">
        <f>TRUNC(TRUNC(G9468,8)*H9468,2)</f>
        <v>1.02</v>
      </c>
    </row>
    <row r="9469" spans="1:9" ht="18" customHeight="1" x14ac:dyDescent="0.25">
      <c r="A9469" s="8"/>
      <c r="B9469" s="8"/>
      <c r="C9469" s="8"/>
      <c r="D9469" s="8"/>
      <c r="E9469" s="8"/>
      <c r="F9469" s="8"/>
      <c r="G9469" s="67" t="s">
        <v>3875</v>
      </c>
      <c r="H9469" s="67"/>
      <c r="I9469" s="17">
        <f>SUM(I9468:I9468)</f>
        <v>1.02</v>
      </c>
    </row>
    <row r="9470" spans="1:9" ht="15" customHeight="1" x14ac:dyDescent="0.25">
      <c r="A9470" s="8"/>
      <c r="B9470" s="8"/>
      <c r="C9470" s="8"/>
      <c r="D9470" s="8"/>
      <c r="E9470" s="8"/>
      <c r="F9470" s="8"/>
      <c r="G9470" s="68" t="s">
        <v>3745</v>
      </c>
      <c r="H9470" s="68"/>
      <c r="I9470" s="4">
        <f>ROUND(SUM(I9466,I9469),2)</f>
        <v>1.0900000000000001</v>
      </c>
    </row>
    <row r="9471" spans="1:9" ht="9.9499999999999993" customHeight="1" x14ac:dyDescent="0.25">
      <c r="A9471" s="8"/>
      <c r="B9471" s="8"/>
      <c r="C9471" s="8"/>
      <c r="D9471" s="8"/>
      <c r="E9471" s="8"/>
      <c r="F9471" s="8"/>
      <c r="G9471" s="62"/>
      <c r="H9471" s="62"/>
      <c r="I9471" s="62"/>
    </row>
    <row r="9472" spans="1:9" ht="20.100000000000001" customHeight="1" x14ac:dyDescent="0.25">
      <c r="A9472" s="63" t="s">
        <v>6642</v>
      </c>
      <c r="B9472" s="63"/>
      <c r="C9472" s="63"/>
      <c r="D9472" s="63"/>
      <c r="E9472" s="63"/>
      <c r="F9472" s="63"/>
      <c r="G9472" s="63"/>
      <c r="H9472" s="63"/>
      <c r="I9472" s="63"/>
    </row>
    <row r="9473" spans="1:9" ht="15" customHeight="1" x14ac:dyDescent="0.25">
      <c r="A9473" s="64" t="s">
        <v>3872</v>
      </c>
      <c r="B9473" s="64"/>
      <c r="C9473" s="65" t="s">
        <v>3</v>
      </c>
      <c r="D9473" s="65"/>
      <c r="E9473" s="65"/>
      <c r="F9473" s="12" t="s">
        <v>4</v>
      </c>
      <c r="G9473" s="12" t="s">
        <v>3725</v>
      </c>
      <c r="H9473" s="12" t="s">
        <v>3726</v>
      </c>
      <c r="I9473" s="12" t="s">
        <v>3727</v>
      </c>
    </row>
    <row r="9474" spans="1:9" ht="15" customHeight="1" x14ac:dyDescent="0.25">
      <c r="A9474" s="13" t="s">
        <v>3899</v>
      </c>
      <c r="B9474" s="14" t="s">
        <v>3900</v>
      </c>
      <c r="C9474" s="66" t="s">
        <v>17</v>
      </c>
      <c r="D9474" s="66"/>
      <c r="E9474" s="66"/>
      <c r="F9474" s="13" t="s">
        <v>25</v>
      </c>
      <c r="G9474" s="15">
        <v>9.7000000000000003E-2</v>
      </c>
      <c r="H9474" s="16">
        <v>24.37</v>
      </c>
      <c r="I9474" s="16">
        <f>TRUNC(TRUNC(G9474,8)*H9474,2)</f>
        <v>2.36</v>
      </c>
    </row>
    <row r="9475" spans="1:9" ht="18" customHeight="1" x14ac:dyDescent="0.25">
      <c r="A9475" s="8"/>
      <c r="B9475" s="8"/>
      <c r="C9475" s="8"/>
      <c r="D9475" s="8"/>
      <c r="E9475" s="8"/>
      <c r="F9475" s="8"/>
      <c r="G9475" s="67" t="s">
        <v>3875</v>
      </c>
      <c r="H9475" s="67"/>
      <c r="I9475" s="17">
        <f>SUM(I9474:I9474)</f>
        <v>2.36</v>
      </c>
    </row>
    <row r="9476" spans="1:9" ht="15" customHeight="1" x14ac:dyDescent="0.25">
      <c r="A9476" s="8"/>
      <c r="B9476" s="8"/>
      <c r="C9476" s="8"/>
      <c r="D9476" s="8"/>
      <c r="E9476" s="8"/>
      <c r="F9476" s="8"/>
      <c r="G9476" s="68" t="s">
        <v>3745</v>
      </c>
      <c r="H9476" s="68"/>
      <c r="I9476" s="4">
        <f>ROUND(SUM(I9475),2)</f>
        <v>2.36</v>
      </c>
    </row>
    <row r="9477" spans="1:9" ht="9.9499999999999993" customHeight="1" x14ac:dyDescent="0.25">
      <c r="A9477" s="8"/>
      <c r="B9477" s="8"/>
      <c r="C9477" s="8"/>
      <c r="D9477" s="8"/>
      <c r="E9477" s="8"/>
      <c r="F9477" s="8"/>
      <c r="G9477" s="62"/>
      <c r="H9477" s="62"/>
      <c r="I9477" s="62"/>
    </row>
    <row r="9478" spans="1:9" ht="20.100000000000001" customHeight="1" x14ac:dyDescent="0.25">
      <c r="A9478" s="63" t="s">
        <v>6643</v>
      </c>
      <c r="B9478" s="63"/>
      <c r="C9478" s="63"/>
      <c r="D9478" s="63"/>
      <c r="E9478" s="63"/>
      <c r="F9478" s="63"/>
      <c r="G9478" s="63"/>
      <c r="H9478" s="63"/>
      <c r="I9478" s="63"/>
    </row>
    <row r="9479" spans="1:9" ht="15" customHeight="1" x14ac:dyDescent="0.25">
      <c r="A9479" s="64" t="s">
        <v>3865</v>
      </c>
      <c r="B9479" s="64"/>
      <c r="C9479" s="65" t="s">
        <v>3</v>
      </c>
      <c r="D9479" s="65"/>
      <c r="E9479" s="65"/>
      <c r="F9479" s="12" t="s">
        <v>4</v>
      </c>
      <c r="G9479" s="12" t="s">
        <v>3725</v>
      </c>
      <c r="H9479" s="12" t="s">
        <v>3726</v>
      </c>
      <c r="I9479" s="12" t="s">
        <v>3727</v>
      </c>
    </row>
    <row r="9480" spans="1:9" ht="38.1" customHeight="1" x14ac:dyDescent="0.25">
      <c r="A9480" s="13" t="s">
        <v>6644</v>
      </c>
      <c r="B9480" s="14" t="s">
        <v>6645</v>
      </c>
      <c r="C9480" s="66" t="s">
        <v>17</v>
      </c>
      <c r="D9480" s="66"/>
      <c r="E9480" s="66"/>
      <c r="F9480" s="13" t="s">
        <v>3829</v>
      </c>
      <c r="G9480" s="15">
        <v>1.4999999999999999E-2</v>
      </c>
      <c r="H9480" s="16">
        <v>5.2</v>
      </c>
      <c r="I9480" s="16">
        <f>TRUNC(TRUNC(G9480,8)*H9480,2)</f>
        <v>7.0000000000000007E-2</v>
      </c>
    </row>
    <row r="9481" spans="1:9" ht="18" customHeight="1" x14ac:dyDescent="0.25">
      <c r="A9481" s="8"/>
      <c r="B9481" s="8"/>
      <c r="C9481" s="8"/>
      <c r="D9481" s="8"/>
      <c r="E9481" s="8"/>
      <c r="F9481" s="8"/>
      <c r="G9481" s="67" t="s">
        <v>3871</v>
      </c>
      <c r="H9481" s="67"/>
      <c r="I9481" s="17">
        <f>SUM(I9480:I9480)</f>
        <v>7.0000000000000007E-2</v>
      </c>
    </row>
    <row r="9482" spans="1:9" ht="15" customHeight="1" x14ac:dyDescent="0.25">
      <c r="A9482" s="64" t="s">
        <v>3872</v>
      </c>
      <c r="B9482" s="64"/>
      <c r="C9482" s="65" t="s">
        <v>3</v>
      </c>
      <c r="D9482" s="65"/>
      <c r="E9482" s="65"/>
      <c r="F9482" s="12" t="s">
        <v>4</v>
      </c>
      <c r="G9482" s="12" t="s">
        <v>3725</v>
      </c>
      <c r="H9482" s="12" t="s">
        <v>3726</v>
      </c>
      <c r="I9482" s="12" t="s">
        <v>3727</v>
      </c>
    </row>
    <row r="9483" spans="1:9" ht="15" customHeight="1" x14ac:dyDescent="0.25">
      <c r="A9483" s="13" t="s">
        <v>3899</v>
      </c>
      <c r="B9483" s="14" t="s">
        <v>3900</v>
      </c>
      <c r="C9483" s="66" t="s">
        <v>17</v>
      </c>
      <c r="D9483" s="66"/>
      <c r="E9483" s="66"/>
      <c r="F9483" s="13" t="s">
        <v>25</v>
      </c>
      <c r="G9483" s="15">
        <v>8.8999999999999996E-2</v>
      </c>
      <c r="H9483" s="16">
        <v>24.37</v>
      </c>
      <c r="I9483" s="16">
        <f>TRUNC(TRUNC(G9483,8)*H9483,2)</f>
        <v>2.16</v>
      </c>
    </row>
    <row r="9484" spans="1:9" ht="18" customHeight="1" x14ac:dyDescent="0.25">
      <c r="A9484" s="8"/>
      <c r="B9484" s="8"/>
      <c r="C9484" s="8"/>
      <c r="D9484" s="8"/>
      <c r="E9484" s="8"/>
      <c r="F9484" s="8"/>
      <c r="G9484" s="67" t="s">
        <v>3875</v>
      </c>
      <c r="H9484" s="67"/>
      <c r="I9484" s="17">
        <f>SUM(I9483:I9483)</f>
        <v>2.16</v>
      </c>
    </row>
    <row r="9485" spans="1:9" ht="15" customHeight="1" x14ac:dyDescent="0.25">
      <c r="A9485" s="8"/>
      <c r="B9485" s="8"/>
      <c r="C9485" s="8"/>
      <c r="D9485" s="8"/>
      <c r="E9485" s="8"/>
      <c r="F9485" s="8"/>
      <c r="G9485" s="68" t="s">
        <v>3745</v>
      </c>
      <c r="H9485" s="68"/>
      <c r="I9485" s="4">
        <f>ROUND(SUM(I9481,I9484),2)</f>
        <v>2.23</v>
      </c>
    </row>
    <row r="9486" spans="1:9" ht="9.9499999999999993" customHeight="1" x14ac:dyDescent="0.25">
      <c r="A9486" s="8"/>
      <c r="B9486" s="8"/>
      <c r="C9486" s="8"/>
      <c r="D9486" s="8"/>
      <c r="E9486" s="8"/>
      <c r="F9486" s="8"/>
      <c r="G9486" s="62"/>
      <c r="H9486" s="62"/>
      <c r="I9486" s="62"/>
    </row>
    <row r="9487" spans="1:9" ht="20.100000000000001" customHeight="1" x14ac:dyDescent="0.25">
      <c r="A9487" s="63" t="s">
        <v>6646</v>
      </c>
      <c r="B9487" s="63"/>
      <c r="C9487" s="63"/>
      <c r="D9487" s="63"/>
      <c r="E9487" s="63"/>
      <c r="F9487" s="63"/>
      <c r="G9487" s="63"/>
      <c r="H9487" s="63"/>
      <c r="I9487" s="63"/>
    </row>
    <row r="9488" spans="1:9" ht="15" customHeight="1" x14ac:dyDescent="0.25">
      <c r="A9488" s="64" t="s">
        <v>3872</v>
      </c>
      <c r="B9488" s="64"/>
      <c r="C9488" s="65" t="s">
        <v>3</v>
      </c>
      <c r="D9488" s="65"/>
      <c r="E9488" s="65"/>
      <c r="F9488" s="12" t="s">
        <v>4</v>
      </c>
      <c r="G9488" s="12" t="s">
        <v>3725</v>
      </c>
      <c r="H9488" s="12" t="s">
        <v>3726</v>
      </c>
      <c r="I9488" s="12" t="s">
        <v>3727</v>
      </c>
    </row>
    <row r="9489" spans="1:9" ht="15" customHeight="1" x14ac:dyDescent="0.25">
      <c r="A9489" s="13" t="s">
        <v>3899</v>
      </c>
      <c r="B9489" s="14" t="s">
        <v>3900</v>
      </c>
      <c r="C9489" s="66" t="s">
        <v>17</v>
      </c>
      <c r="D9489" s="66"/>
      <c r="E9489" s="66"/>
      <c r="F9489" s="13" t="s">
        <v>25</v>
      </c>
      <c r="G9489" s="15">
        <v>4.7E-2</v>
      </c>
      <c r="H9489" s="16">
        <v>24.37</v>
      </c>
      <c r="I9489" s="16">
        <f>TRUNC(TRUNC(G9489,8)*H9489,2)</f>
        <v>1.1399999999999999</v>
      </c>
    </row>
    <row r="9490" spans="1:9" ht="18" customHeight="1" x14ac:dyDescent="0.25">
      <c r="A9490" s="8"/>
      <c r="B9490" s="8"/>
      <c r="C9490" s="8"/>
      <c r="D9490" s="8"/>
      <c r="E9490" s="8"/>
      <c r="F9490" s="8"/>
      <c r="G9490" s="67" t="s">
        <v>3875</v>
      </c>
      <c r="H9490" s="67"/>
      <c r="I9490" s="17">
        <f>SUM(I9489:I9489)</f>
        <v>1.1399999999999999</v>
      </c>
    </row>
    <row r="9491" spans="1:9" ht="15" customHeight="1" x14ac:dyDescent="0.25">
      <c r="A9491" s="8"/>
      <c r="B9491" s="8"/>
      <c r="C9491" s="8"/>
      <c r="D9491" s="8"/>
      <c r="E9491" s="8"/>
      <c r="F9491" s="8"/>
      <c r="G9491" s="68" t="s">
        <v>3745</v>
      </c>
      <c r="H9491" s="68"/>
      <c r="I9491" s="4">
        <f>ROUND(SUM(I9490),2)</f>
        <v>1.1399999999999999</v>
      </c>
    </row>
    <row r="9492" spans="1:9" ht="9.9499999999999993" customHeight="1" x14ac:dyDescent="0.25">
      <c r="A9492" s="8"/>
      <c r="B9492" s="8"/>
      <c r="C9492" s="8"/>
      <c r="D9492" s="8"/>
      <c r="E9492" s="8"/>
      <c r="F9492" s="8"/>
      <c r="G9492" s="62"/>
      <c r="H9492" s="62"/>
      <c r="I9492" s="62"/>
    </row>
    <row r="9493" spans="1:9" ht="20.100000000000001" customHeight="1" x14ac:dyDescent="0.25">
      <c r="A9493" s="63" t="s">
        <v>6647</v>
      </c>
      <c r="B9493" s="63"/>
      <c r="C9493" s="63"/>
      <c r="D9493" s="63"/>
      <c r="E9493" s="63"/>
      <c r="F9493" s="63"/>
      <c r="G9493" s="63"/>
      <c r="H9493" s="63"/>
      <c r="I9493" s="63"/>
    </row>
    <row r="9494" spans="1:9" ht="15" customHeight="1" x14ac:dyDescent="0.25">
      <c r="A9494" s="64" t="s">
        <v>3887</v>
      </c>
      <c r="B9494" s="64"/>
      <c r="C9494" s="65" t="s">
        <v>3</v>
      </c>
      <c r="D9494" s="65"/>
      <c r="E9494" s="65"/>
      <c r="F9494" s="12" t="s">
        <v>4</v>
      </c>
      <c r="G9494" s="12" t="s">
        <v>3725</v>
      </c>
      <c r="H9494" s="12" t="s">
        <v>3726</v>
      </c>
      <c r="I9494" s="12" t="s">
        <v>3727</v>
      </c>
    </row>
    <row r="9495" spans="1:9" ht="15" customHeight="1" x14ac:dyDescent="0.25">
      <c r="A9495" s="13" t="s">
        <v>6633</v>
      </c>
      <c r="B9495" s="14" t="s">
        <v>6634</v>
      </c>
      <c r="C9495" s="66" t="s">
        <v>17</v>
      </c>
      <c r="D9495" s="66"/>
      <c r="E9495" s="66"/>
      <c r="F9495" s="13" t="s">
        <v>4149</v>
      </c>
      <c r="G9495" s="15">
        <v>6.0000000000000001E-3</v>
      </c>
      <c r="H9495" s="16">
        <v>12.12</v>
      </c>
      <c r="I9495" s="16">
        <f>TRUNC(TRUNC(G9495,8)*H9495,2)</f>
        <v>7.0000000000000007E-2</v>
      </c>
    </row>
    <row r="9496" spans="1:9" ht="15" customHeight="1" x14ac:dyDescent="0.25">
      <c r="A9496" s="13" t="s">
        <v>4602</v>
      </c>
      <c r="B9496" s="14" t="s">
        <v>4603</v>
      </c>
      <c r="C9496" s="66" t="s">
        <v>17</v>
      </c>
      <c r="D9496" s="66"/>
      <c r="E9496" s="66"/>
      <c r="F9496" s="13" t="s">
        <v>4149</v>
      </c>
      <c r="G9496" s="15">
        <v>2.3E-2</v>
      </c>
      <c r="H9496" s="16">
        <v>19.600000000000001</v>
      </c>
      <c r="I9496" s="16">
        <f>TRUNC(TRUNC(G9496,8)*H9496,2)</f>
        <v>0.45</v>
      </c>
    </row>
    <row r="9497" spans="1:9" ht="15" customHeight="1" x14ac:dyDescent="0.25">
      <c r="A9497" s="8"/>
      <c r="B9497" s="8"/>
      <c r="C9497" s="8"/>
      <c r="D9497" s="8"/>
      <c r="E9497" s="8"/>
      <c r="F9497" s="8"/>
      <c r="G9497" s="67" t="s">
        <v>3896</v>
      </c>
      <c r="H9497" s="67"/>
      <c r="I9497" s="17">
        <f>SUM(I9495:I9496)</f>
        <v>0.52</v>
      </c>
    </row>
    <row r="9498" spans="1:9" ht="15" customHeight="1" x14ac:dyDescent="0.25">
      <c r="A9498" s="64" t="s">
        <v>3872</v>
      </c>
      <c r="B9498" s="64"/>
      <c r="C9498" s="65" t="s">
        <v>3</v>
      </c>
      <c r="D9498" s="65"/>
      <c r="E9498" s="65"/>
      <c r="F9498" s="12" t="s">
        <v>4</v>
      </c>
      <c r="G9498" s="12" t="s">
        <v>3725</v>
      </c>
      <c r="H9498" s="12" t="s">
        <v>3726</v>
      </c>
      <c r="I9498" s="12" t="s">
        <v>3727</v>
      </c>
    </row>
    <row r="9499" spans="1:9" ht="15" customHeight="1" x14ac:dyDescent="0.25">
      <c r="A9499" s="13" t="s">
        <v>3899</v>
      </c>
      <c r="B9499" s="14" t="s">
        <v>3900</v>
      </c>
      <c r="C9499" s="66" t="s">
        <v>17</v>
      </c>
      <c r="D9499" s="66"/>
      <c r="E9499" s="66"/>
      <c r="F9499" s="13" t="s">
        <v>25</v>
      </c>
      <c r="G9499" s="15">
        <v>9.2999999999999999E-2</v>
      </c>
      <c r="H9499" s="16">
        <v>24.37</v>
      </c>
      <c r="I9499" s="16">
        <f>TRUNC(TRUNC(G9499,8)*H9499,2)</f>
        <v>2.2599999999999998</v>
      </c>
    </row>
    <row r="9500" spans="1:9" ht="18" customHeight="1" x14ac:dyDescent="0.25">
      <c r="A9500" s="8"/>
      <c r="B9500" s="8"/>
      <c r="C9500" s="8"/>
      <c r="D9500" s="8"/>
      <c r="E9500" s="8"/>
      <c r="F9500" s="8"/>
      <c r="G9500" s="67" t="s">
        <v>3875</v>
      </c>
      <c r="H9500" s="67"/>
      <c r="I9500" s="17">
        <f>SUM(I9499:I9499)</f>
        <v>2.2599999999999998</v>
      </c>
    </row>
    <row r="9501" spans="1:9" ht="15" customHeight="1" x14ac:dyDescent="0.25">
      <c r="A9501" s="8"/>
      <c r="B9501" s="8"/>
      <c r="C9501" s="8"/>
      <c r="D9501" s="8"/>
      <c r="E9501" s="8"/>
      <c r="F9501" s="8"/>
      <c r="G9501" s="68" t="s">
        <v>3745</v>
      </c>
      <c r="H9501" s="68"/>
      <c r="I9501" s="4">
        <f>ROUND(SUM(I9497,I9500),2)</f>
        <v>2.78</v>
      </c>
    </row>
    <row r="9502" spans="1:9" ht="9.9499999999999993" customHeight="1" x14ac:dyDescent="0.25">
      <c r="A9502" s="8"/>
      <c r="B9502" s="8"/>
      <c r="C9502" s="8"/>
      <c r="D9502" s="8"/>
      <c r="E9502" s="8"/>
      <c r="F9502" s="8"/>
      <c r="G9502" s="62"/>
      <c r="H9502" s="62"/>
      <c r="I9502" s="62"/>
    </row>
    <row r="9503" spans="1:9" ht="20.100000000000001" customHeight="1" x14ac:dyDescent="0.25">
      <c r="A9503" s="63" t="s">
        <v>6648</v>
      </c>
      <c r="B9503" s="63"/>
      <c r="C9503" s="63"/>
      <c r="D9503" s="63"/>
      <c r="E9503" s="63"/>
      <c r="F9503" s="63"/>
      <c r="G9503" s="63"/>
      <c r="H9503" s="63"/>
      <c r="I9503" s="63"/>
    </row>
    <row r="9504" spans="1:9" ht="15" customHeight="1" x14ac:dyDescent="0.25">
      <c r="A9504" s="64" t="s">
        <v>3872</v>
      </c>
      <c r="B9504" s="64"/>
      <c r="C9504" s="65" t="s">
        <v>3</v>
      </c>
      <c r="D9504" s="65"/>
      <c r="E9504" s="65"/>
      <c r="F9504" s="12" t="s">
        <v>4</v>
      </c>
      <c r="G9504" s="12" t="s">
        <v>3725</v>
      </c>
      <c r="H9504" s="12" t="s">
        <v>3726</v>
      </c>
      <c r="I9504" s="12" t="s">
        <v>3727</v>
      </c>
    </row>
    <row r="9505" spans="1:9" ht="15" customHeight="1" x14ac:dyDescent="0.25">
      <c r="A9505" s="13" t="s">
        <v>3899</v>
      </c>
      <c r="B9505" s="14" t="s">
        <v>3900</v>
      </c>
      <c r="C9505" s="66" t="s">
        <v>17</v>
      </c>
      <c r="D9505" s="66"/>
      <c r="E9505" s="66"/>
      <c r="F9505" s="13" t="s">
        <v>25</v>
      </c>
      <c r="G9505" s="15">
        <v>0.04</v>
      </c>
      <c r="H9505" s="16">
        <v>24.37</v>
      </c>
      <c r="I9505" s="16">
        <f>TRUNC(TRUNC(G9505,8)*H9505,2)</f>
        <v>0.97</v>
      </c>
    </row>
    <row r="9506" spans="1:9" ht="18" customHeight="1" x14ac:dyDescent="0.25">
      <c r="A9506" s="8"/>
      <c r="B9506" s="8"/>
      <c r="C9506" s="8"/>
      <c r="D9506" s="8"/>
      <c r="E9506" s="8"/>
      <c r="F9506" s="8"/>
      <c r="G9506" s="67" t="s">
        <v>3875</v>
      </c>
      <c r="H9506" s="67"/>
      <c r="I9506" s="17">
        <f>SUM(I9505:I9505)</f>
        <v>0.97</v>
      </c>
    </row>
    <row r="9507" spans="1:9" ht="15" customHeight="1" x14ac:dyDescent="0.25">
      <c r="A9507" s="8"/>
      <c r="B9507" s="8"/>
      <c r="C9507" s="8"/>
      <c r="D9507" s="8"/>
      <c r="E9507" s="8"/>
      <c r="F9507" s="8"/>
      <c r="G9507" s="68" t="s">
        <v>3745</v>
      </c>
      <c r="H9507" s="68"/>
      <c r="I9507" s="4">
        <f>ROUND(SUM(I9506),2)</f>
        <v>0.97</v>
      </c>
    </row>
    <row r="9508" spans="1:9" ht="9.9499999999999993" customHeight="1" x14ac:dyDescent="0.25">
      <c r="A9508" s="8"/>
      <c r="B9508" s="8"/>
      <c r="C9508" s="8"/>
      <c r="D9508" s="8"/>
      <c r="E9508" s="8"/>
      <c r="F9508" s="8"/>
      <c r="G9508" s="62"/>
      <c r="H9508" s="62"/>
      <c r="I9508" s="62"/>
    </row>
    <row r="9509" spans="1:9" ht="20.100000000000001" customHeight="1" x14ac:dyDescent="0.25">
      <c r="A9509" s="63" t="s">
        <v>6649</v>
      </c>
      <c r="B9509" s="63"/>
      <c r="C9509" s="63"/>
      <c r="D9509" s="63"/>
      <c r="E9509" s="63"/>
      <c r="F9509" s="63"/>
      <c r="G9509" s="63"/>
      <c r="H9509" s="63"/>
      <c r="I9509" s="63"/>
    </row>
    <row r="9510" spans="1:9" ht="15" customHeight="1" x14ac:dyDescent="0.25">
      <c r="A9510" s="64" t="s">
        <v>3887</v>
      </c>
      <c r="B9510" s="64"/>
      <c r="C9510" s="65" t="s">
        <v>3</v>
      </c>
      <c r="D9510" s="65"/>
      <c r="E9510" s="65"/>
      <c r="F9510" s="12" t="s">
        <v>4</v>
      </c>
      <c r="G9510" s="12" t="s">
        <v>3725</v>
      </c>
      <c r="H9510" s="12" t="s">
        <v>3726</v>
      </c>
      <c r="I9510" s="12" t="s">
        <v>3727</v>
      </c>
    </row>
    <row r="9511" spans="1:9" ht="15" customHeight="1" x14ac:dyDescent="0.25">
      <c r="A9511" s="13" t="s">
        <v>6631</v>
      </c>
      <c r="B9511" s="14" t="s">
        <v>6632</v>
      </c>
      <c r="C9511" s="66" t="s">
        <v>17</v>
      </c>
      <c r="D9511" s="66"/>
      <c r="E9511" s="66"/>
      <c r="F9511" s="13" t="s">
        <v>4149</v>
      </c>
      <c r="G9511" s="15">
        <v>0.16700000000000001</v>
      </c>
      <c r="H9511" s="16">
        <v>9.25</v>
      </c>
      <c r="I9511" s="16">
        <f>TRUNC(TRUNC(G9511,8)*H9511,2)</f>
        <v>1.54</v>
      </c>
    </row>
    <row r="9512" spans="1:9" ht="15" customHeight="1" x14ac:dyDescent="0.25">
      <c r="A9512" s="13" t="s">
        <v>6633</v>
      </c>
      <c r="B9512" s="14" t="s">
        <v>6634</v>
      </c>
      <c r="C9512" s="66" t="s">
        <v>17</v>
      </c>
      <c r="D9512" s="66"/>
      <c r="E9512" s="66"/>
      <c r="F9512" s="13" t="s">
        <v>4149</v>
      </c>
      <c r="G9512" s="15">
        <v>0.1</v>
      </c>
      <c r="H9512" s="16">
        <v>12.12</v>
      </c>
      <c r="I9512" s="16">
        <f>TRUNC(TRUNC(G9512,8)*H9512,2)</f>
        <v>1.21</v>
      </c>
    </row>
    <row r="9513" spans="1:9" ht="15" customHeight="1" x14ac:dyDescent="0.25">
      <c r="A9513" s="8"/>
      <c r="B9513" s="8"/>
      <c r="C9513" s="8"/>
      <c r="D9513" s="8"/>
      <c r="E9513" s="8"/>
      <c r="F9513" s="8"/>
      <c r="G9513" s="67" t="s">
        <v>3896</v>
      </c>
      <c r="H9513" s="67"/>
      <c r="I9513" s="17">
        <f>SUM(I9511:I9512)</f>
        <v>2.75</v>
      </c>
    </row>
    <row r="9514" spans="1:9" ht="15" customHeight="1" x14ac:dyDescent="0.25">
      <c r="A9514" s="64" t="s">
        <v>3872</v>
      </c>
      <c r="B9514" s="64"/>
      <c r="C9514" s="65" t="s">
        <v>3</v>
      </c>
      <c r="D9514" s="65"/>
      <c r="E9514" s="65"/>
      <c r="F9514" s="12" t="s">
        <v>4</v>
      </c>
      <c r="G9514" s="12" t="s">
        <v>3725</v>
      </c>
      <c r="H9514" s="12" t="s">
        <v>3726</v>
      </c>
      <c r="I9514" s="12" t="s">
        <v>3727</v>
      </c>
    </row>
    <row r="9515" spans="1:9" ht="15" customHeight="1" x14ac:dyDescent="0.25">
      <c r="A9515" s="13" t="s">
        <v>3899</v>
      </c>
      <c r="B9515" s="14" t="s">
        <v>3900</v>
      </c>
      <c r="C9515" s="66" t="s">
        <v>17</v>
      </c>
      <c r="D9515" s="66"/>
      <c r="E9515" s="66"/>
      <c r="F9515" s="13" t="s">
        <v>25</v>
      </c>
      <c r="G9515" s="15">
        <v>0.29799999999999999</v>
      </c>
      <c r="H9515" s="16">
        <v>24.37</v>
      </c>
      <c r="I9515" s="16">
        <f>TRUNC(TRUNC(G9515,8)*H9515,2)</f>
        <v>7.26</v>
      </c>
    </row>
    <row r="9516" spans="1:9" ht="18" customHeight="1" x14ac:dyDescent="0.25">
      <c r="A9516" s="8"/>
      <c r="B9516" s="8"/>
      <c r="C9516" s="8"/>
      <c r="D9516" s="8"/>
      <c r="E9516" s="8"/>
      <c r="F9516" s="8"/>
      <c r="G9516" s="67" t="s">
        <v>3875</v>
      </c>
      <c r="H9516" s="67"/>
      <c r="I9516" s="17">
        <f>SUM(I9515:I9515)</f>
        <v>7.26</v>
      </c>
    </row>
    <row r="9517" spans="1:9" ht="15" customHeight="1" x14ac:dyDescent="0.25">
      <c r="A9517" s="8"/>
      <c r="B9517" s="8"/>
      <c r="C9517" s="8"/>
      <c r="D9517" s="8"/>
      <c r="E9517" s="8"/>
      <c r="F9517" s="8"/>
      <c r="G9517" s="68" t="s">
        <v>3745</v>
      </c>
      <c r="H9517" s="68"/>
      <c r="I9517" s="4">
        <f>ROUND(SUM(I9513,I9516),2)</f>
        <v>10.01</v>
      </c>
    </row>
  </sheetData>
  <mergeCells count="11227">
    <mergeCell ref="A9514:B9514"/>
    <mergeCell ref="C9514:E9514"/>
    <mergeCell ref="C9515:E9515"/>
    <mergeCell ref="G9516:H9516"/>
    <mergeCell ref="G9517:H9517"/>
    <mergeCell ref="A9510:B9510"/>
    <mergeCell ref="C9510:E9510"/>
    <mergeCell ref="C9511:E9511"/>
    <mergeCell ref="C9512:E9512"/>
    <mergeCell ref="G9513:H9513"/>
    <mergeCell ref="C9505:E9505"/>
    <mergeCell ref="G9506:H9506"/>
    <mergeCell ref="G9507:H9507"/>
    <mergeCell ref="G9508:I9508"/>
    <mergeCell ref="A9509:I9509"/>
    <mergeCell ref="G9500:H9500"/>
    <mergeCell ref="G9501:H9501"/>
    <mergeCell ref="G9502:I9502"/>
    <mergeCell ref="A9503:I9503"/>
    <mergeCell ref="A9504:B9504"/>
    <mergeCell ref="C9504:E9504"/>
    <mergeCell ref="C9496:E9496"/>
    <mergeCell ref="G9497:H9497"/>
    <mergeCell ref="A9498:B9498"/>
    <mergeCell ref="C9498:E9498"/>
    <mergeCell ref="C9499:E9499"/>
    <mergeCell ref="G9492:I9492"/>
    <mergeCell ref="A9493:I9493"/>
    <mergeCell ref="A9494:B9494"/>
    <mergeCell ref="C9494:E9494"/>
    <mergeCell ref="C9495:E9495"/>
    <mergeCell ref="A9488:B9488"/>
    <mergeCell ref="C9488:E9488"/>
    <mergeCell ref="C9489:E9489"/>
    <mergeCell ref="G9490:H9490"/>
    <mergeCell ref="G9491:H9491"/>
    <mergeCell ref="C9483:E9483"/>
    <mergeCell ref="G9484:H9484"/>
    <mergeCell ref="G9485:H9485"/>
    <mergeCell ref="G9486:I9486"/>
    <mergeCell ref="A9487:I9487"/>
    <mergeCell ref="A9479:B9479"/>
    <mergeCell ref="C9479:E9479"/>
    <mergeCell ref="C9480:E9480"/>
    <mergeCell ref="G9481:H9481"/>
    <mergeCell ref="A9482:B9482"/>
    <mergeCell ref="C9482:E9482"/>
    <mergeCell ref="C9474:E9474"/>
    <mergeCell ref="G9475:H9475"/>
    <mergeCell ref="G9476:H9476"/>
    <mergeCell ref="G9477:I9477"/>
    <mergeCell ref="A9478:I9478"/>
    <mergeCell ref="G9470:H9470"/>
    <mergeCell ref="G9471:I9471"/>
    <mergeCell ref="A9472:I9472"/>
    <mergeCell ref="A9473:B9473"/>
    <mergeCell ref="C9473:E9473"/>
    <mergeCell ref="G9466:H9466"/>
    <mergeCell ref="A9467:B9467"/>
    <mergeCell ref="C9467:E9467"/>
    <mergeCell ref="C9468:E9468"/>
    <mergeCell ref="G9469:H9469"/>
    <mergeCell ref="G9462:I9462"/>
    <mergeCell ref="A9463:I9463"/>
    <mergeCell ref="A9464:B9464"/>
    <mergeCell ref="C9464:E9464"/>
    <mergeCell ref="C9465:E9465"/>
    <mergeCell ref="A9458:B9458"/>
    <mergeCell ref="C9458:E9458"/>
    <mergeCell ref="C9459:E9459"/>
    <mergeCell ref="G9460:H9460"/>
    <mergeCell ref="G9461:H9461"/>
    <mergeCell ref="A9454:B9454"/>
    <mergeCell ref="C9454:E9454"/>
    <mergeCell ref="C9455:E9455"/>
    <mergeCell ref="C9456:E9456"/>
    <mergeCell ref="G9457:H9457"/>
    <mergeCell ref="C9449:E9449"/>
    <mergeCell ref="G9450:H9450"/>
    <mergeCell ref="G9451:H9451"/>
    <mergeCell ref="G9452:I9452"/>
    <mergeCell ref="A9453:I9453"/>
    <mergeCell ref="C9445:E9445"/>
    <mergeCell ref="C9446:E9446"/>
    <mergeCell ref="G9447:H9447"/>
    <mergeCell ref="A9448:B9448"/>
    <mergeCell ref="C9448:E9448"/>
    <mergeCell ref="G9441:I9441"/>
    <mergeCell ref="A9442:I9442"/>
    <mergeCell ref="A9443:B9443"/>
    <mergeCell ref="C9443:E9443"/>
    <mergeCell ref="C9444:E9444"/>
    <mergeCell ref="A9437:B9437"/>
    <mergeCell ref="C9437:E9437"/>
    <mergeCell ref="C9438:E9438"/>
    <mergeCell ref="G9439:H9439"/>
    <mergeCell ref="G9440:H9440"/>
    <mergeCell ref="C9432:E9432"/>
    <mergeCell ref="G9433:H9433"/>
    <mergeCell ref="G9434:H9434"/>
    <mergeCell ref="G9435:I9435"/>
    <mergeCell ref="A9436:I9436"/>
    <mergeCell ref="C9428:E9428"/>
    <mergeCell ref="C9429:E9429"/>
    <mergeCell ref="G9430:H9430"/>
    <mergeCell ref="A9431:B9431"/>
    <mergeCell ref="C9431:E9431"/>
    <mergeCell ref="G9424:H9424"/>
    <mergeCell ref="G9425:I9425"/>
    <mergeCell ref="A9426:I9426"/>
    <mergeCell ref="A9427:B9427"/>
    <mergeCell ref="C9427:E9427"/>
    <mergeCell ref="G9420:H9420"/>
    <mergeCell ref="A9421:B9421"/>
    <mergeCell ref="C9421:E9421"/>
    <mergeCell ref="C9422:E9422"/>
    <mergeCell ref="G9423:H9423"/>
    <mergeCell ref="A9416:I9416"/>
    <mergeCell ref="A9417:B9417"/>
    <mergeCell ref="C9417:E9417"/>
    <mergeCell ref="C9418:E9418"/>
    <mergeCell ref="C9419:E9419"/>
    <mergeCell ref="C9411:E9411"/>
    <mergeCell ref="C9412:E9412"/>
    <mergeCell ref="G9413:H9413"/>
    <mergeCell ref="G9414:H9414"/>
    <mergeCell ref="G9415:I9415"/>
    <mergeCell ref="C9406:E9406"/>
    <mergeCell ref="C9407:E9407"/>
    <mergeCell ref="C9408:E9408"/>
    <mergeCell ref="G9409:H9409"/>
    <mergeCell ref="A9410:B9410"/>
    <mergeCell ref="C9410:E9410"/>
    <mergeCell ref="G9402:H9402"/>
    <mergeCell ref="G9403:I9403"/>
    <mergeCell ref="A9404:I9404"/>
    <mergeCell ref="A9405:B9405"/>
    <mergeCell ref="C9405:E9405"/>
    <mergeCell ref="A9398:B9398"/>
    <mergeCell ref="C9398:E9398"/>
    <mergeCell ref="C9399:E9399"/>
    <mergeCell ref="C9400:E9400"/>
    <mergeCell ref="G9401:H9401"/>
    <mergeCell ref="A9394:I9394"/>
    <mergeCell ref="A9395:B9395"/>
    <mergeCell ref="C9395:E9395"/>
    <mergeCell ref="C9396:E9396"/>
    <mergeCell ref="G9397:H9397"/>
    <mergeCell ref="C9389:E9389"/>
    <mergeCell ref="C9390:E9390"/>
    <mergeCell ref="G9391:H9391"/>
    <mergeCell ref="G9392:H9392"/>
    <mergeCell ref="G9393:I9393"/>
    <mergeCell ref="C9385:E9385"/>
    <mergeCell ref="C9386:E9386"/>
    <mergeCell ref="G9387:H9387"/>
    <mergeCell ref="A9388:B9388"/>
    <mergeCell ref="C9388:E9388"/>
    <mergeCell ref="G9381:I9381"/>
    <mergeCell ref="A9382:I9382"/>
    <mergeCell ref="A9383:B9383"/>
    <mergeCell ref="C9383:E9383"/>
    <mergeCell ref="C9384:E9384"/>
    <mergeCell ref="A9377:B9377"/>
    <mergeCell ref="C9377:E9377"/>
    <mergeCell ref="C9378:E9378"/>
    <mergeCell ref="G9379:H9379"/>
    <mergeCell ref="G9380:H9380"/>
    <mergeCell ref="A9373:B9373"/>
    <mergeCell ref="C9373:E9373"/>
    <mergeCell ref="C9374:E9374"/>
    <mergeCell ref="C9375:E9375"/>
    <mergeCell ref="G9376:H9376"/>
    <mergeCell ref="G9368:H9368"/>
    <mergeCell ref="A9369:C9370"/>
    <mergeCell ref="G9369:H9369"/>
    <mergeCell ref="G9371:I9371"/>
    <mergeCell ref="A9372:I9372"/>
    <mergeCell ref="C9364:E9364"/>
    <mergeCell ref="G9365:H9365"/>
    <mergeCell ref="A9366:B9366"/>
    <mergeCell ref="C9366:E9366"/>
    <mergeCell ref="C9367:E9367"/>
    <mergeCell ref="G9360:H9360"/>
    <mergeCell ref="G9361:I9361"/>
    <mergeCell ref="A9362:I9362"/>
    <mergeCell ref="A9363:B9363"/>
    <mergeCell ref="C9363:E9363"/>
    <mergeCell ref="A9356:B9356"/>
    <mergeCell ref="C9356:E9356"/>
    <mergeCell ref="C9357:E9357"/>
    <mergeCell ref="C9358:E9358"/>
    <mergeCell ref="G9359:H9359"/>
    <mergeCell ref="A9352:B9352"/>
    <mergeCell ref="C9352:E9352"/>
    <mergeCell ref="C9353:E9353"/>
    <mergeCell ref="C9354:E9354"/>
    <mergeCell ref="G9355:H9355"/>
    <mergeCell ref="C9347:E9347"/>
    <mergeCell ref="G9348:H9348"/>
    <mergeCell ref="G9349:H9349"/>
    <mergeCell ref="G9350:I9350"/>
    <mergeCell ref="A9351:I9351"/>
    <mergeCell ref="A9343:B9343"/>
    <mergeCell ref="C9343:E9343"/>
    <mergeCell ref="C9344:E9344"/>
    <mergeCell ref="C9345:E9345"/>
    <mergeCell ref="C9346:E9346"/>
    <mergeCell ref="C9338:E9338"/>
    <mergeCell ref="G9339:H9339"/>
    <mergeCell ref="G9340:H9340"/>
    <mergeCell ref="G9341:I9341"/>
    <mergeCell ref="A9342:I9342"/>
    <mergeCell ref="C9334:E9334"/>
    <mergeCell ref="C9335:E9335"/>
    <mergeCell ref="G9336:H9336"/>
    <mergeCell ref="A9337:B9337"/>
    <mergeCell ref="C9337:E9337"/>
    <mergeCell ref="G9329:H9329"/>
    <mergeCell ref="G9330:H9330"/>
    <mergeCell ref="G9331:I9331"/>
    <mergeCell ref="A9332:I9332"/>
    <mergeCell ref="A9333:B9333"/>
    <mergeCell ref="C9333:E9333"/>
    <mergeCell ref="C9324:E9324"/>
    <mergeCell ref="C9325:E9325"/>
    <mergeCell ref="C9326:E9326"/>
    <mergeCell ref="C9327:E9327"/>
    <mergeCell ref="C9328:E9328"/>
    <mergeCell ref="C9320:E9320"/>
    <mergeCell ref="C9321:E9321"/>
    <mergeCell ref="G9322:H9322"/>
    <mergeCell ref="A9323:B9323"/>
    <mergeCell ref="C9323:E9323"/>
    <mergeCell ref="A9316:B9316"/>
    <mergeCell ref="C9316:E9316"/>
    <mergeCell ref="C9317:E9317"/>
    <mergeCell ref="G9318:H9318"/>
    <mergeCell ref="A9319:B9319"/>
    <mergeCell ref="C9319:E9319"/>
    <mergeCell ref="C9311:E9311"/>
    <mergeCell ref="G9312:H9312"/>
    <mergeCell ref="G9313:H9313"/>
    <mergeCell ref="G9314:I9314"/>
    <mergeCell ref="A9315:I9315"/>
    <mergeCell ref="C9307:E9307"/>
    <mergeCell ref="G9308:H9308"/>
    <mergeCell ref="A9309:B9309"/>
    <mergeCell ref="C9309:E9309"/>
    <mergeCell ref="C9310:E9310"/>
    <mergeCell ref="A9303:I9303"/>
    <mergeCell ref="A9304:B9304"/>
    <mergeCell ref="C9304:E9304"/>
    <mergeCell ref="C9305:E9305"/>
    <mergeCell ref="C9306:E9306"/>
    <mergeCell ref="C9298:E9298"/>
    <mergeCell ref="C9299:E9299"/>
    <mergeCell ref="G9300:H9300"/>
    <mergeCell ref="G9301:H9301"/>
    <mergeCell ref="G9302:I9302"/>
    <mergeCell ref="C9293:E9293"/>
    <mergeCell ref="C9294:E9294"/>
    <mergeCell ref="C9295:E9295"/>
    <mergeCell ref="G9296:H9296"/>
    <mergeCell ref="A9297:B9297"/>
    <mergeCell ref="C9297:E9297"/>
    <mergeCell ref="G9288:H9288"/>
    <mergeCell ref="G9289:H9289"/>
    <mergeCell ref="G9290:I9290"/>
    <mergeCell ref="A9291:I9291"/>
    <mergeCell ref="A9292:B9292"/>
    <mergeCell ref="C9292:E9292"/>
    <mergeCell ref="G9284:H9284"/>
    <mergeCell ref="A9285:B9285"/>
    <mergeCell ref="C9285:E9285"/>
    <mergeCell ref="C9286:E9286"/>
    <mergeCell ref="C9287:E9287"/>
    <mergeCell ref="A9280:I9280"/>
    <mergeCell ref="A9281:B9281"/>
    <mergeCell ref="C9281:E9281"/>
    <mergeCell ref="C9282:E9282"/>
    <mergeCell ref="C9283:E9283"/>
    <mergeCell ref="C9275:E9275"/>
    <mergeCell ref="C9276:E9276"/>
    <mergeCell ref="G9277:H9277"/>
    <mergeCell ref="G9278:H9278"/>
    <mergeCell ref="G9279:I9279"/>
    <mergeCell ref="C9271:E9271"/>
    <mergeCell ref="C9272:E9272"/>
    <mergeCell ref="G9273:H9273"/>
    <mergeCell ref="A9274:B9274"/>
    <mergeCell ref="C9274:E9274"/>
    <mergeCell ref="G9267:H9267"/>
    <mergeCell ref="G9268:I9268"/>
    <mergeCell ref="A9269:I9269"/>
    <mergeCell ref="A9270:B9270"/>
    <mergeCell ref="C9270:E9270"/>
    <mergeCell ref="C9262:E9262"/>
    <mergeCell ref="C9263:E9263"/>
    <mergeCell ref="C9264:E9264"/>
    <mergeCell ref="C9265:E9265"/>
    <mergeCell ref="G9266:H9266"/>
    <mergeCell ref="C9258:E9258"/>
    <mergeCell ref="C9259:E9259"/>
    <mergeCell ref="G9260:H9260"/>
    <mergeCell ref="A9261:B9261"/>
    <mergeCell ref="C9261:E9261"/>
    <mergeCell ref="C9253:E9253"/>
    <mergeCell ref="C9254:E9254"/>
    <mergeCell ref="C9255:E9255"/>
    <mergeCell ref="G9256:H9256"/>
    <mergeCell ref="A9257:B9257"/>
    <mergeCell ref="C9257:E9257"/>
    <mergeCell ref="C9249:E9249"/>
    <mergeCell ref="C9250:E9250"/>
    <mergeCell ref="G9251:H9251"/>
    <mergeCell ref="A9252:B9252"/>
    <mergeCell ref="C9252:E9252"/>
    <mergeCell ref="G9244:H9244"/>
    <mergeCell ref="G9245:H9245"/>
    <mergeCell ref="G9246:I9246"/>
    <mergeCell ref="A9247:I9247"/>
    <mergeCell ref="A9248:B9248"/>
    <mergeCell ref="C9248:E9248"/>
    <mergeCell ref="G9240:H9240"/>
    <mergeCell ref="A9241:B9241"/>
    <mergeCell ref="C9241:E9241"/>
    <mergeCell ref="C9242:E9242"/>
    <mergeCell ref="C9243:E9243"/>
    <mergeCell ref="A9236:B9236"/>
    <mergeCell ref="C9236:E9236"/>
    <mergeCell ref="C9237:E9237"/>
    <mergeCell ref="C9238:E9238"/>
    <mergeCell ref="C9239:E9239"/>
    <mergeCell ref="C9231:E9231"/>
    <mergeCell ref="G9232:H9232"/>
    <mergeCell ref="G9233:H9233"/>
    <mergeCell ref="G9234:I9234"/>
    <mergeCell ref="A9235:I9235"/>
    <mergeCell ref="C9227:E9227"/>
    <mergeCell ref="G9228:H9228"/>
    <mergeCell ref="A9229:B9229"/>
    <mergeCell ref="C9229:E9229"/>
    <mergeCell ref="C9230:E9230"/>
    <mergeCell ref="A9223:I9223"/>
    <mergeCell ref="A9224:B9224"/>
    <mergeCell ref="C9224:E9224"/>
    <mergeCell ref="C9225:E9225"/>
    <mergeCell ref="C9226:E9226"/>
    <mergeCell ref="C9218:E9218"/>
    <mergeCell ref="C9219:E9219"/>
    <mergeCell ref="G9220:H9220"/>
    <mergeCell ref="G9221:H9221"/>
    <mergeCell ref="G9222:I9222"/>
    <mergeCell ref="C9214:E9214"/>
    <mergeCell ref="C9215:E9215"/>
    <mergeCell ref="G9216:H9216"/>
    <mergeCell ref="A9217:B9217"/>
    <mergeCell ref="C9217:E9217"/>
    <mergeCell ref="G9209:H9209"/>
    <mergeCell ref="G9210:H9210"/>
    <mergeCell ref="G9211:I9211"/>
    <mergeCell ref="A9212:I9212"/>
    <mergeCell ref="A9213:B9213"/>
    <mergeCell ref="C9213:E9213"/>
    <mergeCell ref="A9205:I9205"/>
    <mergeCell ref="A9206:B9206"/>
    <mergeCell ref="C9206:E9206"/>
    <mergeCell ref="C9207:E9207"/>
    <mergeCell ref="C9208:E9208"/>
    <mergeCell ref="C9200:E9200"/>
    <mergeCell ref="C9201:E9201"/>
    <mergeCell ref="G9202:H9202"/>
    <mergeCell ref="G9203:H9203"/>
    <mergeCell ref="G9204:I9204"/>
    <mergeCell ref="G9196:H9196"/>
    <mergeCell ref="G9197:I9197"/>
    <mergeCell ref="A9198:I9198"/>
    <mergeCell ref="A9199:B9199"/>
    <mergeCell ref="C9199:E9199"/>
    <mergeCell ref="A9192:B9192"/>
    <mergeCell ref="C9192:E9192"/>
    <mergeCell ref="C9193:E9193"/>
    <mergeCell ref="C9194:E9194"/>
    <mergeCell ref="G9195:H9195"/>
    <mergeCell ref="C9187:E9187"/>
    <mergeCell ref="G9188:H9188"/>
    <mergeCell ref="G9189:H9189"/>
    <mergeCell ref="G9190:I9190"/>
    <mergeCell ref="A9191:I9191"/>
    <mergeCell ref="C9183:E9183"/>
    <mergeCell ref="G9184:H9184"/>
    <mergeCell ref="A9185:B9185"/>
    <mergeCell ref="C9185:E9185"/>
    <mergeCell ref="C9186:E9186"/>
    <mergeCell ref="G9179:H9179"/>
    <mergeCell ref="G9180:I9180"/>
    <mergeCell ref="A9181:I9181"/>
    <mergeCell ref="A9182:B9182"/>
    <mergeCell ref="C9182:E9182"/>
    <mergeCell ref="G9175:H9175"/>
    <mergeCell ref="A9176:B9176"/>
    <mergeCell ref="C9176:E9176"/>
    <mergeCell ref="C9177:E9177"/>
    <mergeCell ref="G9178:H9178"/>
    <mergeCell ref="G9171:H9171"/>
    <mergeCell ref="A9172:B9172"/>
    <mergeCell ref="C9172:E9172"/>
    <mergeCell ref="C9173:E9173"/>
    <mergeCell ref="C9174:E9174"/>
    <mergeCell ref="A9167:I9167"/>
    <mergeCell ref="A9168:B9168"/>
    <mergeCell ref="C9168:E9168"/>
    <mergeCell ref="C9169:E9169"/>
    <mergeCell ref="C9170:E9170"/>
    <mergeCell ref="C9162:E9162"/>
    <mergeCell ref="C9163:E9163"/>
    <mergeCell ref="G9164:H9164"/>
    <mergeCell ref="G9165:H9165"/>
    <mergeCell ref="G9166:I9166"/>
    <mergeCell ref="A9158:B9158"/>
    <mergeCell ref="C9158:E9158"/>
    <mergeCell ref="C9159:E9159"/>
    <mergeCell ref="G9160:H9160"/>
    <mergeCell ref="A9161:B9161"/>
    <mergeCell ref="C9161:E9161"/>
    <mergeCell ref="C9153:E9153"/>
    <mergeCell ref="G9154:H9154"/>
    <mergeCell ref="G9155:H9155"/>
    <mergeCell ref="G9156:I9156"/>
    <mergeCell ref="A9157:I9157"/>
    <mergeCell ref="C9149:E9149"/>
    <mergeCell ref="C9150:E9150"/>
    <mergeCell ref="G9151:H9151"/>
    <mergeCell ref="A9152:B9152"/>
    <mergeCell ref="C9152:E9152"/>
    <mergeCell ref="G9144:H9144"/>
    <mergeCell ref="G9145:H9145"/>
    <mergeCell ref="G9146:I9146"/>
    <mergeCell ref="A9147:I9147"/>
    <mergeCell ref="A9148:B9148"/>
    <mergeCell ref="C9148:E9148"/>
    <mergeCell ref="C9140:E9140"/>
    <mergeCell ref="G9141:H9141"/>
    <mergeCell ref="A9142:B9142"/>
    <mergeCell ref="C9142:E9142"/>
    <mergeCell ref="C9143:E9143"/>
    <mergeCell ref="G9136:I9136"/>
    <mergeCell ref="A9137:I9137"/>
    <mergeCell ref="A9138:B9138"/>
    <mergeCell ref="C9138:E9138"/>
    <mergeCell ref="C9139:E9139"/>
    <mergeCell ref="C9132:E9132"/>
    <mergeCell ref="C9133:E9133"/>
    <mergeCell ref="G9134:H9134"/>
    <mergeCell ref="A9135:C9135"/>
    <mergeCell ref="G9135:H9135"/>
    <mergeCell ref="A9127:C9128"/>
    <mergeCell ref="G9127:H9127"/>
    <mergeCell ref="G9129:I9129"/>
    <mergeCell ref="A9130:I9130"/>
    <mergeCell ref="A9131:B9131"/>
    <mergeCell ref="C9131:E9131"/>
    <mergeCell ref="C9122:E9122"/>
    <mergeCell ref="C9123:E9123"/>
    <mergeCell ref="C9124:E9124"/>
    <mergeCell ref="C9125:E9125"/>
    <mergeCell ref="G9126:H9126"/>
    <mergeCell ref="C9118:E9118"/>
    <mergeCell ref="C9119:E9119"/>
    <mergeCell ref="G9120:H9120"/>
    <mergeCell ref="A9121:B9121"/>
    <mergeCell ref="C9121:E9121"/>
    <mergeCell ref="C9114:E9114"/>
    <mergeCell ref="C9115:E9115"/>
    <mergeCell ref="G9116:H9116"/>
    <mergeCell ref="A9117:B9117"/>
    <mergeCell ref="C9117:E9117"/>
    <mergeCell ref="A9110:B9110"/>
    <mergeCell ref="C9110:E9110"/>
    <mergeCell ref="C9111:E9111"/>
    <mergeCell ref="C9112:E9112"/>
    <mergeCell ref="C9113:E9113"/>
    <mergeCell ref="G9105:H9105"/>
    <mergeCell ref="A9106:C9107"/>
    <mergeCell ref="G9106:H9106"/>
    <mergeCell ref="G9108:I9108"/>
    <mergeCell ref="A9109:I9109"/>
    <mergeCell ref="A9101:B9101"/>
    <mergeCell ref="C9101:E9101"/>
    <mergeCell ref="C9102:E9102"/>
    <mergeCell ref="C9103:E9103"/>
    <mergeCell ref="C9104:E9104"/>
    <mergeCell ref="G9096:H9096"/>
    <mergeCell ref="A9097:C9098"/>
    <mergeCell ref="G9097:H9097"/>
    <mergeCell ref="G9099:I9099"/>
    <mergeCell ref="A9100:I9100"/>
    <mergeCell ref="A9092:I9092"/>
    <mergeCell ref="A9093:B9093"/>
    <mergeCell ref="C9093:E9093"/>
    <mergeCell ref="C9094:E9094"/>
    <mergeCell ref="C9095:E9095"/>
    <mergeCell ref="C9087:E9087"/>
    <mergeCell ref="G9088:H9088"/>
    <mergeCell ref="A9089:C9090"/>
    <mergeCell ref="G9089:H9089"/>
    <mergeCell ref="G9091:I9091"/>
    <mergeCell ref="A9083:B9083"/>
    <mergeCell ref="C9083:E9083"/>
    <mergeCell ref="C9084:E9084"/>
    <mergeCell ref="G9085:H9085"/>
    <mergeCell ref="A9086:B9086"/>
    <mergeCell ref="C9086:E9086"/>
    <mergeCell ref="C9078:E9078"/>
    <mergeCell ref="G9079:H9079"/>
    <mergeCell ref="G9080:H9080"/>
    <mergeCell ref="G9081:I9081"/>
    <mergeCell ref="A9082:I9082"/>
    <mergeCell ref="G9073:H9073"/>
    <mergeCell ref="G9074:H9074"/>
    <mergeCell ref="G9075:I9075"/>
    <mergeCell ref="A9076:I9076"/>
    <mergeCell ref="A9077:B9077"/>
    <mergeCell ref="C9077:E9077"/>
    <mergeCell ref="C9069:E9069"/>
    <mergeCell ref="G9070:H9070"/>
    <mergeCell ref="A9071:B9071"/>
    <mergeCell ref="C9071:E9071"/>
    <mergeCell ref="C9072:E9072"/>
    <mergeCell ref="G9065:I9065"/>
    <mergeCell ref="A9066:I9066"/>
    <mergeCell ref="A9067:B9067"/>
    <mergeCell ref="C9067:E9067"/>
    <mergeCell ref="C9068:E9068"/>
    <mergeCell ref="A9061:B9061"/>
    <mergeCell ref="C9061:E9061"/>
    <mergeCell ref="C9062:E9062"/>
    <mergeCell ref="G9063:H9063"/>
    <mergeCell ref="A9064:C9064"/>
    <mergeCell ref="G9064:H9064"/>
    <mergeCell ref="A9057:I9057"/>
    <mergeCell ref="A9058:B9058"/>
    <mergeCell ref="C9058:E9058"/>
    <mergeCell ref="C9059:E9059"/>
    <mergeCell ref="G9060:H9060"/>
    <mergeCell ref="C9053:E9053"/>
    <mergeCell ref="G9054:H9054"/>
    <mergeCell ref="A9055:C9055"/>
    <mergeCell ref="G9055:H9055"/>
    <mergeCell ref="G9056:I9056"/>
    <mergeCell ref="A9049:B9049"/>
    <mergeCell ref="C9049:E9049"/>
    <mergeCell ref="C9050:E9050"/>
    <mergeCell ref="G9051:H9051"/>
    <mergeCell ref="A9052:B9052"/>
    <mergeCell ref="C9052:E9052"/>
    <mergeCell ref="G9044:H9044"/>
    <mergeCell ref="A9045:C9046"/>
    <mergeCell ref="G9045:H9045"/>
    <mergeCell ref="G9047:I9047"/>
    <mergeCell ref="A9048:I9048"/>
    <mergeCell ref="C9040:E9040"/>
    <mergeCell ref="G9041:H9041"/>
    <mergeCell ref="A9042:B9042"/>
    <mergeCell ref="C9042:E9042"/>
    <mergeCell ref="C9043:E9043"/>
    <mergeCell ref="A9036:C9036"/>
    <mergeCell ref="G9036:H9036"/>
    <mergeCell ref="G9037:I9037"/>
    <mergeCell ref="A9038:I9038"/>
    <mergeCell ref="A9039:B9039"/>
    <mergeCell ref="C9039:E9039"/>
    <mergeCell ref="G9032:H9032"/>
    <mergeCell ref="A9033:B9033"/>
    <mergeCell ref="C9033:E9033"/>
    <mergeCell ref="C9034:E9034"/>
    <mergeCell ref="G9035:H9035"/>
    <mergeCell ref="G9028:I9028"/>
    <mergeCell ref="A9029:I9029"/>
    <mergeCell ref="A9030:B9030"/>
    <mergeCell ref="C9030:E9030"/>
    <mergeCell ref="C9031:E9031"/>
    <mergeCell ref="C9023:E9023"/>
    <mergeCell ref="C9024:E9024"/>
    <mergeCell ref="G9025:H9025"/>
    <mergeCell ref="A9026:C9027"/>
    <mergeCell ref="G9026:H9026"/>
    <mergeCell ref="C9019:E9019"/>
    <mergeCell ref="C9020:E9020"/>
    <mergeCell ref="G9021:H9021"/>
    <mergeCell ref="A9022:B9022"/>
    <mergeCell ref="C9022:E9022"/>
    <mergeCell ref="G9014:H9014"/>
    <mergeCell ref="G9015:H9015"/>
    <mergeCell ref="G9016:I9016"/>
    <mergeCell ref="A9017:I9017"/>
    <mergeCell ref="A9018:B9018"/>
    <mergeCell ref="C9018:E9018"/>
    <mergeCell ref="G9010:H9010"/>
    <mergeCell ref="A9011:B9011"/>
    <mergeCell ref="C9011:E9011"/>
    <mergeCell ref="C9012:E9012"/>
    <mergeCell ref="C9013:E9013"/>
    <mergeCell ref="A9006:B9006"/>
    <mergeCell ref="C9006:E9006"/>
    <mergeCell ref="C9007:E9007"/>
    <mergeCell ref="C9008:E9008"/>
    <mergeCell ref="C9009:E9009"/>
    <mergeCell ref="C9001:E9001"/>
    <mergeCell ref="G9002:H9002"/>
    <mergeCell ref="G9003:H9003"/>
    <mergeCell ref="G9004:I9004"/>
    <mergeCell ref="A9005:I9005"/>
    <mergeCell ref="C8997:E8997"/>
    <mergeCell ref="C8998:E8998"/>
    <mergeCell ref="G8999:H8999"/>
    <mergeCell ref="A9000:B9000"/>
    <mergeCell ref="C9000:E9000"/>
    <mergeCell ref="A8993:B8993"/>
    <mergeCell ref="C8993:E8993"/>
    <mergeCell ref="C8994:E8994"/>
    <mergeCell ref="G8995:H8995"/>
    <mergeCell ref="A8996:B8996"/>
    <mergeCell ref="C8996:E8996"/>
    <mergeCell ref="C8988:E8988"/>
    <mergeCell ref="G8989:H8989"/>
    <mergeCell ref="G8990:H8990"/>
    <mergeCell ref="G8991:I8991"/>
    <mergeCell ref="A8992:I8992"/>
    <mergeCell ref="C8984:E8984"/>
    <mergeCell ref="C8985:E8985"/>
    <mergeCell ref="G8986:H8986"/>
    <mergeCell ref="A8987:B8987"/>
    <mergeCell ref="C8987:E8987"/>
    <mergeCell ref="A8980:B8980"/>
    <mergeCell ref="C8980:E8980"/>
    <mergeCell ref="C8981:E8981"/>
    <mergeCell ref="G8982:H8982"/>
    <mergeCell ref="A8983:B8983"/>
    <mergeCell ref="C8983:E8983"/>
    <mergeCell ref="A8976:B8976"/>
    <mergeCell ref="C8976:E8976"/>
    <mergeCell ref="C8977:E8977"/>
    <mergeCell ref="C8978:E8978"/>
    <mergeCell ref="G8979:H8979"/>
    <mergeCell ref="C8971:E8971"/>
    <mergeCell ref="G8972:H8972"/>
    <mergeCell ref="G8973:H8973"/>
    <mergeCell ref="G8974:I8974"/>
    <mergeCell ref="A8975:I8975"/>
    <mergeCell ref="A8966:C8967"/>
    <mergeCell ref="G8966:H8966"/>
    <mergeCell ref="G8968:I8968"/>
    <mergeCell ref="A8969:I8969"/>
    <mergeCell ref="A8970:B8970"/>
    <mergeCell ref="C8970:E8970"/>
    <mergeCell ref="A8962:B8962"/>
    <mergeCell ref="C8962:E8962"/>
    <mergeCell ref="C8963:E8963"/>
    <mergeCell ref="C8964:E8964"/>
    <mergeCell ref="G8965:H8965"/>
    <mergeCell ref="A8958:I8958"/>
    <mergeCell ref="A8959:B8959"/>
    <mergeCell ref="C8959:E8959"/>
    <mergeCell ref="C8960:E8960"/>
    <mergeCell ref="G8961:H8961"/>
    <mergeCell ref="C8953:E8953"/>
    <mergeCell ref="G8954:H8954"/>
    <mergeCell ref="A8955:C8956"/>
    <mergeCell ref="G8955:H8955"/>
    <mergeCell ref="G8957:I8957"/>
    <mergeCell ref="C8949:E8949"/>
    <mergeCell ref="G8950:H8950"/>
    <mergeCell ref="A8951:B8951"/>
    <mergeCell ref="C8951:E8951"/>
    <mergeCell ref="C8952:E8952"/>
    <mergeCell ref="A8944:C8945"/>
    <mergeCell ref="G8944:H8944"/>
    <mergeCell ref="G8946:I8946"/>
    <mergeCell ref="A8947:I8947"/>
    <mergeCell ref="A8948:B8948"/>
    <mergeCell ref="C8948:E8948"/>
    <mergeCell ref="A8940:B8940"/>
    <mergeCell ref="C8940:E8940"/>
    <mergeCell ref="C8941:E8941"/>
    <mergeCell ref="C8942:E8942"/>
    <mergeCell ref="G8943:H8943"/>
    <mergeCell ref="A8936:I8936"/>
    <mergeCell ref="A8937:B8937"/>
    <mergeCell ref="C8937:E8937"/>
    <mergeCell ref="C8938:E8938"/>
    <mergeCell ref="G8939:H8939"/>
    <mergeCell ref="C8931:E8931"/>
    <mergeCell ref="G8932:H8932"/>
    <mergeCell ref="A8933:C8934"/>
    <mergeCell ref="G8933:H8933"/>
    <mergeCell ref="G8935:I8935"/>
    <mergeCell ref="C8927:E8927"/>
    <mergeCell ref="G8928:H8928"/>
    <mergeCell ref="A8929:B8929"/>
    <mergeCell ref="C8929:E8929"/>
    <mergeCell ref="C8930:E8930"/>
    <mergeCell ref="A8922:C8923"/>
    <mergeCell ref="G8922:H8922"/>
    <mergeCell ref="G8924:I8924"/>
    <mergeCell ref="A8925:I8925"/>
    <mergeCell ref="A8926:B8926"/>
    <mergeCell ref="C8926:E8926"/>
    <mergeCell ref="A8918:B8918"/>
    <mergeCell ref="C8918:E8918"/>
    <mergeCell ref="C8919:E8919"/>
    <mergeCell ref="C8920:E8920"/>
    <mergeCell ref="G8921:H8921"/>
    <mergeCell ref="A8914:I8914"/>
    <mergeCell ref="A8915:B8915"/>
    <mergeCell ref="C8915:E8915"/>
    <mergeCell ref="C8916:E8916"/>
    <mergeCell ref="G8917:H8917"/>
    <mergeCell ref="C8909:E8909"/>
    <mergeCell ref="G8910:H8910"/>
    <mergeCell ref="A8911:C8912"/>
    <mergeCell ref="G8911:H8911"/>
    <mergeCell ref="G8913:I8913"/>
    <mergeCell ref="C8905:E8905"/>
    <mergeCell ref="G8906:H8906"/>
    <mergeCell ref="A8907:B8907"/>
    <mergeCell ref="C8907:E8907"/>
    <mergeCell ref="C8908:E8908"/>
    <mergeCell ref="A8900:C8901"/>
    <mergeCell ref="G8900:H8900"/>
    <mergeCell ref="G8902:I8902"/>
    <mergeCell ref="A8903:I8903"/>
    <mergeCell ref="A8904:B8904"/>
    <mergeCell ref="C8904:E8904"/>
    <mergeCell ref="A8896:B8896"/>
    <mergeCell ref="C8896:E8896"/>
    <mergeCell ref="C8897:E8897"/>
    <mergeCell ref="C8898:E8898"/>
    <mergeCell ref="G8899:H8899"/>
    <mergeCell ref="A8892:I8892"/>
    <mergeCell ref="A8893:B8893"/>
    <mergeCell ref="C8893:E8893"/>
    <mergeCell ref="C8894:E8894"/>
    <mergeCell ref="G8895:H8895"/>
    <mergeCell ref="C8887:E8887"/>
    <mergeCell ref="G8888:H8888"/>
    <mergeCell ref="A8889:C8890"/>
    <mergeCell ref="G8889:H8889"/>
    <mergeCell ref="G8891:I8891"/>
    <mergeCell ref="C8883:E8883"/>
    <mergeCell ref="G8884:H8884"/>
    <mergeCell ref="A8885:B8885"/>
    <mergeCell ref="C8885:E8885"/>
    <mergeCell ref="C8886:E8886"/>
    <mergeCell ref="A8878:C8879"/>
    <mergeCell ref="G8878:H8878"/>
    <mergeCell ref="G8880:I8880"/>
    <mergeCell ref="A8881:I8881"/>
    <mergeCell ref="A8882:B8882"/>
    <mergeCell ref="C8882:E8882"/>
    <mergeCell ref="A8874:B8874"/>
    <mergeCell ref="C8874:E8874"/>
    <mergeCell ref="C8875:E8875"/>
    <mergeCell ref="C8876:E8876"/>
    <mergeCell ref="G8877:H8877"/>
    <mergeCell ref="A8870:I8870"/>
    <mergeCell ref="A8871:B8871"/>
    <mergeCell ref="C8871:E8871"/>
    <mergeCell ref="C8872:E8872"/>
    <mergeCell ref="G8873:H8873"/>
    <mergeCell ref="C8865:E8865"/>
    <mergeCell ref="G8866:H8866"/>
    <mergeCell ref="A8867:C8868"/>
    <mergeCell ref="G8867:H8867"/>
    <mergeCell ref="G8869:I8869"/>
    <mergeCell ref="C8861:E8861"/>
    <mergeCell ref="G8862:H8862"/>
    <mergeCell ref="A8863:B8863"/>
    <mergeCell ref="C8863:E8863"/>
    <mergeCell ref="C8864:E8864"/>
    <mergeCell ref="A8856:C8857"/>
    <mergeCell ref="G8856:H8856"/>
    <mergeCell ref="G8858:I8858"/>
    <mergeCell ref="A8859:I8859"/>
    <mergeCell ref="A8860:B8860"/>
    <mergeCell ref="C8860:E8860"/>
    <mergeCell ref="A8852:B8852"/>
    <mergeCell ref="C8852:E8852"/>
    <mergeCell ref="C8853:E8853"/>
    <mergeCell ref="C8854:E8854"/>
    <mergeCell ref="G8855:H8855"/>
    <mergeCell ref="A8848:I8848"/>
    <mergeCell ref="A8849:B8849"/>
    <mergeCell ref="C8849:E8849"/>
    <mergeCell ref="C8850:E8850"/>
    <mergeCell ref="G8851:H8851"/>
    <mergeCell ref="C8843:E8843"/>
    <mergeCell ref="G8844:H8844"/>
    <mergeCell ref="A8845:C8846"/>
    <mergeCell ref="G8845:H8845"/>
    <mergeCell ref="G8847:I8847"/>
    <mergeCell ref="C8839:E8839"/>
    <mergeCell ref="G8840:H8840"/>
    <mergeCell ref="A8841:B8841"/>
    <mergeCell ref="C8841:E8841"/>
    <mergeCell ref="C8842:E8842"/>
    <mergeCell ref="A8834:C8835"/>
    <mergeCell ref="G8834:H8834"/>
    <mergeCell ref="G8836:I8836"/>
    <mergeCell ref="A8837:I8837"/>
    <mergeCell ref="A8838:B8838"/>
    <mergeCell ref="C8838:E8838"/>
    <mergeCell ref="A8830:B8830"/>
    <mergeCell ref="C8830:E8830"/>
    <mergeCell ref="C8831:E8831"/>
    <mergeCell ref="C8832:E8832"/>
    <mergeCell ref="G8833:H8833"/>
    <mergeCell ref="A8826:I8826"/>
    <mergeCell ref="A8827:B8827"/>
    <mergeCell ref="C8827:E8827"/>
    <mergeCell ref="C8828:E8828"/>
    <mergeCell ref="G8829:H8829"/>
    <mergeCell ref="C8821:E8821"/>
    <mergeCell ref="G8822:H8822"/>
    <mergeCell ref="A8823:C8824"/>
    <mergeCell ref="G8823:H8823"/>
    <mergeCell ref="G8825:I8825"/>
    <mergeCell ref="C8817:E8817"/>
    <mergeCell ref="G8818:H8818"/>
    <mergeCell ref="A8819:B8819"/>
    <mergeCell ref="C8819:E8819"/>
    <mergeCell ref="C8820:E8820"/>
    <mergeCell ref="G8812:H8812"/>
    <mergeCell ref="G8813:H8813"/>
    <mergeCell ref="G8814:I8814"/>
    <mergeCell ref="A8815:I8815"/>
    <mergeCell ref="A8816:B8816"/>
    <mergeCell ref="C8816:E8816"/>
    <mergeCell ref="G8808:H8808"/>
    <mergeCell ref="A8809:B8809"/>
    <mergeCell ref="C8809:E8809"/>
    <mergeCell ref="C8810:E8810"/>
    <mergeCell ref="C8811:E8811"/>
    <mergeCell ref="A8804:I8804"/>
    <mergeCell ref="A8805:B8805"/>
    <mergeCell ref="C8805:E8805"/>
    <mergeCell ref="C8806:E8806"/>
    <mergeCell ref="C8807:E8807"/>
    <mergeCell ref="C8799:E8799"/>
    <mergeCell ref="C8800:E8800"/>
    <mergeCell ref="G8801:H8801"/>
    <mergeCell ref="G8802:H8802"/>
    <mergeCell ref="G8803:I8803"/>
    <mergeCell ref="C8795:E8795"/>
    <mergeCell ref="C8796:E8796"/>
    <mergeCell ref="G8797:H8797"/>
    <mergeCell ref="A8798:B8798"/>
    <mergeCell ref="C8798:E8798"/>
    <mergeCell ref="G8791:H8791"/>
    <mergeCell ref="G8792:I8792"/>
    <mergeCell ref="A8793:I8793"/>
    <mergeCell ref="A8794:B8794"/>
    <mergeCell ref="C8794:E8794"/>
    <mergeCell ref="A8787:B8787"/>
    <mergeCell ref="C8787:E8787"/>
    <mergeCell ref="C8788:E8788"/>
    <mergeCell ref="C8789:E8789"/>
    <mergeCell ref="G8790:H8790"/>
    <mergeCell ref="A8783:I8783"/>
    <mergeCell ref="A8784:B8784"/>
    <mergeCell ref="C8784:E8784"/>
    <mergeCell ref="C8785:E8785"/>
    <mergeCell ref="G8786:H8786"/>
    <mergeCell ref="C8779:E8779"/>
    <mergeCell ref="G8780:H8780"/>
    <mergeCell ref="A8781:C8781"/>
    <mergeCell ref="G8781:H8781"/>
    <mergeCell ref="G8782:I8782"/>
    <mergeCell ref="C8775:E8775"/>
    <mergeCell ref="G8776:H8776"/>
    <mergeCell ref="A8777:B8777"/>
    <mergeCell ref="C8777:E8777"/>
    <mergeCell ref="C8778:E8778"/>
    <mergeCell ref="G8771:H8771"/>
    <mergeCell ref="G8772:I8772"/>
    <mergeCell ref="A8773:I8773"/>
    <mergeCell ref="A8774:B8774"/>
    <mergeCell ref="C8774:E8774"/>
    <mergeCell ref="G8767:H8767"/>
    <mergeCell ref="A8768:B8768"/>
    <mergeCell ref="C8768:E8768"/>
    <mergeCell ref="C8769:E8769"/>
    <mergeCell ref="G8770:H8770"/>
    <mergeCell ref="G8763:I8763"/>
    <mergeCell ref="A8764:I8764"/>
    <mergeCell ref="A8765:B8765"/>
    <mergeCell ref="C8765:E8765"/>
    <mergeCell ref="C8766:E8766"/>
    <mergeCell ref="C8758:E8758"/>
    <mergeCell ref="C8759:E8759"/>
    <mergeCell ref="C8760:E8760"/>
    <mergeCell ref="G8761:H8761"/>
    <mergeCell ref="G8762:H8762"/>
    <mergeCell ref="C8754:E8754"/>
    <mergeCell ref="G8755:H8755"/>
    <mergeCell ref="A8756:B8756"/>
    <mergeCell ref="C8756:E8756"/>
    <mergeCell ref="C8757:E8757"/>
    <mergeCell ref="C8750:E8750"/>
    <mergeCell ref="G8751:H8751"/>
    <mergeCell ref="A8752:B8752"/>
    <mergeCell ref="C8752:E8752"/>
    <mergeCell ref="C8753:E8753"/>
    <mergeCell ref="C8746:E8746"/>
    <mergeCell ref="C8747:E8747"/>
    <mergeCell ref="G8748:H8748"/>
    <mergeCell ref="A8749:B8749"/>
    <mergeCell ref="C8749:E8749"/>
    <mergeCell ref="G8741:H8741"/>
    <mergeCell ref="G8742:H8742"/>
    <mergeCell ref="G8743:I8743"/>
    <mergeCell ref="A8744:I8744"/>
    <mergeCell ref="A8745:B8745"/>
    <mergeCell ref="C8745:E8745"/>
    <mergeCell ref="G8737:H8737"/>
    <mergeCell ref="A8738:B8738"/>
    <mergeCell ref="C8738:E8738"/>
    <mergeCell ref="C8739:E8739"/>
    <mergeCell ref="C8740:E8740"/>
    <mergeCell ref="A8733:I8733"/>
    <mergeCell ref="A8734:B8734"/>
    <mergeCell ref="C8734:E8734"/>
    <mergeCell ref="C8735:E8735"/>
    <mergeCell ref="C8736:E8736"/>
    <mergeCell ref="C8728:E8728"/>
    <mergeCell ref="C8729:E8729"/>
    <mergeCell ref="G8730:H8730"/>
    <mergeCell ref="G8731:H8731"/>
    <mergeCell ref="G8732:I8732"/>
    <mergeCell ref="C8724:E8724"/>
    <mergeCell ref="C8725:E8725"/>
    <mergeCell ref="G8726:H8726"/>
    <mergeCell ref="A8727:B8727"/>
    <mergeCell ref="C8727:E8727"/>
    <mergeCell ref="G8719:H8719"/>
    <mergeCell ref="G8720:H8720"/>
    <mergeCell ref="G8721:I8721"/>
    <mergeCell ref="A8722:I8722"/>
    <mergeCell ref="A8723:B8723"/>
    <mergeCell ref="C8723:E8723"/>
    <mergeCell ref="G8715:H8715"/>
    <mergeCell ref="A8716:B8716"/>
    <mergeCell ref="C8716:E8716"/>
    <mergeCell ref="C8717:E8717"/>
    <mergeCell ref="C8718:E8718"/>
    <mergeCell ref="A8711:I8711"/>
    <mergeCell ref="A8712:B8712"/>
    <mergeCell ref="C8712:E8712"/>
    <mergeCell ref="C8713:E8713"/>
    <mergeCell ref="C8714:E8714"/>
    <mergeCell ref="C8706:E8706"/>
    <mergeCell ref="C8707:E8707"/>
    <mergeCell ref="G8708:H8708"/>
    <mergeCell ref="G8709:H8709"/>
    <mergeCell ref="G8710:I8710"/>
    <mergeCell ref="C8702:E8702"/>
    <mergeCell ref="C8703:E8703"/>
    <mergeCell ref="G8704:H8704"/>
    <mergeCell ref="A8705:B8705"/>
    <mergeCell ref="C8705:E8705"/>
    <mergeCell ref="G8697:H8697"/>
    <mergeCell ref="G8698:H8698"/>
    <mergeCell ref="G8699:I8699"/>
    <mergeCell ref="A8700:I8700"/>
    <mergeCell ref="A8701:B8701"/>
    <mergeCell ref="C8701:E8701"/>
    <mergeCell ref="G8693:H8693"/>
    <mergeCell ref="A8694:B8694"/>
    <mergeCell ref="C8694:E8694"/>
    <mergeCell ref="C8695:E8695"/>
    <mergeCell ref="C8696:E8696"/>
    <mergeCell ref="A8689:I8689"/>
    <mergeCell ref="A8690:B8690"/>
    <mergeCell ref="C8690:E8690"/>
    <mergeCell ref="C8691:E8691"/>
    <mergeCell ref="C8692:E8692"/>
    <mergeCell ref="C8684:E8684"/>
    <mergeCell ref="C8685:E8685"/>
    <mergeCell ref="G8686:H8686"/>
    <mergeCell ref="G8687:H8687"/>
    <mergeCell ref="G8688:I8688"/>
    <mergeCell ref="C8680:E8680"/>
    <mergeCell ref="C8681:E8681"/>
    <mergeCell ref="G8682:H8682"/>
    <mergeCell ref="A8683:B8683"/>
    <mergeCell ref="C8683:E8683"/>
    <mergeCell ref="G8676:H8676"/>
    <mergeCell ref="G8677:I8677"/>
    <mergeCell ref="A8678:I8678"/>
    <mergeCell ref="A8679:B8679"/>
    <mergeCell ref="C8679:E8679"/>
    <mergeCell ref="A8672:B8672"/>
    <mergeCell ref="C8672:E8672"/>
    <mergeCell ref="C8673:E8673"/>
    <mergeCell ref="C8674:E8674"/>
    <mergeCell ref="G8675:H8675"/>
    <mergeCell ref="A8668:B8668"/>
    <mergeCell ref="C8668:E8668"/>
    <mergeCell ref="C8669:E8669"/>
    <mergeCell ref="C8670:E8670"/>
    <mergeCell ref="G8671:H8671"/>
    <mergeCell ref="C8663:E8663"/>
    <mergeCell ref="G8664:H8664"/>
    <mergeCell ref="G8665:H8665"/>
    <mergeCell ref="G8666:I8666"/>
    <mergeCell ref="A8667:I8667"/>
    <mergeCell ref="C8659:E8659"/>
    <mergeCell ref="G8660:H8660"/>
    <mergeCell ref="A8661:B8661"/>
    <mergeCell ref="C8661:E8661"/>
    <mergeCell ref="C8662:E8662"/>
    <mergeCell ref="G8655:I8655"/>
    <mergeCell ref="A8656:I8656"/>
    <mergeCell ref="A8657:B8657"/>
    <mergeCell ref="C8657:E8657"/>
    <mergeCell ref="C8658:E8658"/>
    <mergeCell ref="A8651:B8651"/>
    <mergeCell ref="C8651:E8651"/>
    <mergeCell ref="C8652:E8652"/>
    <mergeCell ref="G8653:H8653"/>
    <mergeCell ref="A8654:C8654"/>
    <mergeCell ref="G8654:H8654"/>
    <mergeCell ref="A8647:I8647"/>
    <mergeCell ref="A8648:B8648"/>
    <mergeCell ref="C8648:E8648"/>
    <mergeCell ref="C8649:E8649"/>
    <mergeCell ref="G8650:H8650"/>
    <mergeCell ref="C8642:E8642"/>
    <mergeCell ref="G8643:H8643"/>
    <mergeCell ref="A8644:C8645"/>
    <mergeCell ref="G8644:H8644"/>
    <mergeCell ref="G8646:I8646"/>
    <mergeCell ref="C8638:E8638"/>
    <mergeCell ref="C8639:E8639"/>
    <mergeCell ref="G8640:H8640"/>
    <mergeCell ref="A8641:B8641"/>
    <mergeCell ref="C8641:E8641"/>
    <mergeCell ref="A8634:B8634"/>
    <mergeCell ref="C8634:E8634"/>
    <mergeCell ref="C8635:E8635"/>
    <mergeCell ref="G8636:H8636"/>
    <mergeCell ref="A8637:B8637"/>
    <mergeCell ref="C8637:E8637"/>
    <mergeCell ref="G8629:H8629"/>
    <mergeCell ref="A8630:C8631"/>
    <mergeCell ref="G8630:H8630"/>
    <mergeCell ref="G8632:I8632"/>
    <mergeCell ref="A8633:I8633"/>
    <mergeCell ref="C8625:E8625"/>
    <mergeCell ref="G8626:H8626"/>
    <mergeCell ref="A8627:B8627"/>
    <mergeCell ref="C8627:E8627"/>
    <mergeCell ref="C8628:E8628"/>
    <mergeCell ref="C8621:E8621"/>
    <mergeCell ref="G8622:H8622"/>
    <mergeCell ref="A8623:B8623"/>
    <mergeCell ref="C8623:E8623"/>
    <mergeCell ref="C8624:E8624"/>
    <mergeCell ref="G8616:H8616"/>
    <mergeCell ref="G8617:H8617"/>
    <mergeCell ref="G8618:I8618"/>
    <mergeCell ref="A8619:I8619"/>
    <mergeCell ref="A8620:B8620"/>
    <mergeCell ref="C8620:E8620"/>
    <mergeCell ref="G8612:H8612"/>
    <mergeCell ref="A8613:B8613"/>
    <mergeCell ref="C8613:E8613"/>
    <mergeCell ref="C8614:E8614"/>
    <mergeCell ref="C8615:E8615"/>
    <mergeCell ref="A8608:I8608"/>
    <mergeCell ref="A8609:B8609"/>
    <mergeCell ref="C8609:E8609"/>
    <mergeCell ref="C8610:E8610"/>
    <mergeCell ref="C8611:E8611"/>
    <mergeCell ref="C8603:E8603"/>
    <mergeCell ref="C8604:E8604"/>
    <mergeCell ref="G8605:H8605"/>
    <mergeCell ref="G8606:H8606"/>
    <mergeCell ref="G8607:I8607"/>
    <mergeCell ref="C8599:E8599"/>
    <mergeCell ref="C8600:E8600"/>
    <mergeCell ref="G8601:H8601"/>
    <mergeCell ref="A8602:B8602"/>
    <mergeCell ref="C8602:E8602"/>
    <mergeCell ref="G8595:H8595"/>
    <mergeCell ref="G8596:I8596"/>
    <mergeCell ref="A8597:I8597"/>
    <mergeCell ref="A8598:B8598"/>
    <mergeCell ref="C8598:E8598"/>
    <mergeCell ref="A8591:B8591"/>
    <mergeCell ref="C8591:E8591"/>
    <mergeCell ref="C8592:E8592"/>
    <mergeCell ref="C8593:E8593"/>
    <mergeCell ref="G8594:H8594"/>
    <mergeCell ref="A8587:I8587"/>
    <mergeCell ref="A8588:B8588"/>
    <mergeCell ref="C8588:E8588"/>
    <mergeCell ref="C8589:E8589"/>
    <mergeCell ref="G8590:H8590"/>
    <mergeCell ref="C8582:E8582"/>
    <mergeCell ref="C8583:E8583"/>
    <mergeCell ref="G8584:H8584"/>
    <mergeCell ref="G8585:H8585"/>
    <mergeCell ref="G8586:I8586"/>
    <mergeCell ref="A8578:B8578"/>
    <mergeCell ref="C8578:E8578"/>
    <mergeCell ref="C8579:E8579"/>
    <mergeCell ref="G8580:H8580"/>
    <mergeCell ref="A8581:B8581"/>
    <mergeCell ref="C8581:E8581"/>
    <mergeCell ref="G8573:H8573"/>
    <mergeCell ref="A8574:C8575"/>
    <mergeCell ref="G8574:H8574"/>
    <mergeCell ref="G8576:I8576"/>
    <mergeCell ref="A8577:I8577"/>
    <mergeCell ref="G8569:H8569"/>
    <mergeCell ref="A8570:B8570"/>
    <mergeCell ref="C8570:E8570"/>
    <mergeCell ref="C8571:E8571"/>
    <mergeCell ref="C8572:E8572"/>
    <mergeCell ref="C8564:E8564"/>
    <mergeCell ref="C8565:E8565"/>
    <mergeCell ref="C8566:E8566"/>
    <mergeCell ref="C8567:E8567"/>
    <mergeCell ref="C8568:E8568"/>
    <mergeCell ref="A8560:C8560"/>
    <mergeCell ref="G8560:H8560"/>
    <mergeCell ref="G8561:I8561"/>
    <mergeCell ref="A8562:I8562"/>
    <mergeCell ref="A8563:B8563"/>
    <mergeCell ref="C8563:E8563"/>
    <mergeCell ref="A8556:I8556"/>
    <mergeCell ref="A8557:B8557"/>
    <mergeCell ref="C8557:E8557"/>
    <mergeCell ref="C8558:E8558"/>
    <mergeCell ref="G8559:H8559"/>
    <mergeCell ref="C8552:E8552"/>
    <mergeCell ref="G8553:H8553"/>
    <mergeCell ref="A8554:C8554"/>
    <mergeCell ref="G8554:H8554"/>
    <mergeCell ref="G8555:I8555"/>
    <mergeCell ref="A8547:C8548"/>
    <mergeCell ref="G8547:H8547"/>
    <mergeCell ref="G8549:I8549"/>
    <mergeCell ref="A8550:I8550"/>
    <mergeCell ref="A8551:B8551"/>
    <mergeCell ref="C8551:E8551"/>
    <mergeCell ref="A8543:B8543"/>
    <mergeCell ref="C8543:E8543"/>
    <mergeCell ref="C8544:E8544"/>
    <mergeCell ref="C8545:E8545"/>
    <mergeCell ref="G8546:H8546"/>
    <mergeCell ref="A8539:I8539"/>
    <mergeCell ref="A8540:B8540"/>
    <mergeCell ref="C8540:E8540"/>
    <mergeCell ref="C8541:E8541"/>
    <mergeCell ref="G8542:H8542"/>
    <mergeCell ref="C8534:E8534"/>
    <mergeCell ref="G8535:H8535"/>
    <mergeCell ref="A8536:C8537"/>
    <mergeCell ref="G8536:H8536"/>
    <mergeCell ref="G8538:I8538"/>
    <mergeCell ref="C8530:E8530"/>
    <mergeCell ref="G8531:H8531"/>
    <mergeCell ref="A8532:B8532"/>
    <mergeCell ref="C8532:E8532"/>
    <mergeCell ref="C8533:E8533"/>
    <mergeCell ref="A8525:C8526"/>
    <mergeCell ref="G8525:H8525"/>
    <mergeCell ref="G8527:I8527"/>
    <mergeCell ref="A8528:I8528"/>
    <mergeCell ref="A8529:B8529"/>
    <mergeCell ref="C8529:E8529"/>
    <mergeCell ref="A8521:B8521"/>
    <mergeCell ref="C8521:E8521"/>
    <mergeCell ref="C8522:E8522"/>
    <mergeCell ref="C8523:E8523"/>
    <mergeCell ref="G8524:H8524"/>
    <mergeCell ref="A8517:I8517"/>
    <mergeCell ref="A8518:B8518"/>
    <mergeCell ref="C8518:E8518"/>
    <mergeCell ref="C8519:E8519"/>
    <mergeCell ref="G8520:H8520"/>
    <mergeCell ref="C8512:E8512"/>
    <mergeCell ref="G8513:H8513"/>
    <mergeCell ref="A8514:C8515"/>
    <mergeCell ref="G8514:H8514"/>
    <mergeCell ref="G8516:I8516"/>
    <mergeCell ref="C8508:E8508"/>
    <mergeCell ref="G8509:H8509"/>
    <mergeCell ref="A8510:B8510"/>
    <mergeCell ref="C8510:E8510"/>
    <mergeCell ref="C8511:E8511"/>
    <mergeCell ref="A8503:C8504"/>
    <mergeCell ref="G8503:H8503"/>
    <mergeCell ref="G8505:I8505"/>
    <mergeCell ref="A8506:I8506"/>
    <mergeCell ref="A8507:B8507"/>
    <mergeCell ref="C8507:E8507"/>
    <mergeCell ref="A8499:B8499"/>
    <mergeCell ref="C8499:E8499"/>
    <mergeCell ref="C8500:E8500"/>
    <mergeCell ref="C8501:E8501"/>
    <mergeCell ref="G8502:H8502"/>
    <mergeCell ref="A8495:I8495"/>
    <mergeCell ref="A8496:B8496"/>
    <mergeCell ref="C8496:E8496"/>
    <mergeCell ref="C8497:E8497"/>
    <mergeCell ref="G8498:H8498"/>
    <mergeCell ref="C8490:E8490"/>
    <mergeCell ref="G8491:H8491"/>
    <mergeCell ref="A8492:C8493"/>
    <mergeCell ref="G8492:H8492"/>
    <mergeCell ref="G8494:I8494"/>
    <mergeCell ref="C8486:E8486"/>
    <mergeCell ref="G8487:H8487"/>
    <mergeCell ref="A8488:B8488"/>
    <mergeCell ref="C8488:E8488"/>
    <mergeCell ref="C8489:E8489"/>
    <mergeCell ref="G8481:H8481"/>
    <mergeCell ref="G8482:H8482"/>
    <mergeCell ref="G8483:I8483"/>
    <mergeCell ref="A8484:I8484"/>
    <mergeCell ref="A8485:B8485"/>
    <mergeCell ref="C8485:E8485"/>
    <mergeCell ref="G8477:H8477"/>
    <mergeCell ref="A8478:B8478"/>
    <mergeCell ref="C8478:E8478"/>
    <mergeCell ref="C8479:E8479"/>
    <mergeCell ref="C8480:E8480"/>
    <mergeCell ref="G8473:I8473"/>
    <mergeCell ref="A8474:I8474"/>
    <mergeCell ref="A8475:B8475"/>
    <mergeCell ref="C8475:E8475"/>
    <mergeCell ref="C8476:E8476"/>
    <mergeCell ref="A8469:B8469"/>
    <mergeCell ref="C8469:E8469"/>
    <mergeCell ref="C8470:E8470"/>
    <mergeCell ref="G8471:H8471"/>
    <mergeCell ref="G8472:H8472"/>
    <mergeCell ref="C8464:E8464"/>
    <mergeCell ref="G8465:H8465"/>
    <mergeCell ref="G8466:H8466"/>
    <mergeCell ref="G8467:I8467"/>
    <mergeCell ref="A8468:I8468"/>
    <mergeCell ref="C8460:E8460"/>
    <mergeCell ref="G8461:H8461"/>
    <mergeCell ref="A8462:B8462"/>
    <mergeCell ref="C8462:E8462"/>
    <mergeCell ref="C8463:E8463"/>
    <mergeCell ref="G8456:H8456"/>
    <mergeCell ref="G8457:I8457"/>
    <mergeCell ref="A8458:I8458"/>
    <mergeCell ref="A8459:B8459"/>
    <mergeCell ref="C8459:E8459"/>
    <mergeCell ref="A8452:I8452"/>
    <mergeCell ref="A8453:B8453"/>
    <mergeCell ref="C8453:E8453"/>
    <mergeCell ref="C8454:E8454"/>
    <mergeCell ref="G8455:H8455"/>
    <mergeCell ref="C8447:E8447"/>
    <mergeCell ref="C8448:E8448"/>
    <mergeCell ref="G8449:H8449"/>
    <mergeCell ref="G8450:H8450"/>
    <mergeCell ref="G8451:I8451"/>
    <mergeCell ref="A8443:B8443"/>
    <mergeCell ref="C8443:E8443"/>
    <mergeCell ref="C8444:E8444"/>
    <mergeCell ref="G8445:H8445"/>
    <mergeCell ref="A8446:B8446"/>
    <mergeCell ref="C8446:E8446"/>
    <mergeCell ref="C8438:E8438"/>
    <mergeCell ref="G8439:H8439"/>
    <mergeCell ref="G8440:H8440"/>
    <mergeCell ref="G8441:I8441"/>
    <mergeCell ref="A8442:I8442"/>
    <mergeCell ref="C8434:E8434"/>
    <mergeCell ref="G8435:H8435"/>
    <mergeCell ref="A8436:B8436"/>
    <mergeCell ref="C8436:E8436"/>
    <mergeCell ref="C8437:E8437"/>
    <mergeCell ref="G8429:H8429"/>
    <mergeCell ref="G8430:H8430"/>
    <mergeCell ref="G8431:I8431"/>
    <mergeCell ref="A8432:I8432"/>
    <mergeCell ref="A8433:B8433"/>
    <mergeCell ref="C8433:E8433"/>
    <mergeCell ref="G8425:H8425"/>
    <mergeCell ref="A8426:B8426"/>
    <mergeCell ref="C8426:E8426"/>
    <mergeCell ref="C8427:E8427"/>
    <mergeCell ref="C8428:E8428"/>
    <mergeCell ref="A8421:B8421"/>
    <mergeCell ref="C8421:E8421"/>
    <mergeCell ref="C8422:E8422"/>
    <mergeCell ref="C8423:E8423"/>
    <mergeCell ref="C8424:E8424"/>
    <mergeCell ref="C8416:E8416"/>
    <mergeCell ref="G8417:H8417"/>
    <mergeCell ref="G8418:H8418"/>
    <mergeCell ref="G8419:I8419"/>
    <mergeCell ref="A8420:I8420"/>
    <mergeCell ref="C8412:E8412"/>
    <mergeCell ref="C8413:E8413"/>
    <mergeCell ref="G8414:H8414"/>
    <mergeCell ref="A8415:B8415"/>
    <mergeCell ref="C8415:E8415"/>
    <mergeCell ref="C8408:E8408"/>
    <mergeCell ref="G8409:H8409"/>
    <mergeCell ref="A8410:B8410"/>
    <mergeCell ref="C8410:E8410"/>
    <mergeCell ref="C8411:E8411"/>
    <mergeCell ref="A8404:I8404"/>
    <mergeCell ref="A8405:B8405"/>
    <mergeCell ref="C8405:E8405"/>
    <mergeCell ref="C8406:E8406"/>
    <mergeCell ref="C8407:E8407"/>
    <mergeCell ref="C8399:E8399"/>
    <mergeCell ref="C8400:E8400"/>
    <mergeCell ref="G8401:H8401"/>
    <mergeCell ref="G8402:H8402"/>
    <mergeCell ref="G8403:I8403"/>
    <mergeCell ref="C8395:E8395"/>
    <mergeCell ref="C8396:E8396"/>
    <mergeCell ref="G8397:H8397"/>
    <mergeCell ref="A8398:B8398"/>
    <mergeCell ref="C8398:E8398"/>
    <mergeCell ref="A8391:C8391"/>
    <mergeCell ref="G8391:H8391"/>
    <mergeCell ref="G8392:I8392"/>
    <mergeCell ref="A8393:I8393"/>
    <mergeCell ref="A8394:B8394"/>
    <mergeCell ref="C8394:E8394"/>
    <mergeCell ref="G8387:H8387"/>
    <mergeCell ref="A8388:B8388"/>
    <mergeCell ref="C8388:E8388"/>
    <mergeCell ref="C8389:E8389"/>
    <mergeCell ref="G8390:H8390"/>
    <mergeCell ref="G8383:H8383"/>
    <mergeCell ref="A8384:B8384"/>
    <mergeCell ref="C8384:E8384"/>
    <mergeCell ref="C8385:E8385"/>
    <mergeCell ref="C8386:E8386"/>
    <mergeCell ref="A8379:I8379"/>
    <mergeCell ref="A8380:B8380"/>
    <mergeCell ref="C8380:E8380"/>
    <mergeCell ref="C8381:E8381"/>
    <mergeCell ref="C8382:E8382"/>
    <mergeCell ref="C8374:E8374"/>
    <mergeCell ref="C8375:E8375"/>
    <mergeCell ref="G8376:H8376"/>
    <mergeCell ref="G8377:H8377"/>
    <mergeCell ref="G8378:I8378"/>
    <mergeCell ref="A8370:B8370"/>
    <mergeCell ref="C8370:E8370"/>
    <mergeCell ref="C8371:E8371"/>
    <mergeCell ref="G8372:H8372"/>
    <mergeCell ref="A8373:B8373"/>
    <mergeCell ref="C8373:E8373"/>
    <mergeCell ref="A8366:B8366"/>
    <mergeCell ref="C8366:E8366"/>
    <mergeCell ref="C8367:E8367"/>
    <mergeCell ref="C8368:E8368"/>
    <mergeCell ref="G8369:H8369"/>
    <mergeCell ref="C8361:E8361"/>
    <mergeCell ref="G8362:H8362"/>
    <mergeCell ref="G8363:H8363"/>
    <mergeCell ref="G8364:I8364"/>
    <mergeCell ref="A8365:I8365"/>
    <mergeCell ref="C8357:E8357"/>
    <mergeCell ref="C8358:E8358"/>
    <mergeCell ref="G8359:H8359"/>
    <mergeCell ref="A8360:B8360"/>
    <mergeCell ref="C8360:E8360"/>
    <mergeCell ref="G8353:H8353"/>
    <mergeCell ref="G8354:I8354"/>
    <mergeCell ref="A8355:I8355"/>
    <mergeCell ref="A8356:B8356"/>
    <mergeCell ref="C8356:E8356"/>
    <mergeCell ref="A8349:B8349"/>
    <mergeCell ref="C8349:E8349"/>
    <mergeCell ref="C8350:E8350"/>
    <mergeCell ref="C8351:E8351"/>
    <mergeCell ref="G8352:H8352"/>
    <mergeCell ref="A8345:B8345"/>
    <mergeCell ref="C8345:E8345"/>
    <mergeCell ref="C8346:E8346"/>
    <mergeCell ref="C8347:E8347"/>
    <mergeCell ref="G8348:H8348"/>
    <mergeCell ref="G8340:H8340"/>
    <mergeCell ref="A8341:C8342"/>
    <mergeCell ref="G8341:H8341"/>
    <mergeCell ref="G8343:I8343"/>
    <mergeCell ref="A8344:I8344"/>
    <mergeCell ref="G8336:H8336"/>
    <mergeCell ref="A8337:B8337"/>
    <mergeCell ref="C8337:E8337"/>
    <mergeCell ref="C8338:E8338"/>
    <mergeCell ref="C8339:E8339"/>
    <mergeCell ref="G8332:I8332"/>
    <mergeCell ref="A8333:I8333"/>
    <mergeCell ref="A8334:B8334"/>
    <mergeCell ref="C8334:E8334"/>
    <mergeCell ref="C8335:E8335"/>
    <mergeCell ref="C8327:E8327"/>
    <mergeCell ref="C8328:E8328"/>
    <mergeCell ref="G8329:H8329"/>
    <mergeCell ref="A8330:C8331"/>
    <mergeCell ref="G8330:H8330"/>
    <mergeCell ref="C8323:E8323"/>
    <mergeCell ref="C8324:E8324"/>
    <mergeCell ref="G8325:H8325"/>
    <mergeCell ref="A8326:B8326"/>
    <mergeCell ref="C8326:E8326"/>
    <mergeCell ref="A8318:C8319"/>
    <mergeCell ref="G8318:H8318"/>
    <mergeCell ref="G8320:I8320"/>
    <mergeCell ref="A8321:I8321"/>
    <mergeCell ref="A8322:B8322"/>
    <mergeCell ref="C8322:E8322"/>
    <mergeCell ref="G8314:H8314"/>
    <mergeCell ref="A8315:B8315"/>
    <mergeCell ref="C8315:E8315"/>
    <mergeCell ref="C8316:E8316"/>
    <mergeCell ref="G8317:H8317"/>
    <mergeCell ref="A8310:I8310"/>
    <mergeCell ref="A8311:B8311"/>
    <mergeCell ref="C8311:E8311"/>
    <mergeCell ref="C8312:E8312"/>
    <mergeCell ref="C8313:E8313"/>
    <mergeCell ref="C8305:E8305"/>
    <mergeCell ref="G8306:H8306"/>
    <mergeCell ref="A8307:C8308"/>
    <mergeCell ref="G8307:H8307"/>
    <mergeCell ref="G8309:I8309"/>
    <mergeCell ref="C8301:E8301"/>
    <mergeCell ref="C8302:E8302"/>
    <mergeCell ref="G8303:H8303"/>
    <mergeCell ref="A8304:B8304"/>
    <mergeCell ref="C8304:E8304"/>
    <mergeCell ref="A8296:C8297"/>
    <mergeCell ref="G8296:H8296"/>
    <mergeCell ref="G8298:I8298"/>
    <mergeCell ref="A8299:I8299"/>
    <mergeCell ref="A8300:B8300"/>
    <mergeCell ref="C8300:E8300"/>
    <mergeCell ref="A8292:B8292"/>
    <mergeCell ref="C8292:E8292"/>
    <mergeCell ref="C8293:E8293"/>
    <mergeCell ref="C8294:E8294"/>
    <mergeCell ref="G8295:H8295"/>
    <mergeCell ref="A8288:B8288"/>
    <mergeCell ref="C8288:E8288"/>
    <mergeCell ref="C8289:E8289"/>
    <mergeCell ref="C8290:E8290"/>
    <mergeCell ref="G8291:H8291"/>
    <mergeCell ref="G8283:H8283"/>
    <mergeCell ref="A8284:C8285"/>
    <mergeCell ref="G8284:H8284"/>
    <mergeCell ref="G8286:I8286"/>
    <mergeCell ref="A8287:I8287"/>
    <mergeCell ref="G8279:H8279"/>
    <mergeCell ref="A8280:B8280"/>
    <mergeCell ref="C8280:E8280"/>
    <mergeCell ref="C8281:E8281"/>
    <mergeCell ref="C8282:E8282"/>
    <mergeCell ref="G8275:I8275"/>
    <mergeCell ref="A8276:I8276"/>
    <mergeCell ref="A8277:B8277"/>
    <mergeCell ref="C8277:E8277"/>
    <mergeCell ref="C8278:E8278"/>
    <mergeCell ref="A8271:B8271"/>
    <mergeCell ref="C8271:E8271"/>
    <mergeCell ref="C8272:E8272"/>
    <mergeCell ref="G8273:H8273"/>
    <mergeCell ref="A8274:C8274"/>
    <mergeCell ref="G8274:H8274"/>
    <mergeCell ref="A8267:B8267"/>
    <mergeCell ref="C8267:E8267"/>
    <mergeCell ref="C8268:E8268"/>
    <mergeCell ref="C8269:E8269"/>
    <mergeCell ref="G8270:H8270"/>
    <mergeCell ref="A8263:I8263"/>
    <mergeCell ref="A8264:B8264"/>
    <mergeCell ref="C8264:E8264"/>
    <mergeCell ref="C8265:E8265"/>
    <mergeCell ref="G8266:H8266"/>
    <mergeCell ref="C8258:E8258"/>
    <mergeCell ref="C8259:E8259"/>
    <mergeCell ref="G8260:H8260"/>
    <mergeCell ref="G8261:H8261"/>
    <mergeCell ref="G8262:I8262"/>
    <mergeCell ref="C8254:E8254"/>
    <mergeCell ref="C8255:E8255"/>
    <mergeCell ref="G8256:H8256"/>
    <mergeCell ref="A8257:B8257"/>
    <mergeCell ref="C8257:E8257"/>
    <mergeCell ref="G8249:H8249"/>
    <mergeCell ref="G8250:H8250"/>
    <mergeCell ref="G8251:I8251"/>
    <mergeCell ref="A8252:I8252"/>
    <mergeCell ref="A8253:B8253"/>
    <mergeCell ref="C8253:E8253"/>
    <mergeCell ref="G8245:H8245"/>
    <mergeCell ref="A8246:B8246"/>
    <mergeCell ref="C8246:E8246"/>
    <mergeCell ref="C8247:E8247"/>
    <mergeCell ref="C8248:E8248"/>
    <mergeCell ref="A8241:I8241"/>
    <mergeCell ref="A8242:B8242"/>
    <mergeCell ref="C8242:E8242"/>
    <mergeCell ref="C8243:E8243"/>
    <mergeCell ref="C8244:E8244"/>
    <mergeCell ref="C8236:E8236"/>
    <mergeCell ref="C8237:E8237"/>
    <mergeCell ref="G8238:H8238"/>
    <mergeCell ref="G8239:H8239"/>
    <mergeCell ref="G8240:I8240"/>
    <mergeCell ref="C8232:E8232"/>
    <mergeCell ref="C8233:E8233"/>
    <mergeCell ref="G8234:H8234"/>
    <mergeCell ref="A8235:B8235"/>
    <mergeCell ref="C8235:E8235"/>
    <mergeCell ref="A8228:B8228"/>
    <mergeCell ref="C8228:E8228"/>
    <mergeCell ref="C8229:E8229"/>
    <mergeCell ref="C8230:E8230"/>
    <mergeCell ref="C8231:E8231"/>
    <mergeCell ref="C8223:E8223"/>
    <mergeCell ref="G8224:H8224"/>
    <mergeCell ref="G8225:H8225"/>
    <mergeCell ref="G8226:I8226"/>
    <mergeCell ref="A8227:I8227"/>
    <mergeCell ref="C8219:E8219"/>
    <mergeCell ref="C8220:E8220"/>
    <mergeCell ref="G8221:H8221"/>
    <mergeCell ref="A8222:B8222"/>
    <mergeCell ref="C8222:E8222"/>
    <mergeCell ref="C8214:E8214"/>
    <mergeCell ref="C8215:E8215"/>
    <mergeCell ref="C8216:E8216"/>
    <mergeCell ref="C8217:E8217"/>
    <mergeCell ref="C8218:E8218"/>
    <mergeCell ref="A8209:C8210"/>
    <mergeCell ref="G8209:H8209"/>
    <mergeCell ref="G8211:I8211"/>
    <mergeCell ref="A8212:I8212"/>
    <mergeCell ref="A8213:B8213"/>
    <mergeCell ref="C8213:E8213"/>
    <mergeCell ref="A8205:B8205"/>
    <mergeCell ref="C8205:E8205"/>
    <mergeCell ref="C8206:E8206"/>
    <mergeCell ref="C8207:E8207"/>
    <mergeCell ref="G8208:H8208"/>
    <mergeCell ref="G8200:H8200"/>
    <mergeCell ref="A8201:C8202"/>
    <mergeCell ref="G8201:H8201"/>
    <mergeCell ref="G8203:I8203"/>
    <mergeCell ref="A8204:I8204"/>
    <mergeCell ref="A8196:I8196"/>
    <mergeCell ref="A8197:B8197"/>
    <mergeCell ref="C8197:E8197"/>
    <mergeCell ref="C8198:E8198"/>
    <mergeCell ref="C8199:E8199"/>
    <mergeCell ref="C8191:E8191"/>
    <mergeCell ref="G8192:H8192"/>
    <mergeCell ref="A8193:C8194"/>
    <mergeCell ref="G8193:H8193"/>
    <mergeCell ref="G8195:I8195"/>
    <mergeCell ref="G8187:I8187"/>
    <mergeCell ref="A8188:I8188"/>
    <mergeCell ref="A8189:B8189"/>
    <mergeCell ref="C8189:E8189"/>
    <mergeCell ref="C8190:E8190"/>
    <mergeCell ref="C8183:E8183"/>
    <mergeCell ref="C8184:E8184"/>
    <mergeCell ref="G8185:H8185"/>
    <mergeCell ref="A8186:C8186"/>
    <mergeCell ref="G8186:H8186"/>
    <mergeCell ref="A8179:C8179"/>
    <mergeCell ref="G8179:H8179"/>
    <mergeCell ref="G8180:I8180"/>
    <mergeCell ref="A8181:I8181"/>
    <mergeCell ref="A8182:B8182"/>
    <mergeCell ref="C8182:E8182"/>
    <mergeCell ref="A8175:B8175"/>
    <mergeCell ref="C8175:E8175"/>
    <mergeCell ref="C8176:E8176"/>
    <mergeCell ref="C8177:E8177"/>
    <mergeCell ref="G8178:H8178"/>
    <mergeCell ref="G8170:H8170"/>
    <mergeCell ref="A8171:C8172"/>
    <mergeCell ref="G8171:H8171"/>
    <mergeCell ref="G8173:I8173"/>
    <mergeCell ref="A8174:I8174"/>
    <mergeCell ref="G8166:H8166"/>
    <mergeCell ref="A8167:B8167"/>
    <mergeCell ref="C8167:E8167"/>
    <mergeCell ref="C8168:E8168"/>
    <mergeCell ref="C8169:E8169"/>
    <mergeCell ref="C8161:E8161"/>
    <mergeCell ref="C8162:E8162"/>
    <mergeCell ref="C8163:E8163"/>
    <mergeCell ref="C8164:E8164"/>
    <mergeCell ref="C8165:E8165"/>
    <mergeCell ref="C8157:E8157"/>
    <mergeCell ref="C8158:E8158"/>
    <mergeCell ref="G8159:H8159"/>
    <mergeCell ref="A8160:B8160"/>
    <mergeCell ref="C8160:E8160"/>
    <mergeCell ref="A8152:C8153"/>
    <mergeCell ref="G8152:H8152"/>
    <mergeCell ref="G8154:I8154"/>
    <mergeCell ref="A8155:I8155"/>
    <mergeCell ref="A8156:B8156"/>
    <mergeCell ref="C8156:E8156"/>
    <mergeCell ref="A8148:B8148"/>
    <mergeCell ref="C8148:E8148"/>
    <mergeCell ref="C8149:E8149"/>
    <mergeCell ref="C8150:E8150"/>
    <mergeCell ref="G8151:H8151"/>
    <mergeCell ref="C8143:E8143"/>
    <mergeCell ref="C8144:E8144"/>
    <mergeCell ref="C8145:E8145"/>
    <mergeCell ref="C8146:E8146"/>
    <mergeCell ref="G8147:H8147"/>
    <mergeCell ref="C8139:E8139"/>
    <mergeCell ref="G8140:H8140"/>
    <mergeCell ref="A8141:B8141"/>
    <mergeCell ref="C8141:E8141"/>
    <mergeCell ref="C8142:E8142"/>
    <mergeCell ref="G8135:I8135"/>
    <mergeCell ref="A8136:I8136"/>
    <mergeCell ref="A8137:B8137"/>
    <mergeCell ref="C8137:E8137"/>
    <mergeCell ref="C8138:E8138"/>
    <mergeCell ref="C8130:E8130"/>
    <mergeCell ref="C8131:E8131"/>
    <mergeCell ref="G8132:H8132"/>
    <mergeCell ref="A8133:C8134"/>
    <mergeCell ref="G8133:H8133"/>
    <mergeCell ref="C8126:E8126"/>
    <mergeCell ref="C8127:E8127"/>
    <mergeCell ref="G8128:H8128"/>
    <mergeCell ref="A8129:B8129"/>
    <mergeCell ref="C8129:E8129"/>
    <mergeCell ref="C8121:E8121"/>
    <mergeCell ref="C8122:E8122"/>
    <mergeCell ref="C8123:E8123"/>
    <mergeCell ref="C8124:E8124"/>
    <mergeCell ref="C8125:E8125"/>
    <mergeCell ref="A8116:C8117"/>
    <mergeCell ref="G8116:H8116"/>
    <mergeCell ref="G8118:I8118"/>
    <mergeCell ref="A8119:I8119"/>
    <mergeCell ref="A8120:B8120"/>
    <mergeCell ref="C8120:E8120"/>
    <mergeCell ref="A8112:B8112"/>
    <mergeCell ref="C8112:E8112"/>
    <mergeCell ref="C8113:E8113"/>
    <mergeCell ref="C8114:E8114"/>
    <mergeCell ref="G8115:H8115"/>
    <mergeCell ref="C8107:E8107"/>
    <mergeCell ref="C8108:E8108"/>
    <mergeCell ref="C8109:E8109"/>
    <mergeCell ref="C8110:E8110"/>
    <mergeCell ref="G8111:H8111"/>
    <mergeCell ref="C8103:E8103"/>
    <mergeCell ref="G8104:H8104"/>
    <mergeCell ref="A8105:B8105"/>
    <mergeCell ref="C8105:E8105"/>
    <mergeCell ref="C8106:E8106"/>
    <mergeCell ref="G8099:I8099"/>
    <mergeCell ref="A8100:I8100"/>
    <mergeCell ref="A8101:B8101"/>
    <mergeCell ref="C8101:E8101"/>
    <mergeCell ref="C8102:E8102"/>
    <mergeCell ref="C8094:E8094"/>
    <mergeCell ref="C8095:E8095"/>
    <mergeCell ref="G8096:H8096"/>
    <mergeCell ref="A8097:C8098"/>
    <mergeCell ref="G8097:H8097"/>
    <mergeCell ref="C8090:E8090"/>
    <mergeCell ref="C8091:E8091"/>
    <mergeCell ref="G8092:H8092"/>
    <mergeCell ref="A8093:B8093"/>
    <mergeCell ref="C8093:E8093"/>
    <mergeCell ref="A8086:B8086"/>
    <mergeCell ref="C8086:E8086"/>
    <mergeCell ref="C8087:E8087"/>
    <mergeCell ref="C8088:E8088"/>
    <mergeCell ref="C8089:E8089"/>
    <mergeCell ref="A8082:B8082"/>
    <mergeCell ref="C8082:E8082"/>
    <mergeCell ref="C8083:E8083"/>
    <mergeCell ref="C8084:E8084"/>
    <mergeCell ref="G8085:H8085"/>
    <mergeCell ref="G8077:H8077"/>
    <mergeCell ref="A8078:C8079"/>
    <mergeCell ref="G8078:H8078"/>
    <mergeCell ref="G8080:I8080"/>
    <mergeCell ref="A8081:I8081"/>
    <mergeCell ref="G8073:H8073"/>
    <mergeCell ref="A8074:B8074"/>
    <mergeCell ref="C8074:E8074"/>
    <mergeCell ref="C8075:E8075"/>
    <mergeCell ref="C8076:E8076"/>
    <mergeCell ref="C8068:E8068"/>
    <mergeCell ref="C8069:E8069"/>
    <mergeCell ref="C8070:E8070"/>
    <mergeCell ref="C8071:E8071"/>
    <mergeCell ref="C8072:E8072"/>
    <mergeCell ref="A8063:C8064"/>
    <mergeCell ref="G8063:H8063"/>
    <mergeCell ref="G8065:I8065"/>
    <mergeCell ref="A8066:I8066"/>
    <mergeCell ref="A8067:B8067"/>
    <mergeCell ref="C8067:E8067"/>
    <mergeCell ref="A8059:B8059"/>
    <mergeCell ref="C8059:E8059"/>
    <mergeCell ref="C8060:E8060"/>
    <mergeCell ref="C8061:E8061"/>
    <mergeCell ref="G8062:H8062"/>
    <mergeCell ref="G8054:H8054"/>
    <mergeCell ref="A8055:C8056"/>
    <mergeCell ref="G8055:H8055"/>
    <mergeCell ref="G8057:I8057"/>
    <mergeCell ref="A8058:I8058"/>
    <mergeCell ref="C8050:E8050"/>
    <mergeCell ref="G8051:H8051"/>
    <mergeCell ref="A8052:B8052"/>
    <mergeCell ref="C8052:E8052"/>
    <mergeCell ref="C8053:E8053"/>
    <mergeCell ref="A8045:C8046"/>
    <mergeCell ref="G8045:H8045"/>
    <mergeCell ref="G8047:I8047"/>
    <mergeCell ref="A8048:I8048"/>
    <mergeCell ref="A8049:B8049"/>
    <mergeCell ref="C8049:E8049"/>
    <mergeCell ref="A8041:I8041"/>
    <mergeCell ref="A8042:B8042"/>
    <mergeCell ref="C8042:E8042"/>
    <mergeCell ref="C8043:E8043"/>
    <mergeCell ref="G8044:H8044"/>
    <mergeCell ref="C8036:E8036"/>
    <mergeCell ref="G8037:H8037"/>
    <mergeCell ref="A8038:C8039"/>
    <mergeCell ref="G8038:H8038"/>
    <mergeCell ref="G8040:I8040"/>
    <mergeCell ref="A8032:C8032"/>
    <mergeCell ref="G8032:H8032"/>
    <mergeCell ref="G8033:I8033"/>
    <mergeCell ref="A8034:I8034"/>
    <mergeCell ref="A8035:B8035"/>
    <mergeCell ref="C8035:E8035"/>
    <mergeCell ref="A8028:I8028"/>
    <mergeCell ref="A8029:B8029"/>
    <mergeCell ref="C8029:E8029"/>
    <mergeCell ref="C8030:E8030"/>
    <mergeCell ref="G8031:H8031"/>
    <mergeCell ref="C8024:E8024"/>
    <mergeCell ref="G8025:H8025"/>
    <mergeCell ref="A8026:C8026"/>
    <mergeCell ref="G8026:H8026"/>
    <mergeCell ref="G8027:I8027"/>
    <mergeCell ref="G8019:H8019"/>
    <mergeCell ref="G8020:H8020"/>
    <mergeCell ref="G8021:I8021"/>
    <mergeCell ref="A8022:I8022"/>
    <mergeCell ref="A8023:B8023"/>
    <mergeCell ref="C8023:E8023"/>
    <mergeCell ref="G8015:I8015"/>
    <mergeCell ref="A8016:I8016"/>
    <mergeCell ref="A8017:B8017"/>
    <mergeCell ref="C8017:E8017"/>
    <mergeCell ref="C8018:E8018"/>
    <mergeCell ref="A8011:B8011"/>
    <mergeCell ref="C8011:E8011"/>
    <mergeCell ref="C8012:E8012"/>
    <mergeCell ref="G8013:H8013"/>
    <mergeCell ref="G8014:H8014"/>
    <mergeCell ref="C8006:E8006"/>
    <mergeCell ref="G8007:H8007"/>
    <mergeCell ref="G8008:H8008"/>
    <mergeCell ref="G8009:I8009"/>
    <mergeCell ref="A8010:I8010"/>
    <mergeCell ref="A8001:C8002"/>
    <mergeCell ref="G8001:H8001"/>
    <mergeCell ref="G8003:I8003"/>
    <mergeCell ref="A8004:I8004"/>
    <mergeCell ref="A8005:B8005"/>
    <mergeCell ref="C8005:E8005"/>
    <mergeCell ref="A7997:I7997"/>
    <mergeCell ref="A7998:B7998"/>
    <mergeCell ref="C7998:E7998"/>
    <mergeCell ref="C7999:E7999"/>
    <mergeCell ref="G8000:H8000"/>
    <mergeCell ref="C7992:E7992"/>
    <mergeCell ref="G7993:H7993"/>
    <mergeCell ref="A7994:C7995"/>
    <mergeCell ref="G7994:H7994"/>
    <mergeCell ref="G7996:I7996"/>
    <mergeCell ref="G7988:H7988"/>
    <mergeCell ref="G7989:I7989"/>
    <mergeCell ref="A7990:I7990"/>
    <mergeCell ref="A7991:B7991"/>
    <mergeCell ref="C7991:E7991"/>
    <mergeCell ref="A7984:I7984"/>
    <mergeCell ref="A7985:B7985"/>
    <mergeCell ref="C7985:E7985"/>
    <mergeCell ref="C7986:E7986"/>
    <mergeCell ref="G7987:H7987"/>
    <mergeCell ref="C7980:E7980"/>
    <mergeCell ref="G7981:H7981"/>
    <mergeCell ref="A7982:C7982"/>
    <mergeCell ref="G7982:H7982"/>
    <mergeCell ref="G7983:I7983"/>
    <mergeCell ref="G7975:H7975"/>
    <mergeCell ref="G7976:H7976"/>
    <mergeCell ref="G7977:I7977"/>
    <mergeCell ref="A7978:I7978"/>
    <mergeCell ref="A7979:B7979"/>
    <mergeCell ref="C7979:E7979"/>
    <mergeCell ref="G7971:I7971"/>
    <mergeCell ref="A7972:I7972"/>
    <mergeCell ref="A7973:B7973"/>
    <mergeCell ref="C7973:E7973"/>
    <mergeCell ref="C7974:E7974"/>
    <mergeCell ref="A7967:B7967"/>
    <mergeCell ref="C7967:E7967"/>
    <mergeCell ref="C7968:E7968"/>
    <mergeCell ref="G7969:H7969"/>
    <mergeCell ref="G7970:H7970"/>
    <mergeCell ref="C7962:E7962"/>
    <mergeCell ref="G7963:H7963"/>
    <mergeCell ref="G7964:H7964"/>
    <mergeCell ref="G7965:I7965"/>
    <mergeCell ref="A7966:I7966"/>
    <mergeCell ref="C7958:E7958"/>
    <mergeCell ref="C7959:E7959"/>
    <mergeCell ref="G7960:H7960"/>
    <mergeCell ref="A7961:B7961"/>
    <mergeCell ref="C7961:E7961"/>
    <mergeCell ref="G7953:H7953"/>
    <mergeCell ref="G7954:H7954"/>
    <mergeCell ref="G7955:I7955"/>
    <mergeCell ref="A7956:I7956"/>
    <mergeCell ref="A7957:B7957"/>
    <mergeCell ref="C7957:E7957"/>
    <mergeCell ref="G7949:I7949"/>
    <mergeCell ref="A7950:I7950"/>
    <mergeCell ref="A7951:B7951"/>
    <mergeCell ref="C7951:E7951"/>
    <mergeCell ref="C7952:E7952"/>
    <mergeCell ref="A7945:B7945"/>
    <mergeCell ref="C7945:E7945"/>
    <mergeCell ref="C7946:E7946"/>
    <mergeCell ref="G7947:H7947"/>
    <mergeCell ref="G7948:H7948"/>
    <mergeCell ref="A7941:B7941"/>
    <mergeCell ref="C7941:E7941"/>
    <mergeCell ref="C7942:E7942"/>
    <mergeCell ref="C7943:E7943"/>
    <mergeCell ref="G7944:H7944"/>
    <mergeCell ref="G7936:H7936"/>
    <mergeCell ref="A7937:C7938"/>
    <mergeCell ref="G7937:H7937"/>
    <mergeCell ref="G7939:I7939"/>
    <mergeCell ref="A7940:I7940"/>
    <mergeCell ref="G7932:H7932"/>
    <mergeCell ref="A7933:B7933"/>
    <mergeCell ref="C7933:E7933"/>
    <mergeCell ref="C7934:E7934"/>
    <mergeCell ref="C7935:E7935"/>
    <mergeCell ref="G7928:H7928"/>
    <mergeCell ref="A7929:B7929"/>
    <mergeCell ref="C7929:E7929"/>
    <mergeCell ref="C7930:E7930"/>
    <mergeCell ref="C7931:E7931"/>
    <mergeCell ref="G7924:H7924"/>
    <mergeCell ref="A7925:B7925"/>
    <mergeCell ref="C7925:E7925"/>
    <mergeCell ref="C7926:E7926"/>
    <mergeCell ref="C7927:E7927"/>
    <mergeCell ref="A7920:I7920"/>
    <mergeCell ref="A7921:B7921"/>
    <mergeCell ref="C7921:E7921"/>
    <mergeCell ref="C7922:E7922"/>
    <mergeCell ref="C7923:E7923"/>
    <mergeCell ref="C7916:E7916"/>
    <mergeCell ref="G7917:H7917"/>
    <mergeCell ref="A7918:C7918"/>
    <mergeCell ref="G7918:H7918"/>
    <mergeCell ref="G7919:I7919"/>
    <mergeCell ref="C7912:E7912"/>
    <mergeCell ref="C7913:E7913"/>
    <mergeCell ref="G7914:H7914"/>
    <mergeCell ref="A7915:B7915"/>
    <mergeCell ref="C7915:E7915"/>
    <mergeCell ref="A7907:C7908"/>
    <mergeCell ref="G7907:H7907"/>
    <mergeCell ref="G7909:I7909"/>
    <mergeCell ref="A7910:I7910"/>
    <mergeCell ref="A7911:B7911"/>
    <mergeCell ref="C7911:E7911"/>
    <mergeCell ref="A7903:B7903"/>
    <mergeCell ref="C7903:E7903"/>
    <mergeCell ref="C7904:E7904"/>
    <mergeCell ref="C7905:E7905"/>
    <mergeCell ref="G7906:H7906"/>
    <mergeCell ref="C7898:E7898"/>
    <mergeCell ref="C7899:E7899"/>
    <mergeCell ref="C7900:E7900"/>
    <mergeCell ref="C7901:E7901"/>
    <mergeCell ref="G7902:H7902"/>
    <mergeCell ref="A7894:I7894"/>
    <mergeCell ref="A7895:B7895"/>
    <mergeCell ref="C7895:E7895"/>
    <mergeCell ref="C7896:E7896"/>
    <mergeCell ref="C7897:E7897"/>
    <mergeCell ref="C7889:E7889"/>
    <mergeCell ref="C7890:E7890"/>
    <mergeCell ref="G7891:H7891"/>
    <mergeCell ref="G7892:H7892"/>
    <mergeCell ref="G7893:I7893"/>
    <mergeCell ref="C7885:E7885"/>
    <mergeCell ref="C7886:E7886"/>
    <mergeCell ref="G7887:H7887"/>
    <mergeCell ref="A7888:B7888"/>
    <mergeCell ref="C7888:E7888"/>
    <mergeCell ref="C7880:E7880"/>
    <mergeCell ref="C7881:E7881"/>
    <mergeCell ref="C7882:E7882"/>
    <mergeCell ref="C7883:E7883"/>
    <mergeCell ref="C7884:E7884"/>
    <mergeCell ref="G7876:H7876"/>
    <mergeCell ref="G7877:I7877"/>
    <mergeCell ref="A7878:I7878"/>
    <mergeCell ref="A7879:B7879"/>
    <mergeCell ref="C7879:E7879"/>
    <mergeCell ref="A7872:B7872"/>
    <mergeCell ref="C7872:E7872"/>
    <mergeCell ref="C7873:E7873"/>
    <mergeCell ref="C7874:E7874"/>
    <mergeCell ref="G7875:H7875"/>
    <mergeCell ref="A7868:I7868"/>
    <mergeCell ref="A7869:B7869"/>
    <mergeCell ref="C7869:E7869"/>
    <mergeCell ref="C7870:E7870"/>
    <mergeCell ref="G7871:H7871"/>
    <mergeCell ref="C7863:E7863"/>
    <mergeCell ref="C7864:E7864"/>
    <mergeCell ref="G7865:H7865"/>
    <mergeCell ref="G7866:H7866"/>
    <mergeCell ref="G7867:I7867"/>
    <mergeCell ref="C7858:E7858"/>
    <mergeCell ref="C7859:E7859"/>
    <mergeCell ref="C7860:E7860"/>
    <mergeCell ref="G7861:H7861"/>
    <mergeCell ref="A7862:B7862"/>
    <mergeCell ref="C7862:E7862"/>
    <mergeCell ref="G7853:H7853"/>
    <mergeCell ref="G7854:H7854"/>
    <mergeCell ref="G7855:I7855"/>
    <mergeCell ref="A7856:I7856"/>
    <mergeCell ref="A7857:B7857"/>
    <mergeCell ref="C7857:E7857"/>
    <mergeCell ref="G7849:I7849"/>
    <mergeCell ref="A7850:I7850"/>
    <mergeCell ref="A7851:B7851"/>
    <mergeCell ref="C7851:E7851"/>
    <mergeCell ref="C7852:E7852"/>
    <mergeCell ref="A7845:B7845"/>
    <mergeCell ref="C7845:E7845"/>
    <mergeCell ref="C7846:E7846"/>
    <mergeCell ref="G7847:H7847"/>
    <mergeCell ref="G7848:H7848"/>
    <mergeCell ref="C7840:E7840"/>
    <mergeCell ref="G7841:H7841"/>
    <mergeCell ref="G7842:H7842"/>
    <mergeCell ref="G7843:I7843"/>
    <mergeCell ref="A7844:I7844"/>
    <mergeCell ref="C7836:E7836"/>
    <mergeCell ref="G7837:H7837"/>
    <mergeCell ref="A7838:B7838"/>
    <mergeCell ref="C7838:E7838"/>
    <mergeCell ref="C7839:E7839"/>
    <mergeCell ref="G7832:I7832"/>
    <mergeCell ref="A7833:I7833"/>
    <mergeCell ref="A7834:B7834"/>
    <mergeCell ref="C7834:E7834"/>
    <mergeCell ref="C7835:E7835"/>
    <mergeCell ref="A7828:B7828"/>
    <mergeCell ref="C7828:E7828"/>
    <mergeCell ref="C7829:E7829"/>
    <mergeCell ref="G7830:H7830"/>
    <mergeCell ref="A7831:C7831"/>
    <mergeCell ref="G7831:H7831"/>
    <mergeCell ref="C7823:E7823"/>
    <mergeCell ref="G7824:H7824"/>
    <mergeCell ref="G7825:H7825"/>
    <mergeCell ref="G7826:I7826"/>
    <mergeCell ref="A7827:I7827"/>
    <mergeCell ref="C7819:E7819"/>
    <mergeCell ref="G7820:H7820"/>
    <mergeCell ref="A7821:B7821"/>
    <mergeCell ref="C7821:E7821"/>
    <mergeCell ref="C7822:E7822"/>
    <mergeCell ref="A7815:I7815"/>
    <mergeCell ref="A7816:B7816"/>
    <mergeCell ref="C7816:E7816"/>
    <mergeCell ref="C7817:E7817"/>
    <mergeCell ref="C7818:E7818"/>
    <mergeCell ref="C7810:E7810"/>
    <mergeCell ref="C7811:E7811"/>
    <mergeCell ref="G7812:H7812"/>
    <mergeCell ref="G7813:H7813"/>
    <mergeCell ref="G7814:I7814"/>
    <mergeCell ref="C7805:E7805"/>
    <mergeCell ref="C7806:E7806"/>
    <mergeCell ref="C7807:E7807"/>
    <mergeCell ref="G7808:H7808"/>
    <mergeCell ref="A7809:B7809"/>
    <mergeCell ref="C7809:E7809"/>
    <mergeCell ref="G7801:H7801"/>
    <mergeCell ref="G7802:I7802"/>
    <mergeCell ref="A7803:I7803"/>
    <mergeCell ref="A7804:B7804"/>
    <mergeCell ref="C7804:E7804"/>
    <mergeCell ref="G7797:H7797"/>
    <mergeCell ref="A7798:B7798"/>
    <mergeCell ref="C7798:E7798"/>
    <mergeCell ref="C7799:E7799"/>
    <mergeCell ref="G7800:H7800"/>
    <mergeCell ref="A7793:I7793"/>
    <mergeCell ref="A7794:B7794"/>
    <mergeCell ref="C7794:E7794"/>
    <mergeCell ref="C7795:E7795"/>
    <mergeCell ref="C7796:E7796"/>
    <mergeCell ref="C7788:E7788"/>
    <mergeCell ref="C7789:E7789"/>
    <mergeCell ref="G7790:H7790"/>
    <mergeCell ref="G7791:H7791"/>
    <mergeCell ref="G7792:I7792"/>
    <mergeCell ref="C7783:E7783"/>
    <mergeCell ref="C7784:E7784"/>
    <mergeCell ref="C7785:E7785"/>
    <mergeCell ref="G7786:H7786"/>
    <mergeCell ref="A7787:B7787"/>
    <mergeCell ref="C7787:E7787"/>
    <mergeCell ref="G7778:H7778"/>
    <mergeCell ref="G7779:H7779"/>
    <mergeCell ref="G7780:I7780"/>
    <mergeCell ref="A7781:I7781"/>
    <mergeCell ref="A7782:B7782"/>
    <mergeCell ref="C7782:E7782"/>
    <mergeCell ref="G7774:H7774"/>
    <mergeCell ref="A7775:B7775"/>
    <mergeCell ref="C7775:E7775"/>
    <mergeCell ref="C7776:E7776"/>
    <mergeCell ref="C7777:E7777"/>
    <mergeCell ref="A7770:B7770"/>
    <mergeCell ref="C7770:E7770"/>
    <mergeCell ref="C7771:E7771"/>
    <mergeCell ref="C7772:E7772"/>
    <mergeCell ref="C7773:E7773"/>
    <mergeCell ref="C7765:E7765"/>
    <mergeCell ref="G7766:H7766"/>
    <mergeCell ref="G7767:H7767"/>
    <mergeCell ref="G7768:I7768"/>
    <mergeCell ref="A7769:I7769"/>
    <mergeCell ref="C7761:E7761"/>
    <mergeCell ref="G7762:H7762"/>
    <mergeCell ref="A7763:B7763"/>
    <mergeCell ref="C7763:E7763"/>
    <mergeCell ref="C7764:E7764"/>
    <mergeCell ref="G7757:H7757"/>
    <mergeCell ref="G7758:I7758"/>
    <mergeCell ref="A7759:I7759"/>
    <mergeCell ref="A7760:B7760"/>
    <mergeCell ref="C7760:E7760"/>
    <mergeCell ref="A7753:B7753"/>
    <mergeCell ref="C7753:E7753"/>
    <mergeCell ref="C7754:E7754"/>
    <mergeCell ref="C7755:E7755"/>
    <mergeCell ref="G7756:H7756"/>
    <mergeCell ref="A7749:I7749"/>
    <mergeCell ref="A7750:B7750"/>
    <mergeCell ref="C7750:E7750"/>
    <mergeCell ref="C7751:E7751"/>
    <mergeCell ref="G7752:H7752"/>
    <mergeCell ref="C7744:E7744"/>
    <mergeCell ref="C7745:E7745"/>
    <mergeCell ref="G7746:H7746"/>
    <mergeCell ref="G7747:H7747"/>
    <mergeCell ref="G7748:I7748"/>
    <mergeCell ref="C7740:E7740"/>
    <mergeCell ref="C7741:E7741"/>
    <mergeCell ref="G7742:H7742"/>
    <mergeCell ref="A7743:B7743"/>
    <mergeCell ref="C7743:E7743"/>
    <mergeCell ref="A7735:C7736"/>
    <mergeCell ref="G7735:H7735"/>
    <mergeCell ref="G7737:I7737"/>
    <mergeCell ref="A7738:I7738"/>
    <mergeCell ref="A7739:B7739"/>
    <mergeCell ref="C7739:E7739"/>
    <mergeCell ref="A7731:B7731"/>
    <mergeCell ref="C7731:E7731"/>
    <mergeCell ref="C7732:E7732"/>
    <mergeCell ref="C7733:E7733"/>
    <mergeCell ref="G7734:H7734"/>
    <mergeCell ref="A7727:B7727"/>
    <mergeCell ref="C7727:E7727"/>
    <mergeCell ref="C7728:E7728"/>
    <mergeCell ref="C7729:E7729"/>
    <mergeCell ref="G7730:H7730"/>
    <mergeCell ref="C7722:E7722"/>
    <mergeCell ref="G7723:H7723"/>
    <mergeCell ref="G7724:H7724"/>
    <mergeCell ref="G7725:I7725"/>
    <mergeCell ref="A7726:I7726"/>
    <mergeCell ref="G7717:H7717"/>
    <mergeCell ref="G7718:H7718"/>
    <mergeCell ref="G7719:I7719"/>
    <mergeCell ref="A7720:I7720"/>
    <mergeCell ref="A7721:B7721"/>
    <mergeCell ref="C7721:E7721"/>
    <mergeCell ref="G7713:H7713"/>
    <mergeCell ref="A7714:B7714"/>
    <mergeCell ref="C7714:E7714"/>
    <mergeCell ref="C7715:E7715"/>
    <mergeCell ref="C7716:E7716"/>
    <mergeCell ref="A7709:I7709"/>
    <mergeCell ref="A7710:B7710"/>
    <mergeCell ref="C7710:E7710"/>
    <mergeCell ref="C7711:E7711"/>
    <mergeCell ref="C7712:E7712"/>
    <mergeCell ref="C7704:E7704"/>
    <mergeCell ref="C7705:E7705"/>
    <mergeCell ref="G7706:H7706"/>
    <mergeCell ref="G7707:H7707"/>
    <mergeCell ref="G7708:I7708"/>
    <mergeCell ref="C7700:E7700"/>
    <mergeCell ref="C7701:E7701"/>
    <mergeCell ref="G7702:H7702"/>
    <mergeCell ref="A7703:B7703"/>
    <mergeCell ref="C7703:E7703"/>
    <mergeCell ref="G7696:H7696"/>
    <mergeCell ref="G7697:I7697"/>
    <mergeCell ref="A7698:I7698"/>
    <mergeCell ref="A7699:B7699"/>
    <mergeCell ref="C7699:E7699"/>
    <mergeCell ref="A7692:B7692"/>
    <mergeCell ref="C7692:E7692"/>
    <mergeCell ref="C7693:E7693"/>
    <mergeCell ref="C7694:E7694"/>
    <mergeCell ref="G7695:H7695"/>
    <mergeCell ref="A7688:B7688"/>
    <mergeCell ref="C7688:E7688"/>
    <mergeCell ref="C7689:E7689"/>
    <mergeCell ref="C7690:E7690"/>
    <mergeCell ref="G7691:H7691"/>
    <mergeCell ref="C7683:E7683"/>
    <mergeCell ref="G7684:H7684"/>
    <mergeCell ref="G7685:H7685"/>
    <mergeCell ref="G7686:I7686"/>
    <mergeCell ref="A7687:I7687"/>
    <mergeCell ref="C7679:E7679"/>
    <mergeCell ref="G7680:H7680"/>
    <mergeCell ref="A7681:B7681"/>
    <mergeCell ref="C7681:E7681"/>
    <mergeCell ref="C7682:E7682"/>
    <mergeCell ref="A7674:C7675"/>
    <mergeCell ref="G7674:H7674"/>
    <mergeCell ref="G7676:I7676"/>
    <mergeCell ref="A7677:I7677"/>
    <mergeCell ref="A7678:B7678"/>
    <mergeCell ref="C7678:E7678"/>
    <mergeCell ref="C7669:E7669"/>
    <mergeCell ref="C7670:E7670"/>
    <mergeCell ref="C7671:E7671"/>
    <mergeCell ref="C7672:E7672"/>
    <mergeCell ref="G7673:H7673"/>
    <mergeCell ref="C7664:E7664"/>
    <mergeCell ref="C7665:E7665"/>
    <mergeCell ref="C7666:E7666"/>
    <mergeCell ref="G7667:H7667"/>
    <mergeCell ref="A7668:B7668"/>
    <mergeCell ref="C7668:E7668"/>
    <mergeCell ref="G7660:I7660"/>
    <mergeCell ref="A7661:I7661"/>
    <mergeCell ref="A7662:B7662"/>
    <mergeCell ref="C7662:E7662"/>
    <mergeCell ref="C7663:E7663"/>
    <mergeCell ref="C7654:E7654"/>
    <mergeCell ref="C7655:E7655"/>
    <mergeCell ref="C7656:E7656"/>
    <mergeCell ref="G7657:H7657"/>
    <mergeCell ref="A7658:C7659"/>
    <mergeCell ref="G7658:H7658"/>
    <mergeCell ref="C7650:E7650"/>
    <mergeCell ref="G7651:H7651"/>
    <mergeCell ref="A7652:B7652"/>
    <mergeCell ref="C7652:E7652"/>
    <mergeCell ref="C7653:E7653"/>
    <mergeCell ref="A7646:B7646"/>
    <mergeCell ref="C7646:E7646"/>
    <mergeCell ref="C7647:E7647"/>
    <mergeCell ref="C7648:E7648"/>
    <mergeCell ref="C7649:E7649"/>
    <mergeCell ref="C7641:E7641"/>
    <mergeCell ref="G7642:H7642"/>
    <mergeCell ref="G7643:H7643"/>
    <mergeCell ref="G7644:I7644"/>
    <mergeCell ref="A7645:I7645"/>
    <mergeCell ref="C7637:E7637"/>
    <mergeCell ref="G7638:H7638"/>
    <mergeCell ref="A7639:B7639"/>
    <mergeCell ref="C7639:E7639"/>
    <mergeCell ref="C7640:E7640"/>
    <mergeCell ref="A7633:I7633"/>
    <mergeCell ref="A7634:B7634"/>
    <mergeCell ref="C7634:E7634"/>
    <mergeCell ref="C7635:E7635"/>
    <mergeCell ref="C7636:E7636"/>
    <mergeCell ref="C7628:E7628"/>
    <mergeCell ref="C7629:E7629"/>
    <mergeCell ref="G7630:H7630"/>
    <mergeCell ref="G7631:H7631"/>
    <mergeCell ref="G7632:I7632"/>
    <mergeCell ref="C7624:E7624"/>
    <mergeCell ref="C7625:E7625"/>
    <mergeCell ref="G7626:H7626"/>
    <mergeCell ref="A7627:B7627"/>
    <mergeCell ref="C7627:E7627"/>
    <mergeCell ref="G7620:I7620"/>
    <mergeCell ref="A7621:I7621"/>
    <mergeCell ref="A7622:B7622"/>
    <mergeCell ref="C7622:E7622"/>
    <mergeCell ref="C7623:E7623"/>
    <mergeCell ref="C7615:E7615"/>
    <mergeCell ref="C7616:E7616"/>
    <mergeCell ref="C7617:E7617"/>
    <mergeCell ref="G7618:H7618"/>
    <mergeCell ref="G7619:H7619"/>
    <mergeCell ref="C7611:E7611"/>
    <mergeCell ref="C7612:E7612"/>
    <mergeCell ref="G7613:H7613"/>
    <mergeCell ref="A7614:B7614"/>
    <mergeCell ref="C7614:E7614"/>
    <mergeCell ref="G7606:H7606"/>
    <mergeCell ref="G7607:H7607"/>
    <mergeCell ref="G7608:I7608"/>
    <mergeCell ref="A7609:I7609"/>
    <mergeCell ref="A7610:B7610"/>
    <mergeCell ref="C7610:E7610"/>
    <mergeCell ref="A7602:B7602"/>
    <mergeCell ref="C7602:E7602"/>
    <mergeCell ref="C7603:E7603"/>
    <mergeCell ref="C7604:E7604"/>
    <mergeCell ref="C7605:E7605"/>
    <mergeCell ref="A7598:B7598"/>
    <mergeCell ref="C7598:E7598"/>
    <mergeCell ref="C7599:E7599"/>
    <mergeCell ref="C7600:E7600"/>
    <mergeCell ref="G7601:H7601"/>
    <mergeCell ref="C7593:E7593"/>
    <mergeCell ref="G7594:H7594"/>
    <mergeCell ref="G7595:H7595"/>
    <mergeCell ref="G7596:I7596"/>
    <mergeCell ref="A7597:I7597"/>
    <mergeCell ref="C7589:E7589"/>
    <mergeCell ref="G7590:H7590"/>
    <mergeCell ref="A7591:B7591"/>
    <mergeCell ref="C7591:E7591"/>
    <mergeCell ref="C7592:E7592"/>
    <mergeCell ref="A7585:I7585"/>
    <mergeCell ref="A7586:B7586"/>
    <mergeCell ref="C7586:E7586"/>
    <mergeCell ref="C7587:E7587"/>
    <mergeCell ref="C7588:E7588"/>
    <mergeCell ref="C7580:E7580"/>
    <mergeCell ref="C7581:E7581"/>
    <mergeCell ref="G7582:H7582"/>
    <mergeCell ref="G7583:H7583"/>
    <mergeCell ref="G7584:I7584"/>
    <mergeCell ref="A7576:B7576"/>
    <mergeCell ref="C7576:E7576"/>
    <mergeCell ref="C7577:E7577"/>
    <mergeCell ref="G7578:H7578"/>
    <mergeCell ref="A7579:B7579"/>
    <mergeCell ref="C7579:E7579"/>
    <mergeCell ref="G7572:H7572"/>
    <mergeCell ref="A7573:C7573"/>
    <mergeCell ref="G7573:H7573"/>
    <mergeCell ref="G7574:I7574"/>
    <mergeCell ref="A7575:I7575"/>
    <mergeCell ref="G7568:H7568"/>
    <mergeCell ref="A7569:B7569"/>
    <mergeCell ref="C7569:E7569"/>
    <mergeCell ref="C7570:E7570"/>
    <mergeCell ref="C7571:E7571"/>
    <mergeCell ref="C7563:E7563"/>
    <mergeCell ref="C7564:E7564"/>
    <mergeCell ref="C7565:E7565"/>
    <mergeCell ref="C7566:E7566"/>
    <mergeCell ref="C7567:E7567"/>
    <mergeCell ref="A7559:I7559"/>
    <mergeCell ref="A7560:B7560"/>
    <mergeCell ref="C7560:E7560"/>
    <mergeCell ref="C7561:E7561"/>
    <mergeCell ref="C7562:E7562"/>
    <mergeCell ref="C7555:E7555"/>
    <mergeCell ref="G7556:H7556"/>
    <mergeCell ref="A7557:C7557"/>
    <mergeCell ref="G7557:H7557"/>
    <mergeCell ref="G7558:I7558"/>
    <mergeCell ref="C7551:E7551"/>
    <mergeCell ref="C7552:E7552"/>
    <mergeCell ref="G7553:H7553"/>
    <mergeCell ref="A7554:B7554"/>
    <mergeCell ref="C7554:E7554"/>
    <mergeCell ref="C7546:E7546"/>
    <mergeCell ref="C7547:E7547"/>
    <mergeCell ref="C7548:E7548"/>
    <mergeCell ref="G7549:H7549"/>
    <mergeCell ref="A7550:B7550"/>
    <mergeCell ref="C7550:E7550"/>
    <mergeCell ref="A7542:B7542"/>
    <mergeCell ref="C7542:E7542"/>
    <mergeCell ref="C7543:E7543"/>
    <mergeCell ref="C7544:E7544"/>
    <mergeCell ref="C7545:E7545"/>
    <mergeCell ref="C7537:E7537"/>
    <mergeCell ref="G7538:H7538"/>
    <mergeCell ref="G7539:H7539"/>
    <mergeCell ref="G7540:I7540"/>
    <mergeCell ref="A7541:I7541"/>
    <mergeCell ref="C7533:E7533"/>
    <mergeCell ref="G7534:H7534"/>
    <mergeCell ref="A7535:B7535"/>
    <mergeCell ref="C7535:E7535"/>
    <mergeCell ref="C7536:E7536"/>
    <mergeCell ref="A7529:I7529"/>
    <mergeCell ref="A7530:B7530"/>
    <mergeCell ref="C7530:E7530"/>
    <mergeCell ref="C7531:E7531"/>
    <mergeCell ref="C7532:E7532"/>
    <mergeCell ref="C7524:E7524"/>
    <mergeCell ref="C7525:E7525"/>
    <mergeCell ref="G7526:H7526"/>
    <mergeCell ref="G7527:H7527"/>
    <mergeCell ref="G7528:I7528"/>
    <mergeCell ref="C7519:E7519"/>
    <mergeCell ref="C7520:E7520"/>
    <mergeCell ref="C7521:E7521"/>
    <mergeCell ref="G7522:H7522"/>
    <mergeCell ref="A7523:B7523"/>
    <mergeCell ref="C7523:E7523"/>
    <mergeCell ref="G7514:H7514"/>
    <mergeCell ref="G7515:H7515"/>
    <mergeCell ref="G7516:I7516"/>
    <mergeCell ref="A7517:I7517"/>
    <mergeCell ref="A7518:B7518"/>
    <mergeCell ref="C7518:E7518"/>
    <mergeCell ref="G7510:H7510"/>
    <mergeCell ref="A7511:B7511"/>
    <mergeCell ref="C7511:E7511"/>
    <mergeCell ref="C7512:E7512"/>
    <mergeCell ref="C7513:E7513"/>
    <mergeCell ref="A7506:B7506"/>
    <mergeCell ref="C7506:E7506"/>
    <mergeCell ref="C7507:E7507"/>
    <mergeCell ref="C7508:E7508"/>
    <mergeCell ref="C7509:E7509"/>
    <mergeCell ref="C7501:E7501"/>
    <mergeCell ref="G7502:H7502"/>
    <mergeCell ref="G7503:H7503"/>
    <mergeCell ref="G7504:I7504"/>
    <mergeCell ref="A7505:I7505"/>
    <mergeCell ref="C7497:E7497"/>
    <mergeCell ref="G7498:H7498"/>
    <mergeCell ref="A7499:B7499"/>
    <mergeCell ref="C7499:E7499"/>
    <mergeCell ref="C7500:E7500"/>
    <mergeCell ref="A7493:I7493"/>
    <mergeCell ref="A7494:B7494"/>
    <mergeCell ref="C7494:E7494"/>
    <mergeCell ref="C7495:E7495"/>
    <mergeCell ref="C7496:E7496"/>
    <mergeCell ref="C7488:E7488"/>
    <mergeCell ref="C7489:E7489"/>
    <mergeCell ref="G7490:H7490"/>
    <mergeCell ref="G7491:H7491"/>
    <mergeCell ref="G7492:I7492"/>
    <mergeCell ref="C7483:E7483"/>
    <mergeCell ref="C7484:E7484"/>
    <mergeCell ref="C7485:E7485"/>
    <mergeCell ref="G7486:H7486"/>
    <mergeCell ref="A7487:B7487"/>
    <mergeCell ref="C7487:E7487"/>
    <mergeCell ref="G7478:H7478"/>
    <mergeCell ref="G7479:H7479"/>
    <mergeCell ref="G7480:I7480"/>
    <mergeCell ref="A7481:I7481"/>
    <mergeCell ref="A7482:B7482"/>
    <mergeCell ref="C7482:E7482"/>
    <mergeCell ref="G7474:H7474"/>
    <mergeCell ref="A7475:B7475"/>
    <mergeCell ref="C7475:E7475"/>
    <mergeCell ref="C7476:E7476"/>
    <mergeCell ref="C7477:E7477"/>
    <mergeCell ref="A7470:B7470"/>
    <mergeCell ref="C7470:E7470"/>
    <mergeCell ref="C7471:E7471"/>
    <mergeCell ref="C7472:E7472"/>
    <mergeCell ref="C7473:E7473"/>
    <mergeCell ref="C7465:E7465"/>
    <mergeCell ref="G7466:H7466"/>
    <mergeCell ref="G7467:H7467"/>
    <mergeCell ref="G7468:I7468"/>
    <mergeCell ref="A7469:I7469"/>
    <mergeCell ref="C7461:E7461"/>
    <mergeCell ref="G7462:H7462"/>
    <mergeCell ref="A7463:B7463"/>
    <mergeCell ref="C7463:E7463"/>
    <mergeCell ref="C7464:E7464"/>
    <mergeCell ref="G7456:H7456"/>
    <mergeCell ref="G7457:H7457"/>
    <mergeCell ref="G7458:I7458"/>
    <mergeCell ref="A7459:I7459"/>
    <mergeCell ref="A7460:B7460"/>
    <mergeCell ref="C7460:E7460"/>
    <mergeCell ref="G7452:H7452"/>
    <mergeCell ref="A7453:B7453"/>
    <mergeCell ref="C7453:E7453"/>
    <mergeCell ref="C7454:E7454"/>
    <mergeCell ref="C7455:E7455"/>
    <mergeCell ref="G7448:I7448"/>
    <mergeCell ref="A7449:I7449"/>
    <mergeCell ref="A7450:B7450"/>
    <mergeCell ref="C7450:E7450"/>
    <mergeCell ref="C7451:E7451"/>
    <mergeCell ref="A7443:B7443"/>
    <mergeCell ref="C7443:E7443"/>
    <mergeCell ref="C7444:E7444"/>
    <mergeCell ref="G7445:H7445"/>
    <mergeCell ref="A7446:C7447"/>
    <mergeCell ref="G7446:H7446"/>
    <mergeCell ref="A7439:I7439"/>
    <mergeCell ref="A7440:B7440"/>
    <mergeCell ref="C7440:E7440"/>
    <mergeCell ref="C7441:E7441"/>
    <mergeCell ref="G7442:H7442"/>
    <mergeCell ref="C7434:E7434"/>
    <mergeCell ref="G7435:H7435"/>
    <mergeCell ref="A7436:C7437"/>
    <mergeCell ref="G7436:H7436"/>
    <mergeCell ref="G7438:I7438"/>
    <mergeCell ref="A7430:B7430"/>
    <mergeCell ref="C7430:E7430"/>
    <mergeCell ref="C7431:E7431"/>
    <mergeCell ref="G7432:H7432"/>
    <mergeCell ref="A7433:B7433"/>
    <mergeCell ref="C7433:E7433"/>
    <mergeCell ref="G7425:H7425"/>
    <mergeCell ref="A7426:C7427"/>
    <mergeCell ref="G7426:H7426"/>
    <mergeCell ref="G7428:I7428"/>
    <mergeCell ref="A7429:I7429"/>
    <mergeCell ref="C7421:E7421"/>
    <mergeCell ref="G7422:H7422"/>
    <mergeCell ref="A7423:B7423"/>
    <mergeCell ref="C7423:E7423"/>
    <mergeCell ref="C7424:E7424"/>
    <mergeCell ref="A7416:C7417"/>
    <mergeCell ref="G7416:H7416"/>
    <mergeCell ref="G7418:I7418"/>
    <mergeCell ref="A7419:I7419"/>
    <mergeCell ref="A7420:B7420"/>
    <mergeCell ref="C7420:E7420"/>
    <mergeCell ref="G7412:H7412"/>
    <mergeCell ref="A7413:B7413"/>
    <mergeCell ref="C7413:E7413"/>
    <mergeCell ref="C7414:E7414"/>
    <mergeCell ref="G7415:H7415"/>
    <mergeCell ref="G7408:I7408"/>
    <mergeCell ref="A7409:I7409"/>
    <mergeCell ref="A7410:B7410"/>
    <mergeCell ref="C7410:E7410"/>
    <mergeCell ref="C7411:E7411"/>
    <mergeCell ref="C7403:E7403"/>
    <mergeCell ref="C7404:E7404"/>
    <mergeCell ref="G7405:H7405"/>
    <mergeCell ref="A7406:C7407"/>
    <mergeCell ref="G7406:H7406"/>
    <mergeCell ref="A7399:B7399"/>
    <mergeCell ref="C7399:E7399"/>
    <mergeCell ref="C7400:E7400"/>
    <mergeCell ref="G7401:H7401"/>
    <mergeCell ref="A7402:B7402"/>
    <mergeCell ref="C7402:E7402"/>
    <mergeCell ref="G7394:H7394"/>
    <mergeCell ref="A7395:C7396"/>
    <mergeCell ref="G7395:H7395"/>
    <mergeCell ref="G7397:I7397"/>
    <mergeCell ref="A7398:I7398"/>
    <mergeCell ref="G7390:H7390"/>
    <mergeCell ref="A7391:B7391"/>
    <mergeCell ref="C7391:E7391"/>
    <mergeCell ref="C7392:E7392"/>
    <mergeCell ref="C7393:E7393"/>
    <mergeCell ref="G7386:I7386"/>
    <mergeCell ref="A7387:I7387"/>
    <mergeCell ref="A7388:B7388"/>
    <mergeCell ref="C7388:E7388"/>
    <mergeCell ref="C7389:E7389"/>
    <mergeCell ref="A7381:B7381"/>
    <mergeCell ref="C7381:E7381"/>
    <mergeCell ref="C7382:E7382"/>
    <mergeCell ref="G7383:H7383"/>
    <mergeCell ref="A7384:C7385"/>
    <mergeCell ref="G7384:H7384"/>
    <mergeCell ref="A7377:I7377"/>
    <mergeCell ref="A7378:B7378"/>
    <mergeCell ref="C7378:E7378"/>
    <mergeCell ref="C7379:E7379"/>
    <mergeCell ref="G7380:H7380"/>
    <mergeCell ref="C7372:E7372"/>
    <mergeCell ref="G7373:H7373"/>
    <mergeCell ref="A7374:C7375"/>
    <mergeCell ref="G7374:H7374"/>
    <mergeCell ref="G7376:I7376"/>
    <mergeCell ref="A7368:B7368"/>
    <mergeCell ref="C7368:E7368"/>
    <mergeCell ref="C7369:E7369"/>
    <mergeCell ref="G7370:H7370"/>
    <mergeCell ref="A7371:B7371"/>
    <mergeCell ref="C7371:E7371"/>
    <mergeCell ref="G7363:H7363"/>
    <mergeCell ref="A7364:C7365"/>
    <mergeCell ref="G7364:H7364"/>
    <mergeCell ref="G7366:I7366"/>
    <mergeCell ref="A7367:I7367"/>
    <mergeCell ref="C7359:E7359"/>
    <mergeCell ref="G7360:H7360"/>
    <mergeCell ref="A7361:B7361"/>
    <mergeCell ref="C7361:E7361"/>
    <mergeCell ref="C7362:E7362"/>
    <mergeCell ref="G7354:H7354"/>
    <mergeCell ref="G7355:H7355"/>
    <mergeCell ref="G7356:I7356"/>
    <mergeCell ref="A7357:I7357"/>
    <mergeCell ref="A7358:B7358"/>
    <mergeCell ref="C7358:E7358"/>
    <mergeCell ref="C7350:E7350"/>
    <mergeCell ref="G7351:H7351"/>
    <mergeCell ref="A7352:B7352"/>
    <mergeCell ref="C7352:E7352"/>
    <mergeCell ref="C7353:E7353"/>
    <mergeCell ref="C7346:E7346"/>
    <mergeCell ref="G7347:H7347"/>
    <mergeCell ref="A7348:B7348"/>
    <mergeCell ref="C7348:E7348"/>
    <mergeCell ref="C7349:E7349"/>
    <mergeCell ref="G7342:H7342"/>
    <mergeCell ref="G7343:I7343"/>
    <mergeCell ref="A7344:I7344"/>
    <mergeCell ref="A7345:B7345"/>
    <mergeCell ref="C7345:E7345"/>
    <mergeCell ref="A7338:B7338"/>
    <mergeCell ref="C7338:E7338"/>
    <mergeCell ref="C7339:E7339"/>
    <mergeCell ref="C7340:E7340"/>
    <mergeCell ref="G7341:H7341"/>
    <mergeCell ref="A7334:B7334"/>
    <mergeCell ref="C7334:E7334"/>
    <mergeCell ref="C7335:E7335"/>
    <mergeCell ref="C7336:E7336"/>
    <mergeCell ref="G7337:H7337"/>
    <mergeCell ref="C7329:E7329"/>
    <mergeCell ref="G7330:H7330"/>
    <mergeCell ref="G7331:H7331"/>
    <mergeCell ref="G7332:I7332"/>
    <mergeCell ref="A7333:I7333"/>
    <mergeCell ref="C7325:E7325"/>
    <mergeCell ref="G7326:H7326"/>
    <mergeCell ref="A7327:B7327"/>
    <mergeCell ref="C7327:E7327"/>
    <mergeCell ref="C7328:E7328"/>
    <mergeCell ref="G7320:H7320"/>
    <mergeCell ref="G7321:H7321"/>
    <mergeCell ref="G7322:I7322"/>
    <mergeCell ref="A7323:I7323"/>
    <mergeCell ref="A7324:B7324"/>
    <mergeCell ref="C7324:E7324"/>
    <mergeCell ref="G7316:H7316"/>
    <mergeCell ref="A7317:B7317"/>
    <mergeCell ref="C7317:E7317"/>
    <mergeCell ref="C7318:E7318"/>
    <mergeCell ref="C7319:E7319"/>
    <mergeCell ref="A7312:I7312"/>
    <mergeCell ref="A7313:B7313"/>
    <mergeCell ref="C7313:E7313"/>
    <mergeCell ref="C7314:E7314"/>
    <mergeCell ref="C7315:E7315"/>
    <mergeCell ref="C7307:E7307"/>
    <mergeCell ref="C7308:E7308"/>
    <mergeCell ref="G7309:H7309"/>
    <mergeCell ref="G7310:H7310"/>
    <mergeCell ref="G7311:I7311"/>
    <mergeCell ref="C7303:E7303"/>
    <mergeCell ref="C7304:E7304"/>
    <mergeCell ref="G7305:H7305"/>
    <mergeCell ref="A7306:B7306"/>
    <mergeCell ref="C7306:E7306"/>
    <mergeCell ref="G7299:I7299"/>
    <mergeCell ref="A7300:I7300"/>
    <mergeCell ref="A7301:B7301"/>
    <mergeCell ref="C7301:E7301"/>
    <mergeCell ref="C7302:E7302"/>
    <mergeCell ref="C7294:E7294"/>
    <mergeCell ref="C7295:E7295"/>
    <mergeCell ref="G7296:H7296"/>
    <mergeCell ref="A7297:C7298"/>
    <mergeCell ref="G7297:H7297"/>
    <mergeCell ref="C7290:E7290"/>
    <mergeCell ref="C7291:E7291"/>
    <mergeCell ref="G7292:H7292"/>
    <mergeCell ref="A7293:B7293"/>
    <mergeCell ref="C7293:E7293"/>
    <mergeCell ref="A7286:B7286"/>
    <mergeCell ref="C7286:E7286"/>
    <mergeCell ref="C7287:E7287"/>
    <mergeCell ref="C7288:E7288"/>
    <mergeCell ref="C7289:E7289"/>
    <mergeCell ref="G7281:H7281"/>
    <mergeCell ref="A7282:C7283"/>
    <mergeCell ref="G7282:H7282"/>
    <mergeCell ref="G7284:I7284"/>
    <mergeCell ref="A7285:I7285"/>
    <mergeCell ref="G7277:H7277"/>
    <mergeCell ref="A7278:B7278"/>
    <mergeCell ref="C7278:E7278"/>
    <mergeCell ref="C7279:E7279"/>
    <mergeCell ref="C7280:E7280"/>
    <mergeCell ref="C7272:E7272"/>
    <mergeCell ref="C7273:E7273"/>
    <mergeCell ref="C7274:E7274"/>
    <mergeCell ref="C7275:E7275"/>
    <mergeCell ref="C7276:E7276"/>
    <mergeCell ref="A7267:C7268"/>
    <mergeCell ref="G7267:H7267"/>
    <mergeCell ref="G7269:I7269"/>
    <mergeCell ref="A7270:I7270"/>
    <mergeCell ref="A7271:B7271"/>
    <mergeCell ref="C7271:E7271"/>
    <mergeCell ref="A7263:B7263"/>
    <mergeCell ref="C7263:E7263"/>
    <mergeCell ref="C7264:E7264"/>
    <mergeCell ref="C7265:E7265"/>
    <mergeCell ref="G7266:H7266"/>
    <mergeCell ref="A7259:B7259"/>
    <mergeCell ref="C7259:E7259"/>
    <mergeCell ref="C7260:E7260"/>
    <mergeCell ref="C7261:E7261"/>
    <mergeCell ref="G7262:H7262"/>
    <mergeCell ref="C7254:E7254"/>
    <mergeCell ref="C7255:E7255"/>
    <mergeCell ref="C7256:E7256"/>
    <mergeCell ref="C7257:E7257"/>
    <mergeCell ref="G7258:H7258"/>
    <mergeCell ref="G7250:I7250"/>
    <mergeCell ref="A7251:I7251"/>
    <mergeCell ref="A7252:B7252"/>
    <mergeCell ref="C7252:E7252"/>
    <mergeCell ref="C7253:E7253"/>
    <mergeCell ref="A7245:B7245"/>
    <mergeCell ref="C7245:E7245"/>
    <mergeCell ref="C7246:E7246"/>
    <mergeCell ref="G7247:H7247"/>
    <mergeCell ref="A7248:C7249"/>
    <mergeCell ref="G7248:H7248"/>
    <mergeCell ref="A7241:B7241"/>
    <mergeCell ref="C7241:E7241"/>
    <mergeCell ref="C7242:E7242"/>
    <mergeCell ref="C7243:E7243"/>
    <mergeCell ref="G7244:H7244"/>
    <mergeCell ref="C7236:E7236"/>
    <mergeCell ref="C7237:E7237"/>
    <mergeCell ref="C7238:E7238"/>
    <mergeCell ref="C7239:E7239"/>
    <mergeCell ref="G7240:H7240"/>
    <mergeCell ref="G7232:I7232"/>
    <mergeCell ref="A7233:I7233"/>
    <mergeCell ref="A7234:B7234"/>
    <mergeCell ref="C7234:E7234"/>
    <mergeCell ref="C7235:E7235"/>
    <mergeCell ref="C7227:E7227"/>
    <mergeCell ref="C7228:E7228"/>
    <mergeCell ref="G7229:H7229"/>
    <mergeCell ref="A7230:C7231"/>
    <mergeCell ref="G7230:H7230"/>
    <mergeCell ref="C7223:E7223"/>
    <mergeCell ref="C7224:E7224"/>
    <mergeCell ref="G7225:H7225"/>
    <mergeCell ref="A7226:B7226"/>
    <mergeCell ref="C7226:E7226"/>
    <mergeCell ref="C7218:E7218"/>
    <mergeCell ref="C7219:E7219"/>
    <mergeCell ref="C7220:E7220"/>
    <mergeCell ref="G7221:H7221"/>
    <mergeCell ref="A7222:B7222"/>
    <mergeCell ref="C7222:E7222"/>
    <mergeCell ref="A7214:I7214"/>
    <mergeCell ref="A7215:B7215"/>
    <mergeCell ref="C7215:E7215"/>
    <mergeCell ref="C7216:E7216"/>
    <mergeCell ref="C7217:E7217"/>
    <mergeCell ref="C7209:E7209"/>
    <mergeCell ref="G7210:H7210"/>
    <mergeCell ref="A7211:C7212"/>
    <mergeCell ref="G7211:H7211"/>
    <mergeCell ref="G7213:I7213"/>
    <mergeCell ref="C7205:E7205"/>
    <mergeCell ref="C7206:E7206"/>
    <mergeCell ref="G7207:H7207"/>
    <mergeCell ref="A7208:B7208"/>
    <mergeCell ref="C7208:E7208"/>
    <mergeCell ref="C7201:E7201"/>
    <mergeCell ref="C7202:E7202"/>
    <mergeCell ref="G7203:H7203"/>
    <mergeCell ref="A7204:B7204"/>
    <mergeCell ref="C7204:E7204"/>
    <mergeCell ref="A7197:B7197"/>
    <mergeCell ref="C7197:E7197"/>
    <mergeCell ref="C7198:E7198"/>
    <mergeCell ref="C7199:E7199"/>
    <mergeCell ref="C7200:E7200"/>
    <mergeCell ref="C7192:E7192"/>
    <mergeCell ref="G7193:H7193"/>
    <mergeCell ref="G7194:H7194"/>
    <mergeCell ref="G7195:I7195"/>
    <mergeCell ref="A7196:I7196"/>
    <mergeCell ref="C7188:E7188"/>
    <mergeCell ref="G7189:H7189"/>
    <mergeCell ref="A7190:B7190"/>
    <mergeCell ref="C7190:E7190"/>
    <mergeCell ref="C7191:E7191"/>
    <mergeCell ref="G7184:H7184"/>
    <mergeCell ref="G7185:I7185"/>
    <mergeCell ref="A7186:I7186"/>
    <mergeCell ref="A7187:B7187"/>
    <mergeCell ref="C7187:E7187"/>
    <mergeCell ref="G7180:H7180"/>
    <mergeCell ref="A7181:B7181"/>
    <mergeCell ref="C7181:E7181"/>
    <mergeCell ref="C7182:E7182"/>
    <mergeCell ref="G7183:H7183"/>
    <mergeCell ref="A7176:I7176"/>
    <mergeCell ref="A7177:B7177"/>
    <mergeCell ref="C7177:E7177"/>
    <mergeCell ref="C7178:E7178"/>
    <mergeCell ref="C7179:E7179"/>
    <mergeCell ref="C7171:E7171"/>
    <mergeCell ref="C7172:E7172"/>
    <mergeCell ref="G7173:H7173"/>
    <mergeCell ref="G7174:H7174"/>
    <mergeCell ref="G7175:I7175"/>
    <mergeCell ref="C7167:E7167"/>
    <mergeCell ref="C7168:E7168"/>
    <mergeCell ref="G7169:H7169"/>
    <mergeCell ref="A7170:B7170"/>
    <mergeCell ref="C7170:E7170"/>
    <mergeCell ref="G7162:H7162"/>
    <mergeCell ref="G7163:H7163"/>
    <mergeCell ref="G7164:I7164"/>
    <mergeCell ref="A7165:I7165"/>
    <mergeCell ref="A7166:B7166"/>
    <mergeCell ref="C7166:E7166"/>
    <mergeCell ref="G7158:H7158"/>
    <mergeCell ref="A7159:B7159"/>
    <mergeCell ref="C7159:E7159"/>
    <mergeCell ref="C7160:E7160"/>
    <mergeCell ref="C7161:E7161"/>
    <mergeCell ref="A7154:B7154"/>
    <mergeCell ref="C7154:E7154"/>
    <mergeCell ref="C7155:E7155"/>
    <mergeCell ref="C7156:E7156"/>
    <mergeCell ref="C7157:E7157"/>
    <mergeCell ref="C7149:E7149"/>
    <mergeCell ref="G7150:H7150"/>
    <mergeCell ref="G7151:H7151"/>
    <mergeCell ref="G7152:I7152"/>
    <mergeCell ref="A7153:I7153"/>
    <mergeCell ref="C7145:E7145"/>
    <mergeCell ref="G7146:H7146"/>
    <mergeCell ref="A7147:B7147"/>
    <mergeCell ref="C7147:E7147"/>
    <mergeCell ref="C7148:E7148"/>
    <mergeCell ref="A7141:I7141"/>
    <mergeCell ref="A7142:B7142"/>
    <mergeCell ref="C7142:E7142"/>
    <mergeCell ref="C7143:E7143"/>
    <mergeCell ref="C7144:E7144"/>
    <mergeCell ref="C7136:E7136"/>
    <mergeCell ref="C7137:E7137"/>
    <mergeCell ref="G7138:H7138"/>
    <mergeCell ref="G7139:H7139"/>
    <mergeCell ref="G7140:I7140"/>
    <mergeCell ref="C7132:E7132"/>
    <mergeCell ref="C7133:E7133"/>
    <mergeCell ref="G7134:H7134"/>
    <mergeCell ref="A7135:B7135"/>
    <mergeCell ref="C7135:E7135"/>
    <mergeCell ref="G7128:I7128"/>
    <mergeCell ref="A7129:I7129"/>
    <mergeCell ref="A7130:B7130"/>
    <mergeCell ref="C7130:E7130"/>
    <mergeCell ref="C7131:E7131"/>
    <mergeCell ref="A7123:B7123"/>
    <mergeCell ref="C7123:E7123"/>
    <mergeCell ref="C7124:E7124"/>
    <mergeCell ref="G7125:H7125"/>
    <mergeCell ref="A7126:C7127"/>
    <mergeCell ref="G7126:H7126"/>
    <mergeCell ref="A7119:B7119"/>
    <mergeCell ref="C7119:E7119"/>
    <mergeCell ref="C7120:E7120"/>
    <mergeCell ref="C7121:E7121"/>
    <mergeCell ref="G7122:H7122"/>
    <mergeCell ref="A7115:I7115"/>
    <mergeCell ref="A7116:B7116"/>
    <mergeCell ref="C7116:E7116"/>
    <mergeCell ref="C7117:E7117"/>
    <mergeCell ref="G7118:H7118"/>
    <mergeCell ref="C7110:E7110"/>
    <mergeCell ref="C7111:E7111"/>
    <mergeCell ref="G7112:H7112"/>
    <mergeCell ref="G7113:H7113"/>
    <mergeCell ref="G7114:I7114"/>
    <mergeCell ref="C7105:E7105"/>
    <mergeCell ref="C7106:E7106"/>
    <mergeCell ref="C7107:E7107"/>
    <mergeCell ref="G7108:H7108"/>
    <mergeCell ref="A7109:B7109"/>
    <mergeCell ref="C7109:E7109"/>
    <mergeCell ref="G7101:H7101"/>
    <mergeCell ref="G7102:I7102"/>
    <mergeCell ref="A7103:I7103"/>
    <mergeCell ref="A7104:B7104"/>
    <mergeCell ref="C7104:E7104"/>
    <mergeCell ref="A7097:B7097"/>
    <mergeCell ref="C7097:E7097"/>
    <mergeCell ref="C7098:E7098"/>
    <mergeCell ref="C7099:E7099"/>
    <mergeCell ref="G7100:H7100"/>
    <mergeCell ref="A7093:I7093"/>
    <mergeCell ref="A7094:B7094"/>
    <mergeCell ref="C7094:E7094"/>
    <mergeCell ref="C7095:E7095"/>
    <mergeCell ref="G7096:H7096"/>
    <mergeCell ref="C7088:E7088"/>
    <mergeCell ref="C7089:E7089"/>
    <mergeCell ref="G7090:H7090"/>
    <mergeCell ref="G7091:H7091"/>
    <mergeCell ref="G7092:I7092"/>
    <mergeCell ref="C7083:E7083"/>
    <mergeCell ref="C7084:E7084"/>
    <mergeCell ref="C7085:E7085"/>
    <mergeCell ref="G7086:H7086"/>
    <mergeCell ref="A7087:B7087"/>
    <mergeCell ref="C7087:E7087"/>
    <mergeCell ref="G7078:H7078"/>
    <mergeCell ref="G7079:H7079"/>
    <mergeCell ref="G7080:I7080"/>
    <mergeCell ref="A7081:I7081"/>
    <mergeCell ref="A7082:B7082"/>
    <mergeCell ref="C7082:E7082"/>
    <mergeCell ref="G7074:H7074"/>
    <mergeCell ref="A7075:B7075"/>
    <mergeCell ref="C7075:E7075"/>
    <mergeCell ref="C7076:E7076"/>
    <mergeCell ref="C7077:E7077"/>
    <mergeCell ref="A7070:B7070"/>
    <mergeCell ref="C7070:E7070"/>
    <mergeCell ref="C7071:E7071"/>
    <mergeCell ref="C7072:E7072"/>
    <mergeCell ref="C7073:E7073"/>
    <mergeCell ref="C7065:E7065"/>
    <mergeCell ref="G7066:H7066"/>
    <mergeCell ref="G7067:H7067"/>
    <mergeCell ref="G7068:I7068"/>
    <mergeCell ref="A7069:I7069"/>
    <mergeCell ref="C7061:E7061"/>
    <mergeCell ref="G7062:H7062"/>
    <mergeCell ref="A7063:B7063"/>
    <mergeCell ref="C7063:E7063"/>
    <mergeCell ref="C7064:E7064"/>
    <mergeCell ref="A7057:I7057"/>
    <mergeCell ref="A7058:B7058"/>
    <mergeCell ref="C7058:E7058"/>
    <mergeCell ref="C7059:E7059"/>
    <mergeCell ref="C7060:E7060"/>
    <mergeCell ref="C7052:E7052"/>
    <mergeCell ref="C7053:E7053"/>
    <mergeCell ref="G7054:H7054"/>
    <mergeCell ref="G7055:H7055"/>
    <mergeCell ref="G7056:I7056"/>
    <mergeCell ref="C7047:E7047"/>
    <mergeCell ref="C7048:E7048"/>
    <mergeCell ref="C7049:E7049"/>
    <mergeCell ref="G7050:H7050"/>
    <mergeCell ref="A7051:B7051"/>
    <mergeCell ref="C7051:E7051"/>
    <mergeCell ref="G7042:H7042"/>
    <mergeCell ref="G7043:H7043"/>
    <mergeCell ref="G7044:I7044"/>
    <mergeCell ref="A7045:I7045"/>
    <mergeCell ref="A7046:B7046"/>
    <mergeCell ref="C7046:E7046"/>
    <mergeCell ref="G7038:H7038"/>
    <mergeCell ref="A7039:B7039"/>
    <mergeCell ref="C7039:E7039"/>
    <mergeCell ref="C7040:E7040"/>
    <mergeCell ref="C7041:E7041"/>
    <mergeCell ref="A7034:B7034"/>
    <mergeCell ref="C7034:E7034"/>
    <mergeCell ref="C7035:E7035"/>
    <mergeCell ref="C7036:E7036"/>
    <mergeCell ref="C7037:E7037"/>
    <mergeCell ref="C7029:E7029"/>
    <mergeCell ref="G7030:H7030"/>
    <mergeCell ref="G7031:H7031"/>
    <mergeCell ref="G7032:I7032"/>
    <mergeCell ref="A7033:I7033"/>
    <mergeCell ref="C7025:E7025"/>
    <mergeCell ref="G7026:H7026"/>
    <mergeCell ref="A7027:B7027"/>
    <mergeCell ref="C7027:E7027"/>
    <mergeCell ref="C7028:E7028"/>
    <mergeCell ref="A7021:I7021"/>
    <mergeCell ref="A7022:B7022"/>
    <mergeCell ref="C7022:E7022"/>
    <mergeCell ref="C7023:E7023"/>
    <mergeCell ref="C7024:E7024"/>
    <mergeCell ref="C7016:E7016"/>
    <mergeCell ref="C7017:E7017"/>
    <mergeCell ref="G7018:H7018"/>
    <mergeCell ref="G7019:H7019"/>
    <mergeCell ref="G7020:I7020"/>
    <mergeCell ref="C7012:E7012"/>
    <mergeCell ref="C7013:E7013"/>
    <mergeCell ref="G7014:H7014"/>
    <mergeCell ref="A7015:B7015"/>
    <mergeCell ref="C7015:E7015"/>
    <mergeCell ref="G7008:H7008"/>
    <mergeCell ref="G7009:I7009"/>
    <mergeCell ref="A7010:I7010"/>
    <mergeCell ref="A7011:B7011"/>
    <mergeCell ref="C7011:E7011"/>
    <mergeCell ref="A7004:B7004"/>
    <mergeCell ref="C7004:E7004"/>
    <mergeCell ref="C7005:E7005"/>
    <mergeCell ref="C7006:E7006"/>
    <mergeCell ref="G7007:H7007"/>
    <mergeCell ref="C6999:E6999"/>
    <mergeCell ref="C7000:E7000"/>
    <mergeCell ref="C7001:E7001"/>
    <mergeCell ref="C7002:E7002"/>
    <mergeCell ref="G7003:H7003"/>
    <mergeCell ref="G6995:H6995"/>
    <mergeCell ref="G6996:I6996"/>
    <mergeCell ref="A6997:I6997"/>
    <mergeCell ref="A6998:B6998"/>
    <mergeCell ref="C6998:E6998"/>
    <mergeCell ref="A6991:B6991"/>
    <mergeCell ref="C6991:E6991"/>
    <mergeCell ref="C6992:E6992"/>
    <mergeCell ref="C6993:E6993"/>
    <mergeCell ref="G6994:H6994"/>
    <mergeCell ref="C6986:E6986"/>
    <mergeCell ref="C6987:E6987"/>
    <mergeCell ref="C6988:E6988"/>
    <mergeCell ref="C6989:E6989"/>
    <mergeCell ref="G6990:H6990"/>
    <mergeCell ref="G6982:H6982"/>
    <mergeCell ref="G6983:I6983"/>
    <mergeCell ref="A6984:I6984"/>
    <mergeCell ref="A6985:B6985"/>
    <mergeCell ref="C6985:E6985"/>
    <mergeCell ref="A6978:B6978"/>
    <mergeCell ref="C6978:E6978"/>
    <mergeCell ref="C6979:E6979"/>
    <mergeCell ref="C6980:E6980"/>
    <mergeCell ref="G6981:H6981"/>
    <mergeCell ref="C6973:E6973"/>
    <mergeCell ref="C6974:E6974"/>
    <mergeCell ref="C6975:E6975"/>
    <mergeCell ref="C6976:E6976"/>
    <mergeCell ref="G6977:H6977"/>
    <mergeCell ref="G6968:H6968"/>
    <mergeCell ref="G6969:H6969"/>
    <mergeCell ref="G6970:I6970"/>
    <mergeCell ref="A6971:I6971"/>
    <mergeCell ref="A6972:B6972"/>
    <mergeCell ref="C6972:E6972"/>
    <mergeCell ref="G6964:H6964"/>
    <mergeCell ref="A6965:B6965"/>
    <mergeCell ref="C6965:E6965"/>
    <mergeCell ref="C6966:E6966"/>
    <mergeCell ref="C6967:E6967"/>
    <mergeCell ref="A6960:B6960"/>
    <mergeCell ref="C6960:E6960"/>
    <mergeCell ref="C6961:E6961"/>
    <mergeCell ref="C6962:E6962"/>
    <mergeCell ref="C6963:E6963"/>
    <mergeCell ref="C6955:E6955"/>
    <mergeCell ref="G6956:H6956"/>
    <mergeCell ref="G6957:H6957"/>
    <mergeCell ref="G6958:I6958"/>
    <mergeCell ref="A6959:I6959"/>
    <mergeCell ref="C6951:E6951"/>
    <mergeCell ref="G6952:H6952"/>
    <mergeCell ref="A6953:B6953"/>
    <mergeCell ref="C6953:E6953"/>
    <mergeCell ref="C6954:E6954"/>
    <mergeCell ref="A6947:B6947"/>
    <mergeCell ref="C6947:E6947"/>
    <mergeCell ref="C6948:E6948"/>
    <mergeCell ref="C6949:E6949"/>
    <mergeCell ref="C6950:E6950"/>
    <mergeCell ref="C6942:E6942"/>
    <mergeCell ref="G6943:H6943"/>
    <mergeCell ref="G6944:H6944"/>
    <mergeCell ref="G6945:I6945"/>
    <mergeCell ref="A6946:I6946"/>
    <mergeCell ref="C6938:E6938"/>
    <mergeCell ref="G6939:H6939"/>
    <mergeCell ref="A6940:B6940"/>
    <mergeCell ref="C6940:E6940"/>
    <mergeCell ref="C6941:E6941"/>
    <mergeCell ref="A6934:I6934"/>
    <mergeCell ref="A6935:B6935"/>
    <mergeCell ref="C6935:E6935"/>
    <mergeCell ref="C6936:E6936"/>
    <mergeCell ref="C6937:E6937"/>
    <mergeCell ref="C6929:E6929"/>
    <mergeCell ref="C6930:E6930"/>
    <mergeCell ref="G6931:H6931"/>
    <mergeCell ref="G6932:H6932"/>
    <mergeCell ref="G6933:I6933"/>
    <mergeCell ref="C6924:E6924"/>
    <mergeCell ref="C6925:E6925"/>
    <mergeCell ref="C6926:E6926"/>
    <mergeCell ref="G6927:H6927"/>
    <mergeCell ref="A6928:B6928"/>
    <mergeCell ref="C6928:E6928"/>
    <mergeCell ref="G6919:H6919"/>
    <mergeCell ref="G6920:H6920"/>
    <mergeCell ref="G6921:I6921"/>
    <mergeCell ref="A6922:I6922"/>
    <mergeCell ref="A6923:B6923"/>
    <mergeCell ref="C6923:E6923"/>
    <mergeCell ref="G6915:H6915"/>
    <mergeCell ref="A6916:B6916"/>
    <mergeCell ref="C6916:E6916"/>
    <mergeCell ref="C6917:E6917"/>
    <mergeCell ref="C6918:E6918"/>
    <mergeCell ref="A6911:B6911"/>
    <mergeCell ref="C6911:E6911"/>
    <mergeCell ref="C6912:E6912"/>
    <mergeCell ref="C6913:E6913"/>
    <mergeCell ref="C6914:E6914"/>
    <mergeCell ref="C6906:E6906"/>
    <mergeCell ref="G6907:H6907"/>
    <mergeCell ref="G6908:H6908"/>
    <mergeCell ref="G6909:I6909"/>
    <mergeCell ref="A6910:I6910"/>
    <mergeCell ref="C6902:E6902"/>
    <mergeCell ref="G6903:H6903"/>
    <mergeCell ref="A6904:B6904"/>
    <mergeCell ref="C6904:E6904"/>
    <mergeCell ref="C6905:E6905"/>
    <mergeCell ref="A6898:I6898"/>
    <mergeCell ref="A6899:B6899"/>
    <mergeCell ref="C6899:E6899"/>
    <mergeCell ref="C6900:E6900"/>
    <mergeCell ref="C6901:E6901"/>
    <mergeCell ref="C6893:E6893"/>
    <mergeCell ref="C6894:E6894"/>
    <mergeCell ref="G6895:H6895"/>
    <mergeCell ref="G6896:H6896"/>
    <mergeCell ref="G6897:I6897"/>
    <mergeCell ref="C6889:E6889"/>
    <mergeCell ref="C6890:E6890"/>
    <mergeCell ref="G6891:H6891"/>
    <mergeCell ref="A6892:B6892"/>
    <mergeCell ref="C6892:E6892"/>
    <mergeCell ref="A6885:I6885"/>
    <mergeCell ref="A6886:B6886"/>
    <mergeCell ref="C6886:E6886"/>
    <mergeCell ref="C6887:E6887"/>
    <mergeCell ref="C6888:E6888"/>
    <mergeCell ref="C6880:E6880"/>
    <mergeCell ref="C6881:E6881"/>
    <mergeCell ref="G6882:H6882"/>
    <mergeCell ref="G6883:H6883"/>
    <mergeCell ref="G6884:I6884"/>
    <mergeCell ref="C6875:E6875"/>
    <mergeCell ref="C6876:E6876"/>
    <mergeCell ref="C6877:E6877"/>
    <mergeCell ref="G6878:H6878"/>
    <mergeCell ref="A6879:B6879"/>
    <mergeCell ref="C6879:E6879"/>
    <mergeCell ref="G6871:H6871"/>
    <mergeCell ref="G6872:I6872"/>
    <mergeCell ref="A6873:I6873"/>
    <mergeCell ref="A6874:B6874"/>
    <mergeCell ref="C6874:E6874"/>
    <mergeCell ref="A6867:B6867"/>
    <mergeCell ref="C6867:E6867"/>
    <mergeCell ref="C6868:E6868"/>
    <mergeCell ref="C6869:E6869"/>
    <mergeCell ref="G6870:H6870"/>
    <mergeCell ref="C6862:E6862"/>
    <mergeCell ref="C6863:E6863"/>
    <mergeCell ref="C6864:E6864"/>
    <mergeCell ref="C6865:E6865"/>
    <mergeCell ref="G6866:H6866"/>
    <mergeCell ref="G6857:H6857"/>
    <mergeCell ref="G6858:H6858"/>
    <mergeCell ref="G6859:I6859"/>
    <mergeCell ref="A6860:I6860"/>
    <mergeCell ref="A6861:B6861"/>
    <mergeCell ref="C6861:E6861"/>
    <mergeCell ref="G6853:H6853"/>
    <mergeCell ref="A6854:B6854"/>
    <mergeCell ref="C6854:E6854"/>
    <mergeCell ref="C6855:E6855"/>
    <mergeCell ref="C6856:E6856"/>
    <mergeCell ref="A6849:B6849"/>
    <mergeCell ref="C6849:E6849"/>
    <mergeCell ref="C6850:E6850"/>
    <mergeCell ref="C6851:E6851"/>
    <mergeCell ref="C6852:E6852"/>
    <mergeCell ref="C6844:E6844"/>
    <mergeCell ref="G6845:H6845"/>
    <mergeCell ref="G6846:H6846"/>
    <mergeCell ref="G6847:I6847"/>
    <mergeCell ref="A6848:I6848"/>
    <mergeCell ref="C6840:E6840"/>
    <mergeCell ref="G6841:H6841"/>
    <mergeCell ref="A6842:B6842"/>
    <mergeCell ref="C6842:E6842"/>
    <mergeCell ref="C6843:E6843"/>
    <mergeCell ref="A6836:B6836"/>
    <mergeCell ref="C6836:E6836"/>
    <mergeCell ref="C6837:E6837"/>
    <mergeCell ref="C6838:E6838"/>
    <mergeCell ref="C6839:E6839"/>
    <mergeCell ref="C6831:E6831"/>
    <mergeCell ref="G6832:H6832"/>
    <mergeCell ref="G6833:H6833"/>
    <mergeCell ref="G6834:I6834"/>
    <mergeCell ref="A6835:I6835"/>
    <mergeCell ref="C6827:E6827"/>
    <mergeCell ref="G6828:H6828"/>
    <mergeCell ref="A6829:B6829"/>
    <mergeCell ref="C6829:E6829"/>
    <mergeCell ref="C6830:E6830"/>
    <mergeCell ref="A6823:I6823"/>
    <mergeCell ref="A6824:B6824"/>
    <mergeCell ref="C6824:E6824"/>
    <mergeCell ref="C6825:E6825"/>
    <mergeCell ref="C6826:E6826"/>
    <mergeCell ref="C6818:E6818"/>
    <mergeCell ref="C6819:E6819"/>
    <mergeCell ref="G6820:H6820"/>
    <mergeCell ref="G6821:H6821"/>
    <mergeCell ref="G6822:I6822"/>
    <mergeCell ref="C6814:E6814"/>
    <mergeCell ref="C6815:E6815"/>
    <mergeCell ref="G6816:H6816"/>
    <mergeCell ref="A6817:B6817"/>
    <mergeCell ref="C6817:E6817"/>
    <mergeCell ref="A6810:I6810"/>
    <mergeCell ref="A6811:B6811"/>
    <mergeCell ref="C6811:E6811"/>
    <mergeCell ref="C6812:E6812"/>
    <mergeCell ref="C6813:E6813"/>
    <mergeCell ref="C6805:E6805"/>
    <mergeCell ref="C6806:E6806"/>
    <mergeCell ref="G6807:H6807"/>
    <mergeCell ref="G6808:H6808"/>
    <mergeCell ref="G6809:I6809"/>
    <mergeCell ref="C6800:E6800"/>
    <mergeCell ref="C6801:E6801"/>
    <mergeCell ref="C6802:E6802"/>
    <mergeCell ref="G6803:H6803"/>
    <mergeCell ref="A6804:B6804"/>
    <mergeCell ref="C6804:E6804"/>
    <mergeCell ref="G6795:H6795"/>
    <mergeCell ref="G6796:H6796"/>
    <mergeCell ref="G6797:I6797"/>
    <mergeCell ref="A6798:I6798"/>
    <mergeCell ref="A6799:B6799"/>
    <mergeCell ref="C6799:E6799"/>
    <mergeCell ref="G6791:H6791"/>
    <mergeCell ref="A6792:B6792"/>
    <mergeCell ref="C6792:E6792"/>
    <mergeCell ref="C6793:E6793"/>
    <mergeCell ref="C6794:E6794"/>
    <mergeCell ref="A6787:B6787"/>
    <mergeCell ref="C6787:E6787"/>
    <mergeCell ref="C6788:E6788"/>
    <mergeCell ref="C6789:E6789"/>
    <mergeCell ref="C6790:E6790"/>
    <mergeCell ref="C6782:E6782"/>
    <mergeCell ref="G6783:H6783"/>
    <mergeCell ref="G6784:H6784"/>
    <mergeCell ref="G6785:I6785"/>
    <mergeCell ref="A6786:I6786"/>
    <mergeCell ref="C6778:E6778"/>
    <mergeCell ref="G6779:H6779"/>
    <mergeCell ref="A6780:B6780"/>
    <mergeCell ref="C6780:E6780"/>
    <mergeCell ref="C6781:E6781"/>
    <mergeCell ref="A6774:I6774"/>
    <mergeCell ref="A6775:B6775"/>
    <mergeCell ref="C6775:E6775"/>
    <mergeCell ref="C6776:E6776"/>
    <mergeCell ref="C6777:E6777"/>
    <mergeCell ref="C6769:E6769"/>
    <mergeCell ref="C6770:E6770"/>
    <mergeCell ref="G6771:H6771"/>
    <mergeCell ref="G6772:H6772"/>
    <mergeCell ref="G6773:I6773"/>
    <mergeCell ref="C6765:E6765"/>
    <mergeCell ref="C6766:E6766"/>
    <mergeCell ref="G6767:H6767"/>
    <mergeCell ref="A6768:B6768"/>
    <mergeCell ref="C6768:E6768"/>
    <mergeCell ref="A6761:I6761"/>
    <mergeCell ref="A6762:B6762"/>
    <mergeCell ref="C6762:E6762"/>
    <mergeCell ref="C6763:E6763"/>
    <mergeCell ref="C6764:E6764"/>
    <mergeCell ref="C6756:E6756"/>
    <mergeCell ref="C6757:E6757"/>
    <mergeCell ref="G6758:H6758"/>
    <mergeCell ref="G6759:H6759"/>
    <mergeCell ref="G6760:I6760"/>
    <mergeCell ref="C6751:E6751"/>
    <mergeCell ref="C6752:E6752"/>
    <mergeCell ref="C6753:E6753"/>
    <mergeCell ref="G6754:H6754"/>
    <mergeCell ref="A6755:B6755"/>
    <mergeCell ref="C6755:E6755"/>
    <mergeCell ref="G6746:H6746"/>
    <mergeCell ref="G6747:H6747"/>
    <mergeCell ref="G6748:I6748"/>
    <mergeCell ref="A6749:I6749"/>
    <mergeCell ref="A6750:B6750"/>
    <mergeCell ref="C6750:E6750"/>
    <mergeCell ref="G6742:H6742"/>
    <mergeCell ref="A6743:B6743"/>
    <mergeCell ref="C6743:E6743"/>
    <mergeCell ref="C6744:E6744"/>
    <mergeCell ref="C6745:E6745"/>
    <mergeCell ref="A6738:I6738"/>
    <mergeCell ref="A6739:B6739"/>
    <mergeCell ref="C6739:E6739"/>
    <mergeCell ref="C6740:E6740"/>
    <mergeCell ref="C6741:E6741"/>
    <mergeCell ref="C6733:E6733"/>
    <mergeCell ref="C6734:E6734"/>
    <mergeCell ref="G6735:H6735"/>
    <mergeCell ref="G6736:H6736"/>
    <mergeCell ref="G6737:I6737"/>
    <mergeCell ref="C6729:E6729"/>
    <mergeCell ref="C6730:E6730"/>
    <mergeCell ref="G6731:H6731"/>
    <mergeCell ref="A6732:B6732"/>
    <mergeCell ref="C6732:E6732"/>
    <mergeCell ref="A6725:C6725"/>
    <mergeCell ref="G6725:H6725"/>
    <mergeCell ref="G6726:I6726"/>
    <mergeCell ref="A6727:I6727"/>
    <mergeCell ref="A6728:B6728"/>
    <mergeCell ref="C6728:E6728"/>
    <mergeCell ref="C6720:E6720"/>
    <mergeCell ref="C6721:E6721"/>
    <mergeCell ref="C6722:E6722"/>
    <mergeCell ref="C6723:E6723"/>
    <mergeCell ref="G6724:H6724"/>
    <mergeCell ref="C6716:E6716"/>
    <mergeCell ref="C6717:E6717"/>
    <mergeCell ref="G6718:H6718"/>
    <mergeCell ref="A6719:B6719"/>
    <mergeCell ref="C6719:E6719"/>
    <mergeCell ref="C6712:E6712"/>
    <mergeCell ref="G6713:H6713"/>
    <mergeCell ref="A6714:B6714"/>
    <mergeCell ref="C6714:E6714"/>
    <mergeCell ref="C6715:E6715"/>
    <mergeCell ref="G6707:H6707"/>
    <mergeCell ref="G6708:H6708"/>
    <mergeCell ref="G6709:I6709"/>
    <mergeCell ref="A6710:I6710"/>
    <mergeCell ref="A6711:B6711"/>
    <mergeCell ref="C6711:E6711"/>
    <mergeCell ref="G6703:H6703"/>
    <mergeCell ref="A6704:B6704"/>
    <mergeCell ref="C6704:E6704"/>
    <mergeCell ref="C6705:E6705"/>
    <mergeCell ref="C6706:E6706"/>
    <mergeCell ref="A6699:I6699"/>
    <mergeCell ref="A6700:B6700"/>
    <mergeCell ref="C6700:E6700"/>
    <mergeCell ref="C6701:E6701"/>
    <mergeCell ref="C6702:E6702"/>
    <mergeCell ref="C6694:E6694"/>
    <mergeCell ref="C6695:E6695"/>
    <mergeCell ref="G6696:H6696"/>
    <mergeCell ref="G6697:H6697"/>
    <mergeCell ref="G6698:I6698"/>
    <mergeCell ref="C6690:E6690"/>
    <mergeCell ref="C6691:E6691"/>
    <mergeCell ref="G6692:H6692"/>
    <mergeCell ref="A6693:B6693"/>
    <mergeCell ref="C6693:E6693"/>
    <mergeCell ref="G6685:H6685"/>
    <mergeCell ref="G6686:H6686"/>
    <mergeCell ref="G6687:I6687"/>
    <mergeCell ref="A6688:I6688"/>
    <mergeCell ref="A6689:B6689"/>
    <mergeCell ref="C6689:E6689"/>
    <mergeCell ref="G6681:H6681"/>
    <mergeCell ref="A6682:B6682"/>
    <mergeCell ref="C6682:E6682"/>
    <mergeCell ref="C6683:E6683"/>
    <mergeCell ref="C6684:E6684"/>
    <mergeCell ref="A6677:I6677"/>
    <mergeCell ref="A6678:B6678"/>
    <mergeCell ref="C6678:E6678"/>
    <mergeCell ref="C6679:E6679"/>
    <mergeCell ref="C6680:E6680"/>
    <mergeCell ref="C6672:E6672"/>
    <mergeCell ref="C6673:E6673"/>
    <mergeCell ref="G6674:H6674"/>
    <mergeCell ref="G6675:H6675"/>
    <mergeCell ref="G6676:I6676"/>
    <mergeCell ref="C6668:E6668"/>
    <mergeCell ref="C6669:E6669"/>
    <mergeCell ref="G6670:H6670"/>
    <mergeCell ref="A6671:B6671"/>
    <mergeCell ref="C6671:E6671"/>
    <mergeCell ref="G6664:H6664"/>
    <mergeCell ref="G6665:I6665"/>
    <mergeCell ref="A6666:I6666"/>
    <mergeCell ref="A6667:B6667"/>
    <mergeCell ref="C6667:E6667"/>
    <mergeCell ref="A6660:B6660"/>
    <mergeCell ref="C6660:E6660"/>
    <mergeCell ref="C6661:E6661"/>
    <mergeCell ref="C6662:E6662"/>
    <mergeCell ref="G6663:H6663"/>
    <mergeCell ref="A6656:B6656"/>
    <mergeCell ref="C6656:E6656"/>
    <mergeCell ref="C6657:E6657"/>
    <mergeCell ref="C6658:E6658"/>
    <mergeCell ref="G6659:H6659"/>
    <mergeCell ref="C6651:E6651"/>
    <mergeCell ref="G6652:H6652"/>
    <mergeCell ref="G6653:H6653"/>
    <mergeCell ref="G6654:I6654"/>
    <mergeCell ref="A6655:I6655"/>
    <mergeCell ref="C6647:E6647"/>
    <mergeCell ref="G6648:H6648"/>
    <mergeCell ref="A6649:B6649"/>
    <mergeCell ref="C6649:E6649"/>
    <mergeCell ref="C6650:E6650"/>
    <mergeCell ref="G6643:H6643"/>
    <mergeCell ref="G6644:I6644"/>
    <mergeCell ref="A6645:I6645"/>
    <mergeCell ref="A6646:B6646"/>
    <mergeCell ref="C6646:E6646"/>
    <mergeCell ref="A6639:B6639"/>
    <mergeCell ref="C6639:E6639"/>
    <mergeCell ref="C6640:E6640"/>
    <mergeCell ref="C6641:E6641"/>
    <mergeCell ref="G6642:H6642"/>
    <mergeCell ref="C6634:E6634"/>
    <mergeCell ref="C6635:E6635"/>
    <mergeCell ref="C6636:E6636"/>
    <mergeCell ref="C6637:E6637"/>
    <mergeCell ref="G6638:H6638"/>
    <mergeCell ref="G6630:H6630"/>
    <mergeCell ref="G6631:I6631"/>
    <mergeCell ref="A6632:I6632"/>
    <mergeCell ref="A6633:B6633"/>
    <mergeCell ref="C6633:E6633"/>
    <mergeCell ref="A6626:B6626"/>
    <mergeCell ref="C6626:E6626"/>
    <mergeCell ref="C6627:E6627"/>
    <mergeCell ref="C6628:E6628"/>
    <mergeCell ref="G6629:H6629"/>
    <mergeCell ref="C6621:E6621"/>
    <mergeCell ref="C6622:E6622"/>
    <mergeCell ref="C6623:E6623"/>
    <mergeCell ref="C6624:E6624"/>
    <mergeCell ref="G6625:H6625"/>
    <mergeCell ref="G6617:H6617"/>
    <mergeCell ref="G6618:I6618"/>
    <mergeCell ref="A6619:I6619"/>
    <mergeCell ref="A6620:B6620"/>
    <mergeCell ref="C6620:E6620"/>
    <mergeCell ref="A6613:B6613"/>
    <mergeCell ref="C6613:E6613"/>
    <mergeCell ref="C6614:E6614"/>
    <mergeCell ref="C6615:E6615"/>
    <mergeCell ref="G6616:H6616"/>
    <mergeCell ref="C6608:E6608"/>
    <mergeCell ref="C6609:E6609"/>
    <mergeCell ref="C6610:E6610"/>
    <mergeCell ref="C6611:E6611"/>
    <mergeCell ref="G6612:H6612"/>
    <mergeCell ref="G6603:H6603"/>
    <mergeCell ref="G6604:H6604"/>
    <mergeCell ref="G6605:I6605"/>
    <mergeCell ref="A6606:I6606"/>
    <mergeCell ref="A6607:B6607"/>
    <mergeCell ref="C6607:E6607"/>
    <mergeCell ref="G6599:H6599"/>
    <mergeCell ref="A6600:B6600"/>
    <mergeCell ref="C6600:E6600"/>
    <mergeCell ref="C6601:E6601"/>
    <mergeCell ref="C6602:E6602"/>
    <mergeCell ref="A6595:B6595"/>
    <mergeCell ref="C6595:E6595"/>
    <mergeCell ref="C6596:E6596"/>
    <mergeCell ref="C6597:E6597"/>
    <mergeCell ref="C6598:E6598"/>
    <mergeCell ref="C6590:E6590"/>
    <mergeCell ref="G6591:H6591"/>
    <mergeCell ref="G6592:H6592"/>
    <mergeCell ref="G6593:I6593"/>
    <mergeCell ref="A6594:I6594"/>
    <mergeCell ref="C6586:E6586"/>
    <mergeCell ref="G6587:H6587"/>
    <mergeCell ref="A6588:B6588"/>
    <mergeCell ref="C6588:E6588"/>
    <mergeCell ref="C6589:E6589"/>
    <mergeCell ref="A6582:B6582"/>
    <mergeCell ref="C6582:E6582"/>
    <mergeCell ref="C6583:E6583"/>
    <mergeCell ref="C6584:E6584"/>
    <mergeCell ref="C6585:E6585"/>
    <mergeCell ref="C6577:E6577"/>
    <mergeCell ref="G6578:H6578"/>
    <mergeCell ref="G6579:H6579"/>
    <mergeCell ref="G6580:I6580"/>
    <mergeCell ref="A6581:I6581"/>
    <mergeCell ref="C6573:E6573"/>
    <mergeCell ref="G6574:H6574"/>
    <mergeCell ref="A6575:B6575"/>
    <mergeCell ref="C6575:E6575"/>
    <mergeCell ref="C6576:E6576"/>
    <mergeCell ref="A6569:B6569"/>
    <mergeCell ref="C6569:E6569"/>
    <mergeCell ref="C6570:E6570"/>
    <mergeCell ref="C6571:E6571"/>
    <mergeCell ref="C6572:E6572"/>
    <mergeCell ref="C6564:E6564"/>
    <mergeCell ref="G6565:H6565"/>
    <mergeCell ref="G6566:H6566"/>
    <mergeCell ref="G6567:I6567"/>
    <mergeCell ref="A6568:I6568"/>
    <mergeCell ref="C6560:E6560"/>
    <mergeCell ref="G6561:H6561"/>
    <mergeCell ref="A6562:B6562"/>
    <mergeCell ref="C6562:E6562"/>
    <mergeCell ref="C6563:E6563"/>
    <mergeCell ref="A6556:B6556"/>
    <mergeCell ref="C6556:E6556"/>
    <mergeCell ref="C6557:E6557"/>
    <mergeCell ref="C6558:E6558"/>
    <mergeCell ref="C6559:E6559"/>
    <mergeCell ref="C6551:E6551"/>
    <mergeCell ref="G6552:H6552"/>
    <mergeCell ref="G6553:H6553"/>
    <mergeCell ref="G6554:I6554"/>
    <mergeCell ref="A6555:I6555"/>
    <mergeCell ref="C6547:E6547"/>
    <mergeCell ref="G6548:H6548"/>
    <mergeCell ref="A6549:B6549"/>
    <mergeCell ref="C6549:E6549"/>
    <mergeCell ref="C6550:E6550"/>
    <mergeCell ref="A6543:B6543"/>
    <mergeCell ref="C6543:E6543"/>
    <mergeCell ref="C6544:E6544"/>
    <mergeCell ref="C6545:E6545"/>
    <mergeCell ref="C6546:E6546"/>
    <mergeCell ref="C6538:E6538"/>
    <mergeCell ref="G6539:H6539"/>
    <mergeCell ref="G6540:H6540"/>
    <mergeCell ref="G6541:I6541"/>
    <mergeCell ref="A6542:I6542"/>
    <mergeCell ref="C6534:E6534"/>
    <mergeCell ref="G6535:H6535"/>
    <mergeCell ref="A6536:B6536"/>
    <mergeCell ref="C6536:E6536"/>
    <mergeCell ref="C6537:E6537"/>
    <mergeCell ref="A6530:B6530"/>
    <mergeCell ref="C6530:E6530"/>
    <mergeCell ref="C6531:E6531"/>
    <mergeCell ref="C6532:E6532"/>
    <mergeCell ref="C6533:E6533"/>
    <mergeCell ref="C6525:E6525"/>
    <mergeCell ref="G6526:H6526"/>
    <mergeCell ref="G6527:H6527"/>
    <mergeCell ref="G6528:I6528"/>
    <mergeCell ref="A6529:I6529"/>
    <mergeCell ref="C6521:E6521"/>
    <mergeCell ref="G6522:H6522"/>
    <mergeCell ref="A6523:B6523"/>
    <mergeCell ref="C6523:E6523"/>
    <mergeCell ref="C6524:E6524"/>
    <mergeCell ref="A6517:B6517"/>
    <mergeCell ref="C6517:E6517"/>
    <mergeCell ref="C6518:E6518"/>
    <mergeCell ref="C6519:E6519"/>
    <mergeCell ref="C6520:E6520"/>
    <mergeCell ref="C6512:E6512"/>
    <mergeCell ref="G6513:H6513"/>
    <mergeCell ref="G6514:H6514"/>
    <mergeCell ref="G6515:I6515"/>
    <mergeCell ref="A6516:I6516"/>
    <mergeCell ref="C6508:E6508"/>
    <mergeCell ref="G6509:H6509"/>
    <mergeCell ref="A6510:B6510"/>
    <mergeCell ref="C6510:E6510"/>
    <mergeCell ref="C6511:E6511"/>
    <mergeCell ref="A6504:B6504"/>
    <mergeCell ref="C6504:E6504"/>
    <mergeCell ref="C6505:E6505"/>
    <mergeCell ref="C6506:E6506"/>
    <mergeCell ref="C6507:E6507"/>
    <mergeCell ref="C6499:E6499"/>
    <mergeCell ref="G6500:H6500"/>
    <mergeCell ref="G6501:H6501"/>
    <mergeCell ref="G6502:I6502"/>
    <mergeCell ref="A6503:I6503"/>
    <mergeCell ref="C6495:E6495"/>
    <mergeCell ref="G6496:H6496"/>
    <mergeCell ref="A6497:B6497"/>
    <mergeCell ref="C6497:E6497"/>
    <mergeCell ref="C6498:E6498"/>
    <mergeCell ref="A6491:B6491"/>
    <mergeCell ref="C6491:E6491"/>
    <mergeCell ref="C6492:E6492"/>
    <mergeCell ref="C6493:E6493"/>
    <mergeCell ref="C6494:E6494"/>
    <mergeCell ref="C6486:E6486"/>
    <mergeCell ref="G6487:H6487"/>
    <mergeCell ref="G6488:H6488"/>
    <mergeCell ref="G6489:I6489"/>
    <mergeCell ref="A6490:I6490"/>
    <mergeCell ref="C6482:E6482"/>
    <mergeCell ref="G6483:H6483"/>
    <mergeCell ref="A6484:B6484"/>
    <mergeCell ref="C6484:E6484"/>
    <mergeCell ref="C6485:E6485"/>
    <mergeCell ref="A6478:B6478"/>
    <mergeCell ref="C6478:E6478"/>
    <mergeCell ref="C6479:E6479"/>
    <mergeCell ref="C6480:E6480"/>
    <mergeCell ref="C6481:E6481"/>
    <mergeCell ref="C6473:E6473"/>
    <mergeCell ref="G6474:H6474"/>
    <mergeCell ref="G6475:H6475"/>
    <mergeCell ref="G6476:I6476"/>
    <mergeCell ref="A6477:I6477"/>
    <mergeCell ref="C6469:E6469"/>
    <mergeCell ref="G6470:H6470"/>
    <mergeCell ref="A6471:B6471"/>
    <mergeCell ref="C6471:E6471"/>
    <mergeCell ref="C6472:E6472"/>
    <mergeCell ref="A6465:B6465"/>
    <mergeCell ref="C6465:E6465"/>
    <mergeCell ref="C6466:E6466"/>
    <mergeCell ref="C6467:E6467"/>
    <mergeCell ref="C6468:E6468"/>
    <mergeCell ref="C6460:E6460"/>
    <mergeCell ref="G6461:H6461"/>
    <mergeCell ref="G6462:H6462"/>
    <mergeCell ref="G6463:I6463"/>
    <mergeCell ref="A6464:I6464"/>
    <mergeCell ref="C6456:E6456"/>
    <mergeCell ref="G6457:H6457"/>
    <mergeCell ref="A6458:B6458"/>
    <mergeCell ref="C6458:E6458"/>
    <mergeCell ref="C6459:E6459"/>
    <mergeCell ref="A6452:B6452"/>
    <mergeCell ref="C6452:E6452"/>
    <mergeCell ref="C6453:E6453"/>
    <mergeCell ref="C6454:E6454"/>
    <mergeCell ref="C6455:E6455"/>
    <mergeCell ref="C6447:E6447"/>
    <mergeCell ref="G6448:H6448"/>
    <mergeCell ref="G6449:H6449"/>
    <mergeCell ref="G6450:I6450"/>
    <mergeCell ref="A6451:I6451"/>
    <mergeCell ref="C6443:E6443"/>
    <mergeCell ref="G6444:H6444"/>
    <mergeCell ref="A6445:B6445"/>
    <mergeCell ref="C6445:E6445"/>
    <mergeCell ref="C6446:E6446"/>
    <mergeCell ref="A6439:B6439"/>
    <mergeCell ref="C6439:E6439"/>
    <mergeCell ref="C6440:E6440"/>
    <mergeCell ref="C6441:E6441"/>
    <mergeCell ref="C6442:E6442"/>
    <mergeCell ref="C6434:E6434"/>
    <mergeCell ref="G6435:H6435"/>
    <mergeCell ref="G6436:H6436"/>
    <mergeCell ref="G6437:I6437"/>
    <mergeCell ref="A6438:I6438"/>
    <mergeCell ref="C6430:E6430"/>
    <mergeCell ref="G6431:H6431"/>
    <mergeCell ref="A6432:B6432"/>
    <mergeCell ref="C6432:E6432"/>
    <mergeCell ref="C6433:E6433"/>
    <mergeCell ref="A6426:B6426"/>
    <mergeCell ref="C6426:E6426"/>
    <mergeCell ref="C6427:E6427"/>
    <mergeCell ref="C6428:E6428"/>
    <mergeCell ref="C6429:E6429"/>
    <mergeCell ref="C6421:E6421"/>
    <mergeCell ref="G6422:H6422"/>
    <mergeCell ref="G6423:H6423"/>
    <mergeCell ref="G6424:I6424"/>
    <mergeCell ref="A6425:I6425"/>
    <mergeCell ref="C6417:E6417"/>
    <mergeCell ref="G6418:H6418"/>
    <mergeCell ref="A6419:B6419"/>
    <mergeCell ref="C6419:E6419"/>
    <mergeCell ref="C6420:E6420"/>
    <mergeCell ref="A6413:B6413"/>
    <mergeCell ref="C6413:E6413"/>
    <mergeCell ref="C6414:E6414"/>
    <mergeCell ref="C6415:E6415"/>
    <mergeCell ref="C6416:E6416"/>
    <mergeCell ref="C6408:E6408"/>
    <mergeCell ref="G6409:H6409"/>
    <mergeCell ref="G6410:H6410"/>
    <mergeCell ref="G6411:I6411"/>
    <mergeCell ref="A6412:I6412"/>
    <mergeCell ref="C6404:E6404"/>
    <mergeCell ref="G6405:H6405"/>
    <mergeCell ref="A6406:B6406"/>
    <mergeCell ref="C6406:E6406"/>
    <mergeCell ref="C6407:E6407"/>
    <mergeCell ref="A6400:I6400"/>
    <mergeCell ref="A6401:B6401"/>
    <mergeCell ref="C6401:E6401"/>
    <mergeCell ref="C6402:E6402"/>
    <mergeCell ref="C6403:E6403"/>
    <mergeCell ref="C6395:E6395"/>
    <mergeCell ref="C6396:E6396"/>
    <mergeCell ref="G6397:H6397"/>
    <mergeCell ref="G6398:H6398"/>
    <mergeCell ref="G6399:I6399"/>
    <mergeCell ref="C6391:E6391"/>
    <mergeCell ref="C6392:E6392"/>
    <mergeCell ref="G6393:H6393"/>
    <mergeCell ref="A6394:B6394"/>
    <mergeCell ref="C6394:E6394"/>
    <mergeCell ref="A6387:I6387"/>
    <mergeCell ref="A6388:B6388"/>
    <mergeCell ref="C6388:E6388"/>
    <mergeCell ref="C6389:E6389"/>
    <mergeCell ref="C6390:E6390"/>
    <mergeCell ref="C6382:E6382"/>
    <mergeCell ref="C6383:E6383"/>
    <mergeCell ref="G6384:H6384"/>
    <mergeCell ref="G6385:H6385"/>
    <mergeCell ref="G6386:I6386"/>
    <mergeCell ref="C6378:E6378"/>
    <mergeCell ref="C6379:E6379"/>
    <mergeCell ref="G6380:H6380"/>
    <mergeCell ref="A6381:B6381"/>
    <mergeCell ref="C6381:E6381"/>
    <mergeCell ref="G6373:H6373"/>
    <mergeCell ref="G6374:H6374"/>
    <mergeCell ref="G6375:I6375"/>
    <mergeCell ref="A6376:I6376"/>
    <mergeCell ref="A6377:B6377"/>
    <mergeCell ref="C6377:E6377"/>
    <mergeCell ref="G6369:H6369"/>
    <mergeCell ref="A6370:B6370"/>
    <mergeCell ref="C6370:E6370"/>
    <mergeCell ref="C6371:E6371"/>
    <mergeCell ref="C6372:E6372"/>
    <mergeCell ref="A6365:I6365"/>
    <mergeCell ref="A6366:B6366"/>
    <mergeCell ref="C6366:E6366"/>
    <mergeCell ref="C6367:E6367"/>
    <mergeCell ref="C6368:E6368"/>
    <mergeCell ref="C6360:E6360"/>
    <mergeCell ref="C6361:E6361"/>
    <mergeCell ref="G6362:H6362"/>
    <mergeCell ref="G6363:H6363"/>
    <mergeCell ref="G6364:I6364"/>
    <mergeCell ref="C6356:E6356"/>
    <mergeCell ref="C6357:E6357"/>
    <mergeCell ref="G6358:H6358"/>
    <mergeCell ref="A6359:B6359"/>
    <mergeCell ref="C6359:E6359"/>
    <mergeCell ref="G6352:H6352"/>
    <mergeCell ref="G6353:I6353"/>
    <mergeCell ref="A6354:I6354"/>
    <mergeCell ref="A6355:B6355"/>
    <mergeCell ref="C6355:E6355"/>
    <mergeCell ref="A6348:B6348"/>
    <mergeCell ref="C6348:E6348"/>
    <mergeCell ref="C6349:E6349"/>
    <mergeCell ref="C6350:E6350"/>
    <mergeCell ref="G6351:H6351"/>
    <mergeCell ref="A6344:B6344"/>
    <mergeCell ref="C6344:E6344"/>
    <mergeCell ref="C6345:E6345"/>
    <mergeCell ref="C6346:E6346"/>
    <mergeCell ref="G6347:H6347"/>
    <mergeCell ref="C6339:E6339"/>
    <mergeCell ref="G6340:H6340"/>
    <mergeCell ref="G6341:H6341"/>
    <mergeCell ref="G6342:I6342"/>
    <mergeCell ref="A6343:I6343"/>
    <mergeCell ref="C6335:E6335"/>
    <mergeCell ref="G6336:H6336"/>
    <mergeCell ref="A6337:B6337"/>
    <mergeCell ref="C6337:E6337"/>
    <mergeCell ref="C6338:E6338"/>
    <mergeCell ref="A6330:C6331"/>
    <mergeCell ref="G6330:H6330"/>
    <mergeCell ref="G6332:I6332"/>
    <mergeCell ref="A6333:I6333"/>
    <mergeCell ref="A6334:B6334"/>
    <mergeCell ref="C6334:E6334"/>
    <mergeCell ref="A6326:B6326"/>
    <mergeCell ref="C6326:E6326"/>
    <mergeCell ref="C6327:E6327"/>
    <mergeCell ref="C6328:E6328"/>
    <mergeCell ref="G6329:H6329"/>
    <mergeCell ref="A6322:I6322"/>
    <mergeCell ref="A6323:B6323"/>
    <mergeCell ref="C6323:E6323"/>
    <mergeCell ref="C6324:E6324"/>
    <mergeCell ref="G6325:H6325"/>
    <mergeCell ref="C6317:E6317"/>
    <mergeCell ref="G6318:H6318"/>
    <mergeCell ref="A6319:C6320"/>
    <mergeCell ref="G6319:H6319"/>
    <mergeCell ref="G6321:I6321"/>
    <mergeCell ref="C6313:E6313"/>
    <mergeCell ref="G6314:H6314"/>
    <mergeCell ref="A6315:B6315"/>
    <mergeCell ref="C6315:E6315"/>
    <mergeCell ref="C6316:E6316"/>
    <mergeCell ref="G6308:H6308"/>
    <mergeCell ref="G6309:H6309"/>
    <mergeCell ref="G6310:I6310"/>
    <mergeCell ref="A6311:I6311"/>
    <mergeCell ref="A6312:B6312"/>
    <mergeCell ref="C6312:E6312"/>
    <mergeCell ref="G6304:H6304"/>
    <mergeCell ref="A6305:B6305"/>
    <mergeCell ref="C6305:E6305"/>
    <mergeCell ref="C6306:E6306"/>
    <mergeCell ref="C6307:E6307"/>
    <mergeCell ref="G6300:I6300"/>
    <mergeCell ref="A6301:I6301"/>
    <mergeCell ref="A6302:B6302"/>
    <mergeCell ref="C6302:E6302"/>
    <mergeCell ref="C6303:E6303"/>
    <mergeCell ref="A6295:B6295"/>
    <mergeCell ref="C6295:E6295"/>
    <mergeCell ref="C6296:E6296"/>
    <mergeCell ref="G6297:H6297"/>
    <mergeCell ref="A6298:C6299"/>
    <mergeCell ref="G6298:H6298"/>
    <mergeCell ref="A6291:B6291"/>
    <mergeCell ref="C6291:E6291"/>
    <mergeCell ref="C6292:E6292"/>
    <mergeCell ref="C6293:E6293"/>
    <mergeCell ref="G6294:H6294"/>
    <mergeCell ref="A6287:B6287"/>
    <mergeCell ref="C6287:E6287"/>
    <mergeCell ref="C6288:E6288"/>
    <mergeCell ref="C6289:E6289"/>
    <mergeCell ref="G6290:H6290"/>
    <mergeCell ref="C6282:E6282"/>
    <mergeCell ref="G6283:H6283"/>
    <mergeCell ref="G6284:H6284"/>
    <mergeCell ref="G6285:I6285"/>
    <mergeCell ref="A6286:I6286"/>
    <mergeCell ref="C6278:E6278"/>
    <mergeCell ref="G6279:H6279"/>
    <mergeCell ref="A6280:B6280"/>
    <mergeCell ref="C6280:E6280"/>
    <mergeCell ref="C6281:E6281"/>
    <mergeCell ref="G6273:H6273"/>
    <mergeCell ref="G6274:H6274"/>
    <mergeCell ref="G6275:I6275"/>
    <mergeCell ref="A6276:I6276"/>
    <mergeCell ref="A6277:B6277"/>
    <mergeCell ref="C6277:E6277"/>
    <mergeCell ref="G6269:H6269"/>
    <mergeCell ref="A6270:B6270"/>
    <mergeCell ref="C6270:E6270"/>
    <mergeCell ref="C6271:E6271"/>
    <mergeCell ref="C6272:E6272"/>
    <mergeCell ref="G6265:I6265"/>
    <mergeCell ref="A6266:I6266"/>
    <mergeCell ref="A6267:B6267"/>
    <mergeCell ref="C6267:E6267"/>
    <mergeCell ref="C6268:E6268"/>
    <mergeCell ref="C6261:E6261"/>
    <mergeCell ref="C6262:E6262"/>
    <mergeCell ref="G6263:H6263"/>
    <mergeCell ref="A6264:C6264"/>
    <mergeCell ref="G6264:H6264"/>
    <mergeCell ref="A6257:B6257"/>
    <mergeCell ref="C6257:E6257"/>
    <mergeCell ref="C6258:E6258"/>
    <mergeCell ref="G6259:H6259"/>
    <mergeCell ref="A6260:B6260"/>
    <mergeCell ref="C6260:E6260"/>
    <mergeCell ref="C6252:E6252"/>
    <mergeCell ref="G6253:H6253"/>
    <mergeCell ref="G6254:H6254"/>
    <mergeCell ref="G6255:I6255"/>
    <mergeCell ref="A6256:I6256"/>
    <mergeCell ref="C6248:E6248"/>
    <mergeCell ref="G6249:H6249"/>
    <mergeCell ref="A6250:B6250"/>
    <mergeCell ref="C6250:E6250"/>
    <mergeCell ref="C6251:E6251"/>
    <mergeCell ref="G6244:H6244"/>
    <mergeCell ref="G6245:I6245"/>
    <mergeCell ref="A6246:I6246"/>
    <mergeCell ref="A6247:B6247"/>
    <mergeCell ref="C6247:E6247"/>
    <mergeCell ref="A6240:B6240"/>
    <mergeCell ref="C6240:E6240"/>
    <mergeCell ref="C6241:E6241"/>
    <mergeCell ref="C6242:E6242"/>
    <mergeCell ref="G6243:H6243"/>
    <mergeCell ref="A6236:I6236"/>
    <mergeCell ref="A6237:B6237"/>
    <mergeCell ref="C6237:E6237"/>
    <mergeCell ref="C6238:E6238"/>
    <mergeCell ref="G6239:H6239"/>
    <mergeCell ref="C6231:E6231"/>
    <mergeCell ref="C6232:E6232"/>
    <mergeCell ref="G6233:H6233"/>
    <mergeCell ref="G6234:H6234"/>
    <mergeCell ref="G6235:I6235"/>
    <mergeCell ref="A6227:B6227"/>
    <mergeCell ref="C6227:E6227"/>
    <mergeCell ref="C6228:E6228"/>
    <mergeCell ref="G6229:H6229"/>
    <mergeCell ref="A6230:B6230"/>
    <mergeCell ref="C6230:E6230"/>
    <mergeCell ref="C6222:E6222"/>
    <mergeCell ref="G6223:H6223"/>
    <mergeCell ref="G6224:H6224"/>
    <mergeCell ref="G6225:I6225"/>
    <mergeCell ref="A6226:I6226"/>
    <mergeCell ref="C6218:E6218"/>
    <mergeCell ref="G6219:H6219"/>
    <mergeCell ref="A6220:B6220"/>
    <mergeCell ref="C6220:E6220"/>
    <mergeCell ref="C6221:E6221"/>
    <mergeCell ref="G6214:H6214"/>
    <mergeCell ref="G6215:I6215"/>
    <mergeCell ref="A6216:I6216"/>
    <mergeCell ref="A6217:B6217"/>
    <mergeCell ref="C6217:E6217"/>
    <mergeCell ref="A6210:B6210"/>
    <mergeCell ref="C6210:E6210"/>
    <mergeCell ref="C6211:E6211"/>
    <mergeCell ref="C6212:E6212"/>
    <mergeCell ref="G6213:H6213"/>
    <mergeCell ref="A6206:B6206"/>
    <mergeCell ref="C6206:E6206"/>
    <mergeCell ref="C6207:E6207"/>
    <mergeCell ref="C6208:E6208"/>
    <mergeCell ref="G6209:H6209"/>
    <mergeCell ref="C6201:E6201"/>
    <mergeCell ref="G6202:H6202"/>
    <mergeCell ref="G6203:H6203"/>
    <mergeCell ref="G6204:I6204"/>
    <mergeCell ref="A6205:I6205"/>
    <mergeCell ref="C6197:E6197"/>
    <mergeCell ref="G6198:H6198"/>
    <mergeCell ref="A6199:B6199"/>
    <mergeCell ref="C6199:E6199"/>
    <mergeCell ref="C6200:E6200"/>
    <mergeCell ref="G6193:I6193"/>
    <mergeCell ref="A6194:I6194"/>
    <mergeCell ref="A6195:B6195"/>
    <mergeCell ref="C6195:E6195"/>
    <mergeCell ref="C6196:E6196"/>
    <mergeCell ref="C6188:E6188"/>
    <mergeCell ref="C6189:E6189"/>
    <mergeCell ref="G6190:H6190"/>
    <mergeCell ref="A6191:C6192"/>
    <mergeCell ref="G6191:H6191"/>
    <mergeCell ref="C6184:E6184"/>
    <mergeCell ref="C6185:E6185"/>
    <mergeCell ref="G6186:H6186"/>
    <mergeCell ref="A6187:B6187"/>
    <mergeCell ref="C6187:E6187"/>
    <mergeCell ref="G6179:H6179"/>
    <mergeCell ref="G6180:H6180"/>
    <mergeCell ref="G6181:I6181"/>
    <mergeCell ref="A6182:I6182"/>
    <mergeCell ref="A6183:B6183"/>
    <mergeCell ref="C6183:E6183"/>
    <mergeCell ref="C6175:E6175"/>
    <mergeCell ref="G6176:H6176"/>
    <mergeCell ref="A6177:B6177"/>
    <mergeCell ref="C6177:E6177"/>
    <mergeCell ref="C6178:E6178"/>
    <mergeCell ref="A6170:C6171"/>
    <mergeCell ref="G6170:H6170"/>
    <mergeCell ref="G6172:I6172"/>
    <mergeCell ref="A6173:I6173"/>
    <mergeCell ref="A6174:B6174"/>
    <mergeCell ref="C6174:E6174"/>
    <mergeCell ref="A6166:B6166"/>
    <mergeCell ref="C6166:E6166"/>
    <mergeCell ref="C6167:E6167"/>
    <mergeCell ref="C6168:E6168"/>
    <mergeCell ref="G6169:H6169"/>
    <mergeCell ref="A6162:I6162"/>
    <mergeCell ref="A6163:B6163"/>
    <mergeCell ref="C6163:E6163"/>
    <mergeCell ref="C6164:E6164"/>
    <mergeCell ref="G6165:H6165"/>
    <mergeCell ref="C6157:E6157"/>
    <mergeCell ref="C6158:E6158"/>
    <mergeCell ref="G6159:H6159"/>
    <mergeCell ref="G6160:H6160"/>
    <mergeCell ref="G6161:I6161"/>
    <mergeCell ref="A6153:B6153"/>
    <mergeCell ref="C6153:E6153"/>
    <mergeCell ref="C6154:E6154"/>
    <mergeCell ref="G6155:H6155"/>
    <mergeCell ref="A6156:B6156"/>
    <mergeCell ref="C6156:E6156"/>
    <mergeCell ref="C6148:E6148"/>
    <mergeCell ref="G6149:H6149"/>
    <mergeCell ref="G6150:H6150"/>
    <mergeCell ref="G6151:I6151"/>
    <mergeCell ref="A6152:I6152"/>
    <mergeCell ref="C6144:E6144"/>
    <mergeCell ref="G6145:H6145"/>
    <mergeCell ref="A6146:B6146"/>
    <mergeCell ref="C6146:E6146"/>
    <mergeCell ref="C6147:E6147"/>
    <mergeCell ref="G6140:H6140"/>
    <mergeCell ref="G6141:I6141"/>
    <mergeCell ref="A6142:I6142"/>
    <mergeCell ref="A6143:B6143"/>
    <mergeCell ref="C6143:E6143"/>
    <mergeCell ref="A6136:B6136"/>
    <mergeCell ref="C6136:E6136"/>
    <mergeCell ref="C6137:E6137"/>
    <mergeCell ref="C6138:E6138"/>
    <mergeCell ref="G6139:H6139"/>
    <mergeCell ref="A6132:I6132"/>
    <mergeCell ref="A6133:B6133"/>
    <mergeCell ref="C6133:E6133"/>
    <mergeCell ref="C6134:E6134"/>
    <mergeCell ref="G6135:H6135"/>
    <mergeCell ref="C6127:E6127"/>
    <mergeCell ref="G6128:H6128"/>
    <mergeCell ref="A6129:C6130"/>
    <mergeCell ref="G6129:H6129"/>
    <mergeCell ref="G6131:I6131"/>
    <mergeCell ref="C6123:E6123"/>
    <mergeCell ref="G6124:H6124"/>
    <mergeCell ref="A6125:B6125"/>
    <mergeCell ref="C6125:E6125"/>
    <mergeCell ref="C6126:E6126"/>
    <mergeCell ref="G6119:I6119"/>
    <mergeCell ref="A6120:I6120"/>
    <mergeCell ref="A6121:B6121"/>
    <mergeCell ref="C6121:E6121"/>
    <mergeCell ref="C6122:E6122"/>
    <mergeCell ref="C6114:E6114"/>
    <mergeCell ref="C6115:E6115"/>
    <mergeCell ref="G6116:H6116"/>
    <mergeCell ref="A6117:C6118"/>
    <mergeCell ref="G6117:H6117"/>
    <mergeCell ref="C6110:E6110"/>
    <mergeCell ref="C6111:E6111"/>
    <mergeCell ref="G6112:H6112"/>
    <mergeCell ref="A6113:B6113"/>
    <mergeCell ref="C6113:E6113"/>
    <mergeCell ref="G6105:H6105"/>
    <mergeCell ref="G6106:H6106"/>
    <mergeCell ref="G6107:I6107"/>
    <mergeCell ref="A6108:I6108"/>
    <mergeCell ref="A6109:B6109"/>
    <mergeCell ref="C6109:E6109"/>
    <mergeCell ref="G6101:H6101"/>
    <mergeCell ref="A6102:B6102"/>
    <mergeCell ref="C6102:E6102"/>
    <mergeCell ref="C6103:E6103"/>
    <mergeCell ref="C6104:E6104"/>
    <mergeCell ref="A6097:I6097"/>
    <mergeCell ref="A6098:B6098"/>
    <mergeCell ref="C6098:E6098"/>
    <mergeCell ref="C6099:E6099"/>
    <mergeCell ref="C6100:E6100"/>
    <mergeCell ref="C6092:E6092"/>
    <mergeCell ref="C6093:E6093"/>
    <mergeCell ref="G6094:H6094"/>
    <mergeCell ref="G6095:H6095"/>
    <mergeCell ref="G6096:I6096"/>
    <mergeCell ref="C6088:E6088"/>
    <mergeCell ref="C6089:E6089"/>
    <mergeCell ref="G6090:H6090"/>
    <mergeCell ref="A6091:B6091"/>
    <mergeCell ref="C6091:E6091"/>
    <mergeCell ref="G6083:H6083"/>
    <mergeCell ref="G6084:H6084"/>
    <mergeCell ref="G6085:I6085"/>
    <mergeCell ref="A6086:I6086"/>
    <mergeCell ref="A6087:B6087"/>
    <mergeCell ref="C6087:E6087"/>
    <mergeCell ref="G6079:H6079"/>
    <mergeCell ref="A6080:B6080"/>
    <mergeCell ref="C6080:E6080"/>
    <mergeCell ref="C6081:E6081"/>
    <mergeCell ref="C6082:E6082"/>
    <mergeCell ref="G6075:I6075"/>
    <mergeCell ref="A6076:I6076"/>
    <mergeCell ref="A6077:B6077"/>
    <mergeCell ref="C6077:E6077"/>
    <mergeCell ref="C6078:E6078"/>
    <mergeCell ref="C6070:E6070"/>
    <mergeCell ref="C6071:E6071"/>
    <mergeCell ref="G6072:H6072"/>
    <mergeCell ref="A6073:C6074"/>
    <mergeCell ref="G6073:H6073"/>
    <mergeCell ref="A6066:B6066"/>
    <mergeCell ref="C6066:E6066"/>
    <mergeCell ref="C6067:E6067"/>
    <mergeCell ref="G6068:H6068"/>
    <mergeCell ref="A6069:B6069"/>
    <mergeCell ref="C6069:E6069"/>
    <mergeCell ref="C6061:E6061"/>
    <mergeCell ref="G6062:H6062"/>
    <mergeCell ref="G6063:H6063"/>
    <mergeCell ref="G6064:I6064"/>
    <mergeCell ref="A6065:I6065"/>
    <mergeCell ref="C6057:E6057"/>
    <mergeCell ref="G6058:H6058"/>
    <mergeCell ref="A6059:B6059"/>
    <mergeCell ref="C6059:E6059"/>
    <mergeCell ref="C6060:E6060"/>
    <mergeCell ref="G6053:H6053"/>
    <mergeCell ref="G6054:I6054"/>
    <mergeCell ref="A6055:I6055"/>
    <mergeCell ref="A6056:B6056"/>
    <mergeCell ref="C6056:E6056"/>
    <mergeCell ref="A6049:B6049"/>
    <mergeCell ref="C6049:E6049"/>
    <mergeCell ref="C6050:E6050"/>
    <mergeCell ref="C6051:E6051"/>
    <mergeCell ref="G6052:H6052"/>
    <mergeCell ref="A6045:I6045"/>
    <mergeCell ref="A6046:B6046"/>
    <mergeCell ref="C6046:E6046"/>
    <mergeCell ref="C6047:E6047"/>
    <mergeCell ref="G6048:H6048"/>
    <mergeCell ref="C6040:E6040"/>
    <mergeCell ref="C6041:E6041"/>
    <mergeCell ref="G6042:H6042"/>
    <mergeCell ref="G6043:H6043"/>
    <mergeCell ref="G6044:I6044"/>
    <mergeCell ref="A6036:B6036"/>
    <mergeCell ref="C6036:E6036"/>
    <mergeCell ref="C6037:E6037"/>
    <mergeCell ref="G6038:H6038"/>
    <mergeCell ref="A6039:B6039"/>
    <mergeCell ref="C6039:E6039"/>
    <mergeCell ref="C6031:E6031"/>
    <mergeCell ref="G6032:H6032"/>
    <mergeCell ref="G6033:H6033"/>
    <mergeCell ref="G6034:I6034"/>
    <mergeCell ref="A6035:I6035"/>
    <mergeCell ref="C6027:E6027"/>
    <mergeCell ref="G6028:H6028"/>
    <mergeCell ref="A6029:B6029"/>
    <mergeCell ref="C6029:E6029"/>
    <mergeCell ref="C6030:E6030"/>
    <mergeCell ref="G6022:H6022"/>
    <mergeCell ref="G6023:H6023"/>
    <mergeCell ref="G6024:I6024"/>
    <mergeCell ref="A6025:I6025"/>
    <mergeCell ref="A6026:B6026"/>
    <mergeCell ref="C6026:E6026"/>
    <mergeCell ref="G6018:H6018"/>
    <mergeCell ref="A6019:B6019"/>
    <mergeCell ref="C6019:E6019"/>
    <mergeCell ref="C6020:E6020"/>
    <mergeCell ref="C6021:E6021"/>
    <mergeCell ref="G6014:I6014"/>
    <mergeCell ref="A6015:I6015"/>
    <mergeCell ref="A6016:B6016"/>
    <mergeCell ref="C6016:E6016"/>
    <mergeCell ref="C6017:E6017"/>
    <mergeCell ref="C6009:E6009"/>
    <mergeCell ref="C6010:E6010"/>
    <mergeCell ref="G6011:H6011"/>
    <mergeCell ref="A6012:C6013"/>
    <mergeCell ref="G6012:H6012"/>
    <mergeCell ref="A6005:B6005"/>
    <mergeCell ref="C6005:E6005"/>
    <mergeCell ref="C6006:E6006"/>
    <mergeCell ref="G6007:H6007"/>
    <mergeCell ref="A6008:B6008"/>
    <mergeCell ref="C6008:E6008"/>
    <mergeCell ref="G6000:H6000"/>
    <mergeCell ref="A6001:C6002"/>
    <mergeCell ref="G6001:H6001"/>
    <mergeCell ref="G6003:I6003"/>
    <mergeCell ref="A6004:I6004"/>
    <mergeCell ref="G5996:H5996"/>
    <mergeCell ref="A5997:B5997"/>
    <mergeCell ref="C5997:E5997"/>
    <mergeCell ref="C5998:E5998"/>
    <mergeCell ref="C5999:E5999"/>
    <mergeCell ref="G5992:I5992"/>
    <mergeCell ref="A5993:I5993"/>
    <mergeCell ref="A5994:B5994"/>
    <mergeCell ref="C5994:E5994"/>
    <mergeCell ref="C5995:E5995"/>
    <mergeCell ref="C5987:E5987"/>
    <mergeCell ref="C5988:E5988"/>
    <mergeCell ref="G5989:H5989"/>
    <mergeCell ref="A5990:C5991"/>
    <mergeCell ref="G5990:H5990"/>
    <mergeCell ref="A5983:B5983"/>
    <mergeCell ref="C5983:E5983"/>
    <mergeCell ref="C5984:E5984"/>
    <mergeCell ref="G5985:H5985"/>
    <mergeCell ref="A5986:B5986"/>
    <mergeCell ref="C5986:E5986"/>
    <mergeCell ref="G5979:H5979"/>
    <mergeCell ref="A5980:C5980"/>
    <mergeCell ref="G5980:H5980"/>
    <mergeCell ref="G5981:I5981"/>
    <mergeCell ref="A5982:I5982"/>
    <mergeCell ref="C5975:E5975"/>
    <mergeCell ref="G5976:H5976"/>
    <mergeCell ref="A5977:B5977"/>
    <mergeCell ref="C5977:E5977"/>
    <mergeCell ref="C5978:E5978"/>
    <mergeCell ref="C5971:E5971"/>
    <mergeCell ref="G5972:H5972"/>
    <mergeCell ref="A5973:B5973"/>
    <mergeCell ref="C5973:E5973"/>
    <mergeCell ref="C5974:E5974"/>
    <mergeCell ref="A5967:C5967"/>
    <mergeCell ref="G5967:H5967"/>
    <mergeCell ref="G5968:I5968"/>
    <mergeCell ref="A5969:I5969"/>
    <mergeCell ref="A5970:B5970"/>
    <mergeCell ref="C5970:E5970"/>
    <mergeCell ref="A5963:I5963"/>
    <mergeCell ref="A5964:B5964"/>
    <mergeCell ref="C5964:E5964"/>
    <mergeCell ref="C5965:E5965"/>
    <mergeCell ref="G5966:H5966"/>
    <mergeCell ref="C5958:E5958"/>
    <mergeCell ref="G5959:H5959"/>
    <mergeCell ref="A5960:C5961"/>
    <mergeCell ref="G5960:H5960"/>
    <mergeCell ref="G5962:I5962"/>
    <mergeCell ref="G5954:I5954"/>
    <mergeCell ref="A5955:I5955"/>
    <mergeCell ref="A5956:B5956"/>
    <mergeCell ref="C5956:E5956"/>
    <mergeCell ref="C5957:E5957"/>
    <mergeCell ref="A5950:B5950"/>
    <mergeCell ref="C5950:E5950"/>
    <mergeCell ref="C5951:E5951"/>
    <mergeCell ref="G5952:H5952"/>
    <mergeCell ref="G5953:H5953"/>
    <mergeCell ref="A5946:I5946"/>
    <mergeCell ref="A5947:B5947"/>
    <mergeCell ref="C5947:E5947"/>
    <mergeCell ref="C5948:E5948"/>
    <mergeCell ref="G5949:H5949"/>
    <mergeCell ref="C5941:E5941"/>
    <mergeCell ref="G5942:H5942"/>
    <mergeCell ref="A5943:C5944"/>
    <mergeCell ref="G5943:H5943"/>
    <mergeCell ref="G5945:I5945"/>
    <mergeCell ref="C5937:E5937"/>
    <mergeCell ref="G5938:H5938"/>
    <mergeCell ref="A5939:B5939"/>
    <mergeCell ref="C5939:E5939"/>
    <mergeCell ref="C5940:E5940"/>
    <mergeCell ref="G5932:H5932"/>
    <mergeCell ref="G5933:H5933"/>
    <mergeCell ref="G5934:I5934"/>
    <mergeCell ref="A5935:I5935"/>
    <mergeCell ref="A5936:B5936"/>
    <mergeCell ref="C5936:E5936"/>
    <mergeCell ref="G5928:H5928"/>
    <mergeCell ref="A5929:B5929"/>
    <mergeCell ref="C5929:E5929"/>
    <mergeCell ref="C5930:E5930"/>
    <mergeCell ref="C5931:E5931"/>
    <mergeCell ref="C5923:E5923"/>
    <mergeCell ref="C5924:E5924"/>
    <mergeCell ref="C5925:E5925"/>
    <mergeCell ref="C5926:E5926"/>
    <mergeCell ref="C5927:E5927"/>
    <mergeCell ref="G5919:I5919"/>
    <mergeCell ref="A5920:I5920"/>
    <mergeCell ref="A5921:B5921"/>
    <mergeCell ref="C5921:E5921"/>
    <mergeCell ref="C5922:E5922"/>
    <mergeCell ref="C5914:E5914"/>
    <mergeCell ref="C5915:E5915"/>
    <mergeCell ref="G5916:H5916"/>
    <mergeCell ref="A5917:C5918"/>
    <mergeCell ref="G5917:H5917"/>
    <mergeCell ref="A5910:B5910"/>
    <mergeCell ref="C5910:E5910"/>
    <mergeCell ref="C5911:E5911"/>
    <mergeCell ref="G5912:H5912"/>
    <mergeCell ref="A5913:B5913"/>
    <mergeCell ref="C5913:E5913"/>
    <mergeCell ref="C5905:E5905"/>
    <mergeCell ref="G5906:H5906"/>
    <mergeCell ref="G5907:H5907"/>
    <mergeCell ref="G5908:I5908"/>
    <mergeCell ref="A5909:I5909"/>
    <mergeCell ref="A5900:C5901"/>
    <mergeCell ref="G5900:H5900"/>
    <mergeCell ref="G5902:I5902"/>
    <mergeCell ref="A5903:I5903"/>
    <mergeCell ref="A5904:B5904"/>
    <mergeCell ref="C5904:E5904"/>
    <mergeCell ref="G5896:H5896"/>
    <mergeCell ref="A5897:B5897"/>
    <mergeCell ref="C5897:E5897"/>
    <mergeCell ref="C5898:E5898"/>
    <mergeCell ref="G5899:H5899"/>
    <mergeCell ref="G5892:I5892"/>
    <mergeCell ref="A5893:I5893"/>
    <mergeCell ref="A5894:B5894"/>
    <mergeCell ref="C5894:E5894"/>
    <mergeCell ref="C5895:E5895"/>
    <mergeCell ref="A5888:B5888"/>
    <mergeCell ref="C5888:E5888"/>
    <mergeCell ref="C5889:E5889"/>
    <mergeCell ref="G5890:H5890"/>
    <mergeCell ref="G5891:H5891"/>
    <mergeCell ref="C5883:E5883"/>
    <mergeCell ref="G5884:H5884"/>
    <mergeCell ref="G5885:H5885"/>
    <mergeCell ref="G5886:I5886"/>
    <mergeCell ref="A5887:I5887"/>
    <mergeCell ref="C5879:E5879"/>
    <mergeCell ref="G5880:H5880"/>
    <mergeCell ref="A5881:B5881"/>
    <mergeCell ref="C5881:E5881"/>
    <mergeCell ref="C5882:E5882"/>
    <mergeCell ref="G5874:H5874"/>
    <mergeCell ref="G5875:H5875"/>
    <mergeCell ref="G5876:I5876"/>
    <mergeCell ref="A5877:I5877"/>
    <mergeCell ref="A5878:B5878"/>
    <mergeCell ref="C5878:E5878"/>
    <mergeCell ref="C5870:E5870"/>
    <mergeCell ref="G5871:H5871"/>
    <mergeCell ref="A5872:B5872"/>
    <mergeCell ref="C5872:E5872"/>
    <mergeCell ref="C5873:E5873"/>
    <mergeCell ref="C5866:E5866"/>
    <mergeCell ref="G5867:H5867"/>
    <mergeCell ref="A5868:B5868"/>
    <mergeCell ref="C5868:E5868"/>
    <mergeCell ref="C5869:E5869"/>
    <mergeCell ref="G5861:H5861"/>
    <mergeCell ref="G5862:H5862"/>
    <mergeCell ref="G5863:I5863"/>
    <mergeCell ref="A5864:I5864"/>
    <mergeCell ref="A5865:B5865"/>
    <mergeCell ref="C5865:E5865"/>
    <mergeCell ref="C5857:E5857"/>
    <mergeCell ref="G5858:H5858"/>
    <mergeCell ref="A5859:B5859"/>
    <mergeCell ref="C5859:E5859"/>
    <mergeCell ref="C5860:E5860"/>
    <mergeCell ref="G5853:H5853"/>
    <mergeCell ref="G5854:I5854"/>
    <mergeCell ref="A5855:I5855"/>
    <mergeCell ref="A5856:B5856"/>
    <mergeCell ref="C5856:E5856"/>
    <mergeCell ref="A5849:B5849"/>
    <mergeCell ref="C5849:E5849"/>
    <mergeCell ref="C5850:E5850"/>
    <mergeCell ref="C5851:E5851"/>
    <mergeCell ref="G5852:H5852"/>
    <mergeCell ref="A5845:I5845"/>
    <mergeCell ref="A5846:B5846"/>
    <mergeCell ref="C5846:E5846"/>
    <mergeCell ref="C5847:E5847"/>
    <mergeCell ref="G5848:H5848"/>
    <mergeCell ref="C5840:E5840"/>
    <mergeCell ref="C5841:E5841"/>
    <mergeCell ref="G5842:H5842"/>
    <mergeCell ref="G5843:H5843"/>
    <mergeCell ref="G5844:I5844"/>
    <mergeCell ref="A5836:B5836"/>
    <mergeCell ref="C5836:E5836"/>
    <mergeCell ref="C5837:E5837"/>
    <mergeCell ref="G5838:H5838"/>
    <mergeCell ref="A5839:B5839"/>
    <mergeCell ref="C5839:E5839"/>
    <mergeCell ref="C5831:E5831"/>
    <mergeCell ref="G5832:H5832"/>
    <mergeCell ref="G5833:H5833"/>
    <mergeCell ref="G5834:I5834"/>
    <mergeCell ref="A5835:I5835"/>
    <mergeCell ref="A5827:B5827"/>
    <mergeCell ref="C5827:E5827"/>
    <mergeCell ref="C5828:E5828"/>
    <mergeCell ref="G5829:H5829"/>
    <mergeCell ref="A5830:B5830"/>
    <mergeCell ref="C5830:E5830"/>
    <mergeCell ref="C5822:E5822"/>
    <mergeCell ref="G5823:H5823"/>
    <mergeCell ref="G5824:H5824"/>
    <mergeCell ref="G5825:I5825"/>
    <mergeCell ref="A5826:I5826"/>
    <mergeCell ref="C5818:E5818"/>
    <mergeCell ref="G5819:H5819"/>
    <mergeCell ref="A5820:B5820"/>
    <mergeCell ref="C5820:E5820"/>
    <mergeCell ref="C5821:E5821"/>
    <mergeCell ref="G5813:H5813"/>
    <mergeCell ref="G5814:H5814"/>
    <mergeCell ref="G5815:I5815"/>
    <mergeCell ref="A5816:I5816"/>
    <mergeCell ref="A5817:B5817"/>
    <mergeCell ref="C5817:E5817"/>
    <mergeCell ref="G5809:H5809"/>
    <mergeCell ref="A5810:B5810"/>
    <mergeCell ref="C5810:E5810"/>
    <mergeCell ref="C5811:E5811"/>
    <mergeCell ref="C5812:E5812"/>
    <mergeCell ref="G5805:I5805"/>
    <mergeCell ref="A5806:I5806"/>
    <mergeCell ref="A5807:B5807"/>
    <mergeCell ref="C5807:E5807"/>
    <mergeCell ref="C5808:E5808"/>
    <mergeCell ref="C5801:E5801"/>
    <mergeCell ref="C5802:E5802"/>
    <mergeCell ref="G5803:H5803"/>
    <mergeCell ref="A5804:C5804"/>
    <mergeCell ref="G5804:H5804"/>
    <mergeCell ref="A5797:B5797"/>
    <mergeCell ref="C5797:E5797"/>
    <mergeCell ref="C5798:E5798"/>
    <mergeCell ref="G5799:H5799"/>
    <mergeCell ref="A5800:B5800"/>
    <mergeCell ref="C5800:E5800"/>
    <mergeCell ref="G5792:H5792"/>
    <mergeCell ref="A5793:C5794"/>
    <mergeCell ref="G5793:H5793"/>
    <mergeCell ref="G5795:I5795"/>
    <mergeCell ref="A5796:I5796"/>
    <mergeCell ref="G5788:H5788"/>
    <mergeCell ref="A5789:B5789"/>
    <mergeCell ref="C5789:E5789"/>
    <mergeCell ref="C5790:E5790"/>
    <mergeCell ref="C5791:E5791"/>
    <mergeCell ref="G5784:I5784"/>
    <mergeCell ref="A5785:I5785"/>
    <mergeCell ref="A5786:B5786"/>
    <mergeCell ref="C5786:E5786"/>
    <mergeCell ref="C5787:E5787"/>
    <mergeCell ref="C5780:E5780"/>
    <mergeCell ref="C5781:E5781"/>
    <mergeCell ref="G5782:H5782"/>
    <mergeCell ref="A5783:C5783"/>
    <mergeCell ref="G5783:H5783"/>
    <mergeCell ref="A5776:C5776"/>
    <mergeCell ref="G5776:H5776"/>
    <mergeCell ref="G5777:I5777"/>
    <mergeCell ref="A5778:I5778"/>
    <mergeCell ref="A5779:B5779"/>
    <mergeCell ref="C5779:E5779"/>
    <mergeCell ref="A5772:B5772"/>
    <mergeCell ref="C5772:E5772"/>
    <mergeCell ref="C5773:E5773"/>
    <mergeCell ref="C5774:E5774"/>
    <mergeCell ref="G5775:H5775"/>
    <mergeCell ref="A5768:I5768"/>
    <mergeCell ref="A5769:B5769"/>
    <mergeCell ref="C5769:E5769"/>
    <mergeCell ref="C5770:E5770"/>
    <mergeCell ref="G5771:H5771"/>
    <mergeCell ref="C5763:E5763"/>
    <mergeCell ref="C5764:E5764"/>
    <mergeCell ref="G5765:H5765"/>
    <mergeCell ref="G5766:H5766"/>
    <mergeCell ref="G5767:I5767"/>
    <mergeCell ref="C5759:E5759"/>
    <mergeCell ref="C5760:E5760"/>
    <mergeCell ref="G5761:H5761"/>
    <mergeCell ref="A5762:B5762"/>
    <mergeCell ref="C5762:E5762"/>
    <mergeCell ref="G5754:H5754"/>
    <mergeCell ref="G5755:H5755"/>
    <mergeCell ref="G5756:I5756"/>
    <mergeCell ref="A5757:I5757"/>
    <mergeCell ref="A5758:B5758"/>
    <mergeCell ref="C5758:E5758"/>
    <mergeCell ref="G5750:H5750"/>
    <mergeCell ref="A5751:B5751"/>
    <mergeCell ref="C5751:E5751"/>
    <mergeCell ref="C5752:E5752"/>
    <mergeCell ref="C5753:E5753"/>
    <mergeCell ref="A5746:I5746"/>
    <mergeCell ref="A5747:B5747"/>
    <mergeCell ref="C5747:E5747"/>
    <mergeCell ref="C5748:E5748"/>
    <mergeCell ref="C5749:E5749"/>
    <mergeCell ref="C5741:E5741"/>
    <mergeCell ref="G5742:H5742"/>
    <mergeCell ref="A5743:C5744"/>
    <mergeCell ref="G5743:H5743"/>
    <mergeCell ref="G5745:I5745"/>
    <mergeCell ref="C5737:E5737"/>
    <mergeCell ref="G5738:H5738"/>
    <mergeCell ref="A5739:B5739"/>
    <mergeCell ref="C5739:E5739"/>
    <mergeCell ref="C5740:E5740"/>
    <mergeCell ref="A5732:C5733"/>
    <mergeCell ref="G5732:H5732"/>
    <mergeCell ref="G5734:I5734"/>
    <mergeCell ref="A5735:I5735"/>
    <mergeCell ref="A5736:B5736"/>
    <mergeCell ref="C5736:E5736"/>
    <mergeCell ref="A5728:B5728"/>
    <mergeCell ref="C5728:E5728"/>
    <mergeCell ref="C5729:E5729"/>
    <mergeCell ref="C5730:E5730"/>
    <mergeCell ref="G5731:H5731"/>
    <mergeCell ref="A5724:I5724"/>
    <mergeCell ref="A5725:B5725"/>
    <mergeCell ref="C5725:E5725"/>
    <mergeCell ref="C5726:E5726"/>
    <mergeCell ref="G5727:H5727"/>
    <mergeCell ref="C5720:E5720"/>
    <mergeCell ref="G5721:H5721"/>
    <mergeCell ref="A5722:C5722"/>
    <mergeCell ref="G5722:H5722"/>
    <mergeCell ref="G5723:I5723"/>
    <mergeCell ref="C5716:E5716"/>
    <mergeCell ref="G5717:H5717"/>
    <mergeCell ref="A5718:B5718"/>
    <mergeCell ref="C5718:E5718"/>
    <mergeCell ref="C5719:E5719"/>
    <mergeCell ref="G5712:H5712"/>
    <mergeCell ref="G5713:I5713"/>
    <mergeCell ref="A5714:I5714"/>
    <mergeCell ref="A5715:B5715"/>
    <mergeCell ref="C5715:E5715"/>
    <mergeCell ref="A5708:B5708"/>
    <mergeCell ref="C5708:E5708"/>
    <mergeCell ref="C5709:E5709"/>
    <mergeCell ref="C5710:E5710"/>
    <mergeCell ref="G5711:H5711"/>
    <mergeCell ref="A5704:B5704"/>
    <mergeCell ref="C5704:E5704"/>
    <mergeCell ref="C5705:E5705"/>
    <mergeCell ref="C5706:E5706"/>
    <mergeCell ref="G5707:H5707"/>
    <mergeCell ref="C5699:E5699"/>
    <mergeCell ref="G5700:H5700"/>
    <mergeCell ref="G5701:H5701"/>
    <mergeCell ref="G5702:I5702"/>
    <mergeCell ref="A5703:I5703"/>
    <mergeCell ref="C5695:E5695"/>
    <mergeCell ref="G5696:H5696"/>
    <mergeCell ref="A5697:B5697"/>
    <mergeCell ref="C5697:E5697"/>
    <mergeCell ref="C5698:E5698"/>
    <mergeCell ref="G5691:I5691"/>
    <mergeCell ref="A5692:I5692"/>
    <mergeCell ref="A5693:B5693"/>
    <mergeCell ref="C5693:E5693"/>
    <mergeCell ref="C5694:E5694"/>
    <mergeCell ref="C5687:E5687"/>
    <mergeCell ref="C5688:E5688"/>
    <mergeCell ref="G5689:H5689"/>
    <mergeCell ref="A5690:C5690"/>
    <mergeCell ref="G5690:H5690"/>
    <mergeCell ref="G5682:H5682"/>
    <mergeCell ref="G5683:H5683"/>
    <mergeCell ref="G5684:I5684"/>
    <mergeCell ref="A5685:I5685"/>
    <mergeCell ref="A5686:B5686"/>
    <mergeCell ref="C5686:E5686"/>
    <mergeCell ref="G5678:H5678"/>
    <mergeCell ref="A5679:B5679"/>
    <mergeCell ref="C5679:E5679"/>
    <mergeCell ref="C5680:E5680"/>
    <mergeCell ref="C5681:E5681"/>
    <mergeCell ref="A5674:I5674"/>
    <mergeCell ref="A5675:B5675"/>
    <mergeCell ref="C5675:E5675"/>
    <mergeCell ref="C5676:E5676"/>
    <mergeCell ref="C5677:E5677"/>
    <mergeCell ref="C5669:E5669"/>
    <mergeCell ref="C5670:E5670"/>
    <mergeCell ref="G5671:H5671"/>
    <mergeCell ref="G5672:H5672"/>
    <mergeCell ref="G5673:I5673"/>
    <mergeCell ref="A5665:B5665"/>
    <mergeCell ref="C5665:E5665"/>
    <mergeCell ref="C5666:E5666"/>
    <mergeCell ref="G5667:H5667"/>
    <mergeCell ref="A5668:B5668"/>
    <mergeCell ref="C5668:E5668"/>
    <mergeCell ref="C5660:E5660"/>
    <mergeCell ref="G5661:H5661"/>
    <mergeCell ref="G5662:H5662"/>
    <mergeCell ref="G5663:I5663"/>
    <mergeCell ref="A5664:I5664"/>
    <mergeCell ref="C5656:E5656"/>
    <mergeCell ref="G5657:H5657"/>
    <mergeCell ref="A5658:B5658"/>
    <mergeCell ref="C5658:E5658"/>
    <mergeCell ref="C5659:E5659"/>
    <mergeCell ref="G5652:I5652"/>
    <mergeCell ref="A5653:I5653"/>
    <mergeCell ref="A5654:B5654"/>
    <mergeCell ref="C5654:E5654"/>
    <mergeCell ref="C5655:E5655"/>
    <mergeCell ref="C5647:E5647"/>
    <mergeCell ref="C5648:E5648"/>
    <mergeCell ref="G5649:H5649"/>
    <mergeCell ref="A5650:C5651"/>
    <mergeCell ref="G5650:H5650"/>
    <mergeCell ref="A5643:B5643"/>
    <mergeCell ref="C5643:E5643"/>
    <mergeCell ref="C5644:E5644"/>
    <mergeCell ref="G5645:H5645"/>
    <mergeCell ref="A5646:B5646"/>
    <mergeCell ref="C5646:E5646"/>
    <mergeCell ref="C5638:E5638"/>
    <mergeCell ref="G5639:H5639"/>
    <mergeCell ref="G5640:H5640"/>
    <mergeCell ref="G5641:I5641"/>
    <mergeCell ref="A5642:I5642"/>
    <mergeCell ref="C5634:E5634"/>
    <mergeCell ref="G5635:H5635"/>
    <mergeCell ref="A5636:B5636"/>
    <mergeCell ref="C5636:E5636"/>
    <mergeCell ref="C5637:E5637"/>
    <mergeCell ref="G5630:I5630"/>
    <mergeCell ref="A5631:I5631"/>
    <mergeCell ref="A5632:B5632"/>
    <mergeCell ref="C5632:E5632"/>
    <mergeCell ref="C5633:E5633"/>
    <mergeCell ref="C5625:E5625"/>
    <mergeCell ref="C5626:E5626"/>
    <mergeCell ref="G5627:H5627"/>
    <mergeCell ref="A5628:C5629"/>
    <mergeCell ref="G5628:H5628"/>
    <mergeCell ref="A5621:B5621"/>
    <mergeCell ref="C5621:E5621"/>
    <mergeCell ref="C5622:E5622"/>
    <mergeCell ref="G5623:H5623"/>
    <mergeCell ref="A5624:B5624"/>
    <mergeCell ref="C5624:E5624"/>
    <mergeCell ref="G5616:H5616"/>
    <mergeCell ref="A5617:C5618"/>
    <mergeCell ref="G5617:H5617"/>
    <mergeCell ref="G5619:I5619"/>
    <mergeCell ref="A5620:I5620"/>
    <mergeCell ref="C5612:E5612"/>
    <mergeCell ref="G5613:H5613"/>
    <mergeCell ref="A5614:B5614"/>
    <mergeCell ref="C5614:E5614"/>
    <mergeCell ref="C5615:E5615"/>
    <mergeCell ref="C5608:E5608"/>
    <mergeCell ref="G5609:H5609"/>
    <mergeCell ref="A5610:B5610"/>
    <mergeCell ref="C5610:E5610"/>
    <mergeCell ref="C5611:E5611"/>
    <mergeCell ref="A5604:C5604"/>
    <mergeCell ref="G5604:H5604"/>
    <mergeCell ref="G5605:I5605"/>
    <mergeCell ref="A5606:I5606"/>
    <mergeCell ref="A5607:B5607"/>
    <mergeCell ref="C5607:E5607"/>
    <mergeCell ref="A5600:B5600"/>
    <mergeCell ref="C5600:E5600"/>
    <mergeCell ref="C5601:E5601"/>
    <mergeCell ref="C5602:E5602"/>
    <mergeCell ref="G5603:H5603"/>
    <mergeCell ref="A5596:I5596"/>
    <mergeCell ref="A5597:B5597"/>
    <mergeCell ref="C5597:E5597"/>
    <mergeCell ref="C5598:E5598"/>
    <mergeCell ref="G5599:H5599"/>
    <mergeCell ref="C5591:E5591"/>
    <mergeCell ref="G5592:H5592"/>
    <mergeCell ref="A5593:C5594"/>
    <mergeCell ref="G5593:H5593"/>
    <mergeCell ref="G5595:I5595"/>
    <mergeCell ref="C5587:E5587"/>
    <mergeCell ref="G5588:H5588"/>
    <mergeCell ref="A5589:B5589"/>
    <mergeCell ref="C5589:E5589"/>
    <mergeCell ref="C5590:E5590"/>
    <mergeCell ref="A5583:C5583"/>
    <mergeCell ref="G5583:H5583"/>
    <mergeCell ref="G5584:I5584"/>
    <mergeCell ref="A5585:I5585"/>
    <mergeCell ref="A5586:B5586"/>
    <mergeCell ref="C5586:E5586"/>
    <mergeCell ref="A5579:B5579"/>
    <mergeCell ref="C5579:E5579"/>
    <mergeCell ref="C5580:E5580"/>
    <mergeCell ref="C5581:E5581"/>
    <mergeCell ref="G5582:H5582"/>
    <mergeCell ref="A5575:I5575"/>
    <mergeCell ref="A5576:B5576"/>
    <mergeCell ref="C5576:E5576"/>
    <mergeCell ref="C5577:E5577"/>
    <mergeCell ref="G5578:H5578"/>
    <mergeCell ref="C5570:E5570"/>
    <mergeCell ref="C5571:E5571"/>
    <mergeCell ref="G5572:H5572"/>
    <mergeCell ref="G5573:H5573"/>
    <mergeCell ref="G5574:I5574"/>
    <mergeCell ref="C5566:E5566"/>
    <mergeCell ref="C5567:E5567"/>
    <mergeCell ref="G5568:H5568"/>
    <mergeCell ref="A5569:B5569"/>
    <mergeCell ref="C5569:E5569"/>
    <mergeCell ref="G5561:H5561"/>
    <mergeCell ref="G5562:H5562"/>
    <mergeCell ref="G5563:I5563"/>
    <mergeCell ref="A5564:I5564"/>
    <mergeCell ref="A5565:B5565"/>
    <mergeCell ref="C5565:E5565"/>
    <mergeCell ref="G5557:H5557"/>
    <mergeCell ref="A5558:B5558"/>
    <mergeCell ref="C5558:E5558"/>
    <mergeCell ref="C5559:E5559"/>
    <mergeCell ref="C5560:E5560"/>
    <mergeCell ref="A5553:I5553"/>
    <mergeCell ref="A5554:B5554"/>
    <mergeCell ref="C5554:E5554"/>
    <mergeCell ref="C5555:E5555"/>
    <mergeCell ref="C5556:E5556"/>
    <mergeCell ref="C5548:E5548"/>
    <mergeCell ref="C5549:E5549"/>
    <mergeCell ref="G5550:H5550"/>
    <mergeCell ref="G5551:H5551"/>
    <mergeCell ref="G5552:I5552"/>
    <mergeCell ref="C5544:E5544"/>
    <mergeCell ref="C5545:E5545"/>
    <mergeCell ref="G5546:H5546"/>
    <mergeCell ref="A5547:B5547"/>
    <mergeCell ref="C5547:E5547"/>
    <mergeCell ref="G5540:H5540"/>
    <mergeCell ref="G5541:I5541"/>
    <mergeCell ref="A5542:I5542"/>
    <mergeCell ref="A5543:B5543"/>
    <mergeCell ref="C5543:E5543"/>
    <mergeCell ref="A5536:B5536"/>
    <mergeCell ref="C5536:E5536"/>
    <mergeCell ref="C5537:E5537"/>
    <mergeCell ref="C5538:E5538"/>
    <mergeCell ref="G5539:H5539"/>
    <mergeCell ref="A5532:B5532"/>
    <mergeCell ref="C5532:E5532"/>
    <mergeCell ref="C5533:E5533"/>
    <mergeCell ref="C5534:E5534"/>
    <mergeCell ref="G5535:H5535"/>
    <mergeCell ref="C5527:E5527"/>
    <mergeCell ref="G5528:H5528"/>
    <mergeCell ref="G5529:H5529"/>
    <mergeCell ref="G5530:I5530"/>
    <mergeCell ref="A5531:I5531"/>
    <mergeCell ref="C5523:E5523"/>
    <mergeCell ref="G5524:H5524"/>
    <mergeCell ref="A5525:B5525"/>
    <mergeCell ref="C5525:E5525"/>
    <mergeCell ref="C5526:E5526"/>
    <mergeCell ref="G5519:I5519"/>
    <mergeCell ref="A5520:I5520"/>
    <mergeCell ref="A5521:B5521"/>
    <mergeCell ref="C5521:E5521"/>
    <mergeCell ref="C5522:E5522"/>
    <mergeCell ref="C5514:E5514"/>
    <mergeCell ref="C5515:E5515"/>
    <mergeCell ref="G5516:H5516"/>
    <mergeCell ref="A5517:C5518"/>
    <mergeCell ref="G5517:H5517"/>
    <mergeCell ref="G5510:I5510"/>
    <mergeCell ref="A5511:I5511"/>
    <mergeCell ref="A5512:B5512"/>
    <mergeCell ref="C5512:E5512"/>
    <mergeCell ref="C5513:E5513"/>
    <mergeCell ref="C5505:E5505"/>
    <mergeCell ref="C5506:E5506"/>
    <mergeCell ref="G5507:H5507"/>
    <mergeCell ref="A5508:C5509"/>
    <mergeCell ref="G5508:H5508"/>
    <mergeCell ref="G5501:I5501"/>
    <mergeCell ref="A5502:I5502"/>
    <mergeCell ref="A5503:B5503"/>
    <mergeCell ref="C5503:E5503"/>
    <mergeCell ref="C5504:E5504"/>
    <mergeCell ref="C5496:E5496"/>
    <mergeCell ref="C5497:E5497"/>
    <mergeCell ref="G5498:H5498"/>
    <mergeCell ref="A5499:C5500"/>
    <mergeCell ref="G5499:H5499"/>
    <mergeCell ref="C5492:E5492"/>
    <mergeCell ref="G5493:H5493"/>
    <mergeCell ref="A5494:B5494"/>
    <mergeCell ref="C5494:E5494"/>
    <mergeCell ref="C5495:E5495"/>
    <mergeCell ref="G5488:I5488"/>
    <mergeCell ref="A5489:I5489"/>
    <mergeCell ref="A5490:B5490"/>
    <mergeCell ref="C5490:E5490"/>
    <mergeCell ref="C5491:E5491"/>
    <mergeCell ref="C5482:E5482"/>
    <mergeCell ref="C5483:E5483"/>
    <mergeCell ref="C5484:E5484"/>
    <mergeCell ref="G5485:H5485"/>
    <mergeCell ref="A5486:C5487"/>
    <mergeCell ref="G5486:H5486"/>
    <mergeCell ref="C5478:E5478"/>
    <mergeCell ref="C5479:E5479"/>
    <mergeCell ref="G5480:H5480"/>
    <mergeCell ref="A5481:B5481"/>
    <mergeCell ref="C5481:E5481"/>
    <mergeCell ref="G5473:H5473"/>
    <mergeCell ref="G5474:H5474"/>
    <mergeCell ref="G5475:I5475"/>
    <mergeCell ref="A5476:I5476"/>
    <mergeCell ref="A5477:B5477"/>
    <mergeCell ref="C5477:E5477"/>
    <mergeCell ref="G5469:H5469"/>
    <mergeCell ref="A5470:B5470"/>
    <mergeCell ref="C5470:E5470"/>
    <mergeCell ref="C5471:E5471"/>
    <mergeCell ref="C5472:E5472"/>
    <mergeCell ref="G5465:I5465"/>
    <mergeCell ref="A5466:I5466"/>
    <mergeCell ref="A5467:B5467"/>
    <mergeCell ref="C5467:E5467"/>
    <mergeCell ref="C5468:E5468"/>
    <mergeCell ref="C5459:E5459"/>
    <mergeCell ref="C5460:E5460"/>
    <mergeCell ref="C5461:E5461"/>
    <mergeCell ref="G5462:H5462"/>
    <mergeCell ref="A5463:C5464"/>
    <mergeCell ref="G5463:H5463"/>
    <mergeCell ref="G5455:H5455"/>
    <mergeCell ref="G5456:I5456"/>
    <mergeCell ref="A5457:I5457"/>
    <mergeCell ref="A5458:B5458"/>
    <mergeCell ref="C5458:E5458"/>
    <mergeCell ref="A5451:B5451"/>
    <mergeCell ref="C5451:E5451"/>
    <mergeCell ref="C5452:E5452"/>
    <mergeCell ref="C5453:E5453"/>
    <mergeCell ref="G5454:H5454"/>
    <mergeCell ref="A5447:I5447"/>
    <mergeCell ref="A5448:B5448"/>
    <mergeCell ref="C5448:E5448"/>
    <mergeCell ref="C5449:E5449"/>
    <mergeCell ref="G5450:H5450"/>
    <mergeCell ref="C5442:E5442"/>
    <mergeCell ref="C5443:E5443"/>
    <mergeCell ref="G5444:H5444"/>
    <mergeCell ref="G5445:H5445"/>
    <mergeCell ref="G5446:I5446"/>
    <mergeCell ref="A5438:B5438"/>
    <mergeCell ref="C5438:E5438"/>
    <mergeCell ref="C5439:E5439"/>
    <mergeCell ref="G5440:H5440"/>
    <mergeCell ref="A5441:B5441"/>
    <mergeCell ref="C5441:E5441"/>
    <mergeCell ref="C5433:E5433"/>
    <mergeCell ref="G5434:H5434"/>
    <mergeCell ref="G5435:H5435"/>
    <mergeCell ref="G5436:I5436"/>
    <mergeCell ref="A5437:I5437"/>
    <mergeCell ref="C5429:E5429"/>
    <mergeCell ref="G5430:H5430"/>
    <mergeCell ref="A5431:B5431"/>
    <mergeCell ref="C5431:E5431"/>
    <mergeCell ref="C5432:E5432"/>
    <mergeCell ref="G5425:H5425"/>
    <mergeCell ref="G5426:I5426"/>
    <mergeCell ref="A5427:I5427"/>
    <mergeCell ref="A5428:B5428"/>
    <mergeCell ref="C5428:E5428"/>
    <mergeCell ref="A5421:B5421"/>
    <mergeCell ref="C5421:E5421"/>
    <mergeCell ref="C5422:E5422"/>
    <mergeCell ref="C5423:E5423"/>
    <mergeCell ref="G5424:H5424"/>
    <mergeCell ref="A5417:I5417"/>
    <mergeCell ref="A5418:B5418"/>
    <mergeCell ref="C5418:E5418"/>
    <mergeCell ref="C5419:E5419"/>
    <mergeCell ref="G5420:H5420"/>
    <mergeCell ref="C5412:E5412"/>
    <mergeCell ref="C5413:E5413"/>
    <mergeCell ref="G5414:H5414"/>
    <mergeCell ref="G5415:H5415"/>
    <mergeCell ref="G5416:I5416"/>
    <mergeCell ref="A5408:B5408"/>
    <mergeCell ref="C5408:E5408"/>
    <mergeCell ref="C5409:E5409"/>
    <mergeCell ref="G5410:H5410"/>
    <mergeCell ref="A5411:B5411"/>
    <mergeCell ref="C5411:E5411"/>
    <mergeCell ref="C5403:E5403"/>
    <mergeCell ref="G5404:H5404"/>
    <mergeCell ref="G5405:H5405"/>
    <mergeCell ref="G5406:I5406"/>
    <mergeCell ref="A5407:I5407"/>
    <mergeCell ref="C5399:E5399"/>
    <mergeCell ref="G5400:H5400"/>
    <mergeCell ref="A5401:B5401"/>
    <mergeCell ref="C5401:E5401"/>
    <mergeCell ref="C5402:E5402"/>
    <mergeCell ref="G5395:H5395"/>
    <mergeCell ref="G5396:I5396"/>
    <mergeCell ref="A5397:I5397"/>
    <mergeCell ref="A5398:B5398"/>
    <mergeCell ref="C5398:E5398"/>
    <mergeCell ref="A5391:B5391"/>
    <mergeCell ref="C5391:E5391"/>
    <mergeCell ref="C5392:E5392"/>
    <mergeCell ref="C5393:E5393"/>
    <mergeCell ref="G5394:H5394"/>
    <mergeCell ref="A5387:I5387"/>
    <mergeCell ref="A5388:B5388"/>
    <mergeCell ref="C5388:E5388"/>
    <mergeCell ref="C5389:E5389"/>
    <mergeCell ref="G5390:H5390"/>
    <mergeCell ref="C5382:E5382"/>
    <mergeCell ref="G5383:H5383"/>
    <mergeCell ref="A5384:C5385"/>
    <mergeCell ref="G5384:H5384"/>
    <mergeCell ref="G5386:I5386"/>
    <mergeCell ref="C5378:E5378"/>
    <mergeCell ref="G5379:H5379"/>
    <mergeCell ref="A5380:B5380"/>
    <mergeCell ref="C5380:E5380"/>
    <mergeCell ref="C5381:E5381"/>
    <mergeCell ref="G5374:H5374"/>
    <mergeCell ref="G5375:I5375"/>
    <mergeCell ref="A5376:I5376"/>
    <mergeCell ref="A5377:B5377"/>
    <mergeCell ref="C5377:E5377"/>
    <mergeCell ref="A5370:B5370"/>
    <mergeCell ref="C5370:E5370"/>
    <mergeCell ref="C5371:E5371"/>
    <mergeCell ref="C5372:E5372"/>
    <mergeCell ref="G5373:H5373"/>
    <mergeCell ref="A5366:I5366"/>
    <mergeCell ref="A5367:B5367"/>
    <mergeCell ref="C5367:E5367"/>
    <mergeCell ref="C5368:E5368"/>
    <mergeCell ref="G5369:H5369"/>
    <mergeCell ref="C5361:E5361"/>
    <mergeCell ref="G5362:H5362"/>
    <mergeCell ref="A5363:C5364"/>
    <mergeCell ref="G5363:H5363"/>
    <mergeCell ref="G5365:I5365"/>
    <mergeCell ref="C5357:E5357"/>
    <mergeCell ref="G5358:H5358"/>
    <mergeCell ref="A5359:B5359"/>
    <mergeCell ref="C5359:E5359"/>
    <mergeCell ref="C5360:E5360"/>
    <mergeCell ref="A5352:C5353"/>
    <mergeCell ref="G5352:H5352"/>
    <mergeCell ref="G5354:I5354"/>
    <mergeCell ref="A5355:I5355"/>
    <mergeCell ref="A5356:B5356"/>
    <mergeCell ref="C5356:E5356"/>
    <mergeCell ref="A5348:B5348"/>
    <mergeCell ref="C5348:E5348"/>
    <mergeCell ref="C5349:E5349"/>
    <mergeCell ref="C5350:E5350"/>
    <mergeCell ref="G5351:H5351"/>
    <mergeCell ref="A5344:I5344"/>
    <mergeCell ref="A5345:B5345"/>
    <mergeCell ref="C5345:E5345"/>
    <mergeCell ref="C5346:E5346"/>
    <mergeCell ref="G5347:H5347"/>
    <mergeCell ref="C5339:E5339"/>
    <mergeCell ref="C5340:E5340"/>
    <mergeCell ref="G5341:H5341"/>
    <mergeCell ref="G5342:H5342"/>
    <mergeCell ref="G5343:I5343"/>
    <mergeCell ref="A5335:B5335"/>
    <mergeCell ref="C5335:E5335"/>
    <mergeCell ref="C5336:E5336"/>
    <mergeCell ref="G5337:H5337"/>
    <mergeCell ref="A5338:B5338"/>
    <mergeCell ref="C5338:E5338"/>
    <mergeCell ref="C5330:E5330"/>
    <mergeCell ref="G5331:H5331"/>
    <mergeCell ref="G5332:H5332"/>
    <mergeCell ref="G5333:I5333"/>
    <mergeCell ref="A5334:I5334"/>
    <mergeCell ref="C5326:E5326"/>
    <mergeCell ref="G5327:H5327"/>
    <mergeCell ref="A5328:B5328"/>
    <mergeCell ref="C5328:E5328"/>
    <mergeCell ref="C5329:E5329"/>
    <mergeCell ref="G5321:H5321"/>
    <mergeCell ref="G5322:H5322"/>
    <mergeCell ref="G5323:I5323"/>
    <mergeCell ref="A5324:I5324"/>
    <mergeCell ref="A5325:B5325"/>
    <mergeCell ref="C5325:E5325"/>
    <mergeCell ref="G5317:H5317"/>
    <mergeCell ref="A5318:B5318"/>
    <mergeCell ref="C5318:E5318"/>
    <mergeCell ref="C5319:E5319"/>
    <mergeCell ref="C5320:E5320"/>
    <mergeCell ref="A5313:I5313"/>
    <mergeCell ref="A5314:B5314"/>
    <mergeCell ref="C5314:E5314"/>
    <mergeCell ref="C5315:E5315"/>
    <mergeCell ref="C5316:E5316"/>
    <mergeCell ref="C5308:E5308"/>
    <mergeCell ref="C5309:E5309"/>
    <mergeCell ref="G5310:H5310"/>
    <mergeCell ref="G5311:H5311"/>
    <mergeCell ref="G5312:I5312"/>
    <mergeCell ref="C5304:E5304"/>
    <mergeCell ref="C5305:E5305"/>
    <mergeCell ref="G5306:H5306"/>
    <mergeCell ref="A5307:B5307"/>
    <mergeCell ref="C5307:E5307"/>
    <mergeCell ref="G5299:H5299"/>
    <mergeCell ref="G5300:H5300"/>
    <mergeCell ref="G5301:I5301"/>
    <mergeCell ref="A5302:I5302"/>
    <mergeCell ref="A5303:B5303"/>
    <mergeCell ref="C5303:E5303"/>
    <mergeCell ref="G5295:H5295"/>
    <mergeCell ref="A5296:B5296"/>
    <mergeCell ref="C5296:E5296"/>
    <mergeCell ref="C5297:E5297"/>
    <mergeCell ref="C5298:E5298"/>
    <mergeCell ref="A5291:I5291"/>
    <mergeCell ref="A5292:B5292"/>
    <mergeCell ref="C5292:E5292"/>
    <mergeCell ref="C5293:E5293"/>
    <mergeCell ref="C5294:E5294"/>
    <mergeCell ref="C5286:E5286"/>
    <mergeCell ref="C5287:E5287"/>
    <mergeCell ref="G5288:H5288"/>
    <mergeCell ref="G5289:H5289"/>
    <mergeCell ref="G5290:I5290"/>
    <mergeCell ref="A5282:B5282"/>
    <mergeCell ref="C5282:E5282"/>
    <mergeCell ref="C5283:E5283"/>
    <mergeCell ref="G5284:H5284"/>
    <mergeCell ref="A5285:B5285"/>
    <mergeCell ref="C5285:E5285"/>
    <mergeCell ref="C5277:E5277"/>
    <mergeCell ref="G5278:H5278"/>
    <mergeCell ref="G5279:H5279"/>
    <mergeCell ref="G5280:I5280"/>
    <mergeCell ref="A5281:I5281"/>
    <mergeCell ref="C5273:E5273"/>
    <mergeCell ref="G5274:H5274"/>
    <mergeCell ref="A5275:B5275"/>
    <mergeCell ref="C5275:E5275"/>
    <mergeCell ref="C5276:E5276"/>
    <mergeCell ref="G5269:H5269"/>
    <mergeCell ref="G5270:I5270"/>
    <mergeCell ref="A5271:I5271"/>
    <mergeCell ref="A5272:B5272"/>
    <mergeCell ref="C5272:E5272"/>
    <mergeCell ref="A5265:B5265"/>
    <mergeCell ref="C5265:E5265"/>
    <mergeCell ref="C5266:E5266"/>
    <mergeCell ref="C5267:E5267"/>
    <mergeCell ref="G5268:H5268"/>
    <mergeCell ref="A5261:I5261"/>
    <mergeCell ref="A5262:B5262"/>
    <mergeCell ref="C5262:E5262"/>
    <mergeCell ref="C5263:E5263"/>
    <mergeCell ref="G5264:H5264"/>
    <mergeCell ref="C5256:E5256"/>
    <mergeCell ref="C5257:E5257"/>
    <mergeCell ref="G5258:H5258"/>
    <mergeCell ref="G5259:H5259"/>
    <mergeCell ref="G5260:I5260"/>
    <mergeCell ref="A5252:B5252"/>
    <mergeCell ref="C5252:E5252"/>
    <mergeCell ref="C5253:E5253"/>
    <mergeCell ref="G5254:H5254"/>
    <mergeCell ref="A5255:B5255"/>
    <mergeCell ref="C5255:E5255"/>
    <mergeCell ref="C5247:E5247"/>
    <mergeCell ref="G5248:H5248"/>
    <mergeCell ref="G5249:H5249"/>
    <mergeCell ref="G5250:I5250"/>
    <mergeCell ref="A5251:I5251"/>
    <mergeCell ref="C5243:E5243"/>
    <mergeCell ref="G5244:H5244"/>
    <mergeCell ref="A5245:B5245"/>
    <mergeCell ref="C5245:E5245"/>
    <mergeCell ref="C5246:E5246"/>
    <mergeCell ref="G5239:H5239"/>
    <mergeCell ref="G5240:I5240"/>
    <mergeCell ref="A5241:I5241"/>
    <mergeCell ref="A5242:B5242"/>
    <mergeCell ref="C5242:E5242"/>
    <mergeCell ref="A5235:B5235"/>
    <mergeCell ref="C5235:E5235"/>
    <mergeCell ref="C5236:E5236"/>
    <mergeCell ref="C5237:E5237"/>
    <mergeCell ref="G5238:H5238"/>
    <mergeCell ref="A5231:I5231"/>
    <mergeCell ref="A5232:B5232"/>
    <mergeCell ref="C5232:E5232"/>
    <mergeCell ref="C5233:E5233"/>
    <mergeCell ref="G5234:H5234"/>
    <mergeCell ref="C5226:E5226"/>
    <mergeCell ref="C5227:E5227"/>
    <mergeCell ref="G5228:H5228"/>
    <mergeCell ref="G5229:H5229"/>
    <mergeCell ref="G5230:I5230"/>
    <mergeCell ref="A5222:B5222"/>
    <mergeCell ref="C5222:E5222"/>
    <mergeCell ref="C5223:E5223"/>
    <mergeCell ref="G5224:H5224"/>
    <mergeCell ref="A5225:B5225"/>
    <mergeCell ref="C5225:E5225"/>
    <mergeCell ref="G5218:H5218"/>
    <mergeCell ref="A5219:C5219"/>
    <mergeCell ref="G5219:H5219"/>
    <mergeCell ref="G5220:I5220"/>
    <mergeCell ref="A5221:I5221"/>
    <mergeCell ref="C5213:E5213"/>
    <mergeCell ref="C5214:E5214"/>
    <mergeCell ref="C5215:E5215"/>
    <mergeCell ref="C5216:E5216"/>
    <mergeCell ref="C5217:E5217"/>
    <mergeCell ref="C5209:E5209"/>
    <mergeCell ref="C5210:E5210"/>
    <mergeCell ref="G5211:H5211"/>
    <mergeCell ref="A5212:B5212"/>
    <mergeCell ref="C5212:E5212"/>
    <mergeCell ref="C5204:E5204"/>
    <mergeCell ref="C5205:E5205"/>
    <mergeCell ref="C5206:E5206"/>
    <mergeCell ref="G5207:H5207"/>
    <mergeCell ref="A5208:B5208"/>
    <mergeCell ref="C5208:E5208"/>
    <mergeCell ref="C5200:E5200"/>
    <mergeCell ref="C5201:E5201"/>
    <mergeCell ref="G5202:H5202"/>
    <mergeCell ref="A5203:B5203"/>
    <mergeCell ref="C5203:E5203"/>
    <mergeCell ref="G5195:H5195"/>
    <mergeCell ref="G5196:H5196"/>
    <mergeCell ref="G5197:I5197"/>
    <mergeCell ref="A5198:I5198"/>
    <mergeCell ref="A5199:B5199"/>
    <mergeCell ref="C5199:E5199"/>
    <mergeCell ref="C5191:E5191"/>
    <mergeCell ref="G5192:H5192"/>
    <mergeCell ref="A5193:B5193"/>
    <mergeCell ref="C5193:E5193"/>
    <mergeCell ref="C5194:E5194"/>
    <mergeCell ref="C5187:E5187"/>
    <mergeCell ref="G5188:H5188"/>
    <mergeCell ref="A5189:B5189"/>
    <mergeCell ref="C5189:E5189"/>
    <mergeCell ref="C5190:E5190"/>
    <mergeCell ref="G5182:H5182"/>
    <mergeCell ref="G5183:H5183"/>
    <mergeCell ref="G5184:I5184"/>
    <mergeCell ref="A5185:I5185"/>
    <mergeCell ref="A5186:B5186"/>
    <mergeCell ref="C5186:E5186"/>
    <mergeCell ref="C5178:E5178"/>
    <mergeCell ref="G5179:H5179"/>
    <mergeCell ref="A5180:B5180"/>
    <mergeCell ref="C5180:E5180"/>
    <mergeCell ref="C5181:E5181"/>
    <mergeCell ref="C5174:E5174"/>
    <mergeCell ref="G5175:H5175"/>
    <mergeCell ref="A5176:B5176"/>
    <mergeCell ref="C5176:E5176"/>
    <mergeCell ref="C5177:E5177"/>
    <mergeCell ref="G5170:H5170"/>
    <mergeCell ref="G5171:I5171"/>
    <mergeCell ref="A5172:I5172"/>
    <mergeCell ref="A5173:B5173"/>
    <mergeCell ref="C5173:E5173"/>
    <mergeCell ref="G5166:H5166"/>
    <mergeCell ref="A5167:B5167"/>
    <mergeCell ref="C5167:E5167"/>
    <mergeCell ref="C5168:E5168"/>
    <mergeCell ref="G5169:H5169"/>
    <mergeCell ref="G5162:H5162"/>
    <mergeCell ref="A5163:B5163"/>
    <mergeCell ref="C5163:E5163"/>
    <mergeCell ref="C5164:E5164"/>
    <mergeCell ref="C5165:E5165"/>
    <mergeCell ref="G5158:I5158"/>
    <mergeCell ref="A5159:I5159"/>
    <mergeCell ref="A5160:B5160"/>
    <mergeCell ref="C5160:E5160"/>
    <mergeCell ref="C5161:E5161"/>
    <mergeCell ref="C5154:E5154"/>
    <mergeCell ref="C5155:E5155"/>
    <mergeCell ref="G5156:H5156"/>
    <mergeCell ref="A5157:C5157"/>
    <mergeCell ref="G5157:H5157"/>
    <mergeCell ref="C5150:E5150"/>
    <mergeCell ref="C5151:E5151"/>
    <mergeCell ref="G5152:H5152"/>
    <mergeCell ref="A5153:B5153"/>
    <mergeCell ref="C5153:E5153"/>
    <mergeCell ref="G5146:I5146"/>
    <mergeCell ref="A5147:I5147"/>
    <mergeCell ref="A5148:B5148"/>
    <mergeCell ref="C5148:E5148"/>
    <mergeCell ref="C5149:E5149"/>
    <mergeCell ref="A5142:B5142"/>
    <mergeCell ref="C5142:E5142"/>
    <mergeCell ref="C5143:E5143"/>
    <mergeCell ref="G5144:H5144"/>
    <mergeCell ref="G5145:H5145"/>
    <mergeCell ref="A5138:B5138"/>
    <mergeCell ref="C5138:E5138"/>
    <mergeCell ref="C5139:E5139"/>
    <mergeCell ref="C5140:E5140"/>
    <mergeCell ref="G5141:H5141"/>
    <mergeCell ref="A5134:I5134"/>
    <mergeCell ref="A5135:B5135"/>
    <mergeCell ref="C5135:E5135"/>
    <mergeCell ref="C5136:E5136"/>
    <mergeCell ref="G5137:H5137"/>
    <mergeCell ref="C5130:E5130"/>
    <mergeCell ref="G5131:H5131"/>
    <mergeCell ref="A5132:C5132"/>
    <mergeCell ref="G5132:H5132"/>
    <mergeCell ref="G5133:I5133"/>
    <mergeCell ref="C5126:E5126"/>
    <mergeCell ref="G5127:H5127"/>
    <mergeCell ref="A5128:B5128"/>
    <mergeCell ref="C5128:E5128"/>
    <mergeCell ref="C5129:E5129"/>
    <mergeCell ref="C5122:E5122"/>
    <mergeCell ref="G5123:H5123"/>
    <mergeCell ref="A5124:B5124"/>
    <mergeCell ref="C5124:E5124"/>
    <mergeCell ref="C5125:E5125"/>
    <mergeCell ref="A5118:B5118"/>
    <mergeCell ref="C5118:E5118"/>
    <mergeCell ref="C5119:E5119"/>
    <mergeCell ref="C5120:E5120"/>
    <mergeCell ref="C5121:E5121"/>
    <mergeCell ref="G5114:H5114"/>
    <mergeCell ref="A5115:C5115"/>
    <mergeCell ref="G5115:H5115"/>
    <mergeCell ref="G5116:I5116"/>
    <mergeCell ref="A5117:I5117"/>
    <mergeCell ref="C5110:E5110"/>
    <mergeCell ref="G5111:H5111"/>
    <mergeCell ref="A5112:B5112"/>
    <mergeCell ref="C5112:E5112"/>
    <mergeCell ref="C5113:E5113"/>
    <mergeCell ref="C5106:E5106"/>
    <mergeCell ref="G5107:H5107"/>
    <mergeCell ref="A5108:B5108"/>
    <mergeCell ref="C5108:E5108"/>
    <mergeCell ref="C5109:E5109"/>
    <mergeCell ref="G5102:I5102"/>
    <mergeCell ref="A5103:I5103"/>
    <mergeCell ref="A5104:B5104"/>
    <mergeCell ref="C5104:E5104"/>
    <mergeCell ref="C5105:E5105"/>
    <mergeCell ref="C5097:E5097"/>
    <mergeCell ref="C5098:E5098"/>
    <mergeCell ref="C5099:E5099"/>
    <mergeCell ref="G5100:H5100"/>
    <mergeCell ref="A5101:C5101"/>
    <mergeCell ref="G5101:H5101"/>
    <mergeCell ref="C5093:E5093"/>
    <mergeCell ref="C5094:E5094"/>
    <mergeCell ref="G5095:H5095"/>
    <mergeCell ref="A5096:B5096"/>
    <mergeCell ref="C5096:E5096"/>
    <mergeCell ref="C5089:E5089"/>
    <mergeCell ref="C5090:E5090"/>
    <mergeCell ref="G5091:H5091"/>
    <mergeCell ref="A5092:B5092"/>
    <mergeCell ref="C5092:E5092"/>
    <mergeCell ref="A5085:B5085"/>
    <mergeCell ref="C5085:E5085"/>
    <mergeCell ref="C5086:E5086"/>
    <mergeCell ref="C5087:E5087"/>
    <mergeCell ref="C5088:E5088"/>
    <mergeCell ref="C5080:E5080"/>
    <mergeCell ref="G5081:H5081"/>
    <mergeCell ref="G5082:H5082"/>
    <mergeCell ref="G5083:I5083"/>
    <mergeCell ref="A5084:I5084"/>
    <mergeCell ref="C5076:E5076"/>
    <mergeCell ref="G5077:H5077"/>
    <mergeCell ref="A5078:B5078"/>
    <mergeCell ref="C5078:E5078"/>
    <mergeCell ref="C5079:E5079"/>
    <mergeCell ref="A5072:B5072"/>
    <mergeCell ref="C5072:E5072"/>
    <mergeCell ref="C5073:E5073"/>
    <mergeCell ref="C5074:E5074"/>
    <mergeCell ref="C5075:E5075"/>
    <mergeCell ref="G5068:H5068"/>
    <mergeCell ref="A5069:C5069"/>
    <mergeCell ref="G5069:H5069"/>
    <mergeCell ref="G5070:I5070"/>
    <mergeCell ref="A5071:I5071"/>
    <mergeCell ref="A5064:B5064"/>
    <mergeCell ref="C5064:E5064"/>
    <mergeCell ref="C5065:E5065"/>
    <mergeCell ref="C5066:E5066"/>
    <mergeCell ref="C5067:E5067"/>
    <mergeCell ref="A5060:B5060"/>
    <mergeCell ref="C5060:E5060"/>
    <mergeCell ref="C5061:E5061"/>
    <mergeCell ref="C5062:E5062"/>
    <mergeCell ref="G5063:H5063"/>
    <mergeCell ref="C5055:E5055"/>
    <mergeCell ref="C5056:E5056"/>
    <mergeCell ref="C5057:E5057"/>
    <mergeCell ref="C5058:E5058"/>
    <mergeCell ref="G5059:H5059"/>
    <mergeCell ref="G5050:H5050"/>
    <mergeCell ref="G5051:H5051"/>
    <mergeCell ref="G5052:I5052"/>
    <mergeCell ref="A5053:I5053"/>
    <mergeCell ref="A5054:B5054"/>
    <mergeCell ref="C5054:E5054"/>
    <mergeCell ref="G5046:H5046"/>
    <mergeCell ref="A5047:B5047"/>
    <mergeCell ref="C5047:E5047"/>
    <mergeCell ref="C5048:E5048"/>
    <mergeCell ref="C5049:E5049"/>
    <mergeCell ref="A5042:B5042"/>
    <mergeCell ref="C5042:E5042"/>
    <mergeCell ref="C5043:E5043"/>
    <mergeCell ref="C5044:E5044"/>
    <mergeCell ref="C5045:E5045"/>
    <mergeCell ref="C5037:E5037"/>
    <mergeCell ref="G5038:H5038"/>
    <mergeCell ref="G5039:H5039"/>
    <mergeCell ref="G5040:I5040"/>
    <mergeCell ref="A5041:I5041"/>
    <mergeCell ref="C5033:E5033"/>
    <mergeCell ref="G5034:H5034"/>
    <mergeCell ref="A5035:B5035"/>
    <mergeCell ref="C5035:E5035"/>
    <mergeCell ref="C5036:E5036"/>
    <mergeCell ref="G5029:H5029"/>
    <mergeCell ref="A5030:B5030"/>
    <mergeCell ref="C5030:E5030"/>
    <mergeCell ref="C5031:E5031"/>
    <mergeCell ref="C5032:E5032"/>
    <mergeCell ref="A5025:I5025"/>
    <mergeCell ref="A5026:B5026"/>
    <mergeCell ref="C5026:E5026"/>
    <mergeCell ref="C5027:E5027"/>
    <mergeCell ref="C5028:E5028"/>
    <mergeCell ref="C5020:E5020"/>
    <mergeCell ref="G5021:H5021"/>
    <mergeCell ref="A5022:C5023"/>
    <mergeCell ref="G5022:H5022"/>
    <mergeCell ref="G5024:I5024"/>
    <mergeCell ref="C5016:E5016"/>
    <mergeCell ref="G5017:H5017"/>
    <mergeCell ref="A5018:B5018"/>
    <mergeCell ref="C5018:E5018"/>
    <mergeCell ref="C5019:E5019"/>
    <mergeCell ref="A5011:C5012"/>
    <mergeCell ref="G5011:H5011"/>
    <mergeCell ref="G5013:I5013"/>
    <mergeCell ref="A5014:I5014"/>
    <mergeCell ref="A5015:B5015"/>
    <mergeCell ref="C5015:E5015"/>
    <mergeCell ref="A5007:B5007"/>
    <mergeCell ref="C5007:E5007"/>
    <mergeCell ref="C5008:E5008"/>
    <mergeCell ref="C5009:E5009"/>
    <mergeCell ref="G5010:H5010"/>
    <mergeCell ref="C5002:E5002"/>
    <mergeCell ref="C5003:E5003"/>
    <mergeCell ref="C5004:E5004"/>
    <mergeCell ref="C5005:E5005"/>
    <mergeCell ref="G5006:H5006"/>
    <mergeCell ref="C4997:E4997"/>
    <mergeCell ref="C4998:E4998"/>
    <mergeCell ref="C4999:E4999"/>
    <mergeCell ref="C5000:E5000"/>
    <mergeCell ref="C5001:E5001"/>
    <mergeCell ref="G4993:H4993"/>
    <mergeCell ref="G4994:I4994"/>
    <mergeCell ref="A4995:I4995"/>
    <mergeCell ref="A4996:B4996"/>
    <mergeCell ref="C4996:E4996"/>
    <mergeCell ref="A4989:B4989"/>
    <mergeCell ref="C4989:E4989"/>
    <mergeCell ref="C4990:E4990"/>
    <mergeCell ref="C4991:E4991"/>
    <mergeCell ref="G4992:H4992"/>
    <mergeCell ref="C4984:E4984"/>
    <mergeCell ref="C4985:E4985"/>
    <mergeCell ref="C4986:E4986"/>
    <mergeCell ref="C4987:E4987"/>
    <mergeCell ref="G4988:H4988"/>
    <mergeCell ref="C4979:E4979"/>
    <mergeCell ref="C4980:E4980"/>
    <mergeCell ref="C4981:E4981"/>
    <mergeCell ref="C4982:E4982"/>
    <mergeCell ref="C4983:E4983"/>
    <mergeCell ref="G4975:H4975"/>
    <mergeCell ref="G4976:I4976"/>
    <mergeCell ref="A4977:I4977"/>
    <mergeCell ref="A4978:B4978"/>
    <mergeCell ref="C4978:E4978"/>
    <mergeCell ref="A4971:B4971"/>
    <mergeCell ref="C4971:E4971"/>
    <mergeCell ref="C4972:E4972"/>
    <mergeCell ref="C4973:E4973"/>
    <mergeCell ref="G4974:H4974"/>
    <mergeCell ref="C4966:E4966"/>
    <mergeCell ref="C4967:E4967"/>
    <mergeCell ref="C4968:E4968"/>
    <mergeCell ref="C4969:E4969"/>
    <mergeCell ref="G4970:H4970"/>
    <mergeCell ref="C4961:E4961"/>
    <mergeCell ref="C4962:E4962"/>
    <mergeCell ref="C4963:E4963"/>
    <mergeCell ref="C4964:E4964"/>
    <mergeCell ref="C4965:E4965"/>
    <mergeCell ref="G4957:H4957"/>
    <mergeCell ref="G4958:I4958"/>
    <mergeCell ref="A4959:I4959"/>
    <mergeCell ref="A4960:B4960"/>
    <mergeCell ref="C4960:E4960"/>
    <mergeCell ref="A4953:B4953"/>
    <mergeCell ref="C4953:E4953"/>
    <mergeCell ref="C4954:E4954"/>
    <mergeCell ref="C4955:E4955"/>
    <mergeCell ref="G4956:H4956"/>
    <mergeCell ref="C4948:E4948"/>
    <mergeCell ref="C4949:E4949"/>
    <mergeCell ref="C4950:E4950"/>
    <mergeCell ref="C4951:E4951"/>
    <mergeCell ref="G4952:H4952"/>
    <mergeCell ref="C4943:E4943"/>
    <mergeCell ref="C4944:E4944"/>
    <mergeCell ref="C4945:E4945"/>
    <mergeCell ref="C4946:E4946"/>
    <mergeCell ref="C4947:E4947"/>
    <mergeCell ref="G4939:H4939"/>
    <mergeCell ref="G4940:I4940"/>
    <mergeCell ref="A4941:I4941"/>
    <mergeCell ref="A4942:B4942"/>
    <mergeCell ref="C4942:E4942"/>
    <mergeCell ref="A4935:B4935"/>
    <mergeCell ref="C4935:E4935"/>
    <mergeCell ref="C4936:E4936"/>
    <mergeCell ref="C4937:E4937"/>
    <mergeCell ref="G4938:H4938"/>
    <mergeCell ref="C4930:E4930"/>
    <mergeCell ref="C4931:E4931"/>
    <mergeCell ref="C4932:E4932"/>
    <mergeCell ref="C4933:E4933"/>
    <mergeCell ref="G4934:H4934"/>
    <mergeCell ref="C4925:E4925"/>
    <mergeCell ref="C4926:E4926"/>
    <mergeCell ref="C4927:E4927"/>
    <mergeCell ref="C4928:E4928"/>
    <mergeCell ref="C4929:E4929"/>
    <mergeCell ref="G4921:H4921"/>
    <mergeCell ref="G4922:I4922"/>
    <mergeCell ref="A4923:I4923"/>
    <mergeCell ref="A4924:B4924"/>
    <mergeCell ref="C4924:E4924"/>
    <mergeCell ref="A4917:B4917"/>
    <mergeCell ref="C4917:E4917"/>
    <mergeCell ref="C4918:E4918"/>
    <mergeCell ref="C4919:E4919"/>
    <mergeCell ref="G4920:H4920"/>
    <mergeCell ref="C4912:E4912"/>
    <mergeCell ref="C4913:E4913"/>
    <mergeCell ref="C4914:E4914"/>
    <mergeCell ref="C4915:E4915"/>
    <mergeCell ref="G4916:H4916"/>
    <mergeCell ref="C4907:E4907"/>
    <mergeCell ref="C4908:E4908"/>
    <mergeCell ref="C4909:E4909"/>
    <mergeCell ref="C4910:E4910"/>
    <mergeCell ref="C4911:E4911"/>
    <mergeCell ref="G4903:H4903"/>
    <mergeCell ref="G4904:I4904"/>
    <mergeCell ref="A4905:I4905"/>
    <mergeCell ref="A4906:B4906"/>
    <mergeCell ref="C4906:E4906"/>
    <mergeCell ref="A4899:B4899"/>
    <mergeCell ref="C4899:E4899"/>
    <mergeCell ref="C4900:E4900"/>
    <mergeCell ref="C4901:E4901"/>
    <mergeCell ref="G4902:H4902"/>
    <mergeCell ref="C4894:E4894"/>
    <mergeCell ref="C4895:E4895"/>
    <mergeCell ref="C4896:E4896"/>
    <mergeCell ref="C4897:E4897"/>
    <mergeCell ref="G4898:H4898"/>
    <mergeCell ref="C4889:E4889"/>
    <mergeCell ref="C4890:E4890"/>
    <mergeCell ref="C4891:E4891"/>
    <mergeCell ref="C4892:E4892"/>
    <mergeCell ref="C4893:E4893"/>
    <mergeCell ref="G4885:H4885"/>
    <mergeCell ref="G4886:I4886"/>
    <mergeCell ref="A4887:I4887"/>
    <mergeCell ref="A4888:B4888"/>
    <mergeCell ref="C4888:E4888"/>
    <mergeCell ref="G4881:H4881"/>
    <mergeCell ref="A4882:B4882"/>
    <mergeCell ref="C4882:E4882"/>
    <mergeCell ref="C4883:E4883"/>
    <mergeCell ref="G4884:H4884"/>
    <mergeCell ref="G4877:H4877"/>
    <mergeCell ref="A4878:B4878"/>
    <mergeCell ref="C4878:E4878"/>
    <mergeCell ref="C4879:E4879"/>
    <mergeCell ref="C4880:E4880"/>
    <mergeCell ref="A4873:B4873"/>
    <mergeCell ref="C4873:E4873"/>
    <mergeCell ref="C4874:E4874"/>
    <mergeCell ref="C4875:E4875"/>
    <mergeCell ref="C4876:E4876"/>
    <mergeCell ref="C4868:E4868"/>
    <mergeCell ref="G4869:H4869"/>
    <mergeCell ref="G4870:H4870"/>
    <mergeCell ref="G4871:I4871"/>
    <mergeCell ref="A4872:I4872"/>
    <mergeCell ref="C4864:E4864"/>
    <mergeCell ref="C4865:E4865"/>
    <mergeCell ref="G4866:H4866"/>
    <mergeCell ref="A4867:B4867"/>
    <mergeCell ref="C4867:E4867"/>
    <mergeCell ref="C4859:E4859"/>
    <mergeCell ref="C4860:E4860"/>
    <mergeCell ref="C4861:E4861"/>
    <mergeCell ref="G4862:H4862"/>
    <mergeCell ref="A4863:B4863"/>
    <mergeCell ref="C4863:E4863"/>
    <mergeCell ref="G4855:H4855"/>
    <mergeCell ref="G4856:I4856"/>
    <mergeCell ref="A4857:I4857"/>
    <mergeCell ref="A4858:B4858"/>
    <mergeCell ref="C4858:E4858"/>
    <mergeCell ref="G4851:H4851"/>
    <mergeCell ref="A4852:B4852"/>
    <mergeCell ref="C4852:E4852"/>
    <mergeCell ref="C4853:E4853"/>
    <mergeCell ref="G4854:H4854"/>
    <mergeCell ref="G4847:H4847"/>
    <mergeCell ref="A4848:B4848"/>
    <mergeCell ref="C4848:E4848"/>
    <mergeCell ref="C4849:E4849"/>
    <mergeCell ref="C4850:E4850"/>
    <mergeCell ref="A4843:B4843"/>
    <mergeCell ref="C4843:E4843"/>
    <mergeCell ref="C4844:E4844"/>
    <mergeCell ref="C4845:E4845"/>
    <mergeCell ref="C4846:E4846"/>
    <mergeCell ref="C4838:E4838"/>
    <mergeCell ref="G4839:H4839"/>
    <mergeCell ref="G4840:H4840"/>
    <mergeCell ref="G4841:I4841"/>
    <mergeCell ref="A4842:I4842"/>
    <mergeCell ref="C4834:E4834"/>
    <mergeCell ref="G4835:H4835"/>
    <mergeCell ref="A4836:B4836"/>
    <mergeCell ref="C4836:E4836"/>
    <mergeCell ref="C4837:E4837"/>
    <mergeCell ref="C4830:E4830"/>
    <mergeCell ref="C4831:E4831"/>
    <mergeCell ref="G4832:H4832"/>
    <mergeCell ref="A4833:B4833"/>
    <mergeCell ref="C4833:E4833"/>
    <mergeCell ref="G4825:H4825"/>
    <mergeCell ref="G4826:H4826"/>
    <mergeCell ref="G4827:I4827"/>
    <mergeCell ref="A4828:I4828"/>
    <mergeCell ref="A4829:B4829"/>
    <mergeCell ref="C4829:E4829"/>
    <mergeCell ref="G4821:H4821"/>
    <mergeCell ref="A4822:B4822"/>
    <mergeCell ref="C4822:E4822"/>
    <mergeCell ref="C4823:E4823"/>
    <mergeCell ref="C4824:E4824"/>
    <mergeCell ref="C4816:E4816"/>
    <mergeCell ref="C4817:E4817"/>
    <mergeCell ref="C4818:E4818"/>
    <mergeCell ref="C4819:E4819"/>
    <mergeCell ref="C4820:E4820"/>
    <mergeCell ref="G4811:H4811"/>
    <mergeCell ref="G4812:H4812"/>
    <mergeCell ref="G4813:I4813"/>
    <mergeCell ref="A4814:I4814"/>
    <mergeCell ref="A4815:B4815"/>
    <mergeCell ref="C4815:E4815"/>
    <mergeCell ref="G4807:H4807"/>
    <mergeCell ref="A4808:B4808"/>
    <mergeCell ref="C4808:E4808"/>
    <mergeCell ref="C4809:E4809"/>
    <mergeCell ref="C4810:E4810"/>
    <mergeCell ref="A4803:I4803"/>
    <mergeCell ref="A4804:B4804"/>
    <mergeCell ref="C4804:E4804"/>
    <mergeCell ref="C4805:E4805"/>
    <mergeCell ref="C4806:E4806"/>
    <mergeCell ref="C4798:E4798"/>
    <mergeCell ref="C4799:E4799"/>
    <mergeCell ref="G4800:H4800"/>
    <mergeCell ref="G4801:H4801"/>
    <mergeCell ref="G4802:I4802"/>
    <mergeCell ref="C4794:E4794"/>
    <mergeCell ref="C4795:E4795"/>
    <mergeCell ref="G4796:H4796"/>
    <mergeCell ref="A4797:B4797"/>
    <mergeCell ref="C4797:E4797"/>
    <mergeCell ref="G4790:H4790"/>
    <mergeCell ref="G4791:I4791"/>
    <mergeCell ref="A4792:I4792"/>
    <mergeCell ref="A4793:B4793"/>
    <mergeCell ref="C4793:E4793"/>
    <mergeCell ref="A4786:B4786"/>
    <mergeCell ref="C4786:E4786"/>
    <mergeCell ref="C4787:E4787"/>
    <mergeCell ref="C4788:E4788"/>
    <mergeCell ref="G4789:H4789"/>
    <mergeCell ref="A4782:B4782"/>
    <mergeCell ref="C4782:E4782"/>
    <mergeCell ref="C4783:E4783"/>
    <mergeCell ref="C4784:E4784"/>
    <mergeCell ref="G4785:H4785"/>
    <mergeCell ref="C4777:E4777"/>
    <mergeCell ref="G4778:H4778"/>
    <mergeCell ref="G4779:H4779"/>
    <mergeCell ref="G4780:I4780"/>
    <mergeCell ref="A4781:I4781"/>
    <mergeCell ref="C4773:E4773"/>
    <mergeCell ref="G4774:H4774"/>
    <mergeCell ref="A4775:B4775"/>
    <mergeCell ref="C4775:E4775"/>
    <mergeCell ref="C4776:E4776"/>
    <mergeCell ref="G4769:I4769"/>
    <mergeCell ref="A4770:I4770"/>
    <mergeCell ref="A4771:B4771"/>
    <mergeCell ref="C4771:E4771"/>
    <mergeCell ref="C4772:E4772"/>
    <mergeCell ref="C4764:E4764"/>
    <mergeCell ref="C4765:E4765"/>
    <mergeCell ref="G4766:H4766"/>
    <mergeCell ref="A4767:C4768"/>
    <mergeCell ref="G4767:H4767"/>
    <mergeCell ref="C4760:E4760"/>
    <mergeCell ref="G4761:H4761"/>
    <mergeCell ref="A4762:B4762"/>
    <mergeCell ref="C4762:E4762"/>
    <mergeCell ref="C4763:E4763"/>
    <mergeCell ref="C4756:E4756"/>
    <mergeCell ref="C4757:E4757"/>
    <mergeCell ref="G4758:H4758"/>
    <mergeCell ref="A4759:B4759"/>
    <mergeCell ref="C4759:E4759"/>
    <mergeCell ref="G4752:H4752"/>
    <mergeCell ref="G4753:I4753"/>
    <mergeCell ref="A4754:I4754"/>
    <mergeCell ref="A4755:B4755"/>
    <mergeCell ref="C4755:E4755"/>
    <mergeCell ref="G4748:H4748"/>
    <mergeCell ref="A4749:B4749"/>
    <mergeCell ref="C4749:E4749"/>
    <mergeCell ref="C4750:E4750"/>
    <mergeCell ref="G4751:H4751"/>
    <mergeCell ref="A4744:I4744"/>
    <mergeCell ref="A4745:B4745"/>
    <mergeCell ref="C4745:E4745"/>
    <mergeCell ref="C4746:E4746"/>
    <mergeCell ref="C4747:E4747"/>
    <mergeCell ref="C4739:E4739"/>
    <mergeCell ref="C4740:E4740"/>
    <mergeCell ref="G4741:H4741"/>
    <mergeCell ref="G4742:H4742"/>
    <mergeCell ref="G4743:I4743"/>
    <mergeCell ref="A4735:B4735"/>
    <mergeCell ref="C4735:E4735"/>
    <mergeCell ref="C4736:E4736"/>
    <mergeCell ref="G4737:H4737"/>
    <mergeCell ref="A4738:B4738"/>
    <mergeCell ref="C4738:E4738"/>
    <mergeCell ref="C4730:E4730"/>
    <mergeCell ref="G4731:H4731"/>
    <mergeCell ref="G4732:H4732"/>
    <mergeCell ref="G4733:I4733"/>
    <mergeCell ref="A4734:I4734"/>
    <mergeCell ref="C4726:E4726"/>
    <mergeCell ref="G4727:H4727"/>
    <mergeCell ref="A4728:B4728"/>
    <mergeCell ref="C4728:E4728"/>
    <mergeCell ref="C4729:E4729"/>
    <mergeCell ref="G4722:H4722"/>
    <mergeCell ref="G4723:I4723"/>
    <mergeCell ref="A4724:I4724"/>
    <mergeCell ref="A4725:B4725"/>
    <mergeCell ref="C4725:E4725"/>
    <mergeCell ref="C4717:E4717"/>
    <mergeCell ref="C4718:E4718"/>
    <mergeCell ref="C4719:E4719"/>
    <mergeCell ref="C4720:E4720"/>
    <mergeCell ref="G4721:H4721"/>
    <mergeCell ref="G4713:H4713"/>
    <mergeCell ref="G4714:I4714"/>
    <mergeCell ref="A4715:I4715"/>
    <mergeCell ref="A4716:B4716"/>
    <mergeCell ref="C4716:E4716"/>
    <mergeCell ref="G4709:H4709"/>
    <mergeCell ref="A4710:B4710"/>
    <mergeCell ref="C4710:E4710"/>
    <mergeCell ref="C4711:E4711"/>
    <mergeCell ref="G4712:H4712"/>
    <mergeCell ref="G4705:I4705"/>
    <mergeCell ref="A4706:I4706"/>
    <mergeCell ref="A4707:B4707"/>
    <mergeCell ref="C4707:E4707"/>
    <mergeCell ref="C4708:E4708"/>
    <mergeCell ref="A4701:B4701"/>
    <mergeCell ref="C4701:E4701"/>
    <mergeCell ref="C4702:E4702"/>
    <mergeCell ref="G4703:H4703"/>
    <mergeCell ref="G4704:H4704"/>
    <mergeCell ref="A4697:I4697"/>
    <mergeCell ref="A4698:B4698"/>
    <mergeCell ref="C4698:E4698"/>
    <mergeCell ref="C4699:E4699"/>
    <mergeCell ref="G4700:H4700"/>
    <mergeCell ref="C4692:E4692"/>
    <mergeCell ref="G4693:H4693"/>
    <mergeCell ref="A4694:C4695"/>
    <mergeCell ref="G4694:H4694"/>
    <mergeCell ref="G4696:I4696"/>
    <mergeCell ref="C4688:E4688"/>
    <mergeCell ref="G4689:H4689"/>
    <mergeCell ref="A4690:B4690"/>
    <mergeCell ref="C4690:E4690"/>
    <mergeCell ref="C4691:E4691"/>
    <mergeCell ref="G4684:H4684"/>
    <mergeCell ref="G4685:I4685"/>
    <mergeCell ref="A4686:I4686"/>
    <mergeCell ref="A4687:B4687"/>
    <mergeCell ref="C4687:E4687"/>
    <mergeCell ref="G4680:H4680"/>
    <mergeCell ref="A4681:B4681"/>
    <mergeCell ref="C4681:E4681"/>
    <mergeCell ref="C4682:E4682"/>
    <mergeCell ref="G4683:H4683"/>
    <mergeCell ref="G4676:H4676"/>
    <mergeCell ref="A4677:B4677"/>
    <mergeCell ref="C4677:E4677"/>
    <mergeCell ref="C4678:E4678"/>
    <mergeCell ref="C4679:E4679"/>
    <mergeCell ref="G4672:I4672"/>
    <mergeCell ref="A4673:I4673"/>
    <mergeCell ref="A4674:B4674"/>
    <mergeCell ref="C4674:E4674"/>
    <mergeCell ref="C4675:E4675"/>
    <mergeCell ref="A4668:B4668"/>
    <mergeCell ref="C4668:E4668"/>
    <mergeCell ref="C4669:E4669"/>
    <mergeCell ref="G4670:H4670"/>
    <mergeCell ref="G4671:H4671"/>
    <mergeCell ref="A4664:B4664"/>
    <mergeCell ref="C4664:E4664"/>
    <mergeCell ref="C4665:E4665"/>
    <mergeCell ref="C4666:E4666"/>
    <mergeCell ref="G4667:H4667"/>
    <mergeCell ref="A4660:B4660"/>
    <mergeCell ref="C4660:E4660"/>
    <mergeCell ref="C4661:E4661"/>
    <mergeCell ref="C4662:E4662"/>
    <mergeCell ref="G4663:H4663"/>
    <mergeCell ref="C4655:E4655"/>
    <mergeCell ref="G4656:H4656"/>
    <mergeCell ref="G4657:H4657"/>
    <mergeCell ref="G4658:I4658"/>
    <mergeCell ref="A4659:I4659"/>
    <mergeCell ref="C4651:E4651"/>
    <mergeCell ref="C4652:E4652"/>
    <mergeCell ref="G4653:H4653"/>
    <mergeCell ref="A4654:B4654"/>
    <mergeCell ref="C4654:E4654"/>
    <mergeCell ref="C4647:E4647"/>
    <mergeCell ref="C4648:E4648"/>
    <mergeCell ref="G4649:H4649"/>
    <mergeCell ref="A4650:B4650"/>
    <mergeCell ref="C4650:E4650"/>
    <mergeCell ref="C4643:E4643"/>
    <mergeCell ref="C4644:E4644"/>
    <mergeCell ref="G4645:H4645"/>
    <mergeCell ref="A4646:B4646"/>
    <mergeCell ref="C4646:E4646"/>
    <mergeCell ref="G4639:H4639"/>
    <mergeCell ref="G4640:I4640"/>
    <mergeCell ref="A4641:I4641"/>
    <mergeCell ref="A4642:B4642"/>
    <mergeCell ref="C4642:E4642"/>
    <mergeCell ref="G4635:H4635"/>
    <mergeCell ref="A4636:B4636"/>
    <mergeCell ref="C4636:E4636"/>
    <mergeCell ref="C4637:E4637"/>
    <mergeCell ref="G4638:H4638"/>
    <mergeCell ref="G4631:H4631"/>
    <mergeCell ref="A4632:B4632"/>
    <mergeCell ref="C4632:E4632"/>
    <mergeCell ref="C4633:E4633"/>
    <mergeCell ref="C4634:E4634"/>
    <mergeCell ref="G4627:H4627"/>
    <mergeCell ref="A4628:B4628"/>
    <mergeCell ref="C4628:E4628"/>
    <mergeCell ref="C4629:E4629"/>
    <mergeCell ref="C4630:E4630"/>
    <mergeCell ref="G4623:I4623"/>
    <mergeCell ref="A4624:I4624"/>
    <mergeCell ref="A4625:B4625"/>
    <mergeCell ref="C4625:E4625"/>
    <mergeCell ref="C4626:E4626"/>
    <mergeCell ref="A4619:B4619"/>
    <mergeCell ref="C4619:E4619"/>
    <mergeCell ref="C4620:E4620"/>
    <mergeCell ref="G4621:H4621"/>
    <mergeCell ref="G4622:H4622"/>
    <mergeCell ref="A4615:B4615"/>
    <mergeCell ref="C4615:E4615"/>
    <mergeCell ref="C4616:E4616"/>
    <mergeCell ref="C4617:E4617"/>
    <mergeCell ref="G4618:H4618"/>
    <mergeCell ref="A4611:B4611"/>
    <mergeCell ref="C4611:E4611"/>
    <mergeCell ref="C4612:E4612"/>
    <mergeCell ref="C4613:E4613"/>
    <mergeCell ref="G4614:H4614"/>
    <mergeCell ref="C4606:E4606"/>
    <mergeCell ref="G4607:H4607"/>
    <mergeCell ref="G4608:H4608"/>
    <mergeCell ref="G4609:I4609"/>
    <mergeCell ref="A4610:I4610"/>
    <mergeCell ref="C4602:E4602"/>
    <mergeCell ref="C4603:E4603"/>
    <mergeCell ref="G4604:H4604"/>
    <mergeCell ref="A4605:B4605"/>
    <mergeCell ref="C4605:E4605"/>
    <mergeCell ref="C4598:E4598"/>
    <mergeCell ref="C4599:E4599"/>
    <mergeCell ref="G4600:H4600"/>
    <mergeCell ref="A4601:B4601"/>
    <mergeCell ref="C4601:E4601"/>
    <mergeCell ref="G4593:H4593"/>
    <mergeCell ref="G4594:H4594"/>
    <mergeCell ref="G4595:I4595"/>
    <mergeCell ref="A4596:I4596"/>
    <mergeCell ref="A4597:B4597"/>
    <mergeCell ref="C4597:E4597"/>
    <mergeCell ref="C4589:E4589"/>
    <mergeCell ref="G4590:H4590"/>
    <mergeCell ref="A4591:B4591"/>
    <mergeCell ref="C4591:E4591"/>
    <mergeCell ref="C4592:E4592"/>
    <mergeCell ref="C4585:E4585"/>
    <mergeCell ref="G4586:H4586"/>
    <mergeCell ref="A4587:B4587"/>
    <mergeCell ref="C4587:E4587"/>
    <mergeCell ref="C4588:E4588"/>
    <mergeCell ref="C4581:E4581"/>
    <mergeCell ref="G4582:H4582"/>
    <mergeCell ref="A4583:B4583"/>
    <mergeCell ref="C4583:E4583"/>
    <mergeCell ref="C4584:E4584"/>
    <mergeCell ref="A4577:I4577"/>
    <mergeCell ref="A4578:B4578"/>
    <mergeCell ref="C4578:E4578"/>
    <mergeCell ref="C4579:E4579"/>
    <mergeCell ref="C4580:E4580"/>
    <mergeCell ref="C4572:E4572"/>
    <mergeCell ref="C4573:E4573"/>
    <mergeCell ref="G4574:H4574"/>
    <mergeCell ref="G4575:H4575"/>
    <mergeCell ref="G4576:I4576"/>
    <mergeCell ref="C4567:E4567"/>
    <mergeCell ref="C4568:E4568"/>
    <mergeCell ref="C4569:E4569"/>
    <mergeCell ref="G4570:H4570"/>
    <mergeCell ref="A4571:B4571"/>
    <mergeCell ref="C4571:E4571"/>
    <mergeCell ref="A4563:B4563"/>
    <mergeCell ref="C4563:E4563"/>
    <mergeCell ref="C4564:E4564"/>
    <mergeCell ref="C4565:E4565"/>
    <mergeCell ref="C4566:E4566"/>
    <mergeCell ref="A4559:B4559"/>
    <mergeCell ref="C4559:E4559"/>
    <mergeCell ref="C4560:E4560"/>
    <mergeCell ref="C4561:E4561"/>
    <mergeCell ref="G4562:H4562"/>
    <mergeCell ref="C4554:E4554"/>
    <mergeCell ref="G4555:H4555"/>
    <mergeCell ref="G4556:H4556"/>
    <mergeCell ref="G4557:I4557"/>
    <mergeCell ref="A4558:I4558"/>
    <mergeCell ref="C4550:E4550"/>
    <mergeCell ref="C4551:E4551"/>
    <mergeCell ref="G4552:H4552"/>
    <mergeCell ref="A4553:B4553"/>
    <mergeCell ref="C4553:E4553"/>
    <mergeCell ref="C4546:E4546"/>
    <mergeCell ref="C4547:E4547"/>
    <mergeCell ref="G4548:H4548"/>
    <mergeCell ref="A4549:B4549"/>
    <mergeCell ref="C4549:E4549"/>
    <mergeCell ref="G4542:H4542"/>
    <mergeCell ref="G4543:I4543"/>
    <mergeCell ref="A4544:I4544"/>
    <mergeCell ref="A4545:B4545"/>
    <mergeCell ref="C4545:E4545"/>
    <mergeCell ref="G4538:H4538"/>
    <mergeCell ref="A4539:B4539"/>
    <mergeCell ref="C4539:E4539"/>
    <mergeCell ref="C4540:E4540"/>
    <mergeCell ref="G4541:H4541"/>
    <mergeCell ref="G4534:H4534"/>
    <mergeCell ref="A4535:B4535"/>
    <mergeCell ref="C4535:E4535"/>
    <mergeCell ref="C4536:E4536"/>
    <mergeCell ref="C4537:E4537"/>
    <mergeCell ref="G4530:H4530"/>
    <mergeCell ref="A4531:B4531"/>
    <mergeCell ref="C4531:E4531"/>
    <mergeCell ref="C4532:E4532"/>
    <mergeCell ref="C4533:E4533"/>
    <mergeCell ref="A4526:B4526"/>
    <mergeCell ref="C4526:E4526"/>
    <mergeCell ref="C4527:E4527"/>
    <mergeCell ref="C4528:E4528"/>
    <mergeCell ref="C4529:E4529"/>
    <mergeCell ref="C4521:E4521"/>
    <mergeCell ref="G4522:H4522"/>
    <mergeCell ref="G4523:H4523"/>
    <mergeCell ref="G4524:I4524"/>
    <mergeCell ref="A4525:I4525"/>
    <mergeCell ref="C4517:E4517"/>
    <mergeCell ref="C4518:E4518"/>
    <mergeCell ref="G4519:H4519"/>
    <mergeCell ref="A4520:B4520"/>
    <mergeCell ref="C4520:E4520"/>
    <mergeCell ref="C4513:E4513"/>
    <mergeCell ref="C4514:E4514"/>
    <mergeCell ref="G4515:H4515"/>
    <mergeCell ref="A4516:B4516"/>
    <mergeCell ref="C4516:E4516"/>
    <mergeCell ref="G4508:H4508"/>
    <mergeCell ref="G4509:H4509"/>
    <mergeCell ref="G4510:I4510"/>
    <mergeCell ref="A4511:I4511"/>
    <mergeCell ref="A4512:B4512"/>
    <mergeCell ref="C4512:E4512"/>
    <mergeCell ref="C4504:E4504"/>
    <mergeCell ref="G4505:H4505"/>
    <mergeCell ref="A4506:B4506"/>
    <mergeCell ref="C4506:E4506"/>
    <mergeCell ref="C4507:E4507"/>
    <mergeCell ref="C4500:E4500"/>
    <mergeCell ref="G4501:H4501"/>
    <mergeCell ref="A4502:B4502"/>
    <mergeCell ref="C4502:E4502"/>
    <mergeCell ref="C4503:E4503"/>
    <mergeCell ref="G4496:I4496"/>
    <mergeCell ref="A4497:I4497"/>
    <mergeCell ref="A4498:B4498"/>
    <mergeCell ref="C4498:E4498"/>
    <mergeCell ref="C4499:E4499"/>
    <mergeCell ref="A4492:B4492"/>
    <mergeCell ref="C4492:E4492"/>
    <mergeCell ref="C4493:E4493"/>
    <mergeCell ref="G4494:H4494"/>
    <mergeCell ref="G4495:H4495"/>
    <mergeCell ref="A4488:B4488"/>
    <mergeCell ref="C4488:E4488"/>
    <mergeCell ref="C4489:E4489"/>
    <mergeCell ref="C4490:E4490"/>
    <mergeCell ref="G4491:H4491"/>
    <mergeCell ref="A4484:B4484"/>
    <mergeCell ref="C4484:E4484"/>
    <mergeCell ref="C4485:E4485"/>
    <mergeCell ref="C4486:E4486"/>
    <mergeCell ref="G4487:H4487"/>
    <mergeCell ref="C4479:E4479"/>
    <mergeCell ref="G4480:H4480"/>
    <mergeCell ref="G4481:H4481"/>
    <mergeCell ref="G4482:I4482"/>
    <mergeCell ref="A4483:I4483"/>
    <mergeCell ref="G4475:I4475"/>
    <mergeCell ref="A4476:I4476"/>
    <mergeCell ref="A4477:B4477"/>
    <mergeCell ref="C4477:E4477"/>
    <mergeCell ref="C4478:E4478"/>
    <mergeCell ref="C4470:E4470"/>
    <mergeCell ref="C4471:E4471"/>
    <mergeCell ref="G4472:H4472"/>
    <mergeCell ref="A4473:C4474"/>
    <mergeCell ref="G4473:H4473"/>
    <mergeCell ref="A4466:B4466"/>
    <mergeCell ref="C4466:E4466"/>
    <mergeCell ref="C4467:E4467"/>
    <mergeCell ref="G4468:H4468"/>
    <mergeCell ref="A4469:B4469"/>
    <mergeCell ref="C4469:E4469"/>
    <mergeCell ref="G4461:H4461"/>
    <mergeCell ref="A4462:C4463"/>
    <mergeCell ref="G4462:H4462"/>
    <mergeCell ref="G4464:I4464"/>
    <mergeCell ref="A4465:I4465"/>
    <mergeCell ref="G4457:H4457"/>
    <mergeCell ref="A4458:B4458"/>
    <mergeCell ref="C4458:E4458"/>
    <mergeCell ref="C4459:E4459"/>
    <mergeCell ref="C4460:E4460"/>
    <mergeCell ref="G4453:I4453"/>
    <mergeCell ref="A4454:I4454"/>
    <mergeCell ref="A4455:B4455"/>
    <mergeCell ref="C4455:E4455"/>
    <mergeCell ref="C4456:E4456"/>
    <mergeCell ref="C4448:E4448"/>
    <mergeCell ref="C4449:E4449"/>
    <mergeCell ref="G4450:H4450"/>
    <mergeCell ref="A4451:C4452"/>
    <mergeCell ref="G4451:H4451"/>
    <mergeCell ref="A4444:B4444"/>
    <mergeCell ref="C4444:E4444"/>
    <mergeCell ref="C4445:E4445"/>
    <mergeCell ref="G4446:H4446"/>
    <mergeCell ref="A4447:B4447"/>
    <mergeCell ref="C4447:E4447"/>
    <mergeCell ref="G4439:H4439"/>
    <mergeCell ref="A4440:C4441"/>
    <mergeCell ref="G4440:H4440"/>
    <mergeCell ref="G4442:I4442"/>
    <mergeCell ref="A4443:I4443"/>
    <mergeCell ref="G4435:H4435"/>
    <mergeCell ref="A4436:B4436"/>
    <mergeCell ref="C4436:E4436"/>
    <mergeCell ref="C4437:E4437"/>
    <mergeCell ref="C4438:E4438"/>
    <mergeCell ref="G4431:I4431"/>
    <mergeCell ref="A4432:I4432"/>
    <mergeCell ref="A4433:B4433"/>
    <mergeCell ref="C4433:E4433"/>
    <mergeCell ref="C4434:E4434"/>
    <mergeCell ref="A4427:B4427"/>
    <mergeCell ref="C4427:E4427"/>
    <mergeCell ref="C4428:E4428"/>
    <mergeCell ref="G4429:H4429"/>
    <mergeCell ref="G4430:H4430"/>
    <mergeCell ref="A4423:B4423"/>
    <mergeCell ref="C4423:E4423"/>
    <mergeCell ref="C4424:E4424"/>
    <mergeCell ref="C4425:E4425"/>
    <mergeCell ref="G4426:H4426"/>
    <mergeCell ref="A4419:I4419"/>
    <mergeCell ref="A4420:B4420"/>
    <mergeCell ref="C4420:E4420"/>
    <mergeCell ref="C4421:E4421"/>
    <mergeCell ref="G4422:H4422"/>
    <mergeCell ref="C4414:E4414"/>
    <mergeCell ref="C4415:E4415"/>
    <mergeCell ref="G4416:H4416"/>
    <mergeCell ref="G4417:H4417"/>
    <mergeCell ref="G4418:I4418"/>
    <mergeCell ref="C4410:E4410"/>
    <mergeCell ref="C4411:E4411"/>
    <mergeCell ref="G4412:H4412"/>
    <mergeCell ref="A4413:B4413"/>
    <mergeCell ref="C4413:E4413"/>
    <mergeCell ref="G4405:H4405"/>
    <mergeCell ref="G4406:H4406"/>
    <mergeCell ref="G4407:I4407"/>
    <mergeCell ref="A4408:I4408"/>
    <mergeCell ref="A4409:B4409"/>
    <mergeCell ref="C4409:E4409"/>
    <mergeCell ref="G4401:H4401"/>
    <mergeCell ref="A4402:B4402"/>
    <mergeCell ref="C4402:E4402"/>
    <mergeCell ref="C4403:E4403"/>
    <mergeCell ref="C4404:E4404"/>
    <mergeCell ref="A4397:I4397"/>
    <mergeCell ref="A4398:B4398"/>
    <mergeCell ref="C4398:E4398"/>
    <mergeCell ref="C4399:E4399"/>
    <mergeCell ref="C4400:E4400"/>
    <mergeCell ref="C4392:E4392"/>
    <mergeCell ref="C4393:E4393"/>
    <mergeCell ref="G4394:H4394"/>
    <mergeCell ref="G4395:H4395"/>
    <mergeCell ref="G4396:I4396"/>
    <mergeCell ref="A4388:B4388"/>
    <mergeCell ref="C4388:E4388"/>
    <mergeCell ref="C4389:E4389"/>
    <mergeCell ref="G4390:H4390"/>
    <mergeCell ref="A4391:B4391"/>
    <mergeCell ref="C4391:E4391"/>
    <mergeCell ref="C4383:E4383"/>
    <mergeCell ref="G4384:H4384"/>
    <mergeCell ref="G4385:H4385"/>
    <mergeCell ref="G4386:I4386"/>
    <mergeCell ref="A4387:I4387"/>
    <mergeCell ref="C4379:E4379"/>
    <mergeCell ref="G4380:H4380"/>
    <mergeCell ref="A4381:B4381"/>
    <mergeCell ref="C4381:E4381"/>
    <mergeCell ref="C4382:E4382"/>
    <mergeCell ref="G4374:H4374"/>
    <mergeCell ref="G4375:H4375"/>
    <mergeCell ref="G4376:I4376"/>
    <mergeCell ref="A4377:I4377"/>
    <mergeCell ref="A4378:B4378"/>
    <mergeCell ref="C4378:E4378"/>
    <mergeCell ref="G4370:H4370"/>
    <mergeCell ref="A4371:B4371"/>
    <mergeCell ref="C4371:E4371"/>
    <mergeCell ref="C4372:E4372"/>
    <mergeCell ref="C4373:E4373"/>
    <mergeCell ref="G4366:I4366"/>
    <mergeCell ref="A4367:I4367"/>
    <mergeCell ref="A4368:B4368"/>
    <mergeCell ref="C4368:E4368"/>
    <mergeCell ref="C4369:E4369"/>
    <mergeCell ref="C4361:E4361"/>
    <mergeCell ref="C4362:E4362"/>
    <mergeCell ref="G4363:H4363"/>
    <mergeCell ref="A4364:C4365"/>
    <mergeCell ref="G4364:H4364"/>
    <mergeCell ref="A4357:B4357"/>
    <mergeCell ref="C4357:E4357"/>
    <mergeCell ref="C4358:E4358"/>
    <mergeCell ref="G4359:H4359"/>
    <mergeCell ref="A4360:B4360"/>
    <mergeCell ref="C4360:E4360"/>
    <mergeCell ref="C4352:E4352"/>
    <mergeCell ref="G4353:H4353"/>
    <mergeCell ref="G4354:H4354"/>
    <mergeCell ref="G4355:I4355"/>
    <mergeCell ref="A4356:I4356"/>
    <mergeCell ref="C4348:E4348"/>
    <mergeCell ref="G4349:H4349"/>
    <mergeCell ref="A4350:B4350"/>
    <mergeCell ref="C4350:E4350"/>
    <mergeCell ref="C4351:E4351"/>
    <mergeCell ref="G4343:H4343"/>
    <mergeCell ref="G4344:H4344"/>
    <mergeCell ref="G4345:I4345"/>
    <mergeCell ref="A4346:I4346"/>
    <mergeCell ref="A4347:B4347"/>
    <mergeCell ref="C4347:E4347"/>
    <mergeCell ref="C4339:E4339"/>
    <mergeCell ref="G4340:H4340"/>
    <mergeCell ref="A4341:B4341"/>
    <mergeCell ref="C4341:E4341"/>
    <mergeCell ref="C4342:E4342"/>
    <mergeCell ref="C4335:E4335"/>
    <mergeCell ref="G4336:H4336"/>
    <mergeCell ref="A4337:B4337"/>
    <mergeCell ref="C4337:E4337"/>
    <mergeCell ref="C4338:E4338"/>
    <mergeCell ref="G4331:H4331"/>
    <mergeCell ref="G4332:I4332"/>
    <mergeCell ref="A4333:I4333"/>
    <mergeCell ref="A4334:B4334"/>
    <mergeCell ref="C4334:E4334"/>
    <mergeCell ref="A4327:B4327"/>
    <mergeCell ref="C4327:E4327"/>
    <mergeCell ref="C4328:E4328"/>
    <mergeCell ref="C4329:E4329"/>
    <mergeCell ref="G4330:H4330"/>
    <mergeCell ref="A4323:I4323"/>
    <mergeCell ref="A4324:B4324"/>
    <mergeCell ref="C4324:E4324"/>
    <mergeCell ref="C4325:E4325"/>
    <mergeCell ref="G4326:H4326"/>
    <mergeCell ref="C4318:E4318"/>
    <mergeCell ref="C4319:E4319"/>
    <mergeCell ref="G4320:H4320"/>
    <mergeCell ref="G4321:H4321"/>
    <mergeCell ref="G4322:I4322"/>
    <mergeCell ref="A4314:B4314"/>
    <mergeCell ref="C4314:E4314"/>
    <mergeCell ref="C4315:E4315"/>
    <mergeCell ref="G4316:H4316"/>
    <mergeCell ref="A4317:B4317"/>
    <mergeCell ref="C4317:E4317"/>
    <mergeCell ref="C4309:E4309"/>
    <mergeCell ref="G4310:H4310"/>
    <mergeCell ref="G4311:H4311"/>
    <mergeCell ref="G4312:I4312"/>
    <mergeCell ref="A4313:I4313"/>
    <mergeCell ref="C4305:E4305"/>
    <mergeCell ref="G4306:H4306"/>
    <mergeCell ref="A4307:B4307"/>
    <mergeCell ref="C4307:E4307"/>
    <mergeCell ref="C4308:E4308"/>
    <mergeCell ref="G4300:H4300"/>
    <mergeCell ref="G4301:H4301"/>
    <mergeCell ref="G4302:I4302"/>
    <mergeCell ref="A4303:I4303"/>
    <mergeCell ref="A4304:B4304"/>
    <mergeCell ref="C4304:E4304"/>
    <mergeCell ref="G4296:H4296"/>
    <mergeCell ref="A4297:B4297"/>
    <mergeCell ref="C4297:E4297"/>
    <mergeCell ref="C4298:E4298"/>
    <mergeCell ref="C4299:E4299"/>
    <mergeCell ref="C4291:E4291"/>
    <mergeCell ref="C4292:E4292"/>
    <mergeCell ref="C4293:E4293"/>
    <mergeCell ref="C4294:E4294"/>
    <mergeCell ref="C4295:E4295"/>
    <mergeCell ref="C4287:E4287"/>
    <mergeCell ref="C4288:E4288"/>
    <mergeCell ref="G4289:H4289"/>
    <mergeCell ref="A4290:B4290"/>
    <mergeCell ref="C4290:E4290"/>
    <mergeCell ref="A4283:I4283"/>
    <mergeCell ref="A4284:B4284"/>
    <mergeCell ref="C4284:E4284"/>
    <mergeCell ref="C4285:E4285"/>
    <mergeCell ref="C4286:E4286"/>
    <mergeCell ref="C4278:E4278"/>
    <mergeCell ref="C4279:E4279"/>
    <mergeCell ref="G4280:H4280"/>
    <mergeCell ref="G4281:H4281"/>
    <mergeCell ref="G4282:I4282"/>
    <mergeCell ref="C4273:E4273"/>
    <mergeCell ref="C4274:E4274"/>
    <mergeCell ref="C4275:E4275"/>
    <mergeCell ref="G4276:H4276"/>
    <mergeCell ref="A4277:B4277"/>
    <mergeCell ref="C4277:E4277"/>
    <mergeCell ref="G4269:H4269"/>
    <mergeCell ref="G4270:I4270"/>
    <mergeCell ref="A4271:I4271"/>
    <mergeCell ref="A4272:B4272"/>
    <mergeCell ref="C4272:E4272"/>
    <mergeCell ref="A4265:B4265"/>
    <mergeCell ref="C4265:E4265"/>
    <mergeCell ref="C4266:E4266"/>
    <mergeCell ref="C4267:E4267"/>
    <mergeCell ref="G4268:H4268"/>
    <mergeCell ref="A4261:B4261"/>
    <mergeCell ref="C4261:E4261"/>
    <mergeCell ref="C4262:E4262"/>
    <mergeCell ref="C4263:E4263"/>
    <mergeCell ref="G4264:H4264"/>
    <mergeCell ref="C4256:E4256"/>
    <mergeCell ref="G4257:H4257"/>
    <mergeCell ref="G4258:H4258"/>
    <mergeCell ref="G4259:I4259"/>
    <mergeCell ref="A4260:I4260"/>
    <mergeCell ref="C4252:E4252"/>
    <mergeCell ref="G4253:H4253"/>
    <mergeCell ref="A4254:B4254"/>
    <mergeCell ref="C4254:E4254"/>
    <mergeCell ref="C4255:E4255"/>
    <mergeCell ref="G4248:I4248"/>
    <mergeCell ref="A4249:I4249"/>
    <mergeCell ref="A4250:B4250"/>
    <mergeCell ref="C4250:E4250"/>
    <mergeCell ref="C4251:E4251"/>
    <mergeCell ref="C4243:E4243"/>
    <mergeCell ref="C4244:E4244"/>
    <mergeCell ref="G4245:H4245"/>
    <mergeCell ref="A4246:C4247"/>
    <mergeCell ref="G4246:H4246"/>
    <mergeCell ref="C4239:E4239"/>
    <mergeCell ref="C4240:E4240"/>
    <mergeCell ref="G4241:H4241"/>
    <mergeCell ref="A4242:B4242"/>
    <mergeCell ref="C4242:E4242"/>
    <mergeCell ref="A4235:B4235"/>
    <mergeCell ref="C4235:E4235"/>
    <mergeCell ref="C4236:E4236"/>
    <mergeCell ref="C4237:E4237"/>
    <mergeCell ref="C4238:E4238"/>
    <mergeCell ref="C4230:E4230"/>
    <mergeCell ref="G4231:H4231"/>
    <mergeCell ref="G4232:H4232"/>
    <mergeCell ref="G4233:I4233"/>
    <mergeCell ref="A4234:I4234"/>
    <mergeCell ref="A4226:C4226"/>
    <mergeCell ref="G4226:H4226"/>
    <mergeCell ref="G4227:I4227"/>
    <mergeCell ref="A4228:I4228"/>
    <mergeCell ref="A4229:B4229"/>
    <mergeCell ref="C4229:E4229"/>
    <mergeCell ref="G4222:H4222"/>
    <mergeCell ref="A4223:B4223"/>
    <mergeCell ref="C4223:E4223"/>
    <mergeCell ref="C4224:E4224"/>
    <mergeCell ref="G4225:H4225"/>
    <mergeCell ref="G4218:I4218"/>
    <mergeCell ref="A4219:I4219"/>
    <mergeCell ref="A4220:B4220"/>
    <mergeCell ref="C4220:E4220"/>
    <mergeCell ref="C4221:E4221"/>
    <mergeCell ref="A4214:B4214"/>
    <mergeCell ref="C4214:E4214"/>
    <mergeCell ref="C4215:E4215"/>
    <mergeCell ref="G4216:H4216"/>
    <mergeCell ref="A4217:C4217"/>
    <mergeCell ref="G4217:H4217"/>
    <mergeCell ref="A4210:I4210"/>
    <mergeCell ref="A4211:B4211"/>
    <mergeCell ref="C4211:E4211"/>
    <mergeCell ref="C4212:E4212"/>
    <mergeCell ref="G4213:H4213"/>
    <mergeCell ref="C4205:E4205"/>
    <mergeCell ref="C4206:E4206"/>
    <mergeCell ref="G4207:H4207"/>
    <mergeCell ref="G4208:H4208"/>
    <mergeCell ref="G4209:I4209"/>
    <mergeCell ref="A4201:B4201"/>
    <mergeCell ref="C4201:E4201"/>
    <mergeCell ref="C4202:E4202"/>
    <mergeCell ref="G4203:H4203"/>
    <mergeCell ref="A4204:B4204"/>
    <mergeCell ref="C4204:E4204"/>
    <mergeCell ref="C4196:E4196"/>
    <mergeCell ref="G4197:H4197"/>
    <mergeCell ref="G4198:H4198"/>
    <mergeCell ref="G4199:I4199"/>
    <mergeCell ref="A4200:I4200"/>
    <mergeCell ref="C4192:E4192"/>
    <mergeCell ref="G4193:H4193"/>
    <mergeCell ref="A4194:B4194"/>
    <mergeCell ref="C4194:E4194"/>
    <mergeCell ref="C4195:E4195"/>
    <mergeCell ref="G4188:H4188"/>
    <mergeCell ref="G4189:I4189"/>
    <mergeCell ref="A4190:I4190"/>
    <mergeCell ref="A4191:B4191"/>
    <mergeCell ref="C4191:E4191"/>
    <mergeCell ref="A4184:B4184"/>
    <mergeCell ref="C4184:E4184"/>
    <mergeCell ref="C4185:E4185"/>
    <mergeCell ref="C4186:E4186"/>
    <mergeCell ref="G4187:H4187"/>
    <mergeCell ref="A4180:B4180"/>
    <mergeCell ref="C4180:E4180"/>
    <mergeCell ref="C4181:E4181"/>
    <mergeCell ref="C4182:E4182"/>
    <mergeCell ref="G4183:H4183"/>
    <mergeCell ref="C4175:E4175"/>
    <mergeCell ref="G4176:H4176"/>
    <mergeCell ref="G4177:H4177"/>
    <mergeCell ref="G4178:I4178"/>
    <mergeCell ref="A4179:I4179"/>
    <mergeCell ref="C4171:E4171"/>
    <mergeCell ref="C4172:E4172"/>
    <mergeCell ref="G4173:H4173"/>
    <mergeCell ref="A4174:B4174"/>
    <mergeCell ref="C4174:E4174"/>
    <mergeCell ref="A4167:B4167"/>
    <mergeCell ref="C4167:E4167"/>
    <mergeCell ref="C4168:E4168"/>
    <mergeCell ref="G4169:H4169"/>
    <mergeCell ref="A4170:B4170"/>
    <mergeCell ref="C4170:E4170"/>
    <mergeCell ref="C4162:E4162"/>
    <mergeCell ref="G4163:H4163"/>
    <mergeCell ref="G4164:H4164"/>
    <mergeCell ref="G4165:I4165"/>
    <mergeCell ref="A4166:I4166"/>
    <mergeCell ref="C4158:E4158"/>
    <mergeCell ref="C4159:E4159"/>
    <mergeCell ref="G4160:H4160"/>
    <mergeCell ref="A4161:B4161"/>
    <mergeCell ref="C4161:E4161"/>
    <mergeCell ref="G4154:H4154"/>
    <mergeCell ref="G4155:I4155"/>
    <mergeCell ref="A4156:I4156"/>
    <mergeCell ref="A4157:B4157"/>
    <mergeCell ref="C4157:E4157"/>
    <mergeCell ref="G4150:H4150"/>
    <mergeCell ref="A4151:B4151"/>
    <mergeCell ref="C4151:E4151"/>
    <mergeCell ref="C4152:E4152"/>
    <mergeCell ref="G4153:H4153"/>
    <mergeCell ref="A4146:I4146"/>
    <mergeCell ref="A4147:B4147"/>
    <mergeCell ref="C4147:E4147"/>
    <mergeCell ref="C4148:E4148"/>
    <mergeCell ref="C4149:E4149"/>
    <mergeCell ref="C4141:E4141"/>
    <mergeCell ref="C4142:E4142"/>
    <mergeCell ref="G4143:H4143"/>
    <mergeCell ref="G4144:H4144"/>
    <mergeCell ref="G4145:I4145"/>
    <mergeCell ref="A4137:B4137"/>
    <mergeCell ref="C4137:E4137"/>
    <mergeCell ref="C4138:E4138"/>
    <mergeCell ref="G4139:H4139"/>
    <mergeCell ref="A4140:B4140"/>
    <mergeCell ref="C4140:E4140"/>
    <mergeCell ref="G4132:H4132"/>
    <mergeCell ref="A4133:C4134"/>
    <mergeCell ref="G4133:H4133"/>
    <mergeCell ref="G4135:I4135"/>
    <mergeCell ref="A4136:I4136"/>
    <mergeCell ref="C4128:E4128"/>
    <mergeCell ref="G4129:H4129"/>
    <mergeCell ref="A4130:B4130"/>
    <mergeCell ref="C4130:E4130"/>
    <mergeCell ref="C4131:E4131"/>
    <mergeCell ref="A4124:C4124"/>
    <mergeCell ref="G4124:H4124"/>
    <mergeCell ref="G4125:I4125"/>
    <mergeCell ref="A4126:I4126"/>
    <mergeCell ref="A4127:B4127"/>
    <mergeCell ref="C4127:E4127"/>
    <mergeCell ref="G4120:H4120"/>
    <mergeCell ref="A4121:B4121"/>
    <mergeCell ref="C4121:E4121"/>
    <mergeCell ref="C4122:E4122"/>
    <mergeCell ref="G4123:H4123"/>
    <mergeCell ref="G4116:I4116"/>
    <mergeCell ref="A4117:I4117"/>
    <mergeCell ref="A4118:B4118"/>
    <mergeCell ref="C4118:E4118"/>
    <mergeCell ref="C4119:E4119"/>
    <mergeCell ref="A4111:B4111"/>
    <mergeCell ref="C4111:E4111"/>
    <mergeCell ref="C4112:E4112"/>
    <mergeCell ref="G4113:H4113"/>
    <mergeCell ref="A4114:C4115"/>
    <mergeCell ref="G4114:H4114"/>
    <mergeCell ref="A4107:I4107"/>
    <mergeCell ref="A4108:B4108"/>
    <mergeCell ref="C4108:E4108"/>
    <mergeCell ref="C4109:E4109"/>
    <mergeCell ref="G4110:H4110"/>
    <mergeCell ref="C4102:E4102"/>
    <mergeCell ref="C4103:E4103"/>
    <mergeCell ref="G4104:H4104"/>
    <mergeCell ref="G4105:H4105"/>
    <mergeCell ref="G4106:I4106"/>
    <mergeCell ref="C4098:E4098"/>
    <mergeCell ref="C4099:E4099"/>
    <mergeCell ref="G4100:H4100"/>
    <mergeCell ref="A4101:B4101"/>
    <mergeCell ref="C4101:E4101"/>
    <mergeCell ref="G4094:H4094"/>
    <mergeCell ref="G4095:I4095"/>
    <mergeCell ref="A4096:I4096"/>
    <mergeCell ref="A4097:B4097"/>
    <mergeCell ref="C4097:E4097"/>
    <mergeCell ref="A4090:B4090"/>
    <mergeCell ref="C4090:E4090"/>
    <mergeCell ref="C4091:E4091"/>
    <mergeCell ref="C4092:E4092"/>
    <mergeCell ref="G4093:H4093"/>
    <mergeCell ref="A4086:B4086"/>
    <mergeCell ref="C4086:E4086"/>
    <mergeCell ref="C4087:E4087"/>
    <mergeCell ref="C4088:E4088"/>
    <mergeCell ref="G4089:H4089"/>
    <mergeCell ref="C4081:E4081"/>
    <mergeCell ref="G4082:H4082"/>
    <mergeCell ref="G4083:H4083"/>
    <mergeCell ref="G4084:I4084"/>
    <mergeCell ref="A4085:I4085"/>
    <mergeCell ref="C4077:E4077"/>
    <mergeCell ref="C4078:E4078"/>
    <mergeCell ref="G4079:H4079"/>
    <mergeCell ref="A4080:B4080"/>
    <mergeCell ref="C4080:E4080"/>
    <mergeCell ref="A4073:B4073"/>
    <mergeCell ref="C4073:E4073"/>
    <mergeCell ref="C4074:E4074"/>
    <mergeCell ref="G4075:H4075"/>
    <mergeCell ref="A4076:B4076"/>
    <mergeCell ref="C4076:E4076"/>
    <mergeCell ref="C4068:E4068"/>
    <mergeCell ref="G4069:H4069"/>
    <mergeCell ref="G4070:H4070"/>
    <mergeCell ref="G4071:I4071"/>
    <mergeCell ref="A4072:I4072"/>
    <mergeCell ref="C4064:E4064"/>
    <mergeCell ref="G4065:H4065"/>
    <mergeCell ref="A4066:B4066"/>
    <mergeCell ref="C4066:E4066"/>
    <mergeCell ref="C4067:E4067"/>
    <mergeCell ref="A4060:B4060"/>
    <mergeCell ref="C4060:E4060"/>
    <mergeCell ref="C4061:E4061"/>
    <mergeCell ref="C4062:E4062"/>
    <mergeCell ref="C4063:E4063"/>
    <mergeCell ref="C4055:E4055"/>
    <mergeCell ref="G4056:H4056"/>
    <mergeCell ref="G4057:H4057"/>
    <mergeCell ref="G4058:I4058"/>
    <mergeCell ref="A4059:I4059"/>
    <mergeCell ref="C4051:E4051"/>
    <mergeCell ref="G4052:H4052"/>
    <mergeCell ref="A4053:B4053"/>
    <mergeCell ref="C4053:E4053"/>
    <mergeCell ref="C4054:E4054"/>
    <mergeCell ref="A4046:C4047"/>
    <mergeCell ref="G4046:H4046"/>
    <mergeCell ref="G4048:I4048"/>
    <mergeCell ref="A4049:I4049"/>
    <mergeCell ref="A4050:B4050"/>
    <mergeCell ref="C4050:E4050"/>
    <mergeCell ref="A4042:B4042"/>
    <mergeCell ref="C4042:E4042"/>
    <mergeCell ref="C4043:E4043"/>
    <mergeCell ref="C4044:E4044"/>
    <mergeCell ref="G4045:H4045"/>
    <mergeCell ref="A4038:B4038"/>
    <mergeCell ref="C4038:E4038"/>
    <mergeCell ref="C4039:E4039"/>
    <mergeCell ref="C4040:E4040"/>
    <mergeCell ref="G4041:H4041"/>
    <mergeCell ref="C4033:E4033"/>
    <mergeCell ref="C4034:E4034"/>
    <mergeCell ref="C4035:E4035"/>
    <mergeCell ref="C4036:E4036"/>
    <mergeCell ref="G4037:H4037"/>
    <mergeCell ref="G4029:I4029"/>
    <mergeCell ref="A4030:I4030"/>
    <mergeCell ref="A4031:B4031"/>
    <mergeCell ref="C4031:E4031"/>
    <mergeCell ref="C4032:E4032"/>
    <mergeCell ref="C4024:E4024"/>
    <mergeCell ref="C4025:E4025"/>
    <mergeCell ref="G4026:H4026"/>
    <mergeCell ref="A4027:C4028"/>
    <mergeCell ref="G4027:H4027"/>
    <mergeCell ref="C4020:E4020"/>
    <mergeCell ref="C4021:E4021"/>
    <mergeCell ref="G4022:H4022"/>
    <mergeCell ref="A4023:B4023"/>
    <mergeCell ref="C4023:E4023"/>
    <mergeCell ref="G4015:H4015"/>
    <mergeCell ref="G4016:H4016"/>
    <mergeCell ref="G4017:I4017"/>
    <mergeCell ref="A4018:I4018"/>
    <mergeCell ref="A4019:B4019"/>
    <mergeCell ref="C4019:E4019"/>
    <mergeCell ref="G4011:H4011"/>
    <mergeCell ref="A4012:B4012"/>
    <mergeCell ref="C4012:E4012"/>
    <mergeCell ref="C4013:E4013"/>
    <mergeCell ref="C4014:E4014"/>
    <mergeCell ref="A4007:I4007"/>
    <mergeCell ref="A4008:B4008"/>
    <mergeCell ref="C4008:E4008"/>
    <mergeCell ref="C4009:E4009"/>
    <mergeCell ref="C4010:E4010"/>
    <mergeCell ref="C4002:E4002"/>
    <mergeCell ref="C4003:E4003"/>
    <mergeCell ref="G4004:H4004"/>
    <mergeCell ref="G4005:H4005"/>
    <mergeCell ref="G4006:I4006"/>
    <mergeCell ref="G3997:H3997"/>
    <mergeCell ref="G3998:H3998"/>
    <mergeCell ref="G3999:I3999"/>
    <mergeCell ref="A4000:I4000"/>
    <mergeCell ref="A4001:B4001"/>
    <mergeCell ref="C4001:E4001"/>
    <mergeCell ref="G3993:H3993"/>
    <mergeCell ref="A3994:B3994"/>
    <mergeCell ref="C3994:E3994"/>
    <mergeCell ref="C3995:E3995"/>
    <mergeCell ref="C3996:E3996"/>
    <mergeCell ref="A3989:B3989"/>
    <mergeCell ref="C3989:E3989"/>
    <mergeCell ref="C3990:E3990"/>
    <mergeCell ref="C3991:E3991"/>
    <mergeCell ref="C3992:E3992"/>
    <mergeCell ref="G3984:H3984"/>
    <mergeCell ref="A3985:C3986"/>
    <mergeCell ref="G3985:H3985"/>
    <mergeCell ref="G3987:I3987"/>
    <mergeCell ref="A3988:I3988"/>
    <mergeCell ref="G3980:H3980"/>
    <mergeCell ref="A3981:B3981"/>
    <mergeCell ref="C3981:E3981"/>
    <mergeCell ref="C3982:E3982"/>
    <mergeCell ref="C3983:E3983"/>
    <mergeCell ref="G3976:I3976"/>
    <mergeCell ref="A3977:I3977"/>
    <mergeCell ref="A3978:B3978"/>
    <mergeCell ref="C3978:E3978"/>
    <mergeCell ref="C3979:E3979"/>
    <mergeCell ref="C3971:E3971"/>
    <mergeCell ref="C3972:E3972"/>
    <mergeCell ref="G3973:H3973"/>
    <mergeCell ref="A3974:C3975"/>
    <mergeCell ref="G3974:H3974"/>
    <mergeCell ref="A3967:B3967"/>
    <mergeCell ref="C3967:E3967"/>
    <mergeCell ref="C3968:E3968"/>
    <mergeCell ref="G3969:H3969"/>
    <mergeCell ref="A3970:B3970"/>
    <mergeCell ref="C3970:E3970"/>
    <mergeCell ref="G3962:H3962"/>
    <mergeCell ref="A3963:C3964"/>
    <mergeCell ref="G3963:H3963"/>
    <mergeCell ref="G3965:I3965"/>
    <mergeCell ref="A3966:I3966"/>
    <mergeCell ref="G3958:H3958"/>
    <mergeCell ref="A3959:B3959"/>
    <mergeCell ref="C3959:E3959"/>
    <mergeCell ref="C3960:E3960"/>
    <mergeCell ref="C3961:E3961"/>
    <mergeCell ref="G3954:I3954"/>
    <mergeCell ref="A3955:I3955"/>
    <mergeCell ref="A3956:B3956"/>
    <mergeCell ref="C3956:E3956"/>
    <mergeCell ref="C3957:E3957"/>
    <mergeCell ref="C3949:E3949"/>
    <mergeCell ref="C3950:E3950"/>
    <mergeCell ref="G3951:H3951"/>
    <mergeCell ref="A3952:C3953"/>
    <mergeCell ref="G3952:H3952"/>
    <mergeCell ref="C3945:E3945"/>
    <mergeCell ref="C3946:E3946"/>
    <mergeCell ref="G3947:H3947"/>
    <mergeCell ref="A3948:B3948"/>
    <mergeCell ref="C3948:E3948"/>
    <mergeCell ref="G3940:H3940"/>
    <mergeCell ref="G3941:H3941"/>
    <mergeCell ref="G3942:I3942"/>
    <mergeCell ref="A3943:I3943"/>
    <mergeCell ref="A3944:B3944"/>
    <mergeCell ref="C3944:E3944"/>
    <mergeCell ref="G3936:H3936"/>
    <mergeCell ref="A3937:B3937"/>
    <mergeCell ref="C3937:E3937"/>
    <mergeCell ref="C3938:E3938"/>
    <mergeCell ref="C3939:E3939"/>
    <mergeCell ref="A3932:I3932"/>
    <mergeCell ref="A3933:B3933"/>
    <mergeCell ref="C3933:E3933"/>
    <mergeCell ref="C3934:E3934"/>
    <mergeCell ref="C3935:E3935"/>
    <mergeCell ref="C3927:E3927"/>
    <mergeCell ref="C3928:E3928"/>
    <mergeCell ref="G3929:H3929"/>
    <mergeCell ref="G3930:H3930"/>
    <mergeCell ref="G3931:I3931"/>
    <mergeCell ref="C3923:E3923"/>
    <mergeCell ref="C3924:E3924"/>
    <mergeCell ref="G3925:H3925"/>
    <mergeCell ref="A3926:B3926"/>
    <mergeCell ref="C3926:E3926"/>
    <mergeCell ref="G3919:H3919"/>
    <mergeCell ref="G3920:I3920"/>
    <mergeCell ref="A3921:I3921"/>
    <mergeCell ref="A3922:B3922"/>
    <mergeCell ref="C3922:E3922"/>
    <mergeCell ref="A3915:B3915"/>
    <mergeCell ref="C3915:E3915"/>
    <mergeCell ref="C3916:E3916"/>
    <mergeCell ref="C3917:E3917"/>
    <mergeCell ref="G3918:H3918"/>
    <mergeCell ref="A3911:B3911"/>
    <mergeCell ref="C3911:E3911"/>
    <mergeCell ref="C3912:E3912"/>
    <mergeCell ref="C3913:E3913"/>
    <mergeCell ref="G3914:H3914"/>
    <mergeCell ref="C3906:E3906"/>
    <mergeCell ref="G3907:H3907"/>
    <mergeCell ref="G3908:H3908"/>
    <mergeCell ref="G3909:I3909"/>
    <mergeCell ref="A3910:I3910"/>
    <mergeCell ref="C3902:E3902"/>
    <mergeCell ref="G3903:H3903"/>
    <mergeCell ref="A3904:B3904"/>
    <mergeCell ref="C3904:E3904"/>
    <mergeCell ref="C3905:E3905"/>
    <mergeCell ref="G3898:H3898"/>
    <mergeCell ref="G3899:I3899"/>
    <mergeCell ref="A3900:I3900"/>
    <mergeCell ref="A3901:B3901"/>
    <mergeCell ref="C3901:E3901"/>
    <mergeCell ref="A3894:B3894"/>
    <mergeCell ref="C3894:E3894"/>
    <mergeCell ref="C3895:E3895"/>
    <mergeCell ref="C3896:E3896"/>
    <mergeCell ref="G3897:H3897"/>
    <mergeCell ref="A3890:I3890"/>
    <mergeCell ref="A3891:B3891"/>
    <mergeCell ref="C3891:E3891"/>
    <mergeCell ref="C3892:E3892"/>
    <mergeCell ref="G3893:H3893"/>
    <mergeCell ref="C3885:E3885"/>
    <mergeCell ref="C3886:E3886"/>
    <mergeCell ref="G3887:H3887"/>
    <mergeCell ref="G3888:H3888"/>
    <mergeCell ref="G3889:I3889"/>
    <mergeCell ref="C3880:E3880"/>
    <mergeCell ref="C3881:E3881"/>
    <mergeCell ref="C3882:E3882"/>
    <mergeCell ref="G3883:H3883"/>
    <mergeCell ref="A3884:B3884"/>
    <mergeCell ref="C3884:E3884"/>
    <mergeCell ref="G3875:H3875"/>
    <mergeCell ref="G3876:H3876"/>
    <mergeCell ref="G3877:I3877"/>
    <mergeCell ref="A3878:I3878"/>
    <mergeCell ref="A3879:B3879"/>
    <mergeCell ref="C3879:E3879"/>
    <mergeCell ref="G3871:H3871"/>
    <mergeCell ref="A3872:B3872"/>
    <mergeCell ref="C3872:E3872"/>
    <mergeCell ref="C3873:E3873"/>
    <mergeCell ref="C3874:E3874"/>
    <mergeCell ref="A3867:B3867"/>
    <mergeCell ref="C3867:E3867"/>
    <mergeCell ref="C3868:E3868"/>
    <mergeCell ref="C3869:E3869"/>
    <mergeCell ref="C3870:E3870"/>
    <mergeCell ref="C3862:E3862"/>
    <mergeCell ref="G3863:H3863"/>
    <mergeCell ref="G3864:H3864"/>
    <mergeCell ref="G3865:I3865"/>
    <mergeCell ref="A3866:I3866"/>
    <mergeCell ref="C3858:E3858"/>
    <mergeCell ref="G3859:H3859"/>
    <mergeCell ref="A3860:B3860"/>
    <mergeCell ref="C3860:E3860"/>
    <mergeCell ref="C3861:E3861"/>
    <mergeCell ref="A3854:B3854"/>
    <mergeCell ref="C3854:E3854"/>
    <mergeCell ref="C3855:E3855"/>
    <mergeCell ref="C3856:E3856"/>
    <mergeCell ref="C3857:E3857"/>
    <mergeCell ref="C3849:E3849"/>
    <mergeCell ref="G3850:H3850"/>
    <mergeCell ref="G3851:H3851"/>
    <mergeCell ref="G3852:I3852"/>
    <mergeCell ref="A3853:I3853"/>
    <mergeCell ref="C3845:E3845"/>
    <mergeCell ref="G3846:H3846"/>
    <mergeCell ref="A3847:B3847"/>
    <mergeCell ref="C3847:E3847"/>
    <mergeCell ref="C3848:E3848"/>
    <mergeCell ref="A3841:I3841"/>
    <mergeCell ref="A3842:B3842"/>
    <mergeCell ref="C3842:E3842"/>
    <mergeCell ref="C3843:E3843"/>
    <mergeCell ref="C3844:E3844"/>
    <mergeCell ref="C3836:E3836"/>
    <mergeCell ref="C3837:E3837"/>
    <mergeCell ref="G3838:H3838"/>
    <mergeCell ref="G3839:H3839"/>
    <mergeCell ref="G3840:I3840"/>
    <mergeCell ref="C3832:E3832"/>
    <mergeCell ref="C3833:E3833"/>
    <mergeCell ref="G3834:H3834"/>
    <mergeCell ref="A3835:B3835"/>
    <mergeCell ref="C3835:E3835"/>
    <mergeCell ref="A3828:I3828"/>
    <mergeCell ref="A3829:B3829"/>
    <mergeCell ref="C3829:E3829"/>
    <mergeCell ref="C3830:E3830"/>
    <mergeCell ref="C3831:E3831"/>
    <mergeCell ref="C3823:E3823"/>
    <mergeCell ref="C3824:E3824"/>
    <mergeCell ref="G3825:H3825"/>
    <mergeCell ref="G3826:H3826"/>
    <mergeCell ref="G3827:I3827"/>
    <mergeCell ref="C3819:E3819"/>
    <mergeCell ref="C3820:E3820"/>
    <mergeCell ref="G3821:H3821"/>
    <mergeCell ref="A3822:B3822"/>
    <mergeCell ref="C3822:E3822"/>
    <mergeCell ref="G3814:H3814"/>
    <mergeCell ref="G3815:H3815"/>
    <mergeCell ref="G3816:I3816"/>
    <mergeCell ref="A3817:I3817"/>
    <mergeCell ref="A3818:B3818"/>
    <mergeCell ref="C3818:E3818"/>
    <mergeCell ref="G3810:H3810"/>
    <mergeCell ref="A3811:B3811"/>
    <mergeCell ref="C3811:E3811"/>
    <mergeCell ref="C3812:E3812"/>
    <mergeCell ref="C3813:E3813"/>
    <mergeCell ref="A3806:I3806"/>
    <mergeCell ref="A3807:B3807"/>
    <mergeCell ref="C3807:E3807"/>
    <mergeCell ref="C3808:E3808"/>
    <mergeCell ref="C3809:E3809"/>
    <mergeCell ref="C3802:E3802"/>
    <mergeCell ref="G3803:H3803"/>
    <mergeCell ref="A3804:C3804"/>
    <mergeCell ref="G3804:H3804"/>
    <mergeCell ref="G3805:I3805"/>
    <mergeCell ref="C3798:E3798"/>
    <mergeCell ref="G3799:H3799"/>
    <mergeCell ref="A3800:B3800"/>
    <mergeCell ref="C3800:E3800"/>
    <mergeCell ref="C3801:E3801"/>
    <mergeCell ref="G3794:H3794"/>
    <mergeCell ref="G3795:I3795"/>
    <mergeCell ref="A3796:I3796"/>
    <mergeCell ref="A3797:B3797"/>
    <mergeCell ref="C3797:E3797"/>
    <mergeCell ref="A3790:B3790"/>
    <mergeCell ref="C3790:E3790"/>
    <mergeCell ref="C3791:E3791"/>
    <mergeCell ref="C3792:E3792"/>
    <mergeCell ref="G3793:H3793"/>
    <mergeCell ref="C3785:E3785"/>
    <mergeCell ref="C3786:E3786"/>
    <mergeCell ref="C3787:E3787"/>
    <mergeCell ref="C3788:E3788"/>
    <mergeCell ref="G3789:H3789"/>
    <mergeCell ref="G3781:H3781"/>
    <mergeCell ref="G3782:I3782"/>
    <mergeCell ref="A3783:I3783"/>
    <mergeCell ref="A3784:B3784"/>
    <mergeCell ref="C3784:E3784"/>
    <mergeCell ref="A3777:B3777"/>
    <mergeCell ref="C3777:E3777"/>
    <mergeCell ref="C3778:E3778"/>
    <mergeCell ref="C3779:E3779"/>
    <mergeCell ref="G3780:H3780"/>
    <mergeCell ref="C3772:E3772"/>
    <mergeCell ref="C3773:E3773"/>
    <mergeCell ref="C3774:E3774"/>
    <mergeCell ref="C3775:E3775"/>
    <mergeCell ref="G3776:H3776"/>
    <mergeCell ref="G3767:H3767"/>
    <mergeCell ref="G3768:H3768"/>
    <mergeCell ref="G3769:I3769"/>
    <mergeCell ref="A3770:I3770"/>
    <mergeCell ref="A3771:B3771"/>
    <mergeCell ref="C3771:E3771"/>
    <mergeCell ref="G3763:H3763"/>
    <mergeCell ref="A3764:B3764"/>
    <mergeCell ref="C3764:E3764"/>
    <mergeCell ref="C3765:E3765"/>
    <mergeCell ref="C3766:E3766"/>
    <mergeCell ref="A3759:B3759"/>
    <mergeCell ref="C3759:E3759"/>
    <mergeCell ref="C3760:E3760"/>
    <mergeCell ref="C3761:E3761"/>
    <mergeCell ref="C3762:E3762"/>
    <mergeCell ref="C3754:E3754"/>
    <mergeCell ref="G3755:H3755"/>
    <mergeCell ref="G3756:H3756"/>
    <mergeCell ref="G3757:I3757"/>
    <mergeCell ref="A3758:I3758"/>
    <mergeCell ref="C3750:E3750"/>
    <mergeCell ref="G3751:H3751"/>
    <mergeCell ref="A3752:B3752"/>
    <mergeCell ref="C3752:E3752"/>
    <mergeCell ref="C3753:E3753"/>
    <mergeCell ref="A3746:B3746"/>
    <mergeCell ref="C3746:E3746"/>
    <mergeCell ref="C3747:E3747"/>
    <mergeCell ref="C3748:E3748"/>
    <mergeCell ref="C3749:E3749"/>
    <mergeCell ref="C3741:E3741"/>
    <mergeCell ref="G3742:H3742"/>
    <mergeCell ref="G3743:H3743"/>
    <mergeCell ref="G3744:I3744"/>
    <mergeCell ref="A3745:I3745"/>
    <mergeCell ref="C3737:E3737"/>
    <mergeCell ref="G3738:H3738"/>
    <mergeCell ref="A3739:B3739"/>
    <mergeCell ref="C3739:E3739"/>
    <mergeCell ref="C3740:E3740"/>
    <mergeCell ref="A3733:I3733"/>
    <mergeCell ref="A3734:B3734"/>
    <mergeCell ref="C3734:E3734"/>
    <mergeCell ref="C3735:E3735"/>
    <mergeCell ref="C3736:E3736"/>
    <mergeCell ref="C3728:E3728"/>
    <mergeCell ref="C3729:E3729"/>
    <mergeCell ref="G3730:H3730"/>
    <mergeCell ref="G3731:H3731"/>
    <mergeCell ref="G3732:I3732"/>
    <mergeCell ref="C3723:E3723"/>
    <mergeCell ref="C3724:E3724"/>
    <mergeCell ref="C3725:E3725"/>
    <mergeCell ref="G3726:H3726"/>
    <mergeCell ref="A3727:B3727"/>
    <mergeCell ref="C3727:E3727"/>
    <mergeCell ref="G3719:H3719"/>
    <mergeCell ref="G3720:I3720"/>
    <mergeCell ref="A3721:I3721"/>
    <mergeCell ref="A3722:B3722"/>
    <mergeCell ref="C3722:E3722"/>
    <mergeCell ref="A3715:B3715"/>
    <mergeCell ref="C3715:E3715"/>
    <mergeCell ref="C3716:E3716"/>
    <mergeCell ref="C3717:E3717"/>
    <mergeCell ref="G3718:H3718"/>
    <mergeCell ref="C3710:E3710"/>
    <mergeCell ref="C3711:E3711"/>
    <mergeCell ref="C3712:E3712"/>
    <mergeCell ref="C3713:E3713"/>
    <mergeCell ref="G3714:H3714"/>
    <mergeCell ref="G3706:H3706"/>
    <mergeCell ref="G3707:I3707"/>
    <mergeCell ref="A3708:I3708"/>
    <mergeCell ref="A3709:B3709"/>
    <mergeCell ref="C3709:E3709"/>
    <mergeCell ref="A3702:B3702"/>
    <mergeCell ref="C3702:E3702"/>
    <mergeCell ref="C3703:E3703"/>
    <mergeCell ref="C3704:E3704"/>
    <mergeCell ref="G3705:H3705"/>
    <mergeCell ref="C3697:E3697"/>
    <mergeCell ref="C3698:E3698"/>
    <mergeCell ref="C3699:E3699"/>
    <mergeCell ref="C3700:E3700"/>
    <mergeCell ref="G3701:H3701"/>
    <mergeCell ref="G3693:H3693"/>
    <mergeCell ref="G3694:I3694"/>
    <mergeCell ref="A3695:I3695"/>
    <mergeCell ref="A3696:B3696"/>
    <mergeCell ref="C3696:E3696"/>
    <mergeCell ref="A3689:B3689"/>
    <mergeCell ref="C3689:E3689"/>
    <mergeCell ref="C3690:E3690"/>
    <mergeCell ref="C3691:E3691"/>
    <mergeCell ref="G3692:H3692"/>
    <mergeCell ref="C3684:E3684"/>
    <mergeCell ref="C3685:E3685"/>
    <mergeCell ref="C3686:E3686"/>
    <mergeCell ref="C3687:E3687"/>
    <mergeCell ref="G3688:H3688"/>
    <mergeCell ref="G3680:H3680"/>
    <mergeCell ref="G3681:I3681"/>
    <mergeCell ref="A3682:I3682"/>
    <mergeCell ref="A3683:B3683"/>
    <mergeCell ref="C3683:E3683"/>
    <mergeCell ref="A3676:B3676"/>
    <mergeCell ref="C3676:E3676"/>
    <mergeCell ref="C3677:E3677"/>
    <mergeCell ref="C3678:E3678"/>
    <mergeCell ref="G3679:H3679"/>
    <mergeCell ref="C3671:E3671"/>
    <mergeCell ref="C3672:E3672"/>
    <mergeCell ref="C3673:E3673"/>
    <mergeCell ref="C3674:E3674"/>
    <mergeCell ref="G3675:H3675"/>
    <mergeCell ref="G3666:H3666"/>
    <mergeCell ref="G3667:H3667"/>
    <mergeCell ref="G3668:I3668"/>
    <mergeCell ref="A3669:I3669"/>
    <mergeCell ref="A3670:B3670"/>
    <mergeCell ref="C3670:E3670"/>
    <mergeCell ref="G3662:H3662"/>
    <mergeCell ref="A3663:B3663"/>
    <mergeCell ref="C3663:E3663"/>
    <mergeCell ref="C3664:E3664"/>
    <mergeCell ref="C3665:E3665"/>
    <mergeCell ref="A3658:B3658"/>
    <mergeCell ref="C3658:E3658"/>
    <mergeCell ref="C3659:E3659"/>
    <mergeCell ref="C3660:E3660"/>
    <mergeCell ref="C3661:E3661"/>
    <mergeCell ref="C3653:E3653"/>
    <mergeCell ref="G3654:H3654"/>
    <mergeCell ref="G3655:H3655"/>
    <mergeCell ref="G3656:I3656"/>
    <mergeCell ref="A3657:I3657"/>
    <mergeCell ref="C3649:E3649"/>
    <mergeCell ref="G3650:H3650"/>
    <mergeCell ref="A3651:B3651"/>
    <mergeCell ref="C3651:E3651"/>
    <mergeCell ref="C3652:E3652"/>
    <mergeCell ref="A3645:I3645"/>
    <mergeCell ref="A3646:B3646"/>
    <mergeCell ref="C3646:E3646"/>
    <mergeCell ref="C3647:E3647"/>
    <mergeCell ref="C3648:E3648"/>
    <mergeCell ref="C3640:E3640"/>
    <mergeCell ref="C3641:E3641"/>
    <mergeCell ref="G3642:H3642"/>
    <mergeCell ref="G3643:H3643"/>
    <mergeCell ref="G3644:I3644"/>
    <mergeCell ref="C3636:E3636"/>
    <mergeCell ref="C3637:E3637"/>
    <mergeCell ref="G3638:H3638"/>
    <mergeCell ref="A3639:B3639"/>
    <mergeCell ref="C3639:E3639"/>
    <mergeCell ref="A3632:I3632"/>
    <mergeCell ref="A3633:B3633"/>
    <mergeCell ref="C3633:E3633"/>
    <mergeCell ref="C3634:E3634"/>
    <mergeCell ref="C3635:E3635"/>
    <mergeCell ref="C3627:E3627"/>
    <mergeCell ref="C3628:E3628"/>
    <mergeCell ref="G3629:H3629"/>
    <mergeCell ref="G3630:H3630"/>
    <mergeCell ref="G3631:I3631"/>
    <mergeCell ref="C3622:E3622"/>
    <mergeCell ref="C3623:E3623"/>
    <mergeCell ref="C3624:E3624"/>
    <mergeCell ref="G3625:H3625"/>
    <mergeCell ref="A3626:B3626"/>
    <mergeCell ref="C3626:E3626"/>
    <mergeCell ref="G3617:H3617"/>
    <mergeCell ref="G3618:H3618"/>
    <mergeCell ref="G3619:I3619"/>
    <mergeCell ref="A3620:I3620"/>
    <mergeCell ref="A3621:B3621"/>
    <mergeCell ref="C3621:E3621"/>
    <mergeCell ref="G3613:H3613"/>
    <mergeCell ref="A3614:B3614"/>
    <mergeCell ref="C3614:E3614"/>
    <mergeCell ref="C3615:E3615"/>
    <mergeCell ref="C3616:E3616"/>
    <mergeCell ref="A3609:I3609"/>
    <mergeCell ref="A3610:B3610"/>
    <mergeCell ref="C3610:E3610"/>
    <mergeCell ref="C3611:E3611"/>
    <mergeCell ref="C3612:E3612"/>
    <mergeCell ref="C3604:E3604"/>
    <mergeCell ref="C3605:E3605"/>
    <mergeCell ref="G3606:H3606"/>
    <mergeCell ref="G3607:H3607"/>
    <mergeCell ref="G3608:I3608"/>
    <mergeCell ref="C3600:E3600"/>
    <mergeCell ref="C3601:E3601"/>
    <mergeCell ref="G3602:H3602"/>
    <mergeCell ref="A3603:B3603"/>
    <mergeCell ref="C3603:E3603"/>
    <mergeCell ref="G3596:H3596"/>
    <mergeCell ref="G3597:I3597"/>
    <mergeCell ref="A3598:I3598"/>
    <mergeCell ref="A3599:B3599"/>
    <mergeCell ref="C3599:E3599"/>
    <mergeCell ref="A3592:B3592"/>
    <mergeCell ref="C3592:E3592"/>
    <mergeCell ref="C3593:E3593"/>
    <mergeCell ref="C3594:E3594"/>
    <mergeCell ref="G3595:H3595"/>
    <mergeCell ref="A3588:B3588"/>
    <mergeCell ref="C3588:E3588"/>
    <mergeCell ref="C3589:E3589"/>
    <mergeCell ref="C3590:E3590"/>
    <mergeCell ref="G3591:H3591"/>
    <mergeCell ref="C3583:E3583"/>
    <mergeCell ref="G3584:H3584"/>
    <mergeCell ref="G3585:H3585"/>
    <mergeCell ref="G3586:I3586"/>
    <mergeCell ref="A3587:I3587"/>
    <mergeCell ref="C3579:E3579"/>
    <mergeCell ref="G3580:H3580"/>
    <mergeCell ref="A3581:B3581"/>
    <mergeCell ref="C3581:E3581"/>
    <mergeCell ref="C3582:E3582"/>
    <mergeCell ref="C3574:E3574"/>
    <mergeCell ref="C3575:E3575"/>
    <mergeCell ref="C3576:E3576"/>
    <mergeCell ref="C3577:E3577"/>
    <mergeCell ref="C3578:E3578"/>
    <mergeCell ref="G3569:H3569"/>
    <mergeCell ref="G3570:H3570"/>
    <mergeCell ref="G3571:I3571"/>
    <mergeCell ref="A3572:I3572"/>
    <mergeCell ref="A3573:B3573"/>
    <mergeCell ref="C3573:E3573"/>
    <mergeCell ref="G3565:H3565"/>
    <mergeCell ref="A3566:B3566"/>
    <mergeCell ref="C3566:E3566"/>
    <mergeCell ref="C3567:E3567"/>
    <mergeCell ref="C3568:E3568"/>
    <mergeCell ref="A3561:I3561"/>
    <mergeCell ref="A3562:B3562"/>
    <mergeCell ref="C3562:E3562"/>
    <mergeCell ref="C3563:E3563"/>
    <mergeCell ref="C3564:E3564"/>
    <mergeCell ref="C3556:E3556"/>
    <mergeCell ref="C3557:E3557"/>
    <mergeCell ref="G3558:H3558"/>
    <mergeCell ref="G3559:H3559"/>
    <mergeCell ref="G3560:I3560"/>
    <mergeCell ref="C3552:E3552"/>
    <mergeCell ref="C3553:E3553"/>
    <mergeCell ref="G3554:H3554"/>
    <mergeCell ref="A3555:B3555"/>
    <mergeCell ref="C3555:E3555"/>
    <mergeCell ref="A3548:I3548"/>
    <mergeCell ref="A3549:B3549"/>
    <mergeCell ref="C3549:E3549"/>
    <mergeCell ref="C3550:E3550"/>
    <mergeCell ref="C3551:E3551"/>
    <mergeCell ref="C3543:E3543"/>
    <mergeCell ref="C3544:E3544"/>
    <mergeCell ref="G3545:H3545"/>
    <mergeCell ref="G3546:H3546"/>
    <mergeCell ref="G3547:I3547"/>
    <mergeCell ref="C3539:E3539"/>
    <mergeCell ref="C3540:E3540"/>
    <mergeCell ref="G3541:H3541"/>
    <mergeCell ref="A3542:B3542"/>
    <mergeCell ref="C3542:E3542"/>
    <mergeCell ref="A3535:I3535"/>
    <mergeCell ref="A3536:B3536"/>
    <mergeCell ref="C3536:E3536"/>
    <mergeCell ref="C3537:E3537"/>
    <mergeCell ref="C3538:E3538"/>
    <mergeCell ref="C3530:E3530"/>
    <mergeCell ref="C3531:E3531"/>
    <mergeCell ref="G3532:H3532"/>
    <mergeCell ref="G3533:H3533"/>
    <mergeCell ref="G3534:I3534"/>
    <mergeCell ref="C3526:E3526"/>
    <mergeCell ref="C3527:E3527"/>
    <mergeCell ref="G3528:H3528"/>
    <mergeCell ref="A3529:B3529"/>
    <mergeCell ref="C3529:E3529"/>
    <mergeCell ref="A3522:I3522"/>
    <mergeCell ref="A3523:B3523"/>
    <mergeCell ref="C3523:E3523"/>
    <mergeCell ref="C3524:E3524"/>
    <mergeCell ref="C3525:E3525"/>
    <mergeCell ref="C3517:E3517"/>
    <mergeCell ref="C3518:E3518"/>
    <mergeCell ref="G3519:H3519"/>
    <mergeCell ref="G3520:H3520"/>
    <mergeCell ref="G3521:I3521"/>
    <mergeCell ref="C3512:E3512"/>
    <mergeCell ref="C3513:E3513"/>
    <mergeCell ref="C3514:E3514"/>
    <mergeCell ref="G3515:H3515"/>
    <mergeCell ref="A3516:B3516"/>
    <mergeCell ref="C3516:E3516"/>
    <mergeCell ref="G3508:H3508"/>
    <mergeCell ref="G3509:I3509"/>
    <mergeCell ref="A3510:I3510"/>
    <mergeCell ref="A3511:B3511"/>
    <mergeCell ref="C3511:E3511"/>
    <mergeCell ref="A3504:B3504"/>
    <mergeCell ref="C3504:E3504"/>
    <mergeCell ref="C3505:E3505"/>
    <mergeCell ref="C3506:E3506"/>
    <mergeCell ref="G3507:H3507"/>
    <mergeCell ref="A3500:B3500"/>
    <mergeCell ref="C3500:E3500"/>
    <mergeCell ref="C3501:E3501"/>
    <mergeCell ref="C3502:E3502"/>
    <mergeCell ref="G3503:H3503"/>
    <mergeCell ref="C3495:E3495"/>
    <mergeCell ref="G3496:H3496"/>
    <mergeCell ref="G3497:H3497"/>
    <mergeCell ref="G3498:I3498"/>
    <mergeCell ref="A3499:I3499"/>
    <mergeCell ref="C3491:E3491"/>
    <mergeCell ref="G3492:H3492"/>
    <mergeCell ref="A3493:B3493"/>
    <mergeCell ref="C3493:E3493"/>
    <mergeCell ref="C3494:E3494"/>
    <mergeCell ref="A3487:I3487"/>
    <mergeCell ref="A3488:B3488"/>
    <mergeCell ref="C3488:E3488"/>
    <mergeCell ref="C3489:E3489"/>
    <mergeCell ref="C3490:E3490"/>
    <mergeCell ref="C3482:E3482"/>
    <mergeCell ref="C3483:E3483"/>
    <mergeCell ref="G3484:H3484"/>
    <mergeCell ref="G3485:H3485"/>
    <mergeCell ref="G3486:I3486"/>
    <mergeCell ref="C3478:E3478"/>
    <mergeCell ref="C3479:E3479"/>
    <mergeCell ref="G3480:H3480"/>
    <mergeCell ref="A3481:B3481"/>
    <mergeCell ref="C3481:E3481"/>
    <mergeCell ref="A3474:I3474"/>
    <mergeCell ref="A3475:B3475"/>
    <mergeCell ref="C3475:E3475"/>
    <mergeCell ref="C3476:E3476"/>
    <mergeCell ref="C3477:E3477"/>
    <mergeCell ref="C3469:E3469"/>
    <mergeCell ref="C3470:E3470"/>
    <mergeCell ref="G3471:H3471"/>
    <mergeCell ref="G3472:H3472"/>
    <mergeCell ref="G3473:I3473"/>
    <mergeCell ref="C3465:E3465"/>
    <mergeCell ref="C3466:E3466"/>
    <mergeCell ref="G3467:H3467"/>
    <mergeCell ref="A3468:B3468"/>
    <mergeCell ref="C3468:E3468"/>
    <mergeCell ref="A3461:I3461"/>
    <mergeCell ref="A3462:B3462"/>
    <mergeCell ref="C3462:E3462"/>
    <mergeCell ref="C3463:E3463"/>
    <mergeCell ref="C3464:E3464"/>
    <mergeCell ref="C3456:E3456"/>
    <mergeCell ref="C3457:E3457"/>
    <mergeCell ref="G3458:H3458"/>
    <mergeCell ref="G3459:H3459"/>
    <mergeCell ref="G3460:I3460"/>
    <mergeCell ref="C3452:E3452"/>
    <mergeCell ref="C3453:E3453"/>
    <mergeCell ref="G3454:H3454"/>
    <mergeCell ref="A3455:B3455"/>
    <mergeCell ref="C3455:E3455"/>
    <mergeCell ref="A3448:I3448"/>
    <mergeCell ref="A3449:B3449"/>
    <mergeCell ref="C3449:E3449"/>
    <mergeCell ref="C3450:E3450"/>
    <mergeCell ref="C3451:E3451"/>
    <mergeCell ref="C3443:E3443"/>
    <mergeCell ref="C3444:E3444"/>
    <mergeCell ref="G3445:H3445"/>
    <mergeCell ref="G3446:H3446"/>
    <mergeCell ref="G3447:I3447"/>
    <mergeCell ref="C3439:E3439"/>
    <mergeCell ref="C3440:E3440"/>
    <mergeCell ref="G3441:H3441"/>
    <mergeCell ref="A3442:B3442"/>
    <mergeCell ref="C3442:E3442"/>
    <mergeCell ref="A3435:I3435"/>
    <mergeCell ref="A3436:B3436"/>
    <mergeCell ref="C3436:E3436"/>
    <mergeCell ref="C3437:E3437"/>
    <mergeCell ref="C3438:E3438"/>
    <mergeCell ref="C3430:E3430"/>
    <mergeCell ref="C3431:E3431"/>
    <mergeCell ref="G3432:H3432"/>
    <mergeCell ref="G3433:H3433"/>
    <mergeCell ref="G3434:I3434"/>
    <mergeCell ref="C3426:E3426"/>
    <mergeCell ref="C3427:E3427"/>
    <mergeCell ref="G3428:H3428"/>
    <mergeCell ref="A3429:B3429"/>
    <mergeCell ref="C3429:E3429"/>
    <mergeCell ref="A3422:I3422"/>
    <mergeCell ref="A3423:B3423"/>
    <mergeCell ref="C3423:E3423"/>
    <mergeCell ref="C3424:E3424"/>
    <mergeCell ref="C3425:E3425"/>
    <mergeCell ref="C3417:E3417"/>
    <mergeCell ref="C3418:E3418"/>
    <mergeCell ref="G3419:H3419"/>
    <mergeCell ref="G3420:H3420"/>
    <mergeCell ref="G3421:I3421"/>
    <mergeCell ref="C3413:E3413"/>
    <mergeCell ref="C3414:E3414"/>
    <mergeCell ref="G3415:H3415"/>
    <mergeCell ref="A3416:B3416"/>
    <mergeCell ref="C3416:E3416"/>
    <mergeCell ref="A3409:I3409"/>
    <mergeCell ref="A3410:B3410"/>
    <mergeCell ref="C3410:E3410"/>
    <mergeCell ref="C3411:E3411"/>
    <mergeCell ref="C3412:E3412"/>
    <mergeCell ref="C3404:E3404"/>
    <mergeCell ref="C3405:E3405"/>
    <mergeCell ref="G3406:H3406"/>
    <mergeCell ref="G3407:H3407"/>
    <mergeCell ref="G3408:I3408"/>
    <mergeCell ref="C3400:E3400"/>
    <mergeCell ref="C3401:E3401"/>
    <mergeCell ref="G3402:H3402"/>
    <mergeCell ref="A3403:B3403"/>
    <mergeCell ref="C3403:E3403"/>
    <mergeCell ref="G3395:H3395"/>
    <mergeCell ref="G3396:H3396"/>
    <mergeCell ref="G3397:I3397"/>
    <mergeCell ref="A3398:I3398"/>
    <mergeCell ref="A3399:B3399"/>
    <mergeCell ref="C3399:E3399"/>
    <mergeCell ref="G3391:H3391"/>
    <mergeCell ref="A3392:B3392"/>
    <mergeCell ref="C3392:E3392"/>
    <mergeCell ref="C3393:E3393"/>
    <mergeCell ref="C3394:E3394"/>
    <mergeCell ref="A3387:I3387"/>
    <mergeCell ref="A3388:B3388"/>
    <mergeCell ref="C3388:E3388"/>
    <mergeCell ref="C3389:E3389"/>
    <mergeCell ref="C3390:E3390"/>
    <mergeCell ref="C3382:E3382"/>
    <mergeCell ref="C3383:E3383"/>
    <mergeCell ref="G3384:H3384"/>
    <mergeCell ref="G3385:H3385"/>
    <mergeCell ref="G3386:I3386"/>
    <mergeCell ref="C3378:E3378"/>
    <mergeCell ref="C3379:E3379"/>
    <mergeCell ref="G3380:H3380"/>
    <mergeCell ref="A3381:B3381"/>
    <mergeCell ref="C3381:E3381"/>
    <mergeCell ref="G3373:H3373"/>
    <mergeCell ref="G3374:H3374"/>
    <mergeCell ref="G3375:I3375"/>
    <mergeCell ref="A3376:I3376"/>
    <mergeCell ref="A3377:B3377"/>
    <mergeCell ref="C3377:E3377"/>
    <mergeCell ref="G3369:H3369"/>
    <mergeCell ref="A3370:B3370"/>
    <mergeCell ref="C3370:E3370"/>
    <mergeCell ref="C3371:E3371"/>
    <mergeCell ref="C3372:E3372"/>
    <mergeCell ref="A3365:I3365"/>
    <mergeCell ref="A3366:B3366"/>
    <mergeCell ref="C3366:E3366"/>
    <mergeCell ref="C3367:E3367"/>
    <mergeCell ref="C3368:E3368"/>
    <mergeCell ref="C3360:E3360"/>
    <mergeCell ref="C3361:E3361"/>
    <mergeCell ref="G3362:H3362"/>
    <mergeCell ref="G3363:H3363"/>
    <mergeCell ref="G3364:I3364"/>
    <mergeCell ref="C3356:E3356"/>
    <mergeCell ref="C3357:E3357"/>
    <mergeCell ref="G3358:H3358"/>
    <mergeCell ref="A3359:B3359"/>
    <mergeCell ref="C3359:E3359"/>
    <mergeCell ref="A3352:C3352"/>
    <mergeCell ref="G3352:H3352"/>
    <mergeCell ref="G3353:I3353"/>
    <mergeCell ref="A3354:I3354"/>
    <mergeCell ref="A3355:B3355"/>
    <mergeCell ref="C3355:E3355"/>
    <mergeCell ref="A3348:B3348"/>
    <mergeCell ref="C3348:E3348"/>
    <mergeCell ref="C3349:E3349"/>
    <mergeCell ref="C3350:E3350"/>
    <mergeCell ref="G3351:H3351"/>
    <mergeCell ref="A3344:I3344"/>
    <mergeCell ref="A3345:B3345"/>
    <mergeCell ref="C3345:E3345"/>
    <mergeCell ref="C3346:E3346"/>
    <mergeCell ref="G3347:H3347"/>
    <mergeCell ref="C3339:E3339"/>
    <mergeCell ref="C3340:E3340"/>
    <mergeCell ref="G3341:H3341"/>
    <mergeCell ref="G3342:H3342"/>
    <mergeCell ref="G3343:I3343"/>
    <mergeCell ref="A3335:B3335"/>
    <mergeCell ref="C3335:E3335"/>
    <mergeCell ref="C3336:E3336"/>
    <mergeCell ref="G3337:H3337"/>
    <mergeCell ref="A3338:B3338"/>
    <mergeCell ref="C3338:E3338"/>
    <mergeCell ref="C3330:E3330"/>
    <mergeCell ref="G3331:H3331"/>
    <mergeCell ref="G3332:H3332"/>
    <mergeCell ref="G3333:I3333"/>
    <mergeCell ref="A3334:I3334"/>
    <mergeCell ref="C3326:E3326"/>
    <mergeCell ref="C3327:E3327"/>
    <mergeCell ref="G3328:H3328"/>
    <mergeCell ref="A3329:B3329"/>
    <mergeCell ref="C3329:E3329"/>
    <mergeCell ref="A3322:B3322"/>
    <mergeCell ref="C3322:E3322"/>
    <mergeCell ref="C3323:E3323"/>
    <mergeCell ref="G3324:H3324"/>
    <mergeCell ref="A3325:B3325"/>
    <mergeCell ref="C3325:E3325"/>
    <mergeCell ref="G3318:H3318"/>
    <mergeCell ref="A3319:C3319"/>
    <mergeCell ref="G3319:H3319"/>
    <mergeCell ref="G3320:I3320"/>
    <mergeCell ref="A3321:I3321"/>
    <mergeCell ref="G3314:H3314"/>
    <mergeCell ref="A3315:B3315"/>
    <mergeCell ref="C3315:E3315"/>
    <mergeCell ref="C3316:E3316"/>
    <mergeCell ref="C3317:E3317"/>
    <mergeCell ref="G3310:I3310"/>
    <mergeCell ref="A3311:I3311"/>
    <mergeCell ref="A3312:B3312"/>
    <mergeCell ref="C3312:E3312"/>
    <mergeCell ref="C3313:E3313"/>
    <mergeCell ref="A3305:B3305"/>
    <mergeCell ref="C3305:E3305"/>
    <mergeCell ref="C3306:E3306"/>
    <mergeCell ref="G3307:H3307"/>
    <mergeCell ref="A3308:C3309"/>
    <mergeCell ref="G3308:H3308"/>
    <mergeCell ref="A3301:B3301"/>
    <mergeCell ref="C3301:E3301"/>
    <mergeCell ref="C3302:E3302"/>
    <mergeCell ref="C3303:E3303"/>
    <mergeCell ref="G3304:H3304"/>
    <mergeCell ref="A3297:B3297"/>
    <mergeCell ref="C3297:E3297"/>
    <mergeCell ref="C3298:E3298"/>
    <mergeCell ref="C3299:E3299"/>
    <mergeCell ref="G3300:H3300"/>
    <mergeCell ref="C3292:E3292"/>
    <mergeCell ref="G3293:H3293"/>
    <mergeCell ref="G3294:H3294"/>
    <mergeCell ref="G3295:I3295"/>
    <mergeCell ref="A3296:I3296"/>
    <mergeCell ref="C3288:E3288"/>
    <mergeCell ref="G3289:H3289"/>
    <mergeCell ref="A3290:B3290"/>
    <mergeCell ref="C3290:E3290"/>
    <mergeCell ref="C3291:E3291"/>
    <mergeCell ref="G3283:H3283"/>
    <mergeCell ref="G3284:H3284"/>
    <mergeCell ref="G3285:I3285"/>
    <mergeCell ref="A3286:I3286"/>
    <mergeCell ref="A3287:B3287"/>
    <mergeCell ref="C3287:E3287"/>
    <mergeCell ref="G3279:H3279"/>
    <mergeCell ref="A3280:B3280"/>
    <mergeCell ref="C3280:E3280"/>
    <mergeCell ref="C3281:E3281"/>
    <mergeCell ref="C3282:E3282"/>
    <mergeCell ref="G3275:I3275"/>
    <mergeCell ref="A3276:I3276"/>
    <mergeCell ref="A3277:B3277"/>
    <mergeCell ref="C3277:E3277"/>
    <mergeCell ref="C3278:E3278"/>
    <mergeCell ref="C3271:E3271"/>
    <mergeCell ref="C3272:E3272"/>
    <mergeCell ref="G3273:H3273"/>
    <mergeCell ref="A3274:C3274"/>
    <mergeCell ref="G3274:H3274"/>
    <mergeCell ref="G3266:H3266"/>
    <mergeCell ref="G3267:H3267"/>
    <mergeCell ref="G3268:I3268"/>
    <mergeCell ref="A3269:I3269"/>
    <mergeCell ref="A3270:B3270"/>
    <mergeCell ref="C3270:E3270"/>
    <mergeCell ref="G3262:H3262"/>
    <mergeCell ref="A3263:B3263"/>
    <mergeCell ref="C3263:E3263"/>
    <mergeCell ref="C3264:E3264"/>
    <mergeCell ref="C3265:E3265"/>
    <mergeCell ref="G3258:I3258"/>
    <mergeCell ref="A3259:I3259"/>
    <mergeCell ref="A3260:B3260"/>
    <mergeCell ref="C3260:E3260"/>
    <mergeCell ref="C3261:E3261"/>
    <mergeCell ref="C3253:E3253"/>
    <mergeCell ref="C3254:E3254"/>
    <mergeCell ref="G3255:H3255"/>
    <mergeCell ref="A3256:C3257"/>
    <mergeCell ref="G3256:H3256"/>
    <mergeCell ref="A3249:B3249"/>
    <mergeCell ref="C3249:E3249"/>
    <mergeCell ref="C3250:E3250"/>
    <mergeCell ref="G3251:H3251"/>
    <mergeCell ref="A3252:B3252"/>
    <mergeCell ref="C3252:E3252"/>
    <mergeCell ref="G3244:H3244"/>
    <mergeCell ref="A3245:C3246"/>
    <mergeCell ref="G3245:H3245"/>
    <mergeCell ref="G3247:I3247"/>
    <mergeCell ref="A3248:I3248"/>
    <mergeCell ref="C3240:E3240"/>
    <mergeCell ref="G3241:H3241"/>
    <mergeCell ref="A3242:B3242"/>
    <mergeCell ref="C3242:E3242"/>
    <mergeCell ref="C3243:E3243"/>
    <mergeCell ref="C3236:E3236"/>
    <mergeCell ref="G3237:H3237"/>
    <mergeCell ref="A3238:B3238"/>
    <mergeCell ref="C3238:E3238"/>
    <mergeCell ref="C3239:E3239"/>
    <mergeCell ref="A3231:C3232"/>
    <mergeCell ref="G3231:H3231"/>
    <mergeCell ref="G3233:I3233"/>
    <mergeCell ref="A3234:I3234"/>
    <mergeCell ref="A3235:B3235"/>
    <mergeCell ref="C3235:E3235"/>
    <mergeCell ref="G3227:H3227"/>
    <mergeCell ref="A3228:B3228"/>
    <mergeCell ref="C3228:E3228"/>
    <mergeCell ref="C3229:E3229"/>
    <mergeCell ref="G3230:H3230"/>
    <mergeCell ref="G3223:H3223"/>
    <mergeCell ref="A3224:B3224"/>
    <mergeCell ref="C3224:E3224"/>
    <mergeCell ref="C3225:E3225"/>
    <mergeCell ref="C3226:E3226"/>
    <mergeCell ref="G3219:I3219"/>
    <mergeCell ref="A3220:I3220"/>
    <mergeCell ref="A3221:B3221"/>
    <mergeCell ref="C3221:E3221"/>
    <mergeCell ref="C3222:E3222"/>
    <mergeCell ref="A3215:B3215"/>
    <mergeCell ref="C3215:E3215"/>
    <mergeCell ref="C3216:E3216"/>
    <mergeCell ref="G3217:H3217"/>
    <mergeCell ref="G3218:H3218"/>
    <mergeCell ref="A3211:B3211"/>
    <mergeCell ref="C3211:E3211"/>
    <mergeCell ref="C3212:E3212"/>
    <mergeCell ref="C3213:E3213"/>
    <mergeCell ref="G3214:H3214"/>
    <mergeCell ref="A3207:I3207"/>
    <mergeCell ref="A3208:B3208"/>
    <mergeCell ref="C3208:E3208"/>
    <mergeCell ref="C3209:E3209"/>
    <mergeCell ref="G3210:H3210"/>
    <mergeCell ref="C3202:E3202"/>
    <mergeCell ref="G3203:H3203"/>
    <mergeCell ref="A3204:C3205"/>
    <mergeCell ref="G3204:H3204"/>
    <mergeCell ref="G3206:I3206"/>
    <mergeCell ref="G3198:H3198"/>
    <mergeCell ref="A3199:B3199"/>
    <mergeCell ref="C3199:E3199"/>
    <mergeCell ref="C3200:E3200"/>
    <mergeCell ref="C3201:E3201"/>
    <mergeCell ref="A3194:I3194"/>
    <mergeCell ref="A3195:B3195"/>
    <mergeCell ref="C3195:E3195"/>
    <mergeCell ref="C3196:E3196"/>
    <mergeCell ref="C3197:E3197"/>
    <mergeCell ref="C3189:E3189"/>
    <mergeCell ref="G3190:H3190"/>
    <mergeCell ref="A3191:C3192"/>
    <mergeCell ref="G3191:H3191"/>
    <mergeCell ref="G3193:I3193"/>
    <mergeCell ref="G3185:H3185"/>
    <mergeCell ref="A3186:B3186"/>
    <mergeCell ref="C3186:E3186"/>
    <mergeCell ref="C3187:E3187"/>
    <mergeCell ref="C3188:E3188"/>
    <mergeCell ref="A3181:I3181"/>
    <mergeCell ref="A3182:B3182"/>
    <mergeCell ref="C3182:E3182"/>
    <mergeCell ref="C3183:E3183"/>
    <mergeCell ref="C3184:E3184"/>
    <mergeCell ref="C3176:E3176"/>
    <mergeCell ref="G3177:H3177"/>
    <mergeCell ref="A3178:C3179"/>
    <mergeCell ref="G3178:H3178"/>
    <mergeCell ref="G3180:I3180"/>
    <mergeCell ref="A3172:I3172"/>
    <mergeCell ref="A3173:B3173"/>
    <mergeCell ref="C3173:E3173"/>
    <mergeCell ref="C3174:E3174"/>
    <mergeCell ref="C3175:E3175"/>
    <mergeCell ref="C3167:E3167"/>
    <mergeCell ref="G3168:H3168"/>
    <mergeCell ref="A3169:C3170"/>
    <mergeCell ref="G3169:H3169"/>
    <mergeCell ref="G3171:I3171"/>
    <mergeCell ref="A3163:I3163"/>
    <mergeCell ref="A3164:B3164"/>
    <mergeCell ref="C3164:E3164"/>
    <mergeCell ref="C3165:E3165"/>
    <mergeCell ref="C3166:E3166"/>
    <mergeCell ref="C3158:E3158"/>
    <mergeCell ref="G3159:H3159"/>
    <mergeCell ref="A3160:C3161"/>
    <mergeCell ref="G3160:H3160"/>
    <mergeCell ref="G3162:I3162"/>
    <mergeCell ref="A3154:I3154"/>
    <mergeCell ref="A3155:B3155"/>
    <mergeCell ref="C3155:E3155"/>
    <mergeCell ref="C3156:E3156"/>
    <mergeCell ref="C3157:E3157"/>
    <mergeCell ref="C3149:E3149"/>
    <mergeCell ref="C3150:E3150"/>
    <mergeCell ref="G3151:H3151"/>
    <mergeCell ref="G3152:H3152"/>
    <mergeCell ref="G3153:I3153"/>
    <mergeCell ref="C3145:E3145"/>
    <mergeCell ref="C3146:E3146"/>
    <mergeCell ref="G3147:H3147"/>
    <mergeCell ref="A3148:B3148"/>
    <mergeCell ref="C3148:E3148"/>
    <mergeCell ref="G3140:H3140"/>
    <mergeCell ref="G3141:H3141"/>
    <mergeCell ref="G3142:I3142"/>
    <mergeCell ref="A3143:I3143"/>
    <mergeCell ref="A3144:B3144"/>
    <mergeCell ref="C3144:E3144"/>
    <mergeCell ref="G3136:H3136"/>
    <mergeCell ref="A3137:B3137"/>
    <mergeCell ref="C3137:E3137"/>
    <mergeCell ref="C3138:E3138"/>
    <mergeCell ref="C3139:E3139"/>
    <mergeCell ref="A3132:I3132"/>
    <mergeCell ref="A3133:B3133"/>
    <mergeCell ref="C3133:E3133"/>
    <mergeCell ref="C3134:E3134"/>
    <mergeCell ref="C3135:E3135"/>
    <mergeCell ref="C3127:E3127"/>
    <mergeCell ref="C3128:E3128"/>
    <mergeCell ref="G3129:H3129"/>
    <mergeCell ref="G3130:H3130"/>
    <mergeCell ref="G3131:I3131"/>
    <mergeCell ref="C3123:E3123"/>
    <mergeCell ref="C3124:E3124"/>
    <mergeCell ref="G3125:H3125"/>
    <mergeCell ref="A3126:B3126"/>
    <mergeCell ref="C3126:E3126"/>
    <mergeCell ref="G3118:H3118"/>
    <mergeCell ref="G3119:H3119"/>
    <mergeCell ref="G3120:I3120"/>
    <mergeCell ref="A3121:I3121"/>
    <mergeCell ref="A3122:B3122"/>
    <mergeCell ref="C3122:E3122"/>
    <mergeCell ref="G3114:H3114"/>
    <mergeCell ref="A3115:B3115"/>
    <mergeCell ref="C3115:E3115"/>
    <mergeCell ref="C3116:E3116"/>
    <mergeCell ref="C3117:E3117"/>
    <mergeCell ref="A3110:I3110"/>
    <mergeCell ref="A3111:B3111"/>
    <mergeCell ref="C3111:E3111"/>
    <mergeCell ref="C3112:E3112"/>
    <mergeCell ref="C3113:E3113"/>
    <mergeCell ref="C3105:E3105"/>
    <mergeCell ref="C3106:E3106"/>
    <mergeCell ref="G3107:H3107"/>
    <mergeCell ref="G3108:H3108"/>
    <mergeCell ref="G3109:I3109"/>
    <mergeCell ref="C3101:E3101"/>
    <mergeCell ref="C3102:E3102"/>
    <mergeCell ref="G3103:H3103"/>
    <mergeCell ref="A3104:B3104"/>
    <mergeCell ref="C3104:E3104"/>
    <mergeCell ref="G3097:H3097"/>
    <mergeCell ref="G3098:I3098"/>
    <mergeCell ref="A3099:I3099"/>
    <mergeCell ref="A3100:B3100"/>
    <mergeCell ref="C3100:E3100"/>
    <mergeCell ref="A3093:B3093"/>
    <mergeCell ref="C3093:E3093"/>
    <mergeCell ref="C3094:E3094"/>
    <mergeCell ref="C3095:E3095"/>
    <mergeCell ref="G3096:H3096"/>
    <mergeCell ref="A3089:B3089"/>
    <mergeCell ref="C3089:E3089"/>
    <mergeCell ref="C3090:E3090"/>
    <mergeCell ref="C3091:E3091"/>
    <mergeCell ref="G3092:H3092"/>
    <mergeCell ref="C3084:E3084"/>
    <mergeCell ref="G3085:H3085"/>
    <mergeCell ref="G3086:H3086"/>
    <mergeCell ref="G3087:I3087"/>
    <mergeCell ref="A3088:I3088"/>
    <mergeCell ref="C3080:E3080"/>
    <mergeCell ref="G3081:H3081"/>
    <mergeCell ref="A3082:B3082"/>
    <mergeCell ref="C3082:E3082"/>
    <mergeCell ref="C3083:E3083"/>
    <mergeCell ref="G3076:H3076"/>
    <mergeCell ref="G3077:I3077"/>
    <mergeCell ref="A3078:I3078"/>
    <mergeCell ref="A3079:B3079"/>
    <mergeCell ref="C3079:E3079"/>
    <mergeCell ref="A3072:B3072"/>
    <mergeCell ref="C3072:E3072"/>
    <mergeCell ref="C3073:E3073"/>
    <mergeCell ref="C3074:E3074"/>
    <mergeCell ref="G3075:H3075"/>
    <mergeCell ref="A3068:I3068"/>
    <mergeCell ref="A3069:B3069"/>
    <mergeCell ref="C3069:E3069"/>
    <mergeCell ref="C3070:E3070"/>
    <mergeCell ref="G3071:H3071"/>
    <mergeCell ref="C3063:E3063"/>
    <mergeCell ref="C3064:E3064"/>
    <mergeCell ref="G3065:H3065"/>
    <mergeCell ref="G3066:H3066"/>
    <mergeCell ref="G3067:I3067"/>
    <mergeCell ref="A3059:B3059"/>
    <mergeCell ref="C3059:E3059"/>
    <mergeCell ref="C3060:E3060"/>
    <mergeCell ref="G3061:H3061"/>
    <mergeCell ref="A3062:B3062"/>
    <mergeCell ref="C3062:E3062"/>
    <mergeCell ref="C3054:E3054"/>
    <mergeCell ref="G3055:H3055"/>
    <mergeCell ref="G3056:H3056"/>
    <mergeCell ref="G3057:I3057"/>
    <mergeCell ref="A3058:I3058"/>
    <mergeCell ref="C3050:E3050"/>
    <mergeCell ref="G3051:H3051"/>
    <mergeCell ref="A3052:B3052"/>
    <mergeCell ref="C3052:E3052"/>
    <mergeCell ref="C3053:E3053"/>
    <mergeCell ref="G3046:H3046"/>
    <mergeCell ref="G3047:I3047"/>
    <mergeCell ref="A3048:I3048"/>
    <mergeCell ref="A3049:B3049"/>
    <mergeCell ref="C3049:E3049"/>
    <mergeCell ref="A3042:B3042"/>
    <mergeCell ref="C3042:E3042"/>
    <mergeCell ref="C3043:E3043"/>
    <mergeCell ref="C3044:E3044"/>
    <mergeCell ref="G3045:H3045"/>
    <mergeCell ref="A3038:I3038"/>
    <mergeCell ref="A3039:B3039"/>
    <mergeCell ref="C3039:E3039"/>
    <mergeCell ref="C3040:E3040"/>
    <mergeCell ref="G3041:H3041"/>
    <mergeCell ref="C3033:E3033"/>
    <mergeCell ref="G3034:H3034"/>
    <mergeCell ref="A3035:C3036"/>
    <mergeCell ref="G3035:H3035"/>
    <mergeCell ref="G3037:I3037"/>
    <mergeCell ref="C3029:E3029"/>
    <mergeCell ref="G3030:H3030"/>
    <mergeCell ref="A3031:B3031"/>
    <mergeCell ref="C3031:E3031"/>
    <mergeCell ref="C3032:E3032"/>
    <mergeCell ref="G3024:H3024"/>
    <mergeCell ref="G3025:H3025"/>
    <mergeCell ref="G3026:I3026"/>
    <mergeCell ref="A3027:I3027"/>
    <mergeCell ref="A3028:B3028"/>
    <mergeCell ref="C3028:E3028"/>
    <mergeCell ref="G3020:H3020"/>
    <mergeCell ref="A3021:B3021"/>
    <mergeCell ref="C3021:E3021"/>
    <mergeCell ref="C3022:E3022"/>
    <mergeCell ref="C3023:E3023"/>
    <mergeCell ref="G3016:I3016"/>
    <mergeCell ref="A3017:I3017"/>
    <mergeCell ref="A3018:B3018"/>
    <mergeCell ref="C3018:E3018"/>
    <mergeCell ref="C3019:E3019"/>
    <mergeCell ref="A3012:B3012"/>
    <mergeCell ref="C3012:E3012"/>
    <mergeCell ref="C3013:E3013"/>
    <mergeCell ref="G3014:H3014"/>
    <mergeCell ref="G3015:H3015"/>
    <mergeCell ref="A3008:B3008"/>
    <mergeCell ref="C3008:E3008"/>
    <mergeCell ref="C3009:E3009"/>
    <mergeCell ref="C3010:E3010"/>
    <mergeCell ref="G3011:H3011"/>
    <mergeCell ref="C3003:E3003"/>
    <mergeCell ref="G3004:H3004"/>
    <mergeCell ref="G3005:H3005"/>
    <mergeCell ref="G3006:I3006"/>
    <mergeCell ref="A3007:I3007"/>
    <mergeCell ref="C2999:E2999"/>
    <mergeCell ref="G3000:H3000"/>
    <mergeCell ref="A3001:B3001"/>
    <mergeCell ref="C3001:E3001"/>
    <mergeCell ref="C3002:E3002"/>
    <mergeCell ref="C2995:E2995"/>
    <mergeCell ref="G2996:H2996"/>
    <mergeCell ref="A2997:B2997"/>
    <mergeCell ref="C2997:E2997"/>
    <mergeCell ref="C2998:E2998"/>
    <mergeCell ref="G2991:I2991"/>
    <mergeCell ref="A2992:I2992"/>
    <mergeCell ref="A2993:B2993"/>
    <mergeCell ref="C2993:E2993"/>
    <mergeCell ref="C2994:E2994"/>
    <mergeCell ref="C2987:E2987"/>
    <mergeCell ref="C2988:E2988"/>
    <mergeCell ref="G2989:H2989"/>
    <mergeCell ref="A2990:C2990"/>
    <mergeCell ref="G2990:H2990"/>
    <mergeCell ref="C2983:E2983"/>
    <mergeCell ref="C2984:E2984"/>
    <mergeCell ref="G2985:H2985"/>
    <mergeCell ref="A2986:B2986"/>
    <mergeCell ref="C2986:E2986"/>
    <mergeCell ref="C2978:E2978"/>
    <mergeCell ref="C2979:E2979"/>
    <mergeCell ref="C2980:E2980"/>
    <mergeCell ref="G2981:H2981"/>
    <mergeCell ref="A2982:B2982"/>
    <mergeCell ref="C2982:E2982"/>
    <mergeCell ref="G2973:H2973"/>
    <mergeCell ref="G2974:H2974"/>
    <mergeCell ref="G2975:I2975"/>
    <mergeCell ref="A2976:I2976"/>
    <mergeCell ref="A2977:B2977"/>
    <mergeCell ref="C2977:E2977"/>
    <mergeCell ref="G2969:H2969"/>
    <mergeCell ref="A2970:B2970"/>
    <mergeCell ref="C2970:E2970"/>
    <mergeCell ref="C2971:E2971"/>
    <mergeCell ref="C2972:E2972"/>
    <mergeCell ref="G2965:H2965"/>
    <mergeCell ref="A2966:B2966"/>
    <mergeCell ref="C2966:E2966"/>
    <mergeCell ref="C2967:E2967"/>
    <mergeCell ref="C2968:E2968"/>
    <mergeCell ref="A2961:I2961"/>
    <mergeCell ref="A2962:B2962"/>
    <mergeCell ref="C2962:E2962"/>
    <mergeCell ref="C2963:E2963"/>
    <mergeCell ref="C2964:E2964"/>
    <mergeCell ref="C2956:E2956"/>
    <mergeCell ref="G2957:H2957"/>
    <mergeCell ref="A2958:C2959"/>
    <mergeCell ref="G2958:H2958"/>
    <mergeCell ref="G2960:I2960"/>
    <mergeCell ref="C2952:E2952"/>
    <mergeCell ref="G2953:H2953"/>
    <mergeCell ref="A2954:B2954"/>
    <mergeCell ref="C2954:E2954"/>
    <mergeCell ref="C2955:E2955"/>
    <mergeCell ref="G2948:H2948"/>
    <mergeCell ref="A2949:B2949"/>
    <mergeCell ref="C2949:E2949"/>
    <mergeCell ref="C2950:E2950"/>
    <mergeCell ref="C2951:E2951"/>
    <mergeCell ref="A2944:B2944"/>
    <mergeCell ref="C2944:E2944"/>
    <mergeCell ref="C2945:E2945"/>
    <mergeCell ref="C2946:E2946"/>
    <mergeCell ref="C2947:E2947"/>
    <mergeCell ref="A2940:B2940"/>
    <mergeCell ref="C2940:E2940"/>
    <mergeCell ref="C2941:E2941"/>
    <mergeCell ref="C2942:E2942"/>
    <mergeCell ref="G2943:H2943"/>
    <mergeCell ref="C2935:E2935"/>
    <mergeCell ref="G2936:H2936"/>
    <mergeCell ref="G2937:H2937"/>
    <mergeCell ref="G2938:I2938"/>
    <mergeCell ref="A2939:I2939"/>
    <mergeCell ref="C2931:E2931"/>
    <mergeCell ref="G2932:H2932"/>
    <mergeCell ref="A2933:B2933"/>
    <mergeCell ref="C2933:E2933"/>
    <mergeCell ref="C2934:E2934"/>
    <mergeCell ref="G2927:I2927"/>
    <mergeCell ref="A2928:I2928"/>
    <mergeCell ref="A2929:B2929"/>
    <mergeCell ref="C2929:E2929"/>
    <mergeCell ref="C2930:E2930"/>
    <mergeCell ref="A2923:B2923"/>
    <mergeCell ref="C2923:E2923"/>
    <mergeCell ref="C2924:E2924"/>
    <mergeCell ref="G2925:H2925"/>
    <mergeCell ref="G2926:H2926"/>
    <mergeCell ref="A2919:B2919"/>
    <mergeCell ref="C2919:E2919"/>
    <mergeCell ref="C2920:E2920"/>
    <mergeCell ref="C2921:E2921"/>
    <mergeCell ref="G2922:H2922"/>
    <mergeCell ref="G2915:H2915"/>
    <mergeCell ref="A2916:B2916"/>
    <mergeCell ref="C2916:E2916"/>
    <mergeCell ref="C2917:E2917"/>
    <mergeCell ref="G2918:H2918"/>
    <mergeCell ref="A2911:I2911"/>
    <mergeCell ref="A2912:B2912"/>
    <mergeCell ref="C2912:E2912"/>
    <mergeCell ref="C2913:E2913"/>
    <mergeCell ref="C2914:E2914"/>
    <mergeCell ref="C2906:E2906"/>
    <mergeCell ref="C2907:E2907"/>
    <mergeCell ref="G2908:H2908"/>
    <mergeCell ref="G2909:H2909"/>
    <mergeCell ref="G2910:I2910"/>
    <mergeCell ref="C2902:E2902"/>
    <mergeCell ref="G2903:H2903"/>
    <mergeCell ref="A2904:B2904"/>
    <mergeCell ref="C2904:E2904"/>
    <mergeCell ref="C2905:E2905"/>
    <mergeCell ref="C2898:E2898"/>
    <mergeCell ref="G2899:H2899"/>
    <mergeCell ref="A2900:B2900"/>
    <mergeCell ref="C2900:E2900"/>
    <mergeCell ref="C2901:E2901"/>
    <mergeCell ref="G2894:I2894"/>
    <mergeCell ref="A2895:I2895"/>
    <mergeCell ref="A2896:B2896"/>
    <mergeCell ref="C2896:E2896"/>
    <mergeCell ref="C2897:E2897"/>
    <mergeCell ref="C2889:E2889"/>
    <mergeCell ref="C2890:E2890"/>
    <mergeCell ref="C2891:E2891"/>
    <mergeCell ref="G2892:H2892"/>
    <mergeCell ref="G2893:H2893"/>
    <mergeCell ref="C2885:E2885"/>
    <mergeCell ref="C2886:E2886"/>
    <mergeCell ref="G2887:H2887"/>
    <mergeCell ref="A2888:B2888"/>
    <mergeCell ref="C2888:E2888"/>
    <mergeCell ref="C2881:E2881"/>
    <mergeCell ref="C2882:E2882"/>
    <mergeCell ref="G2883:H2883"/>
    <mergeCell ref="A2884:B2884"/>
    <mergeCell ref="C2884:E2884"/>
    <mergeCell ref="G2877:I2877"/>
    <mergeCell ref="A2878:I2878"/>
    <mergeCell ref="A2879:B2879"/>
    <mergeCell ref="C2879:E2879"/>
    <mergeCell ref="C2880:E2880"/>
    <mergeCell ref="A2873:B2873"/>
    <mergeCell ref="C2873:E2873"/>
    <mergeCell ref="C2874:E2874"/>
    <mergeCell ref="G2875:H2875"/>
    <mergeCell ref="A2876:C2876"/>
    <mergeCell ref="G2876:H2876"/>
    <mergeCell ref="A2869:B2869"/>
    <mergeCell ref="C2869:E2869"/>
    <mergeCell ref="C2870:E2870"/>
    <mergeCell ref="C2871:E2871"/>
    <mergeCell ref="G2872:H2872"/>
    <mergeCell ref="A2865:B2865"/>
    <mergeCell ref="C2865:E2865"/>
    <mergeCell ref="C2866:E2866"/>
    <mergeCell ref="C2867:E2867"/>
    <mergeCell ref="G2868:H2868"/>
    <mergeCell ref="G2861:H2861"/>
    <mergeCell ref="A2862:C2862"/>
    <mergeCell ref="G2862:H2862"/>
    <mergeCell ref="G2863:I2863"/>
    <mergeCell ref="A2864:I2864"/>
    <mergeCell ref="C2857:E2857"/>
    <mergeCell ref="G2858:H2858"/>
    <mergeCell ref="A2859:B2859"/>
    <mergeCell ref="C2859:E2859"/>
    <mergeCell ref="C2860:E2860"/>
    <mergeCell ref="C2853:E2853"/>
    <mergeCell ref="G2854:H2854"/>
    <mergeCell ref="A2855:B2855"/>
    <mergeCell ref="C2855:E2855"/>
    <mergeCell ref="C2856:E2856"/>
    <mergeCell ref="G2849:H2849"/>
    <mergeCell ref="G2850:I2850"/>
    <mergeCell ref="A2851:I2851"/>
    <mergeCell ref="A2852:B2852"/>
    <mergeCell ref="C2852:E2852"/>
    <mergeCell ref="A2845:B2845"/>
    <mergeCell ref="C2845:E2845"/>
    <mergeCell ref="C2846:E2846"/>
    <mergeCell ref="C2847:E2847"/>
    <mergeCell ref="G2848:H2848"/>
    <mergeCell ref="C2840:E2840"/>
    <mergeCell ref="C2841:E2841"/>
    <mergeCell ref="C2842:E2842"/>
    <mergeCell ref="C2843:E2843"/>
    <mergeCell ref="G2844:H2844"/>
    <mergeCell ref="A2835:C2836"/>
    <mergeCell ref="G2835:H2835"/>
    <mergeCell ref="G2837:I2837"/>
    <mergeCell ref="A2838:I2838"/>
    <mergeCell ref="A2839:B2839"/>
    <mergeCell ref="C2839:E2839"/>
    <mergeCell ref="A2831:B2831"/>
    <mergeCell ref="C2831:E2831"/>
    <mergeCell ref="C2832:E2832"/>
    <mergeCell ref="C2833:E2833"/>
    <mergeCell ref="G2834:H2834"/>
    <mergeCell ref="A2827:B2827"/>
    <mergeCell ref="C2827:E2827"/>
    <mergeCell ref="C2828:E2828"/>
    <mergeCell ref="C2829:E2829"/>
    <mergeCell ref="G2830:H2830"/>
    <mergeCell ref="C2822:E2822"/>
    <mergeCell ref="C2823:E2823"/>
    <mergeCell ref="C2824:E2824"/>
    <mergeCell ref="C2825:E2825"/>
    <mergeCell ref="G2826:H2826"/>
    <mergeCell ref="A2818:I2818"/>
    <mergeCell ref="A2819:B2819"/>
    <mergeCell ref="C2819:E2819"/>
    <mergeCell ref="C2820:E2820"/>
    <mergeCell ref="C2821:E2821"/>
    <mergeCell ref="C2814:E2814"/>
    <mergeCell ref="G2815:H2815"/>
    <mergeCell ref="A2816:C2816"/>
    <mergeCell ref="G2816:H2816"/>
    <mergeCell ref="G2817:I2817"/>
    <mergeCell ref="C2810:E2810"/>
    <mergeCell ref="G2811:H2811"/>
    <mergeCell ref="A2812:B2812"/>
    <mergeCell ref="C2812:E2812"/>
    <mergeCell ref="C2813:E2813"/>
    <mergeCell ref="C2806:E2806"/>
    <mergeCell ref="G2807:H2807"/>
    <mergeCell ref="A2808:B2808"/>
    <mergeCell ref="C2808:E2808"/>
    <mergeCell ref="C2809:E2809"/>
    <mergeCell ref="A2802:B2802"/>
    <mergeCell ref="C2802:E2802"/>
    <mergeCell ref="C2803:E2803"/>
    <mergeCell ref="C2804:E2804"/>
    <mergeCell ref="C2805:E2805"/>
    <mergeCell ref="C2797:E2797"/>
    <mergeCell ref="G2798:H2798"/>
    <mergeCell ref="G2799:H2799"/>
    <mergeCell ref="G2800:I2800"/>
    <mergeCell ref="A2801:I2801"/>
    <mergeCell ref="C2793:E2793"/>
    <mergeCell ref="C2794:E2794"/>
    <mergeCell ref="G2795:H2795"/>
    <mergeCell ref="A2796:B2796"/>
    <mergeCell ref="C2796:E2796"/>
    <mergeCell ref="G2788:H2788"/>
    <mergeCell ref="G2789:H2789"/>
    <mergeCell ref="G2790:I2790"/>
    <mergeCell ref="A2791:I2791"/>
    <mergeCell ref="A2792:B2792"/>
    <mergeCell ref="C2792:E2792"/>
    <mergeCell ref="C2784:E2784"/>
    <mergeCell ref="G2785:H2785"/>
    <mergeCell ref="A2786:B2786"/>
    <mergeCell ref="C2786:E2786"/>
    <mergeCell ref="C2787:E2787"/>
    <mergeCell ref="C2780:E2780"/>
    <mergeCell ref="G2781:H2781"/>
    <mergeCell ref="A2782:B2782"/>
    <mergeCell ref="C2782:E2782"/>
    <mergeCell ref="C2783:E2783"/>
    <mergeCell ref="A2776:I2776"/>
    <mergeCell ref="A2777:B2777"/>
    <mergeCell ref="C2777:E2777"/>
    <mergeCell ref="C2778:E2778"/>
    <mergeCell ref="C2779:E2779"/>
    <mergeCell ref="C2772:E2772"/>
    <mergeCell ref="G2773:H2773"/>
    <mergeCell ref="A2774:C2774"/>
    <mergeCell ref="G2774:H2774"/>
    <mergeCell ref="G2775:I2775"/>
    <mergeCell ref="G2768:H2768"/>
    <mergeCell ref="A2769:B2769"/>
    <mergeCell ref="C2769:E2769"/>
    <mergeCell ref="C2770:E2770"/>
    <mergeCell ref="C2771:E2771"/>
    <mergeCell ref="C2764:E2764"/>
    <mergeCell ref="G2765:H2765"/>
    <mergeCell ref="A2766:B2766"/>
    <mergeCell ref="C2766:E2766"/>
    <mergeCell ref="C2767:E2767"/>
    <mergeCell ref="G2760:I2760"/>
    <mergeCell ref="A2761:I2761"/>
    <mergeCell ref="A2762:B2762"/>
    <mergeCell ref="C2762:E2762"/>
    <mergeCell ref="C2763:E2763"/>
    <mergeCell ref="A2756:B2756"/>
    <mergeCell ref="C2756:E2756"/>
    <mergeCell ref="C2757:E2757"/>
    <mergeCell ref="G2758:H2758"/>
    <mergeCell ref="G2759:H2759"/>
    <mergeCell ref="A2752:B2752"/>
    <mergeCell ref="C2752:E2752"/>
    <mergeCell ref="C2753:E2753"/>
    <mergeCell ref="C2754:E2754"/>
    <mergeCell ref="G2755:H2755"/>
    <mergeCell ref="A2748:B2748"/>
    <mergeCell ref="C2748:E2748"/>
    <mergeCell ref="C2749:E2749"/>
    <mergeCell ref="C2750:E2750"/>
    <mergeCell ref="G2751:H2751"/>
    <mergeCell ref="C2743:E2743"/>
    <mergeCell ref="G2744:H2744"/>
    <mergeCell ref="G2745:H2745"/>
    <mergeCell ref="G2746:I2746"/>
    <mergeCell ref="A2747:I2747"/>
    <mergeCell ref="C2739:E2739"/>
    <mergeCell ref="C2740:E2740"/>
    <mergeCell ref="G2741:H2741"/>
    <mergeCell ref="A2742:B2742"/>
    <mergeCell ref="C2742:E2742"/>
    <mergeCell ref="C2735:E2735"/>
    <mergeCell ref="C2736:E2736"/>
    <mergeCell ref="G2737:H2737"/>
    <mergeCell ref="A2738:B2738"/>
    <mergeCell ref="C2738:E2738"/>
    <mergeCell ref="G2730:H2730"/>
    <mergeCell ref="G2731:H2731"/>
    <mergeCell ref="G2732:I2732"/>
    <mergeCell ref="A2733:I2733"/>
    <mergeCell ref="A2734:B2734"/>
    <mergeCell ref="C2734:E2734"/>
    <mergeCell ref="C2726:E2726"/>
    <mergeCell ref="G2727:H2727"/>
    <mergeCell ref="A2728:B2728"/>
    <mergeCell ref="C2728:E2728"/>
    <mergeCell ref="C2729:E2729"/>
    <mergeCell ref="C2722:E2722"/>
    <mergeCell ref="G2723:H2723"/>
    <mergeCell ref="A2724:B2724"/>
    <mergeCell ref="C2724:E2724"/>
    <mergeCell ref="C2725:E2725"/>
    <mergeCell ref="G2718:I2718"/>
    <mergeCell ref="A2719:I2719"/>
    <mergeCell ref="A2720:B2720"/>
    <mergeCell ref="C2720:E2720"/>
    <mergeCell ref="C2721:E2721"/>
    <mergeCell ref="A2714:B2714"/>
    <mergeCell ref="C2714:E2714"/>
    <mergeCell ref="C2715:E2715"/>
    <mergeCell ref="G2716:H2716"/>
    <mergeCell ref="G2717:H2717"/>
    <mergeCell ref="A2710:B2710"/>
    <mergeCell ref="C2710:E2710"/>
    <mergeCell ref="C2711:E2711"/>
    <mergeCell ref="C2712:E2712"/>
    <mergeCell ref="G2713:H2713"/>
    <mergeCell ref="A2706:B2706"/>
    <mergeCell ref="C2706:E2706"/>
    <mergeCell ref="C2707:E2707"/>
    <mergeCell ref="C2708:E2708"/>
    <mergeCell ref="G2709:H2709"/>
    <mergeCell ref="G2701:H2701"/>
    <mergeCell ref="A2702:C2703"/>
    <mergeCell ref="G2702:H2702"/>
    <mergeCell ref="G2704:I2704"/>
    <mergeCell ref="A2705:I2705"/>
    <mergeCell ref="A2697:B2697"/>
    <mergeCell ref="C2697:E2697"/>
    <mergeCell ref="C2698:E2698"/>
    <mergeCell ref="C2699:E2699"/>
    <mergeCell ref="C2700:E2700"/>
    <mergeCell ref="A2693:B2693"/>
    <mergeCell ref="C2693:E2693"/>
    <mergeCell ref="C2694:E2694"/>
    <mergeCell ref="C2695:E2695"/>
    <mergeCell ref="G2696:H2696"/>
    <mergeCell ref="C2688:E2688"/>
    <mergeCell ref="C2689:E2689"/>
    <mergeCell ref="C2690:E2690"/>
    <mergeCell ref="C2691:E2691"/>
    <mergeCell ref="G2692:H2692"/>
    <mergeCell ref="G2684:H2684"/>
    <mergeCell ref="G2685:I2685"/>
    <mergeCell ref="A2686:I2686"/>
    <mergeCell ref="A2687:B2687"/>
    <mergeCell ref="C2687:E2687"/>
    <mergeCell ref="A2680:B2680"/>
    <mergeCell ref="C2680:E2680"/>
    <mergeCell ref="C2681:E2681"/>
    <mergeCell ref="C2682:E2682"/>
    <mergeCell ref="G2683:H2683"/>
    <mergeCell ref="A2676:B2676"/>
    <mergeCell ref="C2676:E2676"/>
    <mergeCell ref="C2677:E2677"/>
    <mergeCell ref="C2678:E2678"/>
    <mergeCell ref="G2679:H2679"/>
    <mergeCell ref="C2671:E2671"/>
    <mergeCell ref="C2672:E2672"/>
    <mergeCell ref="C2673:E2673"/>
    <mergeCell ref="C2674:E2674"/>
    <mergeCell ref="G2675:H2675"/>
    <mergeCell ref="G2666:H2666"/>
    <mergeCell ref="G2667:H2667"/>
    <mergeCell ref="G2668:I2668"/>
    <mergeCell ref="A2669:I2669"/>
    <mergeCell ref="A2670:B2670"/>
    <mergeCell ref="C2670:E2670"/>
    <mergeCell ref="C2662:E2662"/>
    <mergeCell ref="G2663:H2663"/>
    <mergeCell ref="A2664:B2664"/>
    <mergeCell ref="C2664:E2664"/>
    <mergeCell ref="C2665:E2665"/>
    <mergeCell ref="C2658:E2658"/>
    <mergeCell ref="G2659:H2659"/>
    <mergeCell ref="A2660:B2660"/>
    <mergeCell ref="C2660:E2660"/>
    <mergeCell ref="C2661:E2661"/>
    <mergeCell ref="G2654:I2654"/>
    <mergeCell ref="A2655:I2655"/>
    <mergeCell ref="A2656:B2656"/>
    <mergeCell ref="C2656:E2656"/>
    <mergeCell ref="C2657:E2657"/>
    <mergeCell ref="C2649:E2649"/>
    <mergeCell ref="C2650:E2650"/>
    <mergeCell ref="C2651:E2651"/>
    <mergeCell ref="G2652:H2652"/>
    <mergeCell ref="A2653:C2653"/>
    <mergeCell ref="G2653:H2653"/>
    <mergeCell ref="A2645:B2645"/>
    <mergeCell ref="C2645:E2645"/>
    <mergeCell ref="C2646:E2646"/>
    <mergeCell ref="G2647:H2647"/>
    <mergeCell ref="A2648:B2648"/>
    <mergeCell ref="C2648:E2648"/>
    <mergeCell ref="A2641:B2641"/>
    <mergeCell ref="C2641:E2641"/>
    <mergeCell ref="C2642:E2642"/>
    <mergeCell ref="C2643:E2643"/>
    <mergeCell ref="G2644:H2644"/>
    <mergeCell ref="C2636:E2636"/>
    <mergeCell ref="G2637:H2637"/>
    <mergeCell ref="G2638:H2638"/>
    <mergeCell ref="G2639:I2639"/>
    <mergeCell ref="A2640:I2640"/>
    <mergeCell ref="C2632:E2632"/>
    <mergeCell ref="C2633:E2633"/>
    <mergeCell ref="G2634:H2634"/>
    <mergeCell ref="A2635:B2635"/>
    <mergeCell ref="C2635:E2635"/>
    <mergeCell ref="C2627:E2627"/>
    <mergeCell ref="C2628:E2628"/>
    <mergeCell ref="C2629:E2629"/>
    <mergeCell ref="G2630:H2630"/>
    <mergeCell ref="A2631:B2631"/>
    <mergeCell ref="C2631:E2631"/>
    <mergeCell ref="C2622:E2622"/>
    <mergeCell ref="C2623:E2623"/>
    <mergeCell ref="C2624:E2624"/>
    <mergeCell ref="G2625:H2625"/>
    <mergeCell ref="A2626:B2626"/>
    <mergeCell ref="C2626:E2626"/>
    <mergeCell ref="G2618:I2618"/>
    <mergeCell ref="A2619:I2619"/>
    <mergeCell ref="A2620:B2620"/>
    <mergeCell ref="C2620:E2620"/>
    <mergeCell ref="C2621:E2621"/>
    <mergeCell ref="A2614:B2614"/>
    <mergeCell ref="C2614:E2614"/>
    <mergeCell ref="C2615:E2615"/>
    <mergeCell ref="G2616:H2616"/>
    <mergeCell ref="G2617:H2617"/>
    <mergeCell ref="A2610:B2610"/>
    <mergeCell ref="C2610:E2610"/>
    <mergeCell ref="C2611:E2611"/>
    <mergeCell ref="C2612:E2612"/>
    <mergeCell ref="G2613:H2613"/>
    <mergeCell ref="A2606:B2606"/>
    <mergeCell ref="C2606:E2606"/>
    <mergeCell ref="C2607:E2607"/>
    <mergeCell ref="C2608:E2608"/>
    <mergeCell ref="G2609:H2609"/>
    <mergeCell ref="C2601:E2601"/>
    <mergeCell ref="G2602:H2602"/>
    <mergeCell ref="G2603:H2603"/>
    <mergeCell ref="G2604:I2604"/>
    <mergeCell ref="A2605:I2605"/>
    <mergeCell ref="C2597:E2597"/>
    <mergeCell ref="C2598:E2598"/>
    <mergeCell ref="G2599:H2599"/>
    <mergeCell ref="A2600:B2600"/>
    <mergeCell ref="C2600:E2600"/>
    <mergeCell ref="C2593:E2593"/>
    <mergeCell ref="C2594:E2594"/>
    <mergeCell ref="G2595:H2595"/>
    <mergeCell ref="A2596:B2596"/>
    <mergeCell ref="C2596:E2596"/>
    <mergeCell ref="G2588:H2588"/>
    <mergeCell ref="G2589:H2589"/>
    <mergeCell ref="G2590:I2590"/>
    <mergeCell ref="A2591:I2591"/>
    <mergeCell ref="A2592:B2592"/>
    <mergeCell ref="C2592:E2592"/>
    <mergeCell ref="C2584:E2584"/>
    <mergeCell ref="G2585:H2585"/>
    <mergeCell ref="A2586:B2586"/>
    <mergeCell ref="C2586:E2586"/>
    <mergeCell ref="C2587:E2587"/>
    <mergeCell ref="C2580:E2580"/>
    <mergeCell ref="G2581:H2581"/>
    <mergeCell ref="A2582:B2582"/>
    <mergeCell ref="C2582:E2582"/>
    <mergeCell ref="C2583:E2583"/>
    <mergeCell ref="G2576:I2576"/>
    <mergeCell ref="A2577:I2577"/>
    <mergeCell ref="A2578:B2578"/>
    <mergeCell ref="C2578:E2578"/>
    <mergeCell ref="C2579:E2579"/>
    <mergeCell ref="C2571:E2571"/>
    <mergeCell ref="C2572:E2572"/>
    <mergeCell ref="C2573:E2573"/>
    <mergeCell ref="G2574:H2574"/>
    <mergeCell ref="A2575:C2575"/>
    <mergeCell ref="G2575:H2575"/>
    <mergeCell ref="A2567:B2567"/>
    <mergeCell ref="C2567:E2567"/>
    <mergeCell ref="C2568:E2568"/>
    <mergeCell ref="G2569:H2569"/>
    <mergeCell ref="A2570:B2570"/>
    <mergeCell ref="C2570:E2570"/>
    <mergeCell ref="A2563:B2563"/>
    <mergeCell ref="C2563:E2563"/>
    <mergeCell ref="C2564:E2564"/>
    <mergeCell ref="C2565:E2565"/>
    <mergeCell ref="G2566:H2566"/>
    <mergeCell ref="C2558:E2558"/>
    <mergeCell ref="G2559:H2559"/>
    <mergeCell ref="G2560:H2560"/>
    <mergeCell ref="G2561:I2561"/>
    <mergeCell ref="A2562:I2562"/>
    <mergeCell ref="C2554:E2554"/>
    <mergeCell ref="G2555:H2555"/>
    <mergeCell ref="A2556:B2556"/>
    <mergeCell ref="C2556:E2556"/>
    <mergeCell ref="C2557:E2557"/>
    <mergeCell ref="C2549:E2549"/>
    <mergeCell ref="C2550:E2550"/>
    <mergeCell ref="C2551:E2551"/>
    <mergeCell ref="C2552:E2552"/>
    <mergeCell ref="C2553:E2553"/>
    <mergeCell ref="C2545:E2545"/>
    <mergeCell ref="C2546:E2546"/>
    <mergeCell ref="G2547:H2547"/>
    <mergeCell ref="A2548:B2548"/>
    <mergeCell ref="C2548:E2548"/>
    <mergeCell ref="G2541:H2541"/>
    <mergeCell ref="G2542:I2542"/>
    <mergeCell ref="A2543:I2543"/>
    <mergeCell ref="A2544:B2544"/>
    <mergeCell ref="C2544:E2544"/>
    <mergeCell ref="G2537:H2537"/>
    <mergeCell ref="A2538:B2538"/>
    <mergeCell ref="C2538:E2538"/>
    <mergeCell ref="C2539:E2539"/>
    <mergeCell ref="G2540:H2540"/>
    <mergeCell ref="G2533:H2533"/>
    <mergeCell ref="A2534:B2534"/>
    <mergeCell ref="C2534:E2534"/>
    <mergeCell ref="C2535:E2535"/>
    <mergeCell ref="C2536:E2536"/>
    <mergeCell ref="G2529:H2529"/>
    <mergeCell ref="A2530:B2530"/>
    <mergeCell ref="C2530:E2530"/>
    <mergeCell ref="C2531:E2531"/>
    <mergeCell ref="C2532:E2532"/>
    <mergeCell ref="A2525:B2525"/>
    <mergeCell ref="C2525:E2525"/>
    <mergeCell ref="C2526:E2526"/>
    <mergeCell ref="C2527:E2527"/>
    <mergeCell ref="C2528:E2528"/>
    <mergeCell ref="C2520:E2520"/>
    <mergeCell ref="G2521:H2521"/>
    <mergeCell ref="G2522:H2522"/>
    <mergeCell ref="G2523:I2523"/>
    <mergeCell ref="A2524:I2524"/>
    <mergeCell ref="C2516:E2516"/>
    <mergeCell ref="C2517:E2517"/>
    <mergeCell ref="G2518:H2518"/>
    <mergeCell ref="A2519:B2519"/>
    <mergeCell ref="C2519:E2519"/>
    <mergeCell ref="C2512:E2512"/>
    <mergeCell ref="C2513:E2513"/>
    <mergeCell ref="G2514:H2514"/>
    <mergeCell ref="A2515:B2515"/>
    <mergeCell ref="C2515:E2515"/>
    <mergeCell ref="G2508:H2508"/>
    <mergeCell ref="G2509:I2509"/>
    <mergeCell ref="A2510:I2510"/>
    <mergeCell ref="A2511:B2511"/>
    <mergeCell ref="C2511:E2511"/>
    <mergeCell ref="A2504:B2504"/>
    <mergeCell ref="C2504:E2504"/>
    <mergeCell ref="C2505:E2505"/>
    <mergeCell ref="C2506:E2506"/>
    <mergeCell ref="G2507:H2507"/>
    <mergeCell ref="G2500:H2500"/>
    <mergeCell ref="A2501:B2501"/>
    <mergeCell ref="C2501:E2501"/>
    <mergeCell ref="C2502:E2502"/>
    <mergeCell ref="G2503:H2503"/>
    <mergeCell ref="A2496:I2496"/>
    <mergeCell ref="A2497:B2497"/>
    <mergeCell ref="C2497:E2497"/>
    <mergeCell ref="C2498:E2498"/>
    <mergeCell ref="C2499:E2499"/>
    <mergeCell ref="C2491:E2491"/>
    <mergeCell ref="C2492:E2492"/>
    <mergeCell ref="G2493:H2493"/>
    <mergeCell ref="G2494:H2494"/>
    <mergeCell ref="G2495:I2495"/>
    <mergeCell ref="C2486:E2486"/>
    <mergeCell ref="C2487:E2487"/>
    <mergeCell ref="C2488:E2488"/>
    <mergeCell ref="G2489:H2489"/>
    <mergeCell ref="A2490:B2490"/>
    <mergeCell ref="C2490:E2490"/>
    <mergeCell ref="A2482:B2482"/>
    <mergeCell ref="C2482:E2482"/>
    <mergeCell ref="C2483:E2483"/>
    <mergeCell ref="C2484:E2484"/>
    <mergeCell ref="C2485:E2485"/>
    <mergeCell ref="A2478:B2478"/>
    <mergeCell ref="C2478:E2478"/>
    <mergeCell ref="C2479:E2479"/>
    <mergeCell ref="C2480:E2480"/>
    <mergeCell ref="G2481:H2481"/>
    <mergeCell ref="C2473:E2473"/>
    <mergeCell ref="G2474:H2474"/>
    <mergeCell ref="G2475:H2475"/>
    <mergeCell ref="G2476:I2476"/>
    <mergeCell ref="A2477:I2477"/>
    <mergeCell ref="C2469:E2469"/>
    <mergeCell ref="C2470:E2470"/>
    <mergeCell ref="G2471:H2471"/>
    <mergeCell ref="A2472:B2472"/>
    <mergeCell ref="C2472:E2472"/>
    <mergeCell ref="C2465:E2465"/>
    <mergeCell ref="C2466:E2466"/>
    <mergeCell ref="G2467:H2467"/>
    <mergeCell ref="A2468:B2468"/>
    <mergeCell ref="C2468:E2468"/>
    <mergeCell ref="G2461:H2461"/>
    <mergeCell ref="G2462:I2462"/>
    <mergeCell ref="A2463:I2463"/>
    <mergeCell ref="A2464:B2464"/>
    <mergeCell ref="C2464:E2464"/>
    <mergeCell ref="G2457:H2457"/>
    <mergeCell ref="A2458:B2458"/>
    <mergeCell ref="C2458:E2458"/>
    <mergeCell ref="C2459:E2459"/>
    <mergeCell ref="G2460:H2460"/>
    <mergeCell ref="G2453:H2453"/>
    <mergeCell ref="A2454:B2454"/>
    <mergeCell ref="C2454:E2454"/>
    <mergeCell ref="C2455:E2455"/>
    <mergeCell ref="C2456:E2456"/>
    <mergeCell ref="A2449:I2449"/>
    <mergeCell ref="A2450:B2450"/>
    <mergeCell ref="C2450:E2450"/>
    <mergeCell ref="C2451:E2451"/>
    <mergeCell ref="C2452:E2452"/>
    <mergeCell ref="C2444:E2444"/>
    <mergeCell ref="C2445:E2445"/>
    <mergeCell ref="G2446:H2446"/>
    <mergeCell ref="G2447:H2447"/>
    <mergeCell ref="G2448:I2448"/>
    <mergeCell ref="A2440:B2440"/>
    <mergeCell ref="C2440:E2440"/>
    <mergeCell ref="C2441:E2441"/>
    <mergeCell ref="G2442:H2442"/>
    <mergeCell ref="A2443:B2443"/>
    <mergeCell ref="C2443:E2443"/>
    <mergeCell ref="A2436:B2436"/>
    <mergeCell ref="C2436:E2436"/>
    <mergeCell ref="C2437:E2437"/>
    <mergeCell ref="C2438:E2438"/>
    <mergeCell ref="G2439:H2439"/>
    <mergeCell ref="C2431:E2431"/>
    <mergeCell ref="G2432:H2432"/>
    <mergeCell ref="G2433:H2433"/>
    <mergeCell ref="G2434:I2434"/>
    <mergeCell ref="A2435:I2435"/>
    <mergeCell ref="C2427:E2427"/>
    <mergeCell ref="C2428:E2428"/>
    <mergeCell ref="G2429:H2429"/>
    <mergeCell ref="A2430:B2430"/>
    <mergeCell ref="C2430:E2430"/>
    <mergeCell ref="G2423:H2423"/>
    <mergeCell ref="G2424:I2424"/>
    <mergeCell ref="A2425:I2425"/>
    <mergeCell ref="A2426:B2426"/>
    <mergeCell ref="C2426:E2426"/>
    <mergeCell ref="A2419:B2419"/>
    <mergeCell ref="C2419:E2419"/>
    <mergeCell ref="C2420:E2420"/>
    <mergeCell ref="C2421:E2421"/>
    <mergeCell ref="G2422:H2422"/>
    <mergeCell ref="C2414:E2414"/>
    <mergeCell ref="C2415:E2415"/>
    <mergeCell ref="C2416:E2416"/>
    <mergeCell ref="C2417:E2417"/>
    <mergeCell ref="G2418:H2418"/>
    <mergeCell ref="G2410:H2410"/>
    <mergeCell ref="A2411:B2411"/>
    <mergeCell ref="C2411:E2411"/>
    <mergeCell ref="C2412:E2412"/>
    <mergeCell ref="C2413:E2413"/>
    <mergeCell ref="A2406:I2406"/>
    <mergeCell ref="A2407:B2407"/>
    <mergeCell ref="C2407:E2407"/>
    <mergeCell ref="C2408:E2408"/>
    <mergeCell ref="C2409:E2409"/>
    <mergeCell ref="C2401:E2401"/>
    <mergeCell ref="C2402:E2402"/>
    <mergeCell ref="G2403:H2403"/>
    <mergeCell ref="G2404:H2404"/>
    <mergeCell ref="G2405:I2405"/>
    <mergeCell ref="G2397:H2397"/>
    <mergeCell ref="G2398:I2398"/>
    <mergeCell ref="A2399:I2399"/>
    <mergeCell ref="A2400:B2400"/>
    <mergeCell ref="C2400:E2400"/>
    <mergeCell ref="C2392:E2392"/>
    <mergeCell ref="C2393:E2393"/>
    <mergeCell ref="C2394:E2394"/>
    <mergeCell ref="C2395:E2395"/>
    <mergeCell ref="G2396:H2396"/>
    <mergeCell ref="G2387:H2387"/>
    <mergeCell ref="G2388:H2388"/>
    <mergeCell ref="G2389:I2389"/>
    <mergeCell ref="A2390:I2390"/>
    <mergeCell ref="A2391:B2391"/>
    <mergeCell ref="C2391:E2391"/>
    <mergeCell ref="C2383:E2383"/>
    <mergeCell ref="G2384:H2384"/>
    <mergeCell ref="A2385:B2385"/>
    <mergeCell ref="C2385:E2385"/>
    <mergeCell ref="C2386:E2386"/>
    <mergeCell ref="A2379:I2379"/>
    <mergeCell ref="A2380:B2380"/>
    <mergeCell ref="C2380:E2380"/>
    <mergeCell ref="C2381:E2381"/>
    <mergeCell ref="C2382:E2382"/>
    <mergeCell ref="C2374:E2374"/>
    <mergeCell ref="C2375:E2375"/>
    <mergeCell ref="G2376:H2376"/>
    <mergeCell ref="G2377:H2377"/>
    <mergeCell ref="G2378:I2378"/>
    <mergeCell ref="A2370:C2370"/>
    <mergeCell ref="G2370:H2370"/>
    <mergeCell ref="G2371:I2371"/>
    <mergeCell ref="A2372:I2372"/>
    <mergeCell ref="A2373:B2373"/>
    <mergeCell ref="C2373:E2373"/>
    <mergeCell ref="A2366:B2366"/>
    <mergeCell ref="C2366:E2366"/>
    <mergeCell ref="C2367:E2367"/>
    <mergeCell ref="C2368:E2368"/>
    <mergeCell ref="G2369:H2369"/>
    <mergeCell ref="A2362:I2362"/>
    <mergeCell ref="A2363:B2363"/>
    <mergeCell ref="C2363:E2363"/>
    <mergeCell ref="C2364:E2364"/>
    <mergeCell ref="G2365:H2365"/>
    <mergeCell ref="C2357:E2357"/>
    <mergeCell ref="G2358:H2358"/>
    <mergeCell ref="A2359:C2360"/>
    <mergeCell ref="G2359:H2359"/>
    <mergeCell ref="G2361:I2361"/>
    <mergeCell ref="C2353:E2353"/>
    <mergeCell ref="C2354:E2354"/>
    <mergeCell ref="G2355:H2355"/>
    <mergeCell ref="A2356:B2356"/>
    <mergeCell ref="C2356:E2356"/>
    <mergeCell ref="G2348:H2348"/>
    <mergeCell ref="G2349:H2349"/>
    <mergeCell ref="G2350:I2350"/>
    <mergeCell ref="A2351:I2351"/>
    <mergeCell ref="A2352:B2352"/>
    <mergeCell ref="C2352:E2352"/>
    <mergeCell ref="C2344:E2344"/>
    <mergeCell ref="G2345:H2345"/>
    <mergeCell ref="A2346:B2346"/>
    <mergeCell ref="C2346:E2346"/>
    <mergeCell ref="C2347:E2347"/>
    <mergeCell ref="G2340:H2340"/>
    <mergeCell ref="G2341:I2341"/>
    <mergeCell ref="A2342:I2342"/>
    <mergeCell ref="A2343:B2343"/>
    <mergeCell ref="C2343:E2343"/>
    <mergeCell ref="A2336:B2336"/>
    <mergeCell ref="C2336:E2336"/>
    <mergeCell ref="C2337:E2337"/>
    <mergeCell ref="C2338:E2338"/>
    <mergeCell ref="G2339:H2339"/>
    <mergeCell ref="A2332:I2332"/>
    <mergeCell ref="A2333:B2333"/>
    <mergeCell ref="C2333:E2333"/>
    <mergeCell ref="C2334:E2334"/>
    <mergeCell ref="G2335:H2335"/>
    <mergeCell ref="C2327:E2327"/>
    <mergeCell ref="G2328:H2328"/>
    <mergeCell ref="A2329:C2330"/>
    <mergeCell ref="G2329:H2329"/>
    <mergeCell ref="G2331:I2331"/>
    <mergeCell ref="C2323:E2323"/>
    <mergeCell ref="G2324:H2324"/>
    <mergeCell ref="A2325:B2325"/>
    <mergeCell ref="C2325:E2325"/>
    <mergeCell ref="C2326:E2326"/>
    <mergeCell ref="G2318:H2318"/>
    <mergeCell ref="G2319:H2319"/>
    <mergeCell ref="G2320:I2320"/>
    <mergeCell ref="A2321:I2321"/>
    <mergeCell ref="A2322:B2322"/>
    <mergeCell ref="C2322:E2322"/>
    <mergeCell ref="G2314:H2314"/>
    <mergeCell ref="A2315:B2315"/>
    <mergeCell ref="C2315:E2315"/>
    <mergeCell ref="C2316:E2316"/>
    <mergeCell ref="C2317:E2317"/>
    <mergeCell ref="A2310:I2310"/>
    <mergeCell ref="A2311:B2311"/>
    <mergeCell ref="C2311:E2311"/>
    <mergeCell ref="C2312:E2312"/>
    <mergeCell ref="C2313:E2313"/>
    <mergeCell ref="C2305:E2305"/>
    <mergeCell ref="C2306:E2306"/>
    <mergeCell ref="G2307:H2307"/>
    <mergeCell ref="G2308:H2308"/>
    <mergeCell ref="G2309:I2309"/>
    <mergeCell ref="C2300:E2300"/>
    <mergeCell ref="C2301:E2301"/>
    <mergeCell ref="C2302:E2302"/>
    <mergeCell ref="G2303:H2303"/>
    <mergeCell ref="A2304:B2304"/>
    <mergeCell ref="C2304:E2304"/>
    <mergeCell ref="C2296:E2296"/>
    <mergeCell ref="C2297:E2297"/>
    <mergeCell ref="G2298:H2298"/>
    <mergeCell ref="A2299:B2299"/>
    <mergeCell ref="C2299:E2299"/>
    <mergeCell ref="A2292:I2292"/>
    <mergeCell ref="A2293:B2293"/>
    <mergeCell ref="C2293:E2293"/>
    <mergeCell ref="C2294:E2294"/>
    <mergeCell ref="C2295:E2295"/>
    <mergeCell ref="C2287:E2287"/>
    <mergeCell ref="C2288:E2288"/>
    <mergeCell ref="G2289:H2289"/>
    <mergeCell ref="G2290:H2290"/>
    <mergeCell ref="G2291:I2291"/>
    <mergeCell ref="C2282:E2282"/>
    <mergeCell ref="C2283:E2283"/>
    <mergeCell ref="C2284:E2284"/>
    <mergeCell ref="G2285:H2285"/>
    <mergeCell ref="A2286:B2286"/>
    <mergeCell ref="C2286:E2286"/>
    <mergeCell ref="C2278:E2278"/>
    <mergeCell ref="C2279:E2279"/>
    <mergeCell ref="G2280:H2280"/>
    <mergeCell ref="A2281:B2281"/>
    <mergeCell ref="C2281:E2281"/>
    <mergeCell ref="A2274:I2274"/>
    <mergeCell ref="A2275:B2275"/>
    <mergeCell ref="C2275:E2275"/>
    <mergeCell ref="C2276:E2276"/>
    <mergeCell ref="C2277:E2277"/>
    <mergeCell ref="C2269:E2269"/>
    <mergeCell ref="C2270:E2270"/>
    <mergeCell ref="G2271:H2271"/>
    <mergeCell ref="G2272:H2272"/>
    <mergeCell ref="G2273:I2273"/>
    <mergeCell ref="C2264:E2264"/>
    <mergeCell ref="C2265:E2265"/>
    <mergeCell ref="C2266:E2266"/>
    <mergeCell ref="G2267:H2267"/>
    <mergeCell ref="A2268:B2268"/>
    <mergeCell ref="C2268:E2268"/>
    <mergeCell ref="C2260:E2260"/>
    <mergeCell ref="C2261:E2261"/>
    <mergeCell ref="G2262:H2262"/>
    <mergeCell ref="A2263:B2263"/>
    <mergeCell ref="C2263:E2263"/>
    <mergeCell ref="A2256:I2256"/>
    <mergeCell ref="A2257:B2257"/>
    <mergeCell ref="C2257:E2257"/>
    <mergeCell ref="C2258:E2258"/>
    <mergeCell ref="C2259:E2259"/>
    <mergeCell ref="C2251:E2251"/>
    <mergeCell ref="C2252:E2252"/>
    <mergeCell ref="G2253:H2253"/>
    <mergeCell ref="G2254:H2254"/>
    <mergeCell ref="G2255:I2255"/>
    <mergeCell ref="C2246:E2246"/>
    <mergeCell ref="C2247:E2247"/>
    <mergeCell ref="C2248:E2248"/>
    <mergeCell ref="G2249:H2249"/>
    <mergeCell ref="A2250:B2250"/>
    <mergeCell ref="C2250:E2250"/>
    <mergeCell ref="C2242:E2242"/>
    <mergeCell ref="C2243:E2243"/>
    <mergeCell ref="G2244:H2244"/>
    <mergeCell ref="A2245:B2245"/>
    <mergeCell ref="C2245:E2245"/>
    <mergeCell ref="A2238:I2238"/>
    <mergeCell ref="A2239:B2239"/>
    <mergeCell ref="C2239:E2239"/>
    <mergeCell ref="C2240:E2240"/>
    <mergeCell ref="C2241:E2241"/>
    <mergeCell ref="C2233:E2233"/>
    <mergeCell ref="C2234:E2234"/>
    <mergeCell ref="G2235:H2235"/>
    <mergeCell ref="G2236:H2236"/>
    <mergeCell ref="G2237:I2237"/>
    <mergeCell ref="C2229:E2229"/>
    <mergeCell ref="C2230:E2230"/>
    <mergeCell ref="G2231:H2231"/>
    <mergeCell ref="A2232:B2232"/>
    <mergeCell ref="C2232:E2232"/>
    <mergeCell ref="A2225:I2225"/>
    <mergeCell ref="A2226:B2226"/>
    <mergeCell ref="C2226:E2226"/>
    <mergeCell ref="C2227:E2227"/>
    <mergeCell ref="C2228:E2228"/>
    <mergeCell ref="C2220:E2220"/>
    <mergeCell ref="C2221:E2221"/>
    <mergeCell ref="G2222:H2222"/>
    <mergeCell ref="G2223:H2223"/>
    <mergeCell ref="G2224:I2224"/>
    <mergeCell ref="C2215:E2215"/>
    <mergeCell ref="C2216:E2216"/>
    <mergeCell ref="C2217:E2217"/>
    <mergeCell ref="G2218:H2218"/>
    <mergeCell ref="A2219:B2219"/>
    <mergeCell ref="C2219:E2219"/>
    <mergeCell ref="G2211:I2211"/>
    <mergeCell ref="A2212:I2212"/>
    <mergeCell ref="A2213:B2213"/>
    <mergeCell ref="C2213:E2213"/>
    <mergeCell ref="C2214:E2214"/>
    <mergeCell ref="A2207:B2207"/>
    <mergeCell ref="C2207:E2207"/>
    <mergeCell ref="C2208:E2208"/>
    <mergeCell ref="G2209:H2209"/>
    <mergeCell ref="G2210:H2210"/>
    <mergeCell ref="A2203:B2203"/>
    <mergeCell ref="C2203:E2203"/>
    <mergeCell ref="C2204:E2204"/>
    <mergeCell ref="C2205:E2205"/>
    <mergeCell ref="G2206:H2206"/>
    <mergeCell ref="A2199:B2199"/>
    <mergeCell ref="C2199:E2199"/>
    <mergeCell ref="C2200:E2200"/>
    <mergeCell ref="C2201:E2201"/>
    <mergeCell ref="G2202:H2202"/>
    <mergeCell ref="C2194:E2194"/>
    <mergeCell ref="G2195:H2195"/>
    <mergeCell ref="G2196:H2196"/>
    <mergeCell ref="G2197:I2197"/>
    <mergeCell ref="A2198:I2198"/>
    <mergeCell ref="C2190:E2190"/>
    <mergeCell ref="C2191:E2191"/>
    <mergeCell ref="G2192:H2192"/>
    <mergeCell ref="A2193:B2193"/>
    <mergeCell ref="C2193:E2193"/>
    <mergeCell ref="C2186:E2186"/>
    <mergeCell ref="C2187:E2187"/>
    <mergeCell ref="G2188:H2188"/>
    <mergeCell ref="A2189:B2189"/>
    <mergeCell ref="C2189:E2189"/>
    <mergeCell ref="G2181:H2181"/>
    <mergeCell ref="G2182:H2182"/>
    <mergeCell ref="G2183:I2183"/>
    <mergeCell ref="A2184:I2184"/>
    <mergeCell ref="A2185:B2185"/>
    <mergeCell ref="C2185:E2185"/>
    <mergeCell ref="C2177:E2177"/>
    <mergeCell ref="G2178:H2178"/>
    <mergeCell ref="A2179:B2179"/>
    <mergeCell ref="C2179:E2179"/>
    <mergeCell ref="C2180:E2180"/>
    <mergeCell ref="C2172:E2172"/>
    <mergeCell ref="C2173:E2173"/>
    <mergeCell ref="C2174:E2174"/>
    <mergeCell ref="G2175:H2175"/>
    <mergeCell ref="A2176:B2176"/>
    <mergeCell ref="C2176:E2176"/>
    <mergeCell ref="C2167:E2167"/>
    <mergeCell ref="C2168:E2168"/>
    <mergeCell ref="C2169:E2169"/>
    <mergeCell ref="C2170:E2170"/>
    <mergeCell ref="C2171:E2171"/>
    <mergeCell ref="G2162:H2162"/>
    <mergeCell ref="G2163:H2163"/>
    <mergeCell ref="G2164:I2164"/>
    <mergeCell ref="A2165:I2165"/>
    <mergeCell ref="A2166:B2166"/>
    <mergeCell ref="C2166:E2166"/>
    <mergeCell ref="C2158:E2158"/>
    <mergeCell ref="G2159:H2159"/>
    <mergeCell ref="A2160:B2160"/>
    <mergeCell ref="C2160:E2160"/>
    <mergeCell ref="C2161:E2161"/>
    <mergeCell ref="C2153:E2153"/>
    <mergeCell ref="C2154:E2154"/>
    <mergeCell ref="C2155:E2155"/>
    <mergeCell ref="C2156:E2156"/>
    <mergeCell ref="C2157:E2157"/>
    <mergeCell ref="G2148:H2148"/>
    <mergeCell ref="G2149:H2149"/>
    <mergeCell ref="G2150:I2150"/>
    <mergeCell ref="A2151:I2151"/>
    <mergeCell ref="A2152:B2152"/>
    <mergeCell ref="C2152:E2152"/>
    <mergeCell ref="C2143:E2143"/>
    <mergeCell ref="C2144:E2144"/>
    <mergeCell ref="C2145:E2145"/>
    <mergeCell ref="C2146:E2146"/>
    <mergeCell ref="C2147:E2147"/>
    <mergeCell ref="A2139:I2139"/>
    <mergeCell ref="A2140:B2140"/>
    <mergeCell ref="C2140:E2140"/>
    <mergeCell ref="C2141:E2141"/>
    <mergeCell ref="C2142:E2142"/>
    <mergeCell ref="C2134:E2134"/>
    <mergeCell ref="C2135:E2135"/>
    <mergeCell ref="G2136:H2136"/>
    <mergeCell ref="G2137:H2137"/>
    <mergeCell ref="G2138:I2138"/>
    <mergeCell ref="C2129:E2129"/>
    <mergeCell ref="C2130:E2130"/>
    <mergeCell ref="C2131:E2131"/>
    <mergeCell ref="G2132:H2132"/>
    <mergeCell ref="A2133:B2133"/>
    <mergeCell ref="C2133:E2133"/>
    <mergeCell ref="G2125:H2125"/>
    <mergeCell ref="G2126:I2126"/>
    <mergeCell ref="A2127:I2127"/>
    <mergeCell ref="A2128:B2128"/>
    <mergeCell ref="C2128:E2128"/>
    <mergeCell ref="A2121:B2121"/>
    <mergeCell ref="C2121:E2121"/>
    <mergeCell ref="C2122:E2122"/>
    <mergeCell ref="C2123:E2123"/>
    <mergeCell ref="G2124:H2124"/>
    <mergeCell ref="A2117:I2117"/>
    <mergeCell ref="A2118:B2118"/>
    <mergeCell ref="C2118:E2118"/>
    <mergeCell ref="C2119:E2119"/>
    <mergeCell ref="G2120:H2120"/>
    <mergeCell ref="C2112:E2112"/>
    <mergeCell ref="C2113:E2113"/>
    <mergeCell ref="G2114:H2114"/>
    <mergeCell ref="G2115:H2115"/>
    <mergeCell ref="G2116:I2116"/>
    <mergeCell ref="A2108:B2108"/>
    <mergeCell ref="C2108:E2108"/>
    <mergeCell ref="C2109:E2109"/>
    <mergeCell ref="G2110:H2110"/>
    <mergeCell ref="A2111:B2111"/>
    <mergeCell ref="C2111:E2111"/>
    <mergeCell ref="C2103:E2103"/>
    <mergeCell ref="G2104:H2104"/>
    <mergeCell ref="G2105:H2105"/>
    <mergeCell ref="G2106:I2106"/>
    <mergeCell ref="A2107:I2107"/>
    <mergeCell ref="C2099:E2099"/>
    <mergeCell ref="G2100:H2100"/>
    <mergeCell ref="A2101:B2101"/>
    <mergeCell ref="C2101:E2101"/>
    <mergeCell ref="C2102:E2102"/>
    <mergeCell ref="G2095:H2095"/>
    <mergeCell ref="G2096:I2096"/>
    <mergeCell ref="A2097:I2097"/>
    <mergeCell ref="A2098:B2098"/>
    <mergeCell ref="C2098:E2098"/>
    <mergeCell ref="A2091:B2091"/>
    <mergeCell ref="C2091:E2091"/>
    <mergeCell ref="C2092:E2092"/>
    <mergeCell ref="C2093:E2093"/>
    <mergeCell ref="G2094:H2094"/>
    <mergeCell ref="A2087:I2087"/>
    <mergeCell ref="A2088:B2088"/>
    <mergeCell ref="C2088:E2088"/>
    <mergeCell ref="C2089:E2089"/>
    <mergeCell ref="G2090:H2090"/>
    <mergeCell ref="C2082:E2082"/>
    <mergeCell ref="C2083:E2083"/>
    <mergeCell ref="G2084:H2084"/>
    <mergeCell ref="G2085:H2085"/>
    <mergeCell ref="G2086:I2086"/>
    <mergeCell ref="C2078:E2078"/>
    <mergeCell ref="C2079:E2079"/>
    <mergeCell ref="G2080:H2080"/>
    <mergeCell ref="A2081:B2081"/>
    <mergeCell ref="C2081:E2081"/>
    <mergeCell ref="G2074:H2074"/>
    <mergeCell ref="G2075:I2075"/>
    <mergeCell ref="A2076:I2076"/>
    <mergeCell ref="A2077:B2077"/>
    <mergeCell ref="C2077:E2077"/>
    <mergeCell ref="G2070:H2070"/>
    <mergeCell ref="A2071:B2071"/>
    <mergeCell ref="C2071:E2071"/>
    <mergeCell ref="C2072:E2072"/>
    <mergeCell ref="G2073:H2073"/>
    <mergeCell ref="G2066:I2066"/>
    <mergeCell ref="A2067:I2067"/>
    <mergeCell ref="A2068:B2068"/>
    <mergeCell ref="C2068:E2068"/>
    <mergeCell ref="C2069:E2069"/>
    <mergeCell ref="A2062:B2062"/>
    <mergeCell ref="C2062:E2062"/>
    <mergeCell ref="C2063:E2063"/>
    <mergeCell ref="G2064:H2064"/>
    <mergeCell ref="G2065:H2065"/>
    <mergeCell ref="A2058:I2058"/>
    <mergeCell ref="A2059:B2059"/>
    <mergeCell ref="C2059:E2059"/>
    <mergeCell ref="C2060:E2060"/>
    <mergeCell ref="G2061:H2061"/>
    <mergeCell ref="C2053:E2053"/>
    <mergeCell ref="C2054:E2054"/>
    <mergeCell ref="G2055:H2055"/>
    <mergeCell ref="G2056:H2056"/>
    <mergeCell ref="G2057:I2057"/>
    <mergeCell ref="C2049:E2049"/>
    <mergeCell ref="C2050:E2050"/>
    <mergeCell ref="G2051:H2051"/>
    <mergeCell ref="A2052:B2052"/>
    <mergeCell ref="C2052:E2052"/>
    <mergeCell ref="G2044:H2044"/>
    <mergeCell ref="G2045:H2045"/>
    <mergeCell ref="G2046:I2046"/>
    <mergeCell ref="A2047:I2047"/>
    <mergeCell ref="A2048:B2048"/>
    <mergeCell ref="C2048:E2048"/>
    <mergeCell ref="G2040:H2040"/>
    <mergeCell ref="A2041:B2041"/>
    <mergeCell ref="C2041:E2041"/>
    <mergeCell ref="C2042:E2042"/>
    <mergeCell ref="C2043:E2043"/>
    <mergeCell ref="A2036:B2036"/>
    <mergeCell ref="C2036:E2036"/>
    <mergeCell ref="C2037:E2037"/>
    <mergeCell ref="C2038:E2038"/>
    <mergeCell ref="C2039:E2039"/>
    <mergeCell ref="C2031:E2031"/>
    <mergeCell ref="G2032:H2032"/>
    <mergeCell ref="G2033:H2033"/>
    <mergeCell ref="G2034:I2034"/>
    <mergeCell ref="A2035:I2035"/>
    <mergeCell ref="C2027:E2027"/>
    <mergeCell ref="G2028:H2028"/>
    <mergeCell ref="A2029:B2029"/>
    <mergeCell ref="C2029:E2029"/>
    <mergeCell ref="C2030:E2030"/>
    <mergeCell ref="A2023:B2023"/>
    <mergeCell ref="C2023:E2023"/>
    <mergeCell ref="C2024:E2024"/>
    <mergeCell ref="C2025:E2025"/>
    <mergeCell ref="C2026:E2026"/>
    <mergeCell ref="A2019:B2019"/>
    <mergeCell ref="C2019:E2019"/>
    <mergeCell ref="C2020:E2020"/>
    <mergeCell ref="C2021:E2021"/>
    <mergeCell ref="G2022:H2022"/>
    <mergeCell ref="C2014:E2014"/>
    <mergeCell ref="G2015:H2015"/>
    <mergeCell ref="G2016:H2016"/>
    <mergeCell ref="G2017:I2017"/>
    <mergeCell ref="A2018:I2018"/>
    <mergeCell ref="C2009:E2009"/>
    <mergeCell ref="C2010:E2010"/>
    <mergeCell ref="C2011:E2011"/>
    <mergeCell ref="G2012:H2012"/>
    <mergeCell ref="A2013:B2013"/>
    <mergeCell ref="C2013:E2013"/>
    <mergeCell ref="C2005:E2005"/>
    <mergeCell ref="G2006:H2006"/>
    <mergeCell ref="A2007:B2007"/>
    <mergeCell ref="C2007:E2007"/>
    <mergeCell ref="C2008:E2008"/>
    <mergeCell ref="G2001:I2001"/>
    <mergeCell ref="A2002:I2002"/>
    <mergeCell ref="A2003:B2003"/>
    <mergeCell ref="C2003:E2003"/>
    <mergeCell ref="C2004:E2004"/>
    <mergeCell ref="A1997:B1997"/>
    <mergeCell ref="C1997:E1997"/>
    <mergeCell ref="C1998:E1998"/>
    <mergeCell ref="G1999:H1999"/>
    <mergeCell ref="G2000:H2000"/>
    <mergeCell ref="C1992:E1992"/>
    <mergeCell ref="C1993:E1993"/>
    <mergeCell ref="C1994:E1994"/>
    <mergeCell ref="C1995:E1995"/>
    <mergeCell ref="G1996:H1996"/>
    <mergeCell ref="C1988:E1988"/>
    <mergeCell ref="C1989:E1989"/>
    <mergeCell ref="G1990:H1990"/>
    <mergeCell ref="A1991:B1991"/>
    <mergeCell ref="C1991:E1991"/>
    <mergeCell ref="G1984:H1984"/>
    <mergeCell ref="G1985:I1985"/>
    <mergeCell ref="A1986:I1986"/>
    <mergeCell ref="A1987:B1987"/>
    <mergeCell ref="C1987:E1987"/>
    <mergeCell ref="A1980:B1980"/>
    <mergeCell ref="C1980:E1980"/>
    <mergeCell ref="C1981:E1981"/>
    <mergeCell ref="C1982:E1982"/>
    <mergeCell ref="G1983:H1983"/>
    <mergeCell ref="A1976:I1976"/>
    <mergeCell ref="A1977:B1977"/>
    <mergeCell ref="C1977:E1977"/>
    <mergeCell ref="C1978:E1978"/>
    <mergeCell ref="G1979:H1979"/>
    <mergeCell ref="C1971:E1971"/>
    <mergeCell ref="C1972:E1972"/>
    <mergeCell ref="G1973:H1973"/>
    <mergeCell ref="G1974:H1974"/>
    <mergeCell ref="G1975:I1975"/>
    <mergeCell ref="A1967:B1967"/>
    <mergeCell ref="C1967:E1967"/>
    <mergeCell ref="C1968:E1968"/>
    <mergeCell ref="G1969:H1969"/>
    <mergeCell ref="A1970:B1970"/>
    <mergeCell ref="C1970:E1970"/>
    <mergeCell ref="C1962:E1962"/>
    <mergeCell ref="G1963:H1963"/>
    <mergeCell ref="G1964:H1964"/>
    <mergeCell ref="G1965:I1965"/>
    <mergeCell ref="A1966:I1966"/>
    <mergeCell ref="C1958:E1958"/>
    <mergeCell ref="G1959:H1959"/>
    <mergeCell ref="A1960:B1960"/>
    <mergeCell ref="C1960:E1960"/>
    <mergeCell ref="C1961:E1961"/>
    <mergeCell ref="G1954:H1954"/>
    <mergeCell ref="G1955:I1955"/>
    <mergeCell ref="A1956:I1956"/>
    <mergeCell ref="A1957:B1957"/>
    <mergeCell ref="C1957:E1957"/>
    <mergeCell ref="A1950:B1950"/>
    <mergeCell ref="C1950:E1950"/>
    <mergeCell ref="C1951:E1951"/>
    <mergeCell ref="C1952:E1952"/>
    <mergeCell ref="G1953:H1953"/>
    <mergeCell ref="A1946:B1946"/>
    <mergeCell ref="C1946:E1946"/>
    <mergeCell ref="C1947:E1947"/>
    <mergeCell ref="C1948:E1948"/>
    <mergeCell ref="G1949:H1949"/>
    <mergeCell ref="C1941:E1941"/>
    <mergeCell ref="G1942:H1942"/>
    <mergeCell ref="G1943:H1943"/>
    <mergeCell ref="G1944:I1944"/>
    <mergeCell ref="A1945:I1945"/>
    <mergeCell ref="C1937:E1937"/>
    <mergeCell ref="C1938:E1938"/>
    <mergeCell ref="G1939:H1939"/>
    <mergeCell ref="A1940:B1940"/>
    <mergeCell ref="C1940:E1940"/>
    <mergeCell ref="G1932:H1932"/>
    <mergeCell ref="G1933:H1933"/>
    <mergeCell ref="G1934:I1934"/>
    <mergeCell ref="A1935:I1935"/>
    <mergeCell ref="A1936:B1936"/>
    <mergeCell ref="C1936:E1936"/>
    <mergeCell ref="C1928:E1928"/>
    <mergeCell ref="G1929:H1929"/>
    <mergeCell ref="A1930:B1930"/>
    <mergeCell ref="C1930:E1930"/>
    <mergeCell ref="C1931:E1931"/>
    <mergeCell ref="C1924:E1924"/>
    <mergeCell ref="G1925:H1925"/>
    <mergeCell ref="A1926:B1926"/>
    <mergeCell ref="C1926:E1926"/>
    <mergeCell ref="C1927:E1927"/>
    <mergeCell ref="G1919:H1919"/>
    <mergeCell ref="G1920:H1920"/>
    <mergeCell ref="G1921:I1921"/>
    <mergeCell ref="A1922:I1922"/>
    <mergeCell ref="A1923:B1923"/>
    <mergeCell ref="C1923:E1923"/>
    <mergeCell ref="C1915:E1915"/>
    <mergeCell ref="G1916:H1916"/>
    <mergeCell ref="A1917:B1917"/>
    <mergeCell ref="C1917:E1917"/>
    <mergeCell ref="C1918:E1918"/>
    <mergeCell ref="C1911:E1911"/>
    <mergeCell ref="G1912:H1912"/>
    <mergeCell ref="A1913:B1913"/>
    <mergeCell ref="C1913:E1913"/>
    <mergeCell ref="C1914:E1914"/>
    <mergeCell ref="C1907:E1907"/>
    <mergeCell ref="C1908:E1908"/>
    <mergeCell ref="G1909:H1909"/>
    <mergeCell ref="A1910:B1910"/>
    <mergeCell ref="C1910:E1910"/>
    <mergeCell ref="G1903:H1903"/>
    <mergeCell ref="G1904:I1904"/>
    <mergeCell ref="A1905:I1905"/>
    <mergeCell ref="A1906:B1906"/>
    <mergeCell ref="C1906:E1906"/>
    <mergeCell ref="C1898:E1898"/>
    <mergeCell ref="C1899:E1899"/>
    <mergeCell ref="C1900:E1900"/>
    <mergeCell ref="C1901:E1901"/>
    <mergeCell ref="G1902:H1902"/>
    <mergeCell ref="G1894:H1894"/>
    <mergeCell ref="A1895:B1895"/>
    <mergeCell ref="C1895:E1895"/>
    <mergeCell ref="C1896:E1896"/>
    <mergeCell ref="C1897:E1897"/>
    <mergeCell ref="G1890:I1890"/>
    <mergeCell ref="A1891:I1891"/>
    <mergeCell ref="A1892:B1892"/>
    <mergeCell ref="C1892:E1892"/>
    <mergeCell ref="C1893:E1893"/>
    <mergeCell ref="C1885:E1885"/>
    <mergeCell ref="C1886:E1886"/>
    <mergeCell ref="C1887:E1887"/>
    <mergeCell ref="G1888:H1888"/>
    <mergeCell ref="G1889:H1889"/>
    <mergeCell ref="G1881:H1881"/>
    <mergeCell ref="A1882:B1882"/>
    <mergeCell ref="C1882:E1882"/>
    <mergeCell ref="C1883:E1883"/>
    <mergeCell ref="C1884:E1884"/>
    <mergeCell ref="G1877:H1877"/>
    <mergeCell ref="A1878:B1878"/>
    <mergeCell ref="C1878:E1878"/>
    <mergeCell ref="C1879:E1879"/>
    <mergeCell ref="C1880:E1880"/>
    <mergeCell ref="C1872:E1872"/>
    <mergeCell ref="C1873:E1873"/>
    <mergeCell ref="C1874:E1874"/>
    <mergeCell ref="C1875:E1875"/>
    <mergeCell ref="C1876:E1876"/>
    <mergeCell ref="C1868:E1868"/>
    <mergeCell ref="G1869:H1869"/>
    <mergeCell ref="A1870:B1870"/>
    <mergeCell ref="C1870:E1870"/>
    <mergeCell ref="C1871:E1871"/>
    <mergeCell ref="G1864:I1864"/>
    <mergeCell ref="A1865:I1865"/>
    <mergeCell ref="A1866:B1866"/>
    <mergeCell ref="C1866:E1866"/>
    <mergeCell ref="C1867:E1867"/>
    <mergeCell ref="A1860:B1860"/>
    <mergeCell ref="C1860:E1860"/>
    <mergeCell ref="C1861:E1861"/>
    <mergeCell ref="G1862:H1862"/>
    <mergeCell ref="G1863:H1863"/>
    <mergeCell ref="A1856:B1856"/>
    <mergeCell ref="C1856:E1856"/>
    <mergeCell ref="C1857:E1857"/>
    <mergeCell ref="C1858:E1858"/>
    <mergeCell ref="G1859:H1859"/>
    <mergeCell ref="G1852:H1852"/>
    <mergeCell ref="A1853:B1853"/>
    <mergeCell ref="C1853:E1853"/>
    <mergeCell ref="C1854:E1854"/>
    <mergeCell ref="G1855:H1855"/>
    <mergeCell ref="A1848:I1848"/>
    <mergeCell ref="A1849:B1849"/>
    <mergeCell ref="C1849:E1849"/>
    <mergeCell ref="C1850:E1850"/>
    <mergeCell ref="C1851:E1851"/>
    <mergeCell ref="C1844:E1844"/>
    <mergeCell ref="G1845:H1845"/>
    <mergeCell ref="A1846:C1846"/>
    <mergeCell ref="G1846:H1846"/>
    <mergeCell ref="G1847:I1847"/>
    <mergeCell ref="C1840:E1840"/>
    <mergeCell ref="G1841:H1841"/>
    <mergeCell ref="A1842:B1842"/>
    <mergeCell ref="C1842:E1842"/>
    <mergeCell ref="C1843:E1843"/>
    <mergeCell ref="G1836:I1836"/>
    <mergeCell ref="A1837:I1837"/>
    <mergeCell ref="A1838:B1838"/>
    <mergeCell ref="C1838:E1838"/>
    <mergeCell ref="C1839:E1839"/>
    <mergeCell ref="C1832:E1832"/>
    <mergeCell ref="C1833:E1833"/>
    <mergeCell ref="G1834:H1834"/>
    <mergeCell ref="A1835:C1835"/>
    <mergeCell ref="G1835:H1835"/>
    <mergeCell ref="C1827:E1827"/>
    <mergeCell ref="C1828:E1828"/>
    <mergeCell ref="C1829:E1829"/>
    <mergeCell ref="G1830:H1830"/>
    <mergeCell ref="A1831:B1831"/>
    <mergeCell ref="C1831:E1831"/>
    <mergeCell ref="G1822:H1822"/>
    <mergeCell ref="G1823:H1823"/>
    <mergeCell ref="G1824:I1824"/>
    <mergeCell ref="A1825:I1825"/>
    <mergeCell ref="A1826:B1826"/>
    <mergeCell ref="C1826:E1826"/>
    <mergeCell ref="G1818:H1818"/>
    <mergeCell ref="A1819:B1819"/>
    <mergeCell ref="C1819:E1819"/>
    <mergeCell ref="C1820:E1820"/>
    <mergeCell ref="C1821:E1821"/>
    <mergeCell ref="A1814:I1814"/>
    <mergeCell ref="A1815:B1815"/>
    <mergeCell ref="C1815:E1815"/>
    <mergeCell ref="C1816:E1816"/>
    <mergeCell ref="C1817:E1817"/>
    <mergeCell ref="C1809:E1809"/>
    <mergeCell ref="C1810:E1810"/>
    <mergeCell ref="G1811:H1811"/>
    <mergeCell ref="G1812:H1812"/>
    <mergeCell ref="G1813:I1813"/>
    <mergeCell ref="C1805:E1805"/>
    <mergeCell ref="C1806:E1806"/>
    <mergeCell ref="G1807:H1807"/>
    <mergeCell ref="A1808:B1808"/>
    <mergeCell ref="C1808:E1808"/>
    <mergeCell ref="G1800:H1800"/>
    <mergeCell ref="G1801:H1801"/>
    <mergeCell ref="G1802:I1802"/>
    <mergeCell ref="A1803:I1803"/>
    <mergeCell ref="A1804:B1804"/>
    <mergeCell ref="C1804:E1804"/>
    <mergeCell ref="C1796:E1796"/>
    <mergeCell ref="G1797:H1797"/>
    <mergeCell ref="A1798:B1798"/>
    <mergeCell ref="C1798:E1798"/>
    <mergeCell ref="C1799:E1799"/>
    <mergeCell ref="C1792:E1792"/>
    <mergeCell ref="G1793:H1793"/>
    <mergeCell ref="A1794:B1794"/>
    <mergeCell ref="C1794:E1794"/>
    <mergeCell ref="C1795:E1795"/>
    <mergeCell ref="G1787:H1787"/>
    <mergeCell ref="G1788:H1788"/>
    <mergeCell ref="G1789:I1789"/>
    <mergeCell ref="A1790:I1790"/>
    <mergeCell ref="A1791:B1791"/>
    <mergeCell ref="C1791:E1791"/>
    <mergeCell ref="C1783:E1783"/>
    <mergeCell ref="G1784:H1784"/>
    <mergeCell ref="A1785:B1785"/>
    <mergeCell ref="C1785:E1785"/>
    <mergeCell ref="C1786:E1786"/>
    <mergeCell ref="C1779:E1779"/>
    <mergeCell ref="G1780:H1780"/>
    <mergeCell ref="A1781:B1781"/>
    <mergeCell ref="C1781:E1781"/>
    <mergeCell ref="C1782:E1782"/>
    <mergeCell ref="C1775:E1775"/>
    <mergeCell ref="C1776:E1776"/>
    <mergeCell ref="G1777:H1777"/>
    <mergeCell ref="A1778:B1778"/>
    <mergeCell ref="C1778:E1778"/>
    <mergeCell ref="G1770:H1770"/>
    <mergeCell ref="G1771:H1771"/>
    <mergeCell ref="G1772:I1772"/>
    <mergeCell ref="A1773:I1773"/>
    <mergeCell ref="A1774:B1774"/>
    <mergeCell ref="C1774:E1774"/>
    <mergeCell ref="C1765:E1765"/>
    <mergeCell ref="C1766:E1766"/>
    <mergeCell ref="C1767:E1767"/>
    <mergeCell ref="C1768:E1768"/>
    <mergeCell ref="C1769:E1769"/>
    <mergeCell ref="C1760:E1760"/>
    <mergeCell ref="C1761:E1761"/>
    <mergeCell ref="C1762:E1762"/>
    <mergeCell ref="C1763:E1763"/>
    <mergeCell ref="C1764:E1764"/>
    <mergeCell ref="C1756:E1756"/>
    <mergeCell ref="C1757:E1757"/>
    <mergeCell ref="G1758:H1758"/>
    <mergeCell ref="A1759:B1759"/>
    <mergeCell ref="C1759:E1759"/>
    <mergeCell ref="C1751:E1751"/>
    <mergeCell ref="C1752:E1752"/>
    <mergeCell ref="C1753:E1753"/>
    <mergeCell ref="G1754:H1754"/>
    <mergeCell ref="A1755:B1755"/>
    <mergeCell ref="C1755:E1755"/>
    <mergeCell ref="A1747:B1747"/>
    <mergeCell ref="C1747:E1747"/>
    <mergeCell ref="C1748:E1748"/>
    <mergeCell ref="C1749:E1749"/>
    <mergeCell ref="C1750:E1750"/>
    <mergeCell ref="A1743:B1743"/>
    <mergeCell ref="C1743:E1743"/>
    <mergeCell ref="C1744:E1744"/>
    <mergeCell ref="C1745:E1745"/>
    <mergeCell ref="G1746:H1746"/>
    <mergeCell ref="C1738:E1738"/>
    <mergeCell ref="G1739:H1739"/>
    <mergeCell ref="G1740:H1740"/>
    <mergeCell ref="G1741:I1741"/>
    <mergeCell ref="A1742:I1742"/>
    <mergeCell ref="C1733:E1733"/>
    <mergeCell ref="C1734:E1734"/>
    <mergeCell ref="C1735:E1735"/>
    <mergeCell ref="C1736:E1736"/>
    <mergeCell ref="C1737:E1737"/>
    <mergeCell ref="A1729:B1729"/>
    <mergeCell ref="C1729:E1729"/>
    <mergeCell ref="C1730:E1730"/>
    <mergeCell ref="C1731:E1731"/>
    <mergeCell ref="C1732:E1732"/>
    <mergeCell ref="G1724:H1724"/>
    <mergeCell ref="A1725:C1726"/>
    <mergeCell ref="G1725:H1725"/>
    <mergeCell ref="G1727:I1727"/>
    <mergeCell ref="A1728:I1728"/>
    <mergeCell ref="G1720:H1720"/>
    <mergeCell ref="A1721:B1721"/>
    <mergeCell ref="C1721:E1721"/>
    <mergeCell ref="C1722:E1722"/>
    <mergeCell ref="C1723:E1723"/>
    <mergeCell ref="A1716:I1716"/>
    <mergeCell ref="A1717:B1717"/>
    <mergeCell ref="C1717:E1717"/>
    <mergeCell ref="C1718:E1718"/>
    <mergeCell ref="C1719:E1719"/>
    <mergeCell ref="C1711:E1711"/>
    <mergeCell ref="C1712:E1712"/>
    <mergeCell ref="G1713:H1713"/>
    <mergeCell ref="G1714:H1714"/>
    <mergeCell ref="G1715:I1715"/>
    <mergeCell ref="C1706:E1706"/>
    <mergeCell ref="C1707:E1707"/>
    <mergeCell ref="C1708:E1708"/>
    <mergeCell ref="G1709:H1709"/>
    <mergeCell ref="A1710:B1710"/>
    <mergeCell ref="C1710:E1710"/>
    <mergeCell ref="G1701:H1701"/>
    <mergeCell ref="G1702:H1702"/>
    <mergeCell ref="G1703:I1703"/>
    <mergeCell ref="A1704:I1704"/>
    <mergeCell ref="A1705:B1705"/>
    <mergeCell ref="C1705:E1705"/>
    <mergeCell ref="G1697:H1697"/>
    <mergeCell ref="A1698:B1698"/>
    <mergeCell ref="C1698:E1698"/>
    <mergeCell ref="C1699:E1699"/>
    <mergeCell ref="C1700:E1700"/>
    <mergeCell ref="A1693:I1693"/>
    <mergeCell ref="A1694:B1694"/>
    <mergeCell ref="C1694:E1694"/>
    <mergeCell ref="C1695:E1695"/>
    <mergeCell ref="C1696:E1696"/>
    <mergeCell ref="C1688:E1688"/>
    <mergeCell ref="C1689:E1689"/>
    <mergeCell ref="G1690:H1690"/>
    <mergeCell ref="G1691:H1691"/>
    <mergeCell ref="G1692:I1692"/>
    <mergeCell ref="C1684:E1684"/>
    <mergeCell ref="C1685:E1685"/>
    <mergeCell ref="G1686:H1686"/>
    <mergeCell ref="A1687:B1687"/>
    <mergeCell ref="C1687:E1687"/>
    <mergeCell ref="G1679:H1679"/>
    <mergeCell ref="G1680:H1680"/>
    <mergeCell ref="G1681:I1681"/>
    <mergeCell ref="A1682:I1682"/>
    <mergeCell ref="A1683:B1683"/>
    <mergeCell ref="C1683:E1683"/>
    <mergeCell ref="C1674:E1674"/>
    <mergeCell ref="C1675:E1675"/>
    <mergeCell ref="C1676:E1676"/>
    <mergeCell ref="C1677:E1677"/>
    <mergeCell ref="C1678:E1678"/>
    <mergeCell ref="C1670:E1670"/>
    <mergeCell ref="C1671:E1671"/>
    <mergeCell ref="G1672:H1672"/>
    <mergeCell ref="A1673:B1673"/>
    <mergeCell ref="C1673:E1673"/>
    <mergeCell ref="C1665:E1665"/>
    <mergeCell ref="C1666:E1666"/>
    <mergeCell ref="C1667:E1667"/>
    <mergeCell ref="G1668:H1668"/>
    <mergeCell ref="A1669:B1669"/>
    <mergeCell ref="C1669:E1669"/>
    <mergeCell ref="A1661:B1661"/>
    <mergeCell ref="C1661:E1661"/>
    <mergeCell ref="C1662:E1662"/>
    <mergeCell ref="C1663:E1663"/>
    <mergeCell ref="C1664:E1664"/>
    <mergeCell ref="A1657:B1657"/>
    <mergeCell ref="C1657:E1657"/>
    <mergeCell ref="C1658:E1658"/>
    <mergeCell ref="C1659:E1659"/>
    <mergeCell ref="G1660:H1660"/>
    <mergeCell ref="C1652:E1652"/>
    <mergeCell ref="G1653:H1653"/>
    <mergeCell ref="G1654:H1654"/>
    <mergeCell ref="G1655:I1655"/>
    <mergeCell ref="A1656:I1656"/>
    <mergeCell ref="G1647:H1647"/>
    <mergeCell ref="G1648:H1648"/>
    <mergeCell ref="G1649:I1649"/>
    <mergeCell ref="A1650:I1650"/>
    <mergeCell ref="A1651:B1651"/>
    <mergeCell ref="C1651:E1651"/>
    <mergeCell ref="G1643:H1643"/>
    <mergeCell ref="A1644:B1644"/>
    <mergeCell ref="C1644:E1644"/>
    <mergeCell ref="C1645:E1645"/>
    <mergeCell ref="C1646:E1646"/>
    <mergeCell ref="A1639:I1639"/>
    <mergeCell ref="A1640:B1640"/>
    <mergeCell ref="C1640:E1640"/>
    <mergeCell ref="C1641:E1641"/>
    <mergeCell ref="C1642:E1642"/>
    <mergeCell ref="C1634:E1634"/>
    <mergeCell ref="C1635:E1635"/>
    <mergeCell ref="G1636:H1636"/>
    <mergeCell ref="G1637:H1637"/>
    <mergeCell ref="G1638:I1638"/>
    <mergeCell ref="C1630:E1630"/>
    <mergeCell ref="C1631:E1631"/>
    <mergeCell ref="G1632:H1632"/>
    <mergeCell ref="A1633:B1633"/>
    <mergeCell ref="C1633:E1633"/>
    <mergeCell ref="G1626:H1626"/>
    <mergeCell ref="G1627:I1627"/>
    <mergeCell ref="A1628:I1628"/>
    <mergeCell ref="A1629:B1629"/>
    <mergeCell ref="C1629:E1629"/>
    <mergeCell ref="A1622:B1622"/>
    <mergeCell ref="C1622:E1622"/>
    <mergeCell ref="C1623:E1623"/>
    <mergeCell ref="C1624:E1624"/>
    <mergeCell ref="G1625:H1625"/>
    <mergeCell ref="C1617:E1617"/>
    <mergeCell ref="C1618:E1618"/>
    <mergeCell ref="C1619:E1619"/>
    <mergeCell ref="C1620:E1620"/>
    <mergeCell ref="G1621:H1621"/>
    <mergeCell ref="G1613:H1613"/>
    <mergeCell ref="G1614:I1614"/>
    <mergeCell ref="A1615:I1615"/>
    <mergeCell ref="A1616:B1616"/>
    <mergeCell ref="C1616:E1616"/>
    <mergeCell ref="A1609:B1609"/>
    <mergeCell ref="C1609:E1609"/>
    <mergeCell ref="C1610:E1610"/>
    <mergeCell ref="C1611:E1611"/>
    <mergeCell ref="G1612:H1612"/>
    <mergeCell ref="C1604:E1604"/>
    <mergeCell ref="C1605:E1605"/>
    <mergeCell ref="C1606:E1606"/>
    <mergeCell ref="C1607:E1607"/>
    <mergeCell ref="G1608:H1608"/>
    <mergeCell ref="G1600:H1600"/>
    <mergeCell ref="G1601:I1601"/>
    <mergeCell ref="A1602:I1602"/>
    <mergeCell ref="A1603:B1603"/>
    <mergeCell ref="C1603:E1603"/>
    <mergeCell ref="A1596:B1596"/>
    <mergeCell ref="C1596:E1596"/>
    <mergeCell ref="C1597:E1597"/>
    <mergeCell ref="C1598:E1598"/>
    <mergeCell ref="G1599:H1599"/>
    <mergeCell ref="C1591:E1591"/>
    <mergeCell ref="C1592:E1592"/>
    <mergeCell ref="C1593:E1593"/>
    <mergeCell ref="C1594:E1594"/>
    <mergeCell ref="G1595:H1595"/>
    <mergeCell ref="G1587:H1587"/>
    <mergeCell ref="G1588:I1588"/>
    <mergeCell ref="A1589:I1589"/>
    <mergeCell ref="A1590:B1590"/>
    <mergeCell ref="C1590:E1590"/>
    <mergeCell ref="A1583:B1583"/>
    <mergeCell ref="C1583:E1583"/>
    <mergeCell ref="C1584:E1584"/>
    <mergeCell ref="C1585:E1585"/>
    <mergeCell ref="G1586:H1586"/>
    <mergeCell ref="C1578:E1578"/>
    <mergeCell ref="C1579:E1579"/>
    <mergeCell ref="C1580:E1580"/>
    <mergeCell ref="C1581:E1581"/>
    <mergeCell ref="G1582:H1582"/>
    <mergeCell ref="G1574:H1574"/>
    <mergeCell ref="G1575:I1575"/>
    <mergeCell ref="A1576:I1576"/>
    <mergeCell ref="A1577:B1577"/>
    <mergeCell ref="C1577:E1577"/>
    <mergeCell ref="A1570:B1570"/>
    <mergeCell ref="C1570:E1570"/>
    <mergeCell ref="C1571:E1571"/>
    <mergeCell ref="C1572:E1572"/>
    <mergeCell ref="G1573:H1573"/>
    <mergeCell ref="A1566:B1566"/>
    <mergeCell ref="C1566:E1566"/>
    <mergeCell ref="C1567:E1567"/>
    <mergeCell ref="C1568:E1568"/>
    <mergeCell ref="G1569:H1569"/>
    <mergeCell ref="C1561:E1561"/>
    <mergeCell ref="G1562:H1562"/>
    <mergeCell ref="G1563:H1563"/>
    <mergeCell ref="G1564:I1564"/>
    <mergeCell ref="A1565:I1565"/>
    <mergeCell ref="C1557:E1557"/>
    <mergeCell ref="G1558:H1558"/>
    <mergeCell ref="A1559:B1559"/>
    <mergeCell ref="C1559:E1559"/>
    <mergeCell ref="C1560:E1560"/>
    <mergeCell ref="A1553:B1553"/>
    <mergeCell ref="C1553:E1553"/>
    <mergeCell ref="C1554:E1554"/>
    <mergeCell ref="C1555:E1555"/>
    <mergeCell ref="C1556:E1556"/>
    <mergeCell ref="C1548:E1548"/>
    <mergeCell ref="G1549:H1549"/>
    <mergeCell ref="G1550:H1550"/>
    <mergeCell ref="G1551:I1551"/>
    <mergeCell ref="A1552:I1552"/>
    <mergeCell ref="C1544:E1544"/>
    <mergeCell ref="G1545:H1545"/>
    <mergeCell ref="A1546:B1546"/>
    <mergeCell ref="C1546:E1546"/>
    <mergeCell ref="C1547:E1547"/>
    <mergeCell ref="A1540:B1540"/>
    <mergeCell ref="C1540:E1540"/>
    <mergeCell ref="C1541:E1541"/>
    <mergeCell ref="C1542:E1542"/>
    <mergeCell ref="C1543:E1543"/>
    <mergeCell ref="C1535:E1535"/>
    <mergeCell ref="G1536:H1536"/>
    <mergeCell ref="G1537:H1537"/>
    <mergeCell ref="G1538:I1538"/>
    <mergeCell ref="A1539:I1539"/>
    <mergeCell ref="C1531:E1531"/>
    <mergeCell ref="G1532:H1532"/>
    <mergeCell ref="A1533:B1533"/>
    <mergeCell ref="C1533:E1533"/>
    <mergeCell ref="C1534:E1534"/>
    <mergeCell ref="A1527:B1527"/>
    <mergeCell ref="C1527:E1527"/>
    <mergeCell ref="C1528:E1528"/>
    <mergeCell ref="C1529:E1529"/>
    <mergeCell ref="C1530:E1530"/>
    <mergeCell ref="C1522:E1522"/>
    <mergeCell ref="G1523:H1523"/>
    <mergeCell ref="G1524:H1524"/>
    <mergeCell ref="G1525:I1525"/>
    <mergeCell ref="A1526:I1526"/>
    <mergeCell ref="C1518:E1518"/>
    <mergeCell ref="G1519:H1519"/>
    <mergeCell ref="A1520:B1520"/>
    <mergeCell ref="C1520:E1520"/>
    <mergeCell ref="C1521:E1521"/>
    <mergeCell ref="A1514:B1514"/>
    <mergeCell ref="C1514:E1514"/>
    <mergeCell ref="C1515:E1515"/>
    <mergeCell ref="C1516:E1516"/>
    <mergeCell ref="C1517:E1517"/>
    <mergeCell ref="C1509:E1509"/>
    <mergeCell ref="G1510:H1510"/>
    <mergeCell ref="G1511:H1511"/>
    <mergeCell ref="G1512:I1512"/>
    <mergeCell ref="A1513:I1513"/>
    <mergeCell ref="C1505:E1505"/>
    <mergeCell ref="G1506:H1506"/>
    <mergeCell ref="A1507:B1507"/>
    <mergeCell ref="C1507:E1507"/>
    <mergeCell ref="C1508:E1508"/>
    <mergeCell ref="A1501:B1501"/>
    <mergeCell ref="C1501:E1501"/>
    <mergeCell ref="C1502:E1502"/>
    <mergeCell ref="C1503:E1503"/>
    <mergeCell ref="C1504:E1504"/>
    <mergeCell ref="C1496:E1496"/>
    <mergeCell ref="G1497:H1497"/>
    <mergeCell ref="G1498:H1498"/>
    <mergeCell ref="G1499:I1499"/>
    <mergeCell ref="A1500:I1500"/>
    <mergeCell ref="C1492:E1492"/>
    <mergeCell ref="G1493:H1493"/>
    <mergeCell ref="A1494:B1494"/>
    <mergeCell ref="C1494:E1494"/>
    <mergeCell ref="C1495:E1495"/>
    <mergeCell ref="A1488:B1488"/>
    <mergeCell ref="C1488:E1488"/>
    <mergeCell ref="C1489:E1489"/>
    <mergeCell ref="C1490:E1490"/>
    <mergeCell ref="C1491:E1491"/>
    <mergeCell ref="C1483:E1483"/>
    <mergeCell ref="G1484:H1484"/>
    <mergeCell ref="G1485:H1485"/>
    <mergeCell ref="G1486:I1486"/>
    <mergeCell ref="A1487:I1487"/>
    <mergeCell ref="C1479:E1479"/>
    <mergeCell ref="G1480:H1480"/>
    <mergeCell ref="A1481:B1481"/>
    <mergeCell ref="C1481:E1481"/>
    <mergeCell ref="C1482:E1482"/>
    <mergeCell ref="A1475:B1475"/>
    <mergeCell ref="C1475:E1475"/>
    <mergeCell ref="C1476:E1476"/>
    <mergeCell ref="C1477:E1477"/>
    <mergeCell ref="C1478:E1478"/>
    <mergeCell ref="C1470:E1470"/>
    <mergeCell ref="G1471:H1471"/>
    <mergeCell ref="G1472:H1472"/>
    <mergeCell ref="G1473:I1473"/>
    <mergeCell ref="A1474:I1474"/>
    <mergeCell ref="C1466:E1466"/>
    <mergeCell ref="G1467:H1467"/>
    <mergeCell ref="A1468:B1468"/>
    <mergeCell ref="C1468:E1468"/>
    <mergeCell ref="C1469:E1469"/>
    <mergeCell ref="A1462:I1462"/>
    <mergeCell ref="A1463:B1463"/>
    <mergeCell ref="C1463:E1463"/>
    <mergeCell ref="C1464:E1464"/>
    <mergeCell ref="C1465:E1465"/>
    <mergeCell ref="C1457:E1457"/>
    <mergeCell ref="C1458:E1458"/>
    <mergeCell ref="G1459:H1459"/>
    <mergeCell ref="G1460:H1460"/>
    <mergeCell ref="G1461:I1461"/>
    <mergeCell ref="C1452:E1452"/>
    <mergeCell ref="C1453:E1453"/>
    <mergeCell ref="C1454:E1454"/>
    <mergeCell ref="G1455:H1455"/>
    <mergeCell ref="A1456:B1456"/>
    <mergeCell ref="C1456:E1456"/>
    <mergeCell ref="G1448:H1448"/>
    <mergeCell ref="G1449:I1449"/>
    <mergeCell ref="A1450:I1450"/>
    <mergeCell ref="A1451:B1451"/>
    <mergeCell ref="C1451:E1451"/>
    <mergeCell ref="A1444:B1444"/>
    <mergeCell ref="C1444:E1444"/>
    <mergeCell ref="C1445:E1445"/>
    <mergeCell ref="C1446:E1446"/>
    <mergeCell ref="G1447:H1447"/>
    <mergeCell ref="C1439:E1439"/>
    <mergeCell ref="C1440:E1440"/>
    <mergeCell ref="C1441:E1441"/>
    <mergeCell ref="C1442:E1442"/>
    <mergeCell ref="G1443:H1443"/>
    <mergeCell ref="G1435:H1435"/>
    <mergeCell ref="G1436:I1436"/>
    <mergeCell ref="A1437:I1437"/>
    <mergeCell ref="A1438:B1438"/>
    <mergeCell ref="C1438:E1438"/>
    <mergeCell ref="A1431:B1431"/>
    <mergeCell ref="C1431:E1431"/>
    <mergeCell ref="C1432:E1432"/>
    <mergeCell ref="C1433:E1433"/>
    <mergeCell ref="G1434:H1434"/>
    <mergeCell ref="C1426:E1426"/>
    <mergeCell ref="C1427:E1427"/>
    <mergeCell ref="C1428:E1428"/>
    <mergeCell ref="C1429:E1429"/>
    <mergeCell ref="G1430:H1430"/>
    <mergeCell ref="G1422:H1422"/>
    <mergeCell ref="G1423:I1423"/>
    <mergeCell ref="A1424:I1424"/>
    <mergeCell ref="A1425:B1425"/>
    <mergeCell ref="C1425:E1425"/>
    <mergeCell ref="A1418:B1418"/>
    <mergeCell ref="C1418:E1418"/>
    <mergeCell ref="C1419:E1419"/>
    <mergeCell ref="C1420:E1420"/>
    <mergeCell ref="G1421:H1421"/>
    <mergeCell ref="C1413:E1413"/>
    <mergeCell ref="C1414:E1414"/>
    <mergeCell ref="C1415:E1415"/>
    <mergeCell ref="C1416:E1416"/>
    <mergeCell ref="G1417:H1417"/>
    <mergeCell ref="G1408:H1408"/>
    <mergeCell ref="G1409:H1409"/>
    <mergeCell ref="G1410:I1410"/>
    <mergeCell ref="A1411:I1411"/>
    <mergeCell ref="A1412:B1412"/>
    <mergeCell ref="C1412:E1412"/>
    <mergeCell ref="G1404:H1404"/>
    <mergeCell ref="A1405:B1405"/>
    <mergeCell ref="C1405:E1405"/>
    <mergeCell ref="C1406:E1406"/>
    <mergeCell ref="C1407:E1407"/>
    <mergeCell ref="C1399:E1399"/>
    <mergeCell ref="C1400:E1400"/>
    <mergeCell ref="C1401:E1401"/>
    <mergeCell ref="C1402:E1402"/>
    <mergeCell ref="C1403:E1403"/>
    <mergeCell ref="G1395:H1395"/>
    <mergeCell ref="G1396:I1396"/>
    <mergeCell ref="A1397:I1397"/>
    <mergeCell ref="A1398:B1398"/>
    <mergeCell ref="C1398:E1398"/>
    <mergeCell ref="A1391:B1391"/>
    <mergeCell ref="C1391:E1391"/>
    <mergeCell ref="C1392:E1392"/>
    <mergeCell ref="C1393:E1393"/>
    <mergeCell ref="G1394:H1394"/>
    <mergeCell ref="C1386:E1386"/>
    <mergeCell ref="C1387:E1387"/>
    <mergeCell ref="C1388:E1388"/>
    <mergeCell ref="C1389:E1389"/>
    <mergeCell ref="G1390:H1390"/>
    <mergeCell ref="G1381:H1381"/>
    <mergeCell ref="G1382:H1382"/>
    <mergeCell ref="G1383:I1383"/>
    <mergeCell ref="A1384:I1384"/>
    <mergeCell ref="A1385:B1385"/>
    <mergeCell ref="C1385:E1385"/>
    <mergeCell ref="G1377:H1377"/>
    <mergeCell ref="A1378:B1378"/>
    <mergeCell ref="C1378:E1378"/>
    <mergeCell ref="C1379:E1379"/>
    <mergeCell ref="C1380:E1380"/>
    <mergeCell ref="A1373:I1373"/>
    <mergeCell ref="A1374:B1374"/>
    <mergeCell ref="C1374:E1374"/>
    <mergeCell ref="C1375:E1375"/>
    <mergeCell ref="C1376:E1376"/>
    <mergeCell ref="C1368:E1368"/>
    <mergeCell ref="C1369:E1369"/>
    <mergeCell ref="G1370:H1370"/>
    <mergeCell ref="G1371:H1371"/>
    <mergeCell ref="G1372:I1372"/>
    <mergeCell ref="C1364:E1364"/>
    <mergeCell ref="C1365:E1365"/>
    <mergeCell ref="G1366:H1366"/>
    <mergeCell ref="A1367:B1367"/>
    <mergeCell ref="C1367:E1367"/>
    <mergeCell ref="G1359:H1359"/>
    <mergeCell ref="G1360:H1360"/>
    <mergeCell ref="G1361:I1361"/>
    <mergeCell ref="A1362:I1362"/>
    <mergeCell ref="A1363:B1363"/>
    <mergeCell ref="C1363:E1363"/>
    <mergeCell ref="G1355:H1355"/>
    <mergeCell ref="A1356:B1356"/>
    <mergeCell ref="C1356:E1356"/>
    <mergeCell ref="C1357:E1357"/>
    <mergeCell ref="C1358:E1358"/>
    <mergeCell ref="A1351:I1351"/>
    <mergeCell ref="A1352:B1352"/>
    <mergeCell ref="C1352:E1352"/>
    <mergeCell ref="C1353:E1353"/>
    <mergeCell ref="C1354:E1354"/>
    <mergeCell ref="C1346:E1346"/>
    <mergeCell ref="C1347:E1347"/>
    <mergeCell ref="G1348:H1348"/>
    <mergeCell ref="G1349:H1349"/>
    <mergeCell ref="G1350:I1350"/>
    <mergeCell ref="C1342:E1342"/>
    <mergeCell ref="C1343:E1343"/>
    <mergeCell ref="G1344:H1344"/>
    <mergeCell ref="A1345:B1345"/>
    <mergeCell ref="C1345:E1345"/>
    <mergeCell ref="G1338:H1338"/>
    <mergeCell ref="G1339:I1339"/>
    <mergeCell ref="A1340:I1340"/>
    <mergeCell ref="A1341:B1341"/>
    <mergeCell ref="C1341:E1341"/>
    <mergeCell ref="A1334:B1334"/>
    <mergeCell ref="C1334:E1334"/>
    <mergeCell ref="C1335:E1335"/>
    <mergeCell ref="C1336:E1336"/>
    <mergeCell ref="G1337:H1337"/>
    <mergeCell ref="A1330:B1330"/>
    <mergeCell ref="C1330:E1330"/>
    <mergeCell ref="C1331:E1331"/>
    <mergeCell ref="C1332:E1332"/>
    <mergeCell ref="G1333:H1333"/>
    <mergeCell ref="C1325:E1325"/>
    <mergeCell ref="G1326:H1326"/>
    <mergeCell ref="G1327:H1327"/>
    <mergeCell ref="G1328:I1328"/>
    <mergeCell ref="A1329:I1329"/>
    <mergeCell ref="C1321:E1321"/>
    <mergeCell ref="C1322:E1322"/>
    <mergeCell ref="G1323:H1323"/>
    <mergeCell ref="A1324:B1324"/>
    <mergeCell ref="C1324:E1324"/>
    <mergeCell ref="A1317:B1317"/>
    <mergeCell ref="C1317:E1317"/>
    <mergeCell ref="C1318:E1318"/>
    <mergeCell ref="G1319:H1319"/>
    <mergeCell ref="A1320:B1320"/>
    <mergeCell ref="C1320:E1320"/>
    <mergeCell ref="C1312:E1312"/>
    <mergeCell ref="G1313:H1313"/>
    <mergeCell ref="G1314:H1314"/>
    <mergeCell ref="G1315:I1315"/>
    <mergeCell ref="A1316:I1316"/>
    <mergeCell ref="C1307:E1307"/>
    <mergeCell ref="C1308:E1308"/>
    <mergeCell ref="C1309:E1309"/>
    <mergeCell ref="C1310:E1310"/>
    <mergeCell ref="C1311:E1311"/>
    <mergeCell ref="C1303:E1303"/>
    <mergeCell ref="G1304:H1304"/>
    <mergeCell ref="A1305:B1305"/>
    <mergeCell ref="C1305:E1305"/>
    <mergeCell ref="C1306:E1306"/>
    <mergeCell ref="C1299:E1299"/>
    <mergeCell ref="G1300:H1300"/>
    <mergeCell ref="A1301:B1301"/>
    <mergeCell ref="C1301:E1301"/>
    <mergeCell ref="C1302:E1302"/>
    <mergeCell ref="C1294:E1294"/>
    <mergeCell ref="C1295:E1295"/>
    <mergeCell ref="C1296:E1296"/>
    <mergeCell ref="C1297:E1297"/>
    <mergeCell ref="C1298:E1298"/>
    <mergeCell ref="C1290:E1290"/>
    <mergeCell ref="G1291:H1291"/>
    <mergeCell ref="A1292:B1292"/>
    <mergeCell ref="C1292:E1292"/>
    <mergeCell ref="C1293:E1293"/>
    <mergeCell ref="G1286:I1286"/>
    <mergeCell ref="A1287:I1287"/>
    <mergeCell ref="A1288:B1288"/>
    <mergeCell ref="C1288:E1288"/>
    <mergeCell ref="C1289:E1289"/>
    <mergeCell ref="C1281:E1281"/>
    <mergeCell ref="C1282:E1282"/>
    <mergeCell ref="G1283:H1283"/>
    <mergeCell ref="A1284:C1285"/>
    <mergeCell ref="G1284:H1284"/>
    <mergeCell ref="A1277:B1277"/>
    <mergeCell ref="C1277:E1277"/>
    <mergeCell ref="C1278:E1278"/>
    <mergeCell ref="G1279:H1279"/>
    <mergeCell ref="A1280:B1280"/>
    <mergeCell ref="C1280:E1280"/>
    <mergeCell ref="G1273:H1273"/>
    <mergeCell ref="A1274:C1274"/>
    <mergeCell ref="G1274:H1274"/>
    <mergeCell ref="G1275:I1275"/>
    <mergeCell ref="A1276:I1276"/>
    <mergeCell ref="G1269:H1269"/>
    <mergeCell ref="A1270:B1270"/>
    <mergeCell ref="C1270:E1270"/>
    <mergeCell ref="C1271:E1271"/>
    <mergeCell ref="C1272:E1272"/>
    <mergeCell ref="A1265:I1265"/>
    <mergeCell ref="A1266:B1266"/>
    <mergeCell ref="C1266:E1266"/>
    <mergeCell ref="C1267:E1267"/>
    <mergeCell ref="C1268:E1268"/>
    <mergeCell ref="C1260:E1260"/>
    <mergeCell ref="C1261:E1261"/>
    <mergeCell ref="G1262:H1262"/>
    <mergeCell ref="G1263:H1263"/>
    <mergeCell ref="G1264:I1264"/>
    <mergeCell ref="C1256:E1256"/>
    <mergeCell ref="C1257:E1257"/>
    <mergeCell ref="G1258:H1258"/>
    <mergeCell ref="A1259:B1259"/>
    <mergeCell ref="C1259:E1259"/>
    <mergeCell ref="G1251:H1251"/>
    <mergeCell ref="G1252:H1252"/>
    <mergeCell ref="G1253:I1253"/>
    <mergeCell ref="A1254:I1254"/>
    <mergeCell ref="A1255:B1255"/>
    <mergeCell ref="C1255:E1255"/>
    <mergeCell ref="G1247:H1247"/>
    <mergeCell ref="A1248:B1248"/>
    <mergeCell ref="C1248:E1248"/>
    <mergeCell ref="C1249:E1249"/>
    <mergeCell ref="C1250:E1250"/>
    <mergeCell ref="A1243:I1243"/>
    <mergeCell ref="A1244:B1244"/>
    <mergeCell ref="C1244:E1244"/>
    <mergeCell ref="C1245:E1245"/>
    <mergeCell ref="C1246:E1246"/>
    <mergeCell ref="C1238:E1238"/>
    <mergeCell ref="C1239:E1239"/>
    <mergeCell ref="G1240:H1240"/>
    <mergeCell ref="G1241:H1241"/>
    <mergeCell ref="G1242:I1242"/>
    <mergeCell ref="C1234:E1234"/>
    <mergeCell ref="C1235:E1235"/>
    <mergeCell ref="G1236:H1236"/>
    <mergeCell ref="A1237:B1237"/>
    <mergeCell ref="C1237:E1237"/>
    <mergeCell ref="G1230:H1230"/>
    <mergeCell ref="G1231:I1231"/>
    <mergeCell ref="A1232:I1232"/>
    <mergeCell ref="A1233:B1233"/>
    <mergeCell ref="C1233:E1233"/>
    <mergeCell ref="A1226:B1226"/>
    <mergeCell ref="C1226:E1226"/>
    <mergeCell ref="C1227:E1227"/>
    <mergeCell ref="C1228:E1228"/>
    <mergeCell ref="G1229:H1229"/>
    <mergeCell ref="A1222:B1222"/>
    <mergeCell ref="C1222:E1222"/>
    <mergeCell ref="C1223:E1223"/>
    <mergeCell ref="C1224:E1224"/>
    <mergeCell ref="G1225:H1225"/>
    <mergeCell ref="G1218:H1218"/>
    <mergeCell ref="A1219:C1219"/>
    <mergeCell ref="G1219:H1219"/>
    <mergeCell ref="G1220:I1220"/>
    <mergeCell ref="A1221:I1221"/>
    <mergeCell ref="A1214:I1214"/>
    <mergeCell ref="A1215:B1215"/>
    <mergeCell ref="C1215:E1215"/>
    <mergeCell ref="C1216:E1216"/>
    <mergeCell ref="C1217:E1217"/>
    <mergeCell ref="C1209:E1209"/>
    <mergeCell ref="G1210:H1210"/>
    <mergeCell ref="A1211:C1212"/>
    <mergeCell ref="G1211:H1211"/>
    <mergeCell ref="G1213:I1213"/>
    <mergeCell ref="C1205:E1205"/>
    <mergeCell ref="G1206:H1206"/>
    <mergeCell ref="A1207:B1207"/>
    <mergeCell ref="C1207:E1207"/>
    <mergeCell ref="C1208:E1208"/>
    <mergeCell ref="A1201:C1201"/>
    <mergeCell ref="G1201:H1201"/>
    <mergeCell ref="G1202:I1202"/>
    <mergeCell ref="A1203:I1203"/>
    <mergeCell ref="A1204:B1204"/>
    <mergeCell ref="C1204:E1204"/>
    <mergeCell ref="A1197:B1197"/>
    <mergeCell ref="C1197:E1197"/>
    <mergeCell ref="C1198:E1198"/>
    <mergeCell ref="C1199:E1199"/>
    <mergeCell ref="G1200:H1200"/>
    <mergeCell ref="C1192:E1192"/>
    <mergeCell ref="C1193:E1193"/>
    <mergeCell ref="C1194:E1194"/>
    <mergeCell ref="C1195:E1195"/>
    <mergeCell ref="G1196:H1196"/>
    <mergeCell ref="C1187:E1187"/>
    <mergeCell ref="C1188:E1188"/>
    <mergeCell ref="C1189:E1189"/>
    <mergeCell ref="G1190:H1190"/>
    <mergeCell ref="A1191:B1191"/>
    <mergeCell ref="C1191:E1191"/>
    <mergeCell ref="A1183:C1183"/>
    <mergeCell ref="G1183:H1183"/>
    <mergeCell ref="G1184:I1184"/>
    <mergeCell ref="A1185:I1185"/>
    <mergeCell ref="A1186:B1186"/>
    <mergeCell ref="C1186:E1186"/>
    <mergeCell ref="A1179:B1179"/>
    <mergeCell ref="C1179:E1179"/>
    <mergeCell ref="C1180:E1180"/>
    <mergeCell ref="C1181:E1181"/>
    <mergeCell ref="G1182:H1182"/>
    <mergeCell ref="C1174:E1174"/>
    <mergeCell ref="C1175:E1175"/>
    <mergeCell ref="C1176:E1176"/>
    <mergeCell ref="C1177:E1177"/>
    <mergeCell ref="G1178:H1178"/>
    <mergeCell ref="C1170:E1170"/>
    <mergeCell ref="C1171:E1171"/>
    <mergeCell ref="G1172:H1172"/>
    <mergeCell ref="A1173:B1173"/>
    <mergeCell ref="C1173:E1173"/>
    <mergeCell ref="G1166:I1166"/>
    <mergeCell ref="A1167:I1167"/>
    <mergeCell ref="A1168:B1168"/>
    <mergeCell ref="C1168:E1168"/>
    <mergeCell ref="C1169:E1169"/>
    <mergeCell ref="C1161:E1161"/>
    <mergeCell ref="C1162:E1162"/>
    <mergeCell ref="C1163:E1163"/>
    <mergeCell ref="G1164:H1164"/>
    <mergeCell ref="G1165:H1165"/>
    <mergeCell ref="C1157:E1157"/>
    <mergeCell ref="G1158:H1158"/>
    <mergeCell ref="A1159:B1159"/>
    <mergeCell ref="C1159:E1159"/>
    <mergeCell ref="C1160:E1160"/>
    <mergeCell ref="C1153:E1153"/>
    <mergeCell ref="G1154:H1154"/>
    <mergeCell ref="A1155:B1155"/>
    <mergeCell ref="C1155:E1155"/>
    <mergeCell ref="C1156:E1156"/>
    <mergeCell ref="C1149:E1149"/>
    <mergeCell ref="C1150:E1150"/>
    <mergeCell ref="G1151:H1151"/>
    <mergeCell ref="A1152:B1152"/>
    <mergeCell ref="C1152:E1152"/>
    <mergeCell ref="G1145:H1145"/>
    <mergeCell ref="G1146:I1146"/>
    <mergeCell ref="A1147:I1147"/>
    <mergeCell ref="A1148:B1148"/>
    <mergeCell ref="C1148:E1148"/>
    <mergeCell ref="C1140:E1140"/>
    <mergeCell ref="C1141:E1141"/>
    <mergeCell ref="C1142:E1142"/>
    <mergeCell ref="C1143:E1143"/>
    <mergeCell ref="G1144:H1144"/>
    <mergeCell ref="C1136:E1136"/>
    <mergeCell ref="C1137:E1137"/>
    <mergeCell ref="G1138:H1138"/>
    <mergeCell ref="A1139:B1139"/>
    <mergeCell ref="C1139:E1139"/>
    <mergeCell ref="A1132:B1132"/>
    <mergeCell ref="C1132:E1132"/>
    <mergeCell ref="C1133:E1133"/>
    <mergeCell ref="G1134:H1134"/>
    <mergeCell ref="A1135:B1135"/>
    <mergeCell ref="C1135:E1135"/>
    <mergeCell ref="A1128:B1128"/>
    <mergeCell ref="C1128:E1128"/>
    <mergeCell ref="C1129:E1129"/>
    <mergeCell ref="C1130:E1130"/>
    <mergeCell ref="G1131:H1131"/>
    <mergeCell ref="C1123:E1123"/>
    <mergeCell ref="G1124:H1124"/>
    <mergeCell ref="G1125:H1125"/>
    <mergeCell ref="G1126:I1126"/>
    <mergeCell ref="A1127:I1127"/>
    <mergeCell ref="A1119:B1119"/>
    <mergeCell ref="C1119:E1119"/>
    <mergeCell ref="C1120:E1120"/>
    <mergeCell ref="C1121:E1121"/>
    <mergeCell ref="C1122:E1122"/>
    <mergeCell ref="A1115:B1115"/>
    <mergeCell ref="C1115:E1115"/>
    <mergeCell ref="C1116:E1116"/>
    <mergeCell ref="C1117:E1117"/>
    <mergeCell ref="G1118:H1118"/>
    <mergeCell ref="A1111:I1111"/>
    <mergeCell ref="A1112:B1112"/>
    <mergeCell ref="C1112:E1112"/>
    <mergeCell ref="C1113:E1113"/>
    <mergeCell ref="G1114:H1114"/>
    <mergeCell ref="C1106:E1106"/>
    <mergeCell ref="C1107:E1107"/>
    <mergeCell ref="G1108:H1108"/>
    <mergeCell ref="G1109:H1109"/>
    <mergeCell ref="G1110:I1110"/>
    <mergeCell ref="C1102:E1102"/>
    <mergeCell ref="C1103:E1103"/>
    <mergeCell ref="G1104:H1104"/>
    <mergeCell ref="A1105:B1105"/>
    <mergeCell ref="C1105:E1105"/>
    <mergeCell ref="G1098:H1098"/>
    <mergeCell ref="G1099:I1099"/>
    <mergeCell ref="A1100:I1100"/>
    <mergeCell ref="A1101:B1101"/>
    <mergeCell ref="C1101:E1101"/>
    <mergeCell ref="A1094:B1094"/>
    <mergeCell ref="C1094:E1094"/>
    <mergeCell ref="C1095:E1095"/>
    <mergeCell ref="C1096:E1096"/>
    <mergeCell ref="G1097:H1097"/>
    <mergeCell ref="A1090:B1090"/>
    <mergeCell ref="C1090:E1090"/>
    <mergeCell ref="C1091:E1091"/>
    <mergeCell ref="C1092:E1092"/>
    <mergeCell ref="G1093:H1093"/>
    <mergeCell ref="C1085:E1085"/>
    <mergeCell ref="G1086:H1086"/>
    <mergeCell ref="G1087:H1087"/>
    <mergeCell ref="G1088:I1088"/>
    <mergeCell ref="A1089:I1089"/>
    <mergeCell ref="C1081:E1081"/>
    <mergeCell ref="G1082:H1082"/>
    <mergeCell ref="A1083:B1083"/>
    <mergeCell ref="C1083:E1083"/>
    <mergeCell ref="C1084:E1084"/>
    <mergeCell ref="G1077:H1077"/>
    <mergeCell ref="G1078:I1078"/>
    <mergeCell ref="A1079:I1079"/>
    <mergeCell ref="A1080:B1080"/>
    <mergeCell ref="C1080:E1080"/>
    <mergeCell ref="A1073:B1073"/>
    <mergeCell ref="C1073:E1073"/>
    <mergeCell ref="C1074:E1074"/>
    <mergeCell ref="C1075:E1075"/>
    <mergeCell ref="G1076:H1076"/>
    <mergeCell ref="A1069:I1069"/>
    <mergeCell ref="A1070:B1070"/>
    <mergeCell ref="C1070:E1070"/>
    <mergeCell ref="C1071:E1071"/>
    <mergeCell ref="G1072:H1072"/>
    <mergeCell ref="C1064:E1064"/>
    <mergeCell ref="C1065:E1065"/>
    <mergeCell ref="G1066:H1066"/>
    <mergeCell ref="G1067:H1067"/>
    <mergeCell ref="G1068:I1068"/>
    <mergeCell ref="A1060:B1060"/>
    <mergeCell ref="C1060:E1060"/>
    <mergeCell ref="C1061:E1061"/>
    <mergeCell ref="G1062:H1062"/>
    <mergeCell ref="A1063:B1063"/>
    <mergeCell ref="C1063:E1063"/>
    <mergeCell ref="C1055:E1055"/>
    <mergeCell ref="G1056:H1056"/>
    <mergeCell ref="G1057:H1057"/>
    <mergeCell ref="G1058:I1058"/>
    <mergeCell ref="A1059:I1059"/>
    <mergeCell ref="C1051:E1051"/>
    <mergeCell ref="G1052:H1052"/>
    <mergeCell ref="A1053:B1053"/>
    <mergeCell ref="C1053:E1053"/>
    <mergeCell ref="C1054:E1054"/>
    <mergeCell ref="G1047:H1047"/>
    <mergeCell ref="G1048:I1048"/>
    <mergeCell ref="A1049:I1049"/>
    <mergeCell ref="A1050:B1050"/>
    <mergeCell ref="C1050:E1050"/>
    <mergeCell ref="A1043:B1043"/>
    <mergeCell ref="C1043:E1043"/>
    <mergeCell ref="C1044:E1044"/>
    <mergeCell ref="C1045:E1045"/>
    <mergeCell ref="G1046:H1046"/>
    <mergeCell ref="A1039:I1039"/>
    <mergeCell ref="A1040:B1040"/>
    <mergeCell ref="C1040:E1040"/>
    <mergeCell ref="C1041:E1041"/>
    <mergeCell ref="G1042:H1042"/>
    <mergeCell ref="C1034:E1034"/>
    <mergeCell ref="C1035:E1035"/>
    <mergeCell ref="G1036:H1036"/>
    <mergeCell ref="G1037:H1037"/>
    <mergeCell ref="G1038:I1038"/>
    <mergeCell ref="A1030:B1030"/>
    <mergeCell ref="C1030:E1030"/>
    <mergeCell ref="C1031:E1031"/>
    <mergeCell ref="G1032:H1032"/>
    <mergeCell ref="A1033:B1033"/>
    <mergeCell ref="C1033:E1033"/>
    <mergeCell ref="C1025:E1025"/>
    <mergeCell ref="G1026:H1026"/>
    <mergeCell ref="G1027:H1027"/>
    <mergeCell ref="G1028:I1028"/>
    <mergeCell ref="A1029:I1029"/>
    <mergeCell ref="C1021:E1021"/>
    <mergeCell ref="G1022:H1022"/>
    <mergeCell ref="A1023:B1023"/>
    <mergeCell ref="C1023:E1023"/>
    <mergeCell ref="C1024:E1024"/>
    <mergeCell ref="G1017:H1017"/>
    <mergeCell ref="G1018:I1018"/>
    <mergeCell ref="A1019:I1019"/>
    <mergeCell ref="A1020:B1020"/>
    <mergeCell ref="C1020:E1020"/>
    <mergeCell ref="A1013:B1013"/>
    <mergeCell ref="C1013:E1013"/>
    <mergeCell ref="C1014:E1014"/>
    <mergeCell ref="C1015:E1015"/>
    <mergeCell ref="G1016:H1016"/>
    <mergeCell ref="A1009:I1009"/>
    <mergeCell ref="A1010:B1010"/>
    <mergeCell ref="C1010:E1010"/>
    <mergeCell ref="C1011:E1011"/>
    <mergeCell ref="G1012:H1012"/>
    <mergeCell ref="C1004:E1004"/>
    <mergeCell ref="C1005:E1005"/>
    <mergeCell ref="G1006:H1006"/>
    <mergeCell ref="G1007:H1007"/>
    <mergeCell ref="G1008:I1008"/>
    <mergeCell ref="A1000:B1000"/>
    <mergeCell ref="C1000:E1000"/>
    <mergeCell ref="C1001:E1001"/>
    <mergeCell ref="G1002:H1002"/>
    <mergeCell ref="A1003:B1003"/>
    <mergeCell ref="C1003:E1003"/>
    <mergeCell ref="C995:E995"/>
    <mergeCell ref="G996:H996"/>
    <mergeCell ref="G997:H997"/>
    <mergeCell ref="G998:I998"/>
    <mergeCell ref="A999:I999"/>
    <mergeCell ref="C991:E991"/>
    <mergeCell ref="G992:H992"/>
    <mergeCell ref="A993:B993"/>
    <mergeCell ref="C993:E993"/>
    <mergeCell ref="C994:E994"/>
    <mergeCell ref="G986:H986"/>
    <mergeCell ref="G987:H987"/>
    <mergeCell ref="G988:I988"/>
    <mergeCell ref="A989:I989"/>
    <mergeCell ref="A990:B990"/>
    <mergeCell ref="C990:E990"/>
    <mergeCell ref="G982:H982"/>
    <mergeCell ref="A983:B983"/>
    <mergeCell ref="C983:E983"/>
    <mergeCell ref="C984:E984"/>
    <mergeCell ref="C985:E985"/>
    <mergeCell ref="A978:I978"/>
    <mergeCell ref="A979:B979"/>
    <mergeCell ref="C979:E979"/>
    <mergeCell ref="C980:E980"/>
    <mergeCell ref="C981:E981"/>
    <mergeCell ref="C973:E973"/>
    <mergeCell ref="C974:E974"/>
    <mergeCell ref="G975:H975"/>
    <mergeCell ref="G976:H976"/>
    <mergeCell ref="G977:I977"/>
    <mergeCell ref="C969:E969"/>
    <mergeCell ref="C970:E970"/>
    <mergeCell ref="G971:H971"/>
    <mergeCell ref="A972:B972"/>
    <mergeCell ref="C972:E972"/>
    <mergeCell ref="G964:H964"/>
    <mergeCell ref="G965:H965"/>
    <mergeCell ref="G966:I966"/>
    <mergeCell ref="A967:I967"/>
    <mergeCell ref="A968:B968"/>
    <mergeCell ref="C968:E968"/>
    <mergeCell ref="G960:H960"/>
    <mergeCell ref="A961:B961"/>
    <mergeCell ref="C961:E961"/>
    <mergeCell ref="C962:E962"/>
    <mergeCell ref="C963:E963"/>
    <mergeCell ref="A956:I956"/>
    <mergeCell ref="A957:B957"/>
    <mergeCell ref="C957:E957"/>
    <mergeCell ref="C958:E958"/>
    <mergeCell ref="C959:E959"/>
    <mergeCell ref="C951:E951"/>
    <mergeCell ref="C952:E952"/>
    <mergeCell ref="G953:H953"/>
    <mergeCell ref="G954:H954"/>
    <mergeCell ref="G955:I955"/>
    <mergeCell ref="A947:B947"/>
    <mergeCell ref="C947:E947"/>
    <mergeCell ref="C948:E948"/>
    <mergeCell ref="G949:H949"/>
    <mergeCell ref="A950:B950"/>
    <mergeCell ref="C950:E950"/>
    <mergeCell ref="C942:E942"/>
    <mergeCell ref="G943:H943"/>
    <mergeCell ref="G944:H944"/>
    <mergeCell ref="G945:I945"/>
    <mergeCell ref="A946:I946"/>
    <mergeCell ref="C938:E938"/>
    <mergeCell ref="G939:H939"/>
    <mergeCell ref="A940:B940"/>
    <mergeCell ref="C940:E940"/>
    <mergeCell ref="C941:E941"/>
    <mergeCell ref="G934:H934"/>
    <mergeCell ref="G935:I935"/>
    <mergeCell ref="A936:I936"/>
    <mergeCell ref="A937:B937"/>
    <mergeCell ref="C937:E937"/>
    <mergeCell ref="A930:B930"/>
    <mergeCell ref="C930:E930"/>
    <mergeCell ref="C931:E931"/>
    <mergeCell ref="C932:E932"/>
    <mergeCell ref="G933:H933"/>
    <mergeCell ref="A926:B926"/>
    <mergeCell ref="C926:E926"/>
    <mergeCell ref="C927:E927"/>
    <mergeCell ref="C928:E928"/>
    <mergeCell ref="G929:H929"/>
    <mergeCell ref="C921:E921"/>
    <mergeCell ref="G922:H922"/>
    <mergeCell ref="G923:H923"/>
    <mergeCell ref="G924:I924"/>
    <mergeCell ref="A925:I925"/>
    <mergeCell ref="C917:E917"/>
    <mergeCell ref="C918:E918"/>
    <mergeCell ref="G919:H919"/>
    <mergeCell ref="A920:B920"/>
    <mergeCell ref="C920:E920"/>
    <mergeCell ref="A913:B913"/>
    <mergeCell ref="C913:E913"/>
    <mergeCell ref="C914:E914"/>
    <mergeCell ref="C915:E915"/>
    <mergeCell ref="C916:E916"/>
    <mergeCell ref="C908:E908"/>
    <mergeCell ref="G909:H909"/>
    <mergeCell ref="G910:H910"/>
    <mergeCell ref="G911:I911"/>
    <mergeCell ref="A912:I912"/>
    <mergeCell ref="C904:E904"/>
    <mergeCell ref="C905:E905"/>
    <mergeCell ref="G906:H906"/>
    <mergeCell ref="A907:B907"/>
    <mergeCell ref="C907:E907"/>
    <mergeCell ref="G899:H899"/>
    <mergeCell ref="G900:H900"/>
    <mergeCell ref="G901:I901"/>
    <mergeCell ref="A902:I902"/>
    <mergeCell ref="A903:B903"/>
    <mergeCell ref="C903:E903"/>
    <mergeCell ref="C895:E895"/>
    <mergeCell ref="G896:H896"/>
    <mergeCell ref="A897:B897"/>
    <mergeCell ref="C897:E897"/>
    <mergeCell ref="C898:E898"/>
    <mergeCell ref="C891:E891"/>
    <mergeCell ref="G892:H892"/>
    <mergeCell ref="A893:B893"/>
    <mergeCell ref="C893:E893"/>
    <mergeCell ref="C894:E894"/>
    <mergeCell ref="A887:C887"/>
    <mergeCell ref="G887:H887"/>
    <mergeCell ref="G888:I888"/>
    <mergeCell ref="A889:I889"/>
    <mergeCell ref="A890:B890"/>
    <mergeCell ref="C890:E890"/>
    <mergeCell ref="G883:H883"/>
    <mergeCell ref="A884:B884"/>
    <mergeCell ref="C884:E884"/>
    <mergeCell ref="C885:E885"/>
    <mergeCell ref="G886:H886"/>
    <mergeCell ref="G879:H879"/>
    <mergeCell ref="A880:B880"/>
    <mergeCell ref="C880:E880"/>
    <mergeCell ref="C881:E881"/>
    <mergeCell ref="C882:E882"/>
    <mergeCell ref="G875:I875"/>
    <mergeCell ref="A876:I876"/>
    <mergeCell ref="A877:B877"/>
    <mergeCell ref="C877:E877"/>
    <mergeCell ref="C878:E878"/>
    <mergeCell ref="C870:E870"/>
    <mergeCell ref="C871:E871"/>
    <mergeCell ref="C872:E872"/>
    <mergeCell ref="G873:H873"/>
    <mergeCell ref="G874:H874"/>
    <mergeCell ref="A866:B866"/>
    <mergeCell ref="C866:E866"/>
    <mergeCell ref="C867:E867"/>
    <mergeCell ref="C868:E868"/>
    <mergeCell ref="C869:E869"/>
    <mergeCell ref="C861:E861"/>
    <mergeCell ref="G862:H862"/>
    <mergeCell ref="G863:H863"/>
    <mergeCell ref="G864:I864"/>
    <mergeCell ref="A865:I865"/>
    <mergeCell ref="C857:E857"/>
    <mergeCell ref="C858:E858"/>
    <mergeCell ref="G859:H859"/>
    <mergeCell ref="A860:B860"/>
    <mergeCell ref="C860:E860"/>
    <mergeCell ref="A853:B853"/>
    <mergeCell ref="C853:E853"/>
    <mergeCell ref="C854:E854"/>
    <mergeCell ref="G855:H855"/>
    <mergeCell ref="A856:B856"/>
    <mergeCell ref="C856:E856"/>
    <mergeCell ref="C848:E848"/>
    <mergeCell ref="G849:H849"/>
    <mergeCell ref="G850:H850"/>
    <mergeCell ref="G851:I851"/>
    <mergeCell ref="A852:I852"/>
    <mergeCell ref="C844:E844"/>
    <mergeCell ref="C845:E845"/>
    <mergeCell ref="G846:H846"/>
    <mergeCell ref="A847:B847"/>
    <mergeCell ref="C847:E847"/>
    <mergeCell ref="C839:E839"/>
    <mergeCell ref="C840:E840"/>
    <mergeCell ref="C841:E841"/>
    <mergeCell ref="G842:H842"/>
    <mergeCell ref="A843:B843"/>
    <mergeCell ref="C843:E843"/>
    <mergeCell ref="G834:H834"/>
    <mergeCell ref="G835:H835"/>
    <mergeCell ref="G836:I836"/>
    <mergeCell ref="A837:I837"/>
    <mergeCell ref="A838:B838"/>
    <mergeCell ref="C838:E838"/>
    <mergeCell ref="G830:H830"/>
    <mergeCell ref="A831:B831"/>
    <mergeCell ref="C831:E831"/>
    <mergeCell ref="C832:E832"/>
    <mergeCell ref="C833:E833"/>
    <mergeCell ref="A826:B826"/>
    <mergeCell ref="C826:E826"/>
    <mergeCell ref="C827:E827"/>
    <mergeCell ref="C828:E828"/>
    <mergeCell ref="C829:E829"/>
    <mergeCell ref="C821:E821"/>
    <mergeCell ref="G822:H822"/>
    <mergeCell ref="G823:H823"/>
    <mergeCell ref="G824:I824"/>
    <mergeCell ref="A825:I825"/>
    <mergeCell ref="C817:E817"/>
    <mergeCell ref="C818:E818"/>
    <mergeCell ref="G819:H819"/>
    <mergeCell ref="A820:B820"/>
    <mergeCell ref="C820:E820"/>
    <mergeCell ref="C813:E813"/>
    <mergeCell ref="C814:E814"/>
    <mergeCell ref="G815:H815"/>
    <mergeCell ref="A816:B816"/>
    <mergeCell ref="C816:E816"/>
    <mergeCell ref="A809:B809"/>
    <mergeCell ref="C809:E809"/>
    <mergeCell ref="C810:E810"/>
    <mergeCell ref="C811:E811"/>
    <mergeCell ref="C812:E812"/>
    <mergeCell ref="C804:E804"/>
    <mergeCell ref="G805:H805"/>
    <mergeCell ref="G806:H806"/>
    <mergeCell ref="G807:I807"/>
    <mergeCell ref="A808:I808"/>
    <mergeCell ref="G800:H800"/>
    <mergeCell ref="G801:I801"/>
    <mergeCell ref="A802:I802"/>
    <mergeCell ref="A803:B803"/>
    <mergeCell ref="C803:E803"/>
    <mergeCell ref="G796:H796"/>
    <mergeCell ref="A797:B797"/>
    <mergeCell ref="C797:E797"/>
    <mergeCell ref="C798:E798"/>
    <mergeCell ref="G799:H799"/>
    <mergeCell ref="C791:E791"/>
    <mergeCell ref="C792:E792"/>
    <mergeCell ref="C793:E793"/>
    <mergeCell ref="C794:E794"/>
    <mergeCell ref="C795:E795"/>
    <mergeCell ref="G787:I787"/>
    <mergeCell ref="A788:I788"/>
    <mergeCell ref="A789:B789"/>
    <mergeCell ref="C789:E789"/>
    <mergeCell ref="C790:E790"/>
    <mergeCell ref="A783:B783"/>
    <mergeCell ref="C783:E783"/>
    <mergeCell ref="C784:E784"/>
    <mergeCell ref="G785:H785"/>
    <mergeCell ref="G786:H786"/>
    <mergeCell ref="A779:B779"/>
    <mergeCell ref="C779:E779"/>
    <mergeCell ref="C780:E780"/>
    <mergeCell ref="C781:E781"/>
    <mergeCell ref="G782:H782"/>
    <mergeCell ref="C774:E774"/>
    <mergeCell ref="G775:H775"/>
    <mergeCell ref="G776:H776"/>
    <mergeCell ref="G777:I777"/>
    <mergeCell ref="A778:I778"/>
    <mergeCell ref="C769:E769"/>
    <mergeCell ref="C770:E770"/>
    <mergeCell ref="C771:E771"/>
    <mergeCell ref="C772:E772"/>
    <mergeCell ref="C773:E773"/>
    <mergeCell ref="C765:E765"/>
    <mergeCell ref="C766:E766"/>
    <mergeCell ref="G767:H767"/>
    <mergeCell ref="A768:B768"/>
    <mergeCell ref="C768:E768"/>
    <mergeCell ref="C761:E761"/>
    <mergeCell ref="C762:E762"/>
    <mergeCell ref="G763:H763"/>
    <mergeCell ref="A764:B764"/>
    <mergeCell ref="C764:E764"/>
    <mergeCell ref="C757:E757"/>
    <mergeCell ref="C758:E758"/>
    <mergeCell ref="G759:H759"/>
    <mergeCell ref="A760:B760"/>
    <mergeCell ref="C760:E760"/>
    <mergeCell ref="G753:H753"/>
    <mergeCell ref="G754:I754"/>
    <mergeCell ref="A755:I755"/>
    <mergeCell ref="A756:B756"/>
    <mergeCell ref="C756:E756"/>
    <mergeCell ref="C748:E748"/>
    <mergeCell ref="C749:E749"/>
    <mergeCell ref="C750:E750"/>
    <mergeCell ref="C751:E751"/>
    <mergeCell ref="G752:H752"/>
    <mergeCell ref="C743:E743"/>
    <mergeCell ref="C744:E744"/>
    <mergeCell ref="C745:E745"/>
    <mergeCell ref="C746:E746"/>
    <mergeCell ref="C747:E747"/>
    <mergeCell ref="C739:E739"/>
    <mergeCell ref="G740:H740"/>
    <mergeCell ref="A741:B741"/>
    <mergeCell ref="C741:E741"/>
    <mergeCell ref="C742:E742"/>
    <mergeCell ref="C735:E735"/>
    <mergeCell ref="G736:H736"/>
    <mergeCell ref="A737:B737"/>
    <mergeCell ref="C737:E737"/>
    <mergeCell ref="C738:E738"/>
    <mergeCell ref="C730:E730"/>
    <mergeCell ref="C731:E731"/>
    <mergeCell ref="C732:E732"/>
    <mergeCell ref="C733:E733"/>
    <mergeCell ref="C734:E734"/>
    <mergeCell ref="C726:E726"/>
    <mergeCell ref="G727:H727"/>
    <mergeCell ref="A728:B728"/>
    <mergeCell ref="C728:E728"/>
    <mergeCell ref="C729:E729"/>
    <mergeCell ref="G722:I722"/>
    <mergeCell ref="A723:I723"/>
    <mergeCell ref="A724:B724"/>
    <mergeCell ref="C724:E724"/>
    <mergeCell ref="C725:E725"/>
    <mergeCell ref="C716:E716"/>
    <mergeCell ref="C717:E717"/>
    <mergeCell ref="C718:E718"/>
    <mergeCell ref="G719:H719"/>
    <mergeCell ref="A720:C721"/>
    <mergeCell ref="G720:H720"/>
    <mergeCell ref="C711:E711"/>
    <mergeCell ref="C712:E712"/>
    <mergeCell ref="C713:E713"/>
    <mergeCell ref="C714:E714"/>
    <mergeCell ref="C715:E715"/>
    <mergeCell ref="C706:E706"/>
    <mergeCell ref="C707:E707"/>
    <mergeCell ref="C708:E708"/>
    <mergeCell ref="C709:E709"/>
    <mergeCell ref="C710:E710"/>
    <mergeCell ref="C701:E701"/>
    <mergeCell ref="C702:E702"/>
    <mergeCell ref="C703:E703"/>
    <mergeCell ref="C704:E704"/>
    <mergeCell ref="C705:E705"/>
    <mergeCell ref="A697:B697"/>
    <mergeCell ref="C697:E697"/>
    <mergeCell ref="C698:E698"/>
    <mergeCell ref="C699:E699"/>
    <mergeCell ref="C700:E700"/>
    <mergeCell ref="A693:B693"/>
    <mergeCell ref="C693:E693"/>
    <mergeCell ref="C694:E694"/>
    <mergeCell ref="C695:E695"/>
    <mergeCell ref="G696:H696"/>
    <mergeCell ref="G688:H688"/>
    <mergeCell ref="A689:C690"/>
    <mergeCell ref="G689:H689"/>
    <mergeCell ref="G691:I691"/>
    <mergeCell ref="A692:I692"/>
    <mergeCell ref="C683:E683"/>
    <mergeCell ref="C684:E684"/>
    <mergeCell ref="C685:E685"/>
    <mergeCell ref="C686:E686"/>
    <mergeCell ref="C687:E687"/>
    <mergeCell ref="C678:E678"/>
    <mergeCell ref="C679:E679"/>
    <mergeCell ref="C680:E680"/>
    <mergeCell ref="C681:E681"/>
    <mergeCell ref="C682:E682"/>
    <mergeCell ref="C673:E673"/>
    <mergeCell ref="C674:E674"/>
    <mergeCell ref="C675:E675"/>
    <mergeCell ref="C676:E676"/>
    <mergeCell ref="C677:E677"/>
    <mergeCell ref="C668:E668"/>
    <mergeCell ref="C669:E669"/>
    <mergeCell ref="C670:E670"/>
    <mergeCell ref="C671:E671"/>
    <mergeCell ref="C672:E672"/>
    <mergeCell ref="C664:E664"/>
    <mergeCell ref="G665:H665"/>
    <mergeCell ref="A666:B666"/>
    <mergeCell ref="C666:E666"/>
    <mergeCell ref="C667:E667"/>
    <mergeCell ref="G660:I660"/>
    <mergeCell ref="A661:I661"/>
    <mergeCell ref="A662:B662"/>
    <mergeCell ref="C662:E662"/>
    <mergeCell ref="C663:E663"/>
    <mergeCell ref="C655:E655"/>
    <mergeCell ref="C656:E656"/>
    <mergeCell ref="C657:E657"/>
    <mergeCell ref="G658:H658"/>
    <mergeCell ref="G659:H659"/>
    <mergeCell ref="A651:B651"/>
    <mergeCell ref="C651:E651"/>
    <mergeCell ref="C652:E652"/>
    <mergeCell ref="C653:E653"/>
    <mergeCell ref="C654:E654"/>
    <mergeCell ref="G646:H646"/>
    <mergeCell ref="A647:C648"/>
    <mergeCell ref="G647:H647"/>
    <mergeCell ref="G649:I649"/>
    <mergeCell ref="A650:I650"/>
    <mergeCell ref="A642:B642"/>
    <mergeCell ref="C642:E642"/>
    <mergeCell ref="C643:E643"/>
    <mergeCell ref="C644:E644"/>
    <mergeCell ref="C645:E645"/>
    <mergeCell ref="G637:H637"/>
    <mergeCell ref="A638:C639"/>
    <mergeCell ref="G638:H638"/>
    <mergeCell ref="G640:I640"/>
    <mergeCell ref="A641:I641"/>
    <mergeCell ref="A633:B633"/>
    <mergeCell ref="C633:E633"/>
    <mergeCell ref="C634:E634"/>
    <mergeCell ref="C635:E635"/>
    <mergeCell ref="C636:E636"/>
    <mergeCell ref="G628:H628"/>
    <mergeCell ref="A629:C630"/>
    <mergeCell ref="G629:H629"/>
    <mergeCell ref="G631:I631"/>
    <mergeCell ref="A632:I632"/>
    <mergeCell ref="C623:E623"/>
    <mergeCell ref="C624:E624"/>
    <mergeCell ref="C625:E625"/>
    <mergeCell ref="C626:E626"/>
    <mergeCell ref="C627:E627"/>
    <mergeCell ref="C618:E618"/>
    <mergeCell ref="C619:E619"/>
    <mergeCell ref="C620:E620"/>
    <mergeCell ref="C621:E621"/>
    <mergeCell ref="C622:E622"/>
    <mergeCell ref="C613:E613"/>
    <mergeCell ref="C614:E614"/>
    <mergeCell ref="C615:E615"/>
    <mergeCell ref="C616:E616"/>
    <mergeCell ref="C617:E617"/>
    <mergeCell ref="C608:E608"/>
    <mergeCell ref="C609:E609"/>
    <mergeCell ref="C610:E610"/>
    <mergeCell ref="C611:E611"/>
    <mergeCell ref="C612:E612"/>
    <mergeCell ref="C603:E603"/>
    <mergeCell ref="C604:E604"/>
    <mergeCell ref="C605:E605"/>
    <mergeCell ref="C606:E606"/>
    <mergeCell ref="C607:E607"/>
    <mergeCell ref="C598:E598"/>
    <mergeCell ref="C599:E599"/>
    <mergeCell ref="C600:E600"/>
    <mergeCell ref="C601:E601"/>
    <mergeCell ref="C602:E602"/>
    <mergeCell ref="C593:E593"/>
    <mergeCell ref="C594:E594"/>
    <mergeCell ref="C595:E595"/>
    <mergeCell ref="C596:E596"/>
    <mergeCell ref="C597:E597"/>
    <mergeCell ref="C588:E588"/>
    <mergeCell ref="C589:E589"/>
    <mergeCell ref="C590:E590"/>
    <mergeCell ref="C591:E591"/>
    <mergeCell ref="C592:E592"/>
    <mergeCell ref="C583:E583"/>
    <mergeCell ref="C584:E584"/>
    <mergeCell ref="C585:E585"/>
    <mergeCell ref="C586:E586"/>
    <mergeCell ref="C587:E587"/>
    <mergeCell ref="C578:E578"/>
    <mergeCell ref="C579:E579"/>
    <mergeCell ref="C580:E580"/>
    <mergeCell ref="C581:E581"/>
    <mergeCell ref="C582:E582"/>
    <mergeCell ref="C573:E573"/>
    <mergeCell ref="C574:E574"/>
    <mergeCell ref="C575:E575"/>
    <mergeCell ref="C576:E576"/>
    <mergeCell ref="C577:E577"/>
    <mergeCell ref="A569:B569"/>
    <mergeCell ref="C569:E569"/>
    <mergeCell ref="C570:E570"/>
    <mergeCell ref="C571:E571"/>
    <mergeCell ref="C572:E572"/>
    <mergeCell ref="C564:E564"/>
    <mergeCell ref="C565:E565"/>
    <mergeCell ref="C566:E566"/>
    <mergeCell ref="C567:E567"/>
    <mergeCell ref="G568:H568"/>
    <mergeCell ref="G560:I560"/>
    <mergeCell ref="A561:I561"/>
    <mergeCell ref="A562:B562"/>
    <mergeCell ref="C562:E562"/>
    <mergeCell ref="C563:E563"/>
    <mergeCell ref="C555:E555"/>
    <mergeCell ref="C556:E556"/>
    <mergeCell ref="G557:H557"/>
    <mergeCell ref="A558:C559"/>
    <mergeCell ref="G558:H558"/>
    <mergeCell ref="C550:E550"/>
    <mergeCell ref="C551:E551"/>
    <mergeCell ref="C552:E552"/>
    <mergeCell ref="C553:E553"/>
    <mergeCell ref="C554:E554"/>
    <mergeCell ref="C545:E545"/>
    <mergeCell ref="C546:E546"/>
    <mergeCell ref="C547:E547"/>
    <mergeCell ref="C548:E548"/>
    <mergeCell ref="C549:E549"/>
    <mergeCell ref="C540:E540"/>
    <mergeCell ref="C541:E541"/>
    <mergeCell ref="C542:E542"/>
    <mergeCell ref="C543:E543"/>
    <mergeCell ref="C544:E544"/>
    <mergeCell ref="C535:E535"/>
    <mergeCell ref="C536:E536"/>
    <mergeCell ref="C537:E537"/>
    <mergeCell ref="C538:E538"/>
    <mergeCell ref="C539:E539"/>
    <mergeCell ref="C530:E530"/>
    <mergeCell ref="C531:E531"/>
    <mergeCell ref="C532:E532"/>
    <mergeCell ref="C533:E533"/>
    <mergeCell ref="C534:E534"/>
    <mergeCell ref="C525:E525"/>
    <mergeCell ref="C526:E526"/>
    <mergeCell ref="C527:E527"/>
    <mergeCell ref="C528:E528"/>
    <mergeCell ref="C529:E529"/>
    <mergeCell ref="A521:B521"/>
    <mergeCell ref="C521:E521"/>
    <mergeCell ref="C522:E522"/>
    <mergeCell ref="G523:H523"/>
    <mergeCell ref="A524:B524"/>
    <mergeCell ref="C524:E524"/>
    <mergeCell ref="C516:E516"/>
    <mergeCell ref="C517:E517"/>
    <mergeCell ref="C518:E518"/>
    <mergeCell ref="C519:E519"/>
    <mergeCell ref="G520:H520"/>
    <mergeCell ref="A512:I512"/>
    <mergeCell ref="A513:B513"/>
    <mergeCell ref="C513:E513"/>
    <mergeCell ref="C514:E514"/>
    <mergeCell ref="C515:E515"/>
    <mergeCell ref="C507:E507"/>
    <mergeCell ref="G508:H508"/>
    <mergeCell ref="A509:C510"/>
    <mergeCell ref="G509:H509"/>
    <mergeCell ref="G511:I511"/>
    <mergeCell ref="C502:E502"/>
    <mergeCell ref="C503:E503"/>
    <mergeCell ref="C504:E504"/>
    <mergeCell ref="C505:E505"/>
    <mergeCell ref="C506:E506"/>
    <mergeCell ref="C497:E497"/>
    <mergeCell ref="C498:E498"/>
    <mergeCell ref="C499:E499"/>
    <mergeCell ref="C500:E500"/>
    <mergeCell ref="C501:E501"/>
    <mergeCell ref="C492:E492"/>
    <mergeCell ref="C493:E493"/>
    <mergeCell ref="C494:E494"/>
    <mergeCell ref="C495:E495"/>
    <mergeCell ref="C496:E496"/>
    <mergeCell ref="C487:E487"/>
    <mergeCell ref="C488:E488"/>
    <mergeCell ref="C489:E489"/>
    <mergeCell ref="C490:E490"/>
    <mergeCell ref="C491:E491"/>
    <mergeCell ref="C482:E482"/>
    <mergeCell ref="C483:E483"/>
    <mergeCell ref="C484:E484"/>
    <mergeCell ref="C485:E485"/>
    <mergeCell ref="C486:E486"/>
    <mergeCell ref="C477:E477"/>
    <mergeCell ref="C478:E478"/>
    <mergeCell ref="C479:E479"/>
    <mergeCell ref="C480:E480"/>
    <mergeCell ref="C481:E481"/>
    <mergeCell ref="C472:E472"/>
    <mergeCell ref="C473:E473"/>
    <mergeCell ref="C474:E474"/>
    <mergeCell ref="C475:E475"/>
    <mergeCell ref="C476:E476"/>
    <mergeCell ref="C467:E467"/>
    <mergeCell ref="C468:E468"/>
    <mergeCell ref="C469:E469"/>
    <mergeCell ref="C470:E470"/>
    <mergeCell ref="C471:E471"/>
    <mergeCell ref="C462:E462"/>
    <mergeCell ref="C463:E463"/>
    <mergeCell ref="C464:E464"/>
    <mergeCell ref="C465:E465"/>
    <mergeCell ref="C466:E466"/>
    <mergeCell ref="C457:E457"/>
    <mergeCell ref="C458:E458"/>
    <mergeCell ref="C459:E459"/>
    <mergeCell ref="C460:E460"/>
    <mergeCell ref="C461:E461"/>
    <mergeCell ref="C453:E453"/>
    <mergeCell ref="C454:E454"/>
    <mergeCell ref="G455:H455"/>
    <mergeCell ref="A456:B456"/>
    <mergeCell ref="C456:E456"/>
    <mergeCell ref="C448:E448"/>
    <mergeCell ref="C449:E449"/>
    <mergeCell ref="C450:E450"/>
    <mergeCell ref="C451:E451"/>
    <mergeCell ref="C452:E452"/>
    <mergeCell ref="A444:I444"/>
    <mergeCell ref="A445:B445"/>
    <mergeCell ref="C445:E445"/>
    <mergeCell ref="C446:E446"/>
    <mergeCell ref="C447:E447"/>
    <mergeCell ref="C439:E439"/>
    <mergeCell ref="G440:H440"/>
    <mergeCell ref="A441:C442"/>
    <mergeCell ref="G441:H441"/>
    <mergeCell ref="G443:I443"/>
    <mergeCell ref="C434:E434"/>
    <mergeCell ref="C435:E435"/>
    <mergeCell ref="C436:E436"/>
    <mergeCell ref="C437:E437"/>
    <mergeCell ref="C438:E438"/>
    <mergeCell ref="C429:E429"/>
    <mergeCell ref="C430:E430"/>
    <mergeCell ref="C431:E431"/>
    <mergeCell ref="C432:E432"/>
    <mergeCell ref="C433:E433"/>
    <mergeCell ref="C424:E424"/>
    <mergeCell ref="C425:E425"/>
    <mergeCell ref="C426:E426"/>
    <mergeCell ref="C427:E427"/>
    <mergeCell ref="C428:E428"/>
    <mergeCell ref="C419:E419"/>
    <mergeCell ref="C420:E420"/>
    <mergeCell ref="C421:E421"/>
    <mergeCell ref="C422:E422"/>
    <mergeCell ref="C423:E423"/>
    <mergeCell ref="C414:E414"/>
    <mergeCell ref="C415:E415"/>
    <mergeCell ref="C416:E416"/>
    <mergeCell ref="C417:E417"/>
    <mergeCell ref="C418:E418"/>
    <mergeCell ref="C409:E409"/>
    <mergeCell ref="C410:E410"/>
    <mergeCell ref="C411:E411"/>
    <mergeCell ref="C412:E412"/>
    <mergeCell ref="C413:E413"/>
    <mergeCell ref="C404:E404"/>
    <mergeCell ref="C405:E405"/>
    <mergeCell ref="C406:E406"/>
    <mergeCell ref="C407:E407"/>
    <mergeCell ref="C408:E408"/>
    <mergeCell ref="A400:B400"/>
    <mergeCell ref="C400:E400"/>
    <mergeCell ref="C401:E401"/>
    <mergeCell ref="G402:H402"/>
    <mergeCell ref="A403:B403"/>
    <mergeCell ref="C403:E403"/>
    <mergeCell ref="C395:E395"/>
    <mergeCell ref="C396:E396"/>
    <mergeCell ref="C397:E397"/>
    <mergeCell ref="C398:E398"/>
    <mergeCell ref="G399:H399"/>
    <mergeCell ref="A391:I391"/>
    <mergeCell ref="A392:B392"/>
    <mergeCell ref="C392:E392"/>
    <mergeCell ref="C393:E393"/>
    <mergeCell ref="C394:E394"/>
    <mergeCell ref="C386:E386"/>
    <mergeCell ref="G387:H387"/>
    <mergeCell ref="A388:C389"/>
    <mergeCell ref="G388:H388"/>
    <mergeCell ref="G390:I390"/>
    <mergeCell ref="C381:E381"/>
    <mergeCell ref="C382:E382"/>
    <mergeCell ref="C383:E383"/>
    <mergeCell ref="C384:E384"/>
    <mergeCell ref="C385:E385"/>
    <mergeCell ref="C376:E376"/>
    <mergeCell ref="C377:E377"/>
    <mergeCell ref="C378:E378"/>
    <mergeCell ref="C379:E379"/>
    <mergeCell ref="C380:E380"/>
    <mergeCell ref="C371:E371"/>
    <mergeCell ref="C372:E372"/>
    <mergeCell ref="C373:E373"/>
    <mergeCell ref="C374:E374"/>
    <mergeCell ref="C375:E375"/>
    <mergeCell ref="C366:E366"/>
    <mergeCell ref="C367:E367"/>
    <mergeCell ref="C368:E368"/>
    <mergeCell ref="C369:E369"/>
    <mergeCell ref="C370:E370"/>
    <mergeCell ref="C361:E361"/>
    <mergeCell ref="C362:E362"/>
    <mergeCell ref="C363:E363"/>
    <mergeCell ref="C364:E364"/>
    <mergeCell ref="C365:E365"/>
    <mergeCell ref="C356:E356"/>
    <mergeCell ref="C357:E357"/>
    <mergeCell ref="C358:E358"/>
    <mergeCell ref="C359:E359"/>
    <mergeCell ref="C360:E360"/>
    <mergeCell ref="C351:E351"/>
    <mergeCell ref="C352:E352"/>
    <mergeCell ref="C353:E353"/>
    <mergeCell ref="C354:E354"/>
    <mergeCell ref="C355:E355"/>
    <mergeCell ref="C346:E346"/>
    <mergeCell ref="C347:E347"/>
    <mergeCell ref="C348:E348"/>
    <mergeCell ref="C349:E349"/>
    <mergeCell ref="C350:E350"/>
    <mergeCell ref="C341:E341"/>
    <mergeCell ref="C342:E342"/>
    <mergeCell ref="C343:E343"/>
    <mergeCell ref="C344:E344"/>
    <mergeCell ref="C345:E345"/>
    <mergeCell ref="C336:E336"/>
    <mergeCell ref="C337:E337"/>
    <mergeCell ref="C338:E338"/>
    <mergeCell ref="C339:E339"/>
    <mergeCell ref="C340:E340"/>
    <mergeCell ref="C331:E331"/>
    <mergeCell ref="C332:E332"/>
    <mergeCell ref="C333:E333"/>
    <mergeCell ref="C334:E334"/>
    <mergeCell ref="C335:E335"/>
    <mergeCell ref="G327:H327"/>
    <mergeCell ref="A328:B328"/>
    <mergeCell ref="C328:E328"/>
    <mergeCell ref="C329:E329"/>
    <mergeCell ref="C330:E330"/>
    <mergeCell ref="C322:E322"/>
    <mergeCell ref="C323:E323"/>
    <mergeCell ref="C324:E324"/>
    <mergeCell ref="C325:E325"/>
    <mergeCell ref="C326:E326"/>
    <mergeCell ref="G317:H317"/>
    <mergeCell ref="G318:H318"/>
    <mergeCell ref="G319:I319"/>
    <mergeCell ref="A320:I320"/>
    <mergeCell ref="A321:B321"/>
    <mergeCell ref="C321:E321"/>
    <mergeCell ref="C313:E313"/>
    <mergeCell ref="G314:H314"/>
    <mergeCell ref="A315:B315"/>
    <mergeCell ref="C315:E315"/>
    <mergeCell ref="C316:E316"/>
    <mergeCell ref="C309:E309"/>
    <mergeCell ref="G310:H310"/>
    <mergeCell ref="A311:B311"/>
    <mergeCell ref="C311:E311"/>
    <mergeCell ref="C312:E312"/>
    <mergeCell ref="G304:H304"/>
    <mergeCell ref="G305:H305"/>
    <mergeCell ref="G306:I306"/>
    <mergeCell ref="A307:I307"/>
    <mergeCell ref="A308:B308"/>
    <mergeCell ref="C308:E308"/>
    <mergeCell ref="C300:E300"/>
    <mergeCell ref="G301:H301"/>
    <mergeCell ref="A302:B302"/>
    <mergeCell ref="C302:E302"/>
    <mergeCell ref="C303:E303"/>
    <mergeCell ref="C296:E296"/>
    <mergeCell ref="G297:H297"/>
    <mergeCell ref="A298:B298"/>
    <mergeCell ref="C298:E298"/>
    <mergeCell ref="C299:E299"/>
    <mergeCell ref="A292:B292"/>
    <mergeCell ref="C292:E292"/>
    <mergeCell ref="C293:E293"/>
    <mergeCell ref="C294:E294"/>
    <mergeCell ref="C295:E295"/>
    <mergeCell ref="A288:B288"/>
    <mergeCell ref="C288:E288"/>
    <mergeCell ref="C289:E289"/>
    <mergeCell ref="C290:E290"/>
    <mergeCell ref="G291:H291"/>
    <mergeCell ref="C283:E283"/>
    <mergeCell ref="G284:H284"/>
    <mergeCell ref="G285:H285"/>
    <mergeCell ref="G286:I286"/>
    <mergeCell ref="A287:I287"/>
    <mergeCell ref="C279:E279"/>
    <mergeCell ref="G280:H280"/>
    <mergeCell ref="A281:B281"/>
    <mergeCell ref="C281:E281"/>
    <mergeCell ref="C282:E282"/>
    <mergeCell ref="G275:H275"/>
    <mergeCell ref="G276:I276"/>
    <mergeCell ref="A277:I277"/>
    <mergeCell ref="A278:B278"/>
    <mergeCell ref="C278:E278"/>
    <mergeCell ref="A271:B271"/>
    <mergeCell ref="C271:E271"/>
    <mergeCell ref="C272:E272"/>
    <mergeCell ref="C273:E273"/>
    <mergeCell ref="G274:H274"/>
    <mergeCell ref="C266:E266"/>
    <mergeCell ref="C267:E267"/>
    <mergeCell ref="C268:E268"/>
    <mergeCell ref="C269:E269"/>
    <mergeCell ref="G270:H270"/>
    <mergeCell ref="A262:B262"/>
    <mergeCell ref="C262:E262"/>
    <mergeCell ref="C263:E263"/>
    <mergeCell ref="C264:E264"/>
    <mergeCell ref="C265:E265"/>
    <mergeCell ref="A258:B258"/>
    <mergeCell ref="C258:E258"/>
    <mergeCell ref="C259:E259"/>
    <mergeCell ref="C260:E260"/>
    <mergeCell ref="G261:H261"/>
    <mergeCell ref="C253:E253"/>
    <mergeCell ref="G254:H254"/>
    <mergeCell ref="G255:H255"/>
    <mergeCell ref="G256:I256"/>
    <mergeCell ref="A257:I257"/>
    <mergeCell ref="G248:H248"/>
    <mergeCell ref="G249:H249"/>
    <mergeCell ref="G250:I250"/>
    <mergeCell ref="A251:I251"/>
    <mergeCell ref="A252:B252"/>
    <mergeCell ref="C252:E252"/>
    <mergeCell ref="G244:I244"/>
    <mergeCell ref="A245:I245"/>
    <mergeCell ref="A246:B246"/>
    <mergeCell ref="C246:E246"/>
    <mergeCell ref="C247:E247"/>
    <mergeCell ref="A240:B240"/>
    <mergeCell ref="C240:E240"/>
    <mergeCell ref="C241:E241"/>
    <mergeCell ref="G242:H242"/>
    <mergeCell ref="G243:H243"/>
    <mergeCell ref="C235:E235"/>
    <mergeCell ref="G236:H236"/>
    <mergeCell ref="G237:H237"/>
    <mergeCell ref="G238:I238"/>
    <mergeCell ref="A239:I239"/>
    <mergeCell ref="C231:E231"/>
    <mergeCell ref="G232:H232"/>
    <mergeCell ref="A233:B233"/>
    <mergeCell ref="C233:E233"/>
    <mergeCell ref="C234:E234"/>
    <mergeCell ref="G227:I227"/>
    <mergeCell ref="A228:I228"/>
    <mergeCell ref="A229:B229"/>
    <mergeCell ref="C229:E229"/>
    <mergeCell ref="C230:E230"/>
    <mergeCell ref="A223:B223"/>
    <mergeCell ref="C223:E223"/>
    <mergeCell ref="C224:E224"/>
    <mergeCell ref="G225:H225"/>
    <mergeCell ref="G226:H226"/>
    <mergeCell ref="A219:B219"/>
    <mergeCell ref="C219:E219"/>
    <mergeCell ref="C220:E220"/>
    <mergeCell ref="C221:E221"/>
    <mergeCell ref="G222:H222"/>
    <mergeCell ref="C214:E214"/>
    <mergeCell ref="C215:E215"/>
    <mergeCell ref="C216:E216"/>
    <mergeCell ref="C217:E217"/>
    <mergeCell ref="G218:H218"/>
    <mergeCell ref="G210:H210"/>
    <mergeCell ref="G211:I211"/>
    <mergeCell ref="A212:I212"/>
    <mergeCell ref="A213:B213"/>
    <mergeCell ref="C213:E213"/>
    <mergeCell ref="A206:B206"/>
    <mergeCell ref="C206:E206"/>
    <mergeCell ref="C207:E207"/>
    <mergeCell ref="C208:E208"/>
    <mergeCell ref="G209:H209"/>
    <mergeCell ref="C201:E201"/>
    <mergeCell ref="G202:H202"/>
    <mergeCell ref="G203:H203"/>
    <mergeCell ref="G204:I204"/>
    <mergeCell ref="A205:I205"/>
    <mergeCell ref="A197:B197"/>
    <mergeCell ref="C197:E197"/>
    <mergeCell ref="C198:E198"/>
    <mergeCell ref="C199:E199"/>
    <mergeCell ref="C200:E200"/>
    <mergeCell ref="C192:E192"/>
    <mergeCell ref="G193:H193"/>
    <mergeCell ref="G194:H194"/>
    <mergeCell ref="G195:I195"/>
    <mergeCell ref="A196:I196"/>
    <mergeCell ref="C188:E188"/>
    <mergeCell ref="C189:E189"/>
    <mergeCell ref="G190:H190"/>
    <mergeCell ref="A191:B191"/>
    <mergeCell ref="C191:E191"/>
    <mergeCell ref="A183:C184"/>
    <mergeCell ref="G183:H183"/>
    <mergeCell ref="G185:I185"/>
    <mergeCell ref="A186:I186"/>
    <mergeCell ref="A187:B187"/>
    <mergeCell ref="C187:E187"/>
    <mergeCell ref="G178:H178"/>
    <mergeCell ref="G179:H179"/>
    <mergeCell ref="G180:H180"/>
    <mergeCell ref="G181:H181"/>
    <mergeCell ref="G182:H182"/>
    <mergeCell ref="C173:D173"/>
    <mergeCell ref="C174:D174"/>
    <mergeCell ref="C175:D175"/>
    <mergeCell ref="C176:D176"/>
    <mergeCell ref="C177:D177"/>
    <mergeCell ref="C168:D168"/>
    <mergeCell ref="C169:D169"/>
    <mergeCell ref="C170:D170"/>
    <mergeCell ref="C171:D171"/>
    <mergeCell ref="C172:D172"/>
    <mergeCell ref="A165:I165"/>
    <mergeCell ref="A166:B167"/>
    <mergeCell ref="C166:D167"/>
    <mergeCell ref="E166:F166"/>
    <mergeCell ref="G166:H166"/>
    <mergeCell ref="I166:I167"/>
    <mergeCell ref="C160:E160"/>
    <mergeCell ref="G161:H161"/>
    <mergeCell ref="A162:C163"/>
    <mergeCell ref="G162:H162"/>
    <mergeCell ref="G164:I164"/>
    <mergeCell ref="A155:C156"/>
    <mergeCell ref="G155:H155"/>
    <mergeCell ref="G157:I157"/>
    <mergeCell ref="A158:I158"/>
    <mergeCell ref="A159:B159"/>
    <mergeCell ref="C159:E159"/>
    <mergeCell ref="G151:H151"/>
    <mergeCell ref="A152:B152"/>
    <mergeCell ref="C152:E152"/>
    <mergeCell ref="C153:E153"/>
    <mergeCell ref="G154:H154"/>
    <mergeCell ref="C147:E147"/>
    <mergeCell ref="G148:H148"/>
    <mergeCell ref="A149:B149"/>
    <mergeCell ref="C149:E149"/>
    <mergeCell ref="C150:E150"/>
    <mergeCell ref="C142:E142"/>
    <mergeCell ref="C143:E143"/>
    <mergeCell ref="C144:E144"/>
    <mergeCell ref="C145:E145"/>
    <mergeCell ref="C146:E146"/>
    <mergeCell ref="G138:H138"/>
    <mergeCell ref="G139:I139"/>
    <mergeCell ref="A140:I140"/>
    <mergeCell ref="A141:B141"/>
    <mergeCell ref="C141:E141"/>
    <mergeCell ref="G134:H134"/>
    <mergeCell ref="A135:B135"/>
    <mergeCell ref="C135:E135"/>
    <mergeCell ref="C136:E136"/>
    <mergeCell ref="G137:H137"/>
    <mergeCell ref="C130:E130"/>
    <mergeCell ref="G131:H131"/>
    <mergeCell ref="A132:B132"/>
    <mergeCell ref="C132:E132"/>
    <mergeCell ref="C133:E133"/>
    <mergeCell ref="C125:E125"/>
    <mergeCell ref="C126:E126"/>
    <mergeCell ref="C127:E127"/>
    <mergeCell ref="C128:E128"/>
    <mergeCell ref="C129:E129"/>
    <mergeCell ref="G121:H121"/>
    <mergeCell ref="G122:I122"/>
    <mergeCell ref="A123:I123"/>
    <mergeCell ref="A124:B124"/>
    <mergeCell ref="C124:E124"/>
    <mergeCell ref="G117:H117"/>
    <mergeCell ref="A118:B118"/>
    <mergeCell ref="C118:E118"/>
    <mergeCell ref="C119:E119"/>
    <mergeCell ref="G120:H120"/>
    <mergeCell ref="C113:E113"/>
    <mergeCell ref="G114:H114"/>
    <mergeCell ref="A115:B115"/>
    <mergeCell ref="C115:E115"/>
    <mergeCell ref="C116:E116"/>
    <mergeCell ref="A109:B109"/>
    <mergeCell ref="C109:E109"/>
    <mergeCell ref="C110:E110"/>
    <mergeCell ref="C111:E111"/>
    <mergeCell ref="C112:E112"/>
    <mergeCell ref="C104:E104"/>
    <mergeCell ref="G105:H105"/>
    <mergeCell ref="G106:H106"/>
    <mergeCell ref="G107:I107"/>
    <mergeCell ref="A108:I108"/>
    <mergeCell ref="A100:B100"/>
    <mergeCell ref="C100:E100"/>
    <mergeCell ref="C101:E101"/>
    <mergeCell ref="G102:H102"/>
    <mergeCell ref="A103:B103"/>
    <mergeCell ref="C103:E103"/>
    <mergeCell ref="C95:E95"/>
    <mergeCell ref="C96:E96"/>
    <mergeCell ref="C97:E97"/>
    <mergeCell ref="C98:E98"/>
    <mergeCell ref="G99:H99"/>
    <mergeCell ref="G91:H91"/>
    <mergeCell ref="G92:I92"/>
    <mergeCell ref="A93:I93"/>
    <mergeCell ref="A94:B94"/>
    <mergeCell ref="C94:E94"/>
    <mergeCell ref="G87:H87"/>
    <mergeCell ref="A88:B88"/>
    <mergeCell ref="C88:E88"/>
    <mergeCell ref="C89:E89"/>
    <mergeCell ref="G90:H90"/>
    <mergeCell ref="C83:E83"/>
    <mergeCell ref="G84:H84"/>
    <mergeCell ref="A85:B85"/>
    <mergeCell ref="C85:E85"/>
    <mergeCell ref="C86:E86"/>
    <mergeCell ref="A79:B79"/>
    <mergeCell ref="C79:E79"/>
    <mergeCell ref="C80:E80"/>
    <mergeCell ref="C81:E81"/>
    <mergeCell ref="C82:E82"/>
    <mergeCell ref="C74:E74"/>
    <mergeCell ref="G75:H75"/>
    <mergeCell ref="G76:H76"/>
    <mergeCell ref="G77:I77"/>
    <mergeCell ref="A78:I78"/>
    <mergeCell ref="A70:B70"/>
    <mergeCell ref="C70:E70"/>
    <mergeCell ref="C71:E71"/>
    <mergeCell ref="G72:H72"/>
    <mergeCell ref="A73:B73"/>
    <mergeCell ref="C73:E73"/>
    <mergeCell ref="C65:E65"/>
    <mergeCell ref="C66:E66"/>
    <mergeCell ref="C67:E67"/>
    <mergeCell ref="C68:E68"/>
    <mergeCell ref="G69:H69"/>
    <mergeCell ref="G61:H61"/>
    <mergeCell ref="G62:I62"/>
    <mergeCell ref="A63:I63"/>
    <mergeCell ref="A64:B64"/>
    <mergeCell ref="C64:E64"/>
    <mergeCell ref="G57:H57"/>
    <mergeCell ref="A58:B58"/>
    <mergeCell ref="C58:E58"/>
    <mergeCell ref="C59:E59"/>
    <mergeCell ref="G60:H60"/>
    <mergeCell ref="C53:E53"/>
    <mergeCell ref="G54:H54"/>
    <mergeCell ref="A55:B55"/>
    <mergeCell ref="C55:E55"/>
    <mergeCell ref="C56:E56"/>
    <mergeCell ref="A49:B49"/>
    <mergeCell ref="C49:E49"/>
    <mergeCell ref="C50:E50"/>
    <mergeCell ref="C51:E51"/>
    <mergeCell ref="C52:E52"/>
    <mergeCell ref="C44:E44"/>
    <mergeCell ref="G45:H45"/>
    <mergeCell ref="G46:H46"/>
    <mergeCell ref="G47:I47"/>
    <mergeCell ref="A48:I48"/>
    <mergeCell ref="A40:B40"/>
    <mergeCell ref="C40:E40"/>
    <mergeCell ref="C41:E41"/>
    <mergeCell ref="G42:H42"/>
    <mergeCell ref="A43:B43"/>
    <mergeCell ref="C43:E43"/>
    <mergeCell ref="C35:E35"/>
    <mergeCell ref="C36:E36"/>
    <mergeCell ref="C37:E37"/>
    <mergeCell ref="C38:E38"/>
    <mergeCell ref="G39:H39"/>
    <mergeCell ref="G31:H31"/>
    <mergeCell ref="G32:I32"/>
    <mergeCell ref="A33:I33"/>
    <mergeCell ref="A34:B34"/>
    <mergeCell ref="C34:E34"/>
    <mergeCell ref="G27:H27"/>
    <mergeCell ref="A28:B28"/>
    <mergeCell ref="C28:E28"/>
    <mergeCell ref="C29:E29"/>
    <mergeCell ref="G30:H30"/>
    <mergeCell ref="C23:E23"/>
    <mergeCell ref="G24:H24"/>
    <mergeCell ref="A25:B25"/>
    <mergeCell ref="C25:E25"/>
    <mergeCell ref="C26:E26"/>
    <mergeCell ref="A19:B19"/>
    <mergeCell ref="C19:E19"/>
    <mergeCell ref="C20:E20"/>
    <mergeCell ref="C21:E21"/>
    <mergeCell ref="C22:E22"/>
    <mergeCell ref="C14:E14"/>
    <mergeCell ref="G15:H15"/>
    <mergeCell ref="G16:H16"/>
    <mergeCell ref="G17:I17"/>
    <mergeCell ref="A18:I18"/>
    <mergeCell ref="A10:B10"/>
    <mergeCell ref="C10:E10"/>
    <mergeCell ref="C11:E11"/>
    <mergeCell ref="G12:H12"/>
    <mergeCell ref="A13:B13"/>
    <mergeCell ref="C13:E13"/>
    <mergeCell ref="C5:E5"/>
    <mergeCell ref="C6:E6"/>
    <mergeCell ref="C7:E7"/>
    <mergeCell ref="C8:E8"/>
    <mergeCell ref="G9:H9"/>
    <mergeCell ref="A1:I1"/>
    <mergeCell ref="G2:I2"/>
    <mergeCell ref="A3:I3"/>
    <mergeCell ref="A4:B4"/>
    <mergeCell ref="C4:E4"/>
  </mergeCells>
  <pageMargins left="0.51181102362204722" right="0.51181102362204722" top="0.51181102362204722" bottom="0.51181102362204722" header="0" footer="0"/>
  <pageSetup paperSize="9" scale="80" orientation="portrait" r:id="rId1"/>
  <headerFooter>
    <oddFooter>&amp;L&amp;9&amp;A&amp;R&amp;9Página &amp;P de &amp;N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outlinePr summaryBelow="0"/>
  </sheetPr>
  <dimension ref="A1:H5695"/>
  <sheetViews>
    <sheetView view="pageBreakPreview" zoomScaleNormal="100" zoomScaleSheetLayoutView="100" workbookViewId="0">
      <selection activeCell="B41" activeCellId="1" sqref="R16 B41"/>
    </sheetView>
  </sheetViews>
  <sheetFormatPr defaultRowHeight="15" x14ac:dyDescent="0.25"/>
  <cols>
    <col min="1" max="1" width="10.28515625" customWidth="1"/>
    <col min="2" max="2" width="45.85546875" customWidth="1"/>
    <col min="3" max="3" width="3" customWidth="1"/>
    <col min="4" max="4" width="12.42578125" customWidth="1"/>
    <col min="5" max="5" width="6.140625" customWidth="1"/>
    <col min="6" max="8" width="12.42578125" customWidth="1"/>
  </cols>
  <sheetData>
    <row r="1" spans="1:8" ht="146.1" customHeight="1" x14ac:dyDescent="0.25">
      <c r="A1" s="55"/>
      <c r="B1" s="55"/>
      <c r="C1" s="55"/>
      <c r="D1" s="55"/>
      <c r="E1" s="55"/>
      <c r="F1" s="55"/>
      <c r="G1" s="55"/>
      <c r="H1" s="55"/>
    </row>
    <row r="2" spans="1:8" ht="9.9499999999999993" customHeight="1" x14ac:dyDescent="0.25">
      <c r="A2" s="8"/>
      <c r="B2" s="8"/>
      <c r="C2" s="8"/>
      <c r="D2" s="8"/>
      <c r="E2" s="8"/>
      <c r="F2" s="62"/>
      <c r="G2" s="62"/>
      <c r="H2" s="62"/>
    </row>
    <row r="3" spans="1:8" ht="20.100000000000001" customHeight="1" x14ac:dyDescent="0.25">
      <c r="A3" s="63" t="s">
        <v>6650</v>
      </c>
      <c r="B3" s="63"/>
      <c r="C3" s="63"/>
      <c r="D3" s="63"/>
      <c r="E3" s="63"/>
      <c r="F3" s="63"/>
      <c r="G3" s="63"/>
      <c r="H3" s="63"/>
    </row>
    <row r="4" spans="1:8" ht="15" customHeight="1" x14ac:dyDescent="0.25">
      <c r="A4" s="64" t="s">
        <v>3741</v>
      </c>
      <c r="B4" s="64"/>
      <c r="C4" s="65" t="s">
        <v>3</v>
      </c>
      <c r="D4" s="65"/>
      <c r="E4" s="12" t="s">
        <v>4</v>
      </c>
      <c r="F4" s="12" t="s">
        <v>3725</v>
      </c>
      <c r="G4" s="12" t="s">
        <v>3726</v>
      </c>
      <c r="H4" s="12" t="s">
        <v>3727</v>
      </c>
    </row>
    <row r="5" spans="1:8" ht="29.1" customHeight="1" x14ac:dyDescent="0.25">
      <c r="A5" s="13" t="s">
        <v>4501</v>
      </c>
      <c r="B5" s="14" t="s">
        <v>4502</v>
      </c>
      <c r="C5" s="66" t="s">
        <v>188</v>
      </c>
      <c r="D5" s="66"/>
      <c r="E5" s="13" t="s">
        <v>193</v>
      </c>
      <c r="F5" s="15">
        <v>1.2</v>
      </c>
      <c r="G5" s="16">
        <v>137.11000000000001</v>
      </c>
      <c r="H5" s="16">
        <f>TRUNC(TRUNC(F5,8)*G5,2)</f>
        <v>164.53</v>
      </c>
    </row>
    <row r="6" spans="1:8" ht="21" customHeight="1" x14ac:dyDescent="0.25">
      <c r="A6" s="13" t="s">
        <v>4237</v>
      </c>
      <c r="B6" s="14" t="s">
        <v>4238</v>
      </c>
      <c r="C6" s="66" t="s">
        <v>188</v>
      </c>
      <c r="D6" s="66"/>
      <c r="E6" s="13" t="s">
        <v>193</v>
      </c>
      <c r="F6" s="15">
        <v>0.96</v>
      </c>
      <c r="G6" s="16">
        <v>8.92</v>
      </c>
      <c r="H6" s="16">
        <f>TRUNC(TRUNC(F6,8)*G6,2)</f>
        <v>8.56</v>
      </c>
    </row>
    <row r="7" spans="1:8" ht="21" customHeight="1" x14ac:dyDescent="0.25">
      <c r="A7" s="13" t="s">
        <v>4505</v>
      </c>
      <c r="B7" s="14" t="s">
        <v>4506</v>
      </c>
      <c r="C7" s="66" t="s">
        <v>188</v>
      </c>
      <c r="D7" s="66"/>
      <c r="E7" s="13" t="s">
        <v>189</v>
      </c>
      <c r="F7" s="15">
        <v>1.0999999999999999E-2</v>
      </c>
      <c r="G7" s="16">
        <v>688.57</v>
      </c>
      <c r="H7" s="16">
        <f>TRUNC(TRUNC(F7,8)*G7,2)</f>
        <v>7.57</v>
      </c>
    </row>
    <row r="8" spans="1:8" ht="21" customHeight="1" x14ac:dyDescent="0.25">
      <c r="A8" s="13" t="s">
        <v>4507</v>
      </c>
      <c r="B8" s="14" t="s">
        <v>4508</v>
      </c>
      <c r="C8" s="66" t="s">
        <v>188</v>
      </c>
      <c r="D8" s="66"/>
      <c r="E8" s="13" t="s">
        <v>189</v>
      </c>
      <c r="F8" s="15">
        <v>0.252</v>
      </c>
      <c r="G8" s="16">
        <v>73.11</v>
      </c>
      <c r="H8" s="16">
        <f>TRUNC(TRUNC(F8,8)*G8,2)</f>
        <v>18.420000000000002</v>
      </c>
    </row>
    <row r="9" spans="1:8" ht="21" customHeight="1" x14ac:dyDescent="0.25">
      <c r="A9" s="13" t="s">
        <v>6651</v>
      </c>
      <c r="B9" s="14" t="s">
        <v>6652</v>
      </c>
      <c r="C9" s="66" t="s">
        <v>188</v>
      </c>
      <c r="D9" s="66"/>
      <c r="E9" s="13" t="s">
        <v>193</v>
      </c>
      <c r="F9" s="15">
        <v>0.96</v>
      </c>
      <c r="G9" s="16">
        <v>47.29</v>
      </c>
      <c r="H9" s="16">
        <f>TRUNC(TRUNC(F9,8)*G9,2)</f>
        <v>45.39</v>
      </c>
    </row>
    <row r="10" spans="1:8" ht="15" customHeight="1" x14ac:dyDescent="0.25">
      <c r="A10" s="8"/>
      <c r="B10" s="8"/>
      <c r="C10" s="8"/>
      <c r="D10" s="8"/>
      <c r="E10" s="8"/>
      <c r="F10" s="67" t="s">
        <v>3744</v>
      </c>
      <c r="G10" s="67"/>
      <c r="H10" s="17">
        <f>SUM(H5:H9)</f>
        <v>244.46999999999997</v>
      </c>
    </row>
    <row r="11" spans="1:8" ht="15" customHeight="1" x14ac:dyDescent="0.25">
      <c r="A11" s="8"/>
      <c r="B11" s="8"/>
      <c r="C11" s="8"/>
      <c r="D11" s="8"/>
      <c r="E11" s="8"/>
      <c r="F11" s="68" t="s">
        <v>3745</v>
      </c>
      <c r="G11" s="68"/>
      <c r="H11" s="4">
        <f>ROUND(SUM(H10),2)</f>
        <v>244.47</v>
      </c>
    </row>
    <row r="12" spans="1:8" ht="9.9499999999999993" customHeight="1" x14ac:dyDescent="0.25">
      <c r="A12" s="8"/>
      <c r="B12" s="8"/>
      <c r="C12" s="8"/>
      <c r="D12" s="8"/>
      <c r="E12" s="8"/>
      <c r="F12" s="62"/>
      <c r="G12" s="62"/>
      <c r="H12" s="62"/>
    </row>
    <row r="13" spans="1:8" ht="20.100000000000001" customHeight="1" x14ac:dyDescent="0.25">
      <c r="A13" s="63" t="s">
        <v>6653</v>
      </c>
      <c r="B13" s="63"/>
      <c r="C13" s="63"/>
      <c r="D13" s="63"/>
      <c r="E13" s="63"/>
      <c r="F13" s="63"/>
      <c r="G13" s="63"/>
      <c r="H13" s="63"/>
    </row>
    <row r="14" spans="1:8" ht="15" customHeight="1" x14ac:dyDescent="0.25">
      <c r="A14" s="64" t="s">
        <v>3865</v>
      </c>
      <c r="B14" s="64"/>
      <c r="C14" s="65" t="s">
        <v>3</v>
      </c>
      <c r="D14" s="65"/>
      <c r="E14" s="12" t="s">
        <v>4</v>
      </c>
      <c r="F14" s="12" t="s">
        <v>3725</v>
      </c>
      <c r="G14" s="12" t="s">
        <v>3726</v>
      </c>
      <c r="H14" s="12" t="s">
        <v>3727</v>
      </c>
    </row>
    <row r="15" spans="1:8" ht="29.1" customHeight="1" x14ac:dyDescent="0.25">
      <c r="A15" s="13" t="s">
        <v>6654</v>
      </c>
      <c r="B15" s="14" t="s">
        <v>6655</v>
      </c>
      <c r="C15" s="66" t="s">
        <v>17</v>
      </c>
      <c r="D15" s="66"/>
      <c r="E15" s="13" t="s">
        <v>3829</v>
      </c>
      <c r="F15" s="15">
        <v>7.0000000000000001E-3</v>
      </c>
      <c r="G15" s="16">
        <v>10.61</v>
      </c>
      <c r="H15" s="16">
        <f>TRUNC(TRUNC(F15,8)*G15,2)</f>
        <v>7.0000000000000007E-2</v>
      </c>
    </row>
    <row r="16" spans="1:8" ht="18" customHeight="1" x14ac:dyDescent="0.25">
      <c r="A16" s="8"/>
      <c r="B16" s="8"/>
      <c r="C16" s="8"/>
      <c r="D16" s="8"/>
      <c r="E16" s="8"/>
      <c r="F16" s="67" t="s">
        <v>3871</v>
      </c>
      <c r="G16" s="67"/>
      <c r="H16" s="17">
        <f>SUM(H15:H15)</f>
        <v>7.0000000000000007E-2</v>
      </c>
    </row>
    <row r="17" spans="1:8" ht="15" customHeight="1" x14ac:dyDescent="0.25">
      <c r="A17" s="64" t="s">
        <v>3887</v>
      </c>
      <c r="B17" s="64"/>
      <c r="C17" s="65" t="s">
        <v>3</v>
      </c>
      <c r="D17" s="65"/>
      <c r="E17" s="12" t="s">
        <v>4</v>
      </c>
      <c r="F17" s="12" t="s">
        <v>3725</v>
      </c>
      <c r="G17" s="12" t="s">
        <v>3726</v>
      </c>
      <c r="H17" s="12" t="s">
        <v>3727</v>
      </c>
    </row>
    <row r="18" spans="1:8" ht="21" customHeight="1" x14ac:dyDescent="0.25">
      <c r="A18" s="13" t="s">
        <v>6656</v>
      </c>
      <c r="B18" s="14" t="s">
        <v>6657</v>
      </c>
      <c r="C18" s="66" t="s">
        <v>17</v>
      </c>
      <c r="D18" s="66"/>
      <c r="E18" s="13" t="s">
        <v>740</v>
      </c>
      <c r="F18" s="15">
        <v>4</v>
      </c>
      <c r="G18" s="16">
        <v>8.59</v>
      </c>
      <c r="H18" s="16">
        <f>TRUNC(TRUNC(F18,8)*G18,2)</f>
        <v>34.36</v>
      </c>
    </row>
    <row r="19" spans="1:8" ht="15" customHeight="1" x14ac:dyDescent="0.25">
      <c r="A19" s="8"/>
      <c r="B19" s="8"/>
      <c r="C19" s="8"/>
      <c r="D19" s="8"/>
      <c r="E19" s="8"/>
      <c r="F19" s="67" t="s">
        <v>3896</v>
      </c>
      <c r="G19" s="67"/>
      <c r="H19" s="17">
        <f>SUM(H18:H18)</f>
        <v>34.36</v>
      </c>
    </row>
    <row r="20" spans="1:8" ht="15" customHeight="1" x14ac:dyDescent="0.25">
      <c r="A20" s="64" t="s">
        <v>3872</v>
      </c>
      <c r="B20" s="64"/>
      <c r="C20" s="65" t="s">
        <v>3</v>
      </c>
      <c r="D20" s="65"/>
      <c r="E20" s="12" t="s">
        <v>4</v>
      </c>
      <c r="F20" s="12" t="s">
        <v>3725</v>
      </c>
      <c r="G20" s="12" t="s">
        <v>3726</v>
      </c>
      <c r="H20" s="12" t="s">
        <v>3727</v>
      </c>
    </row>
    <row r="21" spans="1:8" ht="15" customHeight="1" x14ac:dyDescent="0.25">
      <c r="A21" s="13" t="s">
        <v>3948</v>
      </c>
      <c r="B21" s="14" t="s">
        <v>3949</v>
      </c>
      <c r="C21" s="66" t="s">
        <v>17</v>
      </c>
      <c r="D21" s="66"/>
      <c r="E21" s="13" t="s">
        <v>25</v>
      </c>
      <c r="F21" s="15">
        <v>8.7999999999999995E-2</v>
      </c>
      <c r="G21" s="16">
        <v>33.520000000000003</v>
      </c>
      <c r="H21" s="16">
        <f>TRUNC(TRUNC(F21,8)*G21,2)</f>
        <v>2.94</v>
      </c>
    </row>
    <row r="22" spans="1:8" ht="18" customHeight="1" x14ac:dyDescent="0.25">
      <c r="A22" s="8"/>
      <c r="B22" s="8"/>
      <c r="C22" s="8"/>
      <c r="D22" s="8"/>
      <c r="E22" s="8"/>
      <c r="F22" s="67" t="s">
        <v>3875</v>
      </c>
      <c r="G22" s="67"/>
      <c r="H22" s="17">
        <f>SUM(H21:H21)</f>
        <v>2.94</v>
      </c>
    </row>
    <row r="23" spans="1:8" ht="15" customHeight="1" x14ac:dyDescent="0.25">
      <c r="A23" s="8"/>
      <c r="B23" s="8"/>
      <c r="C23" s="8"/>
      <c r="D23" s="8"/>
      <c r="E23" s="8"/>
      <c r="F23" s="68" t="s">
        <v>3745</v>
      </c>
      <c r="G23" s="68"/>
      <c r="H23" s="4">
        <f>ROUND(SUM(H16,H19,H22),2)</f>
        <v>37.369999999999997</v>
      </c>
    </row>
    <row r="24" spans="1:8" ht="9.9499999999999993" customHeight="1" x14ac:dyDescent="0.25">
      <c r="A24" s="8"/>
      <c r="B24" s="8"/>
      <c r="C24" s="8"/>
      <c r="D24" s="8"/>
      <c r="E24" s="8"/>
      <c r="F24" s="62"/>
      <c r="G24" s="62"/>
      <c r="H24" s="62"/>
    </row>
    <row r="25" spans="1:8" ht="20.100000000000001" customHeight="1" x14ac:dyDescent="0.25">
      <c r="A25" s="63" t="s">
        <v>6658</v>
      </c>
      <c r="B25" s="63"/>
      <c r="C25" s="63"/>
      <c r="D25" s="63"/>
      <c r="E25" s="63"/>
      <c r="F25" s="63"/>
      <c r="G25" s="63"/>
      <c r="H25" s="63"/>
    </row>
    <row r="26" spans="1:8" ht="15" customHeight="1" x14ac:dyDescent="0.25">
      <c r="A26" s="64" t="s">
        <v>3724</v>
      </c>
      <c r="B26" s="64"/>
      <c r="C26" s="65" t="s">
        <v>3</v>
      </c>
      <c r="D26" s="65"/>
      <c r="E26" s="12" t="s">
        <v>4</v>
      </c>
      <c r="F26" s="12" t="s">
        <v>3725</v>
      </c>
      <c r="G26" s="12" t="s">
        <v>3726</v>
      </c>
      <c r="H26" s="12" t="s">
        <v>3727</v>
      </c>
    </row>
    <row r="27" spans="1:8" ht="21" customHeight="1" x14ac:dyDescent="0.25">
      <c r="A27" s="13" t="s">
        <v>3798</v>
      </c>
      <c r="B27" s="14" t="s">
        <v>3799</v>
      </c>
      <c r="C27" s="66" t="s">
        <v>17</v>
      </c>
      <c r="D27" s="66"/>
      <c r="E27" s="13" t="s">
        <v>25</v>
      </c>
      <c r="F27" s="15">
        <v>1</v>
      </c>
      <c r="G27" s="16">
        <v>4.5199999999999996</v>
      </c>
      <c r="H27" s="16">
        <f t="shared" ref="H27:H32" si="0">TRUNC(TRUNC(F27,8)*G27,2)</f>
        <v>4.5199999999999996</v>
      </c>
    </row>
    <row r="28" spans="1:8" ht="21" customHeight="1" x14ac:dyDescent="0.25">
      <c r="A28" s="13" t="s">
        <v>6659</v>
      </c>
      <c r="B28" s="14" t="s">
        <v>6660</v>
      </c>
      <c r="C28" s="66" t="s">
        <v>17</v>
      </c>
      <c r="D28" s="66"/>
      <c r="E28" s="13" t="s">
        <v>25</v>
      </c>
      <c r="F28" s="15">
        <v>1</v>
      </c>
      <c r="G28" s="16">
        <v>1.31</v>
      </c>
      <c r="H28" s="16">
        <f t="shared" si="0"/>
        <v>1.31</v>
      </c>
    </row>
    <row r="29" spans="1:8" ht="21" customHeight="1" x14ac:dyDescent="0.25">
      <c r="A29" s="13" t="s">
        <v>3754</v>
      </c>
      <c r="B29" s="14" t="s">
        <v>3755</v>
      </c>
      <c r="C29" s="66" t="s">
        <v>17</v>
      </c>
      <c r="D29" s="66"/>
      <c r="E29" s="13" t="s">
        <v>25</v>
      </c>
      <c r="F29" s="15">
        <v>1</v>
      </c>
      <c r="G29" s="16">
        <v>1.43</v>
      </c>
      <c r="H29" s="16">
        <f t="shared" si="0"/>
        <v>1.43</v>
      </c>
    </row>
    <row r="30" spans="1:8" ht="21" customHeight="1" x14ac:dyDescent="0.25">
      <c r="A30" s="13" t="s">
        <v>6661</v>
      </c>
      <c r="B30" s="14" t="s">
        <v>6662</v>
      </c>
      <c r="C30" s="66" t="s">
        <v>17</v>
      </c>
      <c r="D30" s="66"/>
      <c r="E30" s="13" t="s">
        <v>25</v>
      </c>
      <c r="F30" s="15">
        <v>1</v>
      </c>
      <c r="G30" s="16">
        <v>0.78</v>
      </c>
      <c r="H30" s="16">
        <f t="shared" si="0"/>
        <v>0.78</v>
      </c>
    </row>
    <row r="31" spans="1:8" ht="21" customHeight="1" x14ac:dyDescent="0.25">
      <c r="A31" s="13" t="s">
        <v>3758</v>
      </c>
      <c r="B31" s="14" t="s">
        <v>3759</v>
      </c>
      <c r="C31" s="66" t="s">
        <v>17</v>
      </c>
      <c r="D31" s="66"/>
      <c r="E31" s="13" t="s">
        <v>25</v>
      </c>
      <c r="F31" s="15">
        <v>1</v>
      </c>
      <c r="G31" s="16">
        <v>0.08</v>
      </c>
      <c r="H31" s="16">
        <f t="shared" si="0"/>
        <v>0.08</v>
      </c>
    </row>
    <row r="32" spans="1:8" ht="21" customHeight="1" x14ac:dyDescent="0.25">
      <c r="A32" s="13" t="s">
        <v>3804</v>
      </c>
      <c r="B32" s="14" t="s">
        <v>3805</v>
      </c>
      <c r="C32" s="66" t="s">
        <v>17</v>
      </c>
      <c r="D32" s="66"/>
      <c r="E32" s="13" t="s">
        <v>25</v>
      </c>
      <c r="F32" s="15">
        <v>1</v>
      </c>
      <c r="G32" s="16">
        <v>0.85</v>
      </c>
      <c r="H32" s="16">
        <f t="shared" si="0"/>
        <v>0.85</v>
      </c>
    </row>
    <row r="33" spans="1:8" ht="15" customHeight="1" x14ac:dyDescent="0.25">
      <c r="A33" s="8"/>
      <c r="B33" s="8"/>
      <c r="C33" s="8"/>
      <c r="D33" s="8"/>
      <c r="E33" s="8"/>
      <c r="F33" s="67" t="s">
        <v>3736</v>
      </c>
      <c r="G33" s="67"/>
      <c r="H33" s="17">
        <f>SUM(H27:H32)</f>
        <v>8.9699999999999989</v>
      </c>
    </row>
    <row r="34" spans="1:8" ht="15" customHeight="1" x14ac:dyDescent="0.25">
      <c r="A34" s="64" t="s">
        <v>3737</v>
      </c>
      <c r="B34" s="64"/>
      <c r="C34" s="65" t="s">
        <v>3</v>
      </c>
      <c r="D34" s="65"/>
      <c r="E34" s="12" t="s">
        <v>4</v>
      </c>
      <c r="F34" s="12" t="s">
        <v>3725</v>
      </c>
      <c r="G34" s="12" t="s">
        <v>3726</v>
      </c>
      <c r="H34" s="12" t="s">
        <v>3727</v>
      </c>
    </row>
    <row r="35" spans="1:8" ht="15" customHeight="1" x14ac:dyDescent="0.25">
      <c r="A35" s="13" t="s">
        <v>6663</v>
      </c>
      <c r="B35" s="14" t="s">
        <v>6664</v>
      </c>
      <c r="C35" s="66" t="s">
        <v>17</v>
      </c>
      <c r="D35" s="66"/>
      <c r="E35" s="13" t="s">
        <v>25</v>
      </c>
      <c r="F35" s="15">
        <v>1</v>
      </c>
      <c r="G35" s="16">
        <v>15.97</v>
      </c>
      <c r="H35" s="16">
        <f>TRUNC(TRUNC(F35,8)*G35,2)</f>
        <v>15.97</v>
      </c>
    </row>
    <row r="36" spans="1:8" ht="15" customHeight="1" x14ac:dyDescent="0.25">
      <c r="A36" s="8"/>
      <c r="B36" s="8"/>
      <c r="C36" s="8"/>
      <c r="D36" s="8"/>
      <c r="E36" s="8"/>
      <c r="F36" s="67" t="s">
        <v>3740</v>
      </c>
      <c r="G36" s="67"/>
      <c r="H36" s="17">
        <f>SUM(H35:H35)</f>
        <v>15.97</v>
      </c>
    </row>
    <row r="37" spans="1:8" ht="15" customHeight="1" x14ac:dyDescent="0.25">
      <c r="A37" s="64" t="s">
        <v>3741</v>
      </c>
      <c r="B37" s="64"/>
      <c r="C37" s="65" t="s">
        <v>3</v>
      </c>
      <c r="D37" s="65"/>
      <c r="E37" s="12" t="s">
        <v>4</v>
      </c>
      <c r="F37" s="12" t="s">
        <v>3725</v>
      </c>
      <c r="G37" s="12" t="s">
        <v>3726</v>
      </c>
      <c r="H37" s="12" t="s">
        <v>3727</v>
      </c>
    </row>
    <row r="38" spans="1:8" ht="21" customHeight="1" x14ac:dyDescent="0.25">
      <c r="A38" s="13" t="s">
        <v>6665</v>
      </c>
      <c r="B38" s="14" t="s">
        <v>6666</v>
      </c>
      <c r="C38" s="66" t="s">
        <v>17</v>
      </c>
      <c r="D38" s="66"/>
      <c r="E38" s="13" t="s">
        <v>25</v>
      </c>
      <c r="F38" s="15">
        <v>1</v>
      </c>
      <c r="G38" s="16">
        <v>0.18</v>
      </c>
      <c r="H38" s="16">
        <f>TRUNC(TRUNC(F38,8)*G38,2)</f>
        <v>0.18</v>
      </c>
    </row>
    <row r="39" spans="1:8" ht="15" customHeight="1" x14ac:dyDescent="0.25">
      <c r="A39" s="8"/>
      <c r="B39" s="8"/>
      <c r="C39" s="8"/>
      <c r="D39" s="8"/>
      <c r="E39" s="8"/>
      <c r="F39" s="67" t="s">
        <v>3744</v>
      </c>
      <c r="G39" s="67"/>
      <c r="H39" s="17">
        <f>SUM(H38:H38)</f>
        <v>0.18</v>
      </c>
    </row>
    <row r="40" spans="1:8" ht="15" customHeight="1" x14ac:dyDescent="0.25">
      <c r="A40" s="8"/>
      <c r="B40" s="8"/>
      <c r="C40" s="8"/>
      <c r="D40" s="8"/>
      <c r="E40" s="8"/>
      <c r="F40" s="68" t="s">
        <v>3745</v>
      </c>
      <c r="G40" s="68"/>
      <c r="H40" s="4">
        <f>ROUND(SUM(H33,H36,H39),2)</f>
        <v>25.12</v>
      </c>
    </row>
    <row r="41" spans="1:8" ht="9.9499999999999993" customHeight="1" x14ac:dyDescent="0.25">
      <c r="A41" s="8"/>
      <c r="B41" s="8"/>
      <c r="C41" s="8"/>
      <c r="D41" s="8"/>
      <c r="E41" s="8"/>
      <c r="F41" s="62"/>
      <c r="G41" s="62"/>
      <c r="H41" s="62"/>
    </row>
    <row r="42" spans="1:8" ht="20.100000000000001" customHeight="1" x14ac:dyDescent="0.25">
      <c r="A42" s="63" t="s">
        <v>6667</v>
      </c>
      <c r="B42" s="63"/>
      <c r="C42" s="63"/>
      <c r="D42" s="63"/>
      <c r="E42" s="63"/>
      <c r="F42" s="63"/>
      <c r="G42" s="63"/>
      <c r="H42" s="63"/>
    </row>
    <row r="43" spans="1:8" ht="15" customHeight="1" x14ac:dyDescent="0.25">
      <c r="A43" s="64" t="s">
        <v>3724</v>
      </c>
      <c r="B43" s="64"/>
      <c r="C43" s="65" t="s">
        <v>3</v>
      </c>
      <c r="D43" s="65"/>
      <c r="E43" s="12" t="s">
        <v>4</v>
      </c>
      <c r="F43" s="12" t="s">
        <v>3725</v>
      </c>
      <c r="G43" s="12" t="s">
        <v>3726</v>
      </c>
      <c r="H43" s="12" t="s">
        <v>3727</v>
      </c>
    </row>
    <row r="44" spans="1:8" ht="21" customHeight="1" x14ac:dyDescent="0.25">
      <c r="A44" s="13" t="s">
        <v>3798</v>
      </c>
      <c r="B44" s="14" t="s">
        <v>3799</v>
      </c>
      <c r="C44" s="66" t="s">
        <v>17</v>
      </c>
      <c r="D44" s="66"/>
      <c r="E44" s="13" t="s">
        <v>25</v>
      </c>
      <c r="F44" s="15">
        <v>1</v>
      </c>
      <c r="G44" s="16">
        <v>4.5199999999999996</v>
      </c>
      <c r="H44" s="16">
        <f t="shared" ref="H44:H49" si="1">TRUNC(TRUNC(F44,8)*G44,2)</f>
        <v>4.5199999999999996</v>
      </c>
    </row>
    <row r="45" spans="1:8" ht="21" customHeight="1" x14ac:dyDescent="0.25">
      <c r="A45" s="13" t="s">
        <v>6668</v>
      </c>
      <c r="B45" s="14" t="s">
        <v>6669</v>
      </c>
      <c r="C45" s="66" t="s">
        <v>17</v>
      </c>
      <c r="D45" s="66"/>
      <c r="E45" s="13" t="s">
        <v>25</v>
      </c>
      <c r="F45" s="15">
        <v>1</v>
      </c>
      <c r="G45" s="16">
        <v>1.43</v>
      </c>
      <c r="H45" s="16">
        <f t="shared" si="1"/>
        <v>1.43</v>
      </c>
    </row>
    <row r="46" spans="1:8" ht="21" customHeight="1" x14ac:dyDescent="0.25">
      <c r="A46" s="13" t="s">
        <v>3754</v>
      </c>
      <c r="B46" s="14" t="s">
        <v>3755</v>
      </c>
      <c r="C46" s="66" t="s">
        <v>17</v>
      </c>
      <c r="D46" s="66"/>
      <c r="E46" s="13" t="s">
        <v>25</v>
      </c>
      <c r="F46" s="15">
        <v>1</v>
      </c>
      <c r="G46" s="16">
        <v>1.43</v>
      </c>
      <c r="H46" s="16">
        <f t="shared" si="1"/>
        <v>1.43</v>
      </c>
    </row>
    <row r="47" spans="1:8" ht="29.1" customHeight="1" x14ac:dyDescent="0.25">
      <c r="A47" s="13" t="s">
        <v>6670</v>
      </c>
      <c r="B47" s="14" t="s">
        <v>6671</v>
      </c>
      <c r="C47" s="66" t="s">
        <v>17</v>
      </c>
      <c r="D47" s="66"/>
      <c r="E47" s="13" t="s">
        <v>25</v>
      </c>
      <c r="F47" s="15">
        <v>1</v>
      </c>
      <c r="G47" s="16">
        <v>0.44</v>
      </c>
      <c r="H47" s="16">
        <f t="shared" si="1"/>
        <v>0.44</v>
      </c>
    </row>
    <row r="48" spans="1:8" ht="21" customHeight="1" x14ac:dyDescent="0.25">
      <c r="A48" s="13" t="s">
        <v>3758</v>
      </c>
      <c r="B48" s="14" t="s">
        <v>3759</v>
      </c>
      <c r="C48" s="66" t="s">
        <v>17</v>
      </c>
      <c r="D48" s="66"/>
      <c r="E48" s="13" t="s">
        <v>25</v>
      </c>
      <c r="F48" s="15">
        <v>1</v>
      </c>
      <c r="G48" s="16">
        <v>0.08</v>
      </c>
      <c r="H48" s="16">
        <f t="shared" si="1"/>
        <v>0.08</v>
      </c>
    </row>
    <row r="49" spans="1:8" ht="21" customHeight="1" x14ac:dyDescent="0.25">
      <c r="A49" s="13" t="s">
        <v>3804</v>
      </c>
      <c r="B49" s="14" t="s">
        <v>3805</v>
      </c>
      <c r="C49" s="66" t="s">
        <v>17</v>
      </c>
      <c r="D49" s="66"/>
      <c r="E49" s="13" t="s">
        <v>25</v>
      </c>
      <c r="F49" s="15">
        <v>1</v>
      </c>
      <c r="G49" s="16">
        <v>0.85</v>
      </c>
      <c r="H49" s="16">
        <f t="shared" si="1"/>
        <v>0.85</v>
      </c>
    </row>
    <row r="50" spans="1:8" ht="15" customHeight="1" x14ac:dyDescent="0.25">
      <c r="A50" s="8"/>
      <c r="B50" s="8"/>
      <c r="C50" s="8"/>
      <c r="D50" s="8"/>
      <c r="E50" s="8"/>
      <c r="F50" s="67" t="s">
        <v>3736</v>
      </c>
      <c r="G50" s="67"/>
      <c r="H50" s="17">
        <f>SUM(H44:H49)</f>
        <v>8.75</v>
      </c>
    </row>
    <row r="51" spans="1:8" ht="15" customHeight="1" x14ac:dyDescent="0.25">
      <c r="A51" s="64" t="s">
        <v>3737</v>
      </c>
      <c r="B51" s="64"/>
      <c r="C51" s="65" t="s">
        <v>3</v>
      </c>
      <c r="D51" s="65"/>
      <c r="E51" s="12" t="s">
        <v>4</v>
      </c>
      <c r="F51" s="12" t="s">
        <v>3725</v>
      </c>
      <c r="G51" s="12" t="s">
        <v>3726</v>
      </c>
      <c r="H51" s="12" t="s">
        <v>3727</v>
      </c>
    </row>
    <row r="52" spans="1:8" ht="15" customHeight="1" x14ac:dyDescent="0.25">
      <c r="A52" s="13" t="s">
        <v>6672</v>
      </c>
      <c r="B52" s="14" t="s">
        <v>6673</v>
      </c>
      <c r="C52" s="66" t="s">
        <v>17</v>
      </c>
      <c r="D52" s="66"/>
      <c r="E52" s="13" t="s">
        <v>25</v>
      </c>
      <c r="F52" s="15">
        <v>1</v>
      </c>
      <c r="G52" s="16">
        <v>15.97</v>
      </c>
      <c r="H52" s="16">
        <f>TRUNC(TRUNC(F52,8)*G52,2)</f>
        <v>15.97</v>
      </c>
    </row>
    <row r="53" spans="1:8" ht="15" customHeight="1" x14ac:dyDescent="0.25">
      <c r="A53" s="8"/>
      <c r="B53" s="8"/>
      <c r="C53" s="8"/>
      <c r="D53" s="8"/>
      <c r="E53" s="8"/>
      <c r="F53" s="67" t="s">
        <v>3740</v>
      </c>
      <c r="G53" s="67"/>
      <c r="H53" s="17">
        <f>SUM(H52:H52)</f>
        <v>15.97</v>
      </c>
    </row>
    <row r="54" spans="1:8" ht="15" customHeight="1" x14ac:dyDescent="0.25">
      <c r="A54" s="64" t="s">
        <v>3741</v>
      </c>
      <c r="B54" s="64"/>
      <c r="C54" s="65" t="s">
        <v>3</v>
      </c>
      <c r="D54" s="65"/>
      <c r="E54" s="12" t="s">
        <v>4</v>
      </c>
      <c r="F54" s="12" t="s">
        <v>3725</v>
      </c>
      <c r="G54" s="12" t="s">
        <v>3726</v>
      </c>
      <c r="H54" s="12" t="s">
        <v>3727</v>
      </c>
    </row>
    <row r="55" spans="1:8" ht="21" customHeight="1" x14ac:dyDescent="0.25">
      <c r="A55" s="13" t="s">
        <v>6674</v>
      </c>
      <c r="B55" s="14" t="s">
        <v>6675</v>
      </c>
      <c r="C55" s="66" t="s">
        <v>17</v>
      </c>
      <c r="D55" s="66"/>
      <c r="E55" s="13" t="s">
        <v>25</v>
      </c>
      <c r="F55" s="15">
        <v>1</v>
      </c>
      <c r="G55" s="16">
        <v>0.23</v>
      </c>
      <c r="H55" s="16">
        <f>TRUNC(TRUNC(F55,8)*G55,2)</f>
        <v>0.23</v>
      </c>
    </row>
    <row r="56" spans="1:8" ht="15" customHeight="1" x14ac:dyDescent="0.25">
      <c r="A56" s="8"/>
      <c r="B56" s="8"/>
      <c r="C56" s="8"/>
      <c r="D56" s="8"/>
      <c r="E56" s="8"/>
      <c r="F56" s="67" t="s">
        <v>3744</v>
      </c>
      <c r="G56" s="67"/>
      <c r="H56" s="17">
        <f>SUM(H55:H55)</f>
        <v>0.23</v>
      </c>
    </row>
    <row r="57" spans="1:8" ht="15" customHeight="1" x14ac:dyDescent="0.25">
      <c r="A57" s="8"/>
      <c r="B57" s="8"/>
      <c r="C57" s="8"/>
      <c r="D57" s="8"/>
      <c r="E57" s="8"/>
      <c r="F57" s="68" t="s">
        <v>3745</v>
      </c>
      <c r="G57" s="68"/>
      <c r="H57" s="4">
        <f>ROUND(SUM(H50,H53,H56),2)</f>
        <v>24.95</v>
      </c>
    </row>
    <row r="58" spans="1:8" ht="9.9499999999999993" customHeight="1" x14ac:dyDescent="0.25">
      <c r="A58" s="8"/>
      <c r="B58" s="8"/>
      <c r="C58" s="8"/>
      <c r="D58" s="8"/>
      <c r="E58" s="8"/>
      <c r="F58" s="62"/>
      <c r="G58" s="62"/>
      <c r="H58" s="62"/>
    </row>
    <row r="59" spans="1:8" ht="20.100000000000001" customHeight="1" x14ac:dyDescent="0.25">
      <c r="A59" s="63" t="s">
        <v>6676</v>
      </c>
      <c r="B59" s="63"/>
      <c r="C59" s="63"/>
      <c r="D59" s="63"/>
      <c r="E59" s="63"/>
      <c r="F59" s="63"/>
      <c r="G59" s="63"/>
      <c r="H59" s="63"/>
    </row>
    <row r="60" spans="1:8" ht="15" customHeight="1" x14ac:dyDescent="0.25">
      <c r="A60" s="64" t="s">
        <v>3724</v>
      </c>
      <c r="B60" s="64"/>
      <c r="C60" s="65" t="s">
        <v>3</v>
      </c>
      <c r="D60" s="65"/>
      <c r="E60" s="12" t="s">
        <v>4</v>
      </c>
      <c r="F60" s="12" t="s">
        <v>3725</v>
      </c>
      <c r="G60" s="12" t="s">
        <v>3726</v>
      </c>
      <c r="H60" s="12" t="s">
        <v>3727</v>
      </c>
    </row>
    <row r="61" spans="1:8" ht="21" customHeight="1" x14ac:dyDescent="0.25">
      <c r="A61" s="13" t="s">
        <v>3798</v>
      </c>
      <c r="B61" s="14" t="s">
        <v>3799</v>
      </c>
      <c r="C61" s="66" t="s">
        <v>17</v>
      </c>
      <c r="D61" s="66"/>
      <c r="E61" s="13" t="s">
        <v>25</v>
      </c>
      <c r="F61" s="15">
        <v>1</v>
      </c>
      <c r="G61" s="16">
        <v>4.5199999999999996</v>
      </c>
      <c r="H61" s="16">
        <f t="shared" ref="H61:H66" si="2">TRUNC(TRUNC(F61,8)*G61,2)</f>
        <v>4.5199999999999996</v>
      </c>
    </row>
    <row r="62" spans="1:8" ht="21" customHeight="1" x14ac:dyDescent="0.25">
      <c r="A62" s="13" t="s">
        <v>6677</v>
      </c>
      <c r="B62" s="14" t="s">
        <v>6678</v>
      </c>
      <c r="C62" s="66" t="s">
        <v>17</v>
      </c>
      <c r="D62" s="66"/>
      <c r="E62" s="13" t="s">
        <v>25</v>
      </c>
      <c r="F62" s="15">
        <v>1</v>
      </c>
      <c r="G62" s="16">
        <v>0.89</v>
      </c>
      <c r="H62" s="16">
        <f t="shared" si="2"/>
        <v>0.89</v>
      </c>
    </row>
    <row r="63" spans="1:8" ht="21" customHeight="1" x14ac:dyDescent="0.25">
      <c r="A63" s="13" t="s">
        <v>3754</v>
      </c>
      <c r="B63" s="14" t="s">
        <v>3755</v>
      </c>
      <c r="C63" s="66" t="s">
        <v>17</v>
      </c>
      <c r="D63" s="66"/>
      <c r="E63" s="13" t="s">
        <v>25</v>
      </c>
      <c r="F63" s="15">
        <v>1</v>
      </c>
      <c r="G63" s="16">
        <v>1.43</v>
      </c>
      <c r="H63" s="16">
        <f t="shared" si="2"/>
        <v>1.43</v>
      </c>
    </row>
    <row r="64" spans="1:8" ht="29.1" customHeight="1" x14ac:dyDescent="0.25">
      <c r="A64" s="13" t="s">
        <v>6679</v>
      </c>
      <c r="B64" s="14" t="s">
        <v>6680</v>
      </c>
      <c r="C64" s="66" t="s">
        <v>17</v>
      </c>
      <c r="D64" s="66"/>
      <c r="E64" s="13" t="s">
        <v>25</v>
      </c>
      <c r="F64" s="15">
        <v>1</v>
      </c>
      <c r="G64" s="16">
        <v>0.01</v>
      </c>
      <c r="H64" s="16">
        <f t="shared" si="2"/>
        <v>0.01</v>
      </c>
    </row>
    <row r="65" spans="1:8" ht="21" customHeight="1" x14ac:dyDescent="0.25">
      <c r="A65" s="13" t="s">
        <v>3758</v>
      </c>
      <c r="B65" s="14" t="s">
        <v>3759</v>
      </c>
      <c r="C65" s="66" t="s">
        <v>17</v>
      </c>
      <c r="D65" s="66"/>
      <c r="E65" s="13" t="s">
        <v>25</v>
      </c>
      <c r="F65" s="15">
        <v>1</v>
      </c>
      <c r="G65" s="16">
        <v>0.08</v>
      </c>
      <c r="H65" s="16">
        <f t="shared" si="2"/>
        <v>0.08</v>
      </c>
    </row>
    <row r="66" spans="1:8" ht="21" customHeight="1" x14ac:dyDescent="0.25">
      <c r="A66" s="13" t="s">
        <v>3804</v>
      </c>
      <c r="B66" s="14" t="s">
        <v>3805</v>
      </c>
      <c r="C66" s="66" t="s">
        <v>17</v>
      </c>
      <c r="D66" s="66"/>
      <c r="E66" s="13" t="s">
        <v>25</v>
      </c>
      <c r="F66" s="15">
        <v>1</v>
      </c>
      <c r="G66" s="16">
        <v>0.85</v>
      </c>
      <c r="H66" s="16">
        <f t="shared" si="2"/>
        <v>0.85</v>
      </c>
    </row>
    <row r="67" spans="1:8" ht="15" customHeight="1" x14ac:dyDescent="0.25">
      <c r="A67" s="8"/>
      <c r="B67" s="8"/>
      <c r="C67" s="8"/>
      <c r="D67" s="8"/>
      <c r="E67" s="8"/>
      <c r="F67" s="67" t="s">
        <v>3736</v>
      </c>
      <c r="G67" s="67"/>
      <c r="H67" s="17">
        <f>SUM(H61:H66)</f>
        <v>7.7799999999999985</v>
      </c>
    </row>
    <row r="68" spans="1:8" ht="15" customHeight="1" x14ac:dyDescent="0.25">
      <c r="A68" s="64" t="s">
        <v>3737</v>
      </c>
      <c r="B68" s="64"/>
      <c r="C68" s="65" t="s">
        <v>3</v>
      </c>
      <c r="D68" s="65"/>
      <c r="E68" s="12" t="s">
        <v>4</v>
      </c>
      <c r="F68" s="12" t="s">
        <v>3725</v>
      </c>
      <c r="G68" s="12" t="s">
        <v>3726</v>
      </c>
      <c r="H68" s="12" t="s">
        <v>3727</v>
      </c>
    </row>
    <row r="69" spans="1:8" ht="15" customHeight="1" x14ac:dyDescent="0.25">
      <c r="A69" s="13" t="s">
        <v>6681</v>
      </c>
      <c r="B69" s="14" t="s">
        <v>6682</v>
      </c>
      <c r="C69" s="66" t="s">
        <v>17</v>
      </c>
      <c r="D69" s="66"/>
      <c r="E69" s="13" t="s">
        <v>25</v>
      </c>
      <c r="F69" s="15">
        <v>1</v>
      </c>
      <c r="G69" s="16">
        <v>15.97</v>
      </c>
      <c r="H69" s="16">
        <f>TRUNC(TRUNC(F69,8)*G69,2)</f>
        <v>15.97</v>
      </c>
    </row>
    <row r="70" spans="1:8" ht="15" customHeight="1" x14ac:dyDescent="0.25">
      <c r="A70" s="8"/>
      <c r="B70" s="8"/>
      <c r="C70" s="8"/>
      <c r="D70" s="8"/>
      <c r="E70" s="8"/>
      <c r="F70" s="67" t="s">
        <v>3740</v>
      </c>
      <c r="G70" s="67"/>
      <c r="H70" s="17">
        <f>SUM(H69:H69)</f>
        <v>15.97</v>
      </c>
    </row>
    <row r="71" spans="1:8" ht="15" customHeight="1" x14ac:dyDescent="0.25">
      <c r="A71" s="64" t="s">
        <v>3741</v>
      </c>
      <c r="B71" s="64"/>
      <c r="C71" s="65" t="s">
        <v>3</v>
      </c>
      <c r="D71" s="65"/>
      <c r="E71" s="12" t="s">
        <v>4</v>
      </c>
      <c r="F71" s="12" t="s">
        <v>3725</v>
      </c>
      <c r="G71" s="12" t="s">
        <v>3726</v>
      </c>
      <c r="H71" s="12" t="s">
        <v>3727</v>
      </c>
    </row>
    <row r="72" spans="1:8" ht="21" customHeight="1" x14ac:dyDescent="0.25">
      <c r="A72" s="13" t="s">
        <v>6683</v>
      </c>
      <c r="B72" s="14" t="s">
        <v>6684</v>
      </c>
      <c r="C72" s="66" t="s">
        <v>17</v>
      </c>
      <c r="D72" s="66"/>
      <c r="E72" s="13" t="s">
        <v>25</v>
      </c>
      <c r="F72" s="15">
        <v>1</v>
      </c>
      <c r="G72" s="16">
        <v>0.18</v>
      </c>
      <c r="H72" s="16">
        <f>TRUNC(TRUNC(F72,8)*G72,2)</f>
        <v>0.18</v>
      </c>
    </row>
    <row r="73" spans="1:8" ht="15" customHeight="1" x14ac:dyDescent="0.25">
      <c r="A73" s="8"/>
      <c r="B73" s="8"/>
      <c r="C73" s="8"/>
      <c r="D73" s="8"/>
      <c r="E73" s="8"/>
      <c r="F73" s="67" t="s">
        <v>3744</v>
      </c>
      <c r="G73" s="67"/>
      <c r="H73" s="17">
        <f>SUM(H72:H72)</f>
        <v>0.18</v>
      </c>
    </row>
    <row r="74" spans="1:8" ht="15" customHeight="1" x14ac:dyDescent="0.25">
      <c r="A74" s="8"/>
      <c r="B74" s="8"/>
      <c r="C74" s="8"/>
      <c r="D74" s="8"/>
      <c r="E74" s="8"/>
      <c r="F74" s="68" t="s">
        <v>3745</v>
      </c>
      <c r="G74" s="68"/>
      <c r="H74" s="4">
        <f>ROUND(SUM(H67,H70,H73),2)</f>
        <v>23.93</v>
      </c>
    </row>
    <row r="75" spans="1:8" ht="9.9499999999999993" customHeight="1" x14ac:dyDescent="0.25">
      <c r="A75" s="8"/>
      <c r="B75" s="8"/>
      <c r="C75" s="8"/>
      <c r="D75" s="8"/>
      <c r="E75" s="8"/>
      <c r="F75" s="62"/>
      <c r="G75" s="62"/>
      <c r="H75" s="62"/>
    </row>
    <row r="76" spans="1:8" ht="20.100000000000001" customHeight="1" x14ac:dyDescent="0.25">
      <c r="A76" s="63" t="s">
        <v>6685</v>
      </c>
      <c r="B76" s="63"/>
      <c r="C76" s="63"/>
      <c r="D76" s="63"/>
      <c r="E76" s="63"/>
      <c r="F76" s="63"/>
      <c r="G76" s="63"/>
      <c r="H76" s="63"/>
    </row>
    <row r="77" spans="1:8" ht="15" customHeight="1" x14ac:dyDescent="0.25">
      <c r="A77" s="64" t="s">
        <v>3724</v>
      </c>
      <c r="B77" s="64"/>
      <c r="C77" s="65" t="s">
        <v>3</v>
      </c>
      <c r="D77" s="65"/>
      <c r="E77" s="12" t="s">
        <v>4</v>
      </c>
      <c r="F77" s="12" t="s">
        <v>3725</v>
      </c>
      <c r="G77" s="12" t="s">
        <v>3726</v>
      </c>
      <c r="H77" s="12" t="s">
        <v>3727</v>
      </c>
    </row>
    <row r="78" spans="1:8" ht="21" customHeight="1" x14ac:dyDescent="0.25">
      <c r="A78" s="13" t="s">
        <v>3798</v>
      </c>
      <c r="B78" s="14" t="s">
        <v>3799</v>
      </c>
      <c r="C78" s="66" t="s">
        <v>17</v>
      </c>
      <c r="D78" s="66"/>
      <c r="E78" s="13" t="s">
        <v>25</v>
      </c>
      <c r="F78" s="15">
        <v>1</v>
      </c>
      <c r="G78" s="16">
        <v>4.5199999999999996</v>
      </c>
      <c r="H78" s="16">
        <f t="shared" ref="H78:H83" si="3">TRUNC(TRUNC(F78,8)*G78,2)</f>
        <v>4.5199999999999996</v>
      </c>
    </row>
    <row r="79" spans="1:8" ht="21" customHeight="1" x14ac:dyDescent="0.25">
      <c r="A79" s="13" t="s">
        <v>3800</v>
      </c>
      <c r="B79" s="14" t="s">
        <v>3801</v>
      </c>
      <c r="C79" s="66" t="s">
        <v>17</v>
      </c>
      <c r="D79" s="66"/>
      <c r="E79" s="13" t="s">
        <v>25</v>
      </c>
      <c r="F79" s="15">
        <v>1</v>
      </c>
      <c r="G79" s="16">
        <v>1.39</v>
      </c>
      <c r="H79" s="16">
        <f t="shared" si="3"/>
        <v>1.39</v>
      </c>
    </row>
    <row r="80" spans="1:8" ht="21" customHeight="1" x14ac:dyDescent="0.25">
      <c r="A80" s="13" t="s">
        <v>3754</v>
      </c>
      <c r="B80" s="14" t="s">
        <v>3755</v>
      </c>
      <c r="C80" s="66" t="s">
        <v>17</v>
      </c>
      <c r="D80" s="66"/>
      <c r="E80" s="13" t="s">
        <v>25</v>
      </c>
      <c r="F80" s="15">
        <v>1</v>
      </c>
      <c r="G80" s="16">
        <v>1.43</v>
      </c>
      <c r="H80" s="16">
        <f t="shared" si="3"/>
        <v>1.43</v>
      </c>
    </row>
    <row r="81" spans="1:8" ht="21" customHeight="1" x14ac:dyDescent="0.25">
      <c r="A81" s="13" t="s">
        <v>3802</v>
      </c>
      <c r="B81" s="14" t="s">
        <v>3803</v>
      </c>
      <c r="C81" s="66" t="s">
        <v>17</v>
      </c>
      <c r="D81" s="66"/>
      <c r="E81" s="13" t="s">
        <v>25</v>
      </c>
      <c r="F81" s="15">
        <v>1</v>
      </c>
      <c r="G81" s="16">
        <v>0.61</v>
      </c>
      <c r="H81" s="16">
        <f t="shared" si="3"/>
        <v>0.61</v>
      </c>
    </row>
    <row r="82" spans="1:8" ht="21" customHeight="1" x14ac:dyDescent="0.25">
      <c r="A82" s="13" t="s">
        <v>3758</v>
      </c>
      <c r="B82" s="14" t="s">
        <v>3759</v>
      </c>
      <c r="C82" s="66" t="s">
        <v>17</v>
      </c>
      <c r="D82" s="66"/>
      <c r="E82" s="13" t="s">
        <v>25</v>
      </c>
      <c r="F82" s="15">
        <v>1</v>
      </c>
      <c r="G82" s="16">
        <v>0.08</v>
      </c>
      <c r="H82" s="16">
        <f t="shared" si="3"/>
        <v>0.08</v>
      </c>
    </row>
    <row r="83" spans="1:8" ht="21" customHeight="1" x14ac:dyDescent="0.25">
      <c r="A83" s="13" t="s">
        <v>3804</v>
      </c>
      <c r="B83" s="14" t="s">
        <v>3805</v>
      </c>
      <c r="C83" s="66" t="s">
        <v>17</v>
      </c>
      <c r="D83" s="66"/>
      <c r="E83" s="13" t="s">
        <v>25</v>
      </c>
      <c r="F83" s="15">
        <v>1</v>
      </c>
      <c r="G83" s="16">
        <v>0.85</v>
      </c>
      <c r="H83" s="16">
        <f t="shared" si="3"/>
        <v>0.85</v>
      </c>
    </row>
    <row r="84" spans="1:8" ht="15" customHeight="1" x14ac:dyDescent="0.25">
      <c r="A84" s="8"/>
      <c r="B84" s="8"/>
      <c r="C84" s="8"/>
      <c r="D84" s="8"/>
      <c r="E84" s="8"/>
      <c r="F84" s="67" t="s">
        <v>3736</v>
      </c>
      <c r="G84" s="67"/>
      <c r="H84" s="17">
        <f>SUM(H78:H83)</f>
        <v>8.879999999999999</v>
      </c>
    </row>
    <row r="85" spans="1:8" ht="15" customHeight="1" x14ac:dyDescent="0.25">
      <c r="A85" s="64" t="s">
        <v>3737</v>
      </c>
      <c r="B85" s="64"/>
      <c r="C85" s="65" t="s">
        <v>3</v>
      </c>
      <c r="D85" s="65"/>
      <c r="E85" s="12" t="s">
        <v>4</v>
      </c>
      <c r="F85" s="12" t="s">
        <v>3725</v>
      </c>
      <c r="G85" s="12" t="s">
        <v>3726</v>
      </c>
      <c r="H85" s="12" t="s">
        <v>3727</v>
      </c>
    </row>
    <row r="86" spans="1:8" ht="15" customHeight="1" x14ac:dyDescent="0.25">
      <c r="A86" s="13" t="s">
        <v>6686</v>
      </c>
      <c r="B86" s="14" t="s">
        <v>6687</v>
      </c>
      <c r="C86" s="66" t="s">
        <v>17</v>
      </c>
      <c r="D86" s="66"/>
      <c r="E86" s="13" t="s">
        <v>25</v>
      </c>
      <c r="F86" s="15">
        <v>1</v>
      </c>
      <c r="G86" s="16">
        <v>16.809999999999999</v>
      </c>
      <c r="H86" s="16">
        <f>TRUNC(TRUNC(F86,8)*G86,2)</f>
        <v>16.809999999999999</v>
      </c>
    </row>
    <row r="87" spans="1:8" ht="15" customHeight="1" x14ac:dyDescent="0.25">
      <c r="A87" s="8"/>
      <c r="B87" s="8"/>
      <c r="C87" s="8"/>
      <c r="D87" s="8"/>
      <c r="E87" s="8"/>
      <c r="F87" s="67" t="s">
        <v>3740</v>
      </c>
      <c r="G87" s="67"/>
      <c r="H87" s="17">
        <f>SUM(H86:H86)</f>
        <v>16.809999999999999</v>
      </c>
    </row>
    <row r="88" spans="1:8" ht="15" customHeight="1" x14ac:dyDescent="0.25">
      <c r="A88" s="64" t="s">
        <v>3741</v>
      </c>
      <c r="B88" s="64"/>
      <c r="C88" s="65" t="s">
        <v>3</v>
      </c>
      <c r="D88" s="65"/>
      <c r="E88" s="12" t="s">
        <v>4</v>
      </c>
      <c r="F88" s="12" t="s">
        <v>3725</v>
      </c>
      <c r="G88" s="12" t="s">
        <v>3726</v>
      </c>
      <c r="H88" s="12" t="s">
        <v>3727</v>
      </c>
    </row>
    <row r="89" spans="1:8" ht="21" customHeight="1" x14ac:dyDescent="0.25">
      <c r="A89" s="13" t="s">
        <v>6688</v>
      </c>
      <c r="B89" s="14" t="s">
        <v>6689</v>
      </c>
      <c r="C89" s="66" t="s">
        <v>17</v>
      </c>
      <c r="D89" s="66"/>
      <c r="E89" s="13" t="s">
        <v>25</v>
      </c>
      <c r="F89" s="15">
        <v>1</v>
      </c>
      <c r="G89" s="16">
        <v>0.19</v>
      </c>
      <c r="H89" s="16">
        <f>TRUNC(TRUNC(F89,8)*G89,2)</f>
        <v>0.19</v>
      </c>
    </row>
    <row r="90" spans="1:8" ht="15" customHeight="1" x14ac:dyDescent="0.25">
      <c r="A90" s="8"/>
      <c r="B90" s="8"/>
      <c r="C90" s="8"/>
      <c r="D90" s="8"/>
      <c r="E90" s="8"/>
      <c r="F90" s="67" t="s">
        <v>3744</v>
      </c>
      <c r="G90" s="67"/>
      <c r="H90" s="17">
        <f>SUM(H89:H89)</f>
        <v>0.19</v>
      </c>
    </row>
    <row r="91" spans="1:8" ht="15" customHeight="1" x14ac:dyDescent="0.25">
      <c r="A91" s="8"/>
      <c r="B91" s="8"/>
      <c r="C91" s="8"/>
      <c r="D91" s="8"/>
      <c r="E91" s="8"/>
      <c r="F91" s="68" t="s">
        <v>3745</v>
      </c>
      <c r="G91" s="68"/>
      <c r="H91" s="4">
        <f>ROUND(SUM(H84,H87,H90),2)</f>
        <v>25.88</v>
      </c>
    </row>
    <row r="92" spans="1:8" ht="9.9499999999999993" customHeight="1" x14ac:dyDescent="0.25">
      <c r="A92" s="8"/>
      <c r="B92" s="8"/>
      <c r="C92" s="8"/>
      <c r="D92" s="8"/>
      <c r="E92" s="8"/>
      <c r="F92" s="62"/>
      <c r="G92" s="62"/>
      <c r="H92" s="62"/>
    </row>
    <row r="93" spans="1:8" ht="20.100000000000001" customHeight="1" x14ac:dyDescent="0.25">
      <c r="A93" s="63" t="s">
        <v>6690</v>
      </c>
      <c r="B93" s="63"/>
      <c r="C93" s="63"/>
      <c r="D93" s="63"/>
      <c r="E93" s="63"/>
      <c r="F93" s="63"/>
      <c r="G93" s="63"/>
      <c r="H93" s="63"/>
    </row>
    <row r="94" spans="1:8" ht="15" customHeight="1" x14ac:dyDescent="0.25">
      <c r="A94" s="64" t="s">
        <v>3887</v>
      </c>
      <c r="B94" s="64"/>
      <c r="C94" s="65" t="s">
        <v>3</v>
      </c>
      <c r="D94" s="65"/>
      <c r="E94" s="12" t="s">
        <v>4</v>
      </c>
      <c r="F94" s="12" t="s">
        <v>3725</v>
      </c>
      <c r="G94" s="12" t="s">
        <v>3726</v>
      </c>
      <c r="H94" s="12" t="s">
        <v>3727</v>
      </c>
    </row>
    <row r="95" spans="1:8" ht="21" customHeight="1" x14ac:dyDescent="0.25">
      <c r="A95" s="13" t="s">
        <v>6691</v>
      </c>
      <c r="B95" s="14" t="s">
        <v>6692</v>
      </c>
      <c r="C95" s="66" t="s">
        <v>17</v>
      </c>
      <c r="D95" s="66"/>
      <c r="E95" s="13" t="s">
        <v>61</v>
      </c>
      <c r="F95" s="15">
        <v>122.27</v>
      </c>
      <c r="G95" s="16">
        <v>3.39</v>
      </c>
      <c r="H95" s="16">
        <f>TRUNC(TRUNC(F95,8)*G95,2)</f>
        <v>414.49</v>
      </c>
    </row>
    <row r="96" spans="1:8" ht="15" customHeight="1" x14ac:dyDescent="0.25">
      <c r="A96" s="8"/>
      <c r="B96" s="8"/>
      <c r="C96" s="8"/>
      <c r="D96" s="8"/>
      <c r="E96" s="8"/>
      <c r="F96" s="67" t="s">
        <v>3896</v>
      </c>
      <c r="G96" s="67"/>
      <c r="H96" s="17">
        <f>SUM(H95:H95)</f>
        <v>414.49</v>
      </c>
    </row>
    <row r="97" spans="1:8" ht="15" customHeight="1" x14ac:dyDescent="0.25">
      <c r="A97" s="64" t="s">
        <v>3872</v>
      </c>
      <c r="B97" s="64"/>
      <c r="C97" s="65" t="s">
        <v>3</v>
      </c>
      <c r="D97" s="65"/>
      <c r="E97" s="12" t="s">
        <v>4</v>
      </c>
      <c r="F97" s="12" t="s">
        <v>3725</v>
      </c>
      <c r="G97" s="12" t="s">
        <v>3726</v>
      </c>
      <c r="H97" s="12" t="s">
        <v>3727</v>
      </c>
    </row>
    <row r="98" spans="1:8" ht="15" customHeight="1" x14ac:dyDescent="0.25">
      <c r="A98" s="13" t="s">
        <v>3948</v>
      </c>
      <c r="B98" s="14" t="s">
        <v>3949</v>
      </c>
      <c r="C98" s="66" t="s">
        <v>17</v>
      </c>
      <c r="D98" s="66"/>
      <c r="E98" s="13" t="s">
        <v>25</v>
      </c>
      <c r="F98" s="15">
        <v>10.263</v>
      </c>
      <c r="G98" s="16">
        <v>33.520000000000003</v>
      </c>
      <c r="H98" s="16">
        <f>TRUNC(TRUNC(F98,8)*G98,2)</f>
        <v>344.01</v>
      </c>
    </row>
    <row r="99" spans="1:8" ht="15" customHeight="1" x14ac:dyDescent="0.25">
      <c r="A99" s="13" t="s">
        <v>3899</v>
      </c>
      <c r="B99" s="14" t="s">
        <v>3900</v>
      </c>
      <c r="C99" s="66" t="s">
        <v>17</v>
      </c>
      <c r="D99" s="66"/>
      <c r="E99" s="13" t="s">
        <v>25</v>
      </c>
      <c r="F99" s="15">
        <v>5.1319999999999997</v>
      </c>
      <c r="G99" s="16">
        <v>24.37</v>
      </c>
      <c r="H99" s="16">
        <f>TRUNC(TRUNC(F99,8)*G99,2)</f>
        <v>125.06</v>
      </c>
    </row>
    <row r="100" spans="1:8" ht="18" customHeight="1" x14ac:dyDescent="0.25">
      <c r="A100" s="8"/>
      <c r="B100" s="8"/>
      <c r="C100" s="8"/>
      <c r="D100" s="8"/>
      <c r="E100" s="8"/>
      <c r="F100" s="67" t="s">
        <v>3875</v>
      </c>
      <c r="G100" s="67"/>
      <c r="H100" s="17">
        <f>SUM(H98:H99)</f>
        <v>469.07</v>
      </c>
    </row>
    <row r="101" spans="1:8" ht="15" customHeight="1" x14ac:dyDescent="0.25">
      <c r="A101" s="64" t="s">
        <v>3741</v>
      </c>
      <c r="B101" s="64"/>
      <c r="C101" s="65" t="s">
        <v>3</v>
      </c>
      <c r="D101" s="65"/>
      <c r="E101" s="12" t="s">
        <v>4</v>
      </c>
      <c r="F101" s="12" t="s">
        <v>3725</v>
      </c>
      <c r="G101" s="12" t="s">
        <v>3726</v>
      </c>
      <c r="H101" s="12" t="s">
        <v>3727</v>
      </c>
    </row>
    <row r="102" spans="1:8" ht="38.1" customHeight="1" x14ac:dyDescent="0.25">
      <c r="A102" s="13" t="s">
        <v>5246</v>
      </c>
      <c r="B102" s="14" t="s">
        <v>5247</v>
      </c>
      <c r="C102" s="66" t="s">
        <v>17</v>
      </c>
      <c r="D102" s="66"/>
      <c r="E102" s="13" t="s">
        <v>76</v>
      </c>
      <c r="F102" s="15">
        <v>0.13</v>
      </c>
      <c r="G102" s="16">
        <v>803.69</v>
      </c>
      <c r="H102" s="16">
        <f>TRUNC(TRUNC(F102,8)*G102,2)</f>
        <v>104.47</v>
      </c>
    </row>
    <row r="103" spans="1:8" ht="15" customHeight="1" x14ac:dyDescent="0.25">
      <c r="A103" s="8"/>
      <c r="B103" s="8"/>
      <c r="C103" s="8"/>
      <c r="D103" s="8"/>
      <c r="E103" s="8"/>
      <c r="F103" s="67" t="s">
        <v>3744</v>
      </c>
      <c r="G103" s="67"/>
      <c r="H103" s="17">
        <f>SUM(H102:H102)</f>
        <v>104.47</v>
      </c>
    </row>
    <row r="104" spans="1:8" ht="15" customHeight="1" x14ac:dyDescent="0.25">
      <c r="A104" s="8"/>
      <c r="B104" s="8"/>
      <c r="C104" s="8"/>
      <c r="D104" s="8"/>
      <c r="E104" s="8"/>
      <c r="F104" s="68" t="s">
        <v>3745</v>
      </c>
      <c r="G104" s="68"/>
      <c r="H104" s="4">
        <f>ROUND(SUM(H96,H100,H103),2)</f>
        <v>988.03</v>
      </c>
    </row>
    <row r="105" spans="1:8" ht="9.9499999999999993" customHeight="1" x14ac:dyDescent="0.25">
      <c r="A105" s="8"/>
      <c r="B105" s="8"/>
      <c r="C105" s="8"/>
      <c r="D105" s="8"/>
      <c r="E105" s="8"/>
      <c r="F105" s="62"/>
      <c r="G105" s="62"/>
      <c r="H105" s="62"/>
    </row>
    <row r="106" spans="1:8" ht="20.100000000000001" customHeight="1" x14ac:dyDescent="0.25">
      <c r="A106" s="63" t="s">
        <v>6693</v>
      </c>
      <c r="B106" s="63"/>
      <c r="C106" s="63"/>
      <c r="D106" s="63"/>
      <c r="E106" s="63"/>
      <c r="F106" s="63"/>
      <c r="G106" s="63"/>
      <c r="H106" s="63"/>
    </row>
    <row r="107" spans="1:8" ht="15" customHeight="1" x14ac:dyDescent="0.25">
      <c r="A107" s="64" t="s">
        <v>3887</v>
      </c>
      <c r="B107" s="64"/>
      <c r="C107" s="65" t="s">
        <v>3</v>
      </c>
      <c r="D107" s="65"/>
      <c r="E107" s="12" t="s">
        <v>4</v>
      </c>
      <c r="F107" s="12" t="s">
        <v>3725</v>
      </c>
      <c r="G107" s="12" t="s">
        <v>3726</v>
      </c>
      <c r="H107" s="12" t="s">
        <v>3727</v>
      </c>
    </row>
    <row r="108" spans="1:8" ht="29.1" customHeight="1" x14ac:dyDescent="0.25">
      <c r="A108" s="13" t="s">
        <v>6694</v>
      </c>
      <c r="B108" s="14" t="s">
        <v>6695</v>
      </c>
      <c r="C108" s="66" t="s">
        <v>17</v>
      </c>
      <c r="D108" s="66"/>
      <c r="E108" s="13" t="s">
        <v>61</v>
      </c>
      <c r="F108" s="15">
        <v>28.31</v>
      </c>
      <c r="G108" s="16">
        <v>0.88</v>
      </c>
      <c r="H108" s="16">
        <f>TRUNC(TRUNC(F108,8)*G108,2)</f>
        <v>24.91</v>
      </c>
    </row>
    <row r="109" spans="1:8" ht="15" customHeight="1" x14ac:dyDescent="0.25">
      <c r="A109" s="13" t="s">
        <v>4822</v>
      </c>
      <c r="B109" s="14" t="s">
        <v>4823</v>
      </c>
      <c r="C109" s="66" t="s">
        <v>17</v>
      </c>
      <c r="D109" s="66"/>
      <c r="E109" s="13" t="s">
        <v>4824</v>
      </c>
      <c r="F109" s="15">
        <v>5.0000000000000001E-3</v>
      </c>
      <c r="G109" s="16">
        <v>63.01</v>
      </c>
      <c r="H109" s="16">
        <f>TRUNC(TRUNC(F109,8)*G109,2)</f>
        <v>0.31</v>
      </c>
    </row>
    <row r="110" spans="1:8" ht="29.1" customHeight="1" x14ac:dyDescent="0.25">
      <c r="A110" s="13" t="s">
        <v>5394</v>
      </c>
      <c r="B110" s="14" t="s">
        <v>5395</v>
      </c>
      <c r="C110" s="66" t="s">
        <v>17</v>
      </c>
      <c r="D110" s="66"/>
      <c r="E110" s="13" t="s">
        <v>178</v>
      </c>
      <c r="F110" s="15">
        <v>0.42</v>
      </c>
      <c r="G110" s="16">
        <v>1.93</v>
      </c>
      <c r="H110" s="16">
        <f>TRUNC(TRUNC(F110,8)*G110,2)</f>
        <v>0.81</v>
      </c>
    </row>
    <row r="111" spans="1:8" ht="15" customHeight="1" x14ac:dyDescent="0.25">
      <c r="A111" s="8"/>
      <c r="B111" s="8"/>
      <c r="C111" s="8"/>
      <c r="D111" s="8"/>
      <c r="E111" s="8"/>
      <c r="F111" s="67" t="s">
        <v>3896</v>
      </c>
      <c r="G111" s="67"/>
      <c r="H111" s="17">
        <f>SUM(H108:H110)</f>
        <v>26.029999999999998</v>
      </c>
    </row>
    <row r="112" spans="1:8" ht="15" customHeight="1" x14ac:dyDescent="0.25">
      <c r="A112" s="64" t="s">
        <v>3872</v>
      </c>
      <c r="B112" s="64"/>
      <c r="C112" s="65" t="s">
        <v>3</v>
      </c>
      <c r="D112" s="65"/>
      <c r="E112" s="12" t="s">
        <v>4</v>
      </c>
      <c r="F112" s="12" t="s">
        <v>3725</v>
      </c>
      <c r="G112" s="12" t="s">
        <v>3726</v>
      </c>
      <c r="H112" s="12" t="s">
        <v>3727</v>
      </c>
    </row>
    <row r="113" spans="1:8" ht="15" customHeight="1" x14ac:dyDescent="0.25">
      <c r="A113" s="13" t="s">
        <v>3948</v>
      </c>
      <c r="B113" s="14" t="s">
        <v>3949</v>
      </c>
      <c r="C113" s="66" t="s">
        <v>17</v>
      </c>
      <c r="D113" s="66"/>
      <c r="E113" s="13" t="s">
        <v>25</v>
      </c>
      <c r="F113" s="15">
        <v>1.61</v>
      </c>
      <c r="G113" s="16">
        <v>33.520000000000003</v>
      </c>
      <c r="H113" s="16">
        <f>TRUNC(TRUNC(F113,8)*G113,2)</f>
        <v>53.96</v>
      </c>
    </row>
    <row r="114" spans="1:8" ht="15" customHeight="1" x14ac:dyDescent="0.25">
      <c r="A114" s="13" t="s">
        <v>3899</v>
      </c>
      <c r="B114" s="14" t="s">
        <v>3900</v>
      </c>
      <c r="C114" s="66" t="s">
        <v>17</v>
      </c>
      <c r="D114" s="66"/>
      <c r="E114" s="13" t="s">
        <v>25</v>
      </c>
      <c r="F114" s="15">
        <v>0.80500000000000005</v>
      </c>
      <c r="G114" s="16">
        <v>24.37</v>
      </c>
      <c r="H114" s="16">
        <f>TRUNC(TRUNC(F114,8)*G114,2)</f>
        <v>19.61</v>
      </c>
    </row>
    <row r="115" spans="1:8" ht="18" customHeight="1" x14ac:dyDescent="0.25">
      <c r="A115" s="8"/>
      <c r="B115" s="8"/>
      <c r="C115" s="8"/>
      <c r="D115" s="8"/>
      <c r="E115" s="8"/>
      <c r="F115" s="67" t="s">
        <v>3875</v>
      </c>
      <c r="G115" s="67"/>
      <c r="H115" s="17">
        <f>SUM(H113:H114)</f>
        <v>73.569999999999993</v>
      </c>
    </row>
    <row r="116" spans="1:8" ht="15" customHeight="1" x14ac:dyDescent="0.25">
      <c r="A116" s="64" t="s">
        <v>3741</v>
      </c>
      <c r="B116" s="64"/>
      <c r="C116" s="65" t="s">
        <v>3</v>
      </c>
      <c r="D116" s="65"/>
      <c r="E116" s="12" t="s">
        <v>4</v>
      </c>
      <c r="F116" s="12" t="s">
        <v>3725</v>
      </c>
      <c r="G116" s="12" t="s">
        <v>3726</v>
      </c>
      <c r="H116" s="12" t="s">
        <v>3727</v>
      </c>
    </row>
    <row r="117" spans="1:8" ht="38.1" customHeight="1" x14ac:dyDescent="0.25">
      <c r="A117" s="13" t="s">
        <v>5246</v>
      </c>
      <c r="B117" s="14" t="s">
        <v>5247</v>
      </c>
      <c r="C117" s="66" t="s">
        <v>17</v>
      </c>
      <c r="D117" s="66"/>
      <c r="E117" s="13" t="s">
        <v>76</v>
      </c>
      <c r="F117" s="15">
        <v>9.1000000000000004E-3</v>
      </c>
      <c r="G117" s="16">
        <v>803.69</v>
      </c>
      <c r="H117" s="16">
        <f>TRUNC(TRUNC(F117,8)*G117,2)</f>
        <v>7.31</v>
      </c>
    </row>
    <row r="118" spans="1:8" ht="15" customHeight="1" x14ac:dyDescent="0.25">
      <c r="A118" s="8"/>
      <c r="B118" s="8"/>
      <c r="C118" s="8"/>
      <c r="D118" s="8"/>
      <c r="E118" s="8"/>
      <c r="F118" s="67" t="s">
        <v>3744</v>
      </c>
      <c r="G118" s="67"/>
      <c r="H118" s="17">
        <f>SUM(H117:H117)</f>
        <v>7.31</v>
      </c>
    </row>
    <row r="119" spans="1:8" ht="15" customHeight="1" x14ac:dyDescent="0.25">
      <c r="A119" s="8"/>
      <c r="B119" s="8"/>
      <c r="C119" s="8"/>
      <c r="D119" s="8"/>
      <c r="E119" s="8"/>
      <c r="F119" s="68" t="s">
        <v>3745</v>
      </c>
      <c r="G119" s="68"/>
      <c r="H119" s="4">
        <f>ROUND(SUM(H111,H115,H118),2)</f>
        <v>106.91</v>
      </c>
    </row>
    <row r="120" spans="1:8" ht="9.9499999999999993" customHeight="1" x14ac:dyDescent="0.25">
      <c r="A120" s="8"/>
      <c r="B120" s="8"/>
      <c r="C120" s="8"/>
      <c r="D120" s="8"/>
      <c r="E120" s="8"/>
      <c r="F120" s="62"/>
      <c r="G120" s="62"/>
      <c r="H120" s="62"/>
    </row>
    <row r="121" spans="1:8" ht="20.100000000000001" customHeight="1" x14ac:dyDescent="0.25">
      <c r="A121" s="63" t="s">
        <v>6696</v>
      </c>
      <c r="B121" s="63"/>
      <c r="C121" s="63"/>
      <c r="D121" s="63"/>
      <c r="E121" s="63"/>
      <c r="F121" s="63"/>
      <c r="G121" s="63"/>
      <c r="H121" s="63"/>
    </row>
    <row r="122" spans="1:8" ht="15" customHeight="1" x14ac:dyDescent="0.25">
      <c r="A122" s="64" t="s">
        <v>3887</v>
      </c>
      <c r="B122" s="64"/>
      <c r="C122" s="65" t="s">
        <v>3</v>
      </c>
      <c r="D122" s="65"/>
      <c r="E122" s="12" t="s">
        <v>4</v>
      </c>
      <c r="F122" s="12" t="s">
        <v>3725</v>
      </c>
      <c r="G122" s="12" t="s">
        <v>3726</v>
      </c>
      <c r="H122" s="12" t="s">
        <v>3727</v>
      </c>
    </row>
    <row r="123" spans="1:8" ht="21" customHeight="1" x14ac:dyDescent="0.25">
      <c r="A123" s="13" t="s">
        <v>4572</v>
      </c>
      <c r="B123" s="14" t="s">
        <v>4573</v>
      </c>
      <c r="C123" s="66" t="s">
        <v>17</v>
      </c>
      <c r="D123" s="66"/>
      <c r="E123" s="13" t="s">
        <v>61</v>
      </c>
      <c r="F123" s="15">
        <v>0.5</v>
      </c>
      <c r="G123" s="16">
        <v>0.97</v>
      </c>
      <c r="H123" s="16">
        <f>TRUNC(TRUNC(F123,8)*G123,2)</f>
        <v>0.48</v>
      </c>
    </row>
    <row r="124" spans="1:8" ht="15" customHeight="1" x14ac:dyDescent="0.25">
      <c r="A124" s="13" t="s">
        <v>6697</v>
      </c>
      <c r="B124" s="14" t="s">
        <v>6698</v>
      </c>
      <c r="C124" s="66" t="s">
        <v>17</v>
      </c>
      <c r="D124" s="66"/>
      <c r="E124" s="13" t="s">
        <v>740</v>
      </c>
      <c r="F124" s="15">
        <v>0.37580000000000002</v>
      </c>
      <c r="G124" s="16">
        <v>11.6</v>
      </c>
      <c r="H124" s="16">
        <f>TRUNC(TRUNC(F124,8)*G124,2)</f>
        <v>4.3499999999999996</v>
      </c>
    </row>
    <row r="125" spans="1:8" ht="15" customHeight="1" x14ac:dyDescent="0.25">
      <c r="A125" s="8"/>
      <c r="B125" s="8"/>
      <c r="C125" s="8"/>
      <c r="D125" s="8"/>
      <c r="E125" s="8"/>
      <c r="F125" s="67" t="s">
        <v>3896</v>
      </c>
      <c r="G125" s="67"/>
      <c r="H125" s="17">
        <f>SUM(H123:H124)</f>
        <v>4.83</v>
      </c>
    </row>
    <row r="126" spans="1:8" ht="15" customHeight="1" x14ac:dyDescent="0.25">
      <c r="A126" s="64" t="s">
        <v>3872</v>
      </c>
      <c r="B126" s="64"/>
      <c r="C126" s="65" t="s">
        <v>3</v>
      </c>
      <c r="D126" s="65"/>
      <c r="E126" s="12" t="s">
        <v>4</v>
      </c>
      <c r="F126" s="12" t="s">
        <v>3725</v>
      </c>
      <c r="G126" s="12" t="s">
        <v>3726</v>
      </c>
      <c r="H126" s="12" t="s">
        <v>3727</v>
      </c>
    </row>
    <row r="127" spans="1:8" ht="15" customHeight="1" x14ac:dyDescent="0.25">
      <c r="A127" s="13" t="s">
        <v>4576</v>
      </c>
      <c r="B127" s="14" t="s">
        <v>4577</v>
      </c>
      <c r="C127" s="66" t="s">
        <v>17</v>
      </c>
      <c r="D127" s="66"/>
      <c r="E127" s="13" t="s">
        <v>25</v>
      </c>
      <c r="F127" s="15">
        <v>0.45190000000000002</v>
      </c>
      <c r="G127" s="16">
        <v>35.18</v>
      </c>
      <c r="H127" s="16">
        <f>TRUNC(TRUNC(F127,8)*G127,2)</f>
        <v>15.89</v>
      </c>
    </row>
    <row r="128" spans="1:8" ht="18" customHeight="1" x14ac:dyDescent="0.25">
      <c r="A128" s="8"/>
      <c r="B128" s="8"/>
      <c r="C128" s="8"/>
      <c r="D128" s="8"/>
      <c r="E128" s="8"/>
      <c r="F128" s="67" t="s">
        <v>3875</v>
      </c>
      <c r="G128" s="67"/>
      <c r="H128" s="17">
        <f>SUM(H127:H127)</f>
        <v>15.89</v>
      </c>
    </row>
    <row r="129" spans="1:8" ht="15" customHeight="1" x14ac:dyDescent="0.25">
      <c r="A129" s="8"/>
      <c r="B129" s="8"/>
      <c r="C129" s="8"/>
      <c r="D129" s="8"/>
      <c r="E129" s="8"/>
      <c r="F129" s="68" t="s">
        <v>3745</v>
      </c>
      <c r="G129" s="68"/>
      <c r="H129" s="4">
        <f>ROUND(SUM(H125,H128),2)</f>
        <v>20.72</v>
      </c>
    </row>
    <row r="130" spans="1:8" ht="9.9499999999999993" customHeight="1" x14ac:dyDescent="0.25">
      <c r="A130" s="8"/>
      <c r="B130" s="8"/>
      <c r="C130" s="8"/>
      <c r="D130" s="8"/>
      <c r="E130" s="8"/>
      <c r="F130" s="62"/>
      <c r="G130" s="62"/>
      <c r="H130" s="62"/>
    </row>
    <row r="131" spans="1:8" ht="20.100000000000001" customHeight="1" x14ac:dyDescent="0.25">
      <c r="A131" s="63" t="s">
        <v>6699</v>
      </c>
      <c r="B131" s="63"/>
      <c r="C131" s="63"/>
      <c r="D131" s="63"/>
      <c r="E131" s="63"/>
      <c r="F131" s="63"/>
      <c r="G131" s="63"/>
      <c r="H131" s="63"/>
    </row>
    <row r="132" spans="1:8" ht="15" customHeight="1" x14ac:dyDescent="0.25">
      <c r="A132" s="64" t="s">
        <v>3865</v>
      </c>
      <c r="B132" s="64"/>
      <c r="C132" s="65" t="s">
        <v>3</v>
      </c>
      <c r="D132" s="65"/>
      <c r="E132" s="12" t="s">
        <v>4</v>
      </c>
      <c r="F132" s="12" t="s">
        <v>3725</v>
      </c>
      <c r="G132" s="12" t="s">
        <v>3726</v>
      </c>
      <c r="H132" s="12" t="s">
        <v>3727</v>
      </c>
    </row>
    <row r="133" spans="1:8" ht="29.1" customHeight="1" x14ac:dyDescent="0.25">
      <c r="A133" s="13" t="s">
        <v>6700</v>
      </c>
      <c r="B133" s="14" t="s">
        <v>6701</v>
      </c>
      <c r="C133" s="66" t="s">
        <v>17</v>
      </c>
      <c r="D133" s="66"/>
      <c r="E133" s="13" t="s">
        <v>3868</v>
      </c>
      <c r="F133" s="15">
        <v>3.62</v>
      </c>
      <c r="G133" s="16">
        <v>1.17</v>
      </c>
      <c r="H133" s="16">
        <f>TRUNC(TRUNC(F133,8)*G133,2)</f>
        <v>4.2300000000000004</v>
      </c>
    </row>
    <row r="134" spans="1:8" ht="29.1" customHeight="1" x14ac:dyDescent="0.25">
      <c r="A134" s="13" t="s">
        <v>6702</v>
      </c>
      <c r="B134" s="14" t="s">
        <v>6703</v>
      </c>
      <c r="C134" s="66" t="s">
        <v>17</v>
      </c>
      <c r="D134" s="66"/>
      <c r="E134" s="13" t="s">
        <v>3829</v>
      </c>
      <c r="F134" s="15">
        <v>1.1000000000000001</v>
      </c>
      <c r="G134" s="16">
        <v>5.62</v>
      </c>
      <c r="H134" s="16">
        <f>TRUNC(TRUNC(F134,8)*G134,2)</f>
        <v>6.18</v>
      </c>
    </row>
    <row r="135" spans="1:8" ht="18" customHeight="1" x14ac:dyDescent="0.25">
      <c r="A135" s="8"/>
      <c r="B135" s="8"/>
      <c r="C135" s="8"/>
      <c r="D135" s="8"/>
      <c r="E135" s="8"/>
      <c r="F135" s="67" t="s">
        <v>3871</v>
      </c>
      <c r="G135" s="67"/>
      <c r="H135" s="17">
        <f>SUM(H133:H134)</f>
        <v>10.41</v>
      </c>
    </row>
    <row r="136" spans="1:8" ht="15" customHeight="1" x14ac:dyDescent="0.25">
      <c r="A136" s="64" t="s">
        <v>3887</v>
      </c>
      <c r="B136" s="64"/>
      <c r="C136" s="65" t="s">
        <v>3</v>
      </c>
      <c r="D136" s="65"/>
      <c r="E136" s="12" t="s">
        <v>4</v>
      </c>
      <c r="F136" s="12" t="s">
        <v>3725</v>
      </c>
      <c r="G136" s="12" t="s">
        <v>3726</v>
      </c>
      <c r="H136" s="12" t="s">
        <v>3727</v>
      </c>
    </row>
    <row r="137" spans="1:8" ht="15" customHeight="1" x14ac:dyDescent="0.25">
      <c r="A137" s="13" t="s">
        <v>6704</v>
      </c>
      <c r="B137" s="14" t="s">
        <v>6705</v>
      </c>
      <c r="C137" s="66" t="s">
        <v>17</v>
      </c>
      <c r="D137" s="66"/>
      <c r="E137" s="13" t="s">
        <v>740</v>
      </c>
      <c r="F137" s="22">
        <v>1981.23</v>
      </c>
      <c r="G137" s="16">
        <v>1.81</v>
      </c>
      <c r="H137" s="16">
        <f>TRUNC(TRUNC(F137,8)*G137,2)</f>
        <v>3586.02</v>
      </c>
    </row>
    <row r="138" spans="1:8" ht="15" customHeight="1" x14ac:dyDescent="0.25">
      <c r="A138" s="8"/>
      <c r="B138" s="8"/>
      <c r="C138" s="8"/>
      <c r="D138" s="8"/>
      <c r="E138" s="8"/>
      <c r="F138" s="67" t="s">
        <v>3896</v>
      </c>
      <c r="G138" s="67"/>
      <c r="H138" s="17">
        <f>SUM(H137:H137)</f>
        <v>3586.02</v>
      </c>
    </row>
    <row r="139" spans="1:8" ht="15" customHeight="1" x14ac:dyDescent="0.25">
      <c r="A139" s="64" t="s">
        <v>3872</v>
      </c>
      <c r="B139" s="64"/>
      <c r="C139" s="65" t="s">
        <v>3</v>
      </c>
      <c r="D139" s="65"/>
      <c r="E139" s="12" t="s">
        <v>4</v>
      </c>
      <c r="F139" s="12" t="s">
        <v>3725</v>
      </c>
      <c r="G139" s="12" t="s">
        <v>3726</v>
      </c>
      <c r="H139" s="12" t="s">
        <v>3727</v>
      </c>
    </row>
    <row r="140" spans="1:8" ht="21" customHeight="1" x14ac:dyDescent="0.25">
      <c r="A140" s="13" t="s">
        <v>6706</v>
      </c>
      <c r="B140" s="14" t="s">
        <v>6707</v>
      </c>
      <c r="C140" s="66" t="s">
        <v>17</v>
      </c>
      <c r="D140" s="66"/>
      <c r="E140" s="13" t="s">
        <v>25</v>
      </c>
      <c r="F140" s="15">
        <v>4.72</v>
      </c>
      <c r="G140" s="16">
        <v>40.92</v>
      </c>
      <c r="H140" s="16">
        <f>TRUNC(TRUNC(F140,8)*G140,2)</f>
        <v>193.14</v>
      </c>
    </row>
    <row r="141" spans="1:8" ht="18" customHeight="1" x14ac:dyDescent="0.25">
      <c r="A141" s="8"/>
      <c r="B141" s="8"/>
      <c r="C141" s="8"/>
      <c r="D141" s="8"/>
      <c r="E141" s="8"/>
      <c r="F141" s="67" t="s">
        <v>3875</v>
      </c>
      <c r="G141" s="67"/>
      <c r="H141" s="17">
        <f>SUM(H140:H140)</f>
        <v>193.14</v>
      </c>
    </row>
    <row r="142" spans="1:8" ht="15" customHeight="1" x14ac:dyDescent="0.25">
      <c r="A142" s="8"/>
      <c r="B142" s="8"/>
      <c r="C142" s="8"/>
      <c r="D142" s="8"/>
      <c r="E142" s="8"/>
      <c r="F142" s="68" t="s">
        <v>3745</v>
      </c>
      <c r="G142" s="68"/>
      <c r="H142" s="4">
        <f>ROUND(SUM(H135,H138,H141),2)</f>
        <v>3789.57</v>
      </c>
    </row>
    <row r="143" spans="1:8" ht="9.9499999999999993" customHeight="1" x14ac:dyDescent="0.25">
      <c r="A143" s="8"/>
      <c r="B143" s="8"/>
      <c r="C143" s="8"/>
      <c r="D143" s="8"/>
      <c r="E143" s="8"/>
      <c r="F143" s="62"/>
      <c r="G143" s="62"/>
      <c r="H143" s="62"/>
    </row>
    <row r="144" spans="1:8" ht="20.100000000000001" customHeight="1" x14ac:dyDescent="0.25">
      <c r="A144" s="63" t="s">
        <v>6708</v>
      </c>
      <c r="B144" s="63"/>
      <c r="C144" s="63"/>
      <c r="D144" s="63"/>
      <c r="E144" s="63"/>
      <c r="F144" s="63"/>
      <c r="G144" s="63"/>
      <c r="H144" s="63"/>
    </row>
    <row r="145" spans="1:8" ht="15" customHeight="1" x14ac:dyDescent="0.25">
      <c r="A145" s="64" t="s">
        <v>3865</v>
      </c>
      <c r="B145" s="64"/>
      <c r="C145" s="65" t="s">
        <v>3</v>
      </c>
      <c r="D145" s="65"/>
      <c r="E145" s="12" t="s">
        <v>4</v>
      </c>
      <c r="F145" s="12" t="s">
        <v>3725</v>
      </c>
      <c r="G145" s="12" t="s">
        <v>3726</v>
      </c>
      <c r="H145" s="12" t="s">
        <v>3727</v>
      </c>
    </row>
    <row r="146" spans="1:8" ht="29.1" customHeight="1" x14ac:dyDescent="0.25">
      <c r="A146" s="13" t="s">
        <v>6700</v>
      </c>
      <c r="B146" s="14" t="s">
        <v>6701</v>
      </c>
      <c r="C146" s="66" t="s">
        <v>17</v>
      </c>
      <c r="D146" s="66"/>
      <c r="E146" s="13" t="s">
        <v>3868</v>
      </c>
      <c r="F146" s="15">
        <v>3.62</v>
      </c>
      <c r="G146" s="16">
        <v>1.17</v>
      </c>
      <c r="H146" s="16">
        <f>TRUNC(TRUNC(F146,8)*G146,2)</f>
        <v>4.2300000000000004</v>
      </c>
    </row>
    <row r="147" spans="1:8" ht="29.1" customHeight="1" x14ac:dyDescent="0.25">
      <c r="A147" s="13" t="s">
        <v>6702</v>
      </c>
      <c r="B147" s="14" t="s">
        <v>6703</v>
      </c>
      <c r="C147" s="66" t="s">
        <v>17</v>
      </c>
      <c r="D147" s="66"/>
      <c r="E147" s="13" t="s">
        <v>3829</v>
      </c>
      <c r="F147" s="15">
        <v>1.1000000000000001</v>
      </c>
      <c r="G147" s="16">
        <v>5.62</v>
      </c>
      <c r="H147" s="16">
        <f>TRUNC(TRUNC(F147,8)*G147,2)</f>
        <v>6.18</v>
      </c>
    </row>
    <row r="148" spans="1:8" ht="18" customHeight="1" x14ac:dyDescent="0.25">
      <c r="A148" s="8"/>
      <c r="B148" s="8"/>
      <c r="C148" s="8"/>
      <c r="D148" s="8"/>
      <c r="E148" s="8"/>
      <c r="F148" s="67" t="s">
        <v>3871</v>
      </c>
      <c r="G148" s="67"/>
      <c r="H148" s="17">
        <f>SUM(H146:H147)</f>
        <v>10.41</v>
      </c>
    </row>
    <row r="149" spans="1:8" ht="15" customHeight="1" x14ac:dyDescent="0.25">
      <c r="A149" s="64" t="s">
        <v>3887</v>
      </c>
      <c r="B149" s="64"/>
      <c r="C149" s="65" t="s">
        <v>3</v>
      </c>
      <c r="D149" s="65"/>
      <c r="E149" s="12" t="s">
        <v>4</v>
      </c>
      <c r="F149" s="12" t="s">
        <v>3725</v>
      </c>
      <c r="G149" s="12" t="s">
        <v>3726</v>
      </c>
      <c r="H149" s="12" t="s">
        <v>3727</v>
      </c>
    </row>
    <row r="150" spans="1:8" ht="15" customHeight="1" x14ac:dyDescent="0.25">
      <c r="A150" s="13" t="s">
        <v>6709</v>
      </c>
      <c r="B150" s="14" t="s">
        <v>6710</v>
      </c>
      <c r="C150" s="66" t="s">
        <v>17</v>
      </c>
      <c r="D150" s="66"/>
      <c r="E150" s="13" t="s">
        <v>740</v>
      </c>
      <c r="F150" s="22">
        <v>1981.23</v>
      </c>
      <c r="G150" s="16">
        <v>2.92</v>
      </c>
      <c r="H150" s="16">
        <f>TRUNC(TRUNC(F150,8)*G150,2)</f>
        <v>5785.19</v>
      </c>
    </row>
    <row r="151" spans="1:8" ht="15" customHeight="1" x14ac:dyDescent="0.25">
      <c r="A151" s="8"/>
      <c r="B151" s="8"/>
      <c r="C151" s="8"/>
      <c r="D151" s="8"/>
      <c r="E151" s="8"/>
      <c r="F151" s="67" t="s">
        <v>3896</v>
      </c>
      <c r="G151" s="67"/>
      <c r="H151" s="17">
        <f>SUM(H150:H150)</f>
        <v>5785.19</v>
      </c>
    </row>
    <row r="152" spans="1:8" ht="15" customHeight="1" x14ac:dyDescent="0.25">
      <c r="A152" s="64" t="s">
        <v>3872</v>
      </c>
      <c r="B152" s="64"/>
      <c r="C152" s="65" t="s">
        <v>3</v>
      </c>
      <c r="D152" s="65"/>
      <c r="E152" s="12" t="s">
        <v>4</v>
      </c>
      <c r="F152" s="12" t="s">
        <v>3725</v>
      </c>
      <c r="G152" s="12" t="s">
        <v>3726</v>
      </c>
      <c r="H152" s="12" t="s">
        <v>3727</v>
      </c>
    </row>
    <row r="153" spans="1:8" ht="21" customHeight="1" x14ac:dyDescent="0.25">
      <c r="A153" s="13" t="s">
        <v>6706</v>
      </c>
      <c r="B153" s="14" t="s">
        <v>6707</v>
      </c>
      <c r="C153" s="66" t="s">
        <v>17</v>
      </c>
      <c r="D153" s="66"/>
      <c r="E153" s="13" t="s">
        <v>25</v>
      </c>
      <c r="F153" s="15">
        <v>4.72</v>
      </c>
      <c r="G153" s="16">
        <v>40.92</v>
      </c>
      <c r="H153" s="16">
        <f>TRUNC(TRUNC(F153,8)*G153,2)</f>
        <v>193.14</v>
      </c>
    </row>
    <row r="154" spans="1:8" ht="18" customHeight="1" x14ac:dyDescent="0.25">
      <c r="A154" s="8"/>
      <c r="B154" s="8"/>
      <c r="C154" s="8"/>
      <c r="D154" s="8"/>
      <c r="E154" s="8"/>
      <c r="F154" s="67" t="s">
        <v>3875</v>
      </c>
      <c r="G154" s="67"/>
      <c r="H154" s="17">
        <f>SUM(H153:H153)</f>
        <v>193.14</v>
      </c>
    </row>
    <row r="155" spans="1:8" ht="15" customHeight="1" x14ac:dyDescent="0.25">
      <c r="A155" s="8"/>
      <c r="B155" s="8"/>
      <c r="C155" s="8"/>
      <c r="D155" s="8"/>
      <c r="E155" s="8"/>
      <c r="F155" s="68" t="s">
        <v>3745</v>
      </c>
      <c r="G155" s="68"/>
      <c r="H155" s="4">
        <f>ROUND(SUM(H148,H151,H154),2)</f>
        <v>5988.74</v>
      </c>
    </row>
    <row r="156" spans="1:8" ht="9.9499999999999993" customHeight="1" x14ac:dyDescent="0.25">
      <c r="A156" s="8"/>
      <c r="B156" s="8"/>
      <c r="C156" s="8"/>
      <c r="D156" s="8"/>
      <c r="E156" s="8"/>
      <c r="F156" s="62"/>
      <c r="G156" s="62"/>
      <c r="H156" s="62"/>
    </row>
    <row r="157" spans="1:8" ht="20.100000000000001" customHeight="1" x14ac:dyDescent="0.25">
      <c r="A157" s="63" t="s">
        <v>6711</v>
      </c>
      <c r="B157" s="63"/>
      <c r="C157" s="63"/>
      <c r="D157" s="63"/>
      <c r="E157" s="63"/>
      <c r="F157" s="63"/>
      <c r="G157" s="63"/>
      <c r="H157" s="63"/>
    </row>
    <row r="158" spans="1:8" ht="15" customHeight="1" x14ac:dyDescent="0.25">
      <c r="A158" s="64" t="s">
        <v>3865</v>
      </c>
      <c r="B158" s="64"/>
      <c r="C158" s="65" t="s">
        <v>3</v>
      </c>
      <c r="D158" s="65"/>
      <c r="E158" s="12" t="s">
        <v>4</v>
      </c>
      <c r="F158" s="12" t="s">
        <v>3725</v>
      </c>
      <c r="G158" s="12" t="s">
        <v>3726</v>
      </c>
      <c r="H158" s="12" t="s">
        <v>3727</v>
      </c>
    </row>
    <row r="159" spans="1:8" ht="29.1" customHeight="1" x14ac:dyDescent="0.25">
      <c r="A159" s="13" t="s">
        <v>6712</v>
      </c>
      <c r="B159" s="14" t="s">
        <v>6713</v>
      </c>
      <c r="C159" s="66" t="s">
        <v>17</v>
      </c>
      <c r="D159" s="66"/>
      <c r="E159" s="13" t="s">
        <v>3868</v>
      </c>
      <c r="F159" s="15">
        <v>3.57</v>
      </c>
      <c r="G159" s="16">
        <v>7.2</v>
      </c>
      <c r="H159" s="16">
        <f>TRUNC(TRUNC(F159,8)*G159,2)</f>
        <v>25.7</v>
      </c>
    </row>
    <row r="160" spans="1:8" ht="29.1" customHeight="1" x14ac:dyDescent="0.25">
      <c r="A160" s="13" t="s">
        <v>6714</v>
      </c>
      <c r="B160" s="14" t="s">
        <v>6715</v>
      </c>
      <c r="C160" s="66" t="s">
        <v>17</v>
      </c>
      <c r="D160" s="66"/>
      <c r="E160" s="13" t="s">
        <v>3829</v>
      </c>
      <c r="F160" s="15">
        <v>0.67</v>
      </c>
      <c r="G160" s="16">
        <v>15.67</v>
      </c>
      <c r="H160" s="16">
        <f>TRUNC(TRUNC(F160,8)*G160,2)</f>
        <v>10.49</v>
      </c>
    </row>
    <row r="161" spans="1:8" ht="18" customHeight="1" x14ac:dyDescent="0.25">
      <c r="A161" s="8"/>
      <c r="B161" s="8"/>
      <c r="C161" s="8"/>
      <c r="D161" s="8"/>
      <c r="E161" s="8"/>
      <c r="F161" s="67" t="s">
        <v>3871</v>
      </c>
      <c r="G161" s="67"/>
      <c r="H161" s="17">
        <f>SUM(H159:H160)</f>
        <v>36.19</v>
      </c>
    </row>
    <row r="162" spans="1:8" ht="15" customHeight="1" x14ac:dyDescent="0.25">
      <c r="A162" s="64" t="s">
        <v>3887</v>
      </c>
      <c r="B162" s="64"/>
      <c r="C162" s="65" t="s">
        <v>3</v>
      </c>
      <c r="D162" s="65"/>
      <c r="E162" s="12" t="s">
        <v>4</v>
      </c>
      <c r="F162" s="12" t="s">
        <v>3725</v>
      </c>
      <c r="G162" s="12" t="s">
        <v>3726</v>
      </c>
      <c r="H162" s="12" t="s">
        <v>3727</v>
      </c>
    </row>
    <row r="163" spans="1:8" ht="29.1" customHeight="1" x14ac:dyDescent="0.25">
      <c r="A163" s="13" t="s">
        <v>6716</v>
      </c>
      <c r="B163" s="14" t="s">
        <v>6717</v>
      </c>
      <c r="C163" s="66" t="s">
        <v>17</v>
      </c>
      <c r="D163" s="66"/>
      <c r="E163" s="13" t="s">
        <v>740</v>
      </c>
      <c r="F163" s="22">
        <v>1857.06</v>
      </c>
      <c r="G163" s="16">
        <v>0.97</v>
      </c>
      <c r="H163" s="16">
        <f>TRUNC(TRUNC(F163,8)*G163,2)</f>
        <v>1801.34</v>
      </c>
    </row>
    <row r="164" spans="1:8" ht="15" customHeight="1" x14ac:dyDescent="0.25">
      <c r="A164" s="8"/>
      <c r="B164" s="8"/>
      <c r="C164" s="8"/>
      <c r="D164" s="8"/>
      <c r="E164" s="8"/>
      <c r="F164" s="67" t="s">
        <v>3896</v>
      </c>
      <c r="G164" s="67"/>
      <c r="H164" s="17">
        <f>SUM(H163:H163)</f>
        <v>1801.34</v>
      </c>
    </row>
    <row r="165" spans="1:8" ht="15" customHeight="1" x14ac:dyDescent="0.25">
      <c r="A165" s="64" t="s">
        <v>3872</v>
      </c>
      <c r="B165" s="64"/>
      <c r="C165" s="65" t="s">
        <v>3</v>
      </c>
      <c r="D165" s="65"/>
      <c r="E165" s="12" t="s">
        <v>4</v>
      </c>
      <c r="F165" s="12" t="s">
        <v>3725</v>
      </c>
      <c r="G165" s="12" t="s">
        <v>3726</v>
      </c>
      <c r="H165" s="12" t="s">
        <v>3727</v>
      </c>
    </row>
    <row r="166" spans="1:8" ht="21" customHeight="1" x14ac:dyDescent="0.25">
      <c r="A166" s="13" t="s">
        <v>6706</v>
      </c>
      <c r="B166" s="14" t="s">
        <v>6707</v>
      </c>
      <c r="C166" s="66" t="s">
        <v>17</v>
      </c>
      <c r="D166" s="66"/>
      <c r="E166" s="13" t="s">
        <v>25</v>
      </c>
      <c r="F166" s="15">
        <v>4.24</v>
      </c>
      <c r="G166" s="16">
        <v>40.92</v>
      </c>
      <c r="H166" s="16">
        <f>TRUNC(TRUNC(F166,8)*G166,2)</f>
        <v>173.5</v>
      </c>
    </row>
    <row r="167" spans="1:8" ht="18" customHeight="1" x14ac:dyDescent="0.25">
      <c r="A167" s="8"/>
      <c r="B167" s="8"/>
      <c r="C167" s="8"/>
      <c r="D167" s="8"/>
      <c r="E167" s="8"/>
      <c r="F167" s="67" t="s">
        <v>3875</v>
      </c>
      <c r="G167" s="67"/>
      <c r="H167" s="17">
        <f>SUM(H166:H166)</f>
        <v>173.5</v>
      </c>
    </row>
    <row r="168" spans="1:8" ht="15" customHeight="1" x14ac:dyDescent="0.25">
      <c r="A168" s="8"/>
      <c r="B168" s="8"/>
      <c r="C168" s="8"/>
      <c r="D168" s="8"/>
      <c r="E168" s="8"/>
      <c r="F168" s="68" t="s">
        <v>3745</v>
      </c>
      <c r="G168" s="68"/>
      <c r="H168" s="4">
        <f>ROUND(SUM(H161,H164,H167),2)</f>
        <v>2011.03</v>
      </c>
    </row>
    <row r="169" spans="1:8" ht="9.9499999999999993" customHeight="1" x14ac:dyDescent="0.25">
      <c r="A169" s="8"/>
      <c r="B169" s="8"/>
      <c r="C169" s="8"/>
      <c r="D169" s="8"/>
      <c r="E169" s="8"/>
      <c r="F169" s="62"/>
      <c r="G169" s="62"/>
      <c r="H169" s="62"/>
    </row>
    <row r="170" spans="1:8" ht="20.100000000000001" customHeight="1" x14ac:dyDescent="0.25">
      <c r="A170" s="63" t="s">
        <v>6718</v>
      </c>
      <c r="B170" s="63"/>
      <c r="C170" s="63"/>
      <c r="D170" s="63"/>
      <c r="E170" s="63"/>
      <c r="F170" s="63"/>
      <c r="G170" s="63"/>
      <c r="H170" s="63"/>
    </row>
    <row r="171" spans="1:8" ht="15" customHeight="1" x14ac:dyDescent="0.25">
      <c r="A171" s="64" t="s">
        <v>3887</v>
      </c>
      <c r="B171" s="64"/>
      <c r="C171" s="65" t="s">
        <v>3</v>
      </c>
      <c r="D171" s="65"/>
      <c r="E171" s="12" t="s">
        <v>4</v>
      </c>
      <c r="F171" s="12" t="s">
        <v>3725</v>
      </c>
      <c r="G171" s="12" t="s">
        <v>3726</v>
      </c>
      <c r="H171" s="12" t="s">
        <v>3727</v>
      </c>
    </row>
    <row r="172" spans="1:8" ht="21" customHeight="1" x14ac:dyDescent="0.25">
      <c r="A172" s="13" t="s">
        <v>4664</v>
      </c>
      <c r="B172" s="14" t="s">
        <v>4665</v>
      </c>
      <c r="C172" s="66" t="s">
        <v>17</v>
      </c>
      <c r="D172" s="66"/>
      <c r="E172" s="13" t="s">
        <v>76</v>
      </c>
      <c r="F172" s="15">
        <v>1.1299999999999999</v>
      </c>
      <c r="G172" s="16">
        <v>139.88999999999999</v>
      </c>
      <c r="H172" s="16">
        <f>TRUNC(TRUNC(F172,8)*G172,2)</f>
        <v>158.07</v>
      </c>
    </row>
    <row r="173" spans="1:8" ht="15" customHeight="1" x14ac:dyDescent="0.25">
      <c r="A173" s="13" t="s">
        <v>6719</v>
      </c>
      <c r="B173" s="14" t="s">
        <v>6720</v>
      </c>
      <c r="C173" s="66" t="s">
        <v>17</v>
      </c>
      <c r="D173" s="66"/>
      <c r="E173" s="13" t="s">
        <v>740</v>
      </c>
      <c r="F173" s="15">
        <v>75.47</v>
      </c>
      <c r="G173" s="16">
        <v>1.66</v>
      </c>
      <c r="H173" s="16">
        <f>TRUNC(TRUNC(F173,8)*G173,2)</f>
        <v>125.28</v>
      </c>
    </row>
    <row r="174" spans="1:8" ht="15" customHeight="1" x14ac:dyDescent="0.25">
      <c r="A174" s="13" t="s">
        <v>5450</v>
      </c>
      <c r="B174" s="14" t="s">
        <v>5451</v>
      </c>
      <c r="C174" s="66" t="s">
        <v>17</v>
      </c>
      <c r="D174" s="66"/>
      <c r="E174" s="13" t="s">
        <v>740</v>
      </c>
      <c r="F174" s="15">
        <v>339.62</v>
      </c>
      <c r="G174" s="16">
        <v>0.84</v>
      </c>
      <c r="H174" s="16">
        <f>TRUNC(TRUNC(F174,8)*G174,2)</f>
        <v>285.27999999999997</v>
      </c>
    </row>
    <row r="175" spans="1:8" ht="15" customHeight="1" x14ac:dyDescent="0.25">
      <c r="A175" s="8"/>
      <c r="B175" s="8"/>
      <c r="C175" s="8"/>
      <c r="D175" s="8"/>
      <c r="E175" s="8"/>
      <c r="F175" s="67" t="s">
        <v>3896</v>
      </c>
      <c r="G175" s="67"/>
      <c r="H175" s="17">
        <f>SUM(H172:H174)</f>
        <v>568.63</v>
      </c>
    </row>
    <row r="176" spans="1:8" ht="15" customHeight="1" x14ac:dyDescent="0.25">
      <c r="A176" s="64" t="s">
        <v>3872</v>
      </c>
      <c r="B176" s="64"/>
      <c r="C176" s="65" t="s">
        <v>3</v>
      </c>
      <c r="D176" s="65"/>
      <c r="E176" s="12" t="s">
        <v>4</v>
      </c>
      <c r="F176" s="12" t="s">
        <v>3725</v>
      </c>
      <c r="G176" s="12" t="s">
        <v>3726</v>
      </c>
      <c r="H176" s="12" t="s">
        <v>3727</v>
      </c>
    </row>
    <row r="177" spans="1:8" ht="15" customHeight="1" x14ac:dyDescent="0.25">
      <c r="A177" s="13" t="s">
        <v>3899</v>
      </c>
      <c r="B177" s="14" t="s">
        <v>3900</v>
      </c>
      <c r="C177" s="66" t="s">
        <v>17</v>
      </c>
      <c r="D177" s="66"/>
      <c r="E177" s="13" t="s">
        <v>25</v>
      </c>
      <c r="F177" s="15">
        <v>8.7799999999999994</v>
      </c>
      <c r="G177" s="16">
        <v>24.37</v>
      </c>
      <c r="H177" s="16">
        <f>TRUNC(TRUNC(F177,8)*G177,2)</f>
        <v>213.96</v>
      </c>
    </row>
    <row r="178" spans="1:8" ht="18" customHeight="1" x14ac:dyDescent="0.25">
      <c r="A178" s="8"/>
      <c r="B178" s="8"/>
      <c r="C178" s="8"/>
      <c r="D178" s="8"/>
      <c r="E178" s="8"/>
      <c r="F178" s="67" t="s">
        <v>3875</v>
      </c>
      <c r="G178" s="67"/>
      <c r="H178" s="17">
        <f>SUM(H177:H177)</f>
        <v>213.96</v>
      </c>
    </row>
    <row r="179" spans="1:8" ht="15" customHeight="1" x14ac:dyDescent="0.25">
      <c r="A179" s="8"/>
      <c r="B179" s="8"/>
      <c r="C179" s="8"/>
      <c r="D179" s="8"/>
      <c r="E179" s="8"/>
      <c r="F179" s="68" t="s">
        <v>3745</v>
      </c>
      <c r="G179" s="68"/>
      <c r="H179" s="4">
        <f>ROUND(SUM(H175,H178),2)</f>
        <v>782.59</v>
      </c>
    </row>
    <row r="180" spans="1:8" ht="9.9499999999999993" customHeight="1" x14ac:dyDescent="0.25">
      <c r="A180" s="8"/>
      <c r="B180" s="8"/>
      <c r="C180" s="8"/>
      <c r="D180" s="8"/>
      <c r="E180" s="8"/>
      <c r="F180" s="62"/>
      <c r="G180" s="62"/>
      <c r="H180" s="62"/>
    </row>
    <row r="181" spans="1:8" ht="20.100000000000001" customHeight="1" x14ac:dyDescent="0.25">
      <c r="A181" s="63" t="s">
        <v>6721</v>
      </c>
      <c r="B181" s="63"/>
      <c r="C181" s="63"/>
      <c r="D181" s="63"/>
      <c r="E181" s="63"/>
      <c r="F181" s="63"/>
      <c r="G181" s="63"/>
      <c r="H181" s="63"/>
    </row>
    <row r="182" spans="1:8" ht="15" customHeight="1" x14ac:dyDescent="0.25">
      <c r="A182" s="64" t="s">
        <v>3887</v>
      </c>
      <c r="B182" s="64"/>
      <c r="C182" s="65" t="s">
        <v>3</v>
      </c>
      <c r="D182" s="65"/>
      <c r="E182" s="12" t="s">
        <v>4</v>
      </c>
      <c r="F182" s="12" t="s">
        <v>3725</v>
      </c>
      <c r="G182" s="12" t="s">
        <v>3726</v>
      </c>
      <c r="H182" s="12" t="s">
        <v>3727</v>
      </c>
    </row>
    <row r="183" spans="1:8" ht="21" customHeight="1" x14ac:dyDescent="0.25">
      <c r="A183" s="13" t="s">
        <v>4664</v>
      </c>
      <c r="B183" s="14" t="s">
        <v>4665</v>
      </c>
      <c r="C183" s="66" t="s">
        <v>17</v>
      </c>
      <c r="D183" s="66"/>
      <c r="E183" s="13" t="s">
        <v>76</v>
      </c>
      <c r="F183" s="15">
        <v>1.1599999999999999</v>
      </c>
      <c r="G183" s="16">
        <v>139.88999999999999</v>
      </c>
      <c r="H183" s="16">
        <f>TRUNC(TRUNC(F183,8)*G183,2)</f>
        <v>162.27000000000001</v>
      </c>
    </row>
    <row r="184" spans="1:8" ht="15" customHeight="1" x14ac:dyDescent="0.25">
      <c r="A184" s="13" t="s">
        <v>6719</v>
      </c>
      <c r="B184" s="14" t="s">
        <v>6720</v>
      </c>
      <c r="C184" s="66" t="s">
        <v>17</v>
      </c>
      <c r="D184" s="66"/>
      <c r="E184" s="13" t="s">
        <v>740</v>
      </c>
      <c r="F184" s="15">
        <v>116.4</v>
      </c>
      <c r="G184" s="16">
        <v>1.66</v>
      </c>
      <c r="H184" s="16">
        <f>TRUNC(TRUNC(F184,8)*G184,2)</f>
        <v>193.22</v>
      </c>
    </row>
    <row r="185" spans="1:8" ht="15" customHeight="1" x14ac:dyDescent="0.25">
      <c r="A185" s="13" t="s">
        <v>5450</v>
      </c>
      <c r="B185" s="14" t="s">
        <v>5451</v>
      </c>
      <c r="C185" s="66" t="s">
        <v>17</v>
      </c>
      <c r="D185" s="66"/>
      <c r="E185" s="13" t="s">
        <v>740</v>
      </c>
      <c r="F185" s="15">
        <v>261.89</v>
      </c>
      <c r="G185" s="16">
        <v>0.84</v>
      </c>
      <c r="H185" s="16">
        <f>TRUNC(TRUNC(F185,8)*G185,2)</f>
        <v>219.98</v>
      </c>
    </row>
    <row r="186" spans="1:8" ht="15" customHeight="1" x14ac:dyDescent="0.25">
      <c r="A186" s="8"/>
      <c r="B186" s="8"/>
      <c r="C186" s="8"/>
      <c r="D186" s="8"/>
      <c r="E186" s="8"/>
      <c r="F186" s="67" t="s">
        <v>3896</v>
      </c>
      <c r="G186" s="67"/>
      <c r="H186" s="17">
        <f>SUM(H183:H185)</f>
        <v>575.47</v>
      </c>
    </row>
    <row r="187" spans="1:8" ht="15" customHeight="1" x14ac:dyDescent="0.25">
      <c r="A187" s="64" t="s">
        <v>3872</v>
      </c>
      <c r="B187" s="64"/>
      <c r="C187" s="65" t="s">
        <v>3</v>
      </c>
      <c r="D187" s="65"/>
      <c r="E187" s="12" t="s">
        <v>4</v>
      </c>
      <c r="F187" s="12" t="s">
        <v>3725</v>
      </c>
      <c r="G187" s="12" t="s">
        <v>3726</v>
      </c>
      <c r="H187" s="12" t="s">
        <v>3727</v>
      </c>
    </row>
    <row r="188" spans="1:8" ht="15" customHeight="1" x14ac:dyDescent="0.25">
      <c r="A188" s="13" t="s">
        <v>3899</v>
      </c>
      <c r="B188" s="14" t="s">
        <v>3900</v>
      </c>
      <c r="C188" s="66" t="s">
        <v>17</v>
      </c>
      <c r="D188" s="66"/>
      <c r="E188" s="13" t="s">
        <v>25</v>
      </c>
      <c r="F188" s="15">
        <v>11.23</v>
      </c>
      <c r="G188" s="16">
        <v>24.37</v>
      </c>
      <c r="H188" s="16">
        <f>TRUNC(TRUNC(F188,8)*G188,2)</f>
        <v>273.67</v>
      </c>
    </row>
    <row r="189" spans="1:8" ht="18" customHeight="1" x14ac:dyDescent="0.25">
      <c r="A189" s="8"/>
      <c r="B189" s="8"/>
      <c r="C189" s="8"/>
      <c r="D189" s="8"/>
      <c r="E189" s="8"/>
      <c r="F189" s="67" t="s">
        <v>3875</v>
      </c>
      <c r="G189" s="67"/>
      <c r="H189" s="17">
        <f>SUM(H188:H188)</f>
        <v>273.67</v>
      </c>
    </row>
    <row r="190" spans="1:8" ht="15" customHeight="1" x14ac:dyDescent="0.25">
      <c r="A190" s="8"/>
      <c r="B190" s="8"/>
      <c r="C190" s="8"/>
      <c r="D190" s="8"/>
      <c r="E190" s="8"/>
      <c r="F190" s="68" t="s">
        <v>3745</v>
      </c>
      <c r="G190" s="68"/>
      <c r="H190" s="4">
        <f>ROUND(SUM(H186,H189),2)</f>
        <v>849.14</v>
      </c>
    </row>
    <row r="191" spans="1:8" ht="9.9499999999999993" customHeight="1" x14ac:dyDescent="0.25">
      <c r="A191" s="8"/>
      <c r="B191" s="8"/>
      <c r="C191" s="8"/>
      <c r="D191" s="8"/>
      <c r="E191" s="8"/>
      <c r="F191" s="62"/>
      <c r="G191" s="62"/>
      <c r="H191" s="62"/>
    </row>
    <row r="192" spans="1:8" ht="20.100000000000001" customHeight="1" x14ac:dyDescent="0.25">
      <c r="A192" s="63" t="s">
        <v>6722</v>
      </c>
      <c r="B192" s="63"/>
      <c r="C192" s="63"/>
      <c r="D192" s="63"/>
      <c r="E192" s="63"/>
      <c r="F192" s="63"/>
      <c r="G192" s="63"/>
      <c r="H192" s="63"/>
    </row>
    <row r="193" spans="1:8" ht="15" customHeight="1" x14ac:dyDescent="0.25">
      <c r="A193" s="64" t="s">
        <v>3865</v>
      </c>
      <c r="B193" s="64"/>
      <c r="C193" s="65" t="s">
        <v>3</v>
      </c>
      <c r="D193" s="65"/>
      <c r="E193" s="12" t="s">
        <v>4</v>
      </c>
      <c r="F193" s="12" t="s">
        <v>3725</v>
      </c>
      <c r="G193" s="12" t="s">
        <v>3726</v>
      </c>
      <c r="H193" s="12" t="s">
        <v>3727</v>
      </c>
    </row>
    <row r="194" spans="1:8" ht="38.1" customHeight="1" x14ac:dyDescent="0.25">
      <c r="A194" s="13" t="s">
        <v>6723</v>
      </c>
      <c r="B194" s="14" t="s">
        <v>6724</v>
      </c>
      <c r="C194" s="66" t="s">
        <v>17</v>
      </c>
      <c r="D194" s="66"/>
      <c r="E194" s="13" t="s">
        <v>3868</v>
      </c>
      <c r="F194" s="15">
        <v>3.96</v>
      </c>
      <c r="G194" s="16">
        <v>0.43</v>
      </c>
      <c r="H194" s="16">
        <f>TRUNC(TRUNC(F194,8)*G194,2)</f>
        <v>1.7</v>
      </c>
    </row>
    <row r="195" spans="1:8" ht="38.1" customHeight="1" x14ac:dyDescent="0.25">
      <c r="A195" s="13" t="s">
        <v>6725</v>
      </c>
      <c r="B195" s="14" t="s">
        <v>6726</v>
      </c>
      <c r="C195" s="66" t="s">
        <v>17</v>
      </c>
      <c r="D195" s="66"/>
      <c r="E195" s="13" t="s">
        <v>3829</v>
      </c>
      <c r="F195" s="15">
        <v>1.2</v>
      </c>
      <c r="G195" s="16">
        <v>2.1800000000000002</v>
      </c>
      <c r="H195" s="16">
        <f>TRUNC(TRUNC(F195,8)*G195,2)</f>
        <v>2.61</v>
      </c>
    </row>
    <row r="196" spans="1:8" ht="18" customHeight="1" x14ac:dyDescent="0.25">
      <c r="A196" s="8"/>
      <c r="B196" s="8"/>
      <c r="C196" s="8"/>
      <c r="D196" s="8"/>
      <c r="E196" s="8"/>
      <c r="F196" s="67" t="s">
        <v>3871</v>
      </c>
      <c r="G196" s="67"/>
      <c r="H196" s="17">
        <f>SUM(H194:H195)</f>
        <v>4.3099999999999996</v>
      </c>
    </row>
    <row r="197" spans="1:8" ht="15" customHeight="1" x14ac:dyDescent="0.25">
      <c r="A197" s="64" t="s">
        <v>3887</v>
      </c>
      <c r="B197" s="64"/>
      <c r="C197" s="65" t="s">
        <v>3</v>
      </c>
      <c r="D197" s="65"/>
      <c r="E197" s="12" t="s">
        <v>4</v>
      </c>
      <c r="F197" s="12" t="s">
        <v>3725</v>
      </c>
      <c r="G197" s="12" t="s">
        <v>3726</v>
      </c>
      <c r="H197" s="12" t="s">
        <v>3727</v>
      </c>
    </row>
    <row r="198" spans="1:8" ht="21" customHeight="1" x14ac:dyDescent="0.25">
      <c r="A198" s="13" t="s">
        <v>4664</v>
      </c>
      <c r="B198" s="14" t="s">
        <v>4665</v>
      </c>
      <c r="C198" s="66" t="s">
        <v>17</v>
      </c>
      <c r="D198" s="66"/>
      <c r="E198" s="13" t="s">
        <v>76</v>
      </c>
      <c r="F198" s="15">
        <v>1.17</v>
      </c>
      <c r="G198" s="16">
        <v>139.88999999999999</v>
      </c>
      <c r="H198" s="16">
        <f>TRUNC(TRUNC(F198,8)*G198,2)</f>
        <v>163.66999999999999</v>
      </c>
    </row>
    <row r="199" spans="1:8" ht="15" customHeight="1" x14ac:dyDescent="0.25">
      <c r="A199" s="13" t="s">
        <v>6719</v>
      </c>
      <c r="B199" s="14" t="s">
        <v>6720</v>
      </c>
      <c r="C199" s="66" t="s">
        <v>17</v>
      </c>
      <c r="D199" s="66"/>
      <c r="E199" s="13" t="s">
        <v>740</v>
      </c>
      <c r="F199" s="15">
        <v>117.22</v>
      </c>
      <c r="G199" s="16">
        <v>1.66</v>
      </c>
      <c r="H199" s="16">
        <f>TRUNC(TRUNC(F199,8)*G199,2)</f>
        <v>194.58</v>
      </c>
    </row>
    <row r="200" spans="1:8" ht="15" customHeight="1" x14ac:dyDescent="0.25">
      <c r="A200" s="13" t="s">
        <v>5450</v>
      </c>
      <c r="B200" s="14" t="s">
        <v>5451</v>
      </c>
      <c r="C200" s="66" t="s">
        <v>17</v>
      </c>
      <c r="D200" s="66"/>
      <c r="E200" s="13" t="s">
        <v>740</v>
      </c>
      <c r="F200" s="15">
        <v>263.74</v>
      </c>
      <c r="G200" s="16">
        <v>0.84</v>
      </c>
      <c r="H200" s="16">
        <f>TRUNC(TRUNC(F200,8)*G200,2)</f>
        <v>221.54</v>
      </c>
    </row>
    <row r="201" spans="1:8" ht="15" customHeight="1" x14ac:dyDescent="0.25">
      <c r="A201" s="8"/>
      <c r="B201" s="8"/>
      <c r="C201" s="8"/>
      <c r="D201" s="8"/>
      <c r="E201" s="8"/>
      <c r="F201" s="67" t="s">
        <v>3896</v>
      </c>
      <c r="G201" s="67"/>
      <c r="H201" s="17">
        <f>SUM(H198:H200)</f>
        <v>579.79</v>
      </c>
    </row>
    <row r="202" spans="1:8" ht="15" customHeight="1" x14ac:dyDescent="0.25">
      <c r="A202" s="64" t="s">
        <v>3872</v>
      </c>
      <c r="B202" s="64"/>
      <c r="C202" s="65" t="s">
        <v>3</v>
      </c>
      <c r="D202" s="65"/>
      <c r="E202" s="12" t="s">
        <v>4</v>
      </c>
      <c r="F202" s="12" t="s">
        <v>3725</v>
      </c>
      <c r="G202" s="12" t="s">
        <v>3726</v>
      </c>
      <c r="H202" s="12" t="s">
        <v>3727</v>
      </c>
    </row>
    <row r="203" spans="1:8" ht="21" customHeight="1" x14ac:dyDescent="0.25">
      <c r="A203" s="13" t="s">
        <v>6706</v>
      </c>
      <c r="B203" s="14" t="s">
        <v>6707</v>
      </c>
      <c r="C203" s="66" t="s">
        <v>17</v>
      </c>
      <c r="D203" s="66"/>
      <c r="E203" s="13" t="s">
        <v>25</v>
      </c>
      <c r="F203" s="15">
        <v>5.16</v>
      </c>
      <c r="G203" s="16">
        <v>40.92</v>
      </c>
      <c r="H203" s="16">
        <f>TRUNC(TRUNC(F203,8)*G203,2)</f>
        <v>211.14</v>
      </c>
    </row>
    <row r="204" spans="1:8" ht="18" customHeight="1" x14ac:dyDescent="0.25">
      <c r="A204" s="8"/>
      <c r="B204" s="8"/>
      <c r="C204" s="8"/>
      <c r="D204" s="8"/>
      <c r="E204" s="8"/>
      <c r="F204" s="67" t="s">
        <v>3875</v>
      </c>
      <c r="G204" s="67"/>
      <c r="H204" s="17">
        <f>SUM(H203:H203)</f>
        <v>211.14</v>
      </c>
    </row>
    <row r="205" spans="1:8" ht="15" customHeight="1" x14ac:dyDescent="0.25">
      <c r="A205" s="8"/>
      <c r="B205" s="8"/>
      <c r="C205" s="8"/>
      <c r="D205" s="8"/>
      <c r="E205" s="8"/>
      <c r="F205" s="68" t="s">
        <v>3745</v>
      </c>
      <c r="G205" s="68"/>
      <c r="H205" s="4">
        <f>ROUND(SUM(H196,H201,H204),2)</f>
        <v>795.24</v>
      </c>
    </row>
    <row r="206" spans="1:8" ht="9.9499999999999993" customHeight="1" x14ac:dyDescent="0.25">
      <c r="A206" s="8"/>
      <c r="B206" s="8"/>
      <c r="C206" s="8"/>
      <c r="D206" s="8"/>
      <c r="E206" s="8"/>
      <c r="F206" s="62"/>
      <c r="G206" s="62"/>
      <c r="H206" s="62"/>
    </row>
    <row r="207" spans="1:8" ht="20.100000000000001" customHeight="1" x14ac:dyDescent="0.25">
      <c r="A207" s="63" t="s">
        <v>6727</v>
      </c>
      <c r="B207" s="63"/>
      <c r="C207" s="63"/>
      <c r="D207" s="63"/>
      <c r="E207" s="63"/>
      <c r="F207" s="63"/>
      <c r="G207" s="63"/>
      <c r="H207" s="63"/>
    </row>
    <row r="208" spans="1:8" ht="15" customHeight="1" x14ac:dyDescent="0.25">
      <c r="A208" s="64" t="s">
        <v>3887</v>
      </c>
      <c r="B208" s="64"/>
      <c r="C208" s="65" t="s">
        <v>3</v>
      </c>
      <c r="D208" s="65"/>
      <c r="E208" s="12" t="s">
        <v>4</v>
      </c>
      <c r="F208" s="12" t="s">
        <v>3725</v>
      </c>
      <c r="G208" s="12" t="s">
        <v>3726</v>
      </c>
      <c r="H208" s="12" t="s">
        <v>3727</v>
      </c>
    </row>
    <row r="209" spans="1:8" ht="21" customHeight="1" x14ac:dyDescent="0.25">
      <c r="A209" s="13" t="s">
        <v>4664</v>
      </c>
      <c r="B209" s="14" t="s">
        <v>4665</v>
      </c>
      <c r="C209" s="66" t="s">
        <v>17</v>
      </c>
      <c r="D209" s="66"/>
      <c r="E209" s="13" t="s">
        <v>76</v>
      </c>
      <c r="F209" s="15">
        <v>1.1399999999999999</v>
      </c>
      <c r="G209" s="16">
        <v>139.88999999999999</v>
      </c>
      <c r="H209" s="16">
        <f>TRUNC(TRUNC(F209,8)*G209,2)</f>
        <v>159.47</v>
      </c>
    </row>
    <row r="210" spans="1:8" ht="15" customHeight="1" x14ac:dyDescent="0.25">
      <c r="A210" s="13" t="s">
        <v>6719</v>
      </c>
      <c r="B210" s="14" t="s">
        <v>6720</v>
      </c>
      <c r="C210" s="66" t="s">
        <v>17</v>
      </c>
      <c r="D210" s="66"/>
      <c r="E210" s="13" t="s">
        <v>740</v>
      </c>
      <c r="F210" s="15">
        <v>171.13</v>
      </c>
      <c r="G210" s="16">
        <v>1.66</v>
      </c>
      <c r="H210" s="16">
        <f>TRUNC(TRUNC(F210,8)*G210,2)</f>
        <v>284.07</v>
      </c>
    </row>
    <row r="211" spans="1:8" ht="15" customHeight="1" x14ac:dyDescent="0.25">
      <c r="A211" s="13" t="s">
        <v>5450</v>
      </c>
      <c r="B211" s="14" t="s">
        <v>5451</v>
      </c>
      <c r="C211" s="66" t="s">
        <v>17</v>
      </c>
      <c r="D211" s="66"/>
      <c r="E211" s="13" t="s">
        <v>740</v>
      </c>
      <c r="F211" s="15">
        <v>192.52</v>
      </c>
      <c r="G211" s="16">
        <v>0.84</v>
      </c>
      <c r="H211" s="16">
        <f>TRUNC(TRUNC(F211,8)*G211,2)</f>
        <v>161.71</v>
      </c>
    </row>
    <row r="212" spans="1:8" ht="15" customHeight="1" x14ac:dyDescent="0.25">
      <c r="A212" s="8"/>
      <c r="B212" s="8"/>
      <c r="C212" s="8"/>
      <c r="D212" s="8"/>
      <c r="E212" s="8"/>
      <c r="F212" s="67" t="s">
        <v>3896</v>
      </c>
      <c r="G212" s="67"/>
      <c r="H212" s="17">
        <f>SUM(H209:H211)</f>
        <v>605.25</v>
      </c>
    </row>
    <row r="213" spans="1:8" ht="15" customHeight="1" x14ac:dyDescent="0.25">
      <c r="A213" s="64" t="s">
        <v>3872</v>
      </c>
      <c r="B213" s="64"/>
      <c r="C213" s="65" t="s">
        <v>3</v>
      </c>
      <c r="D213" s="65"/>
      <c r="E213" s="12" t="s">
        <v>4</v>
      </c>
      <c r="F213" s="12" t="s">
        <v>3725</v>
      </c>
      <c r="G213" s="12" t="s">
        <v>3726</v>
      </c>
      <c r="H213" s="12" t="s">
        <v>3727</v>
      </c>
    </row>
    <row r="214" spans="1:8" ht="15" customHeight="1" x14ac:dyDescent="0.25">
      <c r="A214" s="13" t="s">
        <v>3899</v>
      </c>
      <c r="B214" s="14" t="s">
        <v>3900</v>
      </c>
      <c r="C214" s="66" t="s">
        <v>17</v>
      </c>
      <c r="D214" s="66"/>
      <c r="E214" s="13" t="s">
        <v>25</v>
      </c>
      <c r="F214" s="15">
        <v>11.1</v>
      </c>
      <c r="G214" s="16">
        <v>24.37</v>
      </c>
      <c r="H214" s="16">
        <f>TRUNC(TRUNC(F214,8)*G214,2)</f>
        <v>270.5</v>
      </c>
    </row>
    <row r="215" spans="1:8" ht="18" customHeight="1" x14ac:dyDescent="0.25">
      <c r="A215" s="8"/>
      <c r="B215" s="8"/>
      <c r="C215" s="8"/>
      <c r="D215" s="8"/>
      <c r="E215" s="8"/>
      <c r="F215" s="67" t="s">
        <v>3875</v>
      </c>
      <c r="G215" s="67"/>
      <c r="H215" s="17">
        <f>SUM(H214:H214)</f>
        <v>270.5</v>
      </c>
    </row>
    <row r="216" spans="1:8" ht="15" customHeight="1" x14ac:dyDescent="0.25">
      <c r="A216" s="8"/>
      <c r="B216" s="8"/>
      <c r="C216" s="8"/>
      <c r="D216" s="8"/>
      <c r="E216" s="8"/>
      <c r="F216" s="68" t="s">
        <v>3745</v>
      </c>
      <c r="G216" s="68"/>
      <c r="H216" s="4">
        <f>ROUND(SUM(H212,H215),2)</f>
        <v>875.75</v>
      </c>
    </row>
    <row r="217" spans="1:8" ht="9.9499999999999993" customHeight="1" x14ac:dyDescent="0.25">
      <c r="A217" s="8"/>
      <c r="B217" s="8"/>
      <c r="C217" s="8"/>
      <c r="D217" s="8"/>
      <c r="E217" s="8"/>
      <c r="F217" s="62"/>
      <c r="G217" s="62"/>
      <c r="H217" s="62"/>
    </row>
    <row r="218" spans="1:8" ht="20.100000000000001" customHeight="1" x14ac:dyDescent="0.25">
      <c r="A218" s="63" t="s">
        <v>6728</v>
      </c>
      <c r="B218" s="63"/>
      <c r="C218" s="63"/>
      <c r="D218" s="63"/>
      <c r="E218" s="63"/>
      <c r="F218" s="63"/>
      <c r="G218" s="63"/>
      <c r="H218" s="63"/>
    </row>
    <row r="219" spans="1:8" ht="15" customHeight="1" x14ac:dyDescent="0.25">
      <c r="A219" s="64" t="s">
        <v>3865</v>
      </c>
      <c r="B219" s="64"/>
      <c r="C219" s="65" t="s">
        <v>3</v>
      </c>
      <c r="D219" s="65"/>
      <c r="E219" s="12" t="s">
        <v>4</v>
      </c>
      <c r="F219" s="12" t="s">
        <v>3725</v>
      </c>
      <c r="G219" s="12" t="s">
        <v>3726</v>
      </c>
      <c r="H219" s="12" t="s">
        <v>3727</v>
      </c>
    </row>
    <row r="220" spans="1:8" ht="38.1" customHeight="1" x14ac:dyDescent="0.25">
      <c r="A220" s="13" t="s">
        <v>6723</v>
      </c>
      <c r="B220" s="14" t="s">
        <v>6724</v>
      </c>
      <c r="C220" s="66" t="s">
        <v>17</v>
      </c>
      <c r="D220" s="66"/>
      <c r="E220" s="13" t="s">
        <v>3868</v>
      </c>
      <c r="F220" s="15">
        <v>3.45</v>
      </c>
      <c r="G220" s="16">
        <v>0.43</v>
      </c>
      <c r="H220" s="16">
        <f>TRUNC(TRUNC(F220,8)*G220,2)</f>
        <v>1.48</v>
      </c>
    </row>
    <row r="221" spans="1:8" ht="38.1" customHeight="1" x14ac:dyDescent="0.25">
      <c r="A221" s="13" t="s">
        <v>6725</v>
      </c>
      <c r="B221" s="14" t="s">
        <v>6726</v>
      </c>
      <c r="C221" s="66" t="s">
        <v>17</v>
      </c>
      <c r="D221" s="66"/>
      <c r="E221" s="13" t="s">
        <v>3829</v>
      </c>
      <c r="F221" s="15">
        <v>1.05</v>
      </c>
      <c r="G221" s="16">
        <v>2.1800000000000002</v>
      </c>
      <c r="H221" s="16">
        <f>TRUNC(TRUNC(F221,8)*G221,2)</f>
        <v>2.2799999999999998</v>
      </c>
    </row>
    <row r="222" spans="1:8" ht="18" customHeight="1" x14ac:dyDescent="0.25">
      <c r="A222" s="8"/>
      <c r="B222" s="8"/>
      <c r="C222" s="8"/>
      <c r="D222" s="8"/>
      <c r="E222" s="8"/>
      <c r="F222" s="67" t="s">
        <v>3871</v>
      </c>
      <c r="G222" s="67"/>
      <c r="H222" s="17">
        <f>SUM(H220:H221)</f>
        <v>3.76</v>
      </c>
    </row>
    <row r="223" spans="1:8" ht="15" customHeight="1" x14ac:dyDescent="0.25">
      <c r="A223" s="64" t="s">
        <v>3887</v>
      </c>
      <c r="B223" s="64"/>
      <c r="C223" s="65" t="s">
        <v>3</v>
      </c>
      <c r="D223" s="65"/>
      <c r="E223" s="12" t="s">
        <v>4</v>
      </c>
      <c r="F223" s="12" t="s">
        <v>3725</v>
      </c>
      <c r="G223" s="12" t="s">
        <v>3726</v>
      </c>
      <c r="H223" s="12" t="s">
        <v>3727</v>
      </c>
    </row>
    <row r="224" spans="1:8" ht="21" customHeight="1" x14ac:dyDescent="0.25">
      <c r="A224" s="13" t="s">
        <v>4664</v>
      </c>
      <c r="B224" s="14" t="s">
        <v>4665</v>
      </c>
      <c r="C224" s="66" t="s">
        <v>17</v>
      </c>
      <c r="D224" s="66"/>
      <c r="E224" s="13" t="s">
        <v>76</v>
      </c>
      <c r="F224" s="15">
        <v>1.1599999999999999</v>
      </c>
      <c r="G224" s="16">
        <v>139.88999999999999</v>
      </c>
      <c r="H224" s="16">
        <f>TRUNC(TRUNC(F224,8)*G224,2)</f>
        <v>162.27000000000001</v>
      </c>
    </row>
    <row r="225" spans="1:8" ht="15" customHeight="1" x14ac:dyDescent="0.25">
      <c r="A225" s="13" t="s">
        <v>6719</v>
      </c>
      <c r="B225" s="14" t="s">
        <v>6720</v>
      </c>
      <c r="C225" s="66" t="s">
        <v>17</v>
      </c>
      <c r="D225" s="66"/>
      <c r="E225" s="13" t="s">
        <v>740</v>
      </c>
      <c r="F225" s="15">
        <v>174.1</v>
      </c>
      <c r="G225" s="16">
        <v>1.66</v>
      </c>
      <c r="H225" s="16">
        <f>TRUNC(TRUNC(F225,8)*G225,2)</f>
        <v>289</v>
      </c>
    </row>
    <row r="226" spans="1:8" ht="15" customHeight="1" x14ac:dyDescent="0.25">
      <c r="A226" s="13" t="s">
        <v>5450</v>
      </c>
      <c r="B226" s="14" t="s">
        <v>5451</v>
      </c>
      <c r="C226" s="66" t="s">
        <v>17</v>
      </c>
      <c r="D226" s="66"/>
      <c r="E226" s="13" t="s">
        <v>740</v>
      </c>
      <c r="F226" s="15">
        <v>195.86</v>
      </c>
      <c r="G226" s="16">
        <v>0.84</v>
      </c>
      <c r="H226" s="16">
        <f>TRUNC(TRUNC(F226,8)*G226,2)</f>
        <v>164.52</v>
      </c>
    </row>
    <row r="227" spans="1:8" ht="15" customHeight="1" x14ac:dyDescent="0.25">
      <c r="A227" s="8"/>
      <c r="B227" s="8"/>
      <c r="C227" s="8"/>
      <c r="D227" s="8"/>
      <c r="E227" s="8"/>
      <c r="F227" s="67" t="s">
        <v>3896</v>
      </c>
      <c r="G227" s="67"/>
      <c r="H227" s="17">
        <f>SUM(H224:H226)</f>
        <v>615.79</v>
      </c>
    </row>
    <row r="228" spans="1:8" ht="15" customHeight="1" x14ac:dyDescent="0.25">
      <c r="A228" s="64" t="s">
        <v>3872</v>
      </c>
      <c r="B228" s="64"/>
      <c r="C228" s="65" t="s">
        <v>3</v>
      </c>
      <c r="D228" s="65"/>
      <c r="E228" s="12" t="s">
        <v>4</v>
      </c>
      <c r="F228" s="12" t="s">
        <v>3725</v>
      </c>
      <c r="G228" s="12" t="s">
        <v>3726</v>
      </c>
      <c r="H228" s="12" t="s">
        <v>3727</v>
      </c>
    </row>
    <row r="229" spans="1:8" ht="21" customHeight="1" x14ac:dyDescent="0.25">
      <c r="A229" s="13" t="s">
        <v>6706</v>
      </c>
      <c r="B229" s="14" t="s">
        <v>6707</v>
      </c>
      <c r="C229" s="66" t="s">
        <v>17</v>
      </c>
      <c r="D229" s="66"/>
      <c r="E229" s="13" t="s">
        <v>25</v>
      </c>
      <c r="F229" s="15">
        <v>4.5</v>
      </c>
      <c r="G229" s="16">
        <v>40.92</v>
      </c>
      <c r="H229" s="16">
        <f>TRUNC(TRUNC(F229,8)*G229,2)</f>
        <v>184.14</v>
      </c>
    </row>
    <row r="230" spans="1:8" ht="18" customHeight="1" x14ac:dyDescent="0.25">
      <c r="A230" s="8"/>
      <c r="B230" s="8"/>
      <c r="C230" s="8"/>
      <c r="D230" s="8"/>
      <c r="E230" s="8"/>
      <c r="F230" s="67" t="s">
        <v>3875</v>
      </c>
      <c r="G230" s="67"/>
      <c r="H230" s="17">
        <f>SUM(H229:H229)</f>
        <v>184.14</v>
      </c>
    </row>
    <row r="231" spans="1:8" ht="15" customHeight="1" x14ac:dyDescent="0.25">
      <c r="A231" s="8"/>
      <c r="B231" s="8"/>
      <c r="C231" s="8"/>
      <c r="D231" s="8"/>
      <c r="E231" s="8"/>
      <c r="F231" s="68" t="s">
        <v>3745</v>
      </c>
      <c r="G231" s="68"/>
      <c r="H231" s="4">
        <f>ROUND(SUM(H222,H227,H230),2)</f>
        <v>803.69</v>
      </c>
    </row>
    <row r="232" spans="1:8" ht="9.9499999999999993" customHeight="1" x14ac:dyDescent="0.25">
      <c r="A232" s="8"/>
      <c r="B232" s="8"/>
      <c r="C232" s="8"/>
      <c r="D232" s="8"/>
      <c r="E232" s="8"/>
      <c r="F232" s="62"/>
      <c r="G232" s="62"/>
      <c r="H232" s="62"/>
    </row>
    <row r="233" spans="1:8" ht="20.100000000000001" customHeight="1" x14ac:dyDescent="0.25">
      <c r="A233" s="63" t="s">
        <v>6729</v>
      </c>
      <c r="B233" s="63"/>
      <c r="C233" s="63"/>
      <c r="D233" s="63"/>
      <c r="E233" s="63"/>
      <c r="F233" s="63"/>
      <c r="G233" s="63"/>
      <c r="H233" s="63"/>
    </row>
    <row r="234" spans="1:8" ht="15" customHeight="1" x14ac:dyDescent="0.25">
      <c r="A234" s="64" t="s">
        <v>3865</v>
      </c>
      <c r="B234" s="64"/>
      <c r="C234" s="65" t="s">
        <v>3</v>
      </c>
      <c r="D234" s="65"/>
      <c r="E234" s="12" t="s">
        <v>4</v>
      </c>
      <c r="F234" s="12" t="s">
        <v>3725</v>
      </c>
      <c r="G234" s="12" t="s">
        <v>3726</v>
      </c>
      <c r="H234" s="12" t="s">
        <v>3727</v>
      </c>
    </row>
    <row r="235" spans="1:8" ht="38.1" customHeight="1" x14ac:dyDescent="0.25">
      <c r="A235" s="13" t="s">
        <v>6723</v>
      </c>
      <c r="B235" s="14" t="s">
        <v>6724</v>
      </c>
      <c r="C235" s="66" t="s">
        <v>17</v>
      </c>
      <c r="D235" s="66"/>
      <c r="E235" s="13" t="s">
        <v>3868</v>
      </c>
      <c r="F235" s="15">
        <v>3.27</v>
      </c>
      <c r="G235" s="16">
        <v>0.43</v>
      </c>
      <c r="H235" s="16">
        <f>TRUNC(TRUNC(F235,8)*G235,2)</f>
        <v>1.4</v>
      </c>
    </row>
    <row r="236" spans="1:8" ht="38.1" customHeight="1" x14ac:dyDescent="0.25">
      <c r="A236" s="13" t="s">
        <v>6725</v>
      </c>
      <c r="B236" s="14" t="s">
        <v>6726</v>
      </c>
      <c r="C236" s="66" t="s">
        <v>17</v>
      </c>
      <c r="D236" s="66"/>
      <c r="E236" s="13" t="s">
        <v>3829</v>
      </c>
      <c r="F236" s="15">
        <v>0.99</v>
      </c>
      <c r="G236" s="16">
        <v>2.1800000000000002</v>
      </c>
      <c r="H236" s="16">
        <f>TRUNC(TRUNC(F236,8)*G236,2)</f>
        <v>2.15</v>
      </c>
    </row>
    <row r="237" spans="1:8" ht="18" customHeight="1" x14ac:dyDescent="0.25">
      <c r="A237" s="8"/>
      <c r="B237" s="8"/>
      <c r="C237" s="8"/>
      <c r="D237" s="8"/>
      <c r="E237" s="8"/>
      <c r="F237" s="67" t="s">
        <v>3871</v>
      </c>
      <c r="G237" s="67"/>
      <c r="H237" s="17">
        <f>SUM(H235:H236)</f>
        <v>3.55</v>
      </c>
    </row>
    <row r="238" spans="1:8" ht="15" customHeight="1" x14ac:dyDescent="0.25">
      <c r="A238" s="64" t="s">
        <v>3887</v>
      </c>
      <c r="B238" s="64"/>
      <c r="C238" s="65" t="s">
        <v>3</v>
      </c>
      <c r="D238" s="65"/>
      <c r="E238" s="12" t="s">
        <v>4</v>
      </c>
      <c r="F238" s="12" t="s">
        <v>3725</v>
      </c>
      <c r="G238" s="12" t="s">
        <v>3726</v>
      </c>
      <c r="H238" s="12" t="s">
        <v>3727</v>
      </c>
    </row>
    <row r="239" spans="1:8" ht="21" customHeight="1" x14ac:dyDescent="0.25">
      <c r="A239" s="13" t="s">
        <v>4664</v>
      </c>
      <c r="B239" s="14" t="s">
        <v>4665</v>
      </c>
      <c r="C239" s="66" t="s">
        <v>17</v>
      </c>
      <c r="D239" s="66"/>
      <c r="E239" s="13" t="s">
        <v>76</v>
      </c>
      <c r="F239" s="15">
        <v>1.19</v>
      </c>
      <c r="G239" s="16">
        <v>139.88999999999999</v>
      </c>
      <c r="H239" s="16">
        <f>TRUNC(TRUNC(F239,8)*G239,2)</f>
        <v>166.46</v>
      </c>
    </row>
    <row r="240" spans="1:8" ht="15" customHeight="1" x14ac:dyDescent="0.25">
      <c r="A240" s="13" t="s">
        <v>6719</v>
      </c>
      <c r="B240" s="14" t="s">
        <v>6720</v>
      </c>
      <c r="C240" s="66" t="s">
        <v>17</v>
      </c>
      <c r="D240" s="66"/>
      <c r="E240" s="13" t="s">
        <v>740</v>
      </c>
      <c r="F240" s="15">
        <v>158.94999999999999</v>
      </c>
      <c r="G240" s="16">
        <v>1.66</v>
      </c>
      <c r="H240" s="16">
        <f>TRUNC(TRUNC(F240,8)*G240,2)</f>
        <v>263.85000000000002</v>
      </c>
    </row>
    <row r="241" spans="1:8" ht="15" customHeight="1" x14ac:dyDescent="0.25">
      <c r="A241" s="13" t="s">
        <v>5450</v>
      </c>
      <c r="B241" s="14" t="s">
        <v>5451</v>
      </c>
      <c r="C241" s="66" t="s">
        <v>17</v>
      </c>
      <c r="D241" s="66"/>
      <c r="E241" s="13" t="s">
        <v>740</v>
      </c>
      <c r="F241" s="15">
        <v>178.82</v>
      </c>
      <c r="G241" s="16">
        <v>0.84</v>
      </c>
      <c r="H241" s="16">
        <f>TRUNC(TRUNC(F241,8)*G241,2)</f>
        <v>150.19999999999999</v>
      </c>
    </row>
    <row r="242" spans="1:8" ht="15" customHeight="1" x14ac:dyDescent="0.25">
      <c r="A242" s="8"/>
      <c r="B242" s="8"/>
      <c r="C242" s="8"/>
      <c r="D242" s="8"/>
      <c r="E242" s="8"/>
      <c r="F242" s="67" t="s">
        <v>3896</v>
      </c>
      <c r="G242" s="67"/>
      <c r="H242" s="17">
        <f>SUM(H239:H241)</f>
        <v>580.51</v>
      </c>
    </row>
    <row r="243" spans="1:8" ht="15" customHeight="1" x14ac:dyDescent="0.25">
      <c r="A243" s="64" t="s">
        <v>3872</v>
      </c>
      <c r="B243" s="64"/>
      <c r="C243" s="65" t="s">
        <v>3</v>
      </c>
      <c r="D243" s="65"/>
      <c r="E243" s="12" t="s">
        <v>4</v>
      </c>
      <c r="F243" s="12" t="s">
        <v>3725</v>
      </c>
      <c r="G243" s="12" t="s">
        <v>3726</v>
      </c>
      <c r="H243" s="12" t="s">
        <v>3727</v>
      </c>
    </row>
    <row r="244" spans="1:8" ht="21" customHeight="1" x14ac:dyDescent="0.25">
      <c r="A244" s="13" t="s">
        <v>6706</v>
      </c>
      <c r="B244" s="14" t="s">
        <v>6707</v>
      </c>
      <c r="C244" s="66" t="s">
        <v>17</v>
      </c>
      <c r="D244" s="66"/>
      <c r="E244" s="13" t="s">
        <v>25</v>
      </c>
      <c r="F244" s="15">
        <v>4.26</v>
      </c>
      <c r="G244" s="16">
        <v>40.92</v>
      </c>
      <c r="H244" s="16">
        <f>TRUNC(TRUNC(F244,8)*G244,2)</f>
        <v>174.31</v>
      </c>
    </row>
    <row r="245" spans="1:8" ht="18" customHeight="1" x14ac:dyDescent="0.25">
      <c r="A245" s="8"/>
      <c r="B245" s="8"/>
      <c r="C245" s="8"/>
      <c r="D245" s="8"/>
      <c r="E245" s="8"/>
      <c r="F245" s="67" t="s">
        <v>3875</v>
      </c>
      <c r="G245" s="67"/>
      <c r="H245" s="17">
        <f>SUM(H244:H244)</f>
        <v>174.31</v>
      </c>
    </row>
    <row r="246" spans="1:8" ht="15" customHeight="1" x14ac:dyDescent="0.25">
      <c r="A246" s="8"/>
      <c r="B246" s="8"/>
      <c r="C246" s="8"/>
      <c r="D246" s="8"/>
      <c r="E246" s="8"/>
      <c r="F246" s="68" t="s">
        <v>3745</v>
      </c>
      <c r="G246" s="68"/>
      <c r="H246" s="4">
        <f>ROUND(SUM(H237,H242,H245),2)</f>
        <v>758.37</v>
      </c>
    </row>
    <row r="247" spans="1:8" ht="9.9499999999999993" customHeight="1" x14ac:dyDescent="0.25">
      <c r="A247" s="8"/>
      <c r="B247" s="8"/>
      <c r="C247" s="8"/>
      <c r="D247" s="8"/>
      <c r="E247" s="8"/>
      <c r="F247" s="62"/>
      <c r="G247" s="62"/>
      <c r="H247" s="62"/>
    </row>
    <row r="248" spans="1:8" ht="20.100000000000001" customHeight="1" x14ac:dyDescent="0.25">
      <c r="A248" s="63" t="s">
        <v>6730</v>
      </c>
      <c r="B248" s="63"/>
      <c r="C248" s="63"/>
      <c r="D248" s="63"/>
      <c r="E248" s="63"/>
      <c r="F248" s="63"/>
      <c r="G248" s="63"/>
      <c r="H248" s="63"/>
    </row>
    <row r="249" spans="1:8" ht="15" customHeight="1" x14ac:dyDescent="0.25">
      <c r="A249" s="64" t="s">
        <v>3865</v>
      </c>
      <c r="B249" s="64"/>
      <c r="C249" s="65" t="s">
        <v>3</v>
      </c>
      <c r="D249" s="65"/>
      <c r="E249" s="12" t="s">
        <v>4</v>
      </c>
      <c r="F249" s="12" t="s">
        <v>3725</v>
      </c>
      <c r="G249" s="12" t="s">
        <v>3726</v>
      </c>
      <c r="H249" s="12" t="s">
        <v>3727</v>
      </c>
    </row>
    <row r="250" spans="1:8" ht="38.1" customHeight="1" x14ac:dyDescent="0.25">
      <c r="A250" s="13" t="s">
        <v>5287</v>
      </c>
      <c r="B250" s="14" t="s">
        <v>5288</v>
      </c>
      <c r="C250" s="66" t="s">
        <v>17</v>
      </c>
      <c r="D250" s="66"/>
      <c r="E250" s="13" t="s">
        <v>3868</v>
      </c>
      <c r="F250" s="15">
        <v>2.8</v>
      </c>
      <c r="G250" s="16">
        <v>1.79</v>
      </c>
      <c r="H250" s="16">
        <f>TRUNC(TRUNC(F250,8)*G250,2)</f>
        <v>5.01</v>
      </c>
    </row>
    <row r="251" spans="1:8" ht="38.1" customHeight="1" x14ac:dyDescent="0.25">
      <c r="A251" s="13" t="s">
        <v>5289</v>
      </c>
      <c r="B251" s="14" t="s">
        <v>5290</v>
      </c>
      <c r="C251" s="66" t="s">
        <v>17</v>
      </c>
      <c r="D251" s="66"/>
      <c r="E251" s="13" t="s">
        <v>3829</v>
      </c>
      <c r="F251" s="15">
        <v>0.85</v>
      </c>
      <c r="G251" s="16">
        <v>6.1</v>
      </c>
      <c r="H251" s="16">
        <f>TRUNC(TRUNC(F251,8)*G251,2)</f>
        <v>5.18</v>
      </c>
    </row>
    <row r="252" spans="1:8" ht="18" customHeight="1" x14ac:dyDescent="0.25">
      <c r="A252" s="8"/>
      <c r="B252" s="8"/>
      <c r="C252" s="8"/>
      <c r="D252" s="8"/>
      <c r="E252" s="8"/>
      <c r="F252" s="67" t="s">
        <v>3871</v>
      </c>
      <c r="G252" s="67"/>
      <c r="H252" s="17">
        <f>SUM(H250:H251)</f>
        <v>10.19</v>
      </c>
    </row>
    <row r="253" spans="1:8" ht="15" customHeight="1" x14ac:dyDescent="0.25">
      <c r="A253" s="64" t="s">
        <v>3887</v>
      </c>
      <c r="B253" s="64"/>
      <c r="C253" s="65" t="s">
        <v>3</v>
      </c>
      <c r="D253" s="65"/>
      <c r="E253" s="12" t="s">
        <v>4</v>
      </c>
      <c r="F253" s="12" t="s">
        <v>3725</v>
      </c>
      <c r="G253" s="12" t="s">
        <v>3726</v>
      </c>
      <c r="H253" s="12" t="s">
        <v>3727</v>
      </c>
    </row>
    <row r="254" spans="1:8" ht="21" customHeight="1" x14ac:dyDescent="0.25">
      <c r="A254" s="13" t="s">
        <v>4664</v>
      </c>
      <c r="B254" s="14" t="s">
        <v>4665</v>
      </c>
      <c r="C254" s="66" t="s">
        <v>17</v>
      </c>
      <c r="D254" s="66"/>
      <c r="E254" s="13" t="s">
        <v>76</v>
      </c>
      <c r="F254" s="15">
        <v>1.18</v>
      </c>
      <c r="G254" s="16">
        <v>139.88999999999999</v>
      </c>
      <c r="H254" s="16">
        <f>TRUNC(TRUNC(F254,8)*G254,2)</f>
        <v>165.07</v>
      </c>
    </row>
    <row r="255" spans="1:8" ht="15" customHeight="1" x14ac:dyDescent="0.25">
      <c r="A255" s="13" t="s">
        <v>6719</v>
      </c>
      <c r="B255" s="14" t="s">
        <v>6720</v>
      </c>
      <c r="C255" s="66" t="s">
        <v>17</v>
      </c>
      <c r="D255" s="66"/>
      <c r="E255" s="13" t="s">
        <v>740</v>
      </c>
      <c r="F255" s="15">
        <v>157.44</v>
      </c>
      <c r="G255" s="16">
        <v>1.66</v>
      </c>
      <c r="H255" s="16">
        <f>TRUNC(TRUNC(F255,8)*G255,2)</f>
        <v>261.35000000000002</v>
      </c>
    </row>
    <row r="256" spans="1:8" ht="15" customHeight="1" x14ac:dyDescent="0.25">
      <c r="A256" s="13" t="s">
        <v>5450</v>
      </c>
      <c r="B256" s="14" t="s">
        <v>5451</v>
      </c>
      <c r="C256" s="66" t="s">
        <v>17</v>
      </c>
      <c r="D256" s="66"/>
      <c r="E256" s="13" t="s">
        <v>740</v>
      </c>
      <c r="F256" s="15">
        <v>177.12</v>
      </c>
      <c r="G256" s="16">
        <v>0.84</v>
      </c>
      <c r="H256" s="16">
        <f>TRUNC(TRUNC(F256,8)*G256,2)</f>
        <v>148.78</v>
      </c>
    </row>
    <row r="257" spans="1:8" ht="15" customHeight="1" x14ac:dyDescent="0.25">
      <c r="A257" s="8"/>
      <c r="B257" s="8"/>
      <c r="C257" s="8"/>
      <c r="D257" s="8"/>
      <c r="E257" s="8"/>
      <c r="F257" s="67" t="s">
        <v>3896</v>
      </c>
      <c r="G257" s="67"/>
      <c r="H257" s="17">
        <f>SUM(H254:H256)</f>
        <v>575.20000000000005</v>
      </c>
    </row>
    <row r="258" spans="1:8" ht="15" customHeight="1" x14ac:dyDescent="0.25">
      <c r="A258" s="64" t="s">
        <v>3872</v>
      </c>
      <c r="B258" s="64"/>
      <c r="C258" s="65" t="s">
        <v>3</v>
      </c>
      <c r="D258" s="65"/>
      <c r="E258" s="12" t="s">
        <v>4</v>
      </c>
      <c r="F258" s="12" t="s">
        <v>3725</v>
      </c>
      <c r="G258" s="12" t="s">
        <v>3726</v>
      </c>
      <c r="H258" s="12" t="s">
        <v>3727</v>
      </c>
    </row>
    <row r="259" spans="1:8" ht="21" customHeight="1" x14ac:dyDescent="0.25">
      <c r="A259" s="13" t="s">
        <v>6706</v>
      </c>
      <c r="B259" s="14" t="s">
        <v>6707</v>
      </c>
      <c r="C259" s="66" t="s">
        <v>17</v>
      </c>
      <c r="D259" s="66"/>
      <c r="E259" s="13" t="s">
        <v>25</v>
      </c>
      <c r="F259" s="15">
        <v>3.65</v>
      </c>
      <c r="G259" s="16">
        <v>40.92</v>
      </c>
      <c r="H259" s="16">
        <f>TRUNC(TRUNC(F259,8)*G259,2)</f>
        <v>149.35</v>
      </c>
    </row>
    <row r="260" spans="1:8" ht="15" customHeight="1" x14ac:dyDescent="0.25">
      <c r="A260" s="13" t="s">
        <v>3899</v>
      </c>
      <c r="B260" s="14" t="s">
        <v>3900</v>
      </c>
      <c r="C260" s="66" t="s">
        <v>17</v>
      </c>
      <c r="D260" s="66"/>
      <c r="E260" s="13" t="s">
        <v>25</v>
      </c>
      <c r="F260" s="15">
        <v>0.79</v>
      </c>
      <c r="G260" s="16">
        <v>24.37</v>
      </c>
      <c r="H260" s="16">
        <f>TRUNC(TRUNC(F260,8)*G260,2)</f>
        <v>19.25</v>
      </c>
    </row>
    <row r="261" spans="1:8" ht="18" customHeight="1" x14ac:dyDescent="0.25">
      <c r="A261" s="8"/>
      <c r="B261" s="8"/>
      <c r="C261" s="8"/>
      <c r="D261" s="8"/>
      <c r="E261" s="8"/>
      <c r="F261" s="67" t="s">
        <v>3875</v>
      </c>
      <c r="G261" s="67"/>
      <c r="H261" s="17">
        <f>SUM(H259:H260)</f>
        <v>168.6</v>
      </c>
    </row>
    <row r="262" spans="1:8" ht="15" customHeight="1" x14ac:dyDescent="0.25">
      <c r="A262" s="8"/>
      <c r="B262" s="8"/>
      <c r="C262" s="8"/>
      <c r="D262" s="8"/>
      <c r="E262" s="8"/>
      <c r="F262" s="68" t="s">
        <v>3745</v>
      </c>
      <c r="G262" s="68"/>
      <c r="H262" s="4">
        <f>ROUND(SUM(H252,H257,H261),2)</f>
        <v>753.99</v>
      </c>
    </row>
    <row r="263" spans="1:8" ht="9.9499999999999993" customHeight="1" x14ac:dyDescent="0.25">
      <c r="A263" s="8"/>
      <c r="B263" s="8"/>
      <c r="C263" s="8"/>
      <c r="D263" s="8"/>
      <c r="E263" s="8"/>
      <c r="F263" s="62"/>
      <c r="G263" s="62"/>
      <c r="H263" s="62"/>
    </row>
    <row r="264" spans="1:8" ht="20.100000000000001" customHeight="1" x14ac:dyDescent="0.25">
      <c r="A264" s="63" t="s">
        <v>6731</v>
      </c>
      <c r="B264" s="63"/>
      <c r="C264" s="63"/>
      <c r="D264" s="63"/>
      <c r="E264" s="63"/>
      <c r="F264" s="63"/>
      <c r="G264" s="63"/>
      <c r="H264" s="63"/>
    </row>
    <row r="265" spans="1:8" ht="15" customHeight="1" x14ac:dyDescent="0.25">
      <c r="A265" s="64" t="s">
        <v>3865</v>
      </c>
      <c r="B265" s="64"/>
      <c r="C265" s="65" t="s">
        <v>3</v>
      </c>
      <c r="D265" s="65"/>
      <c r="E265" s="12" t="s">
        <v>4</v>
      </c>
      <c r="F265" s="12" t="s">
        <v>3725</v>
      </c>
      <c r="G265" s="12" t="s">
        <v>3726</v>
      </c>
      <c r="H265" s="12" t="s">
        <v>3727</v>
      </c>
    </row>
    <row r="266" spans="1:8" ht="38.1" customHeight="1" x14ac:dyDescent="0.25">
      <c r="A266" s="13" t="s">
        <v>6723</v>
      </c>
      <c r="B266" s="14" t="s">
        <v>6724</v>
      </c>
      <c r="C266" s="66" t="s">
        <v>17</v>
      </c>
      <c r="D266" s="66"/>
      <c r="E266" s="13" t="s">
        <v>3868</v>
      </c>
      <c r="F266" s="15">
        <v>3.31</v>
      </c>
      <c r="G266" s="16">
        <v>0.43</v>
      </c>
      <c r="H266" s="16">
        <f>TRUNC(TRUNC(F266,8)*G266,2)</f>
        <v>1.42</v>
      </c>
    </row>
    <row r="267" spans="1:8" ht="38.1" customHeight="1" x14ac:dyDescent="0.25">
      <c r="A267" s="13" t="s">
        <v>6725</v>
      </c>
      <c r="B267" s="14" t="s">
        <v>6726</v>
      </c>
      <c r="C267" s="66" t="s">
        <v>17</v>
      </c>
      <c r="D267" s="66"/>
      <c r="E267" s="13" t="s">
        <v>3829</v>
      </c>
      <c r="F267" s="15">
        <v>1.01</v>
      </c>
      <c r="G267" s="16">
        <v>2.1800000000000002</v>
      </c>
      <c r="H267" s="16">
        <f>TRUNC(TRUNC(F267,8)*G267,2)</f>
        <v>2.2000000000000002</v>
      </c>
    </row>
    <row r="268" spans="1:8" ht="18" customHeight="1" x14ac:dyDescent="0.25">
      <c r="A268" s="8"/>
      <c r="B268" s="8"/>
      <c r="C268" s="8"/>
      <c r="D268" s="8"/>
      <c r="E268" s="8"/>
      <c r="F268" s="67" t="s">
        <v>3871</v>
      </c>
      <c r="G268" s="67"/>
      <c r="H268" s="17">
        <f>SUM(H266:H267)</f>
        <v>3.62</v>
      </c>
    </row>
    <row r="269" spans="1:8" ht="15" customHeight="1" x14ac:dyDescent="0.25">
      <c r="A269" s="64" t="s">
        <v>3887</v>
      </c>
      <c r="B269" s="64"/>
      <c r="C269" s="65" t="s">
        <v>3</v>
      </c>
      <c r="D269" s="65"/>
      <c r="E269" s="12" t="s">
        <v>4</v>
      </c>
      <c r="F269" s="12" t="s">
        <v>3725</v>
      </c>
      <c r="G269" s="12" t="s">
        <v>3726</v>
      </c>
      <c r="H269" s="12" t="s">
        <v>3727</v>
      </c>
    </row>
    <row r="270" spans="1:8" ht="21" customHeight="1" x14ac:dyDescent="0.25">
      <c r="A270" s="13" t="s">
        <v>6732</v>
      </c>
      <c r="B270" s="14" t="s">
        <v>6733</v>
      </c>
      <c r="C270" s="66" t="s">
        <v>17</v>
      </c>
      <c r="D270" s="66"/>
      <c r="E270" s="13" t="s">
        <v>76</v>
      </c>
      <c r="F270" s="15">
        <v>0.95</v>
      </c>
      <c r="G270" s="16">
        <v>141.71</v>
      </c>
      <c r="H270" s="16">
        <f>TRUNC(TRUNC(F270,8)*G270,2)</f>
        <v>134.62</v>
      </c>
    </row>
    <row r="271" spans="1:8" ht="15" customHeight="1" x14ac:dyDescent="0.25">
      <c r="A271" s="13" t="s">
        <v>5450</v>
      </c>
      <c r="B271" s="14" t="s">
        <v>5451</v>
      </c>
      <c r="C271" s="66" t="s">
        <v>17</v>
      </c>
      <c r="D271" s="66"/>
      <c r="E271" s="13" t="s">
        <v>740</v>
      </c>
      <c r="F271" s="15">
        <v>426.49</v>
      </c>
      <c r="G271" s="16">
        <v>0.84</v>
      </c>
      <c r="H271" s="16">
        <f>TRUNC(TRUNC(F271,8)*G271,2)</f>
        <v>358.25</v>
      </c>
    </row>
    <row r="272" spans="1:8" ht="15" customHeight="1" x14ac:dyDescent="0.25">
      <c r="A272" s="8"/>
      <c r="B272" s="8"/>
      <c r="C272" s="8"/>
      <c r="D272" s="8"/>
      <c r="E272" s="8"/>
      <c r="F272" s="67" t="s">
        <v>3896</v>
      </c>
      <c r="G272" s="67"/>
      <c r="H272" s="17">
        <f>SUM(H270:H271)</f>
        <v>492.87</v>
      </c>
    </row>
    <row r="273" spans="1:8" ht="15" customHeight="1" x14ac:dyDescent="0.25">
      <c r="A273" s="64" t="s">
        <v>3872</v>
      </c>
      <c r="B273" s="64"/>
      <c r="C273" s="65" t="s">
        <v>3</v>
      </c>
      <c r="D273" s="65"/>
      <c r="E273" s="12" t="s">
        <v>4</v>
      </c>
      <c r="F273" s="12" t="s">
        <v>3725</v>
      </c>
      <c r="G273" s="12" t="s">
        <v>3726</v>
      </c>
      <c r="H273" s="12" t="s">
        <v>3727</v>
      </c>
    </row>
    <row r="274" spans="1:8" ht="21" customHeight="1" x14ac:dyDescent="0.25">
      <c r="A274" s="13" t="s">
        <v>6706</v>
      </c>
      <c r="B274" s="14" t="s">
        <v>6707</v>
      </c>
      <c r="C274" s="66" t="s">
        <v>17</v>
      </c>
      <c r="D274" s="66"/>
      <c r="E274" s="13" t="s">
        <v>25</v>
      </c>
      <c r="F274" s="15">
        <v>4.32</v>
      </c>
      <c r="G274" s="16">
        <v>40.92</v>
      </c>
      <c r="H274" s="16">
        <f>TRUNC(TRUNC(F274,8)*G274,2)</f>
        <v>176.77</v>
      </c>
    </row>
    <row r="275" spans="1:8" ht="18" customHeight="1" x14ac:dyDescent="0.25">
      <c r="A275" s="8"/>
      <c r="B275" s="8"/>
      <c r="C275" s="8"/>
      <c r="D275" s="8"/>
      <c r="E275" s="8"/>
      <c r="F275" s="67" t="s">
        <v>3875</v>
      </c>
      <c r="G275" s="67"/>
      <c r="H275" s="17">
        <f>SUM(H274:H274)</f>
        <v>176.77</v>
      </c>
    </row>
    <row r="276" spans="1:8" ht="15" customHeight="1" x14ac:dyDescent="0.25">
      <c r="A276" s="8"/>
      <c r="B276" s="8"/>
      <c r="C276" s="8"/>
      <c r="D276" s="8"/>
      <c r="E276" s="8"/>
      <c r="F276" s="68" t="s">
        <v>3745</v>
      </c>
      <c r="G276" s="68"/>
      <c r="H276" s="4">
        <f>ROUND(SUM(H268,H272,H275),2)</f>
        <v>673.26</v>
      </c>
    </row>
    <row r="277" spans="1:8" ht="9.9499999999999993" customHeight="1" x14ac:dyDescent="0.25">
      <c r="A277" s="8"/>
      <c r="B277" s="8"/>
      <c r="C277" s="8"/>
      <c r="D277" s="8"/>
      <c r="E277" s="8"/>
      <c r="F277" s="62"/>
      <c r="G277" s="62"/>
      <c r="H277" s="62"/>
    </row>
    <row r="278" spans="1:8" ht="20.100000000000001" customHeight="1" x14ac:dyDescent="0.25">
      <c r="A278" s="63" t="s">
        <v>6734</v>
      </c>
      <c r="B278" s="63"/>
      <c r="C278" s="63"/>
      <c r="D278" s="63"/>
      <c r="E278" s="63"/>
      <c r="F278" s="63"/>
      <c r="G278" s="63"/>
      <c r="H278" s="63"/>
    </row>
    <row r="279" spans="1:8" ht="15" customHeight="1" x14ac:dyDescent="0.25">
      <c r="A279" s="64" t="s">
        <v>3865</v>
      </c>
      <c r="B279" s="64"/>
      <c r="C279" s="65" t="s">
        <v>3</v>
      </c>
      <c r="D279" s="65"/>
      <c r="E279" s="12" t="s">
        <v>4</v>
      </c>
      <c r="F279" s="12" t="s">
        <v>3725</v>
      </c>
      <c r="G279" s="12" t="s">
        <v>3726</v>
      </c>
      <c r="H279" s="12" t="s">
        <v>3727</v>
      </c>
    </row>
    <row r="280" spans="1:8" ht="38.1" customHeight="1" x14ac:dyDescent="0.25">
      <c r="A280" s="13" t="s">
        <v>6723</v>
      </c>
      <c r="B280" s="14" t="s">
        <v>6724</v>
      </c>
      <c r="C280" s="66" t="s">
        <v>17</v>
      </c>
      <c r="D280" s="66"/>
      <c r="E280" s="13" t="s">
        <v>3868</v>
      </c>
      <c r="F280" s="15">
        <v>2.88</v>
      </c>
      <c r="G280" s="16">
        <v>0.43</v>
      </c>
      <c r="H280" s="16">
        <f>TRUNC(TRUNC(F280,8)*G280,2)</f>
        <v>1.23</v>
      </c>
    </row>
    <row r="281" spans="1:8" ht="38.1" customHeight="1" x14ac:dyDescent="0.25">
      <c r="A281" s="13" t="s">
        <v>6725</v>
      </c>
      <c r="B281" s="14" t="s">
        <v>6726</v>
      </c>
      <c r="C281" s="66" t="s">
        <v>17</v>
      </c>
      <c r="D281" s="66"/>
      <c r="E281" s="13" t="s">
        <v>3829</v>
      </c>
      <c r="F281" s="15">
        <v>0.87</v>
      </c>
      <c r="G281" s="16">
        <v>2.1800000000000002</v>
      </c>
      <c r="H281" s="16">
        <f>TRUNC(TRUNC(F281,8)*G281,2)</f>
        <v>1.89</v>
      </c>
    </row>
    <row r="282" spans="1:8" ht="18" customHeight="1" x14ac:dyDescent="0.25">
      <c r="A282" s="8"/>
      <c r="B282" s="8"/>
      <c r="C282" s="8"/>
      <c r="D282" s="8"/>
      <c r="E282" s="8"/>
      <c r="F282" s="67" t="s">
        <v>3871</v>
      </c>
      <c r="G282" s="67"/>
      <c r="H282" s="17">
        <f>SUM(H280:H281)</f>
        <v>3.12</v>
      </c>
    </row>
    <row r="283" spans="1:8" ht="15" customHeight="1" x14ac:dyDescent="0.25">
      <c r="A283" s="64" t="s">
        <v>3887</v>
      </c>
      <c r="B283" s="64"/>
      <c r="C283" s="65" t="s">
        <v>3</v>
      </c>
      <c r="D283" s="65"/>
      <c r="E283" s="12" t="s">
        <v>4</v>
      </c>
      <c r="F283" s="12" t="s">
        <v>3725</v>
      </c>
      <c r="G283" s="12" t="s">
        <v>3726</v>
      </c>
      <c r="H283" s="12" t="s">
        <v>3727</v>
      </c>
    </row>
    <row r="284" spans="1:8" ht="29.1" customHeight="1" x14ac:dyDescent="0.25">
      <c r="A284" s="13" t="s">
        <v>6735</v>
      </c>
      <c r="B284" s="14" t="s">
        <v>6736</v>
      </c>
      <c r="C284" s="66" t="s">
        <v>17</v>
      </c>
      <c r="D284" s="66"/>
      <c r="E284" s="13" t="s">
        <v>4149</v>
      </c>
      <c r="F284" s="15">
        <v>19.440000000000001</v>
      </c>
      <c r="G284" s="16">
        <v>6.98</v>
      </c>
      <c r="H284" s="16">
        <f>TRUNC(TRUNC(F284,8)*G284,2)</f>
        <v>135.69</v>
      </c>
    </row>
    <row r="285" spans="1:8" ht="21" customHeight="1" x14ac:dyDescent="0.25">
      <c r="A285" s="13" t="s">
        <v>4664</v>
      </c>
      <c r="B285" s="14" t="s">
        <v>4665</v>
      </c>
      <c r="C285" s="66" t="s">
        <v>17</v>
      </c>
      <c r="D285" s="66"/>
      <c r="E285" s="13" t="s">
        <v>76</v>
      </c>
      <c r="F285" s="15">
        <v>1.08</v>
      </c>
      <c r="G285" s="16">
        <v>139.88999999999999</v>
      </c>
      <c r="H285" s="16">
        <f>TRUNC(TRUNC(F285,8)*G285,2)</f>
        <v>151.08000000000001</v>
      </c>
    </row>
    <row r="286" spans="1:8" ht="15" customHeight="1" x14ac:dyDescent="0.25">
      <c r="A286" s="13" t="s">
        <v>5450</v>
      </c>
      <c r="B286" s="14" t="s">
        <v>5451</v>
      </c>
      <c r="C286" s="66" t="s">
        <v>17</v>
      </c>
      <c r="D286" s="66"/>
      <c r="E286" s="13" t="s">
        <v>740</v>
      </c>
      <c r="F286" s="15">
        <v>486</v>
      </c>
      <c r="G286" s="16">
        <v>0.84</v>
      </c>
      <c r="H286" s="16">
        <f>TRUNC(TRUNC(F286,8)*G286,2)</f>
        <v>408.24</v>
      </c>
    </row>
    <row r="287" spans="1:8" ht="15" customHeight="1" x14ac:dyDescent="0.25">
      <c r="A287" s="8"/>
      <c r="B287" s="8"/>
      <c r="C287" s="8"/>
      <c r="D287" s="8"/>
      <c r="E287" s="8"/>
      <c r="F287" s="67" t="s">
        <v>3896</v>
      </c>
      <c r="G287" s="67"/>
      <c r="H287" s="17">
        <f>SUM(H284:H286)</f>
        <v>695.01</v>
      </c>
    </row>
    <row r="288" spans="1:8" ht="15" customHeight="1" x14ac:dyDescent="0.25">
      <c r="A288" s="64" t="s">
        <v>3872</v>
      </c>
      <c r="B288" s="64"/>
      <c r="C288" s="65" t="s">
        <v>3</v>
      </c>
      <c r="D288" s="65"/>
      <c r="E288" s="12" t="s">
        <v>4</v>
      </c>
      <c r="F288" s="12" t="s">
        <v>3725</v>
      </c>
      <c r="G288" s="12" t="s">
        <v>3726</v>
      </c>
      <c r="H288" s="12" t="s">
        <v>3727</v>
      </c>
    </row>
    <row r="289" spans="1:8" ht="21" customHeight="1" x14ac:dyDescent="0.25">
      <c r="A289" s="13" t="s">
        <v>6706</v>
      </c>
      <c r="B289" s="14" t="s">
        <v>6707</v>
      </c>
      <c r="C289" s="66" t="s">
        <v>17</v>
      </c>
      <c r="D289" s="66"/>
      <c r="E289" s="13" t="s">
        <v>25</v>
      </c>
      <c r="F289" s="15">
        <v>3.75</v>
      </c>
      <c r="G289" s="16">
        <v>40.92</v>
      </c>
      <c r="H289" s="16">
        <f>TRUNC(TRUNC(F289,8)*G289,2)</f>
        <v>153.44999999999999</v>
      </c>
    </row>
    <row r="290" spans="1:8" ht="18" customHeight="1" x14ac:dyDescent="0.25">
      <c r="A290" s="8"/>
      <c r="B290" s="8"/>
      <c r="C290" s="8"/>
      <c r="D290" s="8"/>
      <c r="E290" s="8"/>
      <c r="F290" s="67" t="s">
        <v>3875</v>
      </c>
      <c r="G290" s="67"/>
      <c r="H290" s="17">
        <f>SUM(H289:H289)</f>
        <v>153.44999999999999</v>
      </c>
    </row>
    <row r="291" spans="1:8" ht="15" customHeight="1" x14ac:dyDescent="0.25">
      <c r="A291" s="8"/>
      <c r="B291" s="8"/>
      <c r="C291" s="8"/>
      <c r="D291" s="8"/>
      <c r="E291" s="8"/>
      <c r="F291" s="68" t="s">
        <v>3745</v>
      </c>
      <c r="G291" s="68"/>
      <c r="H291" s="4">
        <f>ROUND(SUM(H282,H287,H290),2)</f>
        <v>851.58</v>
      </c>
    </row>
    <row r="292" spans="1:8" ht="9.9499999999999993" customHeight="1" x14ac:dyDescent="0.25">
      <c r="A292" s="8"/>
      <c r="B292" s="8"/>
      <c r="C292" s="8"/>
      <c r="D292" s="8"/>
      <c r="E292" s="8"/>
      <c r="F292" s="62"/>
      <c r="G292" s="62"/>
      <c r="H292" s="62"/>
    </row>
    <row r="293" spans="1:8" ht="20.100000000000001" customHeight="1" x14ac:dyDescent="0.25">
      <c r="A293" s="63" t="s">
        <v>6361</v>
      </c>
      <c r="B293" s="63"/>
      <c r="C293" s="63"/>
      <c r="D293" s="63"/>
      <c r="E293" s="63"/>
      <c r="F293" s="63"/>
      <c r="G293" s="63"/>
      <c r="H293" s="63"/>
    </row>
    <row r="294" spans="1:8" ht="15" customHeight="1" x14ac:dyDescent="0.25">
      <c r="A294" s="64" t="s">
        <v>3887</v>
      </c>
      <c r="B294" s="64"/>
      <c r="C294" s="65" t="s">
        <v>3</v>
      </c>
      <c r="D294" s="65"/>
      <c r="E294" s="12" t="s">
        <v>4</v>
      </c>
      <c r="F294" s="12" t="s">
        <v>3725</v>
      </c>
      <c r="G294" s="12" t="s">
        <v>3726</v>
      </c>
      <c r="H294" s="12" t="s">
        <v>3727</v>
      </c>
    </row>
    <row r="295" spans="1:8" ht="21" customHeight="1" x14ac:dyDescent="0.25">
      <c r="A295" s="13" t="s">
        <v>4664</v>
      </c>
      <c r="B295" s="14" t="s">
        <v>4665</v>
      </c>
      <c r="C295" s="66" t="s">
        <v>17</v>
      </c>
      <c r="D295" s="66"/>
      <c r="E295" s="13" t="s">
        <v>76</v>
      </c>
      <c r="F295" s="15">
        <v>1.25</v>
      </c>
      <c r="G295" s="16">
        <v>139.88999999999999</v>
      </c>
      <c r="H295" s="16">
        <f>TRUNC(TRUNC(F295,8)*G295,2)</f>
        <v>174.86</v>
      </c>
    </row>
    <row r="296" spans="1:8" ht="15" customHeight="1" x14ac:dyDescent="0.25">
      <c r="A296" s="13" t="s">
        <v>5450</v>
      </c>
      <c r="B296" s="14" t="s">
        <v>5451</v>
      </c>
      <c r="C296" s="66" t="s">
        <v>17</v>
      </c>
      <c r="D296" s="66"/>
      <c r="E296" s="13" t="s">
        <v>740</v>
      </c>
      <c r="F296" s="15">
        <v>563.59</v>
      </c>
      <c r="G296" s="16">
        <v>0.84</v>
      </c>
      <c r="H296" s="16">
        <f>TRUNC(TRUNC(F296,8)*G296,2)</f>
        <v>473.41</v>
      </c>
    </row>
    <row r="297" spans="1:8" ht="15" customHeight="1" x14ac:dyDescent="0.25">
      <c r="A297" s="8"/>
      <c r="B297" s="8"/>
      <c r="C297" s="8"/>
      <c r="D297" s="8"/>
      <c r="E297" s="8"/>
      <c r="F297" s="67" t="s">
        <v>3896</v>
      </c>
      <c r="G297" s="67"/>
      <c r="H297" s="17">
        <f>SUM(H295:H296)</f>
        <v>648.27</v>
      </c>
    </row>
    <row r="298" spans="1:8" ht="15" customHeight="1" x14ac:dyDescent="0.25">
      <c r="A298" s="64" t="s">
        <v>3872</v>
      </c>
      <c r="B298" s="64"/>
      <c r="C298" s="65" t="s">
        <v>3</v>
      </c>
      <c r="D298" s="65"/>
      <c r="E298" s="12" t="s">
        <v>4</v>
      </c>
      <c r="F298" s="12" t="s">
        <v>3725</v>
      </c>
      <c r="G298" s="12" t="s">
        <v>3726</v>
      </c>
      <c r="H298" s="12" t="s">
        <v>3727</v>
      </c>
    </row>
    <row r="299" spans="1:8" ht="15" customHeight="1" x14ac:dyDescent="0.25">
      <c r="A299" s="13" t="s">
        <v>3899</v>
      </c>
      <c r="B299" s="14" t="s">
        <v>3900</v>
      </c>
      <c r="C299" s="66" t="s">
        <v>17</v>
      </c>
      <c r="D299" s="66"/>
      <c r="E299" s="13" t="s">
        <v>25</v>
      </c>
      <c r="F299" s="15">
        <v>11.65</v>
      </c>
      <c r="G299" s="16">
        <v>24.37</v>
      </c>
      <c r="H299" s="16">
        <f>TRUNC(TRUNC(F299,8)*G299,2)</f>
        <v>283.91000000000003</v>
      </c>
    </row>
    <row r="300" spans="1:8" ht="18" customHeight="1" x14ac:dyDescent="0.25">
      <c r="A300" s="8"/>
      <c r="B300" s="8"/>
      <c r="C300" s="8"/>
      <c r="D300" s="8"/>
      <c r="E300" s="8"/>
      <c r="F300" s="67" t="s">
        <v>3875</v>
      </c>
      <c r="G300" s="67"/>
      <c r="H300" s="17">
        <f>SUM(H299:H299)</f>
        <v>283.91000000000003</v>
      </c>
    </row>
    <row r="301" spans="1:8" ht="15" customHeight="1" x14ac:dyDescent="0.25">
      <c r="A301" s="8"/>
      <c r="B301" s="8"/>
      <c r="C301" s="8"/>
      <c r="D301" s="8"/>
      <c r="E301" s="8"/>
      <c r="F301" s="68" t="s">
        <v>3745</v>
      </c>
      <c r="G301" s="68"/>
      <c r="H301" s="4">
        <f>ROUND(SUM(H297,H300),2)</f>
        <v>932.18</v>
      </c>
    </row>
    <row r="302" spans="1:8" ht="9.9499999999999993" customHeight="1" x14ac:dyDescent="0.25">
      <c r="A302" s="8"/>
      <c r="B302" s="8"/>
      <c r="C302" s="8"/>
      <c r="D302" s="8"/>
      <c r="E302" s="8"/>
      <c r="F302" s="62"/>
      <c r="G302" s="62"/>
      <c r="H302" s="62"/>
    </row>
    <row r="303" spans="1:8" ht="20.100000000000001" customHeight="1" x14ac:dyDescent="0.25">
      <c r="A303" s="63" t="s">
        <v>6737</v>
      </c>
      <c r="B303" s="63"/>
      <c r="C303" s="63"/>
      <c r="D303" s="63"/>
      <c r="E303" s="63"/>
      <c r="F303" s="63"/>
      <c r="G303" s="63"/>
      <c r="H303" s="63"/>
    </row>
    <row r="304" spans="1:8" ht="15" customHeight="1" x14ac:dyDescent="0.25">
      <c r="A304" s="64" t="s">
        <v>3865</v>
      </c>
      <c r="B304" s="64"/>
      <c r="C304" s="65" t="s">
        <v>3</v>
      </c>
      <c r="D304" s="65"/>
      <c r="E304" s="12" t="s">
        <v>4</v>
      </c>
      <c r="F304" s="12" t="s">
        <v>3725</v>
      </c>
      <c r="G304" s="12" t="s">
        <v>3726</v>
      </c>
      <c r="H304" s="12" t="s">
        <v>3727</v>
      </c>
    </row>
    <row r="305" spans="1:8" ht="38.1" customHeight="1" x14ac:dyDescent="0.25">
      <c r="A305" s="13" t="s">
        <v>6723</v>
      </c>
      <c r="B305" s="14" t="s">
        <v>6724</v>
      </c>
      <c r="C305" s="66" t="s">
        <v>17</v>
      </c>
      <c r="D305" s="66"/>
      <c r="E305" s="13" t="s">
        <v>3868</v>
      </c>
      <c r="F305" s="15">
        <v>3.39</v>
      </c>
      <c r="G305" s="16">
        <v>0.43</v>
      </c>
      <c r="H305" s="16">
        <f>TRUNC(TRUNC(F305,8)*G305,2)</f>
        <v>1.45</v>
      </c>
    </row>
    <row r="306" spans="1:8" ht="38.1" customHeight="1" x14ac:dyDescent="0.25">
      <c r="A306" s="13" t="s">
        <v>6725</v>
      </c>
      <c r="B306" s="14" t="s">
        <v>6726</v>
      </c>
      <c r="C306" s="66" t="s">
        <v>17</v>
      </c>
      <c r="D306" s="66"/>
      <c r="E306" s="13" t="s">
        <v>3829</v>
      </c>
      <c r="F306" s="15">
        <v>1.03</v>
      </c>
      <c r="G306" s="16">
        <v>2.1800000000000002</v>
      </c>
      <c r="H306" s="16">
        <f>TRUNC(TRUNC(F306,8)*G306,2)</f>
        <v>2.2400000000000002</v>
      </c>
    </row>
    <row r="307" spans="1:8" ht="18" customHeight="1" x14ac:dyDescent="0.25">
      <c r="A307" s="8"/>
      <c r="B307" s="8"/>
      <c r="C307" s="8"/>
      <c r="D307" s="8"/>
      <c r="E307" s="8"/>
      <c r="F307" s="67" t="s">
        <v>3871</v>
      </c>
      <c r="G307" s="67"/>
      <c r="H307" s="17">
        <f>SUM(H305:H306)</f>
        <v>3.6900000000000004</v>
      </c>
    </row>
    <row r="308" spans="1:8" ht="15" customHeight="1" x14ac:dyDescent="0.25">
      <c r="A308" s="64" t="s">
        <v>3887</v>
      </c>
      <c r="B308" s="64"/>
      <c r="C308" s="65" t="s">
        <v>3</v>
      </c>
      <c r="D308" s="65"/>
      <c r="E308" s="12" t="s">
        <v>4</v>
      </c>
      <c r="F308" s="12" t="s">
        <v>3725</v>
      </c>
      <c r="G308" s="12" t="s">
        <v>3726</v>
      </c>
      <c r="H308" s="12" t="s">
        <v>3727</v>
      </c>
    </row>
    <row r="309" spans="1:8" ht="21" customHeight="1" x14ac:dyDescent="0.25">
      <c r="A309" s="13" t="s">
        <v>4664</v>
      </c>
      <c r="B309" s="14" t="s">
        <v>4665</v>
      </c>
      <c r="C309" s="66" t="s">
        <v>17</v>
      </c>
      <c r="D309" s="66"/>
      <c r="E309" s="13" t="s">
        <v>76</v>
      </c>
      <c r="F309" s="15">
        <v>1.27</v>
      </c>
      <c r="G309" s="16">
        <v>139.88999999999999</v>
      </c>
      <c r="H309" s="16">
        <f>TRUNC(TRUNC(F309,8)*G309,2)</f>
        <v>177.66</v>
      </c>
    </row>
    <row r="310" spans="1:8" ht="15" customHeight="1" x14ac:dyDescent="0.25">
      <c r="A310" s="13" t="s">
        <v>5450</v>
      </c>
      <c r="B310" s="14" t="s">
        <v>5451</v>
      </c>
      <c r="C310" s="66" t="s">
        <v>17</v>
      </c>
      <c r="D310" s="66"/>
      <c r="E310" s="13" t="s">
        <v>740</v>
      </c>
      <c r="F310" s="15">
        <v>573.61</v>
      </c>
      <c r="G310" s="16">
        <v>0.84</v>
      </c>
      <c r="H310" s="16">
        <f>TRUNC(TRUNC(F310,8)*G310,2)</f>
        <v>481.83</v>
      </c>
    </row>
    <row r="311" spans="1:8" ht="15" customHeight="1" x14ac:dyDescent="0.25">
      <c r="A311" s="8"/>
      <c r="B311" s="8"/>
      <c r="C311" s="8"/>
      <c r="D311" s="8"/>
      <c r="E311" s="8"/>
      <c r="F311" s="67" t="s">
        <v>3896</v>
      </c>
      <c r="G311" s="67"/>
      <c r="H311" s="17">
        <f>SUM(H309:H310)</f>
        <v>659.49</v>
      </c>
    </row>
    <row r="312" spans="1:8" ht="15" customHeight="1" x14ac:dyDescent="0.25">
      <c r="A312" s="64" t="s">
        <v>3872</v>
      </c>
      <c r="B312" s="64"/>
      <c r="C312" s="65" t="s">
        <v>3</v>
      </c>
      <c r="D312" s="65"/>
      <c r="E312" s="12" t="s">
        <v>4</v>
      </c>
      <c r="F312" s="12" t="s">
        <v>3725</v>
      </c>
      <c r="G312" s="12" t="s">
        <v>3726</v>
      </c>
      <c r="H312" s="12" t="s">
        <v>3727</v>
      </c>
    </row>
    <row r="313" spans="1:8" ht="21" customHeight="1" x14ac:dyDescent="0.25">
      <c r="A313" s="13" t="s">
        <v>6706</v>
      </c>
      <c r="B313" s="14" t="s">
        <v>6707</v>
      </c>
      <c r="C313" s="66" t="s">
        <v>17</v>
      </c>
      <c r="D313" s="66"/>
      <c r="E313" s="13" t="s">
        <v>25</v>
      </c>
      <c r="F313" s="15">
        <v>4.42</v>
      </c>
      <c r="G313" s="16">
        <v>40.92</v>
      </c>
      <c r="H313" s="16">
        <f>TRUNC(TRUNC(F313,8)*G313,2)</f>
        <v>180.86</v>
      </c>
    </row>
    <row r="314" spans="1:8" ht="18" customHeight="1" x14ac:dyDescent="0.25">
      <c r="A314" s="8"/>
      <c r="B314" s="8"/>
      <c r="C314" s="8"/>
      <c r="D314" s="8"/>
      <c r="E314" s="8"/>
      <c r="F314" s="67" t="s">
        <v>3875</v>
      </c>
      <c r="G314" s="67"/>
      <c r="H314" s="17">
        <f>SUM(H313:H313)</f>
        <v>180.86</v>
      </c>
    </row>
    <row r="315" spans="1:8" ht="15" customHeight="1" x14ac:dyDescent="0.25">
      <c r="A315" s="8"/>
      <c r="B315" s="8"/>
      <c r="C315" s="8"/>
      <c r="D315" s="8"/>
      <c r="E315" s="8"/>
      <c r="F315" s="68" t="s">
        <v>3745</v>
      </c>
      <c r="G315" s="68"/>
      <c r="H315" s="4">
        <f>ROUND(SUM(H307,H311,H314),2)</f>
        <v>844.04</v>
      </c>
    </row>
    <row r="316" spans="1:8" ht="9.9499999999999993" customHeight="1" x14ac:dyDescent="0.25">
      <c r="A316" s="8"/>
      <c r="B316" s="8"/>
      <c r="C316" s="8"/>
      <c r="D316" s="8"/>
      <c r="E316" s="8"/>
      <c r="F316" s="62"/>
      <c r="G316" s="62"/>
      <c r="H316" s="62"/>
    </row>
    <row r="317" spans="1:8" ht="20.100000000000001" customHeight="1" x14ac:dyDescent="0.25">
      <c r="A317" s="63" t="s">
        <v>6738</v>
      </c>
      <c r="B317" s="63"/>
      <c r="C317" s="63"/>
      <c r="D317" s="63"/>
      <c r="E317" s="63"/>
      <c r="F317" s="63"/>
      <c r="G317" s="63"/>
      <c r="H317" s="63"/>
    </row>
    <row r="318" spans="1:8" ht="15" customHeight="1" x14ac:dyDescent="0.25">
      <c r="A318" s="64" t="s">
        <v>3887</v>
      </c>
      <c r="B318" s="64"/>
      <c r="C318" s="65" t="s">
        <v>3</v>
      </c>
      <c r="D318" s="65"/>
      <c r="E318" s="12" t="s">
        <v>4</v>
      </c>
      <c r="F318" s="12" t="s">
        <v>3725</v>
      </c>
      <c r="G318" s="12" t="s">
        <v>3726</v>
      </c>
      <c r="H318" s="12" t="s">
        <v>3727</v>
      </c>
    </row>
    <row r="319" spans="1:8" ht="21" customHeight="1" x14ac:dyDescent="0.25">
      <c r="A319" s="13" t="s">
        <v>4664</v>
      </c>
      <c r="B319" s="14" t="s">
        <v>4665</v>
      </c>
      <c r="C319" s="66" t="s">
        <v>17</v>
      </c>
      <c r="D319" s="66"/>
      <c r="E319" s="13" t="s">
        <v>76</v>
      </c>
      <c r="F319" s="15">
        <v>1.07</v>
      </c>
      <c r="G319" s="16">
        <v>139.88999999999999</v>
      </c>
      <c r="H319" s="16">
        <f>TRUNC(TRUNC(F319,8)*G319,2)</f>
        <v>149.68</v>
      </c>
    </row>
    <row r="320" spans="1:8" ht="15" customHeight="1" x14ac:dyDescent="0.25">
      <c r="A320" s="13" t="s">
        <v>5450</v>
      </c>
      <c r="B320" s="14" t="s">
        <v>5451</v>
      </c>
      <c r="C320" s="66" t="s">
        <v>17</v>
      </c>
      <c r="D320" s="66"/>
      <c r="E320" s="13" t="s">
        <v>740</v>
      </c>
      <c r="F320" s="15">
        <v>482.96</v>
      </c>
      <c r="G320" s="16">
        <v>0.84</v>
      </c>
      <c r="H320" s="16">
        <f>TRUNC(TRUNC(F320,8)*G320,2)</f>
        <v>405.68</v>
      </c>
    </row>
    <row r="321" spans="1:8" ht="15" customHeight="1" x14ac:dyDescent="0.25">
      <c r="A321" s="8"/>
      <c r="B321" s="8"/>
      <c r="C321" s="8"/>
      <c r="D321" s="8"/>
      <c r="E321" s="8"/>
      <c r="F321" s="67" t="s">
        <v>3896</v>
      </c>
      <c r="G321" s="67"/>
      <c r="H321" s="17">
        <f>SUM(H319:H320)</f>
        <v>555.36</v>
      </c>
    </row>
    <row r="322" spans="1:8" ht="15" customHeight="1" x14ac:dyDescent="0.25">
      <c r="A322" s="64" t="s">
        <v>3872</v>
      </c>
      <c r="B322" s="64"/>
      <c r="C322" s="65" t="s">
        <v>3</v>
      </c>
      <c r="D322" s="65"/>
      <c r="E322" s="12" t="s">
        <v>4</v>
      </c>
      <c r="F322" s="12" t="s">
        <v>3725</v>
      </c>
      <c r="G322" s="12" t="s">
        <v>3726</v>
      </c>
      <c r="H322" s="12" t="s">
        <v>3727</v>
      </c>
    </row>
    <row r="323" spans="1:8" ht="15" customHeight="1" x14ac:dyDescent="0.25">
      <c r="A323" s="13" t="s">
        <v>3899</v>
      </c>
      <c r="B323" s="14" t="s">
        <v>3900</v>
      </c>
      <c r="C323" s="66" t="s">
        <v>17</v>
      </c>
      <c r="D323" s="66"/>
      <c r="E323" s="13" t="s">
        <v>25</v>
      </c>
      <c r="F323" s="15">
        <v>8.57</v>
      </c>
      <c r="G323" s="16">
        <v>24.37</v>
      </c>
      <c r="H323" s="16">
        <f>TRUNC(TRUNC(F323,8)*G323,2)</f>
        <v>208.85</v>
      </c>
    </row>
    <row r="324" spans="1:8" ht="18" customHeight="1" x14ac:dyDescent="0.25">
      <c r="A324" s="8"/>
      <c r="B324" s="8"/>
      <c r="C324" s="8"/>
      <c r="D324" s="8"/>
      <c r="E324" s="8"/>
      <c r="F324" s="67" t="s">
        <v>3875</v>
      </c>
      <c r="G324" s="67"/>
      <c r="H324" s="17">
        <f>SUM(H323:H323)</f>
        <v>208.85</v>
      </c>
    </row>
    <row r="325" spans="1:8" ht="15" customHeight="1" x14ac:dyDescent="0.25">
      <c r="A325" s="8"/>
      <c r="B325" s="8"/>
      <c r="C325" s="8"/>
      <c r="D325" s="8"/>
      <c r="E325" s="8"/>
      <c r="F325" s="68" t="s">
        <v>3745</v>
      </c>
      <c r="G325" s="68"/>
      <c r="H325" s="4">
        <f>ROUND(SUM(H321,H324),2)</f>
        <v>764.21</v>
      </c>
    </row>
    <row r="326" spans="1:8" ht="9.9499999999999993" customHeight="1" x14ac:dyDescent="0.25">
      <c r="A326" s="8"/>
      <c r="B326" s="8"/>
      <c r="C326" s="8"/>
      <c r="D326" s="8"/>
      <c r="E326" s="8"/>
      <c r="F326" s="62"/>
      <c r="G326" s="62"/>
      <c r="H326" s="62"/>
    </row>
    <row r="327" spans="1:8" ht="20.100000000000001" customHeight="1" x14ac:dyDescent="0.25">
      <c r="A327" s="63" t="s">
        <v>6739</v>
      </c>
      <c r="B327" s="63"/>
      <c r="C327" s="63"/>
      <c r="D327" s="63"/>
      <c r="E327" s="63"/>
      <c r="F327" s="63"/>
      <c r="G327" s="63"/>
      <c r="H327" s="63"/>
    </row>
    <row r="328" spans="1:8" ht="15" customHeight="1" x14ac:dyDescent="0.25">
      <c r="A328" s="64" t="s">
        <v>3865</v>
      </c>
      <c r="B328" s="64"/>
      <c r="C328" s="65" t="s">
        <v>3</v>
      </c>
      <c r="D328" s="65"/>
      <c r="E328" s="12" t="s">
        <v>4</v>
      </c>
      <c r="F328" s="12" t="s">
        <v>3725</v>
      </c>
      <c r="G328" s="12" t="s">
        <v>3726</v>
      </c>
      <c r="H328" s="12" t="s">
        <v>3727</v>
      </c>
    </row>
    <row r="329" spans="1:8" ht="38.1" customHeight="1" x14ac:dyDescent="0.25">
      <c r="A329" s="13" t="s">
        <v>6723</v>
      </c>
      <c r="B329" s="14" t="s">
        <v>6724</v>
      </c>
      <c r="C329" s="66" t="s">
        <v>17</v>
      </c>
      <c r="D329" s="66"/>
      <c r="E329" s="13" t="s">
        <v>3868</v>
      </c>
      <c r="F329" s="15">
        <v>2.62</v>
      </c>
      <c r="G329" s="16">
        <v>0.43</v>
      </c>
      <c r="H329" s="16">
        <f>TRUNC(TRUNC(F329,8)*G329,2)</f>
        <v>1.1200000000000001</v>
      </c>
    </row>
    <row r="330" spans="1:8" ht="38.1" customHeight="1" x14ac:dyDescent="0.25">
      <c r="A330" s="13" t="s">
        <v>6725</v>
      </c>
      <c r="B330" s="14" t="s">
        <v>6726</v>
      </c>
      <c r="C330" s="66" t="s">
        <v>17</v>
      </c>
      <c r="D330" s="66"/>
      <c r="E330" s="13" t="s">
        <v>3829</v>
      </c>
      <c r="F330" s="15">
        <v>0.8</v>
      </c>
      <c r="G330" s="16">
        <v>2.1800000000000002</v>
      </c>
      <c r="H330" s="16">
        <f>TRUNC(TRUNC(F330,8)*G330,2)</f>
        <v>1.74</v>
      </c>
    </row>
    <row r="331" spans="1:8" ht="18" customHeight="1" x14ac:dyDescent="0.25">
      <c r="A331" s="8"/>
      <c r="B331" s="8"/>
      <c r="C331" s="8"/>
      <c r="D331" s="8"/>
      <c r="E331" s="8"/>
      <c r="F331" s="67" t="s">
        <v>3871</v>
      </c>
      <c r="G331" s="67"/>
      <c r="H331" s="17">
        <f>SUM(H329:H330)</f>
        <v>2.8600000000000003</v>
      </c>
    </row>
    <row r="332" spans="1:8" ht="15" customHeight="1" x14ac:dyDescent="0.25">
      <c r="A332" s="64" t="s">
        <v>3887</v>
      </c>
      <c r="B332" s="64"/>
      <c r="C332" s="65" t="s">
        <v>3</v>
      </c>
      <c r="D332" s="65"/>
      <c r="E332" s="12" t="s">
        <v>4</v>
      </c>
      <c r="F332" s="12" t="s">
        <v>3725</v>
      </c>
      <c r="G332" s="12" t="s">
        <v>3726</v>
      </c>
      <c r="H332" s="12" t="s">
        <v>3727</v>
      </c>
    </row>
    <row r="333" spans="1:8" ht="21" customHeight="1" x14ac:dyDescent="0.25">
      <c r="A333" s="13" t="s">
        <v>4664</v>
      </c>
      <c r="B333" s="14" t="s">
        <v>4665</v>
      </c>
      <c r="C333" s="66" t="s">
        <v>17</v>
      </c>
      <c r="D333" s="66"/>
      <c r="E333" s="13" t="s">
        <v>76</v>
      </c>
      <c r="F333" s="15">
        <v>1.07</v>
      </c>
      <c r="G333" s="16">
        <v>139.88999999999999</v>
      </c>
      <c r="H333" s="16">
        <f>TRUNC(TRUNC(F333,8)*G333,2)</f>
        <v>149.68</v>
      </c>
    </row>
    <row r="334" spans="1:8" ht="15" customHeight="1" x14ac:dyDescent="0.25">
      <c r="A334" s="13" t="s">
        <v>5450</v>
      </c>
      <c r="B334" s="14" t="s">
        <v>5451</v>
      </c>
      <c r="C334" s="66" t="s">
        <v>17</v>
      </c>
      <c r="D334" s="66"/>
      <c r="E334" s="13" t="s">
        <v>740</v>
      </c>
      <c r="F334" s="15">
        <v>483.7</v>
      </c>
      <c r="G334" s="16">
        <v>0.84</v>
      </c>
      <c r="H334" s="16">
        <f>TRUNC(TRUNC(F334,8)*G334,2)</f>
        <v>406.3</v>
      </c>
    </row>
    <row r="335" spans="1:8" ht="15" customHeight="1" x14ac:dyDescent="0.25">
      <c r="A335" s="8"/>
      <c r="B335" s="8"/>
      <c r="C335" s="8"/>
      <c r="D335" s="8"/>
      <c r="E335" s="8"/>
      <c r="F335" s="67" t="s">
        <v>3896</v>
      </c>
      <c r="G335" s="67"/>
      <c r="H335" s="17">
        <f>SUM(H333:H334)</f>
        <v>555.98</v>
      </c>
    </row>
    <row r="336" spans="1:8" ht="15" customHeight="1" x14ac:dyDescent="0.25">
      <c r="A336" s="64" t="s">
        <v>3872</v>
      </c>
      <c r="B336" s="64"/>
      <c r="C336" s="65" t="s">
        <v>3</v>
      </c>
      <c r="D336" s="65"/>
      <c r="E336" s="12" t="s">
        <v>4</v>
      </c>
      <c r="F336" s="12" t="s">
        <v>3725</v>
      </c>
      <c r="G336" s="12" t="s">
        <v>3726</v>
      </c>
      <c r="H336" s="12" t="s">
        <v>3727</v>
      </c>
    </row>
    <row r="337" spans="1:8" ht="21" customHeight="1" x14ac:dyDescent="0.25">
      <c r="A337" s="13" t="s">
        <v>6706</v>
      </c>
      <c r="B337" s="14" t="s">
        <v>6707</v>
      </c>
      <c r="C337" s="66" t="s">
        <v>17</v>
      </c>
      <c r="D337" s="66"/>
      <c r="E337" s="13" t="s">
        <v>25</v>
      </c>
      <c r="F337" s="15">
        <v>3.42</v>
      </c>
      <c r="G337" s="16">
        <v>40.92</v>
      </c>
      <c r="H337" s="16">
        <f>TRUNC(TRUNC(F337,8)*G337,2)</f>
        <v>139.94</v>
      </c>
    </row>
    <row r="338" spans="1:8" ht="18" customHeight="1" x14ac:dyDescent="0.25">
      <c r="A338" s="8"/>
      <c r="B338" s="8"/>
      <c r="C338" s="8"/>
      <c r="D338" s="8"/>
      <c r="E338" s="8"/>
      <c r="F338" s="67" t="s">
        <v>3875</v>
      </c>
      <c r="G338" s="67"/>
      <c r="H338" s="17">
        <f>SUM(H337:H337)</f>
        <v>139.94</v>
      </c>
    </row>
    <row r="339" spans="1:8" ht="15" customHeight="1" x14ac:dyDescent="0.25">
      <c r="A339" s="8"/>
      <c r="B339" s="8"/>
      <c r="C339" s="8"/>
      <c r="D339" s="8"/>
      <c r="E339" s="8"/>
      <c r="F339" s="68" t="s">
        <v>3745</v>
      </c>
      <c r="G339" s="68"/>
      <c r="H339" s="4">
        <f>ROUND(SUM(H331,H335,H338),2)</f>
        <v>698.78</v>
      </c>
    </row>
    <row r="340" spans="1:8" ht="9.9499999999999993" customHeight="1" x14ac:dyDescent="0.25">
      <c r="A340" s="8"/>
      <c r="B340" s="8"/>
      <c r="C340" s="8"/>
      <c r="D340" s="8"/>
      <c r="E340" s="8"/>
      <c r="F340" s="62"/>
      <c r="G340" s="62"/>
      <c r="H340" s="62"/>
    </row>
    <row r="341" spans="1:8" ht="20.100000000000001" customHeight="1" x14ac:dyDescent="0.25">
      <c r="A341" s="63" t="s">
        <v>6740</v>
      </c>
      <c r="B341" s="63"/>
      <c r="C341" s="63"/>
      <c r="D341" s="63"/>
      <c r="E341" s="63"/>
      <c r="F341" s="63"/>
      <c r="G341" s="63"/>
      <c r="H341" s="63"/>
    </row>
    <row r="342" spans="1:8" ht="15" customHeight="1" x14ac:dyDescent="0.25">
      <c r="A342" s="64" t="s">
        <v>3865</v>
      </c>
      <c r="B342" s="64"/>
      <c r="C342" s="65" t="s">
        <v>3</v>
      </c>
      <c r="D342" s="65"/>
      <c r="E342" s="12" t="s">
        <v>4</v>
      </c>
      <c r="F342" s="12" t="s">
        <v>3725</v>
      </c>
      <c r="G342" s="12" t="s">
        <v>3726</v>
      </c>
      <c r="H342" s="12" t="s">
        <v>3727</v>
      </c>
    </row>
    <row r="343" spans="1:8" ht="38.1" customHeight="1" x14ac:dyDescent="0.25">
      <c r="A343" s="13" t="s">
        <v>5287</v>
      </c>
      <c r="B343" s="14" t="s">
        <v>5288</v>
      </c>
      <c r="C343" s="66" t="s">
        <v>17</v>
      </c>
      <c r="D343" s="66"/>
      <c r="E343" s="13" t="s">
        <v>3868</v>
      </c>
      <c r="F343" s="15">
        <v>1.87</v>
      </c>
      <c r="G343" s="16">
        <v>1.79</v>
      </c>
      <c r="H343" s="16">
        <f>TRUNC(TRUNC(F343,8)*G343,2)</f>
        <v>3.34</v>
      </c>
    </row>
    <row r="344" spans="1:8" ht="38.1" customHeight="1" x14ac:dyDescent="0.25">
      <c r="A344" s="13" t="s">
        <v>5289</v>
      </c>
      <c r="B344" s="14" t="s">
        <v>5290</v>
      </c>
      <c r="C344" s="66" t="s">
        <v>17</v>
      </c>
      <c r="D344" s="66"/>
      <c r="E344" s="13" t="s">
        <v>3829</v>
      </c>
      <c r="F344" s="15">
        <v>0.56999999999999995</v>
      </c>
      <c r="G344" s="16">
        <v>6.1</v>
      </c>
      <c r="H344" s="16">
        <f>TRUNC(TRUNC(F344,8)*G344,2)</f>
        <v>3.47</v>
      </c>
    </row>
    <row r="345" spans="1:8" ht="18" customHeight="1" x14ac:dyDescent="0.25">
      <c r="A345" s="8"/>
      <c r="B345" s="8"/>
      <c r="C345" s="8"/>
      <c r="D345" s="8"/>
      <c r="E345" s="8"/>
      <c r="F345" s="67" t="s">
        <v>3871</v>
      </c>
      <c r="G345" s="67"/>
      <c r="H345" s="17">
        <f>SUM(H343:H344)</f>
        <v>6.8100000000000005</v>
      </c>
    </row>
    <row r="346" spans="1:8" ht="15" customHeight="1" x14ac:dyDescent="0.25">
      <c r="A346" s="64" t="s">
        <v>3887</v>
      </c>
      <c r="B346" s="64"/>
      <c r="C346" s="65" t="s">
        <v>3</v>
      </c>
      <c r="D346" s="65"/>
      <c r="E346" s="12" t="s">
        <v>4</v>
      </c>
      <c r="F346" s="12" t="s">
        <v>3725</v>
      </c>
      <c r="G346" s="12" t="s">
        <v>3726</v>
      </c>
      <c r="H346" s="12" t="s">
        <v>3727</v>
      </c>
    </row>
    <row r="347" spans="1:8" ht="21" customHeight="1" x14ac:dyDescent="0.25">
      <c r="A347" s="13" t="s">
        <v>4664</v>
      </c>
      <c r="B347" s="14" t="s">
        <v>4665</v>
      </c>
      <c r="C347" s="66" t="s">
        <v>17</v>
      </c>
      <c r="D347" s="66"/>
      <c r="E347" s="13" t="s">
        <v>76</v>
      </c>
      <c r="F347" s="15">
        <v>1.07</v>
      </c>
      <c r="G347" s="16">
        <v>139.88999999999999</v>
      </c>
      <c r="H347" s="16">
        <f>TRUNC(TRUNC(F347,8)*G347,2)</f>
        <v>149.68</v>
      </c>
    </row>
    <row r="348" spans="1:8" ht="15" customHeight="1" x14ac:dyDescent="0.25">
      <c r="A348" s="13" t="s">
        <v>5450</v>
      </c>
      <c r="B348" s="14" t="s">
        <v>5451</v>
      </c>
      <c r="C348" s="66" t="s">
        <v>17</v>
      </c>
      <c r="D348" s="66"/>
      <c r="E348" s="13" t="s">
        <v>740</v>
      </c>
      <c r="F348" s="15">
        <v>483.72</v>
      </c>
      <c r="G348" s="16">
        <v>0.84</v>
      </c>
      <c r="H348" s="16">
        <f>TRUNC(TRUNC(F348,8)*G348,2)</f>
        <v>406.32</v>
      </c>
    </row>
    <row r="349" spans="1:8" ht="15" customHeight="1" x14ac:dyDescent="0.25">
      <c r="A349" s="8"/>
      <c r="B349" s="8"/>
      <c r="C349" s="8"/>
      <c r="D349" s="8"/>
      <c r="E349" s="8"/>
      <c r="F349" s="67" t="s">
        <v>3896</v>
      </c>
      <c r="G349" s="67"/>
      <c r="H349" s="17">
        <f>SUM(H347:H348)</f>
        <v>556</v>
      </c>
    </row>
    <row r="350" spans="1:8" ht="15" customHeight="1" x14ac:dyDescent="0.25">
      <c r="A350" s="64" t="s">
        <v>3872</v>
      </c>
      <c r="B350" s="64"/>
      <c r="C350" s="65" t="s">
        <v>3</v>
      </c>
      <c r="D350" s="65"/>
      <c r="E350" s="12" t="s">
        <v>4</v>
      </c>
      <c r="F350" s="12" t="s">
        <v>3725</v>
      </c>
      <c r="G350" s="12" t="s">
        <v>3726</v>
      </c>
      <c r="H350" s="12" t="s">
        <v>3727</v>
      </c>
    </row>
    <row r="351" spans="1:8" ht="21" customHeight="1" x14ac:dyDescent="0.25">
      <c r="A351" s="13" t="s">
        <v>6706</v>
      </c>
      <c r="B351" s="14" t="s">
        <v>6707</v>
      </c>
      <c r="C351" s="66" t="s">
        <v>17</v>
      </c>
      <c r="D351" s="66"/>
      <c r="E351" s="13" t="s">
        <v>25</v>
      </c>
      <c r="F351" s="15">
        <v>2.44</v>
      </c>
      <c r="G351" s="16">
        <v>40.92</v>
      </c>
      <c r="H351" s="16">
        <f>TRUNC(TRUNC(F351,8)*G351,2)</f>
        <v>99.84</v>
      </c>
    </row>
    <row r="352" spans="1:8" ht="15" customHeight="1" x14ac:dyDescent="0.25">
      <c r="A352" s="13" t="s">
        <v>3899</v>
      </c>
      <c r="B352" s="14" t="s">
        <v>3900</v>
      </c>
      <c r="C352" s="66" t="s">
        <v>17</v>
      </c>
      <c r="D352" s="66"/>
      <c r="E352" s="13" t="s">
        <v>25</v>
      </c>
      <c r="F352" s="15">
        <v>0.75</v>
      </c>
      <c r="G352" s="16">
        <v>24.37</v>
      </c>
      <c r="H352" s="16">
        <f>TRUNC(TRUNC(F352,8)*G352,2)</f>
        <v>18.27</v>
      </c>
    </row>
    <row r="353" spans="1:8" ht="18" customHeight="1" x14ac:dyDescent="0.25">
      <c r="A353" s="8"/>
      <c r="B353" s="8"/>
      <c r="C353" s="8"/>
      <c r="D353" s="8"/>
      <c r="E353" s="8"/>
      <c r="F353" s="67" t="s">
        <v>3875</v>
      </c>
      <c r="G353" s="67"/>
      <c r="H353" s="17">
        <f>SUM(H351:H352)</f>
        <v>118.11</v>
      </c>
    </row>
    <row r="354" spans="1:8" ht="15" customHeight="1" x14ac:dyDescent="0.25">
      <c r="A354" s="8"/>
      <c r="B354" s="8"/>
      <c r="C354" s="8"/>
      <c r="D354" s="8"/>
      <c r="E354" s="8"/>
      <c r="F354" s="68" t="s">
        <v>3745</v>
      </c>
      <c r="G354" s="68"/>
      <c r="H354" s="4">
        <f>ROUND(SUM(H345,H349,H353),2)</f>
        <v>680.92</v>
      </c>
    </row>
    <row r="355" spans="1:8" ht="9.9499999999999993" customHeight="1" x14ac:dyDescent="0.25">
      <c r="A355" s="8"/>
      <c r="B355" s="8"/>
      <c r="C355" s="8"/>
      <c r="D355" s="8"/>
      <c r="E355" s="8"/>
      <c r="F355" s="62"/>
      <c r="G355" s="62"/>
      <c r="H355" s="62"/>
    </row>
    <row r="356" spans="1:8" ht="20.100000000000001" customHeight="1" x14ac:dyDescent="0.25">
      <c r="A356" s="63" t="s">
        <v>6741</v>
      </c>
      <c r="B356" s="63"/>
      <c r="C356" s="63"/>
      <c r="D356" s="63"/>
      <c r="E356" s="63"/>
      <c r="F356" s="63"/>
      <c r="G356" s="63"/>
      <c r="H356" s="63"/>
    </row>
    <row r="357" spans="1:8" ht="15" customHeight="1" x14ac:dyDescent="0.25">
      <c r="A357" s="64" t="s">
        <v>3865</v>
      </c>
      <c r="B357" s="64"/>
      <c r="C357" s="65" t="s">
        <v>3</v>
      </c>
      <c r="D357" s="65"/>
      <c r="E357" s="12" t="s">
        <v>4</v>
      </c>
      <c r="F357" s="12" t="s">
        <v>3725</v>
      </c>
      <c r="G357" s="12" t="s">
        <v>3726</v>
      </c>
      <c r="H357" s="12" t="s">
        <v>3727</v>
      </c>
    </row>
    <row r="358" spans="1:8" ht="38.1" customHeight="1" x14ac:dyDescent="0.25">
      <c r="A358" s="13" t="s">
        <v>6723</v>
      </c>
      <c r="B358" s="14" t="s">
        <v>6724</v>
      </c>
      <c r="C358" s="66" t="s">
        <v>17</v>
      </c>
      <c r="D358" s="66"/>
      <c r="E358" s="13" t="s">
        <v>3868</v>
      </c>
      <c r="F358" s="15">
        <v>3.56</v>
      </c>
      <c r="G358" s="16">
        <v>0.43</v>
      </c>
      <c r="H358" s="16">
        <f>TRUNC(TRUNC(F358,8)*G358,2)</f>
        <v>1.53</v>
      </c>
    </row>
    <row r="359" spans="1:8" ht="38.1" customHeight="1" x14ac:dyDescent="0.25">
      <c r="A359" s="13" t="s">
        <v>6725</v>
      </c>
      <c r="B359" s="14" t="s">
        <v>6726</v>
      </c>
      <c r="C359" s="66" t="s">
        <v>17</v>
      </c>
      <c r="D359" s="66"/>
      <c r="E359" s="13" t="s">
        <v>3829</v>
      </c>
      <c r="F359" s="15">
        <v>1.08</v>
      </c>
      <c r="G359" s="16">
        <v>2.1800000000000002</v>
      </c>
      <c r="H359" s="16">
        <f>TRUNC(TRUNC(F359,8)*G359,2)</f>
        <v>2.35</v>
      </c>
    </row>
    <row r="360" spans="1:8" ht="18" customHeight="1" x14ac:dyDescent="0.25">
      <c r="A360" s="8"/>
      <c r="B360" s="8"/>
      <c r="C360" s="8"/>
      <c r="D360" s="8"/>
      <c r="E360" s="8"/>
      <c r="F360" s="67" t="s">
        <v>3871</v>
      </c>
      <c r="G360" s="67"/>
      <c r="H360" s="17">
        <f>SUM(H358:H359)</f>
        <v>3.88</v>
      </c>
    </row>
    <row r="361" spans="1:8" ht="15" customHeight="1" x14ac:dyDescent="0.25">
      <c r="A361" s="64" t="s">
        <v>3887</v>
      </c>
      <c r="B361" s="64"/>
      <c r="C361" s="65" t="s">
        <v>3</v>
      </c>
      <c r="D361" s="65"/>
      <c r="E361" s="12" t="s">
        <v>4</v>
      </c>
      <c r="F361" s="12" t="s">
        <v>3725</v>
      </c>
      <c r="G361" s="12" t="s">
        <v>3726</v>
      </c>
      <c r="H361" s="12" t="s">
        <v>3727</v>
      </c>
    </row>
    <row r="362" spans="1:8" ht="21" customHeight="1" x14ac:dyDescent="0.25">
      <c r="A362" s="13" t="s">
        <v>6732</v>
      </c>
      <c r="B362" s="14" t="s">
        <v>6733</v>
      </c>
      <c r="C362" s="66" t="s">
        <v>17</v>
      </c>
      <c r="D362" s="66"/>
      <c r="E362" s="13" t="s">
        <v>76</v>
      </c>
      <c r="F362" s="15">
        <v>1.02</v>
      </c>
      <c r="G362" s="16">
        <v>141.71</v>
      </c>
      <c r="H362" s="16">
        <f>TRUNC(TRUNC(F362,8)*G362,2)</f>
        <v>144.54</v>
      </c>
    </row>
    <row r="363" spans="1:8" ht="15" customHeight="1" x14ac:dyDescent="0.25">
      <c r="A363" s="13" t="s">
        <v>5450</v>
      </c>
      <c r="B363" s="14" t="s">
        <v>5451</v>
      </c>
      <c r="C363" s="66" t="s">
        <v>17</v>
      </c>
      <c r="D363" s="66"/>
      <c r="E363" s="13" t="s">
        <v>740</v>
      </c>
      <c r="F363" s="15">
        <v>343.52</v>
      </c>
      <c r="G363" s="16">
        <v>0.84</v>
      </c>
      <c r="H363" s="16">
        <f>TRUNC(TRUNC(F363,8)*G363,2)</f>
        <v>288.55</v>
      </c>
    </row>
    <row r="364" spans="1:8" ht="15" customHeight="1" x14ac:dyDescent="0.25">
      <c r="A364" s="8"/>
      <c r="B364" s="8"/>
      <c r="C364" s="8"/>
      <c r="D364" s="8"/>
      <c r="E364" s="8"/>
      <c r="F364" s="67" t="s">
        <v>3896</v>
      </c>
      <c r="G364" s="67"/>
      <c r="H364" s="17">
        <f>SUM(H362:H363)</f>
        <v>433.09000000000003</v>
      </c>
    </row>
    <row r="365" spans="1:8" ht="15" customHeight="1" x14ac:dyDescent="0.25">
      <c r="A365" s="64" t="s">
        <v>3872</v>
      </c>
      <c r="B365" s="64"/>
      <c r="C365" s="65" t="s">
        <v>3</v>
      </c>
      <c r="D365" s="65"/>
      <c r="E365" s="12" t="s">
        <v>4</v>
      </c>
      <c r="F365" s="12" t="s">
        <v>3725</v>
      </c>
      <c r="G365" s="12" t="s">
        <v>3726</v>
      </c>
      <c r="H365" s="12" t="s">
        <v>3727</v>
      </c>
    </row>
    <row r="366" spans="1:8" ht="21" customHeight="1" x14ac:dyDescent="0.25">
      <c r="A366" s="13" t="s">
        <v>6706</v>
      </c>
      <c r="B366" s="14" t="s">
        <v>6707</v>
      </c>
      <c r="C366" s="66" t="s">
        <v>17</v>
      </c>
      <c r="D366" s="66"/>
      <c r="E366" s="13" t="s">
        <v>25</v>
      </c>
      <c r="F366" s="15">
        <v>4.6399999999999997</v>
      </c>
      <c r="G366" s="16">
        <v>40.92</v>
      </c>
      <c r="H366" s="16">
        <f>TRUNC(TRUNC(F366,8)*G366,2)</f>
        <v>189.86</v>
      </c>
    </row>
    <row r="367" spans="1:8" ht="18" customHeight="1" x14ac:dyDescent="0.25">
      <c r="A367" s="8"/>
      <c r="B367" s="8"/>
      <c r="C367" s="8"/>
      <c r="D367" s="8"/>
      <c r="E367" s="8"/>
      <c r="F367" s="67" t="s">
        <v>3875</v>
      </c>
      <c r="G367" s="67"/>
      <c r="H367" s="17">
        <f>SUM(H366:H366)</f>
        <v>189.86</v>
      </c>
    </row>
    <row r="368" spans="1:8" ht="15" customHeight="1" x14ac:dyDescent="0.25">
      <c r="A368" s="8"/>
      <c r="B368" s="8"/>
      <c r="C368" s="8"/>
      <c r="D368" s="8"/>
      <c r="E368" s="8"/>
      <c r="F368" s="68" t="s">
        <v>3745</v>
      </c>
      <c r="G368" s="68"/>
      <c r="H368" s="4">
        <f>ROUND(SUM(H360,H364,H367),2)</f>
        <v>626.83000000000004</v>
      </c>
    </row>
    <row r="369" spans="1:8" ht="9.9499999999999993" customHeight="1" x14ac:dyDescent="0.25">
      <c r="A369" s="8"/>
      <c r="B369" s="8"/>
      <c r="C369" s="8"/>
      <c r="D369" s="8"/>
      <c r="E369" s="8"/>
      <c r="F369" s="62"/>
      <c r="G369" s="62"/>
      <c r="H369" s="62"/>
    </row>
    <row r="370" spans="1:8" ht="20.100000000000001" customHeight="1" x14ac:dyDescent="0.25">
      <c r="A370" s="63" t="s">
        <v>6742</v>
      </c>
      <c r="B370" s="63"/>
      <c r="C370" s="63"/>
      <c r="D370" s="63"/>
      <c r="E370" s="63"/>
      <c r="F370" s="63"/>
      <c r="G370" s="63"/>
      <c r="H370" s="63"/>
    </row>
    <row r="371" spans="1:8" ht="15" customHeight="1" x14ac:dyDescent="0.25">
      <c r="A371" s="64" t="s">
        <v>3865</v>
      </c>
      <c r="B371" s="64"/>
      <c r="C371" s="65" t="s">
        <v>3</v>
      </c>
      <c r="D371" s="65"/>
      <c r="E371" s="12" t="s">
        <v>4</v>
      </c>
      <c r="F371" s="12" t="s">
        <v>3725</v>
      </c>
      <c r="G371" s="12" t="s">
        <v>3726</v>
      </c>
      <c r="H371" s="12" t="s">
        <v>3727</v>
      </c>
    </row>
    <row r="372" spans="1:8" ht="38.1" customHeight="1" x14ac:dyDescent="0.25">
      <c r="A372" s="13" t="s">
        <v>5287</v>
      </c>
      <c r="B372" s="14" t="s">
        <v>5288</v>
      </c>
      <c r="C372" s="66" t="s">
        <v>17</v>
      </c>
      <c r="D372" s="66"/>
      <c r="E372" s="13" t="s">
        <v>3868</v>
      </c>
      <c r="F372" s="15">
        <v>1.91</v>
      </c>
      <c r="G372" s="16">
        <v>1.79</v>
      </c>
      <c r="H372" s="16">
        <f>TRUNC(TRUNC(F372,8)*G372,2)</f>
        <v>3.41</v>
      </c>
    </row>
    <row r="373" spans="1:8" ht="38.1" customHeight="1" x14ac:dyDescent="0.25">
      <c r="A373" s="13" t="s">
        <v>5289</v>
      </c>
      <c r="B373" s="14" t="s">
        <v>5290</v>
      </c>
      <c r="C373" s="66" t="s">
        <v>17</v>
      </c>
      <c r="D373" s="66"/>
      <c r="E373" s="13" t="s">
        <v>3829</v>
      </c>
      <c r="F373" s="15">
        <v>0.57999999999999996</v>
      </c>
      <c r="G373" s="16">
        <v>6.1</v>
      </c>
      <c r="H373" s="16">
        <f>TRUNC(TRUNC(F373,8)*G373,2)</f>
        <v>3.53</v>
      </c>
    </row>
    <row r="374" spans="1:8" ht="18" customHeight="1" x14ac:dyDescent="0.25">
      <c r="A374" s="8"/>
      <c r="B374" s="8"/>
      <c r="C374" s="8"/>
      <c r="D374" s="8"/>
      <c r="E374" s="8"/>
      <c r="F374" s="67" t="s">
        <v>3871</v>
      </c>
      <c r="G374" s="67"/>
      <c r="H374" s="17">
        <f>SUM(H372:H373)</f>
        <v>6.9399999999999995</v>
      </c>
    </row>
    <row r="375" spans="1:8" ht="15" customHeight="1" x14ac:dyDescent="0.25">
      <c r="A375" s="64" t="s">
        <v>3887</v>
      </c>
      <c r="B375" s="64"/>
      <c r="C375" s="65" t="s">
        <v>3</v>
      </c>
      <c r="D375" s="65"/>
      <c r="E375" s="12" t="s">
        <v>4</v>
      </c>
      <c r="F375" s="12" t="s">
        <v>3725</v>
      </c>
      <c r="G375" s="12" t="s">
        <v>3726</v>
      </c>
      <c r="H375" s="12" t="s">
        <v>3727</v>
      </c>
    </row>
    <row r="376" spans="1:8" ht="29.1" customHeight="1" x14ac:dyDescent="0.25">
      <c r="A376" s="13" t="s">
        <v>6735</v>
      </c>
      <c r="B376" s="14" t="s">
        <v>6736</v>
      </c>
      <c r="C376" s="66" t="s">
        <v>17</v>
      </c>
      <c r="D376" s="66"/>
      <c r="E376" s="13" t="s">
        <v>4149</v>
      </c>
      <c r="F376" s="15">
        <v>15.66</v>
      </c>
      <c r="G376" s="16">
        <v>6.98</v>
      </c>
      <c r="H376" s="16">
        <f>TRUNC(TRUNC(F376,8)*G376,2)</f>
        <v>109.3</v>
      </c>
    </row>
    <row r="377" spans="1:8" ht="21" customHeight="1" x14ac:dyDescent="0.25">
      <c r="A377" s="13" t="s">
        <v>4664</v>
      </c>
      <c r="B377" s="14" t="s">
        <v>4665</v>
      </c>
      <c r="C377" s="66" t="s">
        <v>17</v>
      </c>
      <c r="D377" s="66"/>
      <c r="E377" s="13" t="s">
        <v>76</v>
      </c>
      <c r="F377" s="15">
        <v>1.1599999999999999</v>
      </c>
      <c r="G377" s="16">
        <v>139.88999999999999</v>
      </c>
      <c r="H377" s="16">
        <f>TRUNC(TRUNC(F377,8)*G377,2)</f>
        <v>162.27000000000001</v>
      </c>
    </row>
    <row r="378" spans="1:8" ht="15" customHeight="1" x14ac:dyDescent="0.25">
      <c r="A378" s="13" t="s">
        <v>5450</v>
      </c>
      <c r="B378" s="14" t="s">
        <v>5451</v>
      </c>
      <c r="C378" s="66" t="s">
        <v>17</v>
      </c>
      <c r="D378" s="66"/>
      <c r="E378" s="13" t="s">
        <v>740</v>
      </c>
      <c r="F378" s="15">
        <v>391.73</v>
      </c>
      <c r="G378" s="16">
        <v>0.84</v>
      </c>
      <c r="H378" s="16">
        <f>TRUNC(TRUNC(F378,8)*G378,2)</f>
        <v>329.05</v>
      </c>
    </row>
    <row r="379" spans="1:8" ht="15" customHeight="1" x14ac:dyDescent="0.25">
      <c r="A379" s="8"/>
      <c r="B379" s="8"/>
      <c r="C379" s="8"/>
      <c r="D379" s="8"/>
      <c r="E379" s="8"/>
      <c r="F379" s="67" t="s">
        <v>3896</v>
      </c>
      <c r="G379" s="67"/>
      <c r="H379" s="17">
        <f>SUM(H376:H378)</f>
        <v>600.62</v>
      </c>
    </row>
    <row r="380" spans="1:8" ht="15" customHeight="1" x14ac:dyDescent="0.25">
      <c r="A380" s="64" t="s">
        <v>3872</v>
      </c>
      <c r="B380" s="64"/>
      <c r="C380" s="65" t="s">
        <v>3</v>
      </c>
      <c r="D380" s="65"/>
      <c r="E380" s="12" t="s">
        <v>4</v>
      </c>
      <c r="F380" s="12" t="s">
        <v>3725</v>
      </c>
      <c r="G380" s="12" t="s">
        <v>3726</v>
      </c>
      <c r="H380" s="12" t="s">
        <v>3727</v>
      </c>
    </row>
    <row r="381" spans="1:8" ht="21" customHeight="1" x14ac:dyDescent="0.25">
      <c r="A381" s="13" t="s">
        <v>6706</v>
      </c>
      <c r="B381" s="14" t="s">
        <v>6707</v>
      </c>
      <c r="C381" s="66" t="s">
        <v>17</v>
      </c>
      <c r="D381" s="66"/>
      <c r="E381" s="13" t="s">
        <v>25</v>
      </c>
      <c r="F381" s="15">
        <v>2.4900000000000002</v>
      </c>
      <c r="G381" s="16">
        <v>40.92</v>
      </c>
      <c r="H381" s="16">
        <f>TRUNC(TRUNC(F381,8)*G381,2)</f>
        <v>101.89</v>
      </c>
    </row>
    <row r="382" spans="1:8" ht="15" customHeight="1" x14ac:dyDescent="0.25">
      <c r="A382" s="13" t="s">
        <v>3899</v>
      </c>
      <c r="B382" s="14" t="s">
        <v>3900</v>
      </c>
      <c r="C382" s="66" t="s">
        <v>17</v>
      </c>
      <c r="D382" s="66"/>
      <c r="E382" s="13" t="s">
        <v>25</v>
      </c>
      <c r="F382" s="15">
        <v>0.81</v>
      </c>
      <c r="G382" s="16">
        <v>24.37</v>
      </c>
      <c r="H382" s="16">
        <f>TRUNC(TRUNC(F382,8)*G382,2)</f>
        <v>19.73</v>
      </c>
    </row>
    <row r="383" spans="1:8" ht="18" customHeight="1" x14ac:dyDescent="0.25">
      <c r="A383" s="8"/>
      <c r="B383" s="8"/>
      <c r="C383" s="8"/>
      <c r="D383" s="8"/>
      <c r="E383" s="8"/>
      <c r="F383" s="67" t="s">
        <v>3875</v>
      </c>
      <c r="G383" s="67"/>
      <c r="H383" s="17">
        <f>SUM(H381:H382)</f>
        <v>121.62</v>
      </c>
    </row>
    <row r="384" spans="1:8" ht="15" customHeight="1" x14ac:dyDescent="0.25">
      <c r="A384" s="8"/>
      <c r="B384" s="8"/>
      <c r="C384" s="8"/>
      <c r="D384" s="8"/>
      <c r="E384" s="8"/>
      <c r="F384" s="68" t="s">
        <v>3745</v>
      </c>
      <c r="G384" s="68"/>
      <c r="H384" s="4">
        <f>ROUND(SUM(H374,H379,H383),2)</f>
        <v>729.18</v>
      </c>
    </row>
    <row r="385" spans="1:8" ht="9.9499999999999993" customHeight="1" x14ac:dyDescent="0.25">
      <c r="A385" s="8"/>
      <c r="B385" s="8"/>
      <c r="C385" s="8"/>
      <c r="D385" s="8"/>
      <c r="E385" s="8"/>
      <c r="F385" s="62"/>
      <c r="G385" s="62"/>
      <c r="H385" s="62"/>
    </row>
    <row r="386" spans="1:8" ht="20.100000000000001" customHeight="1" x14ac:dyDescent="0.25">
      <c r="A386" s="63" t="s">
        <v>6743</v>
      </c>
      <c r="B386" s="63"/>
      <c r="C386" s="63"/>
      <c r="D386" s="63"/>
      <c r="E386" s="63"/>
      <c r="F386" s="63"/>
      <c r="G386" s="63"/>
      <c r="H386" s="63"/>
    </row>
    <row r="387" spans="1:8" ht="15" customHeight="1" x14ac:dyDescent="0.25">
      <c r="A387" s="64" t="s">
        <v>3887</v>
      </c>
      <c r="B387" s="64"/>
      <c r="C387" s="65" t="s">
        <v>3</v>
      </c>
      <c r="D387" s="65"/>
      <c r="E387" s="12" t="s">
        <v>4</v>
      </c>
      <c r="F387" s="12" t="s">
        <v>3725</v>
      </c>
      <c r="G387" s="12" t="s">
        <v>3726</v>
      </c>
      <c r="H387" s="12" t="s">
        <v>3727</v>
      </c>
    </row>
    <row r="388" spans="1:8" ht="21" customHeight="1" x14ac:dyDescent="0.25">
      <c r="A388" s="13" t="s">
        <v>4664</v>
      </c>
      <c r="B388" s="14" t="s">
        <v>4665</v>
      </c>
      <c r="C388" s="66" t="s">
        <v>17</v>
      </c>
      <c r="D388" s="66"/>
      <c r="E388" s="13" t="s">
        <v>76</v>
      </c>
      <c r="F388" s="15">
        <v>1.1499999999999999</v>
      </c>
      <c r="G388" s="16">
        <v>139.88999999999999</v>
      </c>
      <c r="H388" s="16">
        <f>TRUNC(TRUNC(F388,8)*G388,2)</f>
        <v>160.87</v>
      </c>
    </row>
    <row r="389" spans="1:8" ht="15" customHeight="1" x14ac:dyDescent="0.25">
      <c r="A389" s="13" t="s">
        <v>5450</v>
      </c>
      <c r="B389" s="14" t="s">
        <v>5451</v>
      </c>
      <c r="C389" s="66" t="s">
        <v>17</v>
      </c>
      <c r="D389" s="66"/>
      <c r="E389" s="13" t="s">
        <v>740</v>
      </c>
      <c r="F389" s="15">
        <v>389.54</v>
      </c>
      <c r="G389" s="16">
        <v>0.84</v>
      </c>
      <c r="H389" s="16">
        <f>TRUNC(TRUNC(F389,8)*G389,2)</f>
        <v>327.20999999999998</v>
      </c>
    </row>
    <row r="390" spans="1:8" ht="15" customHeight="1" x14ac:dyDescent="0.25">
      <c r="A390" s="8"/>
      <c r="B390" s="8"/>
      <c r="C390" s="8"/>
      <c r="D390" s="8"/>
      <c r="E390" s="8"/>
      <c r="F390" s="67" t="s">
        <v>3896</v>
      </c>
      <c r="G390" s="67"/>
      <c r="H390" s="17">
        <f>SUM(H388:H389)</f>
        <v>488.08</v>
      </c>
    </row>
    <row r="391" spans="1:8" ht="15" customHeight="1" x14ac:dyDescent="0.25">
      <c r="A391" s="64" t="s">
        <v>3872</v>
      </c>
      <c r="B391" s="64"/>
      <c r="C391" s="65" t="s">
        <v>3</v>
      </c>
      <c r="D391" s="65"/>
      <c r="E391" s="12" t="s">
        <v>4</v>
      </c>
      <c r="F391" s="12" t="s">
        <v>3725</v>
      </c>
      <c r="G391" s="12" t="s">
        <v>3726</v>
      </c>
      <c r="H391" s="12" t="s">
        <v>3727</v>
      </c>
    </row>
    <row r="392" spans="1:8" ht="15" customHeight="1" x14ac:dyDescent="0.25">
      <c r="A392" s="13" t="s">
        <v>3899</v>
      </c>
      <c r="B392" s="14" t="s">
        <v>3900</v>
      </c>
      <c r="C392" s="66" t="s">
        <v>17</v>
      </c>
      <c r="D392" s="66"/>
      <c r="E392" s="13" t="s">
        <v>25</v>
      </c>
      <c r="F392" s="15">
        <v>8.2899999999999991</v>
      </c>
      <c r="G392" s="16">
        <v>24.37</v>
      </c>
      <c r="H392" s="16">
        <f>TRUNC(TRUNC(F392,8)*G392,2)</f>
        <v>202.02</v>
      </c>
    </row>
    <row r="393" spans="1:8" ht="18" customHeight="1" x14ac:dyDescent="0.25">
      <c r="A393" s="8"/>
      <c r="B393" s="8"/>
      <c r="C393" s="8"/>
      <c r="D393" s="8"/>
      <c r="E393" s="8"/>
      <c r="F393" s="67" t="s">
        <v>3875</v>
      </c>
      <c r="G393" s="67"/>
      <c r="H393" s="17">
        <f>SUM(H392:H392)</f>
        <v>202.02</v>
      </c>
    </row>
    <row r="394" spans="1:8" ht="15" customHeight="1" x14ac:dyDescent="0.25">
      <c r="A394" s="8"/>
      <c r="B394" s="8"/>
      <c r="C394" s="8"/>
      <c r="D394" s="8"/>
      <c r="E394" s="8"/>
      <c r="F394" s="68" t="s">
        <v>3745</v>
      </c>
      <c r="G394" s="68"/>
      <c r="H394" s="4">
        <f>ROUND(SUM(H390,H393),2)</f>
        <v>690.1</v>
      </c>
    </row>
    <row r="395" spans="1:8" ht="9.9499999999999993" customHeight="1" x14ac:dyDescent="0.25">
      <c r="A395" s="8"/>
      <c r="B395" s="8"/>
      <c r="C395" s="8"/>
      <c r="D395" s="8"/>
      <c r="E395" s="8"/>
      <c r="F395" s="62"/>
      <c r="G395" s="62"/>
      <c r="H395" s="62"/>
    </row>
    <row r="396" spans="1:8" ht="20.100000000000001" customHeight="1" x14ac:dyDescent="0.25">
      <c r="A396" s="63" t="s">
        <v>6744</v>
      </c>
      <c r="B396" s="63"/>
      <c r="C396" s="63"/>
      <c r="D396" s="63"/>
      <c r="E396" s="63"/>
      <c r="F396" s="63"/>
      <c r="G396" s="63"/>
      <c r="H396" s="63"/>
    </row>
    <row r="397" spans="1:8" ht="15" customHeight="1" x14ac:dyDescent="0.25">
      <c r="A397" s="64" t="s">
        <v>3865</v>
      </c>
      <c r="B397" s="64"/>
      <c r="C397" s="65" t="s">
        <v>3</v>
      </c>
      <c r="D397" s="65"/>
      <c r="E397" s="12" t="s">
        <v>4</v>
      </c>
      <c r="F397" s="12" t="s">
        <v>3725</v>
      </c>
      <c r="G397" s="12" t="s">
        <v>3726</v>
      </c>
      <c r="H397" s="12" t="s">
        <v>3727</v>
      </c>
    </row>
    <row r="398" spans="1:8" ht="38.1" customHeight="1" x14ac:dyDescent="0.25">
      <c r="A398" s="13" t="s">
        <v>5287</v>
      </c>
      <c r="B398" s="14" t="s">
        <v>5288</v>
      </c>
      <c r="C398" s="66" t="s">
        <v>17</v>
      </c>
      <c r="D398" s="66"/>
      <c r="E398" s="13" t="s">
        <v>3868</v>
      </c>
      <c r="F398" s="15">
        <v>1.76</v>
      </c>
      <c r="G398" s="16">
        <v>1.79</v>
      </c>
      <c r="H398" s="16">
        <f>TRUNC(TRUNC(F398,8)*G398,2)</f>
        <v>3.15</v>
      </c>
    </row>
    <row r="399" spans="1:8" ht="38.1" customHeight="1" x14ac:dyDescent="0.25">
      <c r="A399" s="13" t="s">
        <v>5289</v>
      </c>
      <c r="B399" s="14" t="s">
        <v>5290</v>
      </c>
      <c r="C399" s="66" t="s">
        <v>17</v>
      </c>
      <c r="D399" s="66"/>
      <c r="E399" s="13" t="s">
        <v>3829</v>
      </c>
      <c r="F399" s="15">
        <v>0.54</v>
      </c>
      <c r="G399" s="16">
        <v>6.1</v>
      </c>
      <c r="H399" s="16">
        <f>TRUNC(TRUNC(F399,8)*G399,2)</f>
        <v>3.29</v>
      </c>
    </row>
    <row r="400" spans="1:8" ht="18" customHeight="1" x14ac:dyDescent="0.25">
      <c r="A400" s="8"/>
      <c r="B400" s="8"/>
      <c r="C400" s="8"/>
      <c r="D400" s="8"/>
      <c r="E400" s="8"/>
      <c r="F400" s="67" t="s">
        <v>3871</v>
      </c>
      <c r="G400" s="67"/>
      <c r="H400" s="17">
        <f>SUM(H398:H399)</f>
        <v>6.4399999999999995</v>
      </c>
    </row>
    <row r="401" spans="1:8" ht="15" customHeight="1" x14ac:dyDescent="0.25">
      <c r="A401" s="64" t="s">
        <v>3887</v>
      </c>
      <c r="B401" s="64"/>
      <c r="C401" s="65" t="s">
        <v>3</v>
      </c>
      <c r="D401" s="65"/>
      <c r="E401" s="12" t="s">
        <v>4</v>
      </c>
      <c r="F401" s="12" t="s">
        <v>3725</v>
      </c>
      <c r="G401" s="12" t="s">
        <v>3726</v>
      </c>
      <c r="H401" s="12" t="s">
        <v>3727</v>
      </c>
    </row>
    <row r="402" spans="1:8" ht="21" customHeight="1" x14ac:dyDescent="0.25">
      <c r="A402" s="13" t="s">
        <v>4664</v>
      </c>
      <c r="B402" s="14" t="s">
        <v>4665</v>
      </c>
      <c r="C402" s="66" t="s">
        <v>17</v>
      </c>
      <c r="D402" s="66"/>
      <c r="E402" s="13" t="s">
        <v>76</v>
      </c>
      <c r="F402" s="15">
        <v>1.1599999999999999</v>
      </c>
      <c r="G402" s="16">
        <v>139.88999999999999</v>
      </c>
      <c r="H402" s="16">
        <f>TRUNC(TRUNC(F402,8)*G402,2)</f>
        <v>162.27000000000001</v>
      </c>
    </row>
    <row r="403" spans="1:8" ht="15" customHeight="1" x14ac:dyDescent="0.25">
      <c r="A403" s="13" t="s">
        <v>5450</v>
      </c>
      <c r="B403" s="14" t="s">
        <v>5451</v>
      </c>
      <c r="C403" s="66" t="s">
        <v>17</v>
      </c>
      <c r="D403" s="66"/>
      <c r="E403" s="13" t="s">
        <v>740</v>
      </c>
      <c r="F403" s="15">
        <v>390.16</v>
      </c>
      <c r="G403" s="16">
        <v>0.84</v>
      </c>
      <c r="H403" s="16">
        <f>TRUNC(TRUNC(F403,8)*G403,2)</f>
        <v>327.73</v>
      </c>
    </row>
    <row r="404" spans="1:8" ht="15" customHeight="1" x14ac:dyDescent="0.25">
      <c r="A404" s="8"/>
      <c r="B404" s="8"/>
      <c r="C404" s="8"/>
      <c r="D404" s="8"/>
      <c r="E404" s="8"/>
      <c r="F404" s="67" t="s">
        <v>3896</v>
      </c>
      <c r="G404" s="67"/>
      <c r="H404" s="17">
        <f>SUM(H402:H403)</f>
        <v>490</v>
      </c>
    </row>
    <row r="405" spans="1:8" ht="15" customHeight="1" x14ac:dyDescent="0.25">
      <c r="A405" s="64" t="s">
        <v>3872</v>
      </c>
      <c r="B405" s="64"/>
      <c r="C405" s="65" t="s">
        <v>3</v>
      </c>
      <c r="D405" s="65"/>
      <c r="E405" s="12" t="s">
        <v>4</v>
      </c>
      <c r="F405" s="12" t="s">
        <v>3725</v>
      </c>
      <c r="G405" s="12" t="s">
        <v>3726</v>
      </c>
      <c r="H405" s="12" t="s">
        <v>3727</v>
      </c>
    </row>
    <row r="406" spans="1:8" ht="21" customHeight="1" x14ac:dyDescent="0.25">
      <c r="A406" s="13" t="s">
        <v>6706</v>
      </c>
      <c r="B406" s="14" t="s">
        <v>6707</v>
      </c>
      <c r="C406" s="66" t="s">
        <v>17</v>
      </c>
      <c r="D406" s="66"/>
      <c r="E406" s="13" t="s">
        <v>25</v>
      </c>
      <c r="F406" s="15">
        <v>2.2999999999999998</v>
      </c>
      <c r="G406" s="16">
        <v>40.92</v>
      </c>
      <c r="H406" s="16">
        <f>TRUNC(TRUNC(F406,8)*G406,2)</f>
        <v>94.11</v>
      </c>
    </row>
    <row r="407" spans="1:8" ht="15" customHeight="1" x14ac:dyDescent="0.25">
      <c r="A407" s="13" t="s">
        <v>3899</v>
      </c>
      <c r="B407" s="14" t="s">
        <v>3900</v>
      </c>
      <c r="C407" s="66" t="s">
        <v>17</v>
      </c>
      <c r="D407" s="66"/>
      <c r="E407" s="13" t="s">
        <v>25</v>
      </c>
      <c r="F407" s="15">
        <v>0.71</v>
      </c>
      <c r="G407" s="16">
        <v>24.37</v>
      </c>
      <c r="H407" s="16">
        <f>TRUNC(TRUNC(F407,8)*G407,2)</f>
        <v>17.3</v>
      </c>
    </row>
    <row r="408" spans="1:8" ht="18" customHeight="1" x14ac:dyDescent="0.25">
      <c r="A408" s="8"/>
      <c r="B408" s="8"/>
      <c r="C408" s="8"/>
      <c r="D408" s="8"/>
      <c r="E408" s="8"/>
      <c r="F408" s="67" t="s">
        <v>3875</v>
      </c>
      <c r="G408" s="67"/>
      <c r="H408" s="17">
        <f>SUM(H406:H407)</f>
        <v>111.41</v>
      </c>
    </row>
    <row r="409" spans="1:8" ht="15" customHeight="1" x14ac:dyDescent="0.25">
      <c r="A409" s="8"/>
      <c r="B409" s="8"/>
      <c r="C409" s="8"/>
      <c r="D409" s="8"/>
      <c r="E409" s="8"/>
      <c r="F409" s="68" t="s">
        <v>3745</v>
      </c>
      <c r="G409" s="68"/>
      <c r="H409" s="4">
        <f>ROUND(SUM(H400,H404,H408),2)</f>
        <v>607.85</v>
      </c>
    </row>
    <row r="410" spans="1:8" ht="9.9499999999999993" customHeight="1" x14ac:dyDescent="0.25">
      <c r="A410" s="8"/>
      <c r="B410" s="8"/>
      <c r="C410" s="8"/>
      <c r="D410" s="8"/>
      <c r="E410" s="8"/>
      <c r="F410" s="62"/>
      <c r="G410" s="62"/>
      <c r="H410" s="62"/>
    </row>
    <row r="411" spans="1:8" ht="20.100000000000001" customHeight="1" x14ac:dyDescent="0.25">
      <c r="A411" s="63" t="s">
        <v>6745</v>
      </c>
      <c r="B411" s="63"/>
      <c r="C411" s="63"/>
      <c r="D411" s="63"/>
      <c r="E411" s="63"/>
      <c r="F411" s="63"/>
      <c r="G411" s="63"/>
      <c r="H411" s="63"/>
    </row>
    <row r="412" spans="1:8" ht="15" customHeight="1" x14ac:dyDescent="0.25">
      <c r="A412" s="64" t="s">
        <v>3865</v>
      </c>
      <c r="B412" s="64"/>
      <c r="C412" s="65" t="s">
        <v>3</v>
      </c>
      <c r="D412" s="65"/>
      <c r="E412" s="12" t="s">
        <v>4</v>
      </c>
      <c r="F412" s="12" t="s">
        <v>3725</v>
      </c>
      <c r="G412" s="12" t="s">
        <v>3726</v>
      </c>
      <c r="H412" s="12" t="s">
        <v>3727</v>
      </c>
    </row>
    <row r="413" spans="1:8" ht="38.1" customHeight="1" x14ac:dyDescent="0.25">
      <c r="A413" s="13" t="s">
        <v>6723</v>
      </c>
      <c r="B413" s="14" t="s">
        <v>6724</v>
      </c>
      <c r="C413" s="66" t="s">
        <v>17</v>
      </c>
      <c r="D413" s="66"/>
      <c r="E413" s="13" t="s">
        <v>3868</v>
      </c>
      <c r="F413" s="15">
        <v>1.01</v>
      </c>
      <c r="G413" s="16">
        <v>0.43</v>
      </c>
      <c r="H413" s="16">
        <f>TRUNC(TRUNC(F413,8)*G413,2)</f>
        <v>0.43</v>
      </c>
    </row>
    <row r="414" spans="1:8" ht="38.1" customHeight="1" x14ac:dyDescent="0.25">
      <c r="A414" s="13" t="s">
        <v>6725</v>
      </c>
      <c r="B414" s="14" t="s">
        <v>6726</v>
      </c>
      <c r="C414" s="66" t="s">
        <v>17</v>
      </c>
      <c r="D414" s="66"/>
      <c r="E414" s="13" t="s">
        <v>3829</v>
      </c>
      <c r="F414" s="15">
        <v>3.3319999999999999</v>
      </c>
      <c r="G414" s="16">
        <v>2.1800000000000002</v>
      </c>
      <c r="H414" s="16">
        <f>TRUNC(TRUNC(F414,8)*G414,2)</f>
        <v>7.26</v>
      </c>
    </row>
    <row r="415" spans="1:8" ht="18" customHeight="1" x14ac:dyDescent="0.25">
      <c r="A415" s="8"/>
      <c r="B415" s="8"/>
      <c r="C415" s="8"/>
      <c r="D415" s="8"/>
      <c r="E415" s="8"/>
      <c r="F415" s="67" t="s">
        <v>3871</v>
      </c>
      <c r="G415" s="67"/>
      <c r="H415" s="17">
        <f>SUM(H413:H414)</f>
        <v>7.6899999999999995</v>
      </c>
    </row>
    <row r="416" spans="1:8" ht="15" customHeight="1" x14ac:dyDescent="0.25">
      <c r="A416" s="64" t="s">
        <v>3887</v>
      </c>
      <c r="B416" s="64"/>
      <c r="C416" s="65" t="s">
        <v>3</v>
      </c>
      <c r="D416" s="65"/>
      <c r="E416" s="12" t="s">
        <v>4</v>
      </c>
      <c r="F416" s="12" t="s">
        <v>3725</v>
      </c>
      <c r="G416" s="12" t="s">
        <v>3726</v>
      </c>
      <c r="H416" s="12" t="s">
        <v>3727</v>
      </c>
    </row>
    <row r="417" spans="1:8" ht="29.1" customHeight="1" x14ac:dyDescent="0.25">
      <c r="A417" s="13" t="s">
        <v>6746</v>
      </c>
      <c r="B417" s="14" t="s">
        <v>6747</v>
      </c>
      <c r="C417" s="66" t="s">
        <v>17</v>
      </c>
      <c r="D417" s="66"/>
      <c r="E417" s="13" t="s">
        <v>4149</v>
      </c>
      <c r="F417" s="15">
        <v>6.3E-2</v>
      </c>
      <c r="G417" s="16">
        <v>7.73</v>
      </c>
      <c r="H417" s="16">
        <f>TRUNC(TRUNC(F417,8)*G417,2)</f>
        <v>0.48</v>
      </c>
    </row>
    <row r="418" spans="1:8" ht="21" customHeight="1" x14ac:dyDescent="0.25">
      <c r="A418" s="13" t="s">
        <v>4664</v>
      </c>
      <c r="B418" s="14" t="s">
        <v>4665</v>
      </c>
      <c r="C418" s="66" t="s">
        <v>17</v>
      </c>
      <c r="D418" s="66"/>
      <c r="E418" s="13" t="s">
        <v>76</v>
      </c>
      <c r="F418" s="15">
        <v>1.27</v>
      </c>
      <c r="G418" s="16">
        <v>139.88999999999999</v>
      </c>
      <c r="H418" s="16">
        <f>TRUNC(TRUNC(F418,8)*G418,2)</f>
        <v>177.66</v>
      </c>
    </row>
    <row r="419" spans="1:8" ht="15" customHeight="1" x14ac:dyDescent="0.25">
      <c r="A419" s="13" t="s">
        <v>5450</v>
      </c>
      <c r="B419" s="14" t="s">
        <v>5451</v>
      </c>
      <c r="C419" s="66" t="s">
        <v>17</v>
      </c>
      <c r="D419" s="66"/>
      <c r="E419" s="13" t="s">
        <v>740</v>
      </c>
      <c r="F419" s="15">
        <v>281.52999999999997</v>
      </c>
      <c r="G419" s="16">
        <v>0.84</v>
      </c>
      <c r="H419" s="16">
        <f>TRUNC(TRUNC(F419,8)*G419,2)</f>
        <v>236.48</v>
      </c>
    </row>
    <row r="420" spans="1:8" ht="15" customHeight="1" x14ac:dyDescent="0.25">
      <c r="A420" s="8"/>
      <c r="B420" s="8"/>
      <c r="C420" s="8"/>
      <c r="D420" s="8"/>
      <c r="E420" s="8"/>
      <c r="F420" s="67" t="s">
        <v>3896</v>
      </c>
      <c r="G420" s="67"/>
      <c r="H420" s="17">
        <f>SUM(H417:H419)</f>
        <v>414.62</v>
      </c>
    </row>
    <row r="421" spans="1:8" ht="15" customHeight="1" x14ac:dyDescent="0.25">
      <c r="A421" s="64" t="s">
        <v>3872</v>
      </c>
      <c r="B421" s="64"/>
      <c r="C421" s="65" t="s">
        <v>3</v>
      </c>
      <c r="D421" s="65"/>
      <c r="E421" s="12" t="s">
        <v>4</v>
      </c>
      <c r="F421" s="12" t="s">
        <v>3725</v>
      </c>
      <c r="G421" s="12" t="s">
        <v>3726</v>
      </c>
      <c r="H421" s="12" t="s">
        <v>3727</v>
      </c>
    </row>
    <row r="422" spans="1:8" ht="21" customHeight="1" x14ac:dyDescent="0.25">
      <c r="A422" s="13" t="s">
        <v>6706</v>
      </c>
      <c r="B422" s="14" t="s">
        <v>6707</v>
      </c>
      <c r="C422" s="66" t="s">
        <v>17</v>
      </c>
      <c r="D422" s="66"/>
      <c r="E422" s="13" t="s">
        <v>25</v>
      </c>
      <c r="F422" s="15">
        <v>4.33</v>
      </c>
      <c r="G422" s="16">
        <v>40.92</v>
      </c>
      <c r="H422" s="16">
        <f>TRUNC(TRUNC(F422,8)*G422,2)</f>
        <v>177.18</v>
      </c>
    </row>
    <row r="423" spans="1:8" ht="18" customHeight="1" x14ac:dyDescent="0.25">
      <c r="A423" s="8"/>
      <c r="B423" s="8"/>
      <c r="C423" s="8"/>
      <c r="D423" s="8"/>
      <c r="E423" s="8"/>
      <c r="F423" s="67" t="s">
        <v>3875</v>
      </c>
      <c r="G423" s="67"/>
      <c r="H423" s="17">
        <f>SUM(H422:H422)</f>
        <v>177.18</v>
      </c>
    </row>
    <row r="424" spans="1:8" ht="15" customHeight="1" x14ac:dyDescent="0.25">
      <c r="A424" s="8"/>
      <c r="B424" s="8"/>
      <c r="C424" s="8"/>
      <c r="D424" s="8"/>
      <c r="E424" s="8"/>
      <c r="F424" s="68" t="s">
        <v>3745</v>
      </c>
      <c r="G424" s="68"/>
      <c r="H424" s="4">
        <f>ROUND(SUM(H415,H420,H423),2)</f>
        <v>599.49</v>
      </c>
    </row>
    <row r="425" spans="1:8" ht="9.9499999999999993" customHeight="1" x14ac:dyDescent="0.25">
      <c r="A425" s="8"/>
      <c r="B425" s="8"/>
      <c r="C425" s="8"/>
      <c r="D425" s="8"/>
      <c r="E425" s="8"/>
      <c r="F425" s="62"/>
      <c r="G425" s="62"/>
      <c r="H425" s="62"/>
    </row>
    <row r="426" spans="1:8" ht="20.100000000000001" customHeight="1" x14ac:dyDescent="0.25">
      <c r="A426" s="63" t="s">
        <v>6748</v>
      </c>
      <c r="B426" s="63"/>
      <c r="C426" s="63"/>
      <c r="D426" s="63"/>
      <c r="E426" s="63"/>
      <c r="F426" s="63"/>
      <c r="G426" s="63"/>
      <c r="H426" s="63"/>
    </row>
    <row r="427" spans="1:8" ht="15" customHeight="1" x14ac:dyDescent="0.25">
      <c r="A427" s="64" t="s">
        <v>3724</v>
      </c>
      <c r="B427" s="64"/>
      <c r="C427" s="65" t="s">
        <v>3</v>
      </c>
      <c r="D427" s="65"/>
      <c r="E427" s="12" t="s">
        <v>4</v>
      </c>
      <c r="F427" s="12" t="s">
        <v>3725</v>
      </c>
      <c r="G427" s="12" t="s">
        <v>3726</v>
      </c>
      <c r="H427" s="12" t="s">
        <v>3727</v>
      </c>
    </row>
    <row r="428" spans="1:8" ht="21" customHeight="1" x14ac:dyDescent="0.25">
      <c r="A428" s="13" t="s">
        <v>3798</v>
      </c>
      <c r="B428" s="14" t="s">
        <v>3799</v>
      </c>
      <c r="C428" s="66" t="s">
        <v>17</v>
      </c>
      <c r="D428" s="66"/>
      <c r="E428" s="13" t="s">
        <v>25</v>
      </c>
      <c r="F428" s="15">
        <v>1</v>
      </c>
      <c r="G428" s="16">
        <v>4.5199999999999996</v>
      </c>
      <c r="H428" s="16">
        <f t="shared" ref="H428:H433" si="4">TRUNC(TRUNC(F428,8)*G428,2)</f>
        <v>4.5199999999999996</v>
      </c>
    </row>
    <row r="429" spans="1:8" ht="21" customHeight="1" x14ac:dyDescent="0.25">
      <c r="A429" s="13" t="s">
        <v>6659</v>
      </c>
      <c r="B429" s="14" t="s">
        <v>6660</v>
      </c>
      <c r="C429" s="66" t="s">
        <v>17</v>
      </c>
      <c r="D429" s="66"/>
      <c r="E429" s="13" t="s">
        <v>25</v>
      </c>
      <c r="F429" s="15">
        <v>1</v>
      </c>
      <c r="G429" s="16">
        <v>1.31</v>
      </c>
      <c r="H429" s="16">
        <f t="shared" si="4"/>
        <v>1.31</v>
      </c>
    </row>
    <row r="430" spans="1:8" ht="21" customHeight="1" x14ac:dyDescent="0.25">
      <c r="A430" s="13" t="s">
        <v>3754</v>
      </c>
      <c r="B430" s="14" t="s">
        <v>3755</v>
      </c>
      <c r="C430" s="66" t="s">
        <v>17</v>
      </c>
      <c r="D430" s="66"/>
      <c r="E430" s="13" t="s">
        <v>25</v>
      </c>
      <c r="F430" s="15">
        <v>1</v>
      </c>
      <c r="G430" s="16">
        <v>1.43</v>
      </c>
      <c r="H430" s="16">
        <f t="shared" si="4"/>
        <v>1.43</v>
      </c>
    </row>
    <row r="431" spans="1:8" ht="21" customHeight="1" x14ac:dyDescent="0.25">
      <c r="A431" s="13" t="s">
        <v>6661</v>
      </c>
      <c r="B431" s="14" t="s">
        <v>6662</v>
      </c>
      <c r="C431" s="66" t="s">
        <v>17</v>
      </c>
      <c r="D431" s="66"/>
      <c r="E431" s="13" t="s">
        <v>25</v>
      </c>
      <c r="F431" s="15">
        <v>1</v>
      </c>
      <c r="G431" s="16">
        <v>0.78</v>
      </c>
      <c r="H431" s="16">
        <f t="shared" si="4"/>
        <v>0.78</v>
      </c>
    </row>
    <row r="432" spans="1:8" ht="21" customHeight="1" x14ac:dyDescent="0.25">
      <c r="A432" s="13" t="s">
        <v>3758</v>
      </c>
      <c r="B432" s="14" t="s">
        <v>3759</v>
      </c>
      <c r="C432" s="66" t="s">
        <v>17</v>
      </c>
      <c r="D432" s="66"/>
      <c r="E432" s="13" t="s">
        <v>25</v>
      </c>
      <c r="F432" s="15">
        <v>1</v>
      </c>
      <c r="G432" s="16">
        <v>0.08</v>
      </c>
      <c r="H432" s="16">
        <f t="shared" si="4"/>
        <v>0.08</v>
      </c>
    </row>
    <row r="433" spans="1:8" ht="21" customHeight="1" x14ac:dyDescent="0.25">
      <c r="A433" s="13" t="s">
        <v>3804</v>
      </c>
      <c r="B433" s="14" t="s">
        <v>3805</v>
      </c>
      <c r="C433" s="66" t="s">
        <v>17</v>
      </c>
      <c r="D433" s="66"/>
      <c r="E433" s="13" t="s">
        <v>25</v>
      </c>
      <c r="F433" s="15">
        <v>1</v>
      </c>
      <c r="G433" s="16">
        <v>0.85</v>
      </c>
      <c r="H433" s="16">
        <f t="shared" si="4"/>
        <v>0.85</v>
      </c>
    </row>
    <row r="434" spans="1:8" ht="15" customHeight="1" x14ac:dyDescent="0.25">
      <c r="A434" s="8"/>
      <c r="B434" s="8"/>
      <c r="C434" s="8"/>
      <c r="D434" s="8"/>
      <c r="E434" s="8"/>
      <c r="F434" s="67" t="s">
        <v>3736</v>
      </c>
      <c r="G434" s="67"/>
      <c r="H434" s="17">
        <f>SUM(H428:H433)</f>
        <v>8.9699999999999989</v>
      </c>
    </row>
    <row r="435" spans="1:8" ht="15" customHeight="1" x14ac:dyDescent="0.25">
      <c r="A435" s="64" t="s">
        <v>3737</v>
      </c>
      <c r="B435" s="64"/>
      <c r="C435" s="65" t="s">
        <v>3</v>
      </c>
      <c r="D435" s="65"/>
      <c r="E435" s="12" t="s">
        <v>4</v>
      </c>
      <c r="F435" s="12" t="s">
        <v>3725</v>
      </c>
      <c r="G435" s="12" t="s">
        <v>3726</v>
      </c>
      <c r="H435" s="12" t="s">
        <v>3727</v>
      </c>
    </row>
    <row r="436" spans="1:8" ht="15" customHeight="1" x14ac:dyDescent="0.25">
      <c r="A436" s="13" t="s">
        <v>6749</v>
      </c>
      <c r="B436" s="14" t="s">
        <v>6750</v>
      </c>
      <c r="C436" s="66" t="s">
        <v>17</v>
      </c>
      <c r="D436" s="66"/>
      <c r="E436" s="13" t="s">
        <v>25</v>
      </c>
      <c r="F436" s="15">
        <v>1</v>
      </c>
      <c r="G436" s="16">
        <v>24.05</v>
      </c>
      <c r="H436" s="16">
        <f>TRUNC(TRUNC(F436,8)*G436,2)</f>
        <v>24.05</v>
      </c>
    </row>
    <row r="437" spans="1:8" ht="15" customHeight="1" x14ac:dyDescent="0.25">
      <c r="A437" s="8"/>
      <c r="B437" s="8"/>
      <c r="C437" s="8"/>
      <c r="D437" s="8"/>
      <c r="E437" s="8"/>
      <c r="F437" s="67" t="s">
        <v>3740</v>
      </c>
      <c r="G437" s="67"/>
      <c r="H437" s="17">
        <f>SUM(H436:H436)</f>
        <v>24.05</v>
      </c>
    </row>
    <row r="438" spans="1:8" ht="15" customHeight="1" x14ac:dyDescent="0.25">
      <c r="A438" s="64" t="s">
        <v>3741</v>
      </c>
      <c r="B438" s="64"/>
      <c r="C438" s="65" t="s">
        <v>3</v>
      </c>
      <c r="D438" s="65"/>
      <c r="E438" s="12" t="s">
        <v>4</v>
      </c>
      <c r="F438" s="12" t="s">
        <v>3725</v>
      </c>
      <c r="G438" s="12" t="s">
        <v>3726</v>
      </c>
      <c r="H438" s="12" t="s">
        <v>3727</v>
      </c>
    </row>
    <row r="439" spans="1:8" ht="21" customHeight="1" x14ac:dyDescent="0.25">
      <c r="A439" s="13" t="s">
        <v>6751</v>
      </c>
      <c r="B439" s="14" t="s">
        <v>6752</v>
      </c>
      <c r="C439" s="66" t="s">
        <v>17</v>
      </c>
      <c r="D439" s="66"/>
      <c r="E439" s="13" t="s">
        <v>25</v>
      </c>
      <c r="F439" s="15">
        <v>1</v>
      </c>
      <c r="G439" s="16">
        <v>0.27</v>
      </c>
      <c r="H439" s="16">
        <f>TRUNC(TRUNC(F439,8)*G439,2)</f>
        <v>0.27</v>
      </c>
    </row>
    <row r="440" spans="1:8" ht="15" customHeight="1" x14ac:dyDescent="0.25">
      <c r="A440" s="8"/>
      <c r="B440" s="8"/>
      <c r="C440" s="8"/>
      <c r="D440" s="8"/>
      <c r="E440" s="8"/>
      <c r="F440" s="67" t="s">
        <v>3744</v>
      </c>
      <c r="G440" s="67"/>
      <c r="H440" s="17">
        <f>SUM(H439:H439)</f>
        <v>0.27</v>
      </c>
    </row>
    <row r="441" spans="1:8" ht="15" customHeight="1" x14ac:dyDescent="0.25">
      <c r="A441" s="8"/>
      <c r="B441" s="8"/>
      <c r="C441" s="8"/>
      <c r="D441" s="8"/>
      <c r="E441" s="8"/>
      <c r="F441" s="68" t="s">
        <v>3745</v>
      </c>
      <c r="G441" s="68"/>
      <c r="H441" s="4">
        <f>ROUND(SUM(H434,H437,H440),2)</f>
        <v>33.29</v>
      </c>
    </row>
    <row r="442" spans="1:8" ht="9.9499999999999993" customHeight="1" x14ac:dyDescent="0.25">
      <c r="A442" s="8"/>
      <c r="B442" s="8"/>
      <c r="C442" s="8"/>
      <c r="D442" s="8"/>
      <c r="E442" s="8"/>
      <c r="F442" s="62"/>
      <c r="G442" s="62"/>
      <c r="H442" s="62"/>
    </row>
    <row r="443" spans="1:8" ht="20.100000000000001" customHeight="1" x14ac:dyDescent="0.25">
      <c r="A443" s="63" t="s">
        <v>6753</v>
      </c>
      <c r="B443" s="63"/>
      <c r="C443" s="63"/>
      <c r="D443" s="63"/>
      <c r="E443" s="63"/>
      <c r="F443" s="63"/>
      <c r="G443" s="63"/>
      <c r="H443" s="63"/>
    </row>
    <row r="444" spans="1:8" ht="15" customHeight="1" x14ac:dyDescent="0.25">
      <c r="A444" s="64" t="s">
        <v>3887</v>
      </c>
      <c r="B444" s="64"/>
      <c r="C444" s="65" t="s">
        <v>3</v>
      </c>
      <c r="D444" s="65"/>
      <c r="E444" s="12" t="s">
        <v>4</v>
      </c>
      <c r="F444" s="12" t="s">
        <v>3725</v>
      </c>
      <c r="G444" s="12" t="s">
        <v>3726</v>
      </c>
      <c r="H444" s="12" t="s">
        <v>3727</v>
      </c>
    </row>
    <row r="445" spans="1:8" ht="15" customHeight="1" x14ac:dyDescent="0.25">
      <c r="A445" s="13" t="s">
        <v>5384</v>
      </c>
      <c r="B445" s="14" t="s">
        <v>5385</v>
      </c>
      <c r="C445" s="66" t="s">
        <v>17</v>
      </c>
      <c r="D445" s="66"/>
      <c r="E445" s="13" t="s">
        <v>740</v>
      </c>
      <c r="F445" s="15">
        <v>1</v>
      </c>
      <c r="G445" s="16">
        <v>6.89</v>
      </c>
      <c r="H445" s="16">
        <f>TRUNC(TRUNC(F445,8)*G445,2)</f>
        <v>6.89</v>
      </c>
    </row>
    <row r="446" spans="1:8" ht="15" customHeight="1" x14ac:dyDescent="0.25">
      <c r="A446" s="8"/>
      <c r="B446" s="8"/>
      <c r="C446" s="8"/>
      <c r="D446" s="8"/>
      <c r="E446" s="8"/>
      <c r="F446" s="67" t="s">
        <v>3896</v>
      </c>
      <c r="G446" s="67"/>
      <c r="H446" s="17">
        <f>SUM(H445:H445)</f>
        <v>6.89</v>
      </c>
    </row>
    <row r="447" spans="1:8" ht="15" customHeight="1" x14ac:dyDescent="0.25">
      <c r="A447" s="64" t="s">
        <v>3872</v>
      </c>
      <c r="B447" s="64"/>
      <c r="C447" s="65" t="s">
        <v>3</v>
      </c>
      <c r="D447" s="65"/>
      <c r="E447" s="12" t="s">
        <v>4</v>
      </c>
      <c r="F447" s="12" t="s">
        <v>3725</v>
      </c>
      <c r="G447" s="12" t="s">
        <v>3726</v>
      </c>
      <c r="H447" s="12" t="s">
        <v>3727</v>
      </c>
    </row>
    <row r="448" spans="1:8" ht="21" customHeight="1" x14ac:dyDescent="0.25">
      <c r="A448" s="13" t="s">
        <v>4740</v>
      </c>
      <c r="B448" s="14" t="s">
        <v>4741</v>
      </c>
      <c r="C448" s="66" t="s">
        <v>17</v>
      </c>
      <c r="D448" s="66"/>
      <c r="E448" s="13" t="s">
        <v>25</v>
      </c>
      <c r="F448" s="15">
        <v>3.2500000000000001E-2</v>
      </c>
      <c r="G448" s="16">
        <v>25.12</v>
      </c>
      <c r="H448" s="16">
        <f>TRUNC(TRUNC(F448,8)*G448,2)</f>
        <v>0.81</v>
      </c>
    </row>
    <row r="449" spans="1:8" ht="15" customHeight="1" x14ac:dyDescent="0.25">
      <c r="A449" s="13" t="s">
        <v>4742</v>
      </c>
      <c r="B449" s="14" t="s">
        <v>4743</v>
      </c>
      <c r="C449" s="66" t="s">
        <v>17</v>
      </c>
      <c r="D449" s="66"/>
      <c r="E449" s="13" t="s">
        <v>25</v>
      </c>
      <c r="F449" s="15">
        <v>4.8800000000000003E-2</v>
      </c>
      <c r="G449" s="16">
        <v>33.29</v>
      </c>
      <c r="H449" s="16">
        <f>TRUNC(TRUNC(F449,8)*G449,2)</f>
        <v>1.62</v>
      </c>
    </row>
    <row r="450" spans="1:8" ht="18" customHeight="1" x14ac:dyDescent="0.25">
      <c r="A450" s="8"/>
      <c r="B450" s="8"/>
      <c r="C450" s="8"/>
      <c r="D450" s="8"/>
      <c r="E450" s="8"/>
      <c r="F450" s="67" t="s">
        <v>3875</v>
      </c>
      <c r="G450" s="67"/>
      <c r="H450" s="17">
        <f>SUM(H448:H449)</f>
        <v>2.4300000000000002</v>
      </c>
    </row>
    <row r="451" spans="1:8" ht="15" customHeight="1" x14ac:dyDescent="0.25">
      <c r="A451" s="8"/>
      <c r="B451" s="8"/>
      <c r="C451" s="8"/>
      <c r="D451" s="8"/>
      <c r="E451" s="8"/>
      <c r="F451" s="68" t="s">
        <v>3745</v>
      </c>
      <c r="G451" s="68"/>
      <c r="H451" s="4">
        <f>ROUND(SUM(H446,H450),2)</f>
        <v>9.32</v>
      </c>
    </row>
    <row r="452" spans="1:8" ht="9.9499999999999993" customHeight="1" x14ac:dyDescent="0.25">
      <c r="A452" s="8"/>
      <c r="B452" s="8"/>
      <c r="C452" s="8"/>
      <c r="D452" s="8"/>
      <c r="E452" s="8"/>
      <c r="F452" s="62"/>
      <c r="G452" s="62"/>
      <c r="H452" s="62"/>
    </row>
    <row r="453" spans="1:8" ht="20.100000000000001" customHeight="1" x14ac:dyDescent="0.25">
      <c r="A453" s="63" t="s">
        <v>6754</v>
      </c>
      <c r="B453" s="63"/>
      <c r="C453" s="63"/>
      <c r="D453" s="63"/>
      <c r="E453" s="63"/>
      <c r="F453" s="63"/>
      <c r="G453" s="63"/>
      <c r="H453" s="63"/>
    </row>
    <row r="454" spans="1:8" ht="15" customHeight="1" x14ac:dyDescent="0.25">
      <c r="A454" s="64" t="s">
        <v>3887</v>
      </c>
      <c r="B454" s="64"/>
      <c r="C454" s="65" t="s">
        <v>3</v>
      </c>
      <c r="D454" s="65"/>
      <c r="E454" s="12" t="s">
        <v>4</v>
      </c>
      <c r="F454" s="12" t="s">
        <v>3725</v>
      </c>
      <c r="G454" s="12" t="s">
        <v>3726</v>
      </c>
      <c r="H454" s="12" t="s">
        <v>3727</v>
      </c>
    </row>
    <row r="455" spans="1:8" ht="21" customHeight="1" x14ac:dyDescent="0.25">
      <c r="A455" s="13" t="s">
        <v>4263</v>
      </c>
      <c r="B455" s="14" t="s">
        <v>4264</v>
      </c>
      <c r="C455" s="66" t="s">
        <v>17</v>
      </c>
      <c r="D455" s="66"/>
      <c r="E455" s="13" t="s">
        <v>740</v>
      </c>
      <c r="F455" s="15">
        <v>2.5000000000000001E-2</v>
      </c>
      <c r="G455" s="16">
        <v>25</v>
      </c>
      <c r="H455" s="16">
        <f>TRUNC(TRUNC(F455,8)*G455,2)</f>
        <v>0.62</v>
      </c>
    </row>
    <row r="456" spans="1:8" ht="29.1" customHeight="1" x14ac:dyDescent="0.25">
      <c r="A456" s="13" t="s">
        <v>4738</v>
      </c>
      <c r="B456" s="14" t="s">
        <v>4739</v>
      </c>
      <c r="C456" s="66" t="s">
        <v>17</v>
      </c>
      <c r="D456" s="66"/>
      <c r="E456" s="13" t="s">
        <v>61</v>
      </c>
      <c r="F456" s="15">
        <v>0.43099999999999999</v>
      </c>
      <c r="G456" s="16">
        <v>0.22</v>
      </c>
      <c r="H456" s="16">
        <f>TRUNC(TRUNC(F456,8)*G456,2)</f>
        <v>0.09</v>
      </c>
    </row>
    <row r="457" spans="1:8" ht="15" customHeight="1" x14ac:dyDescent="0.25">
      <c r="A457" s="8"/>
      <c r="B457" s="8"/>
      <c r="C457" s="8"/>
      <c r="D457" s="8"/>
      <c r="E457" s="8"/>
      <c r="F457" s="67" t="s">
        <v>3896</v>
      </c>
      <c r="G457" s="67"/>
      <c r="H457" s="17">
        <f>SUM(H455:H456)</f>
        <v>0.71</v>
      </c>
    </row>
    <row r="458" spans="1:8" ht="15" customHeight="1" x14ac:dyDescent="0.25">
      <c r="A458" s="64" t="s">
        <v>3872</v>
      </c>
      <c r="B458" s="64"/>
      <c r="C458" s="65" t="s">
        <v>3</v>
      </c>
      <c r="D458" s="65"/>
      <c r="E458" s="12" t="s">
        <v>4</v>
      </c>
      <c r="F458" s="12" t="s">
        <v>3725</v>
      </c>
      <c r="G458" s="12" t="s">
        <v>3726</v>
      </c>
      <c r="H458" s="12" t="s">
        <v>3727</v>
      </c>
    </row>
    <row r="459" spans="1:8" ht="21" customHeight="1" x14ac:dyDescent="0.25">
      <c r="A459" s="13" t="s">
        <v>4740</v>
      </c>
      <c r="B459" s="14" t="s">
        <v>4741</v>
      </c>
      <c r="C459" s="66" t="s">
        <v>17</v>
      </c>
      <c r="D459" s="66"/>
      <c r="E459" s="13" t="s">
        <v>25</v>
      </c>
      <c r="F459" s="15">
        <v>1.4999999999999999E-2</v>
      </c>
      <c r="G459" s="16">
        <v>25.12</v>
      </c>
      <c r="H459" s="16">
        <f>TRUNC(TRUNC(F459,8)*G459,2)</f>
        <v>0.37</v>
      </c>
    </row>
    <row r="460" spans="1:8" ht="15" customHeight="1" x14ac:dyDescent="0.25">
      <c r="A460" s="13" t="s">
        <v>4742</v>
      </c>
      <c r="B460" s="14" t="s">
        <v>4743</v>
      </c>
      <c r="C460" s="66" t="s">
        <v>17</v>
      </c>
      <c r="D460" s="66"/>
      <c r="E460" s="13" t="s">
        <v>25</v>
      </c>
      <c r="F460" s="15">
        <v>9.4E-2</v>
      </c>
      <c r="G460" s="16">
        <v>33.29</v>
      </c>
      <c r="H460" s="16">
        <f>TRUNC(TRUNC(F460,8)*G460,2)</f>
        <v>3.12</v>
      </c>
    </row>
    <row r="461" spans="1:8" ht="18" customHeight="1" x14ac:dyDescent="0.25">
      <c r="A461" s="8"/>
      <c r="B461" s="8"/>
      <c r="C461" s="8"/>
      <c r="D461" s="8"/>
      <c r="E461" s="8"/>
      <c r="F461" s="67" t="s">
        <v>3875</v>
      </c>
      <c r="G461" s="67"/>
      <c r="H461" s="17">
        <f>SUM(H459:H460)</f>
        <v>3.49</v>
      </c>
    </row>
    <row r="462" spans="1:8" ht="15" customHeight="1" x14ac:dyDescent="0.25">
      <c r="A462" s="64" t="s">
        <v>3741</v>
      </c>
      <c r="B462" s="64"/>
      <c r="C462" s="65" t="s">
        <v>3</v>
      </c>
      <c r="D462" s="65"/>
      <c r="E462" s="12" t="s">
        <v>4</v>
      </c>
      <c r="F462" s="12" t="s">
        <v>3725</v>
      </c>
      <c r="G462" s="12" t="s">
        <v>3726</v>
      </c>
      <c r="H462" s="12" t="s">
        <v>3727</v>
      </c>
    </row>
    <row r="463" spans="1:8" ht="21" customHeight="1" x14ac:dyDescent="0.25">
      <c r="A463" s="13" t="s">
        <v>4744</v>
      </c>
      <c r="B463" s="14" t="s">
        <v>4745</v>
      </c>
      <c r="C463" s="66" t="s">
        <v>17</v>
      </c>
      <c r="D463" s="66"/>
      <c r="E463" s="13" t="s">
        <v>740</v>
      </c>
      <c r="F463" s="15">
        <v>1</v>
      </c>
      <c r="G463" s="16">
        <v>7.96</v>
      </c>
      <c r="H463" s="16">
        <f>TRUNC(TRUNC(F463,8)*G463,2)</f>
        <v>7.96</v>
      </c>
    </row>
    <row r="464" spans="1:8" ht="15" customHeight="1" x14ac:dyDescent="0.25">
      <c r="A464" s="8"/>
      <c r="B464" s="8"/>
      <c r="C464" s="8"/>
      <c r="D464" s="8"/>
      <c r="E464" s="8"/>
      <c r="F464" s="67" t="s">
        <v>3744</v>
      </c>
      <c r="G464" s="67"/>
      <c r="H464" s="17">
        <f>SUM(H463:H463)</f>
        <v>7.96</v>
      </c>
    </row>
    <row r="465" spans="1:8" ht="15" customHeight="1" x14ac:dyDescent="0.25">
      <c r="A465" s="8"/>
      <c r="B465" s="8"/>
      <c r="C465" s="8"/>
      <c r="D465" s="8"/>
      <c r="E465" s="8"/>
      <c r="F465" s="68" t="s">
        <v>3745</v>
      </c>
      <c r="G465" s="68"/>
      <c r="H465" s="4">
        <f>ROUND(SUM(H457,H461,H464),2)</f>
        <v>12.16</v>
      </c>
    </row>
    <row r="466" spans="1:8" ht="9.9499999999999993" customHeight="1" x14ac:dyDescent="0.25">
      <c r="A466" s="8"/>
      <c r="B466" s="8"/>
      <c r="C466" s="8"/>
      <c r="D466" s="8"/>
      <c r="E466" s="8"/>
      <c r="F466" s="62"/>
      <c r="G466" s="62"/>
      <c r="H466" s="62"/>
    </row>
    <row r="467" spans="1:8" ht="20.100000000000001" customHeight="1" x14ac:dyDescent="0.25">
      <c r="A467" s="63" t="s">
        <v>6755</v>
      </c>
      <c r="B467" s="63"/>
      <c r="C467" s="63"/>
      <c r="D467" s="63"/>
      <c r="E467" s="63"/>
      <c r="F467" s="63"/>
      <c r="G467" s="63"/>
      <c r="H467" s="63"/>
    </row>
    <row r="468" spans="1:8" ht="15" customHeight="1" x14ac:dyDescent="0.25">
      <c r="A468" s="64" t="s">
        <v>3887</v>
      </c>
      <c r="B468" s="64"/>
      <c r="C468" s="65" t="s">
        <v>3</v>
      </c>
      <c r="D468" s="65"/>
      <c r="E468" s="12" t="s">
        <v>4</v>
      </c>
      <c r="F468" s="12" t="s">
        <v>3725</v>
      </c>
      <c r="G468" s="12" t="s">
        <v>3726</v>
      </c>
      <c r="H468" s="12" t="s">
        <v>3727</v>
      </c>
    </row>
    <row r="469" spans="1:8" ht="21" customHeight="1" x14ac:dyDescent="0.25">
      <c r="A469" s="13" t="s">
        <v>4263</v>
      </c>
      <c r="B469" s="14" t="s">
        <v>4264</v>
      </c>
      <c r="C469" s="66" t="s">
        <v>17</v>
      </c>
      <c r="D469" s="66"/>
      <c r="E469" s="13" t="s">
        <v>740</v>
      </c>
      <c r="F469" s="15">
        <v>2.5000000000000001E-2</v>
      </c>
      <c r="G469" s="16">
        <v>25</v>
      </c>
      <c r="H469" s="16">
        <f>TRUNC(TRUNC(F469,8)*G469,2)</f>
        <v>0.62</v>
      </c>
    </row>
    <row r="470" spans="1:8" ht="29.1" customHeight="1" x14ac:dyDescent="0.25">
      <c r="A470" s="13" t="s">
        <v>4738</v>
      </c>
      <c r="B470" s="14" t="s">
        <v>4739</v>
      </c>
      <c r="C470" s="66" t="s">
        <v>17</v>
      </c>
      <c r="D470" s="66"/>
      <c r="E470" s="13" t="s">
        <v>61</v>
      </c>
      <c r="F470" s="15">
        <v>1.04</v>
      </c>
      <c r="G470" s="16">
        <v>0.22</v>
      </c>
      <c r="H470" s="16">
        <f>TRUNC(TRUNC(F470,8)*G470,2)</f>
        <v>0.22</v>
      </c>
    </row>
    <row r="471" spans="1:8" ht="15" customHeight="1" x14ac:dyDescent="0.25">
      <c r="A471" s="8"/>
      <c r="B471" s="8"/>
      <c r="C471" s="8"/>
      <c r="D471" s="8"/>
      <c r="E471" s="8"/>
      <c r="F471" s="67" t="s">
        <v>3896</v>
      </c>
      <c r="G471" s="67"/>
      <c r="H471" s="17">
        <f>SUM(H469:H470)</f>
        <v>0.84</v>
      </c>
    </row>
    <row r="472" spans="1:8" ht="15" customHeight="1" x14ac:dyDescent="0.25">
      <c r="A472" s="64" t="s">
        <v>3872</v>
      </c>
      <c r="B472" s="64"/>
      <c r="C472" s="65" t="s">
        <v>3</v>
      </c>
      <c r="D472" s="65"/>
      <c r="E472" s="12" t="s">
        <v>4</v>
      </c>
      <c r="F472" s="12" t="s">
        <v>3725</v>
      </c>
      <c r="G472" s="12" t="s">
        <v>3726</v>
      </c>
      <c r="H472" s="12" t="s">
        <v>3727</v>
      </c>
    </row>
    <row r="473" spans="1:8" ht="21" customHeight="1" x14ac:dyDescent="0.25">
      <c r="A473" s="13" t="s">
        <v>4740</v>
      </c>
      <c r="B473" s="14" t="s">
        <v>4741</v>
      </c>
      <c r="C473" s="66" t="s">
        <v>17</v>
      </c>
      <c r="D473" s="66"/>
      <c r="E473" s="13" t="s">
        <v>25</v>
      </c>
      <c r="F473" s="15">
        <v>5.8000000000000003E-2</v>
      </c>
      <c r="G473" s="16">
        <v>25.12</v>
      </c>
      <c r="H473" s="16">
        <f>TRUNC(TRUNC(F473,8)*G473,2)</f>
        <v>1.45</v>
      </c>
    </row>
    <row r="474" spans="1:8" ht="15" customHeight="1" x14ac:dyDescent="0.25">
      <c r="A474" s="13" t="s">
        <v>4742</v>
      </c>
      <c r="B474" s="14" t="s">
        <v>4743</v>
      </c>
      <c r="C474" s="66" t="s">
        <v>17</v>
      </c>
      <c r="D474" s="66"/>
      <c r="E474" s="13" t="s">
        <v>25</v>
      </c>
      <c r="F474" s="15">
        <v>0.36599999999999999</v>
      </c>
      <c r="G474" s="16">
        <v>33.29</v>
      </c>
      <c r="H474" s="16">
        <f>TRUNC(TRUNC(F474,8)*G474,2)</f>
        <v>12.18</v>
      </c>
    </row>
    <row r="475" spans="1:8" ht="18" customHeight="1" x14ac:dyDescent="0.25">
      <c r="A475" s="8"/>
      <c r="B475" s="8"/>
      <c r="C475" s="8"/>
      <c r="D475" s="8"/>
      <c r="E475" s="8"/>
      <c r="F475" s="67" t="s">
        <v>3875</v>
      </c>
      <c r="G475" s="67"/>
      <c r="H475" s="17">
        <f>SUM(H473:H474)</f>
        <v>13.629999999999999</v>
      </c>
    </row>
    <row r="476" spans="1:8" ht="15" customHeight="1" x14ac:dyDescent="0.25">
      <c r="A476" s="64" t="s">
        <v>3741</v>
      </c>
      <c r="B476" s="64"/>
      <c r="C476" s="65" t="s">
        <v>3</v>
      </c>
      <c r="D476" s="65"/>
      <c r="E476" s="12" t="s">
        <v>4</v>
      </c>
      <c r="F476" s="12" t="s">
        <v>3725</v>
      </c>
      <c r="G476" s="12" t="s">
        <v>3726</v>
      </c>
      <c r="H476" s="12" t="s">
        <v>3727</v>
      </c>
    </row>
    <row r="477" spans="1:8" ht="21" customHeight="1" x14ac:dyDescent="0.25">
      <c r="A477" s="13" t="s">
        <v>4752</v>
      </c>
      <c r="B477" s="14" t="s">
        <v>4753</v>
      </c>
      <c r="C477" s="66" t="s">
        <v>17</v>
      </c>
      <c r="D477" s="66"/>
      <c r="E477" s="13" t="s">
        <v>740</v>
      </c>
      <c r="F477" s="15">
        <v>1</v>
      </c>
      <c r="G477" s="16">
        <v>9.1300000000000008</v>
      </c>
      <c r="H477" s="16">
        <f>TRUNC(TRUNC(F477,8)*G477,2)</f>
        <v>9.1300000000000008</v>
      </c>
    </row>
    <row r="478" spans="1:8" ht="15" customHeight="1" x14ac:dyDescent="0.25">
      <c r="A478" s="8"/>
      <c r="B478" s="8"/>
      <c r="C478" s="8"/>
      <c r="D478" s="8"/>
      <c r="E478" s="8"/>
      <c r="F478" s="67" t="s">
        <v>3744</v>
      </c>
      <c r="G478" s="67"/>
      <c r="H478" s="17">
        <f>SUM(H477:H477)</f>
        <v>9.1300000000000008</v>
      </c>
    </row>
    <row r="479" spans="1:8" ht="15" customHeight="1" x14ac:dyDescent="0.25">
      <c r="A479" s="8"/>
      <c r="B479" s="8"/>
      <c r="C479" s="8"/>
      <c r="D479" s="8"/>
      <c r="E479" s="8"/>
      <c r="F479" s="68" t="s">
        <v>3745</v>
      </c>
      <c r="G479" s="68"/>
      <c r="H479" s="4">
        <f>ROUND(SUM(H471,H475,H478),2)</f>
        <v>23.6</v>
      </c>
    </row>
    <row r="480" spans="1:8" ht="9.9499999999999993" customHeight="1" x14ac:dyDescent="0.25">
      <c r="A480" s="8"/>
      <c r="B480" s="8"/>
      <c r="C480" s="8"/>
      <c r="D480" s="8"/>
      <c r="E480" s="8"/>
      <c r="F480" s="62"/>
      <c r="G480" s="62"/>
      <c r="H480" s="62"/>
    </row>
    <row r="481" spans="1:8" ht="20.100000000000001" customHeight="1" x14ac:dyDescent="0.25">
      <c r="A481" s="63" t="s">
        <v>6756</v>
      </c>
      <c r="B481" s="63"/>
      <c r="C481" s="63"/>
      <c r="D481" s="63"/>
      <c r="E481" s="63"/>
      <c r="F481" s="63"/>
      <c r="G481" s="63"/>
      <c r="H481" s="63"/>
    </row>
    <row r="482" spans="1:8" ht="15" customHeight="1" x14ac:dyDescent="0.25">
      <c r="A482" s="64" t="s">
        <v>3887</v>
      </c>
      <c r="B482" s="64"/>
      <c r="C482" s="65" t="s">
        <v>3</v>
      </c>
      <c r="D482" s="65"/>
      <c r="E482" s="12" t="s">
        <v>4</v>
      </c>
      <c r="F482" s="12" t="s">
        <v>3725</v>
      </c>
      <c r="G482" s="12" t="s">
        <v>3726</v>
      </c>
      <c r="H482" s="12" t="s">
        <v>3727</v>
      </c>
    </row>
    <row r="483" spans="1:8" ht="21" customHeight="1" x14ac:dyDescent="0.25">
      <c r="A483" s="13" t="s">
        <v>4263</v>
      </c>
      <c r="B483" s="14" t="s">
        <v>4264</v>
      </c>
      <c r="C483" s="66" t="s">
        <v>17</v>
      </c>
      <c r="D483" s="66"/>
      <c r="E483" s="13" t="s">
        <v>740</v>
      </c>
      <c r="F483" s="15">
        <v>2.5000000000000001E-2</v>
      </c>
      <c r="G483" s="16">
        <v>25</v>
      </c>
      <c r="H483" s="16">
        <f>TRUNC(TRUNC(F483,8)*G483,2)</f>
        <v>0.62</v>
      </c>
    </row>
    <row r="484" spans="1:8" ht="29.1" customHeight="1" x14ac:dyDescent="0.25">
      <c r="A484" s="13" t="s">
        <v>4738</v>
      </c>
      <c r="B484" s="14" t="s">
        <v>4739</v>
      </c>
      <c r="C484" s="66" t="s">
        <v>17</v>
      </c>
      <c r="D484" s="66"/>
      <c r="E484" s="13" t="s">
        <v>61</v>
      </c>
      <c r="F484" s="15">
        <v>0.74299999999999999</v>
      </c>
      <c r="G484" s="16">
        <v>0.22</v>
      </c>
      <c r="H484" s="16">
        <f>TRUNC(TRUNC(F484,8)*G484,2)</f>
        <v>0.16</v>
      </c>
    </row>
    <row r="485" spans="1:8" ht="15" customHeight="1" x14ac:dyDescent="0.25">
      <c r="A485" s="8"/>
      <c r="B485" s="8"/>
      <c r="C485" s="8"/>
      <c r="D485" s="8"/>
      <c r="E485" s="8"/>
      <c r="F485" s="67" t="s">
        <v>3896</v>
      </c>
      <c r="G485" s="67"/>
      <c r="H485" s="17">
        <f>SUM(H483:H484)</f>
        <v>0.78</v>
      </c>
    </row>
    <row r="486" spans="1:8" ht="15" customHeight="1" x14ac:dyDescent="0.25">
      <c r="A486" s="64" t="s">
        <v>3872</v>
      </c>
      <c r="B486" s="64"/>
      <c r="C486" s="65" t="s">
        <v>3</v>
      </c>
      <c r="D486" s="65"/>
      <c r="E486" s="12" t="s">
        <v>4</v>
      </c>
      <c r="F486" s="12" t="s">
        <v>3725</v>
      </c>
      <c r="G486" s="12" t="s">
        <v>3726</v>
      </c>
      <c r="H486" s="12" t="s">
        <v>3727</v>
      </c>
    </row>
    <row r="487" spans="1:8" ht="21" customHeight="1" x14ac:dyDescent="0.25">
      <c r="A487" s="13" t="s">
        <v>4740</v>
      </c>
      <c r="B487" s="14" t="s">
        <v>4741</v>
      </c>
      <c r="C487" s="66" t="s">
        <v>17</v>
      </c>
      <c r="D487" s="66"/>
      <c r="E487" s="13" t="s">
        <v>25</v>
      </c>
      <c r="F487" s="15">
        <v>1.66E-2</v>
      </c>
      <c r="G487" s="16">
        <v>25.12</v>
      </c>
      <c r="H487" s="16">
        <f>TRUNC(TRUNC(F487,8)*G487,2)</f>
        <v>0.41</v>
      </c>
    </row>
    <row r="488" spans="1:8" ht="15" customHeight="1" x14ac:dyDescent="0.25">
      <c r="A488" s="13" t="s">
        <v>4742</v>
      </c>
      <c r="B488" s="14" t="s">
        <v>4743</v>
      </c>
      <c r="C488" s="66" t="s">
        <v>17</v>
      </c>
      <c r="D488" s="66"/>
      <c r="E488" s="13" t="s">
        <v>25</v>
      </c>
      <c r="F488" s="15">
        <v>0.10150000000000001</v>
      </c>
      <c r="G488" s="16">
        <v>33.29</v>
      </c>
      <c r="H488" s="16">
        <f>TRUNC(TRUNC(F488,8)*G488,2)</f>
        <v>3.37</v>
      </c>
    </row>
    <row r="489" spans="1:8" ht="18" customHeight="1" x14ac:dyDescent="0.25">
      <c r="A489" s="8"/>
      <c r="B489" s="8"/>
      <c r="C489" s="8"/>
      <c r="D489" s="8"/>
      <c r="E489" s="8"/>
      <c r="F489" s="67" t="s">
        <v>3875</v>
      </c>
      <c r="G489" s="67"/>
      <c r="H489" s="17">
        <f>SUM(H487:H488)</f>
        <v>3.7800000000000002</v>
      </c>
    </row>
    <row r="490" spans="1:8" ht="15" customHeight="1" x14ac:dyDescent="0.25">
      <c r="A490" s="64" t="s">
        <v>3741</v>
      </c>
      <c r="B490" s="64"/>
      <c r="C490" s="65" t="s">
        <v>3</v>
      </c>
      <c r="D490" s="65"/>
      <c r="E490" s="12" t="s">
        <v>4</v>
      </c>
      <c r="F490" s="12" t="s">
        <v>3725</v>
      </c>
      <c r="G490" s="12" t="s">
        <v>3726</v>
      </c>
      <c r="H490" s="12" t="s">
        <v>3727</v>
      </c>
    </row>
    <row r="491" spans="1:8" ht="21" customHeight="1" x14ac:dyDescent="0.25">
      <c r="A491" s="13" t="s">
        <v>4814</v>
      </c>
      <c r="B491" s="14" t="s">
        <v>4815</v>
      </c>
      <c r="C491" s="66" t="s">
        <v>17</v>
      </c>
      <c r="D491" s="66"/>
      <c r="E491" s="13" t="s">
        <v>740</v>
      </c>
      <c r="F491" s="15">
        <v>1</v>
      </c>
      <c r="G491" s="16">
        <v>8.6999999999999993</v>
      </c>
      <c r="H491" s="16">
        <f>TRUNC(TRUNC(F491,8)*G491,2)</f>
        <v>8.6999999999999993</v>
      </c>
    </row>
    <row r="492" spans="1:8" ht="15" customHeight="1" x14ac:dyDescent="0.25">
      <c r="A492" s="8"/>
      <c r="B492" s="8"/>
      <c r="C492" s="8"/>
      <c r="D492" s="8"/>
      <c r="E492" s="8"/>
      <c r="F492" s="67" t="s">
        <v>3744</v>
      </c>
      <c r="G492" s="67"/>
      <c r="H492" s="17">
        <f>SUM(H491:H491)</f>
        <v>8.6999999999999993</v>
      </c>
    </row>
    <row r="493" spans="1:8" ht="15" customHeight="1" x14ac:dyDescent="0.25">
      <c r="A493" s="8"/>
      <c r="B493" s="8"/>
      <c r="C493" s="8"/>
      <c r="D493" s="8"/>
      <c r="E493" s="8"/>
      <c r="F493" s="68" t="s">
        <v>3745</v>
      </c>
      <c r="G493" s="68"/>
      <c r="H493" s="4">
        <f>ROUND(SUM(H485,H489,H492),2)</f>
        <v>13.26</v>
      </c>
    </row>
    <row r="494" spans="1:8" ht="9.9499999999999993" customHeight="1" x14ac:dyDescent="0.25">
      <c r="A494" s="8"/>
      <c r="B494" s="8"/>
      <c r="C494" s="8"/>
      <c r="D494" s="8"/>
      <c r="E494" s="8"/>
      <c r="F494" s="62"/>
      <c r="G494" s="62"/>
      <c r="H494" s="62"/>
    </row>
    <row r="495" spans="1:8" ht="20.100000000000001" customHeight="1" x14ac:dyDescent="0.25">
      <c r="A495" s="63" t="s">
        <v>6757</v>
      </c>
      <c r="B495" s="63"/>
      <c r="C495" s="63"/>
      <c r="D495" s="63"/>
      <c r="E495" s="63"/>
      <c r="F495" s="63"/>
      <c r="G495" s="63"/>
      <c r="H495" s="63"/>
    </row>
    <row r="496" spans="1:8" ht="15" customHeight="1" x14ac:dyDescent="0.25">
      <c r="A496" s="64" t="s">
        <v>3887</v>
      </c>
      <c r="B496" s="64"/>
      <c r="C496" s="65" t="s">
        <v>3</v>
      </c>
      <c r="D496" s="65"/>
      <c r="E496" s="12" t="s">
        <v>4</v>
      </c>
      <c r="F496" s="12" t="s">
        <v>3725</v>
      </c>
      <c r="G496" s="12" t="s">
        <v>3726</v>
      </c>
      <c r="H496" s="12" t="s">
        <v>3727</v>
      </c>
    </row>
    <row r="497" spans="1:8" ht="21" customHeight="1" x14ac:dyDescent="0.25">
      <c r="A497" s="13" t="s">
        <v>4263</v>
      </c>
      <c r="B497" s="14" t="s">
        <v>4264</v>
      </c>
      <c r="C497" s="66" t="s">
        <v>17</v>
      </c>
      <c r="D497" s="66"/>
      <c r="E497" s="13" t="s">
        <v>740</v>
      </c>
      <c r="F497" s="15">
        <v>2.5000000000000001E-2</v>
      </c>
      <c r="G497" s="16">
        <v>25</v>
      </c>
      <c r="H497" s="16">
        <f>TRUNC(TRUNC(F497,8)*G497,2)</f>
        <v>0.62</v>
      </c>
    </row>
    <row r="498" spans="1:8" ht="29.1" customHeight="1" x14ac:dyDescent="0.25">
      <c r="A498" s="13" t="s">
        <v>4738</v>
      </c>
      <c r="B498" s="14" t="s">
        <v>4739</v>
      </c>
      <c r="C498" s="66" t="s">
        <v>17</v>
      </c>
      <c r="D498" s="66"/>
      <c r="E498" s="13" t="s">
        <v>61</v>
      </c>
      <c r="F498" s="15">
        <v>1.19</v>
      </c>
      <c r="G498" s="16">
        <v>0.22</v>
      </c>
      <c r="H498" s="16">
        <f>TRUNC(TRUNC(F498,8)*G498,2)</f>
        <v>0.26</v>
      </c>
    </row>
    <row r="499" spans="1:8" ht="15" customHeight="1" x14ac:dyDescent="0.25">
      <c r="A499" s="8"/>
      <c r="B499" s="8"/>
      <c r="C499" s="8"/>
      <c r="D499" s="8"/>
      <c r="E499" s="8"/>
      <c r="F499" s="67" t="s">
        <v>3896</v>
      </c>
      <c r="G499" s="67"/>
      <c r="H499" s="17">
        <f>SUM(H497:H498)</f>
        <v>0.88</v>
      </c>
    </row>
    <row r="500" spans="1:8" ht="15" customHeight="1" x14ac:dyDescent="0.25">
      <c r="A500" s="64" t="s">
        <v>3872</v>
      </c>
      <c r="B500" s="64"/>
      <c r="C500" s="65" t="s">
        <v>3</v>
      </c>
      <c r="D500" s="65"/>
      <c r="E500" s="12" t="s">
        <v>4</v>
      </c>
      <c r="F500" s="12" t="s">
        <v>3725</v>
      </c>
      <c r="G500" s="12" t="s">
        <v>3726</v>
      </c>
      <c r="H500" s="12" t="s">
        <v>3727</v>
      </c>
    </row>
    <row r="501" spans="1:8" ht="21" customHeight="1" x14ac:dyDescent="0.25">
      <c r="A501" s="13" t="s">
        <v>4740</v>
      </c>
      <c r="B501" s="14" t="s">
        <v>4741</v>
      </c>
      <c r="C501" s="66" t="s">
        <v>17</v>
      </c>
      <c r="D501" s="66"/>
      <c r="E501" s="13" t="s">
        <v>25</v>
      </c>
      <c r="F501" s="15">
        <v>3.1600000000000003E-2</v>
      </c>
      <c r="G501" s="16">
        <v>25.12</v>
      </c>
      <c r="H501" s="16">
        <f>TRUNC(TRUNC(F501,8)*G501,2)</f>
        <v>0.79</v>
      </c>
    </row>
    <row r="502" spans="1:8" ht="15" customHeight="1" x14ac:dyDescent="0.25">
      <c r="A502" s="13" t="s">
        <v>4742</v>
      </c>
      <c r="B502" s="14" t="s">
        <v>4743</v>
      </c>
      <c r="C502" s="66" t="s">
        <v>17</v>
      </c>
      <c r="D502" s="66"/>
      <c r="E502" s="13" t="s">
        <v>25</v>
      </c>
      <c r="F502" s="15">
        <v>0.1933</v>
      </c>
      <c r="G502" s="16">
        <v>33.29</v>
      </c>
      <c r="H502" s="16">
        <f>TRUNC(TRUNC(F502,8)*G502,2)</f>
        <v>6.43</v>
      </c>
    </row>
    <row r="503" spans="1:8" ht="18" customHeight="1" x14ac:dyDescent="0.25">
      <c r="A503" s="8"/>
      <c r="B503" s="8"/>
      <c r="C503" s="8"/>
      <c r="D503" s="8"/>
      <c r="E503" s="8"/>
      <c r="F503" s="67" t="s">
        <v>3875</v>
      </c>
      <c r="G503" s="67"/>
      <c r="H503" s="17">
        <f>SUM(H501:H502)</f>
        <v>7.22</v>
      </c>
    </row>
    <row r="504" spans="1:8" ht="15" customHeight="1" x14ac:dyDescent="0.25">
      <c r="A504" s="64" t="s">
        <v>3741</v>
      </c>
      <c r="B504" s="64"/>
      <c r="C504" s="65" t="s">
        <v>3</v>
      </c>
      <c r="D504" s="65"/>
      <c r="E504" s="12" t="s">
        <v>4</v>
      </c>
      <c r="F504" s="12" t="s">
        <v>3725</v>
      </c>
      <c r="G504" s="12" t="s">
        <v>3726</v>
      </c>
      <c r="H504" s="12" t="s">
        <v>3727</v>
      </c>
    </row>
    <row r="505" spans="1:8" ht="21" customHeight="1" x14ac:dyDescent="0.25">
      <c r="A505" s="13" t="s">
        <v>4752</v>
      </c>
      <c r="B505" s="14" t="s">
        <v>4753</v>
      </c>
      <c r="C505" s="66" t="s">
        <v>17</v>
      </c>
      <c r="D505" s="66"/>
      <c r="E505" s="13" t="s">
        <v>740</v>
      </c>
      <c r="F505" s="15">
        <v>1</v>
      </c>
      <c r="G505" s="16">
        <v>9.1300000000000008</v>
      </c>
      <c r="H505" s="16">
        <f>TRUNC(TRUNC(F505,8)*G505,2)</f>
        <v>9.1300000000000008</v>
      </c>
    </row>
    <row r="506" spans="1:8" ht="15" customHeight="1" x14ac:dyDescent="0.25">
      <c r="A506" s="8"/>
      <c r="B506" s="8"/>
      <c r="C506" s="8"/>
      <c r="D506" s="8"/>
      <c r="E506" s="8"/>
      <c r="F506" s="67" t="s">
        <v>3744</v>
      </c>
      <c r="G506" s="67"/>
      <c r="H506" s="17">
        <f>SUM(H505:H505)</f>
        <v>9.1300000000000008</v>
      </c>
    </row>
    <row r="507" spans="1:8" ht="15" customHeight="1" x14ac:dyDescent="0.25">
      <c r="A507" s="8"/>
      <c r="B507" s="8"/>
      <c r="C507" s="8"/>
      <c r="D507" s="8"/>
      <c r="E507" s="8"/>
      <c r="F507" s="68" t="s">
        <v>3745</v>
      </c>
      <c r="G507" s="68"/>
      <c r="H507" s="4">
        <f>ROUND(SUM(H499,H503,H506),2)</f>
        <v>17.23</v>
      </c>
    </row>
    <row r="508" spans="1:8" ht="9.9499999999999993" customHeight="1" x14ac:dyDescent="0.25">
      <c r="A508" s="8"/>
      <c r="B508" s="8"/>
      <c r="C508" s="8"/>
      <c r="D508" s="8"/>
      <c r="E508" s="8"/>
      <c r="F508" s="62"/>
      <c r="G508" s="62"/>
      <c r="H508" s="62"/>
    </row>
    <row r="509" spans="1:8" ht="20.100000000000001" customHeight="1" x14ac:dyDescent="0.25">
      <c r="A509" s="63" t="s">
        <v>6758</v>
      </c>
      <c r="B509" s="63"/>
      <c r="C509" s="63"/>
      <c r="D509" s="63"/>
      <c r="E509" s="63"/>
      <c r="F509" s="63"/>
      <c r="G509" s="63"/>
      <c r="H509" s="63"/>
    </row>
    <row r="510" spans="1:8" ht="15" customHeight="1" x14ac:dyDescent="0.25">
      <c r="A510" s="64" t="s">
        <v>3887</v>
      </c>
      <c r="B510" s="64"/>
      <c r="C510" s="65" t="s">
        <v>3</v>
      </c>
      <c r="D510" s="65"/>
      <c r="E510" s="12" t="s">
        <v>4</v>
      </c>
      <c r="F510" s="12" t="s">
        <v>3725</v>
      </c>
      <c r="G510" s="12" t="s">
        <v>3726</v>
      </c>
      <c r="H510" s="12" t="s">
        <v>3727</v>
      </c>
    </row>
    <row r="511" spans="1:8" ht="21" customHeight="1" x14ac:dyDescent="0.25">
      <c r="A511" s="13" t="s">
        <v>4263</v>
      </c>
      <c r="B511" s="14" t="s">
        <v>4264</v>
      </c>
      <c r="C511" s="66" t="s">
        <v>17</v>
      </c>
      <c r="D511" s="66"/>
      <c r="E511" s="13" t="s">
        <v>740</v>
      </c>
      <c r="F511" s="15">
        <v>2.5000000000000001E-2</v>
      </c>
      <c r="G511" s="16">
        <v>25</v>
      </c>
      <c r="H511" s="16">
        <f>TRUNC(TRUNC(F511,8)*G511,2)</f>
        <v>0.62</v>
      </c>
    </row>
    <row r="512" spans="1:8" ht="29.1" customHeight="1" x14ac:dyDescent="0.25">
      <c r="A512" s="13" t="s">
        <v>4738</v>
      </c>
      <c r="B512" s="14" t="s">
        <v>4739</v>
      </c>
      <c r="C512" s="66" t="s">
        <v>17</v>
      </c>
      <c r="D512" s="66"/>
      <c r="E512" s="13" t="s">
        <v>61</v>
      </c>
      <c r="F512" s="15">
        <v>2.8159999999999998</v>
      </c>
      <c r="G512" s="16">
        <v>0.22</v>
      </c>
      <c r="H512" s="16">
        <f>TRUNC(TRUNC(F512,8)*G512,2)</f>
        <v>0.61</v>
      </c>
    </row>
    <row r="513" spans="1:8" ht="15" customHeight="1" x14ac:dyDescent="0.25">
      <c r="A513" s="8"/>
      <c r="B513" s="8"/>
      <c r="C513" s="8"/>
      <c r="D513" s="8"/>
      <c r="E513" s="8"/>
      <c r="F513" s="67" t="s">
        <v>3896</v>
      </c>
      <c r="G513" s="67"/>
      <c r="H513" s="17">
        <f>SUM(H511:H512)</f>
        <v>1.23</v>
      </c>
    </row>
    <row r="514" spans="1:8" ht="15" customHeight="1" x14ac:dyDescent="0.25">
      <c r="A514" s="64" t="s">
        <v>3872</v>
      </c>
      <c r="B514" s="64"/>
      <c r="C514" s="65" t="s">
        <v>3</v>
      </c>
      <c r="D514" s="65"/>
      <c r="E514" s="12" t="s">
        <v>4</v>
      </c>
      <c r="F514" s="12" t="s">
        <v>3725</v>
      </c>
      <c r="G514" s="12" t="s">
        <v>3726</v>
      </c>
      <c r="H514" s="12" t="s">
        <v>3727</v>
      </c>
    </row>
    <row r="515" spans="1:8" ht="21" customHeight="1" x14ac:dyDescent="0.25">
      <c r="A515" s="13" t="s">
        <v>4740</v>
      </c>
      <c r="B515" s="14" t="s">
        <v>4741</v>
      </c>
      <c r="C515" s="66" t="s">
        <v>17</v>
      </c>
      <c r="D515" s="66"/>
      <c r="E515" s="13" t="s">
        <v>25</v>
      </c>
      <c r="F515" s="15">
        <v>1.72E-2</v>
      </c>
      <c r="G515" s="16">
        <v>25.12</v>
      </c>
      <c r="H515" s="16">
        <f>TRUNC(TRUNC(F515,8)*G515,2)</f>
        <v>0.43</v>
      </c>
    </row>
    <row r="516" spans="1:8" ht="15" customHeight="1" x14ac:dyDescent="0.25">
      <c r="A516" s="13" t="s">
        <v>4742</v>
      </c>
      <c r="B516" s="14" t="s">
        <v>4743</v>
      </c>
      <c r="C516" s="66" t="s">
        <v>17</v>
      </c>
      <c r="D516" s="66"/>
      <c r="E516" s="13" t="s">
        <v>25</v>
      </c>
      <c r="F516" s="15">
        <v>0.1055</v>
      </c>
      <c r="G516" s="16">
        <v>33.29</v>
      </c>
      <c r="H516" s="16">
        <f>TRUNC(TRUNC(F516,8)*G516,2)</f>
        <v>3.51</v>
      </c>
    </row>
    <row r="517" spans="1:8" ht="18" customHeight="1" x14ac:dyDescent="0.25">
      <c r="A517" s="8"/>
      <c r="B517" s="8"/>
      <c r="C517" s="8"/>
      <c r="D517" s="8"/>
      <c r="E517" s="8"/>
      <c r="F517" s="67" t="s">
        <v>3875</v>
      </c>
      <c r="G517" s="67"/>
      <c r="H517" s="17">
        <f>SUM(H515:H516)</f>
        <v>3.94</v>
      </c>
    </row>
    <row r="518" spans="1:8" ht="15" customHeight="1" x14ac:dyDescent="0.25">
      <c r="A518" s="64" t="s">
        <v>3741</v>
      </c>
      <c r="B518" s="64"/>
      <c r="C518" s="65" t="s">
        <v>3</v>
      </c>
      <c r="D518" s="65"/>
      <c r="E518" s="12" t="s">
        <v>4</v>
      </c>
      <c r="F518" s="12" t="s">
        <v>3725</v>
      </c>
      <c r="G518" s="12" t="s">
        <v>3726</v>
      </c>
      <c r="H518" s="12" t="s">
        <v>3727</v>
      </c>
    </row>
    <row r="519" spans="1:8" ht="21" customHeight="1" x14ac:dyDescent="0.25">
      <c r="A519" s="13" t="s">
        <v>6759</v>
      </c>
      <c r="B519" s="14" t="s">
        <v>6760</v>
      </c>
      <c r="C519" s="66" t="s">
        <v>17</v>
      </c>
      <c r="D519" s="66"/>
      <c r="E519" s="13" t="s">
        <v>740</v>
      </c>
      <c r="F519" s="15">
        <v>1</v>
      </c>
      <c r="G519" s="16">
        <v>10.45</v>
      </c>
      <c r="H519" s="16">
        <f>TRUNC(TRUNC(F519,8)*G519,2)</f>
        <v>10.45</v>
      </c>
    </row>
    <row r="520" spans="1:8" ht="15" customHeight="1" x14ac:dyDescent="0.25">
      <c r="A520" s="8"/>
      <c r="B520" s="8"/>
      <c r="C520" s="8"/>
      <c r="D520" s="8"/>
      <c r="E520" s="8"/>
      <c r="F520" s="67" t="s">
        <v>3744</v>
      </c>
      <c r="G520" s="67"/>
      <c r="H520" s="17">
        <f>SUM(H519:H519)</f>
        <v>10.45</v>
      </c>
    </row>
    <row r="521" spans="1:8" ht="15" customHeight="1" x14ac:dyDescent="0.25">
      <c r="A521" s="8"/>
      <c r="B521" s="8"/>
      <c r="C521" s="8"/>
      <c r="D521" s="8"/>
      <c r="E521" s="8"/>
      <c r="F521" s="68" t="s">
        <v>3745</v>
      </c>
      <c r="G521" s="68"/>
      <c r="H521" s="4">
        <f>ROUND(SUM(H513,H517,H520),2)</f>
        <v>15.62</v>
      </c>
    </row>
    <row r="522" spans="1:8" ht="9.9499999999999993" customHeight="1" x14ac:dyDescent="0.25">
      <c r="A522" s="8"/>
      <c r="B522" s="8"/>
      <c r="C522" s="8"/>
      <c r="D522" s="8"/>
      <c r="E522" s="8"/>
      <c r="F522" s="62"/>
      <c r="G522" s="62"/>
      <c r="H522" s="62"/>
    </row>
    <row r="523" spans="1:8" ht="20.100000000000001" customHeight="1" x14ac:dyDescent="0.25">
      <c r="A523" s="63" t="s">
        <v>4809</v>
      </c>
      <c r="B523" s="63"/>
      <c r="C523" s="63"/>
      <c r="D523" s="63"/>
      <c r="E523" s="63"/>
      <c r="F523" s="63"/>
      <c r="G523" s="63"/>
      <c r="H523" s="63"/>
    </row>
    <row r="524" spans="1:8" ht="15" customHeight="1" x14ac:dyDescent="0.25">
      <c r="A524" s="64" t="s">
        <v>3887</v>
      </c>
      <c r="B524" s="64"/>
      <c r="C524" s="65" t="s">
        <v>3</v>
      </c>
      <c r="D524" s="65"/>
      <c r="E524" s="12" t="s">
        <v>4</v>
      </c>
      <c r="F524" s="12" t="s">
        <v>3725</v>
      </c>
      <c r="G524" s="12" t="s">
        <v>3726</v>
      </c>
      <c r="H524" s="12" t="s">
        <v>3727</v>
      </c>
    </row>
    <row r="525" spans="1:8" ht="21" customHeight="1" x14ac:dyDescent="0.25">
      <c r="A525" s="13" t="s">
        <v>4263</v>
      </c>
      <c r="B525" s="14" t="s">
        <v>4264</v>
      </c>
      <c r="C525" s="66" t="s">
        <v>17</v>
      </c>
      <c r="D525" s="66"/>
      <c r="E525" s="13" t="s">
        <v>740</v>
      </c>
      <c r="F525" s="15">
        <v>2.5000000000000001E-2</v>
      </c>
      <c r="G525" s="16">
        <v>25</v>
      </c>
      <c r="H525" s="16">
        <f>TRUNC(TRUNC(F525,8)*G525,2)</f>
        <v>0.62</v>
      </c>
    </row>
    <row r="526" spans="1:8" ht="29.1" customHeight="1" x14ac:dyDescent="0.25">
      <c r="A526" s="13" t="s">
        <v>4738</v>
      </c>
      <c r="B526" s="14" t="s">
        <v>4739</v>
      </c>
      <c r="C526" s="66" t="s">
        <v>17</v>
      </c>
      <c r="D526" s="66"/>
      <c r="E526" s="13" t="s">
        <v>61</v>
      </c>
      <c r="F526" s="15">
        <v>2.1179999999999999</v>
      </c>
      <c r="G526" s="16">
        <v>0.22</v>
      </c>
      <c r="H526" s="16">
        <f>TRUNC(TRUNC(F526,8)*G526,2)</f>
        <v>0.46</v>
      </c>
    </row>
    <row r="527" spans="1:8" ht="15" customHeight="1" x14ac:dyDescent="0.25">
      <c r="A527" s="8"/>
      <c r="B527" s="8"/>
      <c r="C527" s="8"/>
      <c r="D527" s="8"/>
      <c r="E527" s="8"/>
      <c r="F527" s="67" t="s">
        <v>3896</v>
      </c>
      <c r="G527" s="67"/>
      <c r="H527" s="17">
        <f>SUM(H525:H526)</f>
        <v>1.08</v>
      </c>
    </row>
    <row r="528" spans="1:8" ht="15" customHeight="1" x14ac:dyDescent="0.25">
      <c r="A528" s="64" t="s">
        <v>3872</v>
      </c>
      <c r="B528" s="64"/>
      <c r="C528" s="65" t="s">
        <v>3</v>
      </c>
      <c r="D528" s="65"/>
      <c r="E528" s="12" t="s">
        <v>4</v>
      </c>
      <c r="F528" s="12" t="s">
        <v>3725</v>
      </c>
      <c r="G528" s="12" t="s">
        <v>3726</v>
      </c>
      <c r="H528" s="12" t="s">
        <v>3727</v>
      </c>
    </row>
    <row r="529" spans="1:8" ht="21" customHeight="1" x14ac:dyDescent="0.25">
      <c r="A529" s="13" t="s">
        <v>4740</v>
      </c>
      <c r="B529" s="14" t="s">
        <v>4741</v>
      </c>
      <c r="C529" s="66" t="s">
        <v>17</v>
      </c>
      <c r="D529" s="66"/>
      <c r="E529" s="13" t="s">
        <v>25</v>
      </c>
      <c r="F529" s="15">
        <v>1.3599999999999999E-2</v>
      </c>
      <c r="G529" s="16">
        <v>25.12</v>
      </c>
      <c r="H529" s="16">
        <f>TRUNC(TRUNC(F529,8)*G529,2)</f>
        <v>0.34</v>
      </c>
    </row>
    <row r="530" spans="1:8" ht="15" customHeight="1" x14ac:dyDescent="0.25">
      <c r="A530" s="13" t="s">
        <v>4742</v>
      </c>
      <c r="B530" s="14" t="s">
        <v>4743</v>
      </c>
      <c r="C530" s="66" t="s">
        <v>17</v>
      </c>
      <c r="D530" s="66"/>
      <c r="E530" s="13" t="s">
        <v>25</v>
      </c>
      <c r="F530" s="15">
        <v>8.3599999999999994E-2</v>
      </c>
      <c r="G530" s="16">
        <v>33.29</v>
      </c>
      <c r="H530" s="16">
        <f>TRUNC(TRUNC(F530,8)*G530,2)</f>
        <v>2.78</v>
      </c>
    </row>
    <row r="531" spans="1:8" ht="18" customHeight="1" x14ac:dyDescent="0.25">
      <c r="A531" s="8"/>
      <c r="B531" s="8"/>
      <c r="C531" s="8"/>
      <c r="D531" s="8"/>
      <c r="E531" s="8"/>
      <c r="F531" s="67" t="s">
        <v>3875</v>
      </c>
      <c r="G531" s="67"/>
      <c r="H531" s="17">
        <f>SUM(H529:H530)</f>
        <v>3.1199999999999997</v>
      </c>
    </row>
    <row r="532" spans="1:8" ht="15" customHeight="1" x14ac:dyDescent="0.25">
      <c r="A532" s="64" t="s">
        <v>3741</v>
      </c>
      <c r="B532" s="64"/>
      <c r="C532" s="65" t="s">
        <v>3</v>
      </c>
      <c r="D532" s="65"/>
      <c r="E532" s="12" t="s">
        <v>4</v>
      </c>
      <c r="F532" s="12" t="s">
        <v>3725</v>
      </c>
      <c r="G532" s="12" t="s">
        <v>3726</v>
      </c>
      <c r="H532" s="12" t="s">
        <v>3727</v>
      </c>
    </row>
    <row r="533" spans="1:8" ht="21" customHeight="1" x14ac:dyDescent="0.25">
      <c r="A533" s="13" t="s">
        <v>4752</v>
      </c>
      <c r="B533" s="14" t="s">
        <v>4753</v>
      </c>
      <c r="C533" s="66" t="s">
        <v>17</v>
      </c>
      <c r="D533" s="66"/>
      <c r="E533" s="13" t="s">
        <v>740</v>
      </c>
      <c r="F533" s="15">
        <v>1</v>
      </c>
      <c r="G533" s="16">
        <v>9.1300000000000008</v>
      </c>
      <c r="H533" s="16">
        <f>TRUNC(TRUNC(F533,8)*G533,2)</f>
        <v>9.1300000000000008</v>
      </c>
    </row>
    <row r="534" spans="1:8" ht="15" customHeight="1" x14ac:dyDescent="0.25">
      <c r="A534" s="8"/>
      <c r="B534" s="8"/>
      <c r="C534" s="8"/>
      <c r="D534" s="8"/>
      <c r="E534" s="8"/>
      <c r="F534" s="67" t="s">
        <v>3744</v>
      </c>
      <c r="G534" s="67"/>
      <c r="H534" s="17">
        <f>SUM(H533:H533)</f>
        <v>9.1300000000000008</v>
      </c>
    </row>
    <row r="535" spans="1:8" ht="15" customHeight="1" x14ac:dyDescent="0.25">
      <c r="A535" s="8"/>
      <c r="B535" s="8"/>
      <c r="C535" s="8"/>
      <c r="D535" s="8"/>
      <c r="E535" s="8"/>
      <c r="F535" s="68" t="s">
        <v>3745</v>
      </c>
      <c r="G535" s="68"/>
      <c r="H535" s="4">
        <f>ROUND(SUM(H527,H531,H534),2)</f>
        <v>13.33</v>
      </c>
    </row>
    <row r="536" spans="1:8" ht="9.9499999999999993" customHeight="1" x14ac:dyDescent="0.25">
      <c r="A536" s="8"/>
      <c r="B536" s="8"/>
      <c r="C536" s="8"/>
      <c r="D536" s="8"/>
      <c r="E536" s="8"/>
      <c r="F536" s="62"/>
      <c r="G536" s="62"/>
      <c r="H536" s="62"/>
    </row>
    <row r="537" spans="1:8" ht="20.100000000000001" customHeight="1" x14ac:dyDescent="0.25">
      <c r="A537" s="63" t="s">
        <v>6761</v>
      </c>
      <c r="B537" s="63"/>
      <c r="C537" s="63"/>
      <c r="D537" s="63"/>
      <c r="E537" s="63"/>
      <c r="F537" s="63"/>
      <c r="G537" s="63"/>
      <c r="H537" s="63"/>
    </row>
    <row r="538" spans="1:8" ht="15" customHeight="1" x14ac:dyDescent="0.25">
      <c r="A538" s="64" t="s">
        <v>3887</v>
      </c>
      <c r="B538" s="64"/>
      <c r="C538" s="65" t="s">
        <v>3</v>
      </c>
      <c r="D538" s="65"/>
      <c r="E538" s="12" t="s">
        <v>4</v>
      </c>
      <c r="F538" s="12" t="s">
        <v>3725</v>
      </c>
      <c r="G538" s="12" t="s">
        <v>3726</v>
      </c>
      <c r="H538" s="12" t="s">
        <v>3727</v>
      </c>
    </row>
    <row r="539" spans="1:8" ht="21" customHeight="1" x14ac:dyDescent="0.25">
      <c r="A539" s="13" t="s">
        <v>4263</v>
      </c>
      <c r="B539" s="14" t="s">
        <v>4264</v>
      </c>
      <c r="C539" s="66" t="s">
        <v>17</v>
      </c>
      <c r="D539" s="66"/>
      <c r="E539" s="13" t="s">
        <v>740</v>
      </c>
      <c r="F539" s="15">
        <v>1.0999999999999999E-2</v>
      </c>
      <c r="G539" s="16">
        <v>25</v>
      </c>
      <c r="H539" s="16">
        <f>TRUNC(TRUNC(F539,8)*G539,2)</f>
        <v>0.27</v>
      </c>
    </row>
    <row r="540" spans="1:8" ht="29.1" customHeight="1" x14ac:dyDescent="0.25">
      <c r="A540" s="13" t="s">
        <v>6762</v>
      </c>
      <c r="B540" s="14" t="s">
        <v>6763</v>
      </c>
      <c r="C540" s="66" t="s">
        <v>17</v>
      </c>
      <c r="D540" s="66"/>
      <c r="E540" s="13" t="s">
        <v>72</v>
      </c>
      <c r="F540" s="15">
        <v>0.67800000000000005</v>
      </c>
      <c r="G540" s="16">
        <v>11.82</v>
      </c>
      <c r="H540" s="16">
        <f>TRUNC(TRUNC(F540,8)*G540,2)</f>
        <v>8.01</v>
      </c>
    </row>
    <row r="541" spans="1:8" ht="29.1" customHeight="1" x14ac:dyDescent="0.25">
      <c r="A541" s="13" t="s">
        <v>6764</v>
      </c>
      <c r="B541" s="14" t="s">
        <v>6765</v>
      </c>
      <c r="C541" s="66" t="s">
        <v>17</v>
      </c>
      <c r="D541" s="66"/>
      <c r="E541" s="13" t="s">
        <v>178</v>
      </c>
      <c r="F541" s="15">
        <v>0.55600000000000005</v>
      </c>
      <c r="G541" s="16">
        <v>4.97</v>
      </c>
      <c r="H541" s="16">
        <f>TRUNC(TRUNC(F541,8)*G541,2)</f>
        <v>2.76</v>
      </c>
    </row>
    <row r="542" spans="1:8" ht="15" customHeight="1" x14ac:dyDescent="0.25">
      <c r="A542" s="8"/>
      <c r="B542" s="8"/>
      <c r="C542" s="8"/>
      <c r="D542" s="8"/>
      <c r="E542" s="8"/>
      <c r="F542" s="67" t="s">
        <v>3896</v>
      </c>
      <c r="G542" s="67"/>
      <c r="H542" s="17">
        <f>SUM(H539:H541)</f>
        <v>11.04</v>
      </c>
    </row>
    <row r="543" spans="1:8" ht="15" customHeight="1" x14ac:dyDescent="0.25">
      <c r="A543" s="64" t="s">
        <v>3872</v>
      </c>
      <c r="B543" s="64"/>
      <c r="C543" s="65" t="s">
        <v>3</v>
      </c>
      <c r="D543" s="65"/>
      <c r="E543" s="12" t="s">
        <v>4</v>
      </c>
      <c r="F543" s="12" t="s">
        <v>3725</v>
      </c>
      <c r="G543" s="12" t="s">
        <v>3726</v>
      </c>
      <c r="H543" s="12" t="s">
        <v>3727</v>
      </c>
    </row>
    <row r="544" spans="1:8" ht="21" customHeight="1" x14ac:dyDescent="0.25">
      <c r="A544" s="13" t="s">
        <v>4740</v>
      </c>
      <c r="B544" s="14" t="s">
        <v>4741</v>
      </c>
      <c r="C544" s="66" t="s">
        <v>17</v>
      </c>
      <c r="D544" s="66"/>
      <c r="E544" s="13" t="s">
        <v>25</v>
      </c>
      <c r="F544" s="15">
        <v>1.2999999999999999E-2</v>
      </c>
      <c r="G544" s="16">
        <v>25.12</v>
      </c>
      <c r="H544" s="16">
        <f>TRUNC(TRUNC(F544,8)*G544,2)</f>
        <v>0.32</v>
      </c>
    </row>
    <row r="545" spans="1:8" ht="15" customHeight="1" x14ac:dyDescent="0.25">
      <c r="A545" s="13" t="s">
        <v>4742</v>
      </c>
      <c r="B545" s="14" t="s">
        <v>4743</v>
      </c>
      <c r="C545" s="66" t="s">
        <v>17</v>
      </c>
      <c r="D545" s="66"/>
      <c r="E545" s="13" t="s">
        <v>25</v>
      </c>
      <c r="F545" s="15">
        <v>3.5999999999999997E-2</v>
      </c>
      <c r="G545" s="16">
        <v>33.29</v>
      </c>
      <c r="H545" s="16">
        <f>TRUNC(TRUNC(F545,8)*G545,2)</f>
        <v>1.19</v>
      </c>
    </row>
    <row r="546" spans="1:8" ht="18" customHeight="1" x14ac:dyDescent="0.25">
      <c r="A546" s="8"/>
      <c r="B546" s="8"/>
      <c r="C546" s="8"/>
      <c r="D546" s="8"/>
      <c r="E546" s="8"/>
      <c r="F546" s="67" t="s">
        <v>3875</v>
      </c>
      <c r="G546" s="67"/>
      <c r="H546" s="17">
        <f>SUM(H544:H545)</f>
        <v>1.51</v>
      </c>
    </row>
    <row r="547" spans="1:8" ht="15" customHeight="1" x14ac:dyDescent="0.25">
      <c r="A547" s="8"/>
      <c r="B547" s="8"/>
      <c r="C547" s="8"/>
      <c r="D547" s="8"/>
      <c r="E547" s="8"/>
      <c r="F547" s="68" t="s">
        <v>3745</v>
      </c>
      <c r="G547" s="68"/>
      <c r="H547" s="4">
        <f>ROUND(SUM(H542,H546),2)</f>
        <v>12.55</v>
      </c>
    </row>
    <row r="548" spans="1:8" ht="9.9499999999999993" customHeight="1" x14ac:dyDescent="0.25">
      <c r="A548" s="8"/>
      <c r="B548" s="8"/>
      <c r="C548" s="8"/>
      <c r="D548" s="8"/>
      <c r="E548" s="8"/>
      <c r="F548" s="62"/>
      <c r="G548" s="62"/>
      <c r="H548" s="62"/>
    </row>
    <row r="549" spans="1:8" ht="20.100000000000001" customHeight="1" x14ac:dyDescent="0.25">
      <c r="A549" s="63" t="s">
        <v>6766</v>
      </c>
      <c r="B549" s="63"/>
      <c r="C549" s="63"/>
      <c r="D549" s="63"/>
      <c r="E549" s="63"/>
      <c r="F549" s="63"/>
      <c r="G549" s="63"/>
      <c r="H549" s="63"/>
    </row>
    <row r="550" spans="1:8" ht="15" customHeight="1" x14ac:dyDescent="0.25">
      <c r="A550" s="64" t="s">
        <v>3887</v>
      </c>
      <c r="B550" s="64"/>
      <c r="C550" s="65" t="s">
        <v>3</v>
      </c>
      <c r="D550" s="65"/>
      <c r="E550" s="12" t="s">
        <v>4</v>
      </c>
      <c r="F550" s="12" t="s">
        <v>3725</v>
      </c>
      <c r="G550" s="12" t="s">
        <v>3726</v>
      </c>
      <c r="H550" s="12" t="s">
        <v>3727</v>
      </c>
    </row>
    <row r="551" spans="1:8" ht="21" customHeight="1" x14ac:dyDescent="0.25">
      <c r="A551" s="13" t="s">
        <v>4263</v>
      </c>
      <c r="B551" s="14" t="s">
        <v>4264</v>
      </c>
      <c r="C551" s="66" t="s">
        <v>17</v>
      </c>
      <c r="D551" s="66"/>
      <c r="E551" s="13" t="s">
        <v>740</v>
      </c>
      <c r="F551" s="15">
        <v>1.0999999999999999E-2</v>
      </c>
      <c r="G551" s="16">
        <v>25</v>
      </c>
      <c r="H551" s="16">
        <f>TRUNC(TRUNC(F551,8)*G551,2)</f>
        <v>0.27</v>
      </c>
    </row>
    <row r="552" spans="1:8" ht="29.1" customHeight="1" x14ac:dyDescent="0.25">
      <c r="A552" s="13" t="s">
        <v>6767</v>
      </c>
      <c r="B552" s="14" t="s">
        <v>6768</v>
      </c>
      <c r="C552" s="66" t="s">
        <v>17</v>
      </c>
      <c r="D552" s="66"/>
      <c r="E552" s="13" t="s">
        <v>72</v>
      </c>
      <c r="F552" s="15">
        <v>0.55500000000000005</v>
      </c>
      <c r="G552" s="16">
        <v>15.18</v>
      </c>
      <c r="H552" s="16">
        <f>TRUNC(TRUNC(F552,8)*G552,2)</f>
        <v>8.42</v>
      </c>
    </row>
    <row r="553" spans="1:8" ht="29.1" customHeight="1" x14ac:dyDescent="0.25">
      <c r="A553" s="13" t="s">
        <v>6764</v>
      </c>
      <c r="B553" s="14" t="s">
        <v>6765</v>
      </c>
      <c r="C553" s="66" t="s">
        <v>17</v>
      </c>
      <c r="D553" s="66"/>
      <c r="E553" s="13" t="s">
        <v>178</v>
      </c>
      <c r="F553" s="15">
        <v>0.45500000000000002</v>
      </c>
      <c r="G553" s="16">
        <v>4.97</v>
      </c>
      <c r="H553" s="16">
        <f>TRUNC(TRUNC(F553,8)*G553,2)</f>
        <v>2.2599999999999998</v>
      </c>
    </row>
    <row r="554" spans="1:8" ht="15" customHeight="1" x14ac:dyDescent="0.25">
      <c r="A554" s="8"/>
      <c r="B554" s="8"/>
      <c r="C554" s="8"/>
      <c r="D554" s="8"/>
      <c r="E554" s="8"/>
      <c r="F554" s="67" t="s">
        <v>3896</v>
      </c>
      <c r="G554" s="67"/>
      <c r="H554" s="17">
        <f>SUM(H551:H553)</f>
        <v>10.95</v>
      </c>
    </row>
    <row r="555" spans="1:8" ht="15" customHeight="1" x14ac:dyDescent="0.25">
      <c r="A555" s="64" t="s">
        <v>3872</v>
      </c>
      <c r="B555" s="64"/>
      <c r="C555" s="65" t="s">
        <v>3</v>
      </c>
      <c r="D555" s="65"/>
      <c r="E555" s="12" t="s">
        <v>4</v>
      </c>
      <c r="F555" s="12" t="s">
        <v>3725</v>
      </c>
      <c r="G555" s="12" t="s">
        <v>3726</v>
      </c>
      <c r="H555" s="12" t="s">
        <v>3727</v>
      </c>
    </row>
    <row r="556" spans="1:8" ht="21" customHeight="1" x14ac:dyDescent="0.25">
      <c r="A556" s="13" t="s">
        <v>4740</v>
      </c>
      <c r="B556" s="14" t="s">
        <v>4741</v>
      </c>
      <c r="C556" s="66" t="s">
        <v>17</v>
      </c>
      <c r="D556" s="66"/>
      <c r="E556" s="13" t="s">
        <v>25</v>
      </c>
      <c r="F556" s="15">
        <v>1.0999999999999999E-2</v>
      </c>
      <c r="G556" s="16">
        <v>25.12</v>
      </c>
      <c r="H556" s="16">
        <f>TRUNC(TRUNC(F556,8)*G556,2)</f>
        <v>0.27</v>
      </c>
    </row>
    <row r="557" spans="1:8" ht="15" customHeight="1" x14ac:dyDescent="0.25">
      <c r="A557" s="13" t="s">
        <v>4742</v>
      </c>
      <c r="B557" s="14" t="s">
        <v>4743</v>
      </c>
      <c r="C557" s="66" t="s">
        <v>17</v>
      </c>
      <c r="D557" s="66"/>
      <c r="E557" s="13" t="s">
        <v>25</v>
      </c>
      <c r="F557" s="15">
        <v>3.1E-2</v>
      </c>
      <c r="G557" s="16">
        <v>33.29</v>
      </c>
      <c r="H557" s="16">
        <f>TRUNC(TRUNC(F557,8)*G557,2)</f>
        <v>1.03</v>
      </c>
    </row>
    <row r="558" spans="1:8" ht="18" customHeight="1" x14ac:dyDescent="0.25">
      <c r="A558" s="8"/>
      <c r="B558" s="8"/>
      <c r="C558" s="8"/>
      <c r="D558" s="8"/>
      <c r="E558" s="8"/>
      <c r="F558" s="67" t="s">
        <v>3875</v>
      </c>
      <c r="G558" s="67"/>
      <c r="H558" s="17">
        <f>SUM(H556:H557)</f>
        <v>1.3</v>
      </c>
    </row>
    <row r="559" spans="1:8" ht="15" customHeight="1" x14ac:dyDescent="0.25">
      <c r="A559" s="8"/>
      <c r="B559" s="8"/>
      <c r="C559" s="8"/>
      <c r="D559" s="8"/>
      <c r="E559" s="8"/>
      <c r="F559" s="68" t="s">
        <v>3745</v>
      </c>
      <c r="G559" s="68"/>
      <c r="H559" s="4">
        <f>ROUND(SUM(H554,H558),2)</f>
        <v>12.25</v>
      </c>
    </row>
    <row r="560" spans="1:8" ht="9.9499999999999993" customHeight="1" x14ac:dyDescent="0.25">
      <c r="A560" s="8"/>
      <c r="B560" s="8"/>
      <c r="C560" s="8"/>
      <c r="D560" s="8"/>
      <c r="E560" s="8"/>
      <c r="F560" s="62"/>
      <c r="G560" s="62"/>
      <c r="H560" s="62"/>
    </row>
    <row r="561" spans="1:8" ht="20.100000000000001" customHeight="1" x14ac:dyDescent="0.25">
      <c r="A561" s="63" t="s">
        <v>6769</v>
      </c>
      <c r="B561" s="63"/>
      <c r="C561" s="63"/>
      <c r="D561" s="63"/>
      <c r="E561" s="63"/>
      <c r="F561" s="63"/>
      <c r="G561" s="63"/>
      <c r="H561" s="63"/>
    </row>
    <row r="562" spans="1:8" ht="15" customHeight="1" x14ac:dyDescent="0.25">
      <c r="A562" s="64" t="s">
        <v>3887</v>
      </c>
      <c r="B562" s="64"/>
      <c r="C562" s="65" t="s">
        <v>3</v>
      </c>
      <c r="D562" s="65"/>
      <c r="E562" s="12" t="s">
        <v>4</v>
      </c>
      <c r="F562" s="12" t="s">
        <v>3725</v>
      </c>
      <c r="G562" s="12" t="s">
        <v>3726</v>
      </c>
      <c r="H562" s="12" t="s">
        <v>3727</v>
      </c>
    </row>
    <row r="563" spans="1:8" ht="21" customHeight="1" x14ac:dyDescent="0.25">
      <c r="A563" s="13" t="s">
        <v>4263</v>
      </c>
      <c r="B563" s="14" t="s">
        <v>4264</v>
      </c>
      <c r="C563" s="66" t="s">
        <v>17</v>
      </c>
      <c r="D563" s="66"/>
      <c r="E563" s="13" t="s">
        <v>740</v>
      </c>
      <c r="F563" s="15">
        <v>1.0999999999999999E-2</v>
      </c>
      <c r="G563" s="16">
        <v>25</v>
      </c>
      <c r="H563" s="16">
        <f>TRUNC(TRUNC(F563,8)*G563,2)</f>
        <v>0.27</v>
      </c>
    </row>
    <row r="564" spans="1:8" ht="29.1" customHeight="1" x14ac:dyDescent="0.25">
      <c r="A564" s="13" t="s">
        <v>6373</v>
      </c>
      <c r="B564" s="14" t="s">
        <v>6374</v>
      </c>
      <c r="C564" s="66" t="s">
        <v>17</v>
      </c>
      <c r="D564" s="66"/>
      <c r="E564" s="13" t="s">
        <v>72</v>
      </c>
      <c r="F564" s="15">
        <v>0.39200000000000002</v>
      </c>
      <c r="G564" s="16">
        <v>21.78</v>
      </c>
      <c r="H564" s="16">
        <f>TRUNC(TRUNC(F564,8)*G564,2)</f>
        <v>8.5299999999999994</v>
      </c>
    </row>
    <row r="565" spans="1:8" ht="29.1" customHeight="1" x14ac:dyDescent="0.25">
      <c r="A565" s="13" t="s">
        <v>6764</v>
      </c>
      <c r="B565" s="14" t="s">
        <v>6765</v>
      </c>
      <c r="C565" s="66" t="s">
        <v>17</v>
      </c>
      <c r="D565" s="66"/>
      <c r="E565" s="13" t="s">
        <v>178</v>
      </c>
      <c r="F565" s="15">
        <v>0.32200000000000001</v>
      </c>
      <c r="G565" s="16">
        <v>4.97</v>
      </c>
      <c r="H565" s="16">
        <f>TRUNC(TRUNC(F565,8)*G565,2)</f>
        <v>1.6</v>
      </c>
    </row>
    <row r="566" spans="1:8" ht="15" customHeight="1" x14ac:dyDescent="0.25">
      <c r="A566" s="8"/>
      <c r="B566" s="8"/>
      <c r="C566" s="8"/>
      <c r="D566" s="8"/>
      <c r="E566" s="8"/>
      <c r="F566" s="67" t="s">
        <v>3896</v>
      </c>
      <c r="G566" s="67"/>
      <c r="H566" s="17">
        <f>SUM(H563:H565)</f>
        <v>10.399999999999999</v>
      </c>
    </row>
    <row r="567" spans="1:8" ht="15" customHeight="1" x14ac:dyDescent="0.25">
      <c r="A567" s="64" t="s">
        <v>3872</v>
      </c>
      <c r="B567" s="64"/>
      <c r="C567" s="65" t="s">
        <v>3</v>
      </c>
      <c r="D567" s="65"/>
      <c r="E567" s="12" t="s">
        <v>4</v>
      </c>
      <c r="F567" s="12" t="s">
        <v>3725</v>
      </c>
      <c r="G567" s="12" t="s">
        <v>3726</v>
      </c>
      <c r="H567" s="12" t="s">
        <v>3727</v>
      </c>
    </row>
    <row r="568" spans="1:8" ht="21" customHeight="1" x14ac:dyDescent="0.25">
      <c r="A568" s="13" t="s">
        <v>4740</v>
      </c>
      <c r="B568" s="14" t="s">
        <v>4741</v>
      </c>
      <c r="C568" s="66" t="s">
        <v>17</v>
      </c>
      <c r="D568" s="66"/>
      <c r="E568" s="13" t="s">
        <v>25</v>
      </c>
      <c r="F568" s="15">
        <v>8.0000000000000002E-3</v>
      </c>
      <c r="G568" s="16">
        <v>25.12</v>
      </c>
      <c r="H568" s="16">
        <f>TRUNC(TRUNC(F568,8)*G568,2)</f>
        <v>0.2</v>
      </c>
    </row>
    <row r="569" spans="1:8" ht="15" customHeight="1" x14ac:dyDescent="0.25">
      <c r="A569" s="13" t="s">
        <v>4742</v>
      </c>
      <c r="B569" s="14" t="s">
        <v>4743</v>
      </c>
      <c r="C569" s="66" t="s">
        <v>17</v>
      </c>
      <c r="D569" s="66"/>
      <c r="E569" s="13" t="s">
        <v>25</v>
      </c>
      <c r="F569" s="15">
        <v>2.4E-2</v>
      </c>
      <c r="G569" s="16">
        <v>33.29</v>
      </c>
      <c r="H569" s="16">
        <f>TRUNC(TRUNC(F569,8)*G569,2)</f>
        <v>0.79</v>
      </c>
    </row>
    <row r="570" spans="1:8" ht="18" customHeight="1" x14ac:dyDescent="0.25">
      <c r="A570" s="8"/>
      <c r="B570" s="8"/>
      <c r="C570" s="8"/>
      <c r="D570" s="8"/>
      <c r="E570" s="8"/>
      <c r="F570" s="67" t="s">
        <v>3875</v>
      </c>
      <c r="G570" s="67"/>
      <c r="H570" s="17">
        <f>SUM(H568:H569)</f>
        <v>0.99</v>
      </c>
    </row>
    <row r="571" spans="1:8" ht="15" customHeight="1" x14ac:dyDescent="0.25">
      <c r="A571" s="8"/>
      <c r="B571" s="8"/>
      <c r="C571" s="8"/>
      <c r="D571" s="8"/>
      <c r="E571" s="8"/>
      <c r="F571" s="68" t="s">
        <v>3745</v>
      </c>
      <c r="G571" s="68"/>
      <c r="H571" s="4">
        <f>ROUND(SUM(H566,H570),2)</f>
        <v>11.39</v>
      </c>
    </row>
    <row r="572" spans="1:8" ht="9.9499999999999993" customHeight="1" x14ac:dyDescent="0.25">
      <c r="A572" s="8"/>
      <c r="B572" s="8"/>
      <c r="C572" s="8"/>
      <c r="D572" s="8"/>
      <c r="E572" s="8"/>
      <c r="F572" s="62"/>
      <c r="G572" s="62"/>
      <c r="H572" s="62"/>
    </row>
    <row r="573" spans="1:8" ht="20.100000000000001" customHeight="1" x14ac:dyDescent="0.25">
      <c r="A573" s="63" t="s">
        <v>6770</v>
      </c>
      <c r="B573" s="63"/>
      <c r="C573" s="63"/>
      <c r="D573" s="63"/>
      <c r="E573" s="63"/>
      <c r="F573" s="63"/>
      <c r="G573" s="63"/>
      <c r="H573" s="63"/>
    </row>
    <row r="574" spans="1:8" ht="15" customHeight="1" x14ac:dyDescent="0.25">
      <c r="A574" s="64" t="s">
        <v>3887</v>
      </c>
      <c r="B574" s="64"/>
      <c r="C574" s="65" t="s">
        <v>3</v>
      </c>
      <c r="D574" s="65"/>
      <c r="E574" s="12" t="s">
        <v>4</v>
      </c>
      <c r="F574" s="12" t="s">
        <v>3725</v>
      </c>
      <c r="G574" s="12" t="s">
        <v>3726</v>
      </c>
      <c r="H574" s="12" t="s">
        <v>3727</v>
      </c>
    </row>
    <row r="575" spans="1:8" ht="15" customHeight="1" x14ac:dyDescent="0.25">
      <c r="A575" s="13" t="s">
        <v>5384</v>
      </c>
      <c r="B575" s="14" t="s">
        <v>5385</v>
      </c>
      <c r="C575" s="66" t="s">
        <v>17</v>
      </c>
      <c r="D575" s="66"/>
      <c r="E575" s="13" t="s">
        <v>740</v>
      </c>
      <c r="F575" s="15">
        <v>1</v>
      </c>
      <c r="G575" s="16">
        <v>6.89</v>
      </c>
      <c r="H575" s="16">
        <f>TRUNC(TRUNC(F575,8)*G575,2)</f>
        <v>6.89</v>
      </c>
    </row>
    <row r="576" spans="1:8" ht="15" customHeight="1" x14ac:dyDescent="0.25">
      <c r="A576" s="8"/>
      <c r="B576" s="8"/>
      <c r="C576" s="8"/>
      <c r="D576" s="8"/>
      <c r="E576" s="8"/>
      <c r="F576" s="67" t="s">
        <v>3896</v>
      </c>
      <c r="G576" s="67"/>
      <c r="H576" s="17">
        <f>SUM(H575:H575)</f>
        <v>6.89</v>
      </c>
    </row>
    <row r="577" spans="1:8" ht="15" customHeight="1" x14ac:dyDescent="0.25">
      <c r="A577" s="64" t="s">
        <v>3872</v>
      </c>
      <c r="B577" s="64"/>
      <c r="C577" s="65" t="s">
        <v>3</v>
      </c>
      <c r="D577" s="65"/>
      <c r="E577" s="12" t="s">
        <v>4</v>
      </c>
      <c r="F577" s="12" t="s">
        <v>3725</v>
      </c>
      <c r="G577" s="12" t="s">
        <v>3726</v>
      </c>
      <c r="H577" s="12" t="s">
        <v>3727</v>
      </c>
    </row>
    <row r="578" spans="1:8" ht="21" customHeight="1" x14ac:dyDescent="0.25">
      <c r="A578" s="13" t="s">
        <v>4740</v>
      </c>
      <c r="B578" s="14" t="s">
        <v>4741</v>
      </c>
      <c r="C578" s="66" t="s">
        <v>17</v>
      </c>
      <c r="D578" s="66"/>
      <c r="E578" s="13" t="s">
        <v>25</v>
      </c>
      <c r="F578" s="15">
        <v>4.1000000000000002E-2</v>
      </c>
      <c r="G578" s="16">
        <v>25.12</v>
      </c>
      <c r="H578" s="16">
        <f>TRUNC(TRUNC(F578,8)*G578,2)</f>
        <v>1.02</v>
      </c>
    </row>
    <row r="579" spans="1:8" ht="15" customHeight="1" x14ac:dyDescent="0.25">
      <c r="A579" s="13" t="s">
        <v>4742</v>
      </c>
      <c r="B579" s="14" t="s">
        <v>4743</v>
      </c>
      <c r="C579" s="66" t="s">
        <v>17</v>
      </c>
      <c r="D579" s="66"/>
      <c r="E579" s="13" t="s">
        <v>25</v>
      </c>
      <c r="F579" s="15">
        <v>6.1499999999999999E-2</v>
      </c>
      <c r="G579" s="16">
        <v>33.29</v>
      </c>
      <c r="H579" s="16">
        <f>TRUNC(TRUNC(F579,8)*G579,2)</f>
        <v>2.04</v>
      </c>
    </row>
    <row r="580" spans="1:8" ht="18" customHeight="1" x14ac:dyDescent="0.25">
      <c r="A580" s="8"/>
      <c r="B580" s="8"/>
      <c r="C580" s="8"/>
      <c r="D580" s="8"/>
      <c r="E580" s="8"/>
      <c r="F580" s="67" t="s">
        <v>3875</v>
      </c>
      <c r="G580" s="67"/>
      <c r="H580" s="17">
        <f>SUM(H578:H579)</f>
        <v>3.06</v>
      </c>
    </row>
    <row r="581" spans="1:8" ht="15" customHeight="1" x14ac:dyDescent="0.25">
      <c r="A581" s="8"/>
      <c r="B581" s="8"/>
      <c r="C581" s="8"/>
      <c r="D581" s="8"/>
      <c r="E581" s="8"/>
      <c r="F581" s="68" t="s">
        <v>3745</v>
      </c>
      <c r="G581" s="68"/>
      <c r="H581" s="4">
        <f>ROUND(SUM(H576,H580),2)</f>
        <v>9.9499999999999993</v>
      </c>
    </row>
    <row r="582" spans="1:8" ht="9.9499999999999993" customHeight="1" x14ac:dyDescent="0.25">
      <c r="A582" s="8"/>
      <c r="B582" s="8"/>
      <c r="C582" s="8"/>
      <c r="D582" s="8"/>
      <c r="E582" s="8"/>
      <c r="F582" s="62"/>
      <c r="G582" s="62"/>
      <c r="H582" s="62"/>
    </row>
    <row r="583" spans="1:8" ht="20.100000000000001" customHeight="1" x14ac:dyDescent="0.25">
      <c r="A583" s="63" t="s">
        <v>6771</v>
      </c>
      <c r="B583" s="63"/>
      <c r="C583" s="63"/>
      <c r="D583" s="63"/>
      <c r="E583" s="63"/>
      <c r="F583" s="63"/>
      <c r="G583" s="63"/>
      <c r="H583" s="63"/>
    </row>
    <row r="584" spans="1:8" ht="15" customHeight="1" x14ac:dyDescent="0.25">
      <c r="A584" s="64" t="s">
        <v>3724</v>
      </c>
      <c r="B584" s="64"/>
      <c r="C584" s="65" t="s">
        <v>3</v>
      </c>
      <c r="D584" s="65"/>
      <c r="E584" s="12" t="s">
        <v>4</v>
      </c>
      <c r="F584" s="12" t="s">
        <v>3725</v>
      </c>
      <c r="G584" s="12" t="s">
        <v>3726</v>
      </c>
      <c r="H584" s="12" t="s">
        <v>3727</v>
      </c>
    </row>
    <row r="585" spans="1:8" ht="21" customHeight="1" x14ac:dyDescent="0.25">
      <c r="A585" s="13" t="s">
        <v>3798</v>
      </c>
      <c r="B585" s="14" t="s">
        <v>3799</v>
      </c>
      <c r="C585" s="66" t="s">
        <v>17</v>
      </c>
      <c r="D585" s="66"/>
      <c r="E585" s="13" t="s">
        <v>25</v>
      </c>
      <c r="F585" s="15">
        <v>1</v>
      </c>
      <c r="G585" s="16">
        <v>4.5199999999999996</v>
      </c>
      <c r="H585" s="16">
        <f t="shared" ref="H585:H590" si="5">TRUNC(TRUNC(F585,8)*G585,2)</f>
        <v>4.5199999999999996</v>
      </c>
    </row>
    <row r="586" spans="1:8" ht="21" customHeight="1" x14ac:dyDescent="0.25">
      <c r="A586" s="13" t="s">
        <v>6677</v>
      </c>
      <c r="B586" s="14" t="s">
        <v>6678</v>
      </c>
      <c r="C586" s="66" t="s">
        <v>17</v>
      </c>
      <c r="D586" s="66"/>
      <c r="E586" s="13" t="s">
        <v>25</v>
      </c>
      <c r="F586" s="15">
        <v>1</v>
      </c>
      <c r="G586" s="16">
        <v>0.89</v>
      </c>
      <c r="H586" s="16">
        <f t="shared" si="5"/>
        <v>0.89</v>
      </c>
    </row>
    <row r="587" spans="1:8" ht="21" customHeight="1" x14ac:dyDescent="0.25">
      <c r="A587" s="13" t="s">
        <v>3754</v>
      </c>
      <c r="B587" s="14" t="s">
        <v>3755</v>
      </c>
      <c r="C587" s="66" t="s">
        <v>17</v>
      </c>
      <c r="D587" s="66"/>
      <c r="E587" s="13" t="s">
        <v>25</v>
      </c>
      <c r="F587" s="15">
        <v>1</v>
      </c>
      <c r="G587" s="16">
        <v>1.43</v>
      </c>
      <c r="H587" s="16">
        <f t="shared" si="5"/>
        <v>1.43</v>
      </c>
    </row>
    <row r="588" spans="1:8" ht="29.1" customHeight="1" x14ac:dyDescent="0.25">
      <c r="A588" s="13" t="s">
        <v>6679</v>
      </c>
      <c r="B588" s="14" t="s">
        <v>6680</v>
      </c>
      <c r="C588" s="66" t="s">
        <v>17</v>
      </c>
      <c r="D588" s="66"/>
      <c r="E588" s="13" t="s">
        <v>25</v>
      </c>
      <c r="F588" s="15">
        <v>1</v>
      </c>
      <c r="G588" s="16">
        <v>0.01</v>
      </c>
      <c r="H588" s="16">
        <f t="shared" si="5"/>
        <v>0.01</v>
      </c>
    </row>
    <row r="589" spans="1:8" ht="21" customHeight="1" x14ac:dyDescent="0.25">
      <c r="A589" s="13" t="s">
        <v>3758</v>
      </c>
      <c r="B589" s="14" t="s">
        <v>3759</v>
      </c>
      <c r="C589" s="66" t="s">
        <v>17</v>
      </c>
      <c r="D589" s="66"/>
      <c r="E589" s="13" t="s">
        <v>25</v>
      </c>
      <c r="F589" s="15">
        <v>1</v>
      </c>
      <c r="G589" s="16">
        <v>0.08</v>
      </c>
      <c r="H589" s="16">
        <f t="shared" si="5"/>
        <v>0.08</v>
      </c>
    </row>
    <row r="590" spans="1:8" ht="21" customHeight="1" x14ac:dyDescent="0.25">
      <c r="A590" s="13" t="s">
        <v>3804</v>
      </c>
      <c r="B590" s="14" t="s">
        <v>3805</v>
      </c>
      <c r="C590" s="66" t="s">
        <v>17</v>
      </c>
      <c r="D590" s="66"/>
      <c r="E590" s="13" t="s">
        <v>25</v>
      </c>
      <c r="F590" s="15">
        <v>1</v>
      </c>
      <c r="G590" s="16">
        <v>0.85</v>
      </c>
      <c r="H590" s="16">
        <f t="shared" si="5"/>
        <v>0.85</v>
      </c>
    </row>
    <row r="591" spans="1:8" ht="15" customHeight="1" x14ac:dyDescent="0.25">
      <c r="A591" s="8"/>
      <c r="B591" s="8"/>
      <c r="C591" s="8"/>
      <c r="D591" s="8"/>
      <c r="E591" s="8"/>
      <c r="F591" s="67" t="s">
        <v>3736</v>
      </c>
      <c r="G591" s="67"/>
      <c r="H591" s="17">
        <f>SUM(H585:H590)</f>
        <v>7.7799999999999985</v>
      </c>
    </row>
    <row r="592" spans="1:8" ht="15" customHeight="1" x14ac:dyDescent="0.25">
      <c r="A592" s="64" t="s">
        <v>3737</v>
      </c>
      <c r="B592" s="64"/>
      <c r="C592" s="65" t="s">
        <v>3</v>
      </c>
      <c r="D592" s="65"/>
      <c r="E592" s="12" t="s">
        <v>4</v>
      </c>
      <c r="F592" s="12" t="s">
        <v>3725</v>
      </c>
      <c r="G592" s="12" t="s">
        <v>3726</v>
      </c>
      <c r="H592" s="12" t="s">
        <v>3727</v>
      </c>
    </row>
    <row r="593" spans="1:8" ht="15" customHeight="1" x14ac:dyDescent="0.25">
      <c r="A593" s="13" t="s">
        <v>6772</v>
      </c>
      <c r="B593" s="14" t="s">
        <v>6773</v>
      </c>
      <c r="C593" s="66" t="s">
        <v>17</v>
      </c>
      <c r="D593" s="66"/>
      <c r="E593" s="13" t="s">
        <v>25</v>
      </c>
      <c r="F593" s="15">
        <v>1</v>
      </c>
      <c r="G593" s="16">
        <v>20.39</v>
      </c>
      <c r="H593" s="16">
        <f>TRUNC(TRUNC(F593,8)*G593,2)</f>
        <v>20.39</v>
      </c>
    </row>
    <row r="594" spans="1:8" ht="15" customHeight="1" x14ac:dyDescent="0.25">
      <c r="A594" s="8"/>
      <c r="B594" s="8"/>
      <c r="C594" s="8"/>
      <c r="D594" s="8"/>
      <c r="E594" s="8"/>
      <c r="F594" s="67" t="s">
        <v>3740</v>
      </c>
      <c r="G594" s="67"/>
      <c r="H594" s="17">
        <f>SUM(H593:H593)</f>
        <v>20.39</v>
      </c>
    </row>
    <row r="595" spans="1:8" ht="15" customHeight="1" x14ac:dyDescent="0.25">
      <c r="A595" s="64" t="s">
        <v>3741</v>
      </c>
      <c r="B595" s="64"/>
      <c r="C595" s="65" t="s">
        <v>3</v>
      </c>
      <c r="D595" s="65"/>
      <c r="E595" s="12" t="s">
        <v>4</v>
      </c>
      <c r="F595" s="12" t="s">
        <v>3725</v>
      </c>
      <c r="G595" s="12" t="s">
        <v>3726</v>
      </c>
      <c r="H595" s="12" t="s">
        <v>3727</v>
      </c>
    </row>
    <row r="596" spans="1:8" ht="21" customHeight="1" x14ac:dyDescent="0.25">
      <c r="A596" s="13" t="s">
        <v>6774</v>
      </c>
      <c r="B596" s="14" t="s">
        <v>6775</v>
      </c>
      <c r="C596" s="66" t="s">
        <v>17</v>
      </c>
      <c r="D596" s="66"/>
      <c r="E596" s="13" t="s">
        <v>25</v>
      </c>
      <c r="F596" s="15">
        <v>1</v>
      </c>
      <c r="G596" s="16">
        <v>0.3</v>
      </c>
      <c r="H596" s="16">
        <f>TRUNC(TRUNC(F596,8)*G596,2)</f>
        <v>0.3</v>
      </c>
    </row>
    <row r="597" spans="1:8" ht="15" customHeight="1" x14ac:dyDescent="0.25">
      <c r="A597" s="8"/>
      <c r="B597" s="8"/>
      <c r="C597" s="8"/>
      <c r="D597" s="8"/>
      <c r="E597" s="8"/>
      <c r="F597" s="67" t="s">
        <v>3744</v>
      </c>
      <c r="G597" s="67"/>
      <c r="H597" s="17">
        <f>SUM(H596:H596)</f>
        <v>0.3</v>
      </c>
    </row>
    <row r="598" spans="1:8" ht="15" customHeight="1" x14ac:dyDescent="0.25">
      <c r="A598" s="8"/>
      <c r="B598" s="8"/>
      <c r="C598" s="8"/>
      <c r="D598" s="8"/>
      <c r="E598" s="8"/>
      <c r="F598" s="68" t="s">
        <v>3745</v>
      </c>
      <c r="G598" s="68"/>
      <c r="H598" s="4">
        <f>ROUND(SUM(H591,H594,H597),2)</f>
        <v>28.47</v>
      </c>
    </row>
    <row r="599" spans="1:8" ht="9.9499999999999993" customHeight="1" x14ac:dyDescent="0.25">
      <c r="A599" s="8"/>
      <c r="B599" s="8"/>
      <c r="C599" s="8"/>
      <c r="D599" s="8"/>
      <c r="E599" s="8"/>
      <c r="F599" s="62"/>
      <c r="G599" s="62"/>
      <c r="H599" s="62"/>
    </row>
    <row r="600" spans="1:8" ht="20.100000000000001" customHeight="1" x14ac:dyDescent="0.25">
      <c r="A600" s="63" t="s">
        <v>6776</v>
      </c>
      <c r="B600" s="63"/>
      <c r="C600" s="63"/>
      <c r="D600" s="63"/>
      <c r="E600" s="63"/>
      <c r="F600" s="63"/>
      <c r="G600" s="63"/>
      <c r="H600" s="63"/>
    </row>
    <row r="601" spans="1:8" ht="15" customHeight="1" x14ac:dyDescent="0.25">
      <c r="A601" s="64" t="s">
        <v>3865</v>
      </c>
      <c r="B601" s="64"/>
      <c r="C601" s="65" t="s">
        <v>3</v>
      </c>
      <c r="D601" s="65"/>
      <c r="E601" s="12" t="s">
        <v>4</v>
      </c>
      <c r="F601" s="12" t="s">
        <v>3725</v>
      </c>
      <c r="G601" s="12" t="s">
        <v>3726</v>
      </c>
      <c r="H601" s="12" t="s">
        <v>3727</v>
      </c>
    </row>
    <row r="602" spans="1:8" ht="45.95" customHeight="1" x14ac:dyDescent="0.25">
      <c r="A602" s="13" t="s">
        <v>3904</v>
      </c>
      <c r="B602" s="14" t="s">
        <v>3905</v>
      </c>
      <c r="C602" s="66" t="s">
        <v>17</v>
      </c>
      <c r="D602" s="66"/>
      <c r="E602" s="13" t="s">
        <v>3868</v>
      </c>
      <c r="F602" s="15">
        <v>0.98652010000000001</v>
      </c>
      <c r="G602" s="16">
        <v>79.900000000000006</v>
      </c>
      <c r="H602" s="16">
        <f>TRUNC(TRUNC(F602,8)*G602,2)</f>
        <v>78.819999999999993</v>
      </c>
    </row>
    <row r="603" spans="1:8" ht="45.95" customHeight="1" x14ac:dyDescent="0.25">
      <c r="A603" s="13" t="s">
        <v>3906</v>
      </c>
      <c r="B603" s="14" t="s">
        <v>3907</v>
      </c>
      <c r="C603" s="66" t="s">
        <v>17</v>
      </c>
      <c r="D603" s="66"/>
      <c r="E603" s="13" t="s">
        <v>3829</v>
      </c>
      <c r="F603" s="15">
        <v>7.4779999999999999E-2</v>
      </c>
      <c r="G603" s="16">
        <v>283.47000000000003</v>
      </c>
      <c r="H603" s="16">
        <f>TRUNC(TRUNC(F603,8)*G603,2)</f>
        <v>21.19</v>
      </c>
    </row>
    <row r="604" spans="1:8" ht="18" customHeight="1" x14ac:dyDescent="0.25">
      <c r="A604" s="8"/>
      <c r="B604" s="8"/>
      <c r="C604" s="8"/>
      <c r="D604" s="8"/>
      <c r="E604" s="8"/>
      <c r="F604" s="67" t="s">
        <v>3871</v>
      </c>
      <c r="G604" s="67"/>
      <c r="H604" s="17">
        <f>SUM(H602:H603)</f>
        <v>100.00999999999999</v>
      </c>
    </row>
    <row r="605" spans="1:8" ht="15" customHeight="1" x14ac:dyDescent="0.25">
      <c r="A605" s="64" t="s">
        <v>3887</v>
      </c>
      <c r="B605" s="64"/>
      <c r="C605" s="65" t="s">
        <v>3</v>
      </c>
      <c r="D605" s="65"/>
      <c r="E605" s="12" t="s">
        <v>4</v>
      </c>
      <c r="F605" s="12" t="s">
        <v>3725</v>
      </c>
      <c r="G605" s="12" t="s">
        <v>3726</v>
      </c>
      <c r="H605" s="12" t="s">
        <v>3727</v>
      </c>
    </row>
    <row r="606" spans="1:8" ht="15" customHeight="1" x14ac:dyDescent="0.25">
      <c r="A606" s="13" t="s">
        <v>6515</v>
      </c>
      <c r="B606" s="14" t="s">
        <v>6516</v>
      </c>
      <c r="C606" s="66" t="s">
        <v>17</v>
      </c>
      <c r="D606" s="66"/>
      <c r="E606" s="13" t="s">
        <v>178</v>
      </c>
      <c r="F606" s="15">
        <v>10</v>
      </c>
      <c r="G606" s="16">
        <v>39.5</v>
      </c>
      <c r="H606" s="16">
        <f>TRUNC(TRUNC(F606,8)*G606,2)</f>
        <v>395</v>
      </c>
    </row>
    <row r="607" spans="1:8" ht="15" customHeight="1" x14ac:dyDescent="0.25">
      <c r="A607" s="8"/>
      <c r="B607" s="8"/>
      <c r="C607" s="8"/>
      <c r="D607" s="8"/>
      <c r="E607" s="8"/>
      <c r="F607" s="67" t="s">
        <v>3896</v>
      </c>
      <c r="G607" s="67"/>
      <c r="H607" s="17">
        <f>SUM(H606:H606)</f>
        <v>395</v>
      </c>
    </row>
    <row r="608" spans="1:8" ht="15" customHeight="1" x14ac:dyDescent="0.25">
      <c r="A608" s="64" t="s">
        <v>3872</v>
      </c>
      <c r="B608" s="64"/>
      <c r="C608" s="65" t="s">
        <v>3</v>
      </c>
      <c r="D608" s="65"/>
      <c r="E608" s="12" t="s">
        <v>4</v>
      </c>
      <c r="F608" s="12" t="s">
        <v>3725</v>
      </c>
      <c r="G608" s="12" t="s">
        <v>3726</v>
      </c>
      <c r="H608" s="12" t="s">
        <v>3727</v>
      </c>
    </row>
    <row r="609" spans="1:8" ht="21" customHeight="1" x14ac:dyDescent="0.25">
      <c r="A609" s="13" t="s">
        <v>4267</v>
      </c>
      <c r="B609" s="14" t="s">
        <v>4268</v>
      </c>
      <c r="C609" s="66" t="s">
        <v>17</v>
      </c>
      <c r="D609" s="66"/>
      <c r="E609" s="13" t="s">
        <v>25</v>
      </c>
      <c r="F609" s="15">
        <v>0.97521820000000004</v>
      </c>
      <c r="G609" s="16">
        <v>25.56</v>
      </c>
      <c r="H609" s="16">
        <f>TRUNC(TRUNC(F609,8)*G609,2)</f>
        <v>24.92</v>
      </c>
    </row>
    <row r="610" spans="1:8" ht="15" customHeight="1" x14ac:dyDescent="0.25">
      <c r="A610" s="13" t="s">
        <v>4269</v>
      </c>
      <c r="B610" s="14" t="s">
        <v>4270</v>
      </c>
      <c r="C610" s="66" t="s">
        <v>17</v>
      </c>
      <c r="D610" s="66"/>
      <c r="E610" s="13" t="s">
        <v>25</v>
      </c>
      <c r="F610" s="15">
        <v>4.3884818000000001</v>
      </c>
      <c r="G610" s="16">
        <v>33.94</v>
      </c>
      <c r="H610" s="16">
        <f>TRUNC(TRUNC(F610,8)*G610,2)</f>
        <v>148.94</v>
      </c>
    </row>
    <row r="611" spans="1:8" ht="18" customHeight="1" x14ac:dyDescent="0.25">
      <c r="A611" s="8"/>
      <c r="B611" s="8"/>
      <c r="C611" s="8"/>
      <c r="D611" s="8"/>
      <c r="E611" s="8"/>
      <c r="F611" s="67" t="s">
        <v>3875</v>
      </c>
      <c r="G611" s="67"/>
      <c r="H611" s="17">
        <f>SUM(H609:H610)</f>
        <v>173.86</v>
      </c>
    </row>
    <row r="612" spans="1:8" ht="15" customHeight="1" x14ac:dyDescent="0.25">
      <c r="A612" s="8"/>
      <c r="B612" s="8"/>
      <c r="C612" s="8"/>
      <c r="D612" s="8"/>
      <c r="E612" s="8"/>
      <c r="F612" s="68" t="s">
        <v>3745</v>
      </c>
      <c r="G612" s="68"/>
      <c r="H612" s="4">
        <f>ROUND(SUM(H604,H607,H611),2)</f>
        <v>668.87</v>
      </c>
    </row>
    <row r="613" spans="1:8" ht="9.9499999999999993" customHeight="1" x14ac:dyDescent="0.25">
      <c r="A613" s="8"/>
      <c r="B613" s="8"/>
      <c r="C613" s="8"/>
      <c r="D613" s="8"/>
      <c r="E613" s="8"/>
      <c r="F613" s="62"/>
      <c r="G613" s="62"/>
      <c r="H613" s="62"/>
    </row>
    <row r="614" spans="1:8" ht="20.100000000000001" customHeight="1" x14ac:dyDescent="0.25">
      <c r="A614" s="63" t="s">
        <v>6777</v>
      </c>
      <c r="B614" s="63"/>
      <c r="C614" s="63"/>
      <c r="D614" s="63"/>
      <c r="E614" s="63"/>
      <c r="F614" s="63"/>
      <c r="G614" s="63"/>
      <c r="H614" s="63"/>
    </row>
    <row r="615" spans="1:8" ht="15" customHeight="1" x14ac:dyDescent="0.25">
      <c r="A615" s="64" t="s">
        <v>3724</v>
      </c>
      <c r="B615" s="64"/>
      <c r="C615" s="65" t="s">
        <v>3</v>
      </c>
      <c r="D615" s="65"/>
      <c r="E615" s="12" t="s">
        <v>4</v>
      </c>
      <c r="F615" s="12" t="s">
        <v>3725</v>
      </c>
      <c r="G615" s="12" t="s">
        <v>3726</v>
      </c>
      <c r="H615" s="12" t="s">
        <v>3727</v>
      </c>
    </row>
    <row r="616" spans="1:8" ht="21" customHeight="1" x14ac:dyDescent="0.25">
      <c r="A616" s="13" t="s">
        <v>3798</v>
      </c>
      <c r="B616" s="14" t="s">
        <v>3799</v>
      </c>
      <c r="C616" s="66" t="s">
        <v>17</v>
      </c>
      <c r="D616" s="66"/>
      <c r="E616" s="13" t="s">
        <v>25</v>
      </c>
      <c r="F616" s="15">
        <v>1</v>
      </c>
      <c r="G616" s="16">
        <v>4.5199999999999996</v>
      </c>
      <c r="H616" s="16">
        <f t="shared" ref="H616:H621" si="6">TRUNC(TRUNC(F616,8)*G616,2)</f>
        <v>4.5199999999999996</v>
      </c>
    </row>
    <row r="617" spans="1:8" ht="21" customHeight="1" x14ac:dyDescent="0.25">
      <c r="A617" s="13" t="s">
        <v>6778</v>
      </c>
      <c r="B617" s="14" t="s">
        <v>6779</v>
      </c>
      <c r="C617" s="66" t="s">
        <v>17</v>
      </c>
      <c r="D617" s="66"/>
      <c r="E617" s="13" t="s">
        <v>25</v>
      </c>
      <c r="F617" s="15">
        <v>1</v>
      </c>
      <c r="G617" s="16">
        <v>1.26</v>
      </c>
      <c r="H617" s="16">
        <f t="shared" si="6"/>
        <v>1.26</v>
      </c>
    </row>
    <row r="618" spans="1:8" ht="21" customHeight="1" x14ac:dyDescent="0.25">
      <c r="A618" s="13" t="s">
        <v>3754</v>
      </c>
      <c r="B618" s="14" t="s">
        <v>3755</v>
      </c>
      <c r="C618" s="66" t="s">
        <v>17</v>
      </c>
      <c r="D618" s="66"/>
      <c r="E618" s="13" t="s">
        <v>25</v>
      </c>
      <c r="F618" s="15">
        <v>1</v>
      </c>
      <c r="G618" s="16">
        <v>1.43</v>
      </c>
      <c r="H618" s="16">
        <f t="shared" si="6"/>
        <v>1.43</v>
      </c>
    </row>
    <row r="619" spans="1:8" ht="21" customHeight="1" x14ac:dyDescent="0.25">
      <c r="A619" s="13" t="s">
        <v>6780</v>
      </c>
      <c r="B619" s="14" t="s">
        <v>6781</v>
      </c>
      <c r="C619" s="66" t="s">
        <v>17</v>
      </c>
      <c r="D619" s="66"/>
      <c r="E619" s="13" t="s">
        <v>25</v>
      </c>
      <c r="F619" s="15">
        <v>1</v>
      </c>
      <c r="G619" s="16">
        <v>0.86</v>
      </c>
      <c r="H619" s="16">
        <f t="shared" si="6"/>
        <v>0.86</v>
      </c>
    </row>
    <row r="620" spans="1:8" ht="21" customHeight="1" x14ac:dyDescent="0.25">
      <c r="A620" s="13" t="s">
        <v>3758</v>
      </c>
      <c r="B620" s="14" t="s">
        <v>3759</v>
      </c>
      <c r="C620" s="66" t="s">
        <v>17</v>
      </c>
      <c r="D620" s="66"/>
      <c r="E620" s="13" t="s">
        <v>25</v>
      </c>
      <c r="F620" s="15">
        <v>1</v>
      </c>
      <c r="G620" s="16">
        <v>0.08</v>
      </c>
      <c r="H620" s="16">
        <f t="shared" si="6"/>
        <v>0.08</v>
      </c>
    </row>
    <row r="621" spans="1:8" ht="21" customHeight="1" x14ac:dyDescent="0.25">
      <c r="A621" s="13" t="s">
        <v>3804</v>
      </c>
      <c r="B621" s="14" t="s">
        <v>3805</v>
      </c>
      <c r="C621" s="66" t="s">
        <v>17</v>
      </c>
      <c r="D621" s="66"/>
      <c r="E621" s="13" t="s">
        <v>25</v>
      </c>
      <c r="F621" s="15">
        <v>1</v>
      </c>
      <c r="G621" s="16">
        <v>0.85</v>
      </c>
      <c r="H621" s="16">
        <f t="shared" si="6"/>
        <v>0.85</v>
      </c>
    </row>
    <row r="622" spans="1:8" ht="15" customHeight="1" x14ac:dyDescent="0.25">
      <c r="A622" s="8"/>
      <c r="B622" s="8"/>
      <c r="C622" s="8"/>
      <c r="D622" s="8"/>
      <c r="E622" s="8"/>
      <c r="F622" s="67" t="s">
        <v>3736</v>
      </c>
      <c r="G622" s="67"/>
      <c r="H622" s="17">
        <f>SUM(H616:H621)</f>
        <v>8.9999999999999982</v>
      </c>
    </row>
    <row r="623" spans="1:8" ht="15" customHeight="1" x14ac:dyDescent="0.25">
      <c r="A623" s="64" t="s">
        <v>3737</v>
      </c>
      <c r="B623" s="64"/>
      <c r="C623" s="65" t="s">
        <v>3</v>
      </c>
      <c r="D623" s="65"/>
      <c r="E623" s="12" t="s">
        <v>4</v>
      </c>
      <c r="F623" s="12" t="s">
        <v>3725</v>
      </c>
      <c r="G623" s="12" t="s">
        <v>3726</v>
      </c>
      <c r="H623" s="12" t="s">
        <v>3727</v>
      </c>
    </row>
    <row r="624" spans="1:8" ht="15" customHeight="1" x14ac:dyDescent="0.25">
      <c r="A624" s="13" t="s">
        <v>6782</v>
      </c>
      <c r="B624" s="14" t="s">
        <v>6783</v>
      </c>
      <c r="C624" s="66" t="s">
        <v>17</v>
      </c>
      <c r="D624" s="66"/>
      <c r="E624" s="13" t="s">
        <v>25</v>
      </c>
      <c r="F624" s="15">
        <v>1</v>
      </c>
      <c r="G624" s="16">
        <v>15.97</v>
      </c>
      <c r="H624" s="16">
        <f>TRUNC(TRUNC(F624,8)*G624,2)</f>
        <v>15.97</v>
      </c>
    </row>
    <row r="625" spans="1:8" ht="15" customHeight="1" x14ac:dyDescent="0.25">
      <c r="A625" s="8"/>
      <c r="B625" s="8"/>
      <c r="C625" s="8"/>
      <c r="D625" s="8"/>
      <c r="E625" s="8"/>
      <c r="F625" s="67" t="s">
        <v>3740</v>
      </c>
      <c r="G625" s="67"/>
      <c r="H625" s="17">
        <f>SUM(H624:H624)</f>
        <v>15.97</v>
      </c>
    </row>
    <row r="626" spans="1:8" ht="15" customHeight="1" x14ac:dyDescent="0.25">
      <c r="A626" s="64" t="s">
        <v>3741</v>
      </c>
      <c r="B626" s="64"/>
      <c r="C626" s="65" t="s">
        <v>3</v>
      </c>
      <c r="D626" s="65"/>
      <c r="E626" s="12" t="s">
        <v>4</v>
      </c>
      <c r="F626" s="12" t="s">
        <v>3725</v>
      </c>
      <c r="G626" s="12" t="s">
        <v>3726</v>
      </c>
      <c r="H626" s="12" t="s">
        <v>3727</v>
      </c>
    </row>
    <row r="627" spans="1:8" ht="21" customHeight="1" x14ac:dyDescent="0.25">
      <c r="A627" s="13" t="s">
        <v>6784</v>
      </c>
      <c r="B627" s="14" t="s">
        <v>6785</v>
      </c>
      <c r="C627" s="66" t="s">
        <v>17</v>
      </c>
      <c r="D627" s="66"/>
      <c r="E627" s="13" t="s">
        <v>25</v>
      </c>
      <c r="F627" s="15">
        <v>1</v>
      </c>
      <c r="G627" s="16">
        <v>0.59</v>
      </c>
      <c r="H627" s="16">
        <f>TRUNC(TRUNC(F627,8)*G627,2)</f>
        <v>0.59</v>
      </c>
    </row>
    <row r="628" spans="1:8" ht="15" customHeight="1" x14ac:dyDescent="0.25">
      <c r="A628" s="8"/>
      <c r="B628" s="8"/>
      <c r="C628" s="8"/>
      <c r="D628" s="8"/>
      <c r="E628" s="8"/>
      <c r="F628" s="67" t="s">
        <v>3744</v>
      </c>
      <c r="G628" s="67"/>
      <c r="H628" s="17">
        <f>SUM(H627:H627)</f>
        <v>0.59</v>
      </c>
    </row>
    <row r="629" spans="1:8" ht="15" customHeight="1" x14ac:dyDescent="0.25">
      <c r="A629" s="8"/>
      <c r="B629" s="8"/>
      <c r="C629" s="8"/>
      <c r="D629" s="8"/>
      <c r="E629" s="8"/>
      <c r="F629" s="68" t="s">
        <v>3745</v>
      </c>
      <c r="G629" s="68"/>
      <c r="H629" s="4">
        <f>ROUND(SUM(H622,H625,H628),2)</f>
        <v>25.56</v>
      </c>
    </row>
    <row r="630" spans="1:8" ht="9.9499999999999993" customHeight="1" x14ac:dyDescent="0.25">
      <c r="A630" s="8"/>
      <c r="B630" s="8"/>
      <c r="C630" s="8"/>
      <c r="D630" s="8"/>
      <c r="E630" s="8"/>
      <c r="F630" s="62"/>
      <c r="G630" s="62"/>
      <c r="H630" s="62"/>
    </row>
    <row r="631" spans="1:8" ht="20.100000000000001" customHeight="1" x14ac:dyDescent="0.25">
      <c r="A631" s="63" t="s">
        <v>6786</v>
      </c>
      <c r="B631" s="63"/>
      <c r="C631" s="63"/>
      <c r="D631" s="63"/>
      <c r="E631" s="63"/>
      <c r="F631" s="63"/>
      <c r="G631" s="63"/>
      <c r="H631" s="63"/>
    </row>
    <row r="632" spans="1:8" ht="15" customHeight="1" x14ac:dyDescent="0.25">
      <c r="A632" s="64" t="s">
        <v>3724</v>
      </c>
      <c r="B632" s="64"/>
      <c r="C632" s="65" t="s">
        <v>3</v>
      </c>
      <c r="D632" s="65"/>
      <c r="E632" s="12" t="s">
        <v>4</v>
      </c>
      <c r="F632" s="12" t="s">
        <v>3725</v>
      </c>
      <c r="G632" s="12" t="s">
        <v>3726</v>
      </c>
      <c r="H632" s="12" t="s">
        <v>3727</v>
      </c>
    </row>
    <row r="633" spans="1:8" ht="21" customHeight="1" x14ac:dyDescent="0.25">
      <c r="A633" s="13" t="s">
        <v>3798</v>
      </c>
      <c r="B633" s="14" t="s">
        <v>3799</v>
      </c>
      <c r="C633" s="66" t="s">
        <v>17</v>
      </c>
      <c r="D633" s="66"/>
      <c r="E633" s="13" t="s">
        <v>25</v>
      </c>
      <c r="F633" s="15">
        <v>1</v>
      </c>
      <c r="G633" s="16">
        <v>4.5199999999999996</v>
      </c>
      <c r="H633" s="16">
        <f t="shared" ref="H633:H638" si="7">TRUNC(TRUNC(F633,8)*G633,2)</f>
        <v>4.5199999999999996</v>
      </c>
    </row>
    <row r="634" spans="1:8" ht="21" customHeight="1" x14ac:dyDescent="0.25">
      <c r="A634" s="13" t="s">
        <v>6787</v>
      </c>
      <c r="B634" s="14" t="s">
        <v>6788</v>
      </c>
      <c r="C634" s="66" t="s">
        <v>17</v>
      </c>
      <c r="D634" s="66"/>
      <c r="E634" s="13" t="s">
        <v>25</v>
      </c>
      <c r="F634" s="15">
        <v>1</v>
      </c>
      <c r="G634" s="16">
        <v>1.1299999999999999</v>
      </c>
      <c r="H634" s="16">
        <f t="shared" si="7"/>
        <v>1.1299999999999999</v>
      </c>
    </row>
    <row r="635" spans="1:8" ht="21" customHeight="1" x14ac:dyDescent="0.25">
      <c r="A635" s="13" t="s">
        <v>3754</v>
      </c>
      <c r="B635" s="14" t="s">
        <v>3755</v>
      </c>
      <c r="C635" s="66" t="s">
        <v>17</v>
      </c>
      <c r="D635" s="66"/>
      <c r="E635" s="13" t="s">
        <v>25</v>
      </c>
      <c r="F635" s="15">
        <v>1</v>
      </c>
      <c r="G635" s="16">
        <v>1.43</v>
      </c>
      <c r="H635" s="16">
        <f t="shared" si="7"/>
        <v>1.43</v>
      </c>
    </row>
    <row r="636" spans="1:8" ht="21" customHeight="1" x14ac:dyDescent="0.25">
      <c r="A636" s="13" t="s">
        <v>6789</v>
      </c>
      <c r="B636" s="14" t="s">
        <v>6790</v>
      </c>
      <c r="C636" s="66" t="s">
        <v>17</v>
      </c>
      <c r="D636" s="66"/>
      <c r="E636" s="13" t="s">
        <v>25</v>
      </c>
      <c r="F636" s="15">
        <v>1</v>
      </c>
      <c r="G636" s="16">
        <v>0.31</v>
      </c>
      <c r="H636" s="16">
        <f t="shared" si="7"/>
        <v>0.31</v>
      </c>
    </row>
    <row r="637" spans="1:8" ht="21" customHeight="1" x14ac:dyDescent="0.25">
      <c r="A637" s="13" t="s">
        <v>3758</v>
      </c>
      <c r="B637" s="14" t="s">
        <v>3759</v>
      </c>
      <c r="C637" s="66" t="s">
        <v>17</v>
      </c>
      <c r="D637" s="66"/>
      <c r="E637" s="13" t="s">
        <v>25</v>
      </c>
      <c r="F637" s="15">
        <v>1</v>
      </c>
      <c r="G637" s="16">
        <v>0.08</v>
      </c>
      <c r="H637" s="16">
        <f t="shared" si="7"/>
        <v>0.08</v>
      </c>
    </row>
    <row r="638" spans="1:8" ht="21" customHeight="1" x14ac:dyDescent="0.25">
      <c r="A638" s="13" t="s">
        <v>3804</v>
      </c>
      <c r="B638" s="14" t="s">
        <v>3805</v>
      </c>
      <c r="C638" s="66" t="s">
        <v>17</v>
      </c>
      <c r="D638" s="66"/>
      <c r="E638" s="13" t="s">
        <v>25</v>
      </c>
      <c r="F638" s="15">
        <v>1</v>
      </c>
      <c r="G638" s="16">
        <v>0.85</v>
      </c>
      <c r="H638" s="16">
        <f t="shared" si="7"/>
        <v>0.85</v>
      </c>
    </row>
    <row r="639" spans="1:8" ht="15" customHeight="1" x14ac:dyDescent="0.25">
      <c r="A639" s="8"/>
      <c r="B639" s="8"/>
      <c r="C639" s="8"/>
      <c r="D639" s="8"/>
      <c r="E639" s="8"/>
      <c r="F639" s="67" t="s">
        <v>3736</v>
      </c>
      <c r="G639" s="67"/>
      <c r="H639" s="17">
        <f>SUM(H633:H638)</f>
        <v>8.3199999999999985</v>
      </c>
    </row>
    <row r="640" spans="1:8" ht="15" customHeight="1" x14ac:dyDescent="0.25">
      <c r="A640" s="64" t="s">
        <v>3737</v>
      </c>
      <c r="B640" s="64"/>
      <c r="C640" s="65" t="s">
        <v>3</v>
      </c>
      <c r="D640" s="65"/>
      <c r="E640" s="12" t="s">
        <v>4</v>
      </c>
      <c r="F640" s="12" t="s">
        <v>3725</v>
      </c>
      <c r="G640" s="12" t="s">
        <v>3726</v>
      </c>
      <c r="H640" s="12" t="s">
        <v>3727</v>
      </c>
    </row>
    <row r="641" spans="1:8" ht="21" customHeight="1" x14ac:dyDescent="0.25">
      <c r="A641" s="13" t="s">
        <v>6791</v>
      </c>
      <c r="B641" s="14" t="s">
        <v>6792</v>
      </c>
      <c r="C641" s="66" t="s">
        <v>17</v>
      </c>
      <c r="D641" s="66"/>
      <c r="E641" s="13" t="s">
        <v>25</v>
      </c>
      <c r="F641" s="15">
        <v>1</v>
      </c>
      <c r="G641" s="16">
        <v>15.97</v>
      </c>
      <c r="H641" s="16">
        <f>TRUNC(TRUNC(F641,8)*G641,2)</f>
        <v>15.97</v>
      </c>
    </row>
    <row r="642" spans="1:8" ht="15" customHeight="1" x14ac:dyDescent="0.25">
      <c r="A642" s="8"/>
      <c r="B642" s="8"/>
      <c r="C642" s="8"/>
      <c r="D642" s="8"/>
      <c r="E642" s="8"/>
      <c r="F642" s="67" t="s">
        <v>3740</v>
      </c>
      <c r="G642" s="67"/>
      <c r="H642" s="17">
        <f>SUM(H641:H641)</f>
        <v>15.97</v>
      </c>
    </row>
    <row r="643" spans="1:8" ht="15" customHeight="1" x14ac:dyDescent="0.25">
      <c r="A643" s="64" t="s">
        <v>3741</v>
      </c>
      <c r="B643" s="64"/>
      <c r="C643" s="65" t="s">
        <v>3</v>
      </c>
      <c r="D643" s="65"/>
      <c r="E643" s="12" t="s">
        <v>4</v>
      </c>
      <c r="F643" s="12" t="s">
        <v>3725</v>
      </c>
      <c r="G643" s="12" t="s">
        <v>3726</v>
      </c>
      <c r="H643" s="12" t="s">
        <v>3727</v>
      </c>
    </row>
    <row r="644" spans="1:8" ht="29.1" customHeight="1" x14ac:dyDescent="0.25">
      <c r="A644" s="13" t="s">
        <v>6793</v>
      </c>
      <c r="B644" s="14" t="s">
        <v>6794</v>
      </c>
      <c r="C644" s="66" t="s">
        <v>17</v>
      </c>
      <c r="D644" s="66"/>
      <c r="E644" s="13" t="s">
        <v>25</v>
      </c>
      <c r="F644" s="15">
        <v>1</v>
      </c>
      <c r="G644" s="16">
        <v>0.28000000000000003</v>
      </c>
      <c r="H644" s="16">
        <f>TRUNC(TRUNC(F644,8)*G644,2)</f>
        <v>0.28000000000000003</v>
      </c>
    </row>
    <row r="645" spans="1:8" ht="15" customHeight="1" x14ac:dyDescent="0.25">
      <c r="A645" s="8"/>
      <c r="B645" s="8"/>
      <c r="C645" s="8"/>
      <c r="D645" s="8"/>
      <c r="E645" s="8"/>
      <c r="F645" s="67" t="s">
        <v>3744</v>
      </c>
      <c r="G645" s="67"/>
      <c r="H645" s="17">
        <f>SUM(H644:H644)</f>
        <v>0.28000000000000003</v>
      </c>
    </row>
    <row r="646" spans="1:8" ht="15" customHeight="1" x14ac:dyDescent="0.25">
      <c r="A646" s="8"/>
      <c r="B646" s="8"/>
      <c r="C646" s="8"/>
      <c r="D646" s="8"/>
      <c r="E646" s="8"/>
      <c r="F646" s="68" t="s">
        <v>3745</v>
      </c>
      <c r="G646" s="68"/>
      <c r="H646" s="4">
        <f>ROUND(SUM(H639,H642,H645),2)</f>
        <v>24.57</v>
      </c>
    </row>
    <row r="647" spans="1:8" ht="9.9499999999999993" customHeight="1" x14ac:dyDescent="0.25">
      <c r="A647" s="8"/>
      <c r="B647" s="8"/>
      <c r="C647" s="8"/>
      <c r="D647" s="8"/>
      <c r="E647" s="8"/>
      <c r="F647" s="62"/>
      <c r="G647" s="62"/>
      <c r="H647" s="62"/>
    </row>
    <row r="648" spans="1:8" ht="20.100000000000001" customHeight="1" x14ac:dyDescent="0.25">
      <c r="A648" s="63" t="s">
        <v>6795</v>
      </c>
      <c r="B648" s="63"/>
      <c r="C648" s="63"/>
      <c r="D648" s="63"/>
      <c r="E648" s="63"/>
      <c r="F648" s="63"/>
      <c r="G648" s="63"/>
      <c r="H648" s="63"/>
    </row>
    <row r="649" spans="1:8" ht="15" customHeight="1" x14ac:dyDescent="0.25">
      <c r="A649" s="64" t="s">
        <v>3724</v>
      </c>
      <c r="B649" s="64"/>
      <c r="C649" s="65" t="s">
        <v>3</v>
      </c>
      <c r="D649" s="65"/>
      <c r="E649" s="12" t="s">
        <v>4</v>
      </c>
      <c r="F649" s="12" t="s">
        <v>3725</v>
      </c>
      <c r="G649" s="12" t="s">
        <v>3726</v>
      </c>
      <c r="H649" s="12" t="s">
        <v>3727</v>
      </c>
    </row>
    <row r="650" spans="1:8" ht="21" customHeight="1" x14ac:dyDescent="0.25">
      <c r="A650" s="13" t="s">
        <v>3798</v>
      </c>
      <c r="B650" s="14" t="s">
        <v>3799</v>
      </c>
      <c r="C650" s="66" t="s">
        <v>17</v>
      </c>
      <c r="D650" s="66"/>
      <c r="E650" s="13" t="s">
        <v>25</v>
      </c>
      <c r="F650" s="15">
        <v>1</v>
      </c>
      <c r="G650" s="16">
        <v>4.5199999999999996</v>
      </c>
      <c r="H650" s="16">
        <f t="shared" ref="H650:H655" si="8">TRUNC(TRUNC(F650,8)*G650,2)</f>
        <v>4.5199999999999996</v>
      </c>
    </row>
    <row r="651" spans="1:8" ht="21" customHeight="1" x14ac:dyDescent="0.25">
      <c r="A651" s="13" t="s">
        <v>6677</v>
      </c>
      <c r="B651" s="14" t="s">
        <v>6678</v>
      </c>
      <c r="C651" s="66" t="s">
        <v>17</v>
      </c>
      <c r="D651" s="66"/>
      <c r="E651" s="13" t="s">
        <v>25</v>
      </c>
      <c r="F651" s="15">
        <v>1</v>
      </c>
      <c r="G651" s="16">
        <v>0.89</v>
      </c>
      <c r="H651" s="16">
        <f t="shared" si="8"/>
        <v>0.89</v>
      </c>
    </row>
    <row r="652" spans="1:8" ht="21" customHeight="1" x14ac:dyDescent="0.25">
      <c r="A652" s="13" t="s">
        <v>3754</v>
      </c>
      <c r="B652" s="14" t="s">
        <v>3755</v>
      </c>
      <c r="C652" s="66" t="s">
        <v>17</v>
      </c>
      <c r="D652" s="66"/>
      <c r="E652" s="13" t="s">
        <v>25</v>
      </c>
      <c r="F652" s="15">
        <v>1</v>
      </c>
      <c r="G652" s="16">
        <v>1.43</v>
      </c>
      <c r="H652" s="16">
        <f t="shared" si="8"/>
        <v>1.43</v>
      </c>
    </row>
    <row r="653" spans="1:8" ht="29.1" customHeight="1" x14ac:dyDescent="0.25">
      <c r="A653" s="13" t="s">
        <v>6679</v>
      </c>
      <c r="B653" s="14" t="s">
        <v>6680</v>
      </c>
      <c r="C653" s="66" t="s">
        <v>17</v>
      </c>
      <c r="D653" s="66"/>
      <c r="E653" s="13" t="s">
        <v>25</v>
      </c>
      <c r="F653" s="15">
        <v>1</v>
      </c>
      <c r="G653" s="16">
        <v>0.01</v>
      </c>
      <c r="H653" s="16">
        <f t="shared" si="8"/>
        <v>0.01</v>
      </c>
    </row>
    <row r="654" spans="1:8" ht="21" customHeight="1" x14ac:dyDescent="0.25">
      <c r="A654" s="13" t="s">
        <v>3758</v>
      </c>
      <c r="B654" s="14" t="s">
        <v>3759</v>
      </c>
      <c r="C654" s="66" t="s">
        <v>17</v>
      </c>
      <c r="D654" s="66"/>
      <c r="E654" s="13" t="s">
        <v>25</v>
      </c>
      <c r="F654" s="15">
        <v>1</v>
      </c>
      <c r="G654" s="16">
        <v>0.08</v>
      </c>
      <c r="H654" s="16">
        <f t="shared" si="8"/>
        <v>0.08</v>
      </c>
    </row>
    <row r="655" spans="1:8" ht="21" customHeight="1" x14ac:dyDescent="0.25">
      <c r="A655" s="13" t="s">
        <v>3804</v>
      </c>
      <c r="B655" s="14" t="s">
        <v>3805</v>
      </c>
      <c r="C655" s="66" t="s">
        <v>17</v>
      </c>
      <c r="D655" s="66"/>
      <c r="E655" s="13" t="s">
        <v>25</v>
      </c>
      <c r="F655" s="15">
        <v>1</v>
      </c>
      <c r="G655" s="16">
        <v>0.85</v>
      </c>
      <c r="H655" s="16">
        <f t="shared" si="8"/>
        <v>0.85</v>
      </c>
    </row>
    <row r="656" spans="1:8" ht="15" customHeight="1" x14ac:dyDescent="0.25">
      <c r="A656" s="8"/>
      <c r="B656" s="8"/>
      <c r="C656" s="8"/>
      <c r="D656" s="8"/>
      <c r="E656" s="8"/>
      <c r="F656" s="67" t="s">
        <v>3736</v>
      </c>
      <c r="G656" s="67"/>
      <c r="H656" s="17">
        <f>SUM(H650:H655)</f>
        <v>7.7799999999999985</v>
      </c>
    </row>
    <row r="657" spans="1:8" ht="15" customHeight="1" x14ac:dyDescent="0.25">
      <c r="A657" s="64" t="s">
        <v>3737</v>
      </c>
      <c r="B657" s="64"/>
      <c r="C657" s="65" t="s">
        <v>3</v>
      </c>
      <c r="D657" s="65"/>
      <c r="E657" s="12" t="s">
        <v>4</v>
      </c>
      <c r="F657" s="12" t="s">
        <v>3725</v>
      </c>
      <c r="G657" s="12" t="s">
        <v>3726</v>
      </c>
      <c r="H657" s="12" t="s">
        <v>3727</v>
      </c>
    </row>
    <row r="658" spans="1:8" ht="15" customHeight="1" x14ac:dyDescent="0.25">
      <c r="A658" s="13" t="s">
        <v>6796</v>
      </c>
      <c r="B658" s="14" t="s">
        <v>6797</v>
      </c>
      <c r="C658" s="66" t="s">
        <v>17</v>
      </c>
      <c r="D658" s="66"/>
      <c r="E658" s="13" t="s">
        <v>25</v>
      </c>
      <c r="F658" s="15">
        <v>1</v>
      </c>
      <c r="G658" s="16">
        <v>15.97</v>
      </c>
      <c r="H658" s="16">
        <f>TRUNC(TRUNC(F658,8)*G658,2)</f>
        <v>15.97</v>
      </c>
    </row>
    <row r="659" spans="1:8" ht="15" customHeight="1" x14ac:dyDescent="0.25">
      <c r="A659" s="8"/>
      <c r="B659" s="8"/>
      <c r="C659" s="8"/>
      <c r="D659" s="8"/>
      <c r="E659" s="8"/>
      <c r="F659" s="67" t="s">
        <v>3740</v>
      </c>
      <c r="G659" s="67"/>
      <c r="H659" s="17">
        <f>SUM(H658:H658)</f>
        <v>15.97</v>
      </c>
    </row>
    <row r="660" spans="1:8" ht="15" customHeight="1" x14ac:dyDescent="0.25">
      <c r="A660" s="64" t="s">
        <v>3741</v>
      </c>
      <c r="B660" s="64"/>
      <c r="C660" s="65" t="s">
        <v>3</v>
      </c>
      <c r="D660" s="65"/>
      <c r="E660" s="12" t="s">
        <v>4</v>
      </c>
      <c r="F660" s="12" t="s">
        <v>3725</v>
      </c>
      <c r="G660" s="12" t="s">
        <v>3726</v>
      </c>
      <c r="H660" s="12" t="s">
        <v>3727</v>
      </c>
    </row>
    <row r="661" spans="1:8" ht="21" customHeight="1" x14ac:dyDescent="0.25">
      <c r="A661" s="13" t="s">
        <v>6798</v>
      </c>
      <c r="B661" s="14" t="s">
        <v>6799</v>
      </c>
      <c r="C661" s="66" t="s">
        <v>17</v>
      </c>
      <c r="D661" s="66"/>
      <c r="E661" s="13" t="s">
        <v>25</v>
      </c>
      <c r="F661" s="15">
        <v>1</v>
      </c>
      <c r="G661" s="16">
        <v>0.18</v>
      </c>
      <c r="H661" s="16">
        <f>TRUNC(TRUNC(F661,8)*G661,2)</f>
        <v>0.18</v>
      </c>
    </row>
    <row r="662" spans="1:8" ht="15" customHeight="1" x14ac:dyDescent="0.25">
      <c r="A662" s="8"/>
      <c r="B662" s="8"/>
      <c r="C662" s="8"/>
      <c r="D662" s="8"/>
      <c r="E662" s="8"/>
      <c r="F662" s="67" t="s">
        <v>3744</v>
      </c>
      <c r="G662" s="67"/>
      <c r="H662" s="17">
        <f>SUM(H661:H661)</f>
        <v>0.18</v>
      </c>
    </row>
    <row r="663" spans="1:8" ht="15" customHeight="1" x14ac:dyDescent="0.25">
      <c r="A663" s="8"/>
      <c r="B663" s="8"/>
      <c r="C663" s="8"/>
      <c r="D663" s="8"/>
      <c r="E663" s="8"/>
      <c r="F663" s="68" t="s">
        <v>3745</v>
      </c>
      <c r="G663" s="68"/>
      <c r="H663" s="4">
        <f>ROUND(SUM(H656,H659,H662),2)</f>
        <v>23.93</v>
      </c>
    </row>
    <row r="664" spans="1:8" ht="9.9499999999999993" customHeight="1" x14ac:dyDescent="0.25">
      <c r="A664" s="8"/>
      <c r="B664" s="8"/>
      <c r="C664" s="8"/>
      <c r="D664" s="8"/>
      <c r="E664" s="8"/>
      <c r="F664" s="62"/>
      <c r="G664" s="62"/>
      <c r="H664" s="62"/>
    </row>
    <row r="665" spans="1:8" ht="20.100000000000001" customHeight="1" x14ac:dyDescent="0.25">
      <c r="A665" s="63" t="s">
        <v>6800</v>
      </c>
      <c r="B665" s="63"/>
      <c r="C665" s="63"/>
      <c r="D665" s="63"/>
      <c r="E665" s="63"/>
      <c r="F665" s="63"/>
      <c r="G665" s="63"/>
      <c r="H665" s="63"/>
    </row>
    <row r="666" spans="1:8" ht="15" customHeight="1" x14ac:dyDescent="0.25">
      <c r="A666" s="64" t="s">
        <v>3724</v>
      </c>
      <c r="B666" s="64"/>
      <c r="C666" s="65" t="s">
        <v>3</v>
      </c>
      <c r="D666" s="65"/>
      <c r="E666" s="12" t="s">
        <v>4</v>
      </c>
      <c r="F666" s="12" t="s">
        <v>3725</v>
      </c>
      <c r="G666" s="12" t="s">
        <v>3726</v>
      </c>
      <c r="H666" s="12" t="s">
        <v>3727</v>
      </c>
    </row>
    <row r="667" spans="1:8" ht="21" customHeight="1" x14ac:dyDescent="0.25">
      <c r="A667" s="13" t="s">
        <v>3798</v>
      </c>
      <c r="B667" s="14" t="s">
        <v>3799</v>
      </c>
      <c r="C667" s="66" t="s">
        <v>17</v>
      </c>
      <c r="D667" s="66"/>
      <c r="E667" s="13" t="s">
        <v>25</v>
      </c>
      <c r="F667" s="15">
        <v>1</v>
      </c>
      <c r="G667" s="16">
        <v>4.5199999999999996</v>
      </c>
      <c r="H667" s="16">
        <f t="shared" ref="H667:H672" si="9">TRUNC(TRUNC(F667,8)*G667,2)</f>
        <v>4.5199999999999996</v>
      </c>
    </row>
    <row r="668" spans="1:8" ht="21" customHeight="1" x14ac:dyDescent="0.25">
      <c r="A668" s="13" t="s">
        <v>6659</v>
      </c>
      <c r="B668" s="14" t="s">
        <v>6660</v>
      </c>
      <c r="C668" s="66" t="s">
        <v>17</v>
      </c>
      <c r="D668" s="66"/>
      <c r="E668" s="13" t="s">
        <v>25</v>
      </c>
      <c r="F668" s="15">
        <v>1</v>
      </c>
      <c r="G668" s="16">
        <v>1.31</v>
      </c>
      <c r="H668" s="16">
        <f t="shared" si="9"/>
        <v>1.31</v>
      </c>
    </row>
    <row r="669" spans="1:8" ht="21" customHeight="1" x14ac:dyDescent="0.25">
      <c r="A669" s="13" t="s">
        <v>3754</v>
      </c>
      <c r="B669" s="14" t="s">
        <v>3755</v>
      </c>
      <c r="C669" s="66" t="s">
        <v>17</v>
      </c>
      <c r="D669" s="66"/>
      <c r="E669" s="13" t="s">
        <v>25</v>
      </c>
      <c r="F669" s="15">
        <v>1</v>
      </c>
      <c r="G669" s="16">
        <v>1.43</v>
      </c>
      <c r="H669" s="16">
        <f t="shared" si="9"/>
        <v>1.43</v>
      </c>
    </row>
    <row r="670" spans="1:8" ht="21" customHeight="1" x14ac:dyDescent="0.25">
      <c r="A670" s="13" t="s">
        <v>6661</v>
      </c>
      <c r="B670" s="14" t="s">
        <v>6662</v>
      </c>
      <c r="C670" s="66" t="s">
        <v>17</v>
      </c>
      <c r="D670" s="66"/>
      <c r="E670" s="13" t="s">
        <v>25</v>
      </c>
      <c r="F670" s="15">
        <v>1</v>
      </c>
      <c r="G670" s="16">
        <v>0.78</v>
      </c>
      <c r="H670" s="16">
        <f t="shared" si="9"/>
        <v>0.78</v>
      </c>
    </row>
    <row r="671" spans="1:8" ht="21" customHeight="1" x14ac:dyDescent="0.25">
      <c r="A671" s="13" t="s">
        <v>3758</v>
      </c>
      <c r="B671" s="14" t="s">
        <v>3759</v>
      </c>
      <c r="C671" s="66" t="s">
        <v>17</v>
      </c>
      <c r="D671" s="66"/>
      <c r="E671" s="13" t="s">
        <v>25</v>
      </c>
      <c r="F671" s="15">
        <v>1</v>
      </c>
      <c r="G671" s="16">
        <v>0.08</v>
      </c>
      <c r="H671" s="16">
        <f t="shared" si="9"/>
        <v>0.08</v>
      </c>
    </row>
    <row r="672" spans="1:8" ht="21" customHeight="1" x14ac:dyDescent="0.25">
      <c r="A672" s="13" t="s">
        <v>3804</v>
      </c>
      <c r="B672" s="14" t="s">
        <v>3805</v>
      </c>
      <c r="C672" s="66" t="s">
        <v>17</v>
      </c>
      <c r="D672" s="66"/>
      <c r="E672" s="13" t="s">
        <v>25</v>
      </c>
      <c r="F672" s="15">
        <v>1</v>
      </c>
      <c r="G672" s="16">
        <v>0.85</v>
      </c>
      <c r="H672" s="16">
        <f t="shared" si="9"/>
        <v>0.85</v>
      </c>
    </row>
    <row r="673" spans="1:8" ht="15" customHeight="1" x14ac:dyDescent="0.25">
      <c r="A673" s="8"/>
      <c r="B673" s="8"/>
      <c r="C673" s="8"/>
      <c r="D673" s="8"/>
      <c r="E673" s="8"/>
      <c r="F673" s="67" t="s">
        <v>3736</v>
      </c>
      <c r="G673" s="67"/>
      <c r="H673" s="17">
        <f>SUM(H667:H672)</f>
        <v>8.9699999999999989</v>
      </c>
    </row>
    <row r="674" spans="1:8" ht="15" customHeight="1" x14ac:dyDescent="0.25">
      <c r="A674" s="64" t="s">
        <v>3737</v>
      </c>
      <c r="B674" s="64"/>
      <c r="C674" s="65" t="s">
        <v>3</v>
      </c>
      <c r="D674" s="65"/>
      <c r="E674" s="12" t="s">
        <v>4</v>
      </c>
      <c r="F674" s="12" t="s">
        <v>3725</v>
      </c>
      <c r="G674" s="12" t="s">
        <v>3726</v>
      </c>
      <c r="H674" s="12" t="s">
        <v>3727</v>
      </c>
    </row>
    <row r="675" spans="1:8" ht="15" customHeight="1" x14ac:dyDescent="0.25">
      <c r="A675" s="13" t="s">
        <v>6801</v>
      </c>
      <c r="B675" s="14" t="s">
        <v>6802</v>
      </c>
      <c r="C675" s="66" t="s">
        <v>17</v>
      </c>
      <c r="D675" s="66"/>
      <c r="E675" s="13" t="s">
        <v>25</v>
      </c>
      <c r="F675" s="15">
        <v>1</v>
      </c>
      <c r="G675" s="16">
        <v>15.97</v>
      </c>
      <c r="H675" s="16">
        <f>TRUNC(TRUNC(F675,8)*G675,2)</f>
        <v>15.97</v>
      </c>
    </row>
    <row r="676" spans="1:8" ht="15" customHeight="1" x14ac:dyDescent="0.25">
      <c r="A676" s="8"/>
      <c r="B676" s="8"/>
      <c r="C676" s="8"/>
      <c r="D676" s="8"/>
      <c r="E676" s="8"/>
      <c r="F676" s="67" t="s">
        <v>3740</v>
      </c>
      <c r="G676" s="67"/>
      <c r="H676" s="17">
        <f>SUM(H675:H675)</f>
        <v>15.97</v>
      </c>
    </row>
    <row r="677" spans="1:8" ht="15" customHeight="1" x14ac:dyDescent="0.25">
      <c r="A677" s="64" t="s">
        <v>3741</v>
      </c>
      <c r="B677" s="64"/>
      <c r="C677" s="65" t="s">
        <v>3</v>
      </c>
      <c r="D677" s="65"/>
      <c r="E677" s="12" t="s">
        <v>4</v>
      </c>
      <c r="F677" s="12" t="s">
        <v>3725</v>
      </c>
      <c r="G677" s="12" t="s">
        <v>3726</v>
      </c>
      <c r="H677" s="12" t="s">
        <v>3727</v>
      </c>
    </row>
    <row r="678" spans="1:8" ht="21" customHeight="1" x14ac:dyDescent="0.25">
      <c r="A678" s="13" t="s">
        <v>6803</v>
      </c>
      <c r="B678" s="14" t="s">
        <v>6804</v>
      </c>
      <c r="C678" s="66" t="s">
        <v>17</v>
      </c>
      <c r="D678" s="66"/>
      <c r="E678" s="13" t="s">
        <v>25</v>
      </c>
      <c r="F678" s="15">
        <v>1</v>
      </c>
      <c r="G678" s="16">
        <v>0.18</v>
      </c>
      <c r="H678" s="16">
        <f>TRUNC(TRUNC(F678,8)*G678,2)</f>
        <v>0.18</v>
      </c>
    </row>
    <row r="679" spans="1:8" ht="15" customHeight="1" x14ac:dyDescent="0.25">
      <c r="A679" s="8"/>
      <c r="B679" s="8"/>
      <c r="C679" s="8"/>
      <c r="D679" s="8"/>
      <c r="E679" s="8"/>
      <c r="F679" s="67" t="s">
        <v>3744</v>
      </c>
      <c r="G679" s="67"/>
      <c r="H679" s="17">
        <f>SUM(H678:H678)</f>
        <v>0.18</v>
      </c>
    </row>
    <row r="680" spans="1:8" ht="15" customHeight="1" x14ac:dyDescent="0.25">
      <c r="A680" s="8"/>
      <c r="B680" s="8"/>
      <c r="C680" s="8"/>
      <c r="D680" s="8"/>
      <c r="E680" s="8"/>
      <c r="F680" s="68" t="s">
        <v>3745</v>
      </c>
      <c r="G680" s="68"/>
      <c r="H680" s="4">
        <f>ROUND(SUM(H673,H676,H679),2)</f>
        <v>25.12</v>
      </c>
    </row>
    <row r="681" spans="1:8" ht="9.9499999999999993" customHeight="1" x14ac:dyDescent="0.25">
      <c r="A681" s="8"/>
      <c r="B681" s="8"/>
      <c r="C681" s="8"/>
      <c r="D681" s="8"/>
      <c r="E681" s="8"/>
      <c r="F681" s="62"/>
      <c r="G681" s="62"/>
      <c r="H681" s="62"/>
    </row>
    <row r="682" spans="1:8" ht="20.100000000000001" customHeight="1" x14ac:dyDescent="0.25">
      <c r="A682" s="63" t="s">
        <v>6805</v>
      </c>
      <c r="B682" s="63"/>
      <c r="C682" s="63"/>
      <c r="D682" s="63"/>
      <c r="E682" s="63"/>
      <c r="F682" s="63"/>
      <c r="G682" s="63"/>
      <c r="H682" s="63"/>
    </row>
    <row r="683" spans="1:8" ht="15" customHeight="1" x14ac:dyDescent="0.25">
      <c r="A683" s="64" t="s">
        <v>3724</v>
      </c>
      <c r="B683" s="64"/>
      <c r="C683" s="65" t="s">
        <v>3</v>
      </c>
      <c r="D683" s="65"/>
      <c r="E683" s="12" t="s">
        <v>4</v>
      </c>
      <c r="F683" s="12" t="s">
        <v>3725</v>
      </c>
      <c r="G683" s="12" t="s">
        <v>3726</v>
      </c>
      <c r="H683" s="12" t="s">
        <v>3727</v>
      </c>
    </row>
    <row r="684" spans="1:8" ht="21" customHeight="1" x14ac:dyDescent="0.25">
      <c r="A684" s="13" t="s">
        <v>3798</v>
      </c>
      <c r="B684" s="14" t="s">
        <v>3799</v>
      </c>
      <c r="C684" s="66" t="s">
        <v>17</v>
      </c>
      <c r="D684" s="66"/>
      <c r="E684" s="13" t="s">
        <v>25</v>
      </c>
      <c r="F684" s="15">
        <v>1</v>
      </c>
      <c r="G684" s="16">
        <v>4.5199999999999996</v>
      </c>
      <c r="H684" s="16">
        <f t="shared" ref="H684:H689" si="10">TRUNC(TRUNC(F684,8)*G684,2)</f>
        <v>4.5199999999999996</v>
      </c>
    </row>
    <row r="685" spans="1:8" ht="21" customHeight="1" x14ac:dyDescent="0.25">
      <c r="A685" s="13" t="s">
        <v>6659</v>
      </c>
      <c r="B685" s="14" t="s">
        <v>6660</v>
      </c>
      <c r="C685" s="66" t="s">
        <v>17</v>
      </c>
      <c r="D685" s="66"/>
      <c r="E685" s="13" t="s">
        <v>25</v>
      </c>
      <c r="F685" s="15">
        <v>1</v>
      </c>
      <c r="G685" s="16">
        <v>1.31</v>
      </c>
      <c r="H685" s="16">
        <f t="shared" si="10"/>
        <v>1.31</v>
      </c>
    </row>
    <row r="686" spans="1:8" ht="21" customHeight="1" x14ac:dyDescent="0.25">
      <c r="A686" s="13" t="s">
        <v>3754</v>
      </c>
      <c r="B686" s="14" t="s">
        <v>3755</v>
      </c>
      <c r="C686" s="66" t="s">
        <v>17</v>
      </c>
      <c r="D686" s="66"/>
      <c r="E686" s="13" t="s">
        <v>25</v>
      </c>
      <c r="F686" s="15">
        <v>1</v>
      </c>
      <c r="G686" s="16">
        <v>1.43</v>
      </c>
      <c r="H686" s="16">
        <f t="shared" si="10"/>
        <v>1.43</v>
      </c>
    </row>
    <row r="687" spans="1:8" ht="21" customHeight="1" x14ac:dyDescent="0.25">
      <c r="A687" s="13" t="s">
        <v>6661</v>
      </c>
      <c r="B687" s="14" t="s">
        <v>6662</v>
      </c>
      <c r="C687" s="66" t="s">
        <v>17</v>
      </c>
      <c r="D687" s="66"/>
      <c r="E687" s="13" t="s">
        <v>25</v>
      </c>
      <c r="F687" s="15">
        <v>1</v>
      </c>
      <c r="G687" s="16">
        <v>0.78</v>
      </c>
      <c r="H687" s="16">
        <f t="shared" si="10"/>
        <v>0.78</v>
      </c>
    </row>
    <row r="688" spans="1:8" ht="21" customHeight="1" x14ac:dyDescent="0.25">
      <c r="A688" s="13" t="s">
        <v>3758</v>
      </c>
      <c r="B688" s="14" t="s">
        <v>3759</v>
      </c>
      <c r="C688" s="66" t="s">
        <v>17</v>
      </c>
      <c r="D688" s="66"/>
      <c r="E688" s="13" t="s">
        <v>25</v>
      </c>
      <c r="F688" s="15">
        <v>1</v>
      </c>
      <c r="G688" s="16">
        <v>0.08</v>
      </c>
      <c r="H688" s="16">
        <f t="shared" si="10"/>
        <v>0.08</v>
      </c>
    </row>
    <row r="689" spans="1:8" ht="21" customHeight="1" x14ac:dyDescent="0.25">
      <c r="A689" s="13" t="s">
        <v>3804</v>
      </c>
      <c r="B689" s="14" t="s">
        <v>3805</v>
      </c>
      <c r="C689" s="66" t="s">
        <v>17</v>
      </c>
      <c r="D689" s="66"/>
      <c r="E689" s="13" t="s">
        <v>25</v>
      </c>
      <c r="F689" s="15">
        <v>1</v>
      </c>
      <c r="G689" s="16">
        <v>0.85</v>
      </c>
      <c r="H689" s="16">
        <f t="shared" si="10"/>
        <v>0.85</v>
      </c>
    </row>
    <row r="690" spans="1:8" ht="15" customHeight="1" x14ac:dyDescent="0.25">
      <c r="A690" s="8"/>
      <c r="B690" s="8"/>
      <c r="C690" s="8"/>
      <c r="D690" s="8"/>
      <c r="E690" s="8"/>
      <c r="F690" s="67" t="s">
        <v>3736</v>
      </c>
      <c r="G690" s="67"/>
      <c r="H690" s="17">
        <f>SUM(H684:H689)</f>
        <v>8.9699999999999989</v>
      </c>
    </row>
    <row r="691" spans="1:8" ht="15" customHeight="1" x14ac:dyDescent="0.25">
      <c r="A691" s="64" t="s">
        <v>3737</v>
      </c>
      <c r="B691" s="64"/>
      <c r="C691" s="65" t="s">
        <v>3</v>
      </c>
      <c r="D691" s="65"/>
      <c r="E691" s="12" t="s">
        <v>4</v>
      </c>
      <c r="F691" s="12" t="s">
        <v>3725</v>
      </c>
      <c r="G691" s="12" t="s">
        <v>3726</v>
      </c>
      <c r="H691" s="12" t="s">
        <v>3727</v>
      </c>
    </row>
    <row r="692" spans="1:8" ht="15" customHeight="1" x14ac:dyDescent="0.25">
      <c r="A692" s="13" t="s">
        <v>6806</v>
      </c>
      <c r="B692" s="14" t="s">
        <v>6807</v>
      </c>
      <c r="C692" s="66" t="s">
        <v>17</v>
      </c>
      <c r="D692" s="66"/>
      <c r="E692" s="13" t="s">
        <v>25</v>
      </c>
      <c r="F692" s="15">
        <v>1</v>
      </c>
      <c r="G692" s="16">
        <v>24.05</v>
      </c>
      <c r="H692" s="16">
        <f>TRUNC(TRUNC(F692,8)*G692,2)</f>
        <v>24.05</v>
      </c>
    </row>
    <row r="693" spans="1:8" ht="15" customHeight="1" x14ac:dyDescent="0.25">
      <c r="A693" s="8"/>
      <c r="B693" s="8"/>
      <c r="C693" s="8"/>
      <c r="D693" s="8"/>
      <c r="E693" s="8"/>
      <c r="F693" s="67" t="s">
        <v>3740</v>
      </c>
      <c r="G693" s="67"/>
      <c r="H693" s="17">
        <f>SUM(H692:H692)</f>
        <v>24.05</v>
      </c>
    </row>
    <row r="694" spans="1:8" ht="15" customHeight="1" x14ac:dyDescent="0.25">
      <c r="A694" s="64" t="s">
        <v>3741</v>
      </c>
      <c r="B694" s="64"/>
      <c r="C694" s="65" t="s">
        <v>3</v>
      </c>
      <c r="D694" s="65"/>
      <c r="E694" s="12" t="s">
        <v>4</v>
      </c>
      <c r="F694" s="12" t="s">
        <v>3725</v>
      </c>
      <c r="G694" s="12" t="s">
        <v>3726</v>
      </c>
      <c r="H694" s="12" t="s">
        <v>3727</v>
      </c>
    </row>
    <row r="695" spans="1:8" ht="21" customHeight="1" x14ac:dyDescent="0.25">
      <c r="A695" s="13" t="s">
        <v>6808</v>
      </c>
      <c r="B695" s="14" t="s">
        <v>6809</v>
      </c>
      <c r="C695" s="66" t="s">
        <v>17</v>
      </c>
      <c r="D695" s="66"/>
      <c r="E695" s="13" t="s">
        <v>25</v>
      </c>
      <c r="F695" s="15">
        <v>1</v>
      </c>
      <c r="G695" s="16">
        <v>0.35</v>
      </c>
      <c r="H695" s="16">
        <f>TRUNC(TRUNC(F695,8)*G695,2)</f>
        <v>0.35</v>
      </c>
    </row>
    <row r="696" spans="1:8" ht="15" customHeight="1" x14ac:dyDescent="0.25">
      <c r="A696" s="8"/>
      <c r="B696" s="8"/>
      <c r="C696" s="8"/>
      <c r="D696" s="8"/>
      <c r="E696" s="8"/>
      <c r="F696" s="67" t="s">
        <v>3744</v>
      </c>
      <c r="G696" s="67"/>
      <c r="H696" s="17">
        <f>SUM(H695:H695)</f>
        <v>0.35</v>
      </c>
    </row>
    <row r="697" spans="1:8" ht="15" customHeight="1" x14ac:dyDescent="0.25">
      <c r="A697" s="8"/>
      <c r="B697" s="8"/>
      <c r="C697" s="8"/>
      <c r="D697" s="8"/>
      <c r="E697" s="8"/>
      <c r="F697" s="68" t="s">
        <v>3745</v>
      </c>
      <c r="G697" s="68"/>
      <c r="H697" s="4">
        <f>ROUND(SUM(H690,H693,H696),2)</f>
        <v>33.369999999999997</v>
      </c>
    </row>
    <row r="698" spans="1:8" ht="9.9499999999999993" customHeight="1" x14ac:dyDescent="0.25">
      <c r="A698" s="8"/>
      <c r="B698" s="8"/>
      <c r="C698" s="8"/>
      <c r="D698" s="8"/>
      <c r="E698" s="8"/>
      <c r="F698" s="62"/>
      <c r="G698" s="62"/>
      <c r="H698" s="62"/>
    </row>
    <row r="699" spans="1:8" ht="20.100000000000001" customHeight="1" x14ac:dyDescent="0.25">
      <c r="A699" s="63" t="s">
        <v>6810</v>
      </c>
      <c r="B699" s="63"/>
      <c r="C699" s="63"/>
      <c r="D699" s="63"/>
      <c r="E699" s="63"/>
      <c r="F699" s="63"/>
      <c r="G699" s="63"/>
      <c r="H699" s="63"/>
    </row>
    <row r="700" spans="1:8" ht="15" customHeight="1" x14ac:dyDescent="0.25">
      <c r="A700" s="64" t="s">
        <v>3887</v>
      </c>
      <c r="B700" s="64"/>
      <c r="C700" s="65" t="s">
        <v>3</v>
      </c>
      <c r="D700" s="65"/>
      <c r="E700" s="12" t="s">
        <v>4</v>
      </c>
      <c r="F700" s="12" t="s">
        <v>3725</v>
      </c>
      <c r="G700" s="12" t="s">
        <v>3726</v>
      </c>
      <c r="H700" s="12" t="s">
        <v>3727</v>
      </c>
    </row>
    <row r="701" spans="1:8" ht="21" customHeight="1" x14ac:dyDescent="0.25">
      <c r="A701" s="13" t="s">
        <v>6811</v>
      </c>
      <c r="B701" s="14" t="s">
        <v>6812</v>
      </c>
      <c r="C701" s="66" t="s">
        <v>17</v>
      </c>
      <c r="D701" s="66"/>
      <c r="E701" s="13" t="s">
        <v>61</v>
      </c>
      <c r="F701" s="15">
        <v>13.5</v>
      </c>
      <c r="G701" s="16">
        <v>2.5</v>
      </c>
      <c r="H701" s="16">
        <f>TRUNC(TRUNC(F701,8)*G701,2)</f>
        <v>33.75</v>
      </c>
    </row>
    <row r="702" spans="1:8" ht="15" customHeight="1" x14ac:dyDescent="0.25">
      <c r="A702" s="8"/>
      <c r="B702" s="8"/>
      <c r="C702" s="8"/>
      <c r="D702" s="8"/>
      <c r="E702" s="8"/>
      <c r="F702" s="67" t="s">
        <v>3896</v>
      </c>
      <c r="G702" s="67"/>
      <c r="H702" s="17">
        <f>SUM(H701:H701)</f>
        <v>33.75</v>
      </c>
    </row>
    <row r="703" spans="1:8" ht="15" customHeight="1" x14ac:dyDescent="0.25">
      <c r="A703" s="64" t="s">
        <v>3872</v>
      </c>
      <c r="B703" s="64"/>
      <c r="C703" s="65" t="s">
        <v>3</v>
      </c>
      <c r="D703" s="65"/>
      <c r="E703" s="12" t="s">
        <v>4</v>
      </c>
      <c r="F703" s="12" t="s">
        <v>3725</v>
      </c>
      <c r="G703" s="12" t="s">
        <v>3726</v>
      </c>
      <c r="H703" s="12" t="s">
        <v>3727</v>
      </c>
    </row>
    <row r="704" spans="1:8" ht="15" customHeight="1" x14ac:dyDescent="0.25">
      <c r="A704" s="13" t="s">
        <v>3948</v>
      </c>
      <c r="B704" s="14" t="s">
        <v>3949</v>
      </c>
      <c r="C704" s="66" t="s">
        <v>17</v>
      </c>
      <c r="D704" s="66"/>
      <c r="E704" s="13" t="s">
        <v>25</v>
      </c>
      <c r="F704" s="15">
        <v>0.71</v>
      </c>
      <c r="G704" s="16">
        <v>33.520000000000003</v>
      </c>
      <c r="H704" s="16">
        <f>TRUNC(TRUNC(F704,8)*G704,2)</f>
        <v>23.79</v>
      </c>
    </row>
    <row r="705" spans="1:8" ht="15" customHeight="1" x14ac:dyDescent="0.25">
      <c r="A705" s="13" t="s">
        <v>3899</v>
      </c>
      <c r="B705" s="14" t="s">
        <v>3900</v>
      </c>
      <c r="C705" s="66" t="s">
        <v>17</v>
      </c>
      <c r="D705" s="66"/>
      <c r="E705" s="13" t="s">
        <v>25</v>
      </c>
      <c r="F705" s="15">
        <v>0.43</v>
      </c>
      <c r="G705" s="16">
        <v>24.37</v>
      </c>
      <c r="H705" s="16">
        <f>TRUNC(TRUNC(F705,8)*G705,2)</f>
        <v>10.47</v>
      </c>
    </row>
    <row r="706" spans="1:8" ht="18" customHeight="1" x14ac:dyDescent="0.25">
      <c r="A706" s="8"/>
      <c r="B706" s="8"/>
      <c r="C706" s="8"/>
      <c r="D706" s="8"/>
      <c r="E706" s="8"/>
      <c r="F706" s="67" t="s">
        <v>3875</v>
      </c>
      <c r="G706" s="67"/>
      <c r="H706" s="17">
        <f>SUM(H704:H705)</f>
        <v>34.26</v>
      </c>
    </row>
    <row r="707" spans="1:8" ht="15" customHeight="1" x14ac:dyDescent="0.25">
      <c r="A707" s="64" t="s">
        <v>3741</v>
      </c>
      <c r="B707" s="64"/>
      <c r="C707" s="65" t="s">
        <v>3</v>
      </c>
      <c r="D707" s="65"/>
      <c r="E707" s="12" t="s">
        <v>4</v>
      </c>
      <c r="F707" s="12" t="s">
        <v>3725</v>
      </c>
      <c r="G707" s="12" t="s">
        <v>3726</v>
      </c>
      <c r="H707" s="12" t="s">
        <v>3727</v>
      </c>
    </row>
    <row r="708" spans="1:8" ht="38.1" customHeight="1" x14ac:dyDescent="0.25">
      <c r="A708" s="13" t="s">
        <v>6813</v>
      </c>
      <c r="B708" s="14" t="s">
        <v>6814</v>
      </c>
      <c r="C708" s="66" t="s">
        <v>188</v>
      </c>
      <c r="D708" s="66"/>
      <c r="E708" s="13" t="s">
        <v>189</v>
      </c>
      <c r="F708" s="15">
        <v>1.47E-2</v>
      </c>
      <c r="G708" s="16">
        <v>724.79</v>
      </c>
      <c r="H708" s="16">
        <f>TRUNC(TRUNC(F708,8)*G708,2)</f>
        <v>10.65</v>
      </c>
    </row>
    <row r="709" spans="1:8" ht="15" customHeight="1" x14ac:dyDescent="0.25">
      <c r="A709" s="8"/>
      <c r="B709" s="8"/>
      <c r="C709" s="8"/>
      <c r="D709" s="8"/>
      <c r="E709" s="8"/>
      <c r="F709" s="67" t="s">
        <v>3744</v>
      </c>
      <c r="G709" s="67"/>
      <c r="H709" s="17">
        <f>SUM(H708:H708)</f>
        <v>10.65</v>
      </c>
    </row>
    <row r="710" spans="1:8" ht="15" customHeight="1" x14ac:dyDescent="0.25">
      <c r="A710" s="8"/>
      <c r="B710" s="8"/>
      <c r="C710" s="8"/>
      <c r="D710" s="8"/>
      <c r="E710" s="8"/>
      <c r="F710" s="68" t="s">
        <v>3745</v>
      </c>
      <c r="G710" s="68"/>
      <c r="H710" s="4">
        <f>ROUND(SUM(H702,H706,H709),2)</f>
        <v>78.66</v>
      </c>
    </row>
    <row r="711" spans="1:8" ht="9.9499999999999993" customHeight="1" x14ac:dyDescent="0.25">
      <c r="A711" s="8"/>
      <c r="B711" s="8"/>
      <c r="C711" s="8"/>
      <c r="D711" s="8"/>
      <c r="E711" s="8"/>
      <c r="F711" s="62"/>
      <c r="G711" s="62"/>
      <c r="H711" s="62"/>
    </row>
    <row r="712" spans="1:8" ht="20.100000000000001" customHeight="1" x14ac:dyDescent="0.25">
      <c r="A712" s="63" t="s">
        <v>4227</v>
      </c>
      <c r="B712" s="63"/>
      <c r="C712" s="63"/>
      <c r="D712" s="63"/>
      <c r="E712" s="63"/>
      <c r="F712" s="63"/>
      <c r="G712" s="63"/>
      <c r="H712" s="63"/>
    </row>
    <row r="713" spans="1:8" ht="15" customHeight="1" x14ac:dyDescent="0.25">
      <c r="A713" s="64" t="s">
        <v>3887</v>
      </c>
      <c r="B713" s="64"/>
      <c r="C713" s="65" t="s">
        <v>3</v>
      </c>
      <c r="D713" s="65"/>
      <c r="E713" s="12" t="s">
        <v>4</v>
      </c>
      <c r="F713" s="12" t="s">
        <v>3725</v>
      </c>
      <c r="G713" s="12" t="s">
        <v>3726</v>
      </c>
      <c r="H713" s="12" t="s">
        <v>3727</v>
      </c>
    </row>
    <row r="714" spans="1:8" ht="29.1" customHeight="1" x14ac:dyDescent="0.25">
      <c r="A714" s="13" t="s">
        <v>4228</v>
      </c>
      <c r="B714" s="14" t="s">
        <v>4229</v>
      </c>
      <c r="C714" s="66" t="s">
        <v>17</v>
      </c>
      <c r="D714" s="66"/>
      <c r="E714" s="13" t="s">
        <v>76</v>
      </c>
      <c r="F714" s="15">
        <v>1.2</v>
      </c>
      <c r="G714" s="16">
        <v>109.11</v>
      </c>
      <c r="H714" s="16">
        <f>TRUNC(TRUNC(F714,8)*G714,2)</f>
        <v>130.93</v>
      </c>
    </row>
    <row r="715" spans="1:8" ht="15" customHeight="1" x14ac:dyDescent="0.25">
      <c r="A715" s="8"/>
      <c r="B715" s="8"/>
      <c r="C715" s="8"/>
      <c r="D715" s="8"/>
      <c r="E715" s="8"/>
      <c r="F715" s="67" t="s">
        <v>3896</v>
      </c>
      <c r="G715" s="67"/>
      <c r="H715" s="17">
        <f>SUM(H714:H714)</f>
        <v>130.93</v>
      </c>
    </row>
    <row r="716" spans="1:8" ht="15" customHeight="1" x14ac:dyDescent="0.25">
      <c r="A716" s="64" t="s">
        <v>3872</v>
      </c>
      <c r="B716" s="64"/>
      <c r="C716" s="65" t="s">
        <v>3</v>
      </c>
      <c r="D716" s="65"/>
      <c r="E716" s="12" t="s">
        <v>4</v>
      </c>
      <c r="F716" s="12" t="s">
        <v>3725</v>
      </c>
      <c r="G716" s="12" t="s">
        <v>3726</v>
      </c>
      <c r="H716" s="12" t="s">
        <v>3727</v>
      </c>
    </row>
    <row r="717" spans="1:8" ht="15" customHeight="1" x14ac:dyDescent="0.25">
      <c r="A717" s="13" t="s">
        <v>3948</v>
      </c>
      <c r="B717" s="14" t="s">
        <v>3949</v>
      </c>
      <c r="C717" s="66" t="s">
        <v>17</v>
      </c>
      <c r="D717" s="66"/>
      <c r="E717" s="13" t="s">
        <v>25</v>
      </c>
      <c r="F717" s="15">
        <v>6</v>
      </c>
      <c r="G717" s="16">
        <v>33.520000000000003</v>
      </c>
      <c r="H717" s="16">
        <f>TRUNC(TRUNC(F717,8)*G717,2)</f>
        <v>201.12</v>
      </c>
    </row>
    <row r="718" spans="1:8" ht="15" customHeight="1" x14ac:dyDescent="0.25">
      <c r="A718" s="13" t="s">
        <v>3899</v>
      </c>
      <c r="B718" s="14" t="s">
        <v>3900</v>
      </c>
      <c r="C718" s="66" t="s">
        <v>17</v>
      </c>
      <c r="D718" s="66"/>
      <c r="E718" s="13" t="s">
        <v>25</v>
      </c>
      <c r="F718" s="15">
        <v>6</v>
      </c>
      <c r="G718" s="16">
        <v>24.37</v>
      </c>
      <c r="H718" s="16">
        <f>TRUNC(TRUNC(F718,8)*G718,2)</f>
        <v>146.22</v>
      </c>
    </row>
    <row r="719" spans="1:8" ht="18" customHeight="1" x14ac:dyDescent="0.25">
      <c r="A719" s="8"/>
      <c r="B719" s="8"/>
      <c r="C719" s="8"/>
      <c r="D719" s="8"/>
      <c r="E719" s="8"/>
      <c r="F719" s="67" t="s">
        <v>3875</v>
      </c>
      <c r="G719" s="67"/>
      <c r="H719" s="17">
        <f>SUM(H717:H718)</f>
        <v>347.34000000000003</v>
      </c>
    </row>
    <row r="720" spans="1:8" ht="15" customHeight="1" x14ac:dyDescent="0.25">
      <c r="A720" s="64" t="s">
        <v>3741</v>
      </c>
      <c r="B720" s="64"/>
      <c r="C720" s="65" t="s">
        <v>3</v>
      </c>
      <c r="D720" s="65"/>
      <c r="E720" s="12" t="s">
        <v>4</v>
      </c>
      <c r="F720" s="12" t="s">
        <v>3725</v>
      </c>
      <c r="G720" s="12" t="s">
        <v>3726</v>
      </c>
      <c r="H720" s="12" t="s">
        <v>3727</v>
      </c>
    </row>
    <row r="721" spans="1:8" ht="29.1" customHeight="1" x14ac:dyDescent="0.25">
      <c r="A721" s="13" t="s">
        <v>4230</v>
      </c>
      <c r="B721" s="14" t="s">
        <v>4231</v>
      </c>
      <c r="C721" s="66" t="s">
        <v>188</v>
      </c>
      <c r="D721" s="66"/>
      <c r="E721" s="13" t="s">
        <v>189</v>
      </c>
      <c r="F721" s="15">
        <v>0.3</v>
      </c>
      <c r="G721" s="16">
        <v>500.56</v>
      </c>
      <c r="H721" s="16">
        <f>TRUNC(TRUNC(F721,8)*G721,2)</f>
        <v>150.16</v>
      </c>
    </row>
    <row r="722" spans="1:8" ht="15" customHeight="1" x14ac:dyDescent="0.25">
      <c r="A722" s="8"/>
      <c r="B722" s="8"/>
      <c r="C722" s="8"/>
      <c r="D722" s="8"/>
      <c r="E722" s="8"/>
      <c r="F722" s="67" t="s">
        <v>3744</v>
      </c>
      <c r="G722" s="67"/>
      <c r="H722" s="17">
        <f>SUM(H721:H721)</f>
        <v>150.16</v>
      </c>
    </row>
    <row r="723" spans="1:8" ht="15" customHeight="1" x14ac:dyDescent="0.25">
      <c r="A723" s="8"/>
      <c r="B723" s="8"/>
      <c r="C723" s="8"/>
      <c r="D723" s="8"/>
      <c r="E723" s="8"/>
      <c r="F723" s="68" t="s">
        <v>3745</v>
      </c>
      <c r="G723" s="68"/>
      <c r="H723" s="4">
        <f>ROUND(SUM(H715,H719,H722),2)</f>
        <v>628.42999999999995</v>
      </c>
    </row>
    <row r="724" spans="1:8" ht="9.9499999999999993" customHeight="1" x14ac:dyDescent="0.25">
      <c r="A724" s="8"/>
      <c r="B724" s="8"/>
      <c r="C724" s="8"/>
      <c r="D724" s="8"/>
      <c r="E724" s="8"/>
      <c r="F724" s="62"/>
      <c r="G724" s="62"/>
      <c r="H724" s="62"/>
    </row>
    <row r="725" spans="1:8" ht="20.100000000000001" customHeight="1" x14ac:dyDescent="0.25">
      <c r="A725" s="63" t="s">
        <v>6815</v>
      </c>
      <c r="B725" s="63"/>
      <c r="C725" s="63"/>
      <c r="D725" s="63"/>
      <c r="E725" s="63"/>
      <c r="F725" s="63"/>
      <c r="G725" s="63"/>
      <c r="H725" s="63"/>
    </row>
    <row r="726" spans="1:8" ht="15" customHeight="1" x14ac:dyDescent="0.25">
      <c r="A726" s="64" t="s">
        <v>3887</v>
      </c>
      <c r="B726" s="64"/>
      <c r="C726" s="65" t="s">
        <v>3</v>
      </c>
      <c r="D726" s="65"/>
      <c r="E726" s="12" t="s">
        <v>4</v>
      </c>
      <c r="F726" s="12" t="s">
        <v>3725</v>
      </c>
      <c r="G726" s="12" t="s">
        <v>3726</v>
      </c>
      <c r="H726" s="12" t="s">
        <v>3727</v>
      </c>
    </row>
    <row r="727" spans="1:8" ht="15" customHeight="1" x14ac:dyDescent="0.25">
      <c r="A727" s="13" t="s">
        <v>6816</v>
      </c>
      <c r="B727" s="14" t="s">
        <v>6817</v>
      </c>
      <c r="C727" s="66" t="s">
        <v>188</v>
      </c>
      <c r="D727" s="66"/>
      <c r="E727" s="13" t="s">
        <v>286</v>
      </c>
      <c r="F727" s="15">
        <v>68</v>
      </c>
      <c r="G727" s="16">
        <v>0.6</v>
      </c>
      <c r="H727" s="16">
        <f>TRUNC(TRUNC(F727,8)*G727,2)</f>
        <v>40.799999999999997</v>
      </c>
    </row>
    <row r="728" spans="1:8" ht="15" customHeight="1" x14ac:dyDescent="0.25">
      <c r="A728" s="8"/>
      <c r="B728" s="8"/>
      <c r="C728" s="8"/>
      <c r="D728" s="8"/>
      <c r="E728" s="8"/>
      <c r="F728" s="67" t="s">
        <v>3896</v>
      </c>
      <c r="G728" s="67"/>
      <c r="H728" s="17">
        <f>SUM(H727:H727)</f>
        <v>40.799999999999997</v>
      </c>
    </row>
    <row r="729" spans="1:8" ht="15" customHeight="1" x14ac:dyDescent="0.25">
      <c r="A729" s="64" t="s">
        <v>3872</v>
      </c>
      <c r="B729" s="64"/>
      <c r="C729" s="65" t="s">
        <v>3</v>
      </c>
      <c r="D729" s="65"/>
      <c r="E729" s="12" t="s">
        <v>4</v>
      </c>
      <c r="F729" s="12" t="s">
        <v>3725</v>
      </c>
      <c r="G729" s="12" t="s">
        <v>3726</v>
      </c>
      <c r="H729" s="12" t="s">
        <v>3727</v>
      </c>
    </row>
    <row r="730" spans="1:8" ht="15" customHeight="1" x14ac:dyDescent="0.25">
      <c r="A730" s="13" t="s">
        <v>3948</v>
      </c>
      <c r="B730" s="14" t="s">
        <v>3949</v>
      </c>
      <c r="C730" s="66" t="s">
        <v>17</v>
      </c>
      <c r="D730" s="66"/>
      <c r="E730" s="13" t="s">
        <v>25</v>
      </c>
      <c r="F730" s="15">
        <v>1.52</v>
      </c>
      <c r="G730" s="16">
        <v>33.520000000000003</v>
      </c>
      <c r="H730" s="16">
        <f>TRUNC(TRUNC(F730,8)*G730,2)</f>
        <v>50.95</v>
      </c>
    </row>
    <row r="731" spans="1:8" ht="15" customHeight="1" x14ac:dyDescent="0.25">
      <c r="A731" s="13" t="s">
        <v>3899</v>
      </c>
      <c r="B731" s="14" t="s">
        <v>3900</v>
      </c>
      <c r="C731" s="66" t="s">
        <v>17</v>
      </c>
      <c r="D731" s="66"/>
      <c r="E731" s="13" t="s">
        <v>25</v>
      </c>
      <c r="F731" s="15">
        <v>0.91</v>
      </c>
      <c r="G731" s="16">
        <v>24.37</v>
      </c>
      <c r="H731" s="16">
        <f>TRUNC(TRUNC(F731,8)*G731,2)</f>
        <v>22.17</v>
      </c>
    </row>
    <row r="732" spans="1:8" ht="18" customHeight="1" x14ac:dyDescent="0.25">
      <c r="A732" s="8"/>
      <c r="B732" s="8"/>
      <c r="C732" s="8"/>
      <c r="D732" s="8"/>
      <c r="E732" s="8"/>
      <c r="F732" s="67" t="s">
        <v>3875</v>
      </c>
      <c r="G732" s="67"/>
      <c r="H732" s="17">
        <f>SUM(H730:H731)</f>
        <v>73.12</v>
      </c>
    </row>
    <row r="733" spans="1:8" ht="15" customHeight="1" x14ac:dyDescent="0.25">
      <c r="A733" s="64" t="s">
        <v>3741</v>
      </c>
      <c r="B733" s="64"/>
      <c r="C733" s="65" t="s">
        <v>3</v>
      </c>
      <c r="D733" s="65"/>
      <c r="E733" s="12" t="s">
        <v>4</v>
      </c>
      <c r="F733" s="12" t="s">
        <v>3725</v>
      </c>
      <c r="G733" s="12" t="s">
        <v>3726</v>
      </c>
      <c r="H733" s="12" t="s">
        <v>3727</v>
      </c>
    </row>
    <row r="734" spans="1:8" ht="38.1" customHeight="1" x14ac:dyDescent="0.25">
      <c r="A734" s="13" t="s">
        <v>6813</v>
      </c>
      <c r="B734" s="14" t="s">
        <v>6814</v>
      </c>
      <c r="C734" s="66" t="s">
        <v>188</v>
      </c>
      <c r="D734" s="66"/>
      <c r="E734" s="13" t="s">
        <v>189</v>
      </c>
      <c r="F734" s="15">
        <v>3.2000000000000001E-2</v>
      </c>
      <c r="G734" s="16">
        <v>724.79</v>
      </c>
      <c r="H734" s="16">
        <f>TRUNC(TRUNC(F734,8)*G734,2)</f>
        <v>23.19</v>
      </c>
    </row>
    <row r="735" spans="1:8" ht="15" customHeight="1" x14ac:dyDescent="0.25">
      <c r="A735" s="8"/>
      <c r="B735" s="8"/>
      <c r="C735" s="8"/>
      <c r="D735" s="8"/>
      <c r="E735" s="8"/>
      <c r="F735" s="67" t="s">
        <v>3744</v>
      </c>
      <c r="G735" s="67"/>
      <c r="H735" s="17">
        <f>SUM(H734:H734)</f>
        <v>23.19</v>
      </c>
    </row>
    <row r="736" spans="1:8" ht="15" customHeight="1" x14ac:dyDescent="0.25">
      <c r="A736" s="8"/>
      <c r="B736" s="8"/>
      <c r="C736" s="8"/>
      <c r="D736" s="8"/>
      <c r="E736" s="8"/>
      <c r="F736" s="68" t="s">
        <v>3745</v>
      </c>
      <c r="G736" s="68"/>
      <c r="H736" s="4">
        <f>ROUND(SUM(H728,H732,H735),2)</f>
        <v>137.11000000000001</v>
      </c>
    </row>
    <row r="737" spans="1:8" ht="9.9499999999999993" customHeight="1" x14ac:dyDescent="0.25">
      <c r="A737" s="8"/>
      <c r="B737" s="8"/>
      <c r="C737" s="8"/>
      <c r="D737" s="8"/>
      <c r="E737" s="8"/>
      <c r="F737" s="62"/>
      <c r="G737" s="62"/>
      <c r="H737" s="62"/>
    </row>
    <row r="738" spans="1:8" ht="20.100000000000001" customHeight="1" x14ac:dyDescent="0.25">
      <c r="A738" s="63" t="s">
        <v>6818</v>
      </c>
      <c r="B738" s="63"/>
      <c r="C738" s="63"/>
      <c r="D738" s="63"/>
      <c r="E738" s="63"/>
      <c r="F738" s="63"/>
      <c r="G738" s="63"/>
      <c r="H738" s="63"/>
    </row>
    <row r="739" spans="1:8" ht="15" customHeight="1" x14ac:dyDescent="0.25">
      <c r="A739" s="64" t="s">
        <v>3887</v>
      </c>
      <c r="B739" s="64"/>
      <c r="C739" s="65" t="s">
        <v>3</v>
      </c>
      <c r="D739" s="65"/>
      <c r="E739" s="12" t="s">
        <v>4</v>
      </c>
      <c r="F739" s="12" t="s">
        <v>3725</v>
      </c>
      <c r="G739" s="12" t="s">
        <v>3726</v>
      </c>
      <c r="H739" s="12" t="s">
        <v>3727</v>
      </c>
    </row>
    <row r="740" spans="1:8" ht="15" customHeight="1" x14ac:dyDescent="0.25">
      <c r="A740" s="13" t="s">
        <v>6816</v>
      </c>
      <c r="B740" s="14" t="s">
        <v>6817</v>
      </c>
      <c r="C740" s="66" t="s">
        <v>188</v>
      </c>
      <c r="D740" s="66"/>
      <c r="E740" s="13" t="s">
        <v>286</v>
      </c>
      <c r="F740" s="15">
        <v>130</v>
      </c>
      <c r="G740" s="16">
        <v>0.6</v>
      </c>
      <c r="H740" s="16">
        <f>TRUNC(TRUNC(F740,8)*G740,2)</f>
        <v>78</v>
      </c>
    </row>
    <row r="741" spans="1:8" ht="15" customHeight="1" x14ac:dyDescent="0.25">
      <c r="A741" s="8"/>
      <c r="B741" s="8"/>
      <c r="C741" s="8"/>
      <c r="D741" s="8"/>
      <c r="E741" s="8"/>
      <c r="F741" s="67" t="s">
        <v>3896</v>
      </c>
      <c r="G741" s="67"/>
      <c r="H741" s="17">
        <f>SUM(H740:H740)</f>
        <v>78</v>
      </c>
    </row>
    <row r="742" spans="1:8" ht="15" customHeight="1" x14ac:dyDescent="0.25">
      <c r="A742" s="64" t="s">
        <v>3872</v>
      </c>
      <c r="B742" s="64"/>
      <c r="C742" s="65" t="s">
        <v>3</v>
      </c>
      <c r="D742" s="65"/>
      <c r="E742" s="12" t="s">
        <v>4</v>
      </c>
      <c r="F742" s="12" t="s">
        <v>3725</v>
      </c>
      <c r="G742" s="12" t="s">
        <v>3726</v>
      </c>
      <c r="H742" s="12" t="s">
        <v>3727</v>
      </c>
    </row>
    <row r="743" spans="1:8" ht="15" customHeight="1" x14ac:dyDescent="0.25">
      <c r="A743" s="13" t="s">
        <v>3948</v>
      </c>
      <c r="B743" s="14" t="s">
        <v>3949</v>
      </c>
      <c r="C743" s="66" t="s">
        <v>17</v>
      </c>
      <c r="D743" s="66"/>
      <c r="E743" s="13" t="s">
        <v>25</v>
      </c>
      <c r="F743" s="15">
        <v>2.42</v>
      </c>
      <c r="G743" s="16">
        <v>33.520000000000003</v>
      </c>
      <c r="H743" s="16">
        <f>TRUNC(TRUNC(F743,8)*G743,2)</f>
        <v>81.11</v>
      </c>
    </row>
    <row r="744" spans="1:8" ht="15" customHeight="1" x14ac:dyDescent="0.25">
      <c r="A744" s="13" t="s">
        <v>3899</v>
      </c>
      <c r="B744" s="14" t="s">
        <v>3900</v>
      </c>
      <c r="C744" s="66" t="s">
        <v>17</v>
      </c>
      <c r="D744" s="66"/>
      <c r="E744" s="13" t="s">
        <v>25</v>
      </c>
      <c r="F744" s="15">
        <v>1.81</v>
      </c>
      <c r="G744" s="16">
        <v>24.37</v>
      </c>
      <c r="H744" s="16">
        <f>TRUNC(TRUNC(F744,8)*G744,2)</f>
        <v>44.1</v>
      </c>
    </row>
    <row r="745" spans="1:8" ht="18" customHeight="1" x14ac:dyDescent="0.25">
      <c r="A745" s="8"/>
      <c r="B745" s="8"/>
      <c r="C745" s="8"/>
      <c r="D745" s="8"/>
      <c r="E745" s="8"/>
      <c r="F745" s="67" t="s">
        <v>3875</v>
      </c>
      <c r="G745" s="67"/>
      <c r="H745" s="17">
        <f>SUM(H743:H744)</f>
        <v>125.21000000000001</v>
      </c>
    </row>
    <row r="746" spans="1:8" ht="15" customHeight="1" x14ac:dyDescent="0.25">
      <c r="A746" s="64" t="s">
        <v>3741</v>
      </c>
      <c r="B746" s="64"/>
      <c r="C746" s="65" t="s">
        <v>3</v>
      </c>
      <c r="D746" s="65"/>
      <c r="E746" s="12" t="s">
        <v>4</v>
      </c>
      <c r="F746" s="12" t="s">
        <v>3725</v>
      </c>
      <c r="G746" s="12" t="s">
        <v>3726</v>
      </c>
      <c r="H746" s="12" t="s">
        <v>3727</v>
      </c>
    </row>
    <row r="747" spans="1:8" ht="38.1" customHeight="1" x14ac:dyDescent="0.25">
      <c r="A747" s="13" t="s">
        <v>6813</v>
      </c>
      <c r="B747" s="14" t="s">
        <v>6814</v>
      </c>
      <c r="C747" s="66" t="s">
        <v>188</v>
      </c>
      <c r="D747" s="66"/>
      <c r="E747" s="13" t="s">
        <v>189</v>
      </c>
      <c r="F747" s="15">
        <v>7.9000000000000001E-2</v>
      </c>
      <c r="G747" s="16">
        <v>724.79</v>
      </c>
      <c r="H747" s="16">
        <f>TRUNC(TRUNC(F747,8)*G747,2)</f>
        <v>57.25</v>
      </c>
    </row>
    <row r="748" spans="1:8" ht="15" customHeight="1" x14ac:dyDescent="0.25">
      <c r="A748" s="8"/>
      <c r="B748" s="8"/>
      <c r="C748" s="8"/>
      <c r="D748" s="8"/>
      <c r="E748" s="8"/>
      <c r="F748" s="67" t="s">
        <v>3744</v>
      </c>
      <c r="G748" s="67"/>
      <c r="H748" s="17">
        <f>SUM(H747:H747)</f>
        <v>57.25</v>
      </c>
    </row>
    <row r="749" spans="1:8" ht="15" customHeight="1" x14ac:dyDescent="0.25">
      <c r="A749" s="8"/>
      <c r="B749" s="8"/>
      <c r="C749" s="8"/>
      <c r="D749" s="8"/>
      <c r="E749" s="8"/>
      <c r="F749" s="68" t="s">
        <v>3745</v>
      </c>
      <c r="G749" s="68"/>
      <c r="H749" s="4">
        <f>ROUND(SUM(H741,H745,H748),2)</f>
        <v>260.45999999999998</v>
      </c>
    </row>
    <row r="750" spans="1:8" ht="9.9499999999999993" customHeight="1" x14ac:dyDescent="0.25">
      <c r="A750" s="8"/>
      <c r="B750" s="8"/>
      <c r="C750" s="8"/>
      <c r="D750" s="8"/>
      <c r="E750" s="8"/>
      <c r="F750" s="62"/>
      <c r="G750" s="62"/>
      <c r="H750" s="62"/>
    </row>
    <row r="751" spans="1:8" ht="20.100000000000001" customHeight="1" x14ac:dyDescent="0.25">
      <c r="A751" s="63" t="s">
        <v>6819</v>
      </c>
      <c r="B751" s="63"/>
      <c r="C751" s="63"/>
      <c r="D751" s="63"/>
      <c r="E751" s="63"/>
      <c r="F751" s="63"/>
      <c r="G751" s="63"/>
      <c r="H751" s="63"/>
    </row>
    <row r="752" spans="1:8" ht="15" customHeight="1" x14ac:dyDescent="0.25">
      <c r="A752" s="64" t="s">
        <v>3887</v>
      </c>
      <c r="B752" s="64"/>
      <c r="C752" s="65" t="s">
        <v>3</v>
      </c>
      <c r="D752" s="65"/>
      <c r="E752" s="12" t="s">
        <v>4</v>
      </c>
      <c r="F752" s="12" t="s">
        <v>3725</v>
      </c>
      <c r="G752" s="12" t="s">
        <v>3726</v>
      </c>
      <c r="H752" s="12" t="s">
        <v>3727</v>
      </c>
    </row>
    <row r="753" spans="1:8" ht="21" customHeight="1" x14ac:dyDescent="0.25">
      <c r="A753" s="13" t="s">
        <v>4664</v>
      </c>
      <c r="B753" s="14" t="s">
        <v>4665</v>
      </c>
      <c r="C753" s="66" t="s">
        <v>17</v>
      </c>
      <c r="D753" s="66"/>
      <c r="E753" s="13" t="s">
        <v>76</v>
      </c>
      <c r="F753" s="15">
        <v>1.08</v>
      </c>
      <c r="G753" s="16">
        <v>139.88999999999999</v>
      </c>
      <c r="H753" s="16">
        <f>TRUNC(TRUNC(F753,8)*G753,2)</f>
        <v>151.08000000000001</v>
      </c>
    </row>
    <row r="754" spans="1:8" ht="15" customHeight="1" x14ac:dyDescent="0.25">
      <c r="A754" s="13" t="s">
        <v>5450</v>
      </c>
      <c r="B754" s="14" t="s">
        <v>5451</v>
      </c>
      <c r="C754" s="66" t="s">
        <v>17</v>
      </c>
      <c r="D754" s="66"/>
      <c r="E754" s="13" t="s">
        <v>740</v>
      </c>
      <c r="F754" s="15">
        <v>452.2</v>
      </c>
      <c r="G754" s="16">
        <v>0.84</v>
      </c>
      <c r="H754" s="16">
        <f>TRUNC(TRUNC(F754,8)*G754,2)</f>
        <v>379.84</v>
      </c>
    </row>
    <row r="755" spans="1:8" ht="15" customHeight="1" x14ac:dyDescent="0.25">
      <c r="A755" s="8"/>
      <c r="B755" s="8"/>
      <c r="C755" s="8"/>
      <c r="D755" s="8"/>
      <c r="E755" s="8"/>
      <c r="F755" s="67" t="s">
        <v>3896</v>
      </c>
      <c r="G755" s="67"/>
      <c r="H755" s="17">
        <f>SUM(H753:H754)</f>
        <v>530.91999999999996</v>
      </c>
    </row>
    <row r="756" spans="1:8" ht="15" customHeight="1" x14ac:dyDescent="0.25">
      <c r="A756" s="64" t="s">
        <v>3872</v>
      </c>
      <c r="B756" s="64"/>
      <c r="C756" s="65" t="s">
        <v>3</v>
      </c>
      <c r="D756" s="65"/>
      <c r="E756" s="12" t="s">
        <v>4</v>
      </c>
      <c r="F756" s="12" t="s">
        <v>3725</v>
      </c>
      <c r="G756" s="12" t="s">
        <v>3726</v>
      </c>
      <c r="H756" s="12" t="s">
        <v>3727</v>
      </c>
    </row>
    <row r="757" spans="1:8" ht="15" customHeight="1" x14ac:dyDescent="0.25">
      <c r="A757" s="13" t="s">
        <v>3899</v>
      </c>
      <c r="B757" s="14" t="s">
        <v>3900</v>
      </c>
      <c r="C757" s="66" t="s">
        <v>17</v>
      </c>
      <c r="D757" s="66"/>
      <c r="E757" s="13" t="s">
        <v>25</v>
      </c>
      <c r="F757" s="15">
        <v>4</v>
      </c>
      <c r="G757" s="16">
        <v>24.37</v>
      </c>
      <c r="H757" s="16">
        <f>TRUNC(TRUNC(F757,8)*G757,2)</f>
        <v>97.48</v>
      </c>
    </row>
    <row r="758" spans="1:8" ht="18" customHeight="1" x14ac:dyDescent="0.25">
      <c r="A758" s="8"/>
      <c r="B758" s="8"/>
      <c r="C758" s="8"/>
      <c r="D758" s="8"/>
      <c r="E758" s="8"/>
      <c r="F758" s="67" t="s">
        <v>3875</v>
      </c>
      <c r="G758" s="67"/>
      <c r="H758" s="17">
        <f>SUM(H757:H757)</f>
        <v>97.48</v>
      </c>
    </row>
    <row r="759" spans="1:8" ht="15" customHeight="1" x14ac:dyDescent="0.25">
      <c r="A759" s="8"/>
      <c r="B759" s="8"/>
      <c r="C759" s="8"/>
      <c r="D759" s="8"/>
      <c r="E759" s="8"/>
      <c r="F759" s="68" t="s">
        <v>3745</v>
      </c>
      <c r="G759" s="68"/>
      <c r="H759" s="4">
        <f>ROUND(SUM(H755,H758),2)</f>
        <v>628.4</v>
      </c>
    </row>
    <row r="760" spans="1:8" ht="9.9499999999999993" customHeight="1" x14ac:dyDescent="0.25">
      <c r="A760" s="8"/>
      <c r="B760" s="8"/>
      <c r="C760" s="8"/>
      <c r="D760" s="8"/>
      <c r="E760" s="8"/>
      <c r="F760" s="62"/>
      <c r="G760" s="62"/>
      <c r="H760" s="62"/>
    </row>
    <row r="761" spans="1:8" ht="20.100000000000001" customHeight="1" x14ac:dyDescent="0.25">
      <c r="A761" s="63" t="s">
        <v>6820</v>
      </c>
      <c r="B761" s="63"/>
      <c r="C761" s="63"/>
      <c r="D761" s="63"/>
      <c r="E761" s="63"/>
      <c r="F761" s="63"/>
      <c r="G761" s="63"/>
      <c r="H761" s="63"/>
    </row>
    <row r="762" spans="1:8" ht="15" customHeight="1" x14ac:dyDescent="0.25">
      <c r="A762" s="64" t="s">
        <v>3887</v>
      </c>
      <c r="B762" s="64"/>
      <c r="C762" s="65" t="s">
        <v>3</v>
      </c>
      <c r="D762" s="65"/>
      <c r="E762" s="12" t="s">
        <v>4</v>
      </c>
      <c r="F762" s="12" t="s">
        <v>3725</v>
      </c>
      <c r="G762" s="12" t="s">
        <v>3726</v>
      </c>
      <c r="H762" s="12" t="s">
        <v>3727</v>
      </c>
    </row>
    <row r="763" spans="1:8" ht="21" customHeight="1" x14ac:dyDescent="0.25">
      <c r="A763" s="13" t="s">
        <v>4664</v>
      </c>
      <c r="B763" s="14" t="s">
        <v>4665</v>
      </c>
      <c r="C763" s="66" t="s">
        <v>17</v>
      </c>
      <c r="D763" s="66"/>
      <c r="E763" s="13" t="s">
        <v>76</v>
      </c>
      <c r="F763" s="15">
        <v>1.08</v>
      </c>
      <c r="G763" s="16">
        <v>139.88999999999999</v>
      </c>
      <c r="H763" s="16">
        <f>TRUNC(TRUNC(F763,8)*G763,2)</f>
        <v>151.08000000000001</v>
      </c>
    </row>
    <row r="764" spans="1:8" ht="15" customHeight="1" x14ac:dyDescent="0.25">
      <c r="A764" s="13" t="s">
        <v>5450</v>
      </c>
      <c r="B764" s="14" t="s">
        <v>5451</v>
      </c>
      <c r="C764" s="66" t="s">
        <v>17</v>
      </c>
      <c r="D764" s="66"/>
      <c r="E764" s="13" t="s">
        <v>740</v>
      </c>
      <c r="F764" s="15">
        <v>300</v>
      </c>
      <c r="G764" s="16">
        <v>0.84</v>
      </c>
      <c r="H764" s="16">
        <f>TRUNC(TRUNC(F764,8)*G764,2)</f>
        <v>252</v>
      </c>
    </row>
    <row r="765" spans="1:8" ht="15" customHeight="1" x14ac:dyDescent="0.25">
      <c r="A765" s="8"/>
      <c r="B765" s="8"/>
      <c r="C765" s="8"/>
      <c r="D765" s="8"/>
      <c r="E765" s="8"/>
      <c r="F765" s="67" t="s">
        <v>3896</v>
      </c>
      <c r="G765" s="67"/>
      <c r="H765" s="17">
        <f>SUM(H763:H764)</f>
        <v>403.08000000000004</v>
      </c>
    </row>
    <row r="766" spans="1:8" ht="15" customHeight="1" x14ac:dyDescent="0.25">
      <c r="A766" s="64" t="s">
        <v>3872</v>
      </c>
      <c r="B766" s="64"/>
      <c r="C766" s="65" t="s">
        <v>3</v>
      </c>
      <c r="D766" s="65"/>
      <c r="E766" s="12" t="s">
        <v>4</v>
      </c>
      <c r="F766" s="12" t="s">
        <v>3725</v>
      </c>
      <c r="G766" s="12" t="s">
        <v>3726</v>
      </c>
      <c r="H766" s="12" t="s">
        <v>3727</v>
      </c>
    </row>
    <row r="767" spans="1:8" ht="15" customHeight="1" x14ac:dyDescent="0.25">
      <c r="A767" s="13" t="s">
        <v>3899</v>
      </c>
      <c r="B767" s="14" t="s">
        <v>3900</v>
      </c>
      <c r="C767" s="66" t="s">
        <v>17</v>
      </c>
      <c r="D767" s="66"/>
      <c r="E767" s="13" t="s">
        <v>25</v>
      </c>
      <c r="F767" s="15">
        <v>4</v>
      </c>
      <c r="G767" s="16">
        <v>24.37</v>
      </c>
      <c r="H767" s="16">
        <f>TRUNC(TRUNC(F767,8)*G767,2)</f>
        <v>97.48</v>
      </c>
    </row>
    <row r="768" spans="1:8" ht="18" customHeight="1" x14ac:dyDescent="0.25">
      <c r="A768" s="8"/>
      <c r="B768" s="8"/>
      <c r="C768" s="8"/>
      <c r="D768" s="8"/>
      <c r="E768" s="8"/>
      <c r="F768" s="67" t="s">
        <v>3875</v>
      </c>
      <c r="G768" s="67"/>
      <c r="H768" s="17">
        <f>SUM(H767:H767)</f>
        <v>97.48</v>
      </c>
    </row>
    <row r="769" spans="1:8" ht="15" customHeight="1" x14ac:dyDescent="0.25">
      <c r="A769" s="8"/>
      <c r="B769" s="8"/>
      <c r="C769" s="8"/>
      <c r="D769" s="8"/>
      <c r="E769" s="8"/>
      <c r="F769" s="68" t="s">
        <v>3745</v>
      </c>
      <c r="G769" s="68"/>
      <c r="H769" s="4">
        <f>ROUND(SUM(H765,H768),2)</f>
        <v>500.56</v>
      </c>
    </row>
    <row r="770" spans="1:8" ht="9.9499999999999993" customHeight="1" x14ac:dyDescent="0.25">
      <c r="A770" s="8"/>
      <c r="B770" s="8"/>
      <c r="C770" s="8"/>
      <c r="D770" s="8"/>
      <c r="E770" s="8"/>
      <c r="F770" s="62"/>
      <c r="G770" s="62"/>
      <c r="H770" s="62"/>
    </row>
    <row r="771" spans="1:8" ht="20.100000000000001" customHeight="1" x14ac:dyDescent="0.25">
      <c r="A771" s="63" t="s">
        <v>6821</v>
      </c>
      <c r="B771" s="63"/>
      <c r="C771" s="63"/>
      <c r="D771" s="63"/>
      <c r="E771" s="63"/>
      <c r="F771" s="63"/>
      <c r="G771" s="63"/>
      <c r="H771" s="63"/>
    </row>
    <row r="772" spans="1:8" ht="15" customHeight="1" x14ac:dyDescent="0.25">
      <c r="A772" s="64" t="s">
        <v>3887</v>
      </c>
      <c r="B772" s="64"/>
      <c r="C772" s="65" t="s">
        <v>3</v>
      </c>
      <c r="D772" s="65"/>
      <c r="E772" s="12" t="s">
        <v>4</v>
      </c>
      <c r="F772" s="12" t="s">
        <v>3725</v>
      </c>
      <c r="G772" s="12" t="s">
        <v>3726</v>
      </c>
      <c r="H772" s="12" t="s">
        <v>3727</v>
      </c>
    </row>
    <row r="773" spans="1:8" ht="21" customHeight="1" x14ac:dyDescent="0.25">
      <c r="A773" s="13" t="s">
        <v>6732</v>
      </c>
      <c r="B773" s="14" t="s">
        <v>6733</v>
      </c>
      <c r="C773" s="66" t="s">
        <v>17</v>
      </c>
      <c r="D773" s="66"/>
      <c r="E773" s="13" t="s">
        <v>76</v>
      </c>
      <c r="F773" s="15">
        <v>1.216</v>
      </c>
      <c r="G773" s="16">
        <v>141.71</v>
      </c>
      <c r="H773" s="16">
        <f>TRUNC(TRUNC(F773,8)*G773,2)</f>
        <v>172.31</v>
      </c>
    </row>
    <row r="774" spans="1:8" ht="15" customHeight="1" x14ac:dyDescent="0.25">
      <c r="A774" s="13" t="s">
        <v>6719</v>
      </c>
      <c r="B774" s="14" t="s">
        <v>6720</v>
      </c>
      <c r="C774" s="66" t="s">
        <v>17</v>
      </c>
      <c r="D774" s="66"/>
      <c r="E774" s="13" t="s">
        <v>740</v>
      </c>
      <c r="F774" s="15">
        <v>182</v>
      </c>
      <c r="G774" s="16">
        <v>1.66</v>
      </c>
      <c r="H774" s="16">
        <f>TRUNC(TRUNC(F774,8)*G774,2)</f>
        <v>302.12</v>
      </c>
    </row>
    <row r="775" spans="1:8" ht="15" customHeight="1" x14ac:dyDescent="0.25">
      <c r="A775" s="13" t="s">
        <v>5450</v>
      </c>
      <c r="B775" s="14" t="s">
        <v>5451</v>
      </c>
      <c r="C775" s="66" t="s">
        <v>17</v>
      </c>
      <c r="D775" s="66"/>
      <c r="E775" s="13" t="s">
        <v>740</v>
      </c>
      <c r="F775" s="15">
        <v>182</v>
      </c>
      <c r="G775" s="16">
        <v>0.84</v>
      </c>
      <c r="H775" s="16">
        <f>TRUNC(TRUNC(F775,8)*G775,2)</f>
        <v>152.88</v>
      </c>
    </row>
    <row r="776" spans="1:8" ht="15" customHeight="1" x14ac:dyDescent="0.25">
      <c r="A776" s="8"/>
      <c r="B776" s="8"/>
      <c r="C776" s="8"/>
      <c r="D776" s="8"/>
      <c r="E776" s="8"/>
      <c r="F776" s="67" t="s">
        <v>3896</v>
      </c>
      <c r="G776" s="67"/>
      <c r="H776" s="17">
        <f>SUM(H773:H775)</f>
        <v>627.30999999999995</v>
      </c>
    </row>
    <row r="777" spans="1:8" ht="15" customHeight="1" x14ac:dyDescent="0.25">
      <c r="A777" s="64" t="s">
        <v>3872</v>
      </c>
      <c r="B777" s="64"/>
      <c r="C777" s="65" t="s">
        <v>3</v>
      </c>
      <c r="D777" s="65"/>
      <c r="E777" s="12" t="s">
        <v>4</v>
      </c>
      <c r="F777" s="12" t="s">
        <v>3725</v>
      </c>
      <c r="G777" s="12" t="s">
        <v>3726</v>
      </c>
      <c r="H777" s="12" t="s">
        <v>3727</v>
      </c>
    </row>
    <row r="778" spans="1:8" ht="15" customHeight="1" x14ac:dyDescent="0.25">
      <c r="A778" s="13" t="s">
        <v>3899</v>
      </c>
      <c r="B778" s="14" t="s">
        <v>3900</v>
      </c>
      <c r="C778" s="66" t="s">
        <v>17</v>
      </c>
      <c r="D778" s="66"/>
      <c r="E778" s="13" t="s">
        <v>25</v>
      </c>
      <c r="F778" s="15">
        <v>4</v>
      </c>
      <c r="G778" s="16">
        <v>24.37</v>
      </c>
      <c r="H778" s="16">
        <f>TRUNC(TRUNC(F778,8)*G778,2)</f>
        <v>97.48</v>
      </c>
    </row>
    <row r="779" spans="1:8" ht="18" customHeight="1" x14ac:dyDescent="0.25">
      <c r="A779" s="8"/>
      <c r="B779" s="8"/>
      <c r="C779" s="8"/>
      <c r="D779" s="8"/>
      <c r="E779" s="8"/>
      <c r="F779" s="67" t="s">
        <v>3875</v>
      </c>
      <c r="G779" s="67"/>
      <c r="H779" s="17">
        <f>SUM(H778:H778)</f>
        <v>97.48</v>
      </c>
    </row>
    <row r="780" spans="1:8" ht="15" customHeight="1" x14ac:dyDescent="0.25">
      <c r="A780" s="8"/>
      <c r="B780" s="8"/>
      <c r="C780" s="8"/>
      <c r="D780" s="8"/>
      <c r="E780" s="8"/>
      <c r="F780" s="68" t="s">
        <v>3745</v>
      </c>
      <c r="G780" s="68"/>
      <c r="H780" s="4">
        <f>ROUND(SUM(H776,H779),2)</f>
        <v>724.79</v>
      </c>
    </row>
    <row r="781" spans="1:8" ht="9.9499999999999993" customHeight="1" x14ac:dyDescent="0.25">
      <c r="A781" s="8"/>
      <c r="B781" s="8"/>
      <c r="C781" s="8"/>
      <c r="D781" s="8"/>
      <c r="E781" s="8"/>
      <c r="F781" s="62"/>
      <c r="G781" s="62"/>
      <c r="H781" s="62"/>
    </row>
    <row r="782" spans="1:8" ht="20.100000000000001" customHeight="1" x14ac:dyDescent="0.25">
      <c r="A782" s="63" t="s">
        <v>6822</v>
      </c>
      <c r="B782" s="63"/>
      <c r="C782" s="63"/>
      <c r="D782" s="63"/>
      <c r="E782" s="63"/>
      <c r="F782" s="63"/>
      <c r="G782" s="63"/>
      <c r="H782" s="63"/>
    </row>
    <row r="783" spans="1:8" ht="15" customHeight="1" x14ac:dyDescent="0.25">
      <c r="A783" s="64" t="s">
        <v>3887</v>
      </c>
      <c r="B783" s="64"/>
      <c r="C783" s="65" t="s">
        <v>3</v>
      </c>
      <c r="D783" s="65"/>
      <c r="E783" s="12" t="s">
        <v>4</v>
      </c>
      <c r="F783" s="12" t="s">
        <v>3725</v>
      </c>
      <c r="G783" s="12" t="s">
        <v>3726</v>
      </c>
      <c r="H783" s="12" t="s">
        <v>3727</v>
      </c>
    </row>
    <row r="784" spans="1:8" ht="15" customHeight="1" x14ac:dyDescent="0.25">
      <c r="A784" s="13" t="s">
        <v>5506</v>
      </c>
      <c r="B784" s="14" t="s">
        <v>5507</v>
      </c>
      <c r="C784" s="66" t="s">
        <v>188</v>
      </c>
      <c r="D784" s="66"/>
      <c r="E784" s="13" t="s">
        <v>2039</v>
      </c>
      <c r="F784" s="15">
        <v>1</v>
      </c>
      <c r="G784" s="16">
        <v>8.5399999999999991</v>
      </c>
      <c r="H784" s="16">
        <f>TRUNC(TRUNC(F784,8)*G784,2)</f>
        <v>8.5399999999999991</v>
      </c>
    </row>
    <row r="785" spans="1:8" ht="21" customHeight="1" x14ac:dyDescent="0.25">
      <c r="A785" s="13" t="s">
        <v>4263</v>
      </c>
      <c r="B785" s="14" t="s">
        <v>4264</v>
      </c>
      <c r="C785" s="66" t="s">
        <v>17</v>
      </c>
      <c r="D785" s="66"/>
      <c r="E785" s="13" t="s">
        <v>740</v>
      </c>
      <c r="F785" s="15">
        <v>0.02</v>
      </c>
      <c r="G785" s="16">
        <v>25</v>
      </c>
      <c r="H785" s="16">
        <f>TRUNC(TRUNC(F785,8)*G785,2)</f>
        <v>0.5</v>
      </c>
    </row>
    <row r="786" spans="1:8" ht="29.1" customHeight="1" x14ac:dyDescent="0.25">
      <c r="A786" s="13" t="s">
        <v>4738</v>
      </c>
      <c r="B786" s="14" t="s">
        <v>4739</v>
      </c>
      <c r="C786" s="66" t="s">
        <v>17</v>
      </c>
      <c r="D786" s="66"/>
      <c r="E786" s="13" t="s">
        <v>61</v>
      </c>
      <c r="F786" s="15">
        <v>0.4</v>
      </c>
      <c r="G786" s="16">
        <v>0.22</v>
      </c>
      <c r="H786" s="16">
        <f>TRUNC(TRUNC(F786,8)*G786,2)</f>
        <v>0.08</v>
      </c>
    </row>
    <row r="787" spans="1:8" ht="29.1" customHeight="1" x14ac:dyDescent="0.25">
      <c r="A787" s="13" t="s">
        <v>6823</v>
      </c>
      <c r="B787" s="14" t="s">
        <v>6824</v>
      </c>
      <c r="C787" s="66" t="s">
        <v>17</v>
      </c>
      <c r="D787" s="66"/>
      <c r="E787" s="13" t="s">
        <v>61</v>
      </c>
      <c r="F787" s="15">
        <v>0.4</v>
      </c>
      <c r="G787" s="16">
        <v>0.36</v>
      </c>
      <c r="H787" s="16">
        <f>TRUNC(TRUNC(F787,8)*G787,2)</f>
        <v>0.14000000000000001</v>
      </c>
    </row>
    <row r="788" spans="1:8" ht="15" customHeight="1" x14ac:dyDescent="0.25">
      <c r="A788" s="8"/>
      <c r="B788" s="8"/>
      <c r="C788" s="8"/>
      <c r="D788" s="8"/>
      <c r="E788" s="8"/>
      <c r="F788" s="67" t="s">
        <v>3896</v>
      </c>
      <c r="G788" s="67"/>
      <c r="H788" s="17">
        <f>SUM(H784:H787)</f>
        <v>9.26</v>
      </c>
    </row>
    <row r="789" spans="1:8" ht="15" customHeight="1" x14ac:dyDescent="0.25">
      <c r="A789" s="64" t="s">
        <v>3872</v>
      </c>
      <c r="B789" s="64"/>
      <c r="C789" s="65" t="s">
        <v>3</v>
      </c>
      <c r="D789" s="65"/>
      <c r="E789" s="12" t="s">
        <v>4</v>
      </c>
      <c r="F789" s="12" t="s">
        <v>3725</v>
      </c>
      <c r="G789" s="12" t="s">
        <v>3726</v>
      </c>
      <c r="H789" s="12" t="s">
        <v>3727</v>
      </c>
    </row>
    <row r="790" spans="1:8" ht="15" customHeight="1" x14ac:dyDescent="0.25">
      <c r="A790" s="13" t="s">
        <v>4742</v>
      </c>
      <c r="B790" s="14" t="s">
        <v>4743</v>
      </c>
      <c r="C790" s="66" t="s">
        <v>17</v>
      </c>
      <c r="D790" s="66"/>
      <c r="E790" s="13" t="s">
        <v>25</v>
      </c>
      <c r="F790" s="15">
        <v>0.08</v>
      </c>
      <c r="G790" s="16">
        <v>33.29</v>
      </c>
      <c r="H790" s="16">
        <f>TRUNC(TRUNC(F790,8)*G790,2)</f>
        <v>2.66</v>
      </c>
    </row>
    <row r="791" spans="1:8" ht="15" customHeight="1" x14ac:dyDescent="0.25">
      <c r="A791" s="13" t="s">
        <v>3899</v>
      </c>
      <c r="B791" s="14" t="s">
        <v>3900</v>
      </c>
      <c r="C791" s="66" t="s">
        <v>17</v>
      </c>
      <c r="D791" s="66"/>
      <c r="E791" s="13" t="s">
        <v>25</v>
      </c>
      <c r="F791" s="15">
        <v>0.08</v>
      </c>
      <c r="G791" s="16">
        <v>24.37</v>
      </c>
      <c r="H791" s="16">
        <f>TRUNC(TRUNC(F791,8)*G791,2)</f>
        <v>1.94</v>
      </c>
    </row>
    <row r="792" spans="1:8" ht="18" customHeight="1" x14ac:dyDescent="0.25">
      <c r="A792" s="8"/>
      <c r="B792" s="8"/>
      <c r="C792" s="8"/>
      <c r="D792" s="8"/>
      <c r="E792" s="8"/>
      <c r="F792" s="67" t="s">
        <v>3875</v>
      </c>
      <c r="G792" s="67"/>
      <c r="H792" s="17">
        <f>SUM(H790:H791)</f>
        <v>4.5999999999999996</v>
      </c>
    </row>
    <row r="793" spans="1:8" ht="15" customHeight="1" x14ac:dyDescent="0.25">
      <c r="A793" s="8"/>
      <c r="B793" s="8"/>
      <c r="C793" s="8"/>
      <c r="D793" s="8"/>
      <c r="E793" s="8"/>
      <c r="F793" s="68" t="s">
        <v>3745</v>
      </c>
      <c r="G793" s="68"/>
      <c r="H793" s="4">
        <f>ROUND(SUM(H788,H792),2)</f>
        <v>13.86</v>
      </c>
    </row>
    <row r="794" spans="1:8" ht="9.9499999999999993" customHeight="1" x14ac:dyDescent="0.25">
      <c r="A794" s="8"/>
      <c r="B794" s="8"/>
      <c r="C794" s="8"/>
      <c r="D794" s="8"/>
      <c r="E794" s="8"/>
      <c r="F794" s="62"/>
      <c r="G794" s="62"/>
      <c r="H794" s="62"/>
    </row>
    <row r="795" spans="1:8" ht="27" customHeight="1" x14ac:dyDescent="0.25">
      <c r="A795" s="63" t="s">
        <v>6825</v>
      </c>
      <c r="B795" s="63"/>
      <c r="C795" s="63"/>
      <c r="D795" s="63"/>
      <c r="E795" s="63"/>
      <c r="F795" s="63"/>
      <c r="G795" s="63"/>
      <c r="H795" s="63"/>
    </row>
    <row r="796" spans="1:8" ht="15" customHeight="1" x14ac:dyDescent="0.25">
      <c r="A796" s="64" t="s">
        <v>3741</v>
      </c>
      <c r="B796" s="64"/>
      <c r="C796" s="65" t="s">
        <v>3</v>
      </c>
      <c r="D796" s="65"/>
      <c r="E796" s="12" t="s">
        <v>4</v>
      </c>
      <c r="F796" s="12" t="s">
        <v>3725</v>
      </c>
      <c r="G796" s="12" t="s">
        <v>3726</v>
      </c>
      <c r="H796" s="12" t="s">
        <v>3727</v>
      </c>
    </row>
    <row r="797" spans="1:8" ht="29.1" customHeight="1" x14ac:dyDescent="0.25">
      <c r="A797" s="13" t="s">
        <v>6826</v>
      </c>
      <c r="B797" s="14" t="s">
        <v>6827</v>
      </c>
      <c r="C797" s="66" t="s">
        <v>17</v>
      </c>
      <c r="D797" s="66"/>
      <c r="E797" s="13" t="s">
        <v>61</v>
      </c>
      <c r="F797" s="15">
        <v>1</v>
      </c>
      <c r="G797" s="16">
        <v>290.43</v>
      </c>
      <c r="H797" s="16">
        <f>TRUNC(TRUNC(F797,8)*G797,2)</f>
        <v>290.43</v>
      </c>
    </row>
    <row r="798" spans="1:8" ht="21" customHeight="1" x14ac:dyDescent="0.25">
      <c r="A798" s="13" t="s">
        <v>5206</v>
      </c>
      <c r="B798" s="14" t="s">
        <v>5207</v>
      </c>
      <c r="C798" s="66" t="s">
        <v>17</v>
      </c>
      <c r="D798" s="66"/>
      <c r="E798" s="13" t="s">
        <v>61</v>
      </c>
      <c r="F798" s="15">
        <v>1</v>
      </c>
      <c r="G798" s="16">
        <v>11.59</v>
      </c>
      <c r="H798" s="16">
        <f>TRUNC(TRUNC(F798,8)*G798,2)</f>
        <v>11.59</v>
      </c>
    </row>
    <row r="799" spans="1:8" ht="29.1" customHeight="1" x14ac:dyDescent="0.25">
      <c r="A799" s="13" t="s">
        <v>6828</v>
      </c>
      <c r="B799" s="14" t="s">
        <v>6829</v>
      </c>
      <c r="C799" s="66" t="s">
        <v>17</v>
      </c>
      <c r="D799" s="66"/>
      <c r="E799" s="13" t="s">
        <v>61</v>
      </c>
      <c r="F799" s="15">
        <v>1</v>
      </c>
      <c r="G799" s="16">
        <v>95.5</v>
      </c>
      <c r="H799" s="16">
        <f>TRUNC(TRUNC(F799,8)*G799,2)</f>
        <v>95.5</v>
      </c>
    </row>
    <row r="800" spans="1:8" ht="29.1" customHeight="1" x14ac:dyDescent="0.25">
      <c r="A800" s="13" t="s">
        <v>6830</v>
      </c>
      <c r="B800" s="14" t="s">
        <v>6831</v>
      </c>
      <c r="C800" s="66" t="s">
        <v>17</v>
      </c>
      <c r="D800" s="66"/>
      <c r="E800" s="13" t="s">
        <v>61</v>
      </c>
      <c r="F800" s="15">
        <v>1</v>
      </c>
      <c r="G800" s="16">
        <v>24.55</v>
      </c>
      <c r="H800" s="16">
        <f>TRUNC(TRUNC(F800,8)*G800,2)</f>
        <v>24.55</v>
      </c>
    </row>
    <row r="801" spans="1:8" ht="15" customHeight="1" x14ac:dyDescent="0.25">
      <c r="A801" s="8"/>
      <c r="B801" s="8"/>
      <c r="C801" s="8"/>
      <c r="D801" s="8"/>
      <c r="E801" s="8"/>
      <c r="F801" s="67" t="s">
        <v>3744</v>
      </c>
      <c r="G801" s="67"/>
      <c r="H801" s="17">
        <f>SUM(H797:H800)</f>
        <v>422.07</v>
      </c>
    </row>
    <row r="802" spans="1:8" ht="15" customHeight="1" x14ac:dyDescent="0.25">
      <c r="A802" s="8"/>
      <c r="B802" s="8"/>
      <c r="C802" s="8"/>
      <c r="D802" s="8"/>
      <c r="E802" s="8"/>
      <c r="F802" s="68" t="s">
        <v>3745</v>
      </c>
      <c r="G802" s="68"/>
      <c r="H802" s="4">
        <f>ROUND(SUM(H801),2)</f>
        <v>422.07</v>
      </c>
    </row>
    <row r="803" spans="1:8" ht="9.9499999999999993" customHeight="1" x14ac:dyDescent="0.25">
      <c r="A803" s="8"/>
      <c r="B803" s="8"/>
      <c r="C803" s="8"/>
      <c r="D803" s="8"/>
      <c r="E803" s="8"/>
      <c r="F803" s="62"/>
      <c r="G803" s="62"/>
      <c r="H803" s="62"/>
    </row>
    <row r="804" spans="1:8" ht="20.100000000000001" customHeight="1" x14ac:dyDescent="0.25">
      <c r="A804" s="63" t="s">
        <v>6832</v>
      </c>
      <c r="B804" s="63"/>
      <c r="C804" s="63"/>
      <c r="D804" s="63"/>
      <c r="E804" s="63"/>
      <c r="F804" s="63"/>
      <c r="G804" s="63"/>
      <c r="H804" s="63"/>
    </row>
    <row r="805" spans="1:8" ht="15" customHeight="1" x14ac:dyDescent="0.25">
      <c r="A805" s="64" t="s">
        <v>3887</v>
      </c>
      <c r="B805" s="64"/>
      <c r="C805" s="65" t="s">
        <v>3</v>
      </c>
      <c r="D805" s="65"/>
      <c r="E805" s="12" t="s">
        <v>4</v>
      </c>
      <c r="F805" s="12" t="s">
        <v>3725</v>
      </c>
      <c r="G805" s="12" t="s">
        <v>3726</v>
      </c>
      <c r="H805" s="12" t="s">
        <v>3727</v>
      </c>
    </row>
    <row r="806" spans="1:8" ht="21" customHeight="1" x14ac:dyDescent="0.25">
      <c r="A806" s="13" t="s">
        <v>6833</v>
      </c>
      <c r="B806" s="14" t="s">
        <v>6834</v>
      </c>
      <c r="C806" s="66" t="s">
        <v>17</v>
      </c>
      <c r="D806" s="66"/>
      <c r="E806" s="13" t="s">
        <v>61</v>
      </c>
      <c r="F806" s="15">
        <v>1</v>
      </c>
      <c r="G806" s="16">
        <v>193.78</v>
      </c>
      <c r="H806" s="16">
        <f>TRUNC(TRUNC(F806,8)*G806,2)</f>
        <v>193.78</v>
      </c>
    </row>
    <row r="807" spans="1:8" ht="29.1" customHeight="1" x14ac:dyDescent="0.25">
      <c r="A807" s="13" t="s">
        <v>4857</v>
      </c>
      <c r="B807" s="14" t="s">
        <v>4858</v>
      </c>
      <c r="C807" s="66" t="s">
        <v>17</v>
      </c>
      <c r="D807" s="66"/>
      <c r="E807" s="13" t="s">
        <v>61</v>
      </c>
      <c r="F807" s="15">
        <v>4</v>
      </c>
      <c r="G807" s="16">
        <v>0.61</v>
      </c>
      <c r="H807" s="16">
        <f>TRUNC(TRUNC(F807,8)*G807,2)</f>
        <v>2.44</v>
      </c>
    </row>
    <row r="808" spans="1:8" ht="15" customHeight="1" x14ac:dyDescent="0.25">
      <c r="A808" s="13" t="s">
        <v>5200</v>
      </c>
      <c r="B808" s="14" t="s">
        <v>5201</v>
      </c>
      <c r="C808" s="66" t="s">
        <v>17</v>
      </c>
      <c r="D808" s="66"/>
      <c r="E808" s="13" t="s">
        <v>740</v>
      </c>
      <c r="F808" s="15">
        <v>6.9199999999999998E-2</v>
      </c>
      <c r="G808" s="16">
        <v>45.88</v>
      </c>
      <c r="H808" s="16">
        <f>TRUNC(TRUNC(F808,8)*G808,2)</f>
        <v>3.17</v>
      </c>
    </row>
    <row r="809" spans="1:8" ht="15" customHeight="1" x14ac:dyDescent="0.25">
      <c r="A809" s="13" t="s">
        <v>5183</v>
      </c>
      <c r="B809" s="14" t="s">
        <v>5184</v>
      </c>
      <c r="C809" s="66" t="s">
        <v>17</v>
      </c>
      <c r="D809" s="66"/>
      <c r="E809" s="13" t="s">
        <v>740</v>
      </c>
      <c r="F809" s="15">
        <v>9.3600000000000003E-2</v>
      </c>
      <c r="G809" s="16">
        <v>110.06</v>
      </c>
      <c r="H809" s="16">
        <f>TRUNC(TRUNC(F809,8)*G809,2)</f>
        <v>10.3</v>
      </c>
    </row>
    <row r="810" spans="1:8" ht="21" customHeight="1" x14ac:dyDescent="0.25">
      <c r="A810" s="13" t="s">
        <v>5266</v>
      </c>
      <c r="B810" s="14" t="s">
        <v>5267</v>
      </c>
      <c r="C810" s="66" t="s">
        <v>17</v>
      </c>
      <c r="D810" s="66"/>
      <c r="E810" s="13" t="s">
        <v>61</v>
      </c>
      <c r="F810" s="15">
        <v>2</v>
      </c>
      <c r="G810" s="16">
        <v>19.09</v>
      </c>
      <c r="H810" s="16">
        <f>TRUNC(TRUNC(F810,8)*G810,2)</f>
        <v>38.18</v>
      </c>
    </row>
    <row r="811" spans="1:8" ht="15" customHeight="1" x14ac:dyDescent="0.25">
      <c r="A811" s="8"/>
      <c r="B811" s="8"/>
      <c r="C811" s="8"/>
      <c r="D811" s="8"/>
      <c r="E811" s="8"/>
      <c r="F811" s="67" t="s">
        <v>3896</v>
      </c>
      <c r="G811" s="67"/>
      <c r="H811" s="17">
        <f>SUM(H806:H810)</f>
        <v>247.87</v>
      </c>
    </row>
    <row r="812" spans="1:8" ht="15" customHeight="1" x14ac:dyDescent="0.25">
      <c r="A812" s="64" t="s">
        <v>3872</v>
      </c>
      <c r="B812" s="64"/>
      <c r="C812" s="65" t="s">
        <v>3</v>
      </c>
      <c r="D812" s="65"/>
      <c r="E812" s="12" t="s">
        <v>4</v>
      </c>
      <c r="F812" s="12" t="s">
        <v>3725</v>
      </c>
      <c r="G812" s="12" t="s">
        <v>3726</v>
      </c>
      <c r="H812" s="12" t="s">
        <v>3727</v>
      </c>
    </row>
    <row r="813" spans="1:8" ht="21" customHeight="1" x14ac:dyDescent="0.25">
      <c r="A813" s="13" t="s">
        <v>3938</v>
      </c>
      <c r="B813" s="14" t="s">
        <v>3939</v>
      </c>
      <c r="C813" s="66" t="s">
        <v>17</v>
      </c>
      <c r="D813" s="66"/>
      <c r="E813" s="13" t="s">
        <v>25</v>
      </c>
      <c r="F813" s="15">
        <v>0.82540000000000002</v>
      </c>
      <c r="G813" s="16">
        <v>32.799999999999997</v>
      </c>
      <c r="H813" s="16">
        <f>TRUNC(TRUNC(F813,8)*G813,2)</f>
        <v>27.07</v>
      </c>
    </row>
    <row r="814" spans="1:8" ht="15" customHeight="1" x14ac:dyDescent="0.25">
      <c r="A814" s="13" t="s">
        <v>3899</v>
      </c>
      <c r="B814" s="14" t="s">
        <v>3900</v>
      </c>
      <c r="C814" s="66" t="s">
        <v>17</v>
      </c>
      <c r="D814" s="66"/>
      <c r="E814" s="13" t="s">
        <v>25</v>
      </c>
      <c r="F814" s="15">
        <v>0.63590000000000002</v>
      </c>
      <c r="G814" s="16">
        <v>24.37</v>
      </c>
      <c r="H814" s="16">
        <f>TRUNC(TRUNC(F814,8)*G814,2)</f>
        <v>15.49</v>
      </c>
    </row>
    <row r="815" spans="1:8" ht="18" customHeight="1" x14ac:dyDescent="0.25">
      <c r="A815" s="8"/>
      <c r="B815" s="8"/>
      <c r="C815" s="8"/>
      <c r="D815" s="8"/>
      <c r="E815" s="8"/>
      <c r="F815" s="67" t="s">
        <v>3875</v>
      </c>
      <c r="G815" s="67"/>
      <c r="H815" s="17">
        <f>SUM(H813:H814)</f>
        <v>42.56</v>
      </c>
    </row>
    <row r="816" spans="1:8" ht="15" customHeight="1" x14ac:dyDescent="0.25">
      <c r="A816" s="8"/>
      <c r="B816" s="8"/>
      <c r="C816" s="8"/>
      <c r="D816" s="8"/>
      <c r="E816" s="8"/>
      <c r="F816" s="68" t="s">
        <v>3745</v>
      </c>
      <c r="G816" s="68"/>
      <c r="H816" s="4">
        <f>ROUND(SUM(H811,H815),2)</f>
        <v>290.43</v>
      </c>
    </row>
    <row r="817" spans="1:8" ht="9.9499999999999993" customHeight="1" x14ac:dyDescent="0.25">
      <c r="A817" s="8"/>
      <c r="B817" s="8"/>
      <c r="C817" s="8"/>
      <c r="D817" s="8"/>
      <c r="E817" s="8"/>
      <c r="F817" s="62"/>
      <c r="G817" s="62"/>
      <c r="H817" s="62"/>
    </row>
    <row r="818" spans="1:8" ht="20.100000000000001" customHeight="1" x14ac:dyDescent="0.25">
      <c r="A818" s="63" t="s">
        <v>6835</v>
      </c>
      <c r="B818" s="63"/>
      <c r="C818" s="63"/>
      <c r="D818" s="63"/>
      <c r="E818" s="63"/>
      <c r="F818" s="63"/>
      <c r="G818" s="63"/>
      <c r="H818" s="63"/>
    </row>
    <row r="819" spans="1:8" ht="15" customHeight="1" x14ac:dyDescent="0.25">
      <c r="A819" s="64" t="s">
        <v>3741</v>
      </c>
      <c r="B819" s="64"/>
      <c r="C819" s="65" t="s">
        <v>3</v>
      </c>
      <c r="D819" s="65"/>
      <c r="E819" s="12" t="s">
        <v>4</v>
      </c>
      <c r="F819" s="12" t="s">
        <v>3725</v>
      </c>
      <c r="G819" s="12" t="s">
        <v>3726</v>
      </c>
      <c r="H819" s="12" t="s">
        <v>3727</v>
      </c>
    </row>
    <row r="820" spans="1:8" ht="38.1" customHeight="1" x14ac:dyDescent="0.25">
      <c r="A820" s="13" t="s">
        <v>6836</v>
      </c>
      <c r="B820" s="14" t="s">
        <v>6837</v>
      </c>
      <c r="C820" s="66" t="s">
        <v>17</v>
      </c>
      <c r="D820" s="66"/>
      <c r="E820" s="13" t="s">
        <v>25</v>
      </c>
      <c r="F820" s="15">
        <v>1</v>
      </c>
      <c r="G820" s="16">
        <v>0.35</v>
      </c>
      <c r="H820" s="16">
        <f>TRUNC(TRUNC(F820,8)*G820,2)</f>
        <v>0.35</v>
      </c>
    </row>
    <row r="821" spans="1:8" ht="38.1" customHeight="1" x14ac:dyDescent="0.25">
      <c r="A821" s="13" t="s">
        <v>6838</v>
      </c>
      <c r="B821" s="14" t="s">
        <v>6839</v>
      </c>
      <c r="C821" s="66" t="s">
        <v>17</v>
      </c>
      <c r="D821" s="66"/>
      <c r="E821" s="13" t="s">
        <v>25</v>
      </c>
      <c r="F821" s="15">
        <v>1</v>
      </c>
      <c r="G821" s="16">
        <v>0.08</v>
      </c>
      <c r="H821" s="16">
        <f>TRUNC(TRUNC(F821,8)*G821,2)</f>
        <v>0.08</v>
      </c>
    </row>
    <row r="822" spans="1:8" ht="15" customHeight="1" x14ac:dyDescent="0.25">
      <c r="A822" s="8"/>
      <c r="B822" s="8"/>
      <c r="C822" s="8"/>
      <c r="D822" s="8"/>
      <c r="E822" s="8"/>
      <c r="F822" s="67" t="s">
        <v>3744</v>
      </c>
      <c r="G822" s="67"/>
      <c r="H822" s="17">
        <f>SUM(H820:H821)</f>
        <v>0.43</v>
      </c>
    </row>
    <row r="823" spans="1:8" ht="15" customHeight="1" x14ac:dyDescent="0.25">
      <c r="A823" s="8"/>
      <c r="B823" s="8"/>
      <c r="C823" s="8"/>
      <c r="D823" s="8"/>
      <c r="E823" s="8"/>
      <c r="F823" s="68" t="s">
        <v>3745</v>
      </c>
      <c r="G823" s="68"/>
      <c r="H823" s="4">
        <f>ROUND(SUM(H822),2)</f>
        <v>0.43</v>
      </c>
    </row>
    <row r="824" spans="1:8" ht="9.9499999999999993" customHeight="1" x14ac:dyDescent="0.25">
      <c r="A824" s="8"/>
      <c r="B824" s="8"/>
      <c r="C824" s="8"/>
      <c r="D824" s="8"/>
      <c r="E824" s="8"/>
      <c r="F824" s="62"/>
      <c r="G824" s="62"/>
      <c r="H824" s="62"/>
    </row>
    <row r="825" spans="1:8" ht="20.100000000000001" customHeight="1" x14ac:dyDescent="0.25">
      <c r="A825" s="63" t="s">
        <v>6840</v>
      </c>
      <c r="B825" s="63"/>
      <c r="C825" s="63"/>
      <c r="D825" s="63"/>
      <c r="E825" s="63"/>
      <c r="F825" s="63"/>
      <c r="G825" s="63"/>
      <c r="H825" s="63"/>
    </row>
    <row r="826" spans="1:8" ht="15" customHeight="1" x14ac:dyDescent="0.25">
      <c r="A826" s="64" t="s">
        <v>3741</v>
      </c>
      <c r="B826" s="64"/>
      <c r="C826" s="65" t="s">
        <v>3</v>
      </c>
      <c r="D826" s="65"/>
      <c r="E826" s="12" t="s">
        <v>4</v>
      </c>
      <c r="F826" s="12" t="s">
        <v>3725</v>
      </c>
      <c r="G826" s="12" t="s">
        <v>3726</v>
      </c>
      <c r="H826" s="12" t="s">
        <v>3727</v>
      </c>
    </row>
    <row r="827" spans="1:8" ht="38.1" customHeight="1" x14ac:dyDescent="0.25">
      <c r="A827" s="13" t="s">
        <v>6836</v>
      </c>
      <c r="B827" s="14" t="s">
        <v>6837</v>
      </c>
      <c r="C827" s="66" t="s">
        <v>17</v>
      </c>
      <c r="D827" s="66"/>
      <c r="E827" s="13" t="s">
        <v>25</v>
      </c>
      <c r="F827" s="15">
        <v>1</v>
      </c>
      <c r="G827" s="16">
        <v>0.35</v>
      </c>
      <c r="H827" s="16">
        <f>TRUNC(TRUNC(F827,8)*G827,2)</f>
        <v>0.35</v>
      </c>
    </row>
    <row r="828" spans="1:8" ht="38.1" customHeight="1" x14ac:dyDescent="0.25">
      <c r="A828" s="13" t="s">
        <v>6838</v>
      </c>
      <c r="B828" s="14" t="s">
        <v>6839</v>
      </c>
      <c r="C828" s="66" t="s">
        <v>17</v>
      </c>
      <c r="D828" s="66"/>
      <c r="E828" s="13" t="s">
        <v>25</v>
      </c>
      <c r="F828" s="15">
        <v>1</v>
      </c>
      <c r="G828" s="16">
        <v>0.08</v>
      </c>
      <c r="H828" s="16">
        <f>TRUNC(TRUNC(F828,8)*G828,2)</f>
        <v>0.08</v>
      </c>
    </row>
    <row r="829" spans="1:8" ht="38.1" customHeight="1" x14ac:dyDescent="0.25">
      <c r="A829" s="13" t="s">
        <v>6841</v>
      </c>
      <c r="B829" s="14" t="s">
        <v>6842</v>
      </c>
      <c r="C829" s="66" t="s">
        <v>17</v>
      </c>
      <c r="D829" s="66"/>
      <c r="E829" s="13" t="s">
        <v>25</v>
      </c>
      <c r="F829" s="15">
        <v>1</v>
      </c>
      <c r="G829" s="16">
        <v>0.39</v>
      </c>
      <c r="H829" s="16">
        <f>TRUNC(TRUNC(F829,8)*G829,2)</f>
        <v>0.39</v>
      </c>
    </row>
    <row r="830" spans="1:8" ht="38.1" customHeight="1" x14ac:dyDescent="0.25">
      <c r="A830" s="13" t="s">
        <v>6843</v>
      </c>
      <c r="B830" s="14" t="s">
        <v>6844</v>
      </c>
      <c r="C830" s="66" t="s">
        <v>17</v>
      </c>
      <c r="D830" s="66"/>
      <c r="E830" s="13" t="s">
        <v>25</v>
      </c>
      <c r="F830" s="15">
        <v>1</v>
      </c>
      <c r="G830" s="16">
        <v>1.36</v>
      </c>
      <c r="H830" s="16">
        <f>TRUNC(TRUNC(F830,8)*G830,2)</f>
        <v>1.36</v>
      </c>
    </row>
    <row r="831" spans="1:8" ht="15" customHeight="1" x14ac:dyDescent="0.25">
      <c r="A831" s="8"/>
      <c r="B831" s="8"/>
      <c r="C831" s="8"/>
      <c r="D831" s="8"/>
      <c r="E831" s="8"/>
      <c r="F831" s="67" t="s">
        <v>3744</v>
      </c>
      <c r="G831" s="67"/>
      <c r="H831" s="17">
        <f>SUM(H827:H830)</f>
        <v>2.1800000000000002</v>
      </c>
    </row>
    <row r="832" spans="1:8" ht="15" customHeight="1" x14ac:dyDescent="0.25">
      <c r="A832" s="8"/>
      <c r="B832" s="8"/>
      <c r="C832" s="8"/>
      <c r="D832" s="8"/>
      <c r="E832" s="8"/>
      <c r="F832" s="68" t="s">
        <v>3745</v>
      </c>
      <c r="G832" s="68"/>
      <c r="H832" s="4">
        <f>ROUND(SUM(H831),2)</f>
        <v>2.1800000000000002</v>
      </c>
    </row>
    <row r="833" spans="1:8" ht="9.9499999999999993" customHeight="1" x14ac:dyDescent="0.25">
      <c r="A833" s="8"/>
      <c r="B833" s="8"/>
      <c r="C833" s="8"/>
      <c r="D833" s="8"/>
      <c r="E833" s="8"/>
      <c r="F833" s="62"/>
      <c r="G833" s="62"/>
      <c r="H833" s="62"/>
    </row>
    <row r="834" spans="1:8" ht="20.100000000000001" customHeight="1" x14ac:dyDescent="0.25">
      <c r="A834" s="63" t="s">
        <v>6845</v>
      </c>
      <c r="B834" s="63"/>
      <c r="C834" s="63"/>
      <c r="D834" s="63"/>
      <c r="E834" s="63"/>
      <c r="F834" s="63"/>
      <c r="G834" s="63"/>
      <c r="H834" s="63"/>
    </row>
    <row r="835" spans="1:8" ht="15" customHeight="1" x14ac:dyDescent="0.25">
      <c r="A835" s="64" t="s">
        <v>3825</v>
      </c>
      <c r="B835" s="64"/>
      <c r="C835" s="65" t="s">
        <v>3</v>
      </c>
      <c r="D835" s="65"/>
      <c r="E835" s="12" t="s">
        <v>4</v>
      </c>
      <c r="F835" s="12" t="s">
        <v>3725</v>
      </c>
      <c r="G835" s="12" t="s">
        <v>3726</v>
      </c>
      <c r="H835" s="12" t="s">
        <v>3727</v>
      </c>
    </row>
    <row r="836" spans="1:8" ht="29.1" customHeight="1" x14ac:dyDescent="0.25">
      <c r="A836" s="13" t="s">
        <v>6846</v>
      </c>
      <c r="B836" s="14" t="s">
        <v>6847</v>
      </c>
      <c r="C836" s="66" t="s">
        <v>17</v>
      </c>
      <c r="D836" s="66"/>
      <c r="E836" s="13" t="s">
        <v>61</v>
      </c>
      <c r="F836" s="15">
        <v>6.3999999999999997E-5</v>
      </c>
      <c r="G836" s="16">
        <v>5615</v>
      </c>
      <c r="H836" s="16">
        <f>TRUNC(TRUNC(F836,8)*G836,2)</f>
        <v>0.35</v>
      </c>
    </row>
    <row r="837" spans="1:8" ht="15" customHeight="1" x14ac:dyDescent="0.25">
      <c r="A837" s="8"/>
      <c r="B837" s="8"/>
      <c r="C837" s="8"/>
      <c r="D837" s="8"/>
      <c r="E837" s="8"/>
      <c r="F837" s="67" t="s">
        <v>3830</v>
      </c>
      <c r="G837" s="67"/>
      <c r="H837" s="17">
        <f>SUM(H836:H836)</f>
        <v>0.35</v>
      </c>
    </row>
    <row r="838" spans="1:8" ht="15" customHeight="1" x14ac:dyDescent="0.25">
      <c r="A838" s="8"/>
      <c r="B838" s="8"/>
      <c r="C838" s="8"/>
      <c r="D838" s="8"/>
      <c r="E838" s="8"/>
      <c r="F838" s="68" t="s">
        <v>3745</v>
      </c>
      <c r="G838" s="68"/>
      <c r="H838" s="4">
        <f>ROUND(SUM(H837),2)</f>
        <v>0.35</v>
      </c>
    </row>
    <row r="839" spans="1:8" ht="9.9499999999999993" customHeight="1" x14ac:dyDescent="0.25">
      <c r="A839" s="8"/>
      <c r="B839" s="8"/>
      <c r="C839" s="8"/>
      <c r="D839" s="8"/>
      <c r="E839" s="8"/>
      <c r="F839" s="62"/>
      <c r="G839" s="62"/>
      <c r="H839" s="62"/>
    </row>
    <row r="840" spans="1:8" ht="20.100000000000001" customHeight="1" x14ac:dyDescent="0.25">
      <c r="A840" s="63" t="s">
        <v>6848</v>
      </c>
      <c r="B840" s="63"/>
      <c r="C840" s="63"/>
      <c r="D840" s="63"/>
      <c r="E840" s="63"/>
      <c r="F840" s="63"/>
      <c r="G840" s="63"/>
      <c r="H840" s="63"/>
    </row>
    <row r="841" spans="1:8" ht="15" customHeight="1" x14ac:dyDescent="0.25">
      <c r="A841" s="64" t="s">
        <v>3825</v>
      </c>
      <c r="B841" s="64"/>
      <c r="C841" s="65" t="s">
        <v>3</v>
      </c>
      <c r="D841" s="65"/>
      <c r="E841" s="12" t="s">
        <v>4</v>
      </c>
      <c r="F841" s="12" t="s">
        <v>3725</v>
      </c>
      <c r="G841" s="12" t="s">
        <v>3726</v>
      </c>
      <c r="H841" s="12" t="s">
        <v>3727</v>
      </c>
    </row>
    <row r="842" spans="1:8" ht="29.1" customHeight="1" x14ac:dyDescent="0.25">
      <c r="A842" s="13" t="s">
        <v>6846</v>
      </c>
      <c r="B842" s="14" t="s">
        <v>6847</v>
      </c>
      <c r="C842" s="66" t="s">
        <v>17</v>
      </c>
      <c r="D842" s="66"/>
      <c r="E842" s="13" t="s">
        <v>61</v>
      </c>
      <c r="F842" s="15">
        <v>1.4800000000000001E-5</v>
      </c>
      <c r="G842" s="16">
        <v>5615</v>
      </c>
      <c r="H842" s="16">
        <f>TRUNC(TRUNC(F842,8)*G842,2)</f>
        <v>0.08</v>
      </c>
    </row>
    <row r="843" spans="1:8" ht="15" customHeight="1" x14ac:dyDescent="0.25">
      <c r="A843" s="8"/>
      <c r="B843" s="8"/>
      <c r="C843" s="8"/>
      <c r="D843" s="8"/>
      <c r="E843" s="8"/>
      <c r="F843" s="67" t="s">
        <v>3830</v>
      </c>
      <c r="G843" s="67"/>
      <c r="H843" s="17">
        <f>SUM(H842:H842)</f>
        <v>0.08</v>
      </c>
    </row>
    <row r="844" spans="1:8" ht="15" customHeight="1" x14ac:dyDescent="0.25">
      <c r="A844" s="8"/>
      <c r="B844" s="8"/>
      <c r="C844" s="8"/>
      <c r="D844" s="8"/>
      <c r="E844" s="8"/>
      <c r="F844" s="68" t="s">
        <v>3745</v>
      </c>
      <c r="G844" s="68"/>
      <c r="H844" s="4">
        <f>ROUND(SUM(H843),2)</f>
        <v>0.08</v>
      </c>
    </row>
    <row r="845" spans="1:8" ht="9.9499999999999993" customHeight="1" x14ac:dyDescent="0.25">
      <c r="A845" s="8"/>
      <c r="B845" s="8"/>
      <c r="C845" s="8"/>
      <c r="D845" s="8"/>
      <c r="E845" s="8"/>
      <c r="F845" s="62"/>
      <c r="G845" s="62"/>
      <c r="H845" s="62"/>
    </row>
    <row r="846" spans="1:8" ht="20.100000000000001" customHeight="1" x14ac:dyDescent="0.25">
      <c r="A846" s="63" t="s">
        <v>6849</v>
      </c>
      <c r="B846" s="63"/>
      <c r="C846" s="63"/>
      <c r="D846" s="63"/>
      <c r="E846" s="63"/>
      <c r="F846" s="63"/>
      <c r="G846" s="63"/>
      <c r="H846" s="63"/>
    </row>
    <row r="847" spans="1:8" ht="15" customHeight="1" x14ac:dyDescent="0.25">
      <c r="A847" s="64" t="s">
        <v>3825</v>
      </c>
      <c r="B847" s="64"/>
      <c r="C847" s="65" t="s">
        <v>3</v>
      </c>
      <c r="D847" s="65"/>
      <c r="E847" s="12" t="s">
        <v>4</v>
      </c>
      <c r="F847" s="12" t="s">
        <v>3725</v>
      </c>
      <c r="G847" s="12" t="s">
        <v>3726</v>
      </c>
      <c r="H847" s="12" t="s">
        <v>3727</v>
      </c>
    </row>
    <row r="848" spans="1:8" ht="29.1" customHeight="1" x14ac:dyDescent="0.25">
      <c r="A848" s="13" t="s">
        <v>6846</v>
      </c>
      <c r="B848" s="14" t="s">
        <v>6847</v>
      </c>
      <c r="C848" s="66" t="s">
        <v>17</v>
      </c>
      <c r="D848" s="66"/>
      <c r="E848" s="13" t="s">
        <v>61</v>
      </c>
      <c r="F848" s="15">
        <v>6.9999999999999994E-5</v>
      </c>
      <c r="G848" s="16">
        <v>5615</v>
      </c>
      <c r="H848" s="16">
        <f>TRUNC(TRUNC(F848,8)*G848,2)</f>
        <v>0.39</v>
      </c>
    </row>
    <row r="849" spans="1:8" ht="15" customHeight="1" x14ac:dyDescent="0.25">
      <c r="A849" s="8"/>
      <c r="B849" s="8"/>
      <c r="C849" s="8"/>
      <c r="D849" s="8"/>
      <c r="E849" s="8"/>
      <c r="F849" s="67" t="s">
        <v>3830</v>
      </c>
      <c r="G849" s="67"/>
      <c r="H849" s="17">
        <f>SUM(H848:H848)</f>
        <v>0.39</v>
      </c>
    </row>
    <row r="850" spans="1:8" ht="15" customHeight="1" x14ac:dyDescent="0.25">
      <c r="A850" s="8"/>
      <c r="B850" s="8"/>
      <c r="C850" s="8"/>
      <c r="D850" s="8"/>
      <c r="E850" s="8"/>
      <c r="F850" s="68" t="s">
        <v>3745</v>
      </c>
      <c r="G850" s="68"/>
      <c r="H850" s="4">
        <f>ROUND(SUM(H849),2)</f>
        <v>0.39</v>
      </c>
    </row>
    <row r="851" spans="1:8" ht="9.9499999999999993" customHeight="1" x14ac:dyDescent="0.25">
      <c r="A851" s="8"/>
      <c r="B851" s="8"/>
      <c r="C851" s="8"/>
      <c r="D851" s="8"/>
      <c r="E851" s="8"/>
      <c r="F851" s="62"/>
      <c r="G851" s="62"/>
      <c r="H851" s="62"/>
    </row>
    <row r="852" spans="1:8" ht="20.100000000000001" customHeight="1" x14ac:dyDescent="0.25">
      <c r="A852" s="63" t="s">
        <v>6850</v>
      </c>
      <c r="B852" s="63"/>
      <c r="C852" s="63"/>
      <c r="D852" s="63"/>
      <c r="E852" s="63"/>
      <c r="F852" s="63"/>
      <c r="G852" s="63"/>
      <c r="H852" s="63"/>
    </row>
    <row r="853" spans="1:8" ht="15" customHeight="1" x14ac:dyDescent="0.25">
      <c r="A853" s="64" t="s">
        <v>6851</v>
      </c>
      <c r="B853" s="64"/>
      <c r="C853" s="65" t="s">
        <v>3</v>
      </c>
      <c r="D853" s="65"/>
      <c r="E853" s="12" t="s">
        <v>4</v>
      </c>
      <c r="F853" s="12" t="s">
        <v>3725</v>
      </c>
      <c r="G853" s="12" t="s">
        <v>3726</v>
      </c>
      <c r="H853" s="12" t="s">
        <v>3727</v>
      </c>
    </row>
    <row r="854" spans="1:8" ht="21" customHeight="1" x14ac:dyDescent="0.25">
      <c r="A854" s="13" t="s">
        <v>6852</v>
      </c>
      <c r="B854" s="14" t="s">
        <v>6853</v>
      </c>
      <c r="C854" s="66" t="s">
        <v>17</v>
      </c>
      <c r="D854" s="66"/>
      <c r="E854" s="13" t="s">
        <v>6854</v>
      </c>
      <c r="F854" s="15">
        <v>1.25</v>
      </c>
      <c r="G854" s="16">
        <v>1.0900000000000001</v>
      </c>
      <c r="H854" s="16">
        <f>TRUNC(TRUNC(F854,8)*G854,2)</f>
        <v>1.36</v>
      </c>
    </row>
    <row r="855" spans="1:8" ht="15" customHeight="1" x14ac:dyDescent="0.25">
      <c r="A855" s="8"/>
      <c r="B855" s="8"/>
      <c r="C855" s="8"/>
      <c r="D855" s="8"/>
      <c r="E855" s="8"/>
      <c r="F855" s="67" t="s">
        <v>6855</v>
      </c>
      <c r="G855" s="67"/>
      <c r="H855" s="17">
        <f>SUM(H854:H854)</f>
        <v>1.36</v>
      </c>
    </row>
    <row r="856" spans="1:8" ht="15" customHeight="1" x14ac:dyDescent="0.25">
      <c r="A856" s="8"/>
      <c r="B856" s="8"/>
      <c r="C856" s="8"/>
      <c r="D856" s="8"/>
      <c r="E856" s="8"/>
      <c r="F856" s="68" t="s">
        <v>3745</v>
      </c>
      <c r="G856" s="68"/>
      <c r="H856" s="4">
        <f>ROUND(SUM(H855),2)</f>
        <v>1.36</v>
      </c>
    </row>
    <row r="857" spans="1:8" ht="9.9499999999999993" customHeight="1" x14ac:dyDescent="0.25">
      <c r="A857" s="8"/>
      <c r="B857" s="8"/>
      <c r="C857" s="8"/>
      <c r="D857" s="8"/>
      <c r="E857" s="8"/>
      <c r="F857" s="62"/>
      <c r="G857" s="62"/>
      <c r="H857" s="62"/>
    </row>
    <row r="858" spans="1:8" ht="20.100000000000001" customHeight="1" x14ac:dyDescent="0.25">
      <c r="A858" s="63" t="s">
        <v>6856</v>
      </c>
      <c r="B858" s="63"/>
      <c r="C858" s="63"/>
      <c r="D858" s="63"/>
      <c r="E858" s="63"/>
      <c r="F858" s="63"/>
      <c r="G858" s="63"/>
      <c r="H858" s="63"/>
    </row>
    <row r="859" spans="1:8" ht="15" customHeight="1" x14ac:dyDescent="0.25">
      <c r="A859" s="64" t="s">
        <v>3741</v>
      </c>
      <c r="B859" s="64"/>
      <c r="C859" s="65" t="s">
        <v>3</v>
      </c>
      <c r="D859" s="65"/>
      <c r="E859" s="12" t="s">
        <v>4</v>
      </c>
      <c r="F859" s="12" t="s">
        <v>3725</v>
      </c>
      <c r="G859" s="12" t="s">
        <v>3726</v>
      </c>
      <c r="H859" s="12" t="s">
        <v>3727</v>
      </c>
    </row>
    <row r="860" spans="1:8" ht="38.1" customHeight="1" x14ac:dyDescent="0.25">
      <c r="A860" s="13" t="s">
        <v>6857</v>
      </c>
      <c r="B860" s="14" t="s">
        <v>6858</v>
      </c>
      <c r="C860" s="66" t="s">
        <v>17</v>
      </c>
      <c r="D860" s="66"/>
      <c r="E860" s="13" t="s">
        <v>25</v>
      </c>
      <c r="F860" s="15">
        <v>1</v>
      </c>
      <c r="G860" s="16">
        <v>1.46</v>
      </c>
      <c r="H860" s="16">
        <f>TRUNC(TRUNC(F860,8)*G860,2)</f>
        <v>1.46</v>
      </c>
    </row>
    <row r="861" spans="1:8" ht="38.1" customHeight="1" x14ac:dyDescent="0.25">
      <c r="A861" s="13" t="s">
        <v>6859</v>
      </c>
      <c r="B861" s="14" t="s">
        <v>6860</v>
      </c>
      <c r="C861" s="66" t="s">
        <v>17</v>
      </c>
      <c r="D861" s="66"/>
      <c r="E861" s="13" t="s">
        <v>25</v>
      </c>
      <c r="F861" s="15">
        <v>1</v>
      </c>
      <c r="G861" s="16">
        <v>0.33</v>
      </c>
      <c r="H861" s="16">
        <f>TRUNC(TRUNC(F861,8)*G861,2)</f>
        <v>0.33</v>
      </c>
    </row>
    <row r="862" spans="1:8" ht="15" customHeight="1" x14ac:dyDescent="0.25">
      <c r="A862" s="8"/>
      <c r="B862" s="8"/>
      <c r="C862" s="8"/>
      <c r="D862" s="8"/>
      <c r="E862" s="8"/>
      <c r="F862" s="67" t="s">
        <v>3744</v>
      </c>
      <c r="G862" s="67"/>
      <c r="H862" s="17">
        <f>SUM(H860:H861)</f>
        <v>1.79</v>
      </c>
    </row>
    <row r="863" spans="1:8" ht="15" customHeight="1" x14ac:dyDescent="0.25">
      <c r="A863" s="8"/>
      <c r="B863" s="8"/>
      <c r="C863" s="8"/>
      <c r="D863" s="8"/>
      <c r="E863" s="8"/>
      <c r="F863" s="68" t="s">
        <v>3745</v>
      </c>
      <c r="G863" s="68"/>
      <c r="H863" s="4">
        <f>ROUND(SUM(H862),2)</f>
        <v>1.79</v>
      </c>
    </row>
    <row r="864" spans="1:8" ht="9.9499999999999993" customHeight="1" x14ac:dyDescent="0.25">
      <c r="A864" s="8"/>
      <c r="B864" s="8"/>
      <c r="C864" s="8"/>
      <c r="D864" s="8"/>
      <c r="E864" s="8"/>
      <c r="F864" s="62"/>
      <c r="G864" s="62"/>
      <c r="H864" s="62"/>
    </row>
    <row r="865" spans="1:8" ht="20.100000000000001" customHeight="1" x14ac:dyDescent="0.25">
      <c r="A865" s="63" t="s">
        <v>6861</v>
      </c>
      <c r="B865" s="63"/>
      <c r="C865" s="63"/>
      <c r="D865" s="63"/>
      <c r="E865" s="63"/>
      <c r="F865" s="63"/>
      <c r="G865" s="63"/>
      <c r="H865" s="63"/>
    </row>
    <row r="866" spans="1:8" ht="15" customHeight="1" x14ac:dyDescent="0.25">
      <c r="A866" s="64" t="s">
        <v>3741</v>
      </c>
      <c r="B866" s="64"/>
      <c r="C866" s="65" t="s">
        <v>3</v>
      </c>
      <c r="D866" s="65"/>
      <c r="E866" s="12" t="s">
        <v>4</v>
      </c>
      <c r="F866" s="12" t="s">
        <v>3725</v>
      </c>
      <c r="G866" s="12" t="s">
        <v>3726</v>
      </c>
      <c r="H866" s="12" t="s">
        <v>3727</v>
      </c>
    </row>
    <row r="867" spans="1:8" ht="38.1" customHeight="1" x14ac:dyDescent="0.25">
      <c r="A867" s="13" t="s">
        <v>6857</v>
      </c>
      <c r="B867" s="14" t="s">
        <v>6858</v>
      </c>
      <c r="C867" s="66" t="s">
        <v>17</v>
      </c>
      <c r="D867" s="66"/>
      <c r="E867" s="13" t="s">
        <v>25</v>
      </c>
      <c r="F867" s="15">
        <v>1</v>
      </c>
      <c r="G867" s="16">
        <v>1.46</v>
      </c>
      <c r="H867" s="16">
        <f>TRUNC(TRUNC(F867,8)*G867,2)</f>
        <v>1.46</v>
      </c>
    </row>
    <row r="868" spans="1:8" ht="38.1" customHeight="1" x14ac:dyDescent="0.25">
      <c r="A868" s="13" t="s">
        <v>6859</v>
      </c>
      <c r="B868" s="14" t="s">
        <v>6860</v>
      </c>
      <c r="C868" s="66" t="s">
        <v>17</v>
      </c>
      <c r="D868" s="66"/>
      <c r="E868" s="13" t="s">
        <v>25</v>
      </c>
      <c r="F868" s="15">
        <v>1</v>
      </c>
      <c r="G868" s="16">
        <v>0.33</v>
      </c>
      <c r="H868" s="16">
        <f>TRUNC(TRUNC(F868,8)*G868,2)</f>
        <v>0.33</v>
      </c>
    </row>
    <row r="869" spans="1:8" ht="38.1" customHeight="1" x14ac:dyDescent="0.25">
      <c r="A869" s="13" t="s">
        <v>6862</v>
      </c>
      <c r="B869" s="14" t="s">
        <v>6863</v>
      </c>
      <c r="C869" s="66" t="s">
        <v>17</v>
      </c>
      <c r="D869" s="66"/>
      <c r="E869" s="13" t="s">
        <v>25</v>
      </c>
      <c r="F869" s="15">
        <v>1</v>
      </c>
      <c r="G869" s="16">
        <v>1.59</v>
      </c>
      <c r="H869" s="16">
        <f>TRUNC(TRUNC(F869,8)*G869,2)</f>
        <v>1.59</v>
      </c>
    </row>
    <row r="870" spans="1:8" ht="38.1" customHeight="1" x14ac:dyDescent="0.25">
      <c r="A870" s="13" t="s">
        <v>6864</v>
      </c>
      <c r="B870" s="14" t="s">
        <v>6865</v>
      </c>
      <c r="C870" s="66" t="s">
        <v>17</v>
      </c>
      <c r="D870" s="66"/>
      <c r="E870" s="13" t="s">
        <v>25</v>
      </c>
      <c r="F870" s="15">
        <v>1</v>
      </c>
      <c r="G870" s="16">
        <v>2.72</v>
      </c>
      <c r="H870" s="16">
        <f>TRUNC(TRUNC(F870,8)*G870,2)</f>
        <v>2.72</v>
      </c>
    </row>
    <row r="871" spans="1:8" ht="15" customHeight="1" x14ac:dyDescent="0.25">
      <c r="A871" s="8"/>
      <c r="B871" s="8"/>
      <c r="C871" s="8"/>
      <c r="D871" s="8"/>
      <c r="E871" s="8"/>
      <c r="F871" s="67" t="s">
        <v>3744</v>
      </c>
      <c r="G871" s="67"/>
      <c r="H871" s="17">
        <f>SUM(H867:H870)</f>
        <v>6.1</v>
      </c>
    </row>
    <row r="872" spans="1:8" ht="15" customHeight="1" x14ac:dyDescent="0.25">
      <c r="A872" s="8"/>
      <c r="B872" s="8"/>
      <c r="C872" s="8"/>
      <c r="D872" s="8"/>
      <c r="E872" s="8"/>
      <c r="F872" s="68" t="s">
        <v>3745</v>
      </c>
      <c r="G872" s="68"/>
      <c r="H872" s="4">
        <f>ROUND(SUM(H871),2)</f>
        <v>6.1</v>
      </c>
    </row>
    <row r="873" spans="1:8" ht="9.9499999999999993" customHeight="1" x14ac:dyDescent="0.25">
      <c r="A873" s="8"/>
      <c r="B873" s="8"/>
      <c r="C873" s="8"/>
      <c r="D873" s="8"/>
      <c r="E873" s="8"/>
      <c r="F873" s="62"/>
      <c r="G873" s="62"/>
      <c r="H873" s="62"/>
    </row>
    <row r="874" spans="1:8" ht="20.100000000000001" customHeight="1" x14ac:dyDescent="0.25">
      <c r="A874" s="63" t="s">
        <v>6866</v>
      </c>
      <c r="B874" s="63"/>
      <c r="C874" s="63"/>
      <c r="D874" s="63"/>
      <c r="E874" s="63"/>
      <c r="F874" s="63"/>
      <c r="G874" s="63"/>
      <c r="H874" s="63"/>
    </row>
    <row r="875" spans="1:8" ht="15" customHeight="1" x14ac:dyDescent="0.25">
      <c r="A875" s="64" t="s">
        <v>3825</v>
      </c>
      <c r="B875" s="64"/>
      <c r="C875" s="65" t="s">
        <v>3</v>
      </c>
      <c r="D875" s="65"/>
      <c r="E875" s="12" t="s">
        <v>4</v>
      </c>
      <c r="F875" s="12" t="s">
        <v>3725</v>
      </c>
      <c r="G875" s="12" t="s">
        <v>3726</v>
      </c>
      <c r="H875" s="12" t="s">
        <v>3727</v>
      </c>
    </row>
    <row r="876" spans="1:8" ht="29.1" customHeight="1" x14ac:dyDescent="0.25">
      <c r="A876" s="13" t="s">
        <v>6867</v>
      </c>
      <c r="B876" s="14" t="s">
        <v>6868</v>
      </c>
      <c r="C876" s="66" t="s">
        <v>17</v>
      </c>
      <c r="D876" s="66"/>
      <c r="E876" s="13" t="s">
        <v>61</v>
      </c>
      <c r="F876" s="15">
        <v>6.3999999999999997E-5</v>
      </c>
      <c r="G876" s="16">
        <v>22840.67</v>
      </c>
      <c r="H876" s="16">
        <f>TRUNC(TRUNC(F876,8)*G876,2)</f>
        <v>1.46</v>
      </c>
    </row>
    <row r="877" spans="1:8" ht="15" customHeight="1" x14ac:dyDescent="0.25">
      <c r="A877" s="8"/>
      <c r="B877" s="8"/>
      <c r="C877" s="8"/>
      <c r="D877" s="8"/>
      <c r="E877" s="8"/>
      <c r="F877" s="67" t="s">
        <v>3830</v>
      </c>
      <c r="G877" s="67"/>
      <c r="H877" s="17">
        <f>SUM(H876:H876)</f>
        <v>1.46</v>
      </c>
    </row>
    <row r="878" spans="1:8" ht="15" customHeight="1" x14ac:dyDescent="0.25">
      <c r="A878" s="8"/>
      <c r="B878" s="8"/>
      <c r="C878" s="8"/>
      <c r="D878" s="8"/>
      <c r="E878" s="8"/>
      <c r="F878" s="68" t="s">
        <v>3745</v>
      </c>
      <c r="G878" s="68"/>
      <c r="H878" s="4">
        <f>ROUND(SUM(H877),2)</f>
        <v>1.46</v>
      </c>
    </row>
    <row r="879" spans="1:8" ht="9.9499999999999993" customHeight="1" x14ac:dyDescent="0.25">
      <c r="A879" s="8"/>
      <c r="B879" s="8"/>
      <c r="C879" s="8"/>
      <c r="D879" s="8"/>
      <c r="E879" s="8"/>
      <c r="F879" s="62"/>
      <c r="G879" s="62"/>
      <c r="H879" s="62"/>
    </row>
    <row r="880" spans="1:8" ht="20.100000000000001" customHeight="1" x14ac:dyDescent="0.25">
      <c r="A880" s="63" t="s">
        <v>6869</v>
      </c>
      <c r="B880" s="63"/>
      <c r="C880" s="63"/>
      <c r="D880" s="63"/>
      <c r="E880" s="63"/>
      <c r="F880" s="63"/>
      <c r="G880" s="63"/>
      <c r="H880" s="63"/>
    </row>
    <row r="881" spans="1:8" ht="15" customHeight="1" x14ac:dyDescent="0.25">
      <c r="A881" s="64" t="s">
        <v>3825</v>
      </c>
      <c r="B881" s="64"/>
      <c r="C881" s="65" t="s">
        <v>3</v>
      </c>
      <c r="D881" s="65"/>
      <c r="E881" s="12" t="s">
        <v>4</v>
      </c>
      <c r="F881" s="12" t="s">
        <v>3725</v>
      </c>
      <c r="G881" s="12" t="s">
        <v>3726</v>
      </c>
      <c r="H881" s="12" t="s">
        <v>3727</v>
      </c>
    </row>
    <row r="882" spans="1:8" ht="29.1" customHeight="1" x14ac:dyDescent="0.25">
      <c r="A882" s="13" t="s">
        <v>6867</v>
      </c>
      <c r="B882" s="14" t="s">
        <v>6868</v>
      </c>
      <c r="C882" s="66" t="s">
        <v>17</v>
      </c>
      <c r="D882" s="66"/>
      <c r="E882" s="13" t="s">
        <v>61</v>
      </c>
      <c r="F882" s="15">
        <v>1.4800000000000001E-5</v>
      </c>
      <c r="G882" s="16">
        <v>22840.67</v>
      </c>
      <c r="H882" s="16">
        <f>TRUNC(TRUNC(F882,8)*G882,2)</f>
        <v>0.33</v>
      </c>
    </row>
    <row r="883" spans="1:8" ht="15" customHeight="1" x14ac:dyDescent="0.25">
      <c r="A883" s="8"/>
      <c r="B883" s="8"/>
      <c r="C883" s="8"/>
      <c r="D883" s="8"/>
      <c r="E883" s="8"/>
      <c r="F883" s="67" t="s">
        <v>3830</v>
      </c>
      <c r="G883" s="67"/>
      <c r="H883" s="17">
        <f>SUM(H882:H882)</f>
        <v>0.33</v>
      </c>
    </row>
    <row r="884" spans="1:8" ht="15" customHeight="1" x14ac:dyDescent="0.25">
      <c r="A884" s="8"/>
      <c r="B884" s="8"/>
      <c r="C884" s="8"/>
      <c r="D884" s="8"/>
      <c r="E884" s="8"/>
      <c r="F884" s="68" t="s">
        <v>3745</v>
      </c>
      <c r="G884" s="68"/>
      <c r="H884" s="4">
        <f>ROUND(SUM(H883),2)</f>
        <v>0.33</v>
      </c>
    </row>
    <row r="885" spans="1:8" ht="9.9499999999999993" customHeight="1" x14ac:dyDescent="0.25">
      <c r="A885" s="8"/>
      <c r="B885" s="8"/>
      <c r="C885" s="8"/>
      <c r="D885" s="8"/>
      <c r="E885" s="8"/>
      <c r="F885" s="62"/>
      <c r="G885" s="62"/>
      <c r="H885" s="62"/>
    </row>
    <row r="886" spans="1:8" ht="20.100000000000001" customHeight="1" x14ac:dyDescent="0.25">
      <c r="A886" s="63" t="s">
        <v>6870</v>
      </c>
      <c r="B886" s="63"/>
      <c r="C886" s="63"/>
      <c r="D886" s="63"/>
      <c r="E886" s="63"/>
      <c r="F886" s="63"/>
      <c r="G886" s="63"/>
      <c r="H886" s="63"/>
    </row>
    <row r="887" spans="1:8" ht="15" customHeight="1" x14ac:dyDescent="0.25">
      <c r="A887" s="64" t="s">
        <v>3825</v>
      </c>
      <c r="B887" s="64"/>
      <c r="C887" s="65" t="s">
        <v>3</v>
      </c>
      <c r="D887" s="65"/>
      <c r="E887" s="12" t="s">
        <v>4</v>
      </c>
      <c r="F887" s="12" t="s">
        <v>3725</v>
      </c>
      <c r="G887" s="12" t="s">
        <v>3726</v>
      </c>
      <c r="H887" s="12" t="s">
        <v>3727</v>
      </c>
    </row>
    <row r="888" spans="1:8" ht="29.1" customHeight="1" x14ac:dyDescent="0.25">
      <c r="A888" s="13" t="s">
        <v>6867</v>
      </c>
      <c r="B888" s="14" t="s">
        <v>6868</v>
      </c>
      <c r="C888" s="66" t="s">
        <v>17</v>
      </c>
      <c r="D888" s="66"/>
      <c r="E888" s="13" t="s">
        <v>61</v>
      </c>
      <c r="F888" s="15">
        <v>6.9999999999999994E-5</v>
      </c>
      <c r="G888" s="16">
        <v>22840.67</v>
      </c>
      <c r="H888" s="16">
        <f>TRUNC(TRUNC(F888,8)*G888,2)</f>
        <v>1.59</v>
      </c>
    </row>
    <row r="889" spans="1:8" ht="15" customHeight="1" x14ac:dyDescent="0.25">
      <c r="A889" s="8"/>
      <c r="B889" s="8"/>
      <c r="C889" s="8"/>
      <c r="D889" s="8"/>
      <c r="E889" s="8"/>
      <c r="F889" s="67" t="s">
        <v>3830</v>
      </c>
      <c r="G889" s="67"/>
      <c r="H889" s="17">
        <f>SUM(H888:H888)</f>
        <v>1.59</v>
      </c>
    </row>
    <row r="890" spans="1:8" ht="15" customHeight="1" x14ac:dyDescent="0.25">
      <c r="A890" s="8"/>
      <c r="B890" s="8"/>
      <c r="C890" s="8"/>
      <c r="D890" s="8"/>
      <c r="E890" s="8"/>
      <c r="F890" s="68" t="s">
        <v>3745</v>
      </c>
      <c r="G890" s="68"/>
      <c r="H890" s="4">
        <f>ROUND(SUM(H889),2)</f>
        <v>1.59</v>
      </c>
    </row>
    <row r="891" spans="1:8" ht="9.9499999999999993" customHeight="1" x14ac:dyDescent="0.25">
      <c r="A891" s="8"/>
      <c r="B891" s="8"/>
      <c r="C891" s="8"/>
      <c r="D891" s="8"/>
      <c r="E891" s="8"/>
      <c r="F891" s="62"/>
      <c r="G891" s="62"/>
      <c r="H891" s="62"/>
    </row>
    <row r="892" spans="1:8" ht="20.100000000000001" customHeight="1" x14ac:dyDescent="0.25">
      <c r="A892" s="63" t="s">
        <v>6871</v>
      </c>
      <c r="B892" s="63"/>
      <c r="C892" s="63"/>
      <c r="D892" s="63"/>
      <c r="E892" s="63"/>
      <c r="F892" s="63"/>
      <c r="G892" s="63"/>
      <c r="H892" s="63"/>
    </row>
    <row r="893" spans="1:8" ht="15" customHeight="1" x14ac:dyDescent="0.25">
      <c r="A893" s="64" t="s">
        <v>6851</v>
      </c>
      <c r="B893" s="64"/>
      <c r="C893" s="65" t="s">
        <v>3</v>
      </c>
      <c r="D893" s="65"/>
      <c r="E893" s="12" t="s">
        <v>4</v>
      </c>
      <c r="F893" s="12" t="s">
        <v>3725</v>
      </c>
      <c r="G893" s="12" t="s">
        <v>3726</v>
      </c>
      <c r="H893" s="12" t="s">
        <v>3727</v>
      </c>
    </row>
    <row r="894" spans="1:8" ht="21" customHeight="1" x14ac:dyDescent="0.25">
      <c r="A894" s="13" t="s">
        <v>6852</v>
      </c>
      <c r="B894" s="14" t="s">
        <v>6853</v>
      </c>
      <c r="C894" s="66" t="s">
        <v>17</v>
      </c>
      <c r="D894" s="66"/>
      <c r="E894" s="13" t="s">
        <v>6854</v>
      </c>
      <c r="F894" s="15">
        <v>2.5</v>
      </c>
      <c r="G894" s="16">
        <v>1.0900000000000001</v>
      </c>
      <c r="H894" s="16">
        <f>TRUNC(TRUNC(F894,8)*G894,2)</f>
        <v>2.72</v>
      </c>
    </row>
    <row r="895" spans="1:8" ht="15" customHeight="1" x14ac:dyDescent="0.25">
      <c r="A895" s="8"/>
      <c r="B895" s="8"/>
      <c r="C895" s="8"/>
      <c r="D895" s="8"/>
      <c r="E895" s="8"/>
      <c r="F895" s="67" t="s">
        <v>6855</v>
      </c>
      <c r="G895" s="67"/>
      <c r="H895" s="17">
        <f>SUM(H894:H894)</f>
        <v>2.72</v>
      </c>
    </row>
    <row r="896" spans="1:8" ht="15" customHeight="1" x14ac:dyDescent="0.25">
      <c r="A896" s="8"/>
      <c r="B896" s="8"/>
      <c r="C896" s="8"/>
      <c r="D896" s="8"/>
      <c r="E896" s="8"/>
      <c r="F896" s="68" t="s">
        <v>3745</v>
      </c>
      <c r="G896" s="68"/>
      <c r="H896" s="4">
        <f>ROUND(SUM(H895),2)</f>
        <v>2.72</v>
      </c>
    </row>
    <row r="897" spans="1:8" ht="9.9499999999999993" customHeight="1" x14ac:dyDescent="0.25">
      <c r="A897" s="8"/>
      <c r="B897" s="8"/>
      <c r="C897" s="8"/>
      <c r="D897" s="8"/>
      <c r="E897" s="8"/>
      <c r="F897" s="62"/>
      <c r="G897" s="62"/>
      <c r="H897" s="62"/>
    </row>
    <row r="898" spans="1:8" ht="20.100000000000001" customHeight="1" x14ac:dyDescent="0.25">
      <c r="A898" s="63" t="s">
        <v>6872</v>
      </c>
      <c r="B898" s="63"/>
      <c r="C898" s="63"/>
      <c r="D898" s="63"/>
      <c r="E898" s="63"/>
      <c r="F898" s="63"/>
      <c r="G898" s="63"/>
      <c r="H898" s="63"/>
    </row>
    <row r="899" spans="1:8" ht="15" customHeight="1" x14ac:dyDescent="0.25">
      <c r="A899" s="64" t="s">
        <v>3887</v>
      </c>
      <c r="B899" s="64"/>
      <c r="C899" s="65" t="s">
        <v>3</v>
      </c>
      <c r="D899" s="65"/>
      <c r="E899" s="12" t="s">
        <v>4</v>
      </c>
      <c r="F899" s="12" t="s">
        <v>3725</v>
      </c>
      <c r="G899" s="12" t="s">
        <v>3726</v>
      </c>
      <c r="H899" s="12" t="s">
        <v>3727</v>
      </c>
    </row>
    <row r="900" spans="1:8" ht="29.1" customHeight="1" x14ac:dyDescent="0.25">
      <c r="A900" s="13" t="s">
        <v>6873</v>
      </c>
      <c r="B900" s="14" t="s">
        <v>6874</v>
      </c>
      <c r="C900" s="66" t="s">
        <v>17</v>
      </c>
      <c r="D900" s="66"/>
      <c r="E900" s="13" t="s">
        <v>178</v>
      </c>
      <c r="F900" s="15">
        <v>1.2434000000000001</v>
      </c>
      <c r="G900" s="16">
        <v>1.51</v>
      </c>
      <c r="H900" s="16">
        <f>TRUNC(TRUNC(F900,8)*G900,2)</f>
        <v>1.87</v>
      </c>
    </row>
    <row r="901" spans="1:8" ht="21" customHeight="1" x14ac:dyDescent="0.25">
      <c r="A901" s="13" t="s">
        <v>4319</v>
      </c>
      <c r="B901" s="14" t="s">
        <v>4320</v>
      </c>
      <c r="C901" s="66" t="s">
        <v>17</v>
      </c>
      <c r="D901" s="66"/>
      <c r="E901" s="13" t="s">
        <v>61</v>
      </c>
      <c r="F901" s="15">
        <v>9.4000000000000004E-3</v>
      </c>
      <c r="G901" s="16">
        <v>4.1399999999999997</v>
      </c>
      <c r="H901" s="16">
        <f>TRUNC(TRUNC(F901,8)*G901,2)</f>
        <v>0.03</v>
      </c>
    </row>
    <row r="902" spans="1:8" ht="15" customHeight="1" x14ac:dyDescent="0.25">
      <c r="A902" s="8"/>
      <c r="B902" s="8"/>
      <c r="C902" s="8"/>
      <c r="D902" s="8"/>
      <c r="E902" s="8"/>
      <c r="F902" s="67" t="s">
        <v>3896</v>
      </c>
      <c r="G902" s="67"/>
      <c r="H902" s="17">
        <f>SUM(H900:H901)</f>
        <v>1.9000000000000001</v>
      </c>
    </row>
    <row r="903" spans="1:8" ht="15" customHeight="1" x14ac:dyDescent="0.25">
      <c r="A903" s="64" t="s">
        <v>3872</v>
      </c>
      <c r="B903" s="64"/>
      <c r="C903" s="65" t="s">
        <v>3</v>
      </c>
      <c r="D903" s="65"/>
      <c r="E903" s="12" t="s">
        <v>4</v>
      </c>
      <c r="F903" s="12" t="s">
        <v>3725</v>
      </c>
      <c r="G903" s="12" t="s">
        <v>3726</v>
      </c>
      <c r="H903" s="12" t="s">
        <v>3727</v>
      </c>
    </row>
    <row r="904" spans="1:8" ht="21" customHeight="1" x14ac:dyDescent="0.25">
      <c r="A904" s="13" t="s">
        <v>4267</v>
      </c>
      <c r="B904" s="14" t="s">
        <v>4268</v>
      </c>
      <c r="C904" s="66" t="s">
        <v>17</v>
      </c>
      <c r="D904" s="66"/>
      <c r="E904" s="13" t="s">
        <v>25</v>
      </c>
      <c r="F904" s="15">
        <v>2.3E-2</v>
      </c>
      <c r="G904" s="16">
        <v>25.56</v>
      </c>
      <c r="H904" s="16">
        <f>TRUNC(TRUNC(F904,8)*G904,2)</f>
        <v>0.57999999999999996</v>
      </c>
    </row>
    <row r="905" spans="1:8" ht="15" customHeight="1" x14ac:dyDescent="0.25">
      <c r="A905" s="13" t="s">
        <v>4269</v>
      </c>
      <c r="B905" s="14" t="s">
        <v>4270</v>
      </c>
      <c r="C905" s="66" t="s">
        <v>17</v>
      </c>
      <c r="D905" s="66"/>
      <c r="E905" s="13" t="s">
        <v>25</v>
      </c>
      <c r="F905" s="15">
        <v>2.3E-2</v>
      </c>
      <c r="G905" s="16">
        <v>33.94</v>
      </c>
      <c r="H905" s="16">
        <f>TRUNC(TRUNC(F905,8)*G905,2)</f>
        <v>0.78</v>
      </c>
    </row>
    <row r="906" spans="1:8" ht="18" customHeight="1" x14ac:dyDescent="0.25">
      <c r="A906" s="8"/>
      <c r="B906" s="8"/>
      <c r="C906" s="8"/>
      <c r="D906" s="8"/>
      <c r="E906" s="8"/>
      <c r="F906" s="67" t="s">
        <v>3875</v>
      </c>
      <c r="G906" s="67"/>
      <c r="H906" s="17">
        <f>SUM(H904:H905)</f>
        <v>1.3599999999999999</v>
      </c>
    </row>
    <row r="907" spans="1:8" ht="15" customHeight="1" x14ac:dyDescent="0.25">
      <c r="A907" s="8"/>
      <c r="B907" s="8"/>
      <c r="C907" s="8"/>
      <c r="D907" s="8"/>
      <c r="E907" s="8"/>
      <c r="F907" s="68" t="s">
        <v>3745</v>
      </c>
      <c r="G907" s="68"/>
      <c r="H907" s="4">
        <f>ROUND(SUM(H902,H906),2)</f>
        <v>3.26</v>
      </c>
    </row>
    <row r="908" spans="1:8" ht="9.9499999999999993" customHeight="1" x14ac:dyDescent="0.25">
      <c r="A908" s="8"/>
      <c r="B908" s="8"/>
      <c r="C908" s="8"/>
      <c r="D908" s="8"/>
      <c r="E908" s="8"/>
      <c r="F908" s="62"/>
      <c r="G908" s="62"/>
      <c r="H908" s="62"/>
    </row>
    <row r="909" spans="1:8" ht="20.100000000000001" customHeight="1" x14ac:dyDescent="0.25">
      <c r="A909" s="63" t="s">
        <v>4316</v>
      </c>
      <c r="B909" s="63"/>
      <c r="C909" s="63"/>
      <c r="D909" s="63"/>
      <c r="E909" s="63"/>
      <c r="F909" s="63"/>
      <c r="G909" s="63"/>
      <c r="H909" s="63"/>
    </row>
    <row r="910" spans="1:8" ht="15" customHeight="1" x14ac:dyDescent="0.25">
      <c r="A910" s="64" t="s">
        <v>3887</v>
      </c>
      <c r="B910" s="64"/>
      <c r="C910" s="65" t="s">
        <v>3</v>
      </c>
      <c r="D910" s="65"/>
      <c r="E910" s="12" t="s">
        <v>4</v>
      </c>
      <c r="F910" s="12" t="s">
        <v>3725</v>
      </c>
      <c r="G910" s="12" t="s">
        <v>3726</v>
      </c>
      <c r="H910" s="12" t="s">
        <v>3727</v>
      </c>
    </row>
    <row r="911" spans="1:8" ht="29.1" customHeight="1" x14ac:dyDescent="0.25">
      <c r="A911" s="13" t="s">
        <v>4317</v>
      </c>
      <c r="B911" s="14" t="s">
        <v>4318</v>
      </c>
      <c r="C911" s="66" t="s">
        <v>17</v>
      </c>
      <c r="D911" s="66"/>
      <c r="E911" s="13" t="s">
        <v>178</v>
      </c>
      <c r="F911" s="15">
        <v>1.2434000000000001</v>
      </c>
      <c r="G911" s="16">
        <v>2.39</v>
      </c>
      <c r="H911" s="16">
        <f>TRUNC(TRUNC(F911,8)*G911,2)</f>
        <v>2.97</v>
      </c>
    </row>
    <row r="912" spans="1:8" ht="21" customHeight="1" x14ac:dyDescent="0.25">
      <c r="A912" s="13" t="s">
        <v>4319</v>
      </c>
      <c r="B912" s="14" t="s">
        <v>4320</v>
      </c>
      <c r="C912" s="66" t="s">
        <v>17</v>
      </c>
      <c r="D912" s="66"/>
      <c r="E912" s="13" t="s">
        <v>61</v>
      </c>
      <c r="F912" s="15">
        <v>9.4000000000000004E-3</v>
      </c>
      <c r="G912" s="16">
        <v>4.1399999999999997</v>
      </c>
      <c r="H912" s="16">
        <f>TRUNC(TRUNC(F912,8)*G912,2)</f>
        <v>0.03</v>
      </c>
    </row>
    <row r="913" spans="1:8" ht="15" customHeight="1" x14ac:dyDescent="0.25">
      <c r="A913" s="8"/>
      <c r="B913" s="8"/>
      <c r="C913" s="8"/>
      <c r="D913" s="8"/>
      <c r="E913" s="8"/>
      <c r="F913" s="67" t="s">
        <v>3896</v>
      </c>
      <c r="G913" s="67"/>
      <c r="H913" s="17">
        <f>SUM(H911:H912)</f>
        <v>3</v>
      </c>
    </row>
    <row r="914" spans="1:8" ht="15" customHeight="1" x14ac:dyDescent="0.25">
      <c r="A914" s="64" t="s">
        <v>3872</v>
      </c>
      <c r="B914" s="64"/>
      <c r="C914" s="65" t="s">
        <v>3</v>
      </c>
      <c r="D914" s="65"/>
      <c r="E914" s="12" t="s">
        <v>4</v>
      </c>
      <c r="F914" s="12" t="s">
        <v>3725</v>
      </c>
      <c r="G914" s="12" t="s">
        <v>3726</v>
      </c>
      <c r="H914" s="12" t="s">
        <v>3727</v>
      </c>
    </row>
    <row r="915" spans="1:8" ht="21" customHeight="1" x14ac:dyDescent="0.25">
      <c r="A915" s="13" t="s">
        <v>4267</v>
      </c>
      <c r="B915" s="14" t="s">
        <v>4268</v>
      </c>
      <c r="C915" s="66" t="s">
        <v>17</v>
      </c>
      <c r="D915" s="66"/>
      <c r="E915" s="13" t="s">
        <v>25</v>
      </c>
      <c r="F915" s="15">
        <v>2.9000000000000001E-2</v>
      </c>
      <c r="G915" s="16">
        <v>25.56</v>
      </c>
      <c r="H915" s="16">
        <f>TRUNC(TRUNC(F915,8)*G915,2)</f>
        <v>0.74</v>
      </c>
    </row>
    <row r="916" spans="1:8" ht="15" customHeight="1" x14ac:dyDescent="0.25">
      <c r="A916" s="13" t="s">
        <v>4269</v>
      </c>
      <c r="B916" s="14" t="s">
        <v>4270</v>
      </c>
      <c r="C916" s="66" t="s">
        <v>17</v>
      </c>
      <c r="D916" s="66"/>
      <c r="E916" s="13" t="s">
        <v>25</v>
      </c>
      <c r="F916" s="15">
        <v>2.9000000000000001E-2</v>
      </c>
      <c r="G916" s="16">
        <v>33.94</v>
      </c>
      <c r="H916" s="16">
        <f>TRUNC(TRUNC(F916,8)*G916,2)</f>
        <v>0.98</v>
      </c>
    </row>
    <row r="917" spans="1:8" ht="18" customHeight="1" x14ac:dyDescent="0.25">
      <c r="A917" s="8"/>
      <c r="B917" s="8"/>
      <c r="C917" s="8"/>
      <c r="D917" s="8"/>
      <c r="E917" s="8"/>
      <c r="F917" s="67" t="s">
        <v>3875</v>
      </c>
      <c r="G917" s="67"/>
      <c r="H917" s="17">
        <f>SUM(H915:H916)</f>
        <v>1.72</v>
      </c>
    </row>
    <row r="918" spans="1:8" ht="15" customHeight="1" x14ac:dyDescent="0.25">
      <c r="A918" s="8"/>
      <c r="B918" s="8"/>
      <c r="C918" s="8"/>
      <c r="D918" s="8"/>
      <c r="E918" s="8"/>
      <c r="F918" s="68" t="s">
        <v>3745</v>
      </c>
      <c r="G918" s="68"/>
      <c r="H918" s="4">
        <f>ROUND(SUM(H913,H917),2)</f>
        <v>4.72</v>
      </c>
    </row>
    <row r="919" spans="1:8" ht="9.9499999999999993" customHeight="1" x14ac:dyDescent="0.25">
      <c r="A919" s="8"/>
      <c r="B919" s="8"/>
      <c r="C919" s="8"/>
      <c r="D919" s="8"/>
      <c r="E919" s="8"/>
      <c r="F919" s="62"/>
      <c r="G919" s="62"/>
      <c r="H919" s="62"/>
    </row>
    <row r="920" spans="1:8" ht="20.100000000000001" customHeight="1" x14ac:dyDescent="0.25">
      <c r="A920" s="63" t="s">
        <v>5585</v>
      </c>
      <c r="B920" s="63"/>
      <c r="C920" s="63"/>
      <c r="D920" s="63"/>
      <c r="E920" s="63"/>
      <c r="F920" s="63"/>
      <c r="G920" s="63"/>
      <c r="H920" s="63"/>
    </row>
    <row r="921" spans="1:8" ht="15" customHeight="1" x14ac:dyDescent="0.25">
      <c r="A921" s="64" t="s">
        <v>3887</v>
      </c>
      <c r="B921" s="64"/>
      <c r="C921" s="65" t="s">
        <v>3</v>
      </c>
      <c r="D921" s="65"/>
      <c r="E921" s="12" t="s">
        <v>4</v>
      </c>
      <c r="F921" s="12" t="s">
        <v>3725</v>
      </c>
      <c r="G921" s="12" t="s">
        <v>3726</v>
      </c>
      <c r="H921" s="12" t="s">
        <v>3727</v>
      </c>
    </row>
    <row r="922" spans="1:8" ht="29.1" customHeight="1" x14ac:dyDescent="0.25">
      <c r="A922" s="13" t="s">
        <v>5586</v>
      </c>
      <c r="B922" s="14" t="s">
        <v>5587</v>
      </c>
      <c r="C922" s="66" t="s">
        <v>17</v>
      </c>
      <c r="D922" s="66"/>
      <c r="E922" s="13" t="s">
        <v>178</v>
      </c>
      <c r="F922" s="15">
        <v>1.2434000000000001</v>
      </c>
      <c r="G922" s="16">
        <v>3.96</v>
      </c>
      <c r="H922" s="16">
        <f>TRUNC(TRUNC(F922,8)*G922,2)</f>
        <v>4.92</v>
      </c>
    </row>
    <row r="923" spans="1:8" ht="21" customHeight="1" x14ac:dyDescent="0.25">
      <c r="A923" s="13" t="s">
        <v>4319</v>
      </c>
      <c r="B923" s="14" t="s">
        <v>4320</v>
      </c>
      <c r="C923" s="66" t="s">
        <v>17</v>
      </c>
      <c r="D923" s="66"/>
      <c r="E923" s="13" t="s">
        <v>61</v>
      </c>
      <c r="F923" s="15">
        <v>9.4000000000000004E-3</v>
      </c>
      <c r="G923" s="16">
        <v>4.1399999999999997</v>
      </c>
      <c r="H923" s="16">
        <f>TRUNC(TRUNC(F923,8)*G923,2)</f>
        <v>0.03</v>
      </c>
    </row>
    <row r="924" spans="1:8" ht="15" customHeight="1" x14ac:dyDescent="0.25">
      <c r="A924" s="8"/>
      <c r="B924" s="8"/>
      <c r="C924" s="8"/>
      <c r="D924" s="8"/>
      <c r="E924" s="8"/>
      <c r="F924" s="67" t="s">
        <v>3896</v>
      </c>
      <c r="G924" s="67"/>
      <c r="H924" s="17">
        <f>SUM(H922:H923)</f>
        <v>4.95</v>
      </c>
    </row>
    <row r="925" spans="1:8" ht="15" customHeight="1" x14ac:dyDescent="0.25">
      <c r="A925" s="64" t="s">
        <v>3872</v>
      </c>
      <c r="B925" s="64"/>
      <c r="C925" s="65" t="s">
        <v>3</v>
      </c>
      <c r="D925" s="65"/>
      <c r="E925" s="12" t="s">
        <v>4</v>
      </c>
      <c r="F925" s="12" t="s">
        <v>3725</v>
      </c>
      <c r="G925" s="12" t="s">
        <v>3726</v>
      </c>
      <c r="H925" s="12" t="s">
        <v>3727</v>
      </c>
    </row>
    <row r="926" spans="1:8" ht="21" customHeight="1" x14ac:dyDescent="0.25">
      <c r="A926" s="13" t="s">
        <v>4267</v>
      </c>
      <c r="B926" s="14" t="s">
        <v>4268</v>
      </c>
      <c r="C926" s="66" t="s">
        <v>17</v>
      </c>
      <c r="D926" s="66"/>
      <c r="E926" s="13" t="s">
        <v>25</v>
      </c>
      <c r="F926" s="15">
        <v>3.9E-2</v>
      </c>
      <c r="G926" s="16">
        <v>25.56</v>
      </c>
      <c r="H926" s="16">
        <f>TRUNC(TRUNC(F926,8)*G926,2)</f>
        <v>0.99</v>
      </c>
    </row>
    <row r="927" spans="1:8" ht="15" customHeight="1" x14ac:dyDescent="0.25">
      <c r="A927" s="13" t="s">
        <v>4269</v>
      </c>
      <c r="B927" s="14" t="s">
        <v>4270</v>
      </c>
      <c r="C927" s="66" t="s">
        <v>17</v>
      </c>
      <c r="D927" s="66"/>
      <c r="E927" s="13" t="s">
        <v>25</v>
      </c>
      <c r="F927" s="15">
        <v>3.9E-2</v>
      </c>
      <c r="G927" s="16">
        <v>33.94</v>
      </c>
      <c r="H927" s="16">
        <f>TRUNC(TRUNC(F927,8)*G927,2)</f>
        <v>1.32</v>
      </c>
    </row>
    <row r="928" spans="1:8" ht="18" customHeight="1" x14ac:dyDescent="0.25">
      <c r="A928" s="8"/>
      <c r="B928" s="8"/>
      <c r="C928" s="8"/>
      <c r="D928" s="8"/>
      <c r="E928" s="8"/>
      <c r="F928" s="67" t="s">
        <v>3875</v>
      </c>
      <c r="G928" s="67"/>
      <c r="H928" s="17">
        <f>SUM(H926:H927)</f>
        <v>2.31</v>
      </c>
    </row>
    <row r="929" spans="1:8" ht="15" customHeight="1" x14ac:dyDescent="0.25">
      <c r="A929" s="8"/>
      <c r="B929" s="8"/>
      <c r="C929" s="8"/>
      <c r="D929" s="8"/>
      <c r="E929" s="8"/>
      <c r="F929" s="68" t="s">
        <v>3745</v>
      </c>
      <c r="G929" s="68"/>
      <c r="H929" s="4">
        <f>ROUND(SUM(H924,H928),2)</f>
        <v>7.26</v>
      </c>
    </row>
    <row r="930" spans="1:8" ht="9.9499999999999993" customHeight="1" x14ac:dyDescent="0.25">
      <c r="A930" s="8"/>
      <c r="B930" s="8"/>
      <c r="C930" s="8"/>
      <c r="D930" s="8"/>
      <c r="E930" s="8"/>
      <c r="F930" s="62"/>
      <c r="G930" s="62"/>
      <c r="H930" s="62"/>
    </row>
    <row r="931" spans="1:8" ht="20.100000000000001" customHeight="1" x14ac:dyDescent="0.25">
      <c r="A931" s="63" t="s">
        <v>6875</v>
      </c>
      <c r="B931" s="63"/>
      <c r="C931" s="63"/>
      <c r="D931" s="63"/>
      <c r="E931" s="63"/>
      <c r="F931" s="63"/>
      <c r="G931" s="63"/>
      <c r="H931" s="63"/>
    </row>
    <row r="932" spans="1:8" ht="15" customHeight="1" x14ac:dyDescent="0.25">
      <c r="A932" s="64" t="s">
        <v>3887</v>
      </c>
      <c r="B932" s="64"/>
      <c r="C932" s="65" t="s">
        <v>3</v>
      </c>
      <c r="D932" s="65"/>
      <c r="E932" s="12" t="s">
        <v>4</v>
      </c>
      <c r="F932" s="12" t="s">
        <v>3725</v>
      </c>
      <c r="G932" s="12" t="s">
        <v>3726</v>
      </c>
      <c r="H932" s="12" t="s">
        <v>3727</v>
      </c>
    </row>
    <row r="933" spans="1:8" ht="21" customHeight="1" x14ac:dyDescent="0.25">
      <c r="A933" s="13" t="s">
        <v>6876</v>
      </c>
      <c r="B933" s="14" t="s">
        <v>6877</v>
      </c>
      <c r="C933" s="66" t="s">
        <v>17</v>
      </c>
      <c r="D933" s="66"/>
      <c r="E933" s="13" t="s">
        <v>178</v>
      </c>
      <c r="F933" s="15">
        <v>1.05</v>
      </c>
      <c r="G933" s="16">
        <v>1.95</v>
      </c>
      <c r="H933" s="16">
        <f>TRUNC(TRUNC(F933,8)*G933,2)</f>
        <v>2.04</v>
      </c>
    </row>
    <row r="934" spans="1:8" ht="15" customHeight="1" x14ac:dyDescent="0.25">
      <c r="A934" s="8"/>
      <c r="B934" s="8"/>
      <c r="C934" s="8"/>
      <c r="D934" s="8"/>
      <c r="E934" s="8"/>
      <c r="F934" s="67" t="s">
        <v>3896</v>
      </c>
      <c r="G934" s="67"/>
      <c r="H934" s="17">
        <f>SUM(H933:H933)</f>
        <v>2.04</v>
      </c>
    </row>
    <row r="935" spans="1:8" ht="15" customHeight="1" x14ac:dyDescent="0.25">
      <c r="A935" s="64" t="s">
        <v>3872</v>
      </c>
      <c r="B935" s="64"/>
      <c r="C935" s="65" t="s">
        <v>3</v>
      </c>
      <c r="D935" s="65"/>
      <c r="E935" s="12" t="s">
        <v>4</v>
      </c>
      <c r="F935" s="12" t="s">
        <v>3725</v>
      </c>
      <c r="G935" s="12" t="s">
        <v>3726</v>
      </c>
      <c r="H935" s="12" t="s">
        <v>3727</v>
      </c>
    </row>
    <row r="936" spans="1:8" ht="21" customHeight="1" x14ac:dyDescent="0.25">
      <c r="A936" s="13" t="s">
        <v>4267</v>
      </c>
      <c r="B936" s="14" t="s">
        <v>4268</v>
      </c>
      <c r="C936" s="66" t="s">
        <v>17</v>
      </c>
      <c r="D936" s="66"/>
      <c r="E936" s="13" t="s">
        <v>25</v>
      </c>
      <c r="F936" s="15">
        <v>9.7424999999999998E-2</v>
      </c>
      <c r="G936" s="16">
        <v>25.56</v>
      </c>
      <c r="H936" s="16">
        <f>TRUNC(TRUNC(F936,8)*G936,2)</f>
        <v>2.4900000000000002</v>
      </c>
    </row>
    <row r="937" spans="1:8" ht="15" customHeight="1" x14ac:dyDescent="0.25">
      <c r="A937" s="13" t="s">
        <v>4269</v>
      </c>
      <c r="B937" s="14" t="s">
        <v>4270</v>
      </c>
      <c r="C937" s="66" t="s">
        <v>17</v>
      </c>
      <c r="D937" s="66"/>
      <c r="E937" s="13" t="s">
        <v>25</v>
      </c>
      <c r="F937" s="15">
        <v>0.12989999999999999</v>
      </c>
      <c r="G937" s="16">
        <v>33.94</v>
      </c>
      <c r="H937" s="16">
        <f>TRUNC(TRUNC(F937,8)*G937,2)</f>
        <v>4.4000000000000004</v>
      </c>
    </row>
    <row r="938" spans="1:8" ht="18" customHeight="1" x14ac:dyDescent="0.25">
      <c r="A938" s="8"/>
      <c r="B938" s="8"/>
      <c r="C938" s="8"/>
      <c r="D938" s="8"/>
      <c r="E938" s="8"/>
      <c r="F938" s="67" t="s">
        <v>3875</v>
      </c>
      <c r="G938" s="67"/>
      <c r="H938" s="17">
        <f>SUM(H936:H937)</f>
        <v>6.8900000000000006</v>
      </c>
    </row>
    <row r="939" spans="1:8" ht="15" customHeight="1" x14ac:dyDescent="0.25">
      <c r="A939" s="8"/>
      <c r="B939" s="8"/>
      <c r="C939" s="8"/>
      <c r="D939" s="8"/>
      <c r="E939" s="8"/>
      <c r="F939" s="68" t="s">
        <v>3745</v>
      </c>
      <c r="G939" s="68"/>
      <c r="H939" s="4">
        <f>ROUND(SUM(H934,H938),2)</f>
        <v>8.93</v>
      </c>
    </row>
    <row r="940" spans="1:8" ht="9.9499999999999993" customHeight="1" x14ac:dyDescent="0.25">
      <c r="A940" s="8"/>
      <c r="B940" s="8"/>
      <c r="C940" s="8"/>
      <c r="D940" s="8"/>
      <c r="E940" s="8"/>
      <c r="F940" s="62"/>
      <c r="G940" s="62"/>
      <c r="H940" s="62"/>
    </row>
    <row r="941" spans="1:8" ht="20.100000000000001" customHeight="1" x14ac:dyDescent="0.25">
      <c r="A941" s="63" t="s">
        <v>6878</v>
      </c>
      <c r="B941" s="63"/>
      <c r="C941" s="63"/>
      <c r="D941" s="63"/>
      <c r="E941" s="63"/>
      <c r="F941" s="63"/>
      <c r="G941" s="63"/>
      <c r="H941" s="63"/>
    </row>
    <row r="942" spans="1:8" ht="15" customHeight="1" x14ac:dyDescent="0.25">
      <c r="A942" s="64" t="s">
        <v>3865</v>
      </c>
      <c r="B942" s="64"/>
      <c r="C942" s="65" t="s">
        <v>3</v>
      </c>
      <c r="D942" s="65"/>
      <c r="E942" s="12" t="s">
        <v>4</v>
      </c>
      <c r="F942" s="12" t="s">
        <v>3725</v>
      </c>
      <c r="G942" s="12" t="s">
        <v>3726</v>
      </c>
      <c r="H942" s="12" t="s">
        <v>3727</v>
      </c>
    </row>
    <row r="943" spans="1:8" ht="45.95" customHeight="1" x14ac:dyDescent="0.25">
      <c r="A943" s="13" t="s">
        <v>4139</v>
      </c>
      <c r="B943" s="14" t="s">
        <v>4140</v>
      </c>
      <c r="C943" s="66" t="s">
        <v>17</v>
      </c>
      <c r="D943" s="66"/>
      <c r="E943" s="13" t="s">
        <v>3868</v>
      </c>
      <c r="F943" s="15">
        <v>3.15E-2</v>
      </c>
      <c r="G943" s="16">
        <v>79.12</v>
      </c>
      <c r="H943" s="16">
        <f>TRUNC(TRUNC(F943,8)*G943,2)</f>
        <v>2.4900000000000002</v>
      </c>
    </row>
    <row r="944" spans="1:8" ht="45.95" customHeight="1" x14ac:dyDescent="0.25">
      <c r="A944" s="13" t="s">
        <v>4141</v>
      </c>
      <c r="B944" s="14" t="s">
        <v>4142</v>
      </c>
      <c r="C944" s="66" t="s">
        <v>17</v>
      </c>
      <c r="D944" s="66"/>
      <c r="E944" s="13" t="s">
        <v>3829</v>
      </c>
      <c r="F944" s="15">
        <v>1.55E-2</v>
      </c>
      <c r="G944" s="16">
        <v>164.77</v>
      </c>
      <c r="H944" s="16">
        <f>TRUNC(TRUNC(F944,8)*G944,2)</f>
        <v>2.5499999999999998</v>
      </c>
    </row>
    <row r="945" spans="1:8" ht="18" customHeight="1" x14ac:dyDescent="0.25">
      <c r="A945" s="8"/>
      <c r="B945" s="8"/>
      <c r="C945" s="8"/>
      <c r="D945" s="8"/>
      <c r="E945" s="8"/>
      <c r="F945" s="67" t="s">
        <v>3871</v>
      </c>
      <c r="G945" s="67"/>
      <c r="H945" s="17">
        <f>SUM(H943:H944)</f>
        <v>5.04</v>
      </c>
    </row>
    <row r="946" spans="1:8" ht="15" customHeight="1" x14ac:dyDescent="0.25">
      <c r="A946" s="64" t="s">
        <v>3887</v>
      </c>
      <c r="B946" s="64"/>
      <c r="C946" s="65" t="s">
        <v>3</v>
      </c>
      <c r="D946" s="65"/>
      <c r="E946" s="12" t="s">
        <v>4</v>
      </c>
      <c r="F946" s="12" t="s">
        <v>3725</v>
      </c>
      <c r="G946" s="12" t="s">
        <v>3726</v>
      </c>
      <c r="H946" s="12" t="s">
        <v>3727</v>
      </c>
    </row>
    <row r="947" spans="1:8" ht="29.1" customHeight="1" x14ac:dyDescent="0.25">
      <c r="A947" s="13" t="s">
        <v>6879</v>
      </c>
      <c r="B947" s="14" t="s">
        <v>6880</v>
      </c>
      <c r="C947" s="66" t="s">
        <v>17</v>
      </c>
      <c r="D947" s="66"/>
      <c r="E947" s="13" t="s">
        <v>61</v>
      </c>
      <c r="F947" s="15">
        <v>1</v>
      </c>
      <c r="G947" s="16">
        <v>169.99</v>
      </c>
      <c r="H947" s="16">
        <f>TRUNC(TRUNC(F947,8)*G947,2)</f>
        <v>169.99</v>
      </c>
    </row>
    <row r="948" spans="1:8" ht="15" customHeight="1" x14ac:dyDescent="0.25">
      <c r="A948" s="8"/>
      <c r="B948" s="8"/>
      <c r="C948" s="8"/>
      <c r="D948" s="8"/>
      <c r="E948" s="8"/>
      <c r="F948" s="67" t="s">
        <v>3896</v>
      </c>
      <c r="G948" s="67"/>
      <c r="H948" s="17">
        <f>SUM(H947:H947)</f>
        <v>169.99</v>
      </c>
    </row>
    <row r="949" spans="1:8" ht="15" customHeight="1" x14ac:dyDescent="0.25">
      <c r="A949" s="64" t="s">
        <v>3872</v>
      </c>
      <c r="B949" s="64"/>
      <c r="C949" s="65" t="s">
        <v>3</v>
      </c>
      <c r="D949" s="65"/>
      <c r="E949" s="12" t="s">
        <v>4</v>
      </c>
      <c r="F949" s="12" t="s">
        <v>3725</v>
      </c>
      <c r="G949" s="12" t="s">
        <v>3726</v>
      </c>
      <c r="H949" s="12" t="s">
        <v>3727</v>
      </c>
    </row>
    <row r="950" spans="1:8" ht="15" customHeight="1" x14ac:dyDescent="0.25">
      <c r="A950" s="13" t="s">
        <v>3948</v>
      </c>
      <c r="B950" s="14" t="s">
        <v>3949</v>
      </c>
      <c r="C950" s="66" t="s">
        <v>17</v>
      </c>
      <c r="D950" s="66"/>
      <c r="E950" s="13" t="s">
        <v>25</v>
      </c>
      <c r="F950" s="15">
        <v>4.1500000000000002E-2</v>
      </c>
      <c r="G950" s="16">
        <v>33.520000000000003</v>
      </c>
      <c r="H950" s="16">
        <f>TRUNC(TRUNC(F950,8)*G950,2)</f>
        <v>1.39</v>
      </c>
    </row>
    <row r="951" spans="1:8" ht="15" customHeight="1" x14ac:dyDescent="0.25">
      <c r="A951" s="13" t="s">
        <v>3899</v>
      </c>
      <c r="B951" s="14" t="s">
        <v>3900</v>
      </c>
      <c r="C951" s="66" t="s">
        <v>17</v>
      </c>
      <c r="D951" s="66"/>
      <c r="E951" s="13" t="s">
        <v>25</v>
      </c>
      <c r="F951" s="15">
        <v>3.2599999999999997E-2</v>
      </c>
      <c r="G951" s="16">
        <v>24.37</v>
      </c>
      <c r="H951" s="16">
        <f>TRUNC(TRUNC(F951,8)*G951,2)</f>
        <v>0.79</v>
      </c>
    </row>
    <row r="952" spans="1:8" ht="18" customHeight="1" x14ac:dyDescent="0.25">
      <c r="A952" s="8"/>
      <c r="B952" s="8"/>
      <c r="C952" s="8"/>
      <c r="D952" s="8"/>
      <c r="E952" s="8"/>
      <c r="F952" s="67" t="s">
        <v>3875</v>
      </c>
      <c r="G952" s="67"/>
      <c r="H952" s="17">
        <f>SUM(H950:H951)</f>
        <v>2.1799999999999997</v>
      </c>
    </row>
    <row r="953" spans="1:8" ht="15" customHeight="1" x14ac:dyDescent="0.25">
      <c r="A953" s="64" t="s">
        <v>3741</v>
      </c>
      <c r="B953" s="64"/>
      <c r="C953" s="65" t="s">
        <v>3</v>
      </c>
      <c r="D953" s="65"/>
      <c r="E953" s="12" t="s">
        <v>4</v>
      </c>
      <c r="F953" s="12" t="s">
        <v>3725</v>
      </c>
      <c r="G953" s="12" t="s">
        <v>3726</v>
      </c>
      <c r="H953" s="12" t="s">
        <v>3727</v>
      </c>
    </row>
    <row r="954" spans="1:8" ht="29.1" customHeight="1" x14ac:dyDescent="0.25">
      <c r="A954" s="13" t="s">
        <v>5682</v>
      </c>
      <c r="B954" s="14" t="s">
        <v>5683</v>
      </c>
      <c r="C954" s="66" t="s">
        <v>17</v>
      </c>
      <c r="D954" s="66"/>
      <c r="E954" s="13" t="s">
        <v>76</v>
      </c>
      <c r="F954" s="15">
        <v>1.9199999999999998E-2</v>
      </c>
      <c r="G954" s="16">
        <v>301.83999999999997</v>
      </c>
      <c r="H954" s="16">
        <f>TRUNC(TRUNC(F954,8)*G954,2)</f>
        <v>5.79</v>
      </c>
    </row>
    <row r="955" spans="1:8" ht="15" customHeight="1" x14ac:dyDescent="0.25">
      <c r="A955" s="8"/>
      <c r="B955" s="8"/>
      <c r="C955" s="8"/>
      <c r="D955" s="8"/>
      <c r="E955" s="8"/>
      <c r="F955" s="67" t="s">
        <v>3744</v>
      </c>
      <c r="G955" s="67"/>
      <c r="H955" s="17">
        <f>SUM(H954:H954)</f>
        <v>5.79</v>
      </c>
    </row>
    <row r="956" spans="1:8" ht="15" customHeight="1" x14ac:dyDescent="0.25">
      <c r="A956" s="8"/>
      <c r="B956" s="8"/>
      <c r="C956" s="8"/>
      <c r="D956" s="8"/>
      <c r="E956" s="8"/>
      <c r="F956" s="68" t="s">
        <v>3745</v>
      </c>
      <c r="G956" s="68"/>
      <c r="H956" s="4">
        <f>ROUND(SUM(H945,H948,H952,H955),2)</f>
        <v>183</v>
      </c>
    </row>
    <row r="957" spans="1:8" ht="9.9499999999999993" customHeight="1" x14ac:dyDescent="0.25">
      <c r="A957" s="8"/>
      <c r="B957" s="8"/>
      <c r="C957" s="8"/>
      <c r="D957" s="8"/>
      <c r="E957" s="8"/>
      <c r="F957" s="62"/>
      <c r="G957" s="62"/>
      <c r="H957" s="62"/>
    </row>
    <row r="958" spans="1:8" ht="20.100000000000001" customHeight="1" x14ac:dyDescent="0.25">
      <c r="A958" s="63" t="s">
        <v>5679</v>
      </c>
      <c r="B958" s="63"/>
      <c r="C958" s="63"/>
      <c r="D958" s="63"/>
      <c r="E958" s="63"/>
      <c r="F958" s="63"/>
      <c r="G958" s="63"/>
      <c r="H958" s="63"/>
    </row>
    <row r="959" spans="1:8" ht="15" customHeight="1" x14ac:dyDescent="0.25">
      <c r="A959" s="64" t="s">
        <v>3887</v>
      </c>
      <c r="B959" s="64"/>
      <c r="C959" s="65" t="s">
        <v>3</v>
      </c>
      <c r="D959" s="65"/>
      <c r="E959" s="12" t="s">
        <v>4</v>
      </c>
      <c r="F959" s="12" t="s">
        <v>3725</v>
      </c>
      <c r="G959" s="12" t="s">
        <v>3726</v>
      </c>
      <c r="H959" s="12" t="s">
        <v>3727</v>
      </c>
    </row>
    <row r="960" spans="1:8" ht="29.1" customHeight="1" x14ac:dyDescent="0.25">
      <c r="A960" s="13" t="s">
        <v>5680</v>
      </c>
      <c r="B960" s="14" t="s">
        <v>5681</v>
      </c>
      <c r="C960" s="66" t="s">
        <v>17</v>
      </c>
      <c r="D960" s="66"/>
      <c r="E960" s="13" t="s">
        <v>61</v>
      </c>
      <c r="F960" s="15">
        <v>1</v>
      </c>
      <c r="G960" s="16">
        <v>37.950000000000003</v>
      </c>
      <c r="H960" s="16">
        <f>TRUNC(TRUNC(F960,8)*G960,2)</f>
        <v>37.950000000000003</v>
      </c>
    </row>
    <row r="961" spans="1:8" ht="15" customHeight="1" x14ac:dyDescent="0.25">
      <c r="A961" s="8"/>
      <c r="B961" s="8"/>
      <c r="C961" s="8"/>
      <c r="D961" s="8"/>
      <c r="E961" s="8"/>
      <c r="F961" s="67" t="s">
        <v>3896</v>
      </c>
      <c r="G961" s="67"/>
      <c r="H961" s="17">
        <f>SUM(H960:H960)</f>
        <v>37.950000000000003</v>
      </c>
    </row>
    <row r="962" spans="1:8" ht="15" customHeight="1" x14ac:dyDescent="0.25">
      <c r="A962" s="64" t="s">
        <v>3872</v>
      </c>
      <c r="B962" s="64"/>
      <c r="C962" s="65" t="s">
        <v>3</v>
      </c>
      <c r="D962" s="65"/>
      <c r="E962" s="12" t="s">
        <v>4</v>
      </c>
      <c r="F962" s="12" t="s">
        <v>3725</v>
      </c>
      <c r="G962" s="12" t="s">
        <v>3726</v>
      </c>
      <c r="H962" s="12" t="s">
        <v>3727</v>
      </c>
    </row>
    <row r="963" spans="1:8" ht="15" customHeight="1" x14ac:dyDescent="0.25">
      <c r="A963" s="13" t="s">
        <v>3948</v>
      </c>
      <c r="B963" s="14" t="s">
        <v>3949</v>
      </c>
      <c r="C963" s="66" t="s">
        <v>17</v>
      </c>
      <c r="D963" s="66"/>
      <c r="E963" s="13" t="s">
        <v>25</v>
      </c>
      <c r="F963" s="15">
        <v>0.1384</v>
      </c>
      <c r="G963" s="16">
        <v>33.520000000000003</v>
      </c>
      <c r="H963" s="16">
        <f>TRUNC(TRUNC(F963,8)*G963,2)</f>
        <v>4.63</v>
      </c>
    </row>
    <row r="964" spans="1:8" ht="15" customHeight="1" x14ac:dyDescent="0.25">
      <c r="A964" s="13" t="s">
        <v>3899</v>
      </c>
      <c r="B964" s="14" t="s">
        <v>3900</v>
      </c>
      <c r="C964" s="66" t="s">
        <v>17</v>
      </c>
      <c r="D964" s="66"/>
      <c r="E964" s="13" t="s">
        <v>25</v>
      </c>
      <c r="F964" s="15">
        <v>0.10879999999999999</v>
      </c>
      <c r="G964" s="16">
        <v>24.37</v>
      </c>
      <c r="H964" s="16">
        <f>TRUNC(TRUNC(F964,8)*G964,2)</f>
        <v>2.65</v>
      </c>
    </row>
    <row r="965" spans="1:8" ht="18" customHeight="1" x14ac:dyDescent="0.25">
      <c r="A965" s="8"/>
      <c r="B965" s="8"/>
      <c r="C965" s="8"/>
      <c r="D965" s="8"/>
      <c r="E965" s="8"/>
      <c r="F965" s="67" t="s">
        <v>3875</v>
      </c>
      <c r="G965" s="67"/>
      <c r="H965" s="17">
        <f>SUM(H963:H964)</f>
        <v>7.2799999999999994</v>
      </c>
    </row>
    <row r="966" spans="1:8" ht="15" customHeight="1" x14ac:dyDescent="0.25">
      <c r="A966" s="64" t="s">
        <v>3741</v>
      </c>
      <c r="B966" s="64"/>
      <c r="C966" s="65" t="s">
        <v>3</v>
      </c>
      <c r="D966" s="65"/>
      <c r="E966" s="12" t="s">
        <v>4</v>
      </c>
      <c r="F966" s="12" t="s">
        <v>3725</v>
      </c>
      <c r="G966" s="12" t="s">
        <v>3726</v>
      </c>
      <c r="H966" s="12" t="s">
        <v>3727</v>
      </c>
    </row>
    <row r="967" spans="1:8" ht="29.1" customHeight="1" x14ac:dyDescent="0.25">
      <c r="A967" s="13" t="s">
        <v>5682</v>
      </c>
      <c r="B967" s="14" t="s">
        <v>5683</v>
      </c>
      <c r="C967" s="66" t="s">
        <v>17</v>
      </c>
      <c r="D967" s="66"/>
      <c r="E967" s="13" t="s">
        <v>76</v>
      </c>
      <c r="F967" s="15">
        <v>1.41E-2</v>
      </c>
      <c r="G967" s="16">
        <v>301.83999999999997</v>
      </c>
      <c r="H967" s="16">
        <f>TRUNC(TRUNC(F967,8)*G967,2)</f>
        <v>4.25</v>
      </c>
    </row>
    <row r="968" spans="1:8" ht="15" customHeight="1" x14ac:dyDescent="0.25">
      <c r="A968" s="8"/>
      <c r="B968" s="8"/>
      <c r="C968" s="8"/>
      <c r="D968" s="8"/>
      <c r="E968" s="8"/>
      <c r="F968" s="67" t="s">
        <v>3744</v>
      </c>
      <c r="G968" s="67"/>
      <c r="H968" s="17">
        <f>SUM(H967:H967)</f>
        <v>4.25</v>
      </c>
    </row>
    <row r="969" spans="1:8" ht="15" customHeight="1" x14ac:dyDescent="0.25">
      <c r="A969" s="8"/>
      <c r="B969" s="8"/>
      <c r="C969" s="8"/>
      <c r="D969" s="8"/>
      <c r="E969" s="8"/>
      <c r="F969" s="68" t="s">
        <v>3745</v>
      </c>
      <c r="G969" s="68"/>
      <c r="H969" s="4">
        <f>ROUND(SUM(H961,H965,H968),2)</f>
        <v>49.48</v>
      </c>
    </row>
    <row r="970" spans="1:8" ht="9.9499999999999993" customHeight="1" x14ac:dyDescent="0.25">
      <c r="A970" s="8"/>
      <c r="B970" s="8"/>
      <c r="C970" s="8"/>
      <c r="D970" s="8"/>
      <c r="E970" s="8"/>
      <c r="F970" s="62"/>
      <c r="G970" s="62"/>
      <c r="H970" s="62"/>
    </row>
    <row r="971" spans="1:8" ht="20.100000000000001" customHeight="1" x14ac:dyDescent="0.25">
      <c r="A971" s="63" t="s">
        <v>6881</v>
      </c>
      <c r="B971" s="63"/>
      <c r="C971" s="63"/>
      <c r="D971" s="63"/>
      <c r="E971" s="63"/>
      <c r="F971" s="63"/>
      <c r="G971" s="63"/>
      <c r="H971" s="63"/>
    </row>
    <row r="972" spans="1:8" ht="15" customHeight="1" x14ac:dyDescent="0.25">
      <c r="A972" s="64" t="s">
        <v>3887</v>
      </c>
      <c r="B972" s="64"/>
      <c r="C972" s="65" t="s">
        <v>3</v>
      </c>
      <c r="D972" s="65"/>
      <c r="E972" s="12" t="s">
        <v>4</v>
      </c>
      <c r="F972" s="12" t="s">
        <v>3725</v>
      </c>
      <c r="G972" s="12" t="s">
        <v>3726</v>
      </c>
      <c r="H972" s="12" t="s">
        <v>3727</v>
      </c>
    </row>
    <row r="973" spans="1:8" ht="21" customHeight="1" x14ac:dyDescent="0.25">
      <c r="A973" s="13" t="s">
        <v>5601</v>
      </c>
      <c r="B973" s="14" t="s">
        <v>1786</v>
      </c>
      <c r="C973" s="66" t="s">
        <v>17</v>
      </c>
      <c r="D973" s="66"/>
      <c r="E973" s="13" t="s">
        <v>61</v>
      </c>
      <c r="F973" s="15">
        <v>1</v>
      </c>
      <c r="G973" s="16">
        <v>20.93</v>
      </c>
      <c r="H973" s="16">
        <f>TRUNC(TRUNC(F973,8)*G973,2)</f>
        <v>20.93</v>
      </c>
    </row>
    <row r="974" spans="1:8" ht="15" customHeight="1" x14ac:dyDescent="0.25">
      <c r="A974" s="8"/>
      <c r="B974" s="8"/>
      <c r="C974" s="8"/>
      <c r="D974" s="8"/>
      <c r="E974" s="8"/>
      <c r="F974" s="67" t="s">
        <v>3896</v>
      </c>
      <c r="G974" s="67"/>
      <c r="H974" s="17">
        <f>SUM(H973:H973)</f>
        <v>20.93</v>
      </c>
    </row>
    <row r="975" spans="1:8" ht="15" customHeight="1" x14ac:dyDescent="0.25">
      <c r="A975" s="64" t="s">
        <v>3872</v>
      </c>
      <c r="B975" s="64"/>
      <c r="C975" s="65" t="s">
        <v>3</v>
      </c>
      <c r="D975" s="65"/>
      <c r="E975" s="12" t="s">
        <v>4</v>
      </c>
      <c r="F975" s="12" t="s">
        <v>3725</v>
      </c>
      <c r="G975" s="12" t="s">
        <v>3726</v>
      </c>
      <c r="H975" s="12" t="s">
        <v>3727</v>
      </c>
    </row>
    <row r="976" spans="1:8" ht="21" customHeight="1" x14ac:dyDescent="0.25">
      <c r="A976" s="13" t="s">
        <v>4267</v>
      </c>
      <c r="B976" s="14" t="s">
        <v>4268</v>
      </c>
      <c r="C976" s="66" t="s">
        <v>17</v>
      </c>
      <c r="D976" s="66"/>
      <c r="E976" s="13" t="s">
        <v>25</v>
      </c>
      <c r="F976" s="15">
        <v>0.16571330000000001</v>
      </c>
      <c r="G976" s="16">
        <v>25.56</v>
      </c>
      <c r="H976" s="16">
        <f>TRUNC(TRUNC(F976,8)*G976,2)</f>
        <v>4.2300000000000004</v>
      </c>
    </row>
    <row r="977" spans="1:8" ht="15" customHeight="1" x14ac:dyDescent="0.25">
      <c r="A977" s="13" t="s">
        <v>4269</v>
      </c>
      <c r="B977" s="14" t="s">
        <v>4270</v>
      </c>
      <c r="C977" s="66" t="s">
        <v>17</v>
      </c>
      <c r="D977" s="66"/>
      <c r="E977" s="13" t="s">
        <v>25</v>
      </c>
      <c r="F977" s="15">
        <v>0.22095110000000001</v>
      </c>
      <c r="G977" s="16">
        <v>33.94</v>
      </c>
      <c r="H977" s="16">
        <f>TRUNC(TRUNC(F977,8)*G977,2)</f>
        <v>7.49</v>
      </c>
    </row>
    <row r="978" spans="1:8" ht="18" customHeight="1" x14ac:dyDescent="0.25">
      <c r="A978" s="8"/>
      <c r="B978" s="8"/>
      <c r="C978" s="8"/>
      <c r="D978" s="8"/>
      <c r="E978" s="8"/>
      <c r="F978" s="67" t="s">
        <v>3875</v>
      </c>
      <c r="G978" s="67"/>
      <c r="H978" s="17">
        <f>SUM(H976:H977)</f>
        <v>11.72</v>
      </c>
    </row>
    <row r="979" spans="1:8" ht="15" customHeight="1" x14ac:dyDescent="0.25">
      <c r="A979" s="8"/>
      <c r="B979" s="8"/>
      <c r="C979" s="8"/>
      <c r="D979" s="8"/>
      <c r="E979" s="8"/>
      <c r="F979" s="68" t="s">
        <v>3745</v>
      </c>
      <c r="G979" s="68"/>
      <c r="H979" s="4">
        <f>ROUND(SUM(H974,H978),2)</f>
        <v>32.65</v>
      </c>
    </row>
    <row r="980" spans="1:8" ht="9.9499999999999993" customHeight="1" x14ac:dyDescent="0.25">
      <c r="A980" s="8"/>
      <c r="B980" s="8"/>
      <c r="C980" s="8"/>
      <c r="D980" s="8"/>
      <c r="E980" s="8"/>
      <c r="F980" s="62"/>
      <c r="G980" s="62"/>
      <c r="H980" s="62"/>
    </row>
    <row r="981" spans="1:8" ht="20.100000000000001" customHeight="1" x14ac:dyDescent="0.25">
      <c r="A981" s="63" t="s">
        <v>6882</v>
      </c>
      <c r="B981" s="63"/>
      <c r="C981" s="63"/>
      <c r="D981" s="63"/>
      <c r="E981" s="63"/>
      <c r="F981" s="63"/>
      <c r="G981" s="63"/>
      <c r="H981" s="63"/>
    </row>
    <row r="982" spans="1:8" ht="15" customHeight="1" x14ac:dyDescent="0.25">
      <c r="A982" s="64" t="s">
        <v>3887</v>
      </c>
      <c r="B982" s="64"/>
      <c r="C982" s="65" t="s">
        <v>3</v>
      </c>
      <c r="D982" s="65"/>
      <c r="E982" s="12" t="s">
        <v>4</v>
      </c>
      <c r="F982" s="12" t="s">
        <v>3725</v>
      </c>
      <c r="G982" s="12" t="s">
        <v>3726</v>
      </c>
      <c r="H982" s="12" t="s">
        <v>3727</v>
      </c>
    </row>
    <row r="983" spans="1:8" ht="21" customHeight="1" x14ac:dyDescent="0.25">
      <c r="A983" s="13" t="s">
        <v>4175</v>
      </c>
      <c r="B983" s="14" t="s">
        <v>4176</v>
      </c>
      <c r="C983" s="66" t="s">
        <v>17</v>
      </c>
      <c r="D983" s="66"/>
      <c r="E983" s="13" t="s">
        <v>61</v>
      </c>
      <c r="F983" s="15">
        <v>38.691000000000003</v>
      </c>
      <c r="G983" s="16">
        <v>0.6</v>
      </c>
      <c r="H983" s="16">
        <f>TRUNC(TRUNC(F983,8)*G983,2)</f>
        <v>23.21</v>
      </c>
    </row>
    <row r="984" spans="1:8" ht="15" customHeight="1" x14ac:dyDescent="0.25">
      <c r="A984" s="8"/>
      <c r="B984" s="8"/>
      <c r="C984" s="8"/>
      <c r="D984" s="8"/>
      <c r="E984" s="8"/>
      <c r="F984" s="67" t="s">
        <v>3896</v>
      </c>
      <c r="G984" s="67"/>
      <c r="H984" s="17">
        <f>SUM(H983:H983)</f>
        <v>23.21</v>
      </c>
    </row>
    <row r="985" spans="1:8" ht="15" customHeight="1" x14ac:dyDescent="0.25">
      <c r="A985" s="64" t="s">
        <v>3872</v>
      </c>
      <c r="B985" s="64"/>
      <c r="C985" s="65" t="s">
        <v>3</v>
      </c>
      <c r="D985" s="65"/>
      <c r="E985" s="12" t="s">
        <v>4</v>
      </c>
      <c r="F985" s="12" t="s">
        <v>3725</v>
      </c>
      <c r="G985" s="12" t="s">
        <v>3726</v>
      </c>
      <c r="H985" s="12" t="s">
        <v>3727</v>
      </c>
    </row>
    <row r="986" spans="1:8" ht="15" customHeight="1" x14ac:dyDescent="0.25">
      <c r="A986" s="13" t="s">
        <v>3948</v>
      </c>
      <c r="B986" s="14" t="s">
        <v>3949</v>
      </c>
      <c r="C986" s="66" t="s">
        <v>17</v>
      </c>
      <c r="D986" s="66"/>
      <c r="E986" s="13" t="s">
        <v>25</v>
      </c>
      <c r="F986" s="15">
        <v>1.2685999999999999</v>
      </c>
      <c r="G986" s="16">
        <v>33.520000000000003</v>
      </c>
      <c r="H986" s="16">
        <f>TRUNC(TRUNC(F986,8)*G986,2)</f>
        <v>42.52</v>
      </c>
    </row>
    <row r="987" spans="1:8" ht="15" customHeight="1" x14ac:dyDescent="0.25">
      <c r="A987" s="13" t="s">
        <v>3899</v>
      </c>
      <c r="B987" s="14" t="s">
        <v>3900</v>
      </c>
      <c r="C987" s="66" t="s">
        <v>17</v>
      </c>
      <c r="D987" s="66"/>
      <c r="E987" s="13" t="s">
        <v>25</v>
      </c>
      <c r="F987" s="15">
        <v>0.99670000000000003</v>
      </c>
      <c r="G987" s="16">
        <v>24.37</v>
      </c>
      <c r="H987" s="16">
        <f>TRUNC(TRUNC(F987,8)*G987,2)</f>
        <v>24.28</v>
      </c>
    </row>
    <row r="988" spans="1:8" ht="18" customHeight="1" x14ac:dyDescent="0.25">
      <c r="A988" s="8"/>
      <c r="B988" s="8"/>
      <c r="C988" s="8"/>
      <c r="D988" s="8"/>
      <c r="E988" s="8"/>
      <c r="F988" s="67" t="s">
        <v>3875</v>
      </c>
      <c r="G988" s="67"/>
      <c r="H988" s="17">
        <f>SUM(H986:H987)</f>
        <v>66.800000000000011</v>
      </c>
    </row>
    <row r="989" spans="1:8" ht="15" customHeight="1" x14ac:dyDescent="0.25">
      <c r="A989" s="64" t="s">
        <v>3741</v>
      </c>
      <c r="B989" s="64"/>
      <c r="C989" s="65" t="s">
        <v>3</v>
      </c>
      <c r="D989" s="65"/>
      <c r="E989" s="12" t="s">
        <v>4</v>
      </c>
      <c r="F989" s="12" t="s">
        <v>3725</v>
      </c>
      <c r="G989" s="12" t="s">
        <v>3726</v>
      </c>
      <c r="H989" s="12" t="s">
        <v>3727</v>
      </c>
    </row>
    <row r="990" spans="1:8" ht="29.1" customHeight="1" x14ac:dyDescent="0.25">
      <c r="A990" s="13" t="s">
        <v>4177</v>
      </c>
      <c r="B990" s="14" t="s">
        <v>4178</v>
      </c>
      <c r="C990" s="66" t="s">
        <v>17</v>
      </c>
      <c r="D990" s="66"/>
      <c r="E990" s="13" t="s">
        <v>76</v>
      </c>
      <c r="F990" s="15">
        <v>2.7799999999999998E-2</v>
      </c>
      <c r="G990" s="16">
        <v>851.58</v>
      </c>
      <c r="H990" s="16">
        <f>TRUNC(TRUNC(F990,8)*G990,2)</f>
        <v>23.67</v>
      </c>
    </row>
    <row r="991" spans="1:8" ht="29.1" customHeight="1" x14ac:dyDescent="0.25">
      <c r="A991" s="13" t="s">
        <v>4154</v>
      </c>
      <c r="B991" s="14" t="s">
        <v>4155</v>
      </c>
      <c r="C991" s="66" t="s">
        <v>17</v>
      </c>
      <c r="D991" s="66"/>
      <c r="E991" s="13" t="s">
        <v>76</v>
      </c>
      <c r="F991" s="15">
        <v>3.8999999999999998E-3</v>
      </c>
      <c r="G991" s="16">
        <v>626.83000000000004</v>
      </c>
      <c r="H991" s="16">
        <f>TRUNC(TRUNC(F991,8)*G991,2)</f>
        <v>2.44</v>
      </c>
    </row>
    <row r="992" spans="1:8" ht="29.1" customHeight="1" x14ac:dyDescent="0.25">
      <c r="A992" s="13" t="s">
        <v>4325</v>
      </c>
      <c r="B992" s="14" t="s">
        <v>4326</v>
      </c>
      <c r="C992" s="66" t="s">
        <v>17</v>
      </c>
      <c r="D992" s="66"/>
      <c r="E992" s="13" t="s">
        <v>76</v>
      </c>
      <c r="F992" s="15">
        <v>1.7500000000000002E-2</v>
      </c>
      <c r="G992" s="16">
        <v>3351.32</v>
      </c>
      <c r="H992" s="16">
        <f>TRUNC(TRUNC(F992,8)*G992,2)</f>
        <v>58.64</v>
      </c>
    </row>
    <row r="993" spans="1:8" ht="29.1" customHeight="1" x14ac:dyDescent="0.25">
      <c r="A993" s="13" t="s">
        <v>4327</v>
      </c>
      <c r="B993" s="14" t="s">
        <v>4328</v>
      </c>
      <c r="C993" s="66" t="s">
        <v>17</v>
      </c>
      <c r="D993" s="66"/>
      <c r="E993" s="13" t="s">
        <v>76</v>
      </c>
      <c r="F993" s="15">
        <v>3.5999999999999997E-2</v>
      </c>
      <c r="G993" s="16">
        <v>328.46</v>
      </c>
      <c r="H993" s="16">
        <f>TRUNC(TRUNC(F993,8)*G993,2)</f>
        <v>11.82</v>
      </c>
    </row>
    <row r="994" spans="1:8" ht="15" customHeight="1" x14ac:dyDescent="0.25">
      <c r="A994" s="8"/>
      <c r="B994" s="8"/>
      <c r="C994" s="8"/>
      <c r="D994" s="8"/>
      <c r="E994" s="8"/>
      <c r="F994" s="67" t="s">
        <v>3744</v>
      </c>
      <c r="G994" s="67"/>
      <c r="H994" s="17">
        <f>SUM(H990:H993)</f>
        <v>96.57</v>
      </c>
    </row>
    <row r="995" spans="1:8" ht="15" customHeight="1" x14ac:dyDescent="0.25">
      <c r="A995" s="8"/>
      <c r="B995" s="8"/>
      <c r="C995" s="8"/>
      <c r="D995" s="8"/>
      <c r="E995" s="8"/>
      <c r="F995" s="68" t="s">
        <v>3745</v>
      </c>
      <c r="G995" s="68"/>
      <c r="H995" s="4">
        <f>ROUND(SUM(H984,H988,H994),2)</f>
        <v>186.58</v>
      </c>
    </row>
    <row r="996" spans="1:8" ht="9.9499999999999993" customHeight="1" x14ac:dyDescent="0.25">
      <c r="A996" s="8"/>
      <c r="B996" s="8"/>
      <c r="C996" s="8"/>
      <c r="D996" s="8"/>
      <c r="E996" s="8"/>
      <c r="F996" s="62"/>
      <c r="G996" s="62"/>
      <c r="H996" s="62"/>
    </row>
    <row r="997" spans="1:8" ht="20.100000000000001" customHeight="1" x14ac:dyDescent="0.25">
      <c r="A997" s="63" t="s">
        <v>6883</v>
      </c>
      <c r="B997" s="63"/>
      <c r="C997" s="63"/>
      <c r="D997" s="63"/>
      <c r="E997" s="63"/>
      <c r="F997" s="63"/>
      <c r="G997" s="63"/>
      <c r="H997" s="63"/>
    </row>
    <row r="998" spans="1:8" ht="15" customHeight="1" x14ac:dyDescent="0.25">
      <c r="A998" s="64" t="s">
        <v>3865</v>
      </c>
      <c r="B998" s="64"/>
      <c r="C998" s="65" t="s">
        <v>3</v>
      </c>
      <c r="D998" s="65"/>
      <c r="E998" s="12" t="s">
        <v>4</v>
      </c>
      <c r="F998" s="12" t="s">
        <v>3725</v>
      </c>
      <c r="G998" s="12" t="s">
        <v>3726</v>
      </c>
      <c r="H998" s="12" t="s">
        <v>3727</v>
      </c>
    </row>
    <row r="999" spans="1:8" ht="45.95" customHeight="1" x14ac:dyDescent="0.25">
      <c r="A999" s="13" t="s">
        <v>4139</v>
      </c>
      <c r="B999" s="14" t="s">
        <v>4140</v>
      </c>
      <c r="C999" s="66" t="s">
        <v>17</v>
      </c>
      <c r="D999" s="66"/>
      <c r="E999" s="13" t="s">
        <v>3868</v>
      </c>
      <c r="F999" s="15">
        <v>1.78E-2</v>
      </c>
      <c r="G999" s="16">
        <v>79.12</v>
      </c>
      <c r="H999" s="16">
        <f>TRUNC(TRUNC(F999,8)*G999,2)</f>
        <v>1.4</v>
      </c>
    </row>
    <row r="1000" spans="1:8" ht="45.95" customHeight="1" x14ac:dyDescent="0.25">
      <c r="A1000" s="13" t="s">
        <v>4141</v>
      </c>
      <c r="B1000" s="14" t="s">
        <v>4142</v>
      </c>
      <c r="C1000" s="66" t="s">
        <v>17</v>
      </c>
      <c r="D1000" s="66"/>
      <c r="E1000" s="13" t="s">
        <v>3829</v>
      </c>
      <c r="F1000" s="15">
        <v>8.6999999999999994E-3</v>
      </c>
      <c r="G1000" s="16">
        <v>164.77</v>
      </c>
      <c r="H1000" s="16">
        <f>TRUNC(TRUNC(F1000,8)*G1000,2)</f>
        <v>1.43</v>
      </c>
    </row>
    <row r="1001" spans="1:8" ht="18" customHeight="1" x14ac:dyDescent="0.25">
      <c r="A1001" s="8"/>
      <c r="B1001" s="8"/>
      <c r="C1001" s="8"/>
      <c r="D1001" s="8"/>
      <c r="E1001" s="8"/>
      <c r="F1001" s="67" t="s">
        <v>3871</v>
      </c>
      <c r="G1001" s="67"/>
      <c r="H1001" s="17">
        <f>SUM(H999:H1000)</f>
        <v>2.83</v>
      </c>
    </row>
    <row r="1002" spans="1:8" ht="15" customHeight="1" x14ac:dyDescent="0.25">
      <c r="A1002" s="64" t="s">
        <v>3887</v>
      </c>
      <c r="B1002" s="64"/>
      <c r="C1002" s="65" t="s">
        <v>3</v>
      </c>
      <c r="D1002" s="65"/>
      <c r="E1002" s="12" t="s">
        <v>4</v>
      </c>
      <c r="F1002" s="12" t="s">
        <v>3725</v>
      </c>
      <c r="G1002" s="12" t="s">
        <v>3726</v>
      </c>
      <c r="H1002" s="12" t="s">
        <v>3727</v>
      </c>
    </row>
    <row r="1003" spans="1:8" ht="21" customHeight="1" x14ac:dyDescent="0.25">
      <c r="A1003" s="13" t="s">
        <v>6811</v>
      </c>
      <c r="B1003" s="14" t="s">
        <v>6812</v>
      </c>
      <c r="C1003" s="66" t="s">
        <v>17</v>
      </c>
      <c r="D1003" s="66"/>
      <c r="E1003" s="13" t="s">
        <v>61</v>
      </c>
      <c r="F1003" s="15">
        <v>20.761500000000002</v>
      </c>
      <c r="G1003" s="16">
        <v>2.5</v>
      </c>
      <c r="H1003" s="16">
        <f t="shared" ref="H1003:H1008" si="11">TRUNC(TRUNC(F1003,8)*G1003,2)</f>
        <v>51.9</v>
      </c>
    </row>
    <row r="1004" spans="1:8" ht="21" customHeight="1" x14ac:dyDescent="0.25">
      <c r="A1004" s="13" t="s">
        <v>4147</v>
      </c>
      <c r="B1004" s="14" t="s">
        <v>4148</v>
      </c>
      <c r="C1004" s="66" t="s">
        <v>17</v>
      </c>
      <c r="D1004" s="66"/>
      <c r="E1004" s="13" t="s">
        <v>4149</v>
      </c>
      <c r="F1004" s="15">
        <v>5.4000000000000003E-3</v>
      </c>
      <c r="G1004" s="16">
        <v>6.71</v>
      </c>
      <c r="H1004" s="16">
        <f t="shared" si="11"/>
        <v>0.03</v>
      </c>
    </row>
    <row r="1005" spans="1:8" ht="21" customHeight="1" x14ac:dyDescent="0.25">
      <c r="A1005" s="13" t="s">
        <v>3925</v>
      </c>
      <c r="B1005" s="14" t="s">
        <v>3926</v>
      </c>
      <c r="C1005" s="66" t="s">
        <v>17</v>
      </c>
      <c r="D1005" s="66"/>
      <c r="E1005" s="13" t="s">
        <v>178</v>
      </c>
      <c r="F1005" s="15">
        <v>0.11840000000000001</v>
      </c>
      <c r="G1005" s="16">
        <v>9.6199999999999992</v>
      </c>
      <c r="H1005" s="16">
        <f t="shared" si="11"/>
        <v>1.1299999999999999</v>
      </c>
    </row>
    <row r="1006" spans="1:8" ht="15" customHeight="1" x14ac:dyDescent="0.25">
      <c r="A1006" s="13" t="s">
        <v>3892</v>
      </c>
      <c r="B1006" s="14" t="s">
        <v>3893</v>
      </c>
      <c r="C1006" s="66" t="s">
        <v>17</v>
      </c>
      <c r="D1006" s="66"/>
      <c r="E1006" s="13" t="s">
        <v>740</v>
      </c>
      <c r="F1006" s="15">
        <v>1.2500000000000001E-2</v>
      </c>
      <c r="G1006" s="16">
        <v>16.63</v>
      </c>
      <c r="H1006" s="16">
        <f t="shared" si="11"/>
        <v>0.2</v>
      </c>
    </row>
    <row r="1007" spans="1:8" ht="21" customHeight="1" x14ac:dyDescent="0.25">
      <c r="A1007" s="13" t="s">
        <v>4150</v>
      </c>
      <c r="B1007" s="14" t="s">
        <v>4151</v>
      </c>
      <c r="C1007" s="66" t="s">
        <v>17</v>
      </c>
      <c r="D1007" s="66"/>
      <c r="E1007" s="13" t="s">
        <v>178</v>
      </c>
      <c r="F1007" s="15">
        <v>0.14080000000000001</v>
      </c>
      <c r="G1007" s="16">
        <v>3.36</v>
      </c>
      <c r="H1007" s="16">
        <f t="shared" si="11"/>
        <v>0.47</v>
      </c>
    </row>
    <row r="1008" spans="1:8" ht="29.1" customHeight="1" x14ac:dyDescent="0.25">
      <c r="A1008" s="13" t="s">
        <v>4095</v>
      </c>
      <c r="B1008" s="14" t="s">
        <v>4096</v>
      </c>
      <c r="C1008" s="66" t="s">
        <v>17</v>
      </c>
      <c r="D1008" s="66"/>
      <c r="E1008" s="13" t="s">
        <v>178</v>
      </c>
      <c r="F1008" s="15">
        <v>0.44159999999999999</v>
      </c>
      <c r="G1008" s="16">
        <v>18.809999999999999</v>
      </c>
      <c r="H1008" s="16">
        <f t="shared" si="11"/>
        <v>8.3000000000000007</v>
      </c>
    </row>
    <row r="1009" spans="1:8" ht="15" customHeight="1" x14ac:dyDescent="0.25">
      <c r="A1009" s="8"/>
      <c r="B1009" s="8"/>
      <c r="C1009" s="8"/>
      <c r="D1009" s="8"/>
      <c r="E1009" s="8"/>
      <c r="F1009" s="67" t="s">
        <v>3896</v>
      </c>
      <c r="G1009" s="67"/>
      <c r="H1009" s="17">
        <f>SUM(H1003:H1008)</f>
        <v>62.03</v>
      </c>
    </row>
    <row r="1010" spans="1:8" ht="15" customHeight="1" x14ac:dyDescent="0.25">
      <c r="A1010" s="64" t="s">
        <v>3872</v>
      </c>
      <c r="B1010" s="64"/>
      <c r="C1010" s="65" t="s">
        <v>3</v>
      </c>
      <c r="D1010" s="65"/>
      <c r="E1010" s="12" t="s">
        <v>4</v>
      </c>
      <c r="F1010" s="12" t="s">
        <v>3725</v>
      </c>
      <c r="G1010" s="12" t="s">
        <v>3726</v>
      </c>
      <c r="H1010" s="12" t="s">
        <v>3727</v>
      </c>
    </row>
    <row r="1011" spans="1:8" ht="15" customHeight="1" x14ac:dyDescent="0.25">
      <c r="A1011" s="13" t="s">
        <v>3948</v>
      </c>
      <c r="B1011" s="14" t="s">
        <v>3949</v>
      </c>
      <c r="C1011" s="66" t="s">
        <v>17</v>
      </c>
      <c r="D1011" s="66"/>
      <c r="E1011" s="13" t="s">
        <v>25</v>
      </c>
      <c r="F1011" s="15">
        <v>3.5684</v>
      </c>
      <c r="G1011" s="16">
        <v>33.520000000000003</v>
      </c>
      <c r="H1011" s="16">
        <f>TRUNC(TRUNC(F1011,8)*G1011,2)</f>
        <v>119.61</v>
      </c>
    </row>
    <row r="1012" spans="1:8" ht="15" customHeight="1" x14ac:dyDescent="0.25">
      <c r="A1012" s="13" t="s">
        <v>3899</v>
      </c>
      <c r="B1012" s="14" t="s">
        <v>3900</v>
      </c>
      <c r="C1012" s="66" t="s">
        <v>17</v>
      </c>
      <c r="D1012" s="66"/>
      <c r="E1012" s="13" t="s">
        <v>25</v>
      </c>
      <c r="F1012" s="15">
        <v>2.8037999999999998</v>
      </c>
      <c r="G1012" s="16">
        <v>24.37</v>
      </c>
      <c r="H1012" s="16">
        <f>TRUNC(TRUNC(F1012,8)*G1012,2)</f>
        <v>68.319999999999993</v>
      </c>
    </row>
    <row r="1013" spans="1:8" ht="18" customHeight="1" x14ac:dyDescent="0.25">
      <c r="A1013" s="8"/>
      <c r="B1013" s="8"/>
      <c r="C1013" s="8"/>
      <c r="D1013" s="8"/>
      <c r="E1013" s="8"/>
      <c r="F1013" s="67" t="s">
        <v>3875</v>
      </c>
      <c r="G1013" s="67"/>
      <c r="H1013" s="17">
        <f>SUM(H1011:H1012)</f>
        <v>187.93</v>
      </c>
    </row>
    <row r="1014" spans="1:8" ht="15" customHeight="1" x14ac:dyDescent="0.25">
      <c r="A1014" s="64" t="s">
        <v>3741</v>
      </c>
      <c r="B1014" s="64"/>
      <c r="C1014" s="65" t="s">
        <v>3</v>
      </c>
      <c r="D1014" s="65"/>
      <c r="E1014" s="12" t="s">
        <v>4</v>
      </c>
      <c r="F1014" s="12" t="s">
        <v>3725</v>
      </c>
      <c r="G1014" s="12" t="s">
        <v>3726</v>
      </c>
      <c r="H1014" s="12" t="s">
        <v>3727</v>
      </c>
    </row>
    <row r="1015" spans="1:8" ht="29.1" customHeight="1" x14ac:dyDescent="0.25">
      <c r="A1015" s="13" t="s">
        <v>4177</v>
      </c>
      <c r="B1015" s="14" t="s">
        <v>4178</v>
      </c>
      <c r="C1015" s="66" t="s">
        <v>17</v>
      </c>
      <c r="D1015" s="66"/>
      <c r="E1015" s="13" t="s">
        <v>76</v>
      </c>
      <c r="F1015" s="15">
        <v>7.2800000000000004E-2</v>
      </c>
      <c r="G1015" s="16">
        <v>851.58</v>
      </c>
      <c r="H1015" s="16">
        <f>TRUNC(TRUNC(F1015,8)*G1015,2)</f>
        <v>61.99</v>
      </c>
    </row>
    <row r="1016" spans="1:8" ht="29.1" customHeight="1" x14ac:dyDescent="0.25">
      <c r="A1016" s="13" t="s">
        <v>4154</v>
      </c>
      <c r="B1016" s="14" t="s">
        <v>4155</v>
      </c>
      <c r="C1016" s="66" t="s">
        <v>17</v>
      </c>
      <c r="D1016" s="66"/>
      <c r="E1016" s="13" t="s">
        <v>76</v>
      </c>
      <c r="F1016" s="15">
        <v>1.4800000000000001E-2</v>
      </c>
      <c r="G1016" s="16">
        <v>626.83000000000004</v>
      </c>
      <c r="H1016" s="16">
        <f>TRUNC(TRUNC(F1016,8)*G1016,2)</f>
        <v>9.27</v>
      </c>
    </row>
    <row r="1017" spans="1:8" ht="29.1" customHeight="1" x14ac:dyDescent="0.25">
      <c r="A1017" s="13" t="s">
        <v>4162</v>
      </c>
      <c r="B1017" s="14" t="s">
        <v>4163</v>
      </c>
      <c r="C1017" s="66" t="s">
        <v>17</v>
      </c>
      <c r="D1017" s="66"/>
      <c r="E1017" s="13" t="s">
        <v>76</v>
      </c>
      <c r="F1017" s="15">
        <v>7.4399999999999994E-2</v>
      </c>
      <c r="G1017" s="16">
        <v>554.92999999999995</v>
      </c>
      <c r="H1017" s="16">
        <f>TRUNC(TRUNC(F1017,8)*G1017,2)</f>
        <v>41.28</v>
      </c>
    </row>
    <row r="1018" spans="1:8" ht="29.1" customHeight="1" x14ac:dyDescent="0.25">
      <c r="A1018" s="13" t="s">
        <v>4168</v>
      </c>
      <c r="B1018" s="14" t="s">
        <v>4169</v>
      </c>
      <c r="C1018" s="66" t="s">
        <v>17</v>
      </c>
      <c r="D1018" s="66"/>
      <c r="E1018" s="13" t="s">
        <v>76</v>
      </c>
      <c r="F1018" s="15">
        <v>4.48E-2</v>
      </c>
      <c r="G1018" s="16">
        <v>2733.21</v>
      </c>
      <c r="H1018" s="16">
        <f>TRUNC(TRUNC(F1018,8)*G1018,2)</f>
        <v>122.44</v>
      </c>
    </row>
    <row r="1019" spans="1:8" ht="21" customHeight="1" x14ac:dyDescent="0.25">
      <c r="A1019" s="13" t="s">
        <v>4380</v>
      </c>
      <c r="B1019" s="14" t="s">
        <v>4381</v>
      </c>
      <c r="C1019" s="66" t="s">
        <v>17</v>
      </c>
      <c r="D1019" s="66"/>
      <c r="E1019" s="13" t="s">
        <v>72</v>
      </c>
      <c r="F1019" s="15">
        <v>0.81</v>
      </c>
      <c r="G1019" s="16">
        <v>7.46</v>
      </c>
      <c r="H1019" s="16">
        <f>TRUNC(TRUNC(F1019,8)*G1019,2)</f>
        <v>6.04</v>
      </c>
    </row>
    <row r="1020" spans="1:8" ht="15" customHeight="1" x14ac:dyDescent="0.25">
      <c r="A1020" s="8"/>
      <c r="B1020" s="8"/>
      <c r="C1020" s="8"/>
      <c r="D1020" s="8"/>
      <c r="E1020" s="8"/>
      <c r="F1020" s="67" t="s">
        <v>3744</v>
      </c>
      <c r="G1020" s="67"/>
      <c r="H1020" s="17">
        <f>SUM(H1015:H1019)</f>
        <v>241.02</v>
      </c>
    </row>
    <row r="1021" spans="1:8" ht="15" customHeight="1" x14ac:dyDescent="0.25">
      <c r="A1021" s="8"/>
      <c r="B1021" s="8"/>
      <c r="C1021" s="8"/>
      <c r="D1021" s="8"/>
      <c r="E1021" s="8"/>
      <c r="F1021" s="68" t="s">
        <v>3745</v>
      </c>
      <c r="G1021" s="68"/>
      <c r="H1021" s="4">
        <f>ROUND(SUM(H1001,H1009,H1013,H1020),2)</f>
        <v>493.81</v>
      </c>
    </row>
    <row r="1022" spans="1:8" ht="9.9499999999999993" customHeight="1" x14ac:dyDescent="0.25">
      <c r="A1022" s="8"/>
      <c r="B1022" s="8"/>
      <c r="C1022" s="8"/>
      <c r="D1022" s="8"/>
      <c r="E1022" s="8"/>
      <c r="F1022" s="62"/>
      <c r="G1022" s="62"/>
      <c r="H1022" s="62"/>
    </row>
    <row r="1023" spans="1:8" ht="20.100000000000001" customHeight="1" x14ac:dyDescent="0.25">
      <c r="A1023" s="63" t="s">
        <v>6884</v>
      </c>
      <c r="B1023" s="63"/>
      <c r="C1023" s="63"/>
      <c r="D1023" s="63"/>
      <c r="E1023" s="63"/>
      <c r="F1023" s="63"/>
      <c r="G1023" s="63"/>
      <c r="H1023" s="63"/>
    </row>
    <row r="1024" spans="1:8" ht="15" customHeight="1" x14ac:dyDescent="0.25">
      <c r="A1024" s="64" t="s">
        <v>3887</v>
      </c>
      <c r="B1024" s="64"/>
      <c r="C1024" s="65" t="s">
        <v>3</v>
      </c>
      <c r="D1024" s="65"/>
      <c r="E1024" s="12" t="s">
        <v>4</v>
      </c>
      <c r="F1024" s="12" t="s">
        <v>3725</v>
      </c>
      <c r="G1024" s="12" t="s">
        <v>3726</v>
      </c>
      <c r="H1024" s="12" t="s">
        <v>3727</v>
      </c>
    </row>
    <row r="1025" spans="1:8" ht="21" customHeight="1" x14ac:dyDescent="0.25">
      <c r="A1025" s="13" t="s">
        <v>6885</v>
      </c>
      <c r="B1025" s="14" t="s">
        <v>6886</v>
      </c>
      <c r="C1025" s="66" t="s">
        <v>17</v>
      </c>
      <c r="D1025" s="66"/>
      <c r="E1025" s="13" t="s">
        <v>61</v>
      </c>
      <c r="F1025" s="15">
        <v>1</v>
      </c>
      <c r="G1025" s="16">
        <v>3.72</v>
      </c>
      <c r="H1025" s="16">
        <f>TRUNC(TRUNC(F1025,8)*G1025,2)</f>
        <v>3.72</v>
      </c>
    </row>
    <row r="1026" spans="1:8" ht="15" customHeight="1" x14ac:dyDescent="0.25">
      <c r="A1026" s="8"/>
      <c r="B1026" s="8"/>
      <c r="C1026" s="8"/>
      <c r="D1026" s="8"/>
      <c r="E1026" s="8"/>
      <c r="F1026" s="67" t="s">
        <v>3896</v>
      </c>
      <c r="G1026" s="67"/>
      <c r="H1026" s="17">
        <f>SUM(H1025:H1025)</f>
        <v>3.72</v>
      </c>
    </row>
    <row r="1027" spans="1:8" ht="15" customHeight="1" x14ac:dyDescent="0.25">
      <c r="A1027" s="64" t="s">
        <v>3872</v>
      </c>
      <c r="B1027" s="64"/>
      <c r="C1027" s="65" t="s">
        <v>3</v>
      </c>
      <c r="D1027" s="65"/>
      <c r="E1027" s="12" t="s">
        <v>4</v>
      </c>
      <c r="F1027" s="12" t="s">
        <v>3725</v>
      </c>
      <c r="G1027" s="12" t="s">
        <v>3726</v>
      </c>
      <c r="H1027" s="12" t="s">
        <v>3727</v>
      </c>
    </row>
    <row r="1028" spans="1:8" ht="21" customHeight="1" x14ac:dyDescent="0.25">
      <c r="A1028" s="13" t="s">
        <v>4267</v>
      </c>
      <c r="B1028" s="14" t="s">
        <v>4268</v>
      </c>
      <c r="C1028" s="66" t="s">
        <v>17</v>
      </c>
      <c r="D1028" s="66"/>
      <c r="E1028" s="13" t="s">
        <v>25</v>
      </c>
      <c r="F1028" s="15">
        <v>0.222</v>
      </c>
      <c r="G1028" s="16">
        <v>25.56</v>
      </c>
      <c r="H1028" s="16">
        <f>TRUNC(TRUNC(F1028,8)*G1028,2)</f>
        <v>5.67</v>
      </c>
    </row>
    <row r="1029" spans="1:8" ht="15" customHeight="1" x14ac:dyDescent="0.25">
      <c r="A1029" s="13" t="s">
        <v>4269</v>
      </c>
      <c r="B1029" s="14" t="s">
        <v>4270</v>
      </c>
      <c r="C1029" s="66" t="s">
        <v>17</v>
      </c>
      <c r="D1029" s="66"/>
      <c r="E1029" s="13" t="s">
        <v>25</v>
      </c>
      <c r="F1029" s="15">
        <v>0.222</v>
      </c>
      <c r="G1029" s="16">
        <v>33.94</v>
      </c>
      <c r="H1029" s="16">
        <f>TRUNC(TRUNC(F1029,8)*G1029,2)</f>
        <v>7.53</v>
      </c>
    </row>
    <row r="1030" spans="1:8" ht="18" customHeight="1" x14ac:dyDescent="0.25">
      <c r="A1030" s="8"/>
      <c r="B1030" s="8"/>
      <c r="C1030" s="8"/>
      <c r="D1030" s="8"/>
      <c r="E1030" s="8"/>
      <c r="F1030" s="67" t="s">
        <v>3875</v>
      </c>
      <c r="G1030" s="67"/>
      <c r="H1030" s="17">
        <f>SUM(H1028:H1029)</f>
        <v>13.2</v>
      </c>
    </row>
    <row r="1031" spans="1:8" ht="15" customHeight="1" x14ac:dyDescent="0.25">
      <c r="A1031" s="8"/>
      <c r="B1031" s="8"/>
      <c r="C1031" s="8"/>
      <c r="D1031" s="8"/>
      <c r="E1031" s="8"/>
      <c r="F1031" s="68" t="s">
        <v>3745</v>
      </c>
      <c r="G1031" s="68"/>
      <c r="H1031" s="4">
        <f>ROUND(SUM(H1026,H1030),2)</f>
        <v>16.920000000000002</v>
      </c>
    </row>
    <row r="1032" spans="1:8" ht="9.9499999999999993" customHeight="1" x14ac:dyDescent="0.25">
      <c r="A1032" s="8"/>
      <c r="B1032" s="8"/>
      <c r="C1032" s="8"/>
      <c r="D1032" s="8"/>
      <c r="E1032" s="8"/>
      <c r="F1032" s="62"/>
      <c r="G1032" s="62"/>
      <c r="H1032" s="62"/>
    </row>
    <row r="1033" spans="1:8" ht="20.100000000000001" customHeight="1" x14ac:dyDescent="0.25">
      <c r="A1033" s="63" t="s">
        <v>5306</v>
      </c>
      <c r="B1033" s="63"/>
      <c r="C1033" s="63"/>
      <c r="D1033" s="63"/>
      <c r="E1033" s="63"/>
      <c r="F1033" s="63"/>
      <c r="G1033" s="63"/>
      <c r="H1033" s="63"/>
    </row>
    <row r="1034" spans="1:8" ht="15" customHeight="1" x14ac:dyDescent="0.25">
      <c r="A1034" s="64" t="s">
        <v>3887</v>
      </c>
      <c r="B1034" s="64"/>
      <c r="C1034" s="65" t="s">
        <v>3</v>
      </c>
      <c r="D1034" s="65"/>
      <c r="E1034" s="12" t="s">
        <v>4</v>
      </c>
      <c r="F1034" s="12" t="s">
        <v>3725</v>
      </c>
      <c r="G1034" s="12" t="s">
        <v>3726</v>
      </c>
      <c r="H1034" s="12" t="s">
        <v>3727</v>
      </c>
    </row>
    <row r="1035" spans="1:8" ht="21" customHeight="1" x14ac:dyDescent="0.25">
      <c r="A1035" s="13" t="s">
        <v>5024</v>
      </c>
      <c r="B1035" s="14" t="s">
        <v>5025</v>
      </c>
      <c r="C1035" s="66" t="s">
        <v>17</v>
      </c>
      <c r="D1035" s="66"/>
      <c r="E1035" s="13" t="s">
        <v>61</v>
      </c>
      <c r="F1035" s="15">
        <v>1</v>
      </c>
      <c r="G1035" s="16">
        <v>2.08</v>
      </c>
      <c r="H1035" s="16">
        <f>TRUNC(TRUNC(F1035,8)*G1035,2)</f>
        <v>2.08</v>
      </c>
    </row>
    <row r="1036" spans="1:8" ht="15" customHeight="1" x14ac:dyDescent="0.25">
      <c r="A1036" s="8"/>
      <c r="B1036" s="8"/>
      <c r="C1036" s="8"/>
      <c r="D1036" s="8"/>
      <c r="E1036" s="8"/>
      <c r="F1036" s="67" t="s">
        <v>3896</v>
      </c>
      <c r="G1036" s="67"/>
      <c r="H1036" s="17">
        <f>SUM(H1035:H1035)</f>
        <v>2.08</v>
      </c>
    </row>
    <row r="1037" spans="1:8" ht="15" customHeight="1" x14ac:dyDescent="0.25">
      <c r="A1037" s="64" t="s">
        <v>3872</v>
      </c>
      <c r="B1037" s="64"/>
      <c r="C1037" s="65" t="s">
        <v>3</v>
      </c>
      <c r="D1037" s="65"/>
      <c r="E1037" s="12" t="s">
        <v>4</v>
      </c>
      <c r="F1037" s="12" t="s">
        <v>3725</v>
      </c>
      <c r="G1037" s="12" t="s">
        <v>3726</v>
      </c>
      <c r="H1037" s="12" t="s">
        <v>3727</v>
      </c>
    </row>
    <row r="1038" spans="1:8" ht="21" customHeight="1" x14ac:dyDescent="0.25">
      <c r="A1038" s="13" t="s">
        <v>4267</v>
      </c>
      <c r="B1038" s="14" t="s">
        <v>4268</v>
      </c>
      <c r="C1038" s="66" t="s">
        <v>17</v>
      </c>
      <c r="D1038" s="66"/>
      <c r="E1038" s="13" t="s">
        <v>25</v>
      </c>
      <c r="F1038" s="15">
        <v>0.55000000000000004</v>
      </c>
      <c r="G1038" s="16">
        <v>25.56</v>
      </c>
      <c r="H1038" s="16">
        <f>TRUNC(TRUNC(F1038,8)*G1038,2)</f>
        <v>14.05</v>
      </c>
    </row>
    <row r="1039" spans="1:8" ht="15" customHeight="1" x14ac:dyDescent="0.25">
      <c r="A1039" s="13" t="s">
        <v>4269</v>
      </c>
      <c r="B1039" s="14" t="s">
        <v>4270</v>
      </c>
      <c r="C1039" s="66" t="s">
        <v>17</v>
      </c>
      <c r="D1039" s="66"/>
      <c r="E1039" s="13" t="s">
        <v>25</v>
      </c>
      <c r="F1039" s="15">
        <v>0.55000000000000004</v>
      </c>
      <c r="G1039" s="16">
        <v>33.94</v>
      </c>
      <c r="H1039" s="16">
        <f>TRUNC(TRUNC(F1039,8)*G1039,2)</f>
        <v>18.66</v>
      </c>
    </row>
    <row r="1040" spans="1:8" ht="18" customHeight="1" x14ac:dyDescent="0.25">
      <c r="A1040" s="8"/>
      <c r="B1040" s="8"/>
      <c r="C1040" s="8"/>
      <c r="D1040" s="8"/>
      <c r="E1040" s="8"/>
      <c r="F1040" s="67" t="s">
        <v>3875</v>
      </c>
      <c r="G1040" s="67"/>
      <c r="H1040" s="17">
        <f>SUM(H1038:H1039)</f>
        <v>32.71</v>
      </c>
    </row>
    <row r="1041" spans="1:8" ht="15" customHeight="1" x14ac:dyDescent="0.25">
      <c r="A1041" s="64" t="s">
        <v>3741</v>
      </c>
      <c r="B1041" s="64"/>
      <c r="C1041" s="65" t="s">
        <v>3</v>
      </c>
      <c r="D1041" s="65"/>
      <c r="E1041" s="12" t="s">
        <v>4</v>
      </c>
      <c r="F1041" s="12" t="s">
        <v>3725</v>
      </c>
      <c r="G1041" s="12" t="s">
        <v>3726</v>
      </c>
      <c r="H1041" s="12" t="s">
        <v>3727</v>
      </c>
    </row>
    <row r="1042" spans="1:8" ht="21" customHeight="1" x14ac:dyDescent="0.25">
      <c r="A1042" s="13" t="s">
        <v>4549</v>
      </c>
      <c r="B1042" s="14" t="s">
        <v>4550</v>
      </c>
      <c r="C1042" s="66" t="s">
        <v>17</v>
      </c>
      <c r="D1042" s="66"/>
      <c r="E1042" s="13" t="s">
        <v>76</v>
      </c>
      <c r="F1042" s="15">
        <v>8.9999999999999998E-4</v>
      </c>
      <c r="G1042" s="16">
        <v>764.21</v>
      </c>
      <c r="H1042" s="16">
        <f>TRUNC(TRUNC(F1042,8)*G1042,2)</f>
        <v>0.68</v>
      </c>
    </row>
    <row r="1043" spans="1:8" ht="15" customHeight="1" x14ac:dyDescent="0.25">
      <c r="A1043" s="8"/>
      <c r="B1043" s="8"/>
      <c r="C1043" s="8"/>
      <c r="D1043" s="8"/>
      <c r="E1043" s="8"/>
      <c r="F1043" s="67" t="s">
        <v>3744</v>
      </c>
      <c r="G1043" s="67"/>
      <c r="H1043" s="17">
        <f>SUM(H1042:H1042)</f>
        <v>0.68</v>
      </c>
    </row>
    <row r="1044" spans="1:8" ht="15" customHeight="1" x14ac:dyDescent="0.25">
      <c r="A1044" s="8"/>
      <c r="B1044" s="8"/>
      <c r="C1044" s="8"/>
      <c r="D1044" s="8"/>
      <c r="E1044" s="8"/>
      <c r="F1044" s="68" t="s">
        <v>3745</v>
      </c>
      <c r="G1044" s="68"/>
      <c r="H1044" s="4">
        <f>ROUND(SUM(H1036,H1040,H1043),2)</f>
        <v>35.47</v>
      </c>
    </row>
    <row r="1045" spans="1:8" ht="9.9499999999999993" customHeight="1" x14ac:dyDescent="0.25">
      <c r="A1045" s="8"/>
      <c r="B1045" s="8"/>
      <c r="C1045" s="8"/>
      <c r="D1045" s="8"/>
      <c r="E1045" s="8"/>
      <c r="F1045" s="62"/>
      <c r="G1045" s="62"/>
      <c r="H1045" s="62"/>
    </row>
    <row r="1046" spans="1:8" ht="20.100000000000001" customHeight="1" x14ac:dyDescent="0.25">
      <c r="A1046" s="63" t="s">
        <v>5023</v>
      </c>
      <c r="B1046" s="63"/>
      <c r="C1046" s="63"/>
      <c r="D1046" s="63"/>
      <c r="E1046" s="63"/>
      <c r="F1046" s="63"/>
      <c r="G1046" s="63"/>
      <c r="H1046" s="63"/>
    </row>
    <row r="1047" spans="1:8" ht="15" customHeight="1" x14ac:dyDescent="0.25">
      <c r="A1047" s="64" t="s">
        <v>3887</v>
      </c>
      <c r="B1047" s="64"/>
      <c r="C1047" s="65" t="s">
        <v>3</v>
      </c>
      <c r="D1047" s="65"/>
      <c r="E1047" s="12" t="s">
        <v>4</v>
      </c>
      <c r="F1047" s="12" t="s">
        <v>3725</v>
      </c>
      <c r="G1047" s="12" t="s">
        <v>3726</v>
      </c>
      <c r="H1047" s="12" t="s">
        <v>3727</v>
      </c>
    </row>
    <row r="1048" spans="1:8" ht="21" customHeight="1" x14ac:dyDescent="0.25">
      <c r="A1048" s="13" t="s">
        <v>5024</v>
      </c>
      <c r="B1048" s="14" t="s">
        <v>5025</v>
      </c>
      <c r="C1048" s="66" t="s">
        <v>17</v>
      </c>
      <c r="D1048" s="66"/>
      <c r="E1048" s="13" t="s">
        <v>61</v>
      </c>
      <c r="F1048" s="15">
        <v>1</v>
      </c>
      <c r="G1048" s="16">
        <v>2.08</v>
      </c>
      <c r="H1048" s="16">
        <f>TRUNC(TRUNC(F1048,8)*G1048,2)</f>
        <v>2.08</v>
      </c>
    </row>
    <row r="1049" spans="1:8" ht="15" customHeight="1" x14ac:dyDescent="0.25">
      <c r="A1049" s="8"/>
      <c r="B1049" s="8"/>
      <c r="C1049" s="8"/>
      <c r="D1049" s="8"/>
      <c r="E1049" s="8"/>
      <c r="F1049" s="67" t="s">
        <v>3896</v>
      </c>
      <c r="G1049" s="67"/>
      <c r="H1049" s="17">
        <f>SUM(H1048:H1048)</f>
        <v>2.08</v>
      </c>
    </row>
    <row r="1050" spans="1:8" ht="15" customHeight="1" x14ac:dyDescent="0.25">
      <c r="A1050" s="64" t="s">
        <v>3872</v>
      </c>
      <c r="B1050" s="64"/>
      <c r="C1050" s="65" t="s">
        <v>3</v>
      </c>
      <c r="D1050" s="65"/>
      <c r="E1050" s="12" t="s">
        <v>4</v>
      </c>
      <c r="F1050" s="12" t="s">
        <v>3725</v>
      </c>
      <c r="G1050" s="12" t="s">
        <v>3726</v>
      </c>
      <c r="H1050" s="12" t="s">
        <v>3727</v>
      </c>
    </row>
    <row r="1051" spans="1:8" ht="21" customHeight="1" x14ac:dyDescent="0.25">
      <c r="A1051" s="13" t="s">
        <v>4267</v>
      </c>
      <c r="B1051" s="14" t="s">
        <v>4268</v>
      </c>
      <c r="C1051" s="66" t="s">
        <v>17</v>
      </c>
      <c r="D1051" s="66"/>
      <c r="E1051" s="13" t="s">
        <v>25</v>
      </c>
      <c r="F1051" s="15">
        <v>0.16400000000000001</v>
      </c>
      <c r="G1051" s="16">
        <v>25.56</v>
      </c>
      <c r="H1051" s="16">
        <f>TRUNC(TRUNC(F1051,8)*G1051,2)</f>
        <v>4.1900000000000004</v>
      </c>
    </row>
    <row r="1052" spans="1:8" ht="15" customHeight="1" x14ac:dyDescent="0.25">
      <c r="A1052" s="13" t="s">
        <v>4269</v>
      </c>
      <c r="B1052" s="14" t="s">
        <v>4270</v>
      </c>
      <c r="C1052" s="66" t="s">
        <v>17</v>
      </c>
      <c r="D1052" s="66"/>
      <c r="E1052" s="13" t="s">
        <v>25</v>
      </c>
      <c r="F1052" s="15">
        <v>0.16400000000000001</v>
      </c>
      <c r="G1052" s="16">
        <v>33.94</v>
      </c>
      <c r="H1052" s="16">
        <f>TRUNC(TRUNC(F1052,8)*G1052,2)</f>
        <v>5.56</v>
      </c>
    </row>
    <row r="1053" spans="1:8" ht="18" customHeight="1" x14ac:dyDescent="0.25">
      <c r="A1053" s="8"/>
      <c r="B1053" s="8"/>
      <c r="C1053" s="8"/>
      <c r="D1053" s="8"/>
      <c r="E1053" s="8"/>
      <c r="F1053" s="67" t="s">
        <v>3875</v>
      </c>
      <c r="G1053" s="67"/>
      <c r="H1053" s="17">
        <f>SUM(H1051:H1052)</f>
        <v>9.75</v>
      </c>
    </row>
    <row r="1054" spans="1:8" ht="15" customHeight="1" x14ac:dyDescent="0.25">
      <c r="A1054" s="64" t="s">
        <v>3741</v>
      </c>
      <c r="B1054" s="64"/>
      <c r="C1054" s="65" t="s">
        <v>3</v>
      </c>
      <c r="D1054" s="65"/>
      <c r="E1054" s="12" t="s">
        <v>4</v>
      </c>
      <c r="F1054" s="12" t="s">
        <v>3725</v>
      </c>
      <c r="G1054" s="12" t="s">
        <v>3726</v>
      </c>
      <c r="H1054" s="12" t="s">
        <v>3727</v>
      </c>
    </row>
    <row r="1055" spans="1:8" ht="21" customHeight="1" x14ac:dyDescent="0.25">
      <c r="A1055" s="13" t="s">
        <v>4549</v>
      </c>
      <c r="B1055" s="14" t="s">
        <v>4550</v>
      </c>
      <c r="C1055" s="66" t="s">
        <v>17</v>
      </c>
      <c r="D1055" s="66"/>
      <c r="E1055" s="13" t="s">
        <v>76</v>
      </c>
      <c r="F1055" s="15">
        <v>8.9999999999999998E-4</v>
      </c>
      <c r="G1055" s="16">
        <v>764.21</v>
      </c>
      <c r="H1055" s="16">
        <f>TRUNC(TRUNC(F1055,8)*G1055,2)</f>
        <v>0.68</v>
      </c>
    </row>
    <row r="1056" spans="1:8" ht="15" customHeight="1" x14ac:dyDescent="0.25">
      <c r="A1056" s="8"/>
      <c r="B1056" s="8"/>
      <c r="C1056" s="8"/>
      <c r="D1056" s="8"/>
      <c r="E1056" s="8"/>
      <c r="F1056" s="67" t="s">
        <v>3744</v>
      </c>
      <c r="G1056" s="67"/>
      <c r="H1056" s="17">
        <f>SUM(H1055:H1055)</f>
        <v>0.68</v>
      </c>
    </row>
    <row r="1057" spans="1:8" ht="15" customHeight="1" x14ac:dyDescent="0.25">
      <c r="A1057" s="8"/>
      <c r="B1057" s="8"/>
      <c r="C1057" s="8"/>
      <c r="D1057" s="8"/>
      <c r="E1057" s="8"/>
      <c r="F1057" s="68" t="s">
        <v>3745</v>
      </c>
      <c r="G1057" s="68"/>
      <c r="H1057" s="4">
        <f>ROUND(SUM(H1049,H1053,H1056),2)</f>
        <v>12.51</v>
      </c>
    </row>
    <row r="1058" spans="1:8" ht="9.9499999999999993" customHeight="1" x14ac:dyDescent="0.25">
      <c r="A1058" s="8"/>
      <c r="B1058" s="8"/>
      <c r="C1058" s="8"/>
      <c r="D1058" s="8"/>
      <c r="E1058" s="8"/>
      <c r="F1058" s="62"/>
      <c r="G1058" s="62"/>
      <c r="H1058" s="62"/>
    </row>
    <row r="1059" spans="1:8" ht="20.100000000000001" customHeight="1" x14ac:dyDescent="0.25">
      <c r="A1059" s="63" t="s">
        <v>6519</v>
      </c>
      <c r="B1059" s="63"/>
      <c r="C1059" s="63"/>
      <c r="D1059" s="63"/>
      <c r="E1059" s="63"/>
      <c r="F1059" s="63"/>
      <c r="G1059" s="63"/>
      <c r="H1059" s="63"/>
    </row>
    <row r="1060" spans="1:8" ht="15" customHeight="1" x14ac:dyDescent="0.25">
      <c r="A1060" s="64" t="s">
        <v>3887</v>
      </c>
      <c r="B1060" s="64"/>
      <c r="C1060" s="65" t="s">
        <v>3</v>
      </c>
      <c r="D1060" s="65"/>
      <c r="E1060" s="12" t="s">
        <v>4</v>
      </c>
      <c r="F1060" s="12" t="s">
        <v>3725</v>
      </c>
      <c r="G1060" s="12" t="s">
        <v>3726</v>
      </c>
      <c r="H1060" s="12" t="s">
        <v>3727</v>
      </c>
    </row>
    <row r="1061" spans="1:8" ht="21" customHeight="1" x14ac:dyDescent="0.25">
      <c r="A1061" s="13" t="s">
        <v>5024</v>
      </c>
      <c r="B1061" s="14" t="s">
        <v>5025</v>
      </c>
      <c r="C1061" s="66" t="s">
        <v>17</v>
      </c>
      <c r="D1061" s="66"/>
      <c r="E1061" s="13" t="s">
        <v>61</v>
      </c>
      <c r="F1061" s="15">
        <v>1</v>
      </c>
      <c r="G1061" s="16">
        <v>2.08</v>
      </c>
      <c r="H1061" s="16">
        <f>TRUNC(TRUNC(F1061,8)*G1061,2)</f>
        <v>2.08</v>
      </c>
    </row>
    <row r="1062" spans="1:8" ht="15" customHeight="1" x14ac:dyDescent="0.25">
      <c r="A1062" s="8"/>
      <c r="B1062" s="8"/>
      <c r="C1062" s="8"/>
      <c r="D1062" s="8"/>
      <c r="E1062" s="8"/>
      <c r="F1062" s="67" t="s">
        <v>3896</v>
      </c>
      <c r="G1062" s="67"/>
      <c r="H1062" s="17">
        <f>SUM(H1061:H1061)</f>
        <v>2.08</v>
      </c>
    </row>
    <row r="1063" spans="1:8" ht="15" customHeight="1" x14ac:dyDescent="0.25">
      <c r="A1063" s="64" t="s">
        <v>3872</v>
      </c>
      <c r="B1063" s="64"/>
      <c r="C1063" s="65" t="s">
        <v>3</v>
      </c>
      <c r="D1063" s="65"/>
      <c r="E1063" s="12" t="s">
        <v>4</v>
      </c>
      <c r="F1063" s="12" t="s">
        <v>3725</v>
      </c>
      <c r="G1063" s="12" t="s">
        <v>3726</v>
      </c>
      <c r="H1063" s="12" t="s">
        <v>3727</v>
      </c>
    </row>
    <row r="1064" spans="1:8" ht="21" customHeight="1" x14ac:dyDescent="0.25">
      <c r="A1064" s="13" t="s">
        <v>4267</v>
      </c>
      <c r="B1064" s="14" t="s">
        <v>4268</v>
      </c>
      <c r="C1064" s="66" t="s">
        <v>17</v>
      </c>
      <c r="D1064" s="66"/>
      <c r="E1064" s="13" t="s">
        <v>25</v>
      </c>
      <c r="F1064" s="15">
        <v>0.29099999999999998</v>
      </c>
      <c r="G1064" s="16">
        <v>25.56</v>
      </c>
      <c r="H1064" s="16">
        <f>TRUNC(TRUNC(F1064,8)*G1064,2)</f>
        <v>7.43</v>
      </c>
    </row>
    <row r="1065" spans="1:8" ht="15" customHeight="1" x14ac:dyDescent="0.25">
      <c r="A1065" s="13" t="s">
        <v>4269</v>
      </c>
      <c r="B1065" s="14" t="s">
        <v>4270</v>
      </c>
      <c r="C1065" s="66" t="s">
        <v>17</v>
      </c>
      <c r="D1065" s="66"/>
      <c r="E1065" s="13" t="s">
        <v>25</v>
      </c>
      <c r="F1065" s="15">
        <v>0.29099999999999998</v>
      </c>
      <c r="G1065" s="16">
        <v>33.94</v>
      </c>
      <c r="H1065" s="16">
        <f>TRUNC(TRUNC(F1065,8)*G1065,2)</f>
        <v>9.8699999999999992</v>
      </c>
    </row>
    <row r="1066" spans="1:8" ht="18" customHeight="1" x14ac:dyDescent="0.25">
      <c r="A1066" s="8"/>
      <c r="B1066" s="8"/>
      <c r="C1066" s="8"/>
      <c r="D1066" s="8"/>
      <c r="E1066" s="8"/>
      <c r="F1066" s="67" t="s">
        <v>3875</v>
      </c>
      <c r="G1066" s="67"/>
      <c r="H1066" s="17">
        <f>SUM(H1064:H1065)</f>
        <v>17.299999999999997</v>
      </c>
    </row>
    <row r="1067" spans="1:8" ht="15" customHeight="1" x14ac:dyDescent="0.25">
      <c r="A1067" s="64" t="s">
        <v>3741</v>
      </c>
      <c r="B1067" s="64"/>
      <c r="C1067" s="65" t="s">
        <v>3</v>
      </c>
      <c r="D1067" s="65"/>
      <c r="E1067" s="12" t="s">
        <v>4</v>
      </c>
      <c r="F1067" s="12" t="s">
        <v>3725</v>
      </c>
      <c r="G1067" s="12" t="s">
        <v>3726</v>
      </c>
      <c r="H1067" s="12" t="s">
        <v>3727</v>
      </c>
    </row>
    <row r="1068" spans="1:8" ht="21" customHeight="1" x14ac:dyDescent="0.25">
      <c r="A1068" s="13" t="s">
        <v>4549</v>
      </c>
      <c r="B1068" s="14" t="s">
        <v>4550</v>
      </c>
      <c r="C1068" s="66" t="s">
        <v>17</v>
      </c>
      <c r="D1068" s="66"/>
      <c r="E1068" s="13" t="s">
        <v>76</v>
      </c>
      <c r="F1068" s="15">
        <v>8.9999999999999998E-4</v>
      </c>
      <c r="G1068" s="16">
        <v>764.21</v>
      </c>
      <c r="H1068" s="16">
        <f>TRUNC(TRUNC(F1068,8)*G1068,2)</f>
        <v>0.68</v>
      </c>
    </row>
    <row r="1069" spans="1:8" ht="15" customHeight="1" x14ac:dyDescent="0.25">
      <c r="A1069" s="8"/>
      <c r="B1069" s="8"/>
      <c r="C1069" s="8"/>
      <c r="D1069" s="8"/>
      <c r="E1069" s="8"/>
      <c r="F1069" s="67" t="s">
        <v>3744</v>
      </c>
      <c r="G1069" s="67"/>
      <c r="H1069" s="17">
        <f>SUM(H1068:H1068)</f>
        <v>0.68</v>
      </c>
    </row>
    <row r="1070" spans="1:8" ht="15" customHeight="1" x14ac:dyDescent="0.25">
      <c r="A1070" s="8"/>
      <c r="B1070" s="8"/>
      <c r="C1070" s="8"/>
      <c r="D1070" s="8"/>
      <c r="E1070" s="8"/>
      <c r="F1070" s="68" t="s">
        <v>3745</v>
      </c>
      <c r="G1070" s="68"/>
      <c r="H1070" s="4">
        <f>ROUND(SUM(H1062,H1066,H1069),2)</f>
        <v>20.059999999999999</v>
      </c>
    </row>
    <row r="1071" spans="1:8" ht="9.9499999999999993" customHeight="1" x14ac:dyDescent="0.25">
      <c r="A1071" s="8"/>
      <c r="B1071" s="8"/>
      <c r="C1071" s="8"/>
      <c r="D1071" s="8"/>
      <c r="E1071" s="8"/>
      <c r="F1071" s="62"/>
      <c r="G1071" s="62"/>
      <c r="H1071" s="62"/>
    </row>
    <row r="1072" spans="1:8" ht="20.100000000000001" customHeight="1" x14ac:dyDescent="0.25">
      <c r="A1072" s="63" t="s">
        <v>6887</v>
      </c>
      <c r="B1072" s="63"/>
      <c r="C1072" s="63"/>
      <c r="D1072" s="63"/>
      <c r="E1072" s="63"/>
      <c r="F1072" s="63"/>
      <c r="G1072" s="63"/>
      <c r="H1072" s="63"/>
    </row>
    <row r="1073" spans="1:8" ht="15" customHeight="1" x14ac:dyDescent="0.25">
      <c r="A1073" s="64" t="s">
        <v>3887</v>
      </c>
      <c r="B1073" s="64"/>
      <c r="C1073" s="65" t="s">
        <v>3</v>
      </c>
      <c r="D1073" s="65"/>
      <c r="E1073" s="12" t="s">
        <v>4</v>
      </c>
      <c r="F1073" s="12" t="s">
        <v>3725</v>
      </c>
      <c r="G1073" s="12" t="s">
        <v>3726</v>
      </c>
      <c r="H1073" s="12" t="s">
        <v>3727</v>
      </c>
    </row>
    <row r="1074" spans="1:8" ht="15" customHeight="1" x14ac:dyDescent="0.25">
      <c r="A1074" s="13" t="s">
        <v>4405</v>
      </c>
      <c r="B1074" s="14" t="s">
        <v>4406</v>
      </c>
      <c r="C1074" s="66" t="s">
        <v>17</v>
      </c>
      <c r="D1074" s="66"/>
      <c r="E1074" s="13" t="s">
        <v>61</v>
      </c>
      <c r="F1074" s="15">
        <v>2.92E-2</v>
      </c>
      <c r="G1074" s="16">
        <v>63.09</v>
      </c>
      <c r="H1074" s="16">
        <f>TRUNC(TRUNC(F1074,8)*G1074,2)</f>
        <v>1.84</v>
      </c>
    </row>
    <row r="1075" spans="1:8" ht="21" customHeight="1" x14ac:dyDescent="0.25">
      <c r="A1075" s="13" t="s">
        <v>6888</v>
      </c>
      <c r="B1075" s="14" t="s">
        <v>6889</v>
      </c>
      <c r="C1075" s="66" t="s">
        <v>17</v>
      </c>
      <c r="D1075" s="66"/>
      <c r="E1075" s="13" t="s">
        <v>61</v>
      </c>
      <c r="F1075" s="15">
        <v>1</v>
      </c>
      <c r="G1075" s="16">
        <v>20.86</v>
      </c>
      <c r="H1075" s="16">
        <f>TRUNC(TRUNC(F1075,8)*G1075,2)</f>
        <v>20.86</v>
      </c>
    </row>
    <row r="1076" spans="1:8" ht="15" customHeight="1" x14ac:dyDescent="0.25">
      <c r="A1076" s="13" t="s">
        <v>4386</v>
      </c>
      <c r="B1076" s="14" t="s">
        <v>4387</v>
      </c>
      <c r="C1076" s="66" t="s">
        <v>17</v>
      </c>
      <c r="D1076" s="66"/>
      <c r="E1076" s="13" t="s">
        <v>61</v>
      </c>
      <c r="F1076" s="15">
        <v>6.7999999999999996E-3</v>
      </c>
      <c r="G1076" s="16">
        <v>1.9</v>
      </c>
      <c r="H1076" s="16">
        <f>TRUNC(TRUNC(F1076,8)*G1076,2)</f>
        <v>0.01</v>
      </c>
    </row>
    <row r="1077" spans="1:8" ht="21" customHeight="1" x14ac:dyDescent="0.25">
      <c r="A1077" s="13" t="s">
        <v>4409</v>
      </c>
      <c r="B1077" s="14" t="s">
        <v>4410</v>
      </c>
      <c r="C1077" s="66" t="s">
        <v>17</v>
      </c>
      <c r="D1077" s="66"/>
      <c r="E1077" s="13" t="s">
        <v>61</v>
      </c>
      <c r="F1077" s="15">
        <v>4.3999999999999997E-2</v>
      </c>
      <c r="G1077" s="16">
        <v>71.48</v>
      </c>
      <c r="H1077" s="16">
        <f>TRUNC(TRUNC(F1077,8)*G1077,2)</f>
        <v>3.14</v>
      </c>
    </row>
    <row r="1078" spans="1:8" ht="15" customHeight="1" x14ac:dyDescent="0.25">
      <c r="A1078" s="8"/>
      <c r="B1078" s="8"/>
      <c r="C1078" s="8"/>
      <c r="D1078" s="8"/>
      <c r="E1078" s="8"/>
      <c r="F1078" s="67" t="s">
        <v>3896</v>
      </c>
      <c r="G1078" s="67"/>
      <c r="H1078" s="17">
        <f>SUM(H1074:H1077)</f>
        <v>25.85</v>
      </c>
    </row>
    <row r="1079" spans="1:8" ht="15" customHeight="1" x14ac:dyDescent="0.25">
      <c r="A1079" s="64" t="s">
        <v>3872</v>
      </c>
      <c r="B1079" s="64"/>
      <c r="C1079" s="65" t="s">
        <v>3</v>
      </c>
      <c r="D1079" s="65"/>
      <c r="E1079" s="12" t="s">
        <v>4</v>
      </c>
      <c r="F1079" s="12" t="s">
        <v>3725</v>
      </c>
      <c r="G1079" s="12" t="s">
        <v>3726</v>
      </c>
      <c r="H1079" s="12" t="s">
        <v>3727</v>
      </c>
    </row>
    <row r="1080" spans="1:8" ht="21" customHeight="1" x14ac:dyDescent="0.25">
      <c r="A1080" s="13" t="s">
        <v>3936</v>
      </c>
      <c r="B1080" s="14" t="s">
        <v>3937</v>
      </c>
      <c r="C1080" s="66" t="s">
        <v>17</v>
      </c>
      <c r="D1080" s="66"/>
      <c r="E1080" s="13" t="s">
        <v>25</v>
      </c>
      <c r="F1080" s="15">
        <v>0.2175</v>
      </c>
      <c r="G1080" s="16">
        <v>24.57</v>
      </c>
      <c r="H1080" s="16">
        <f>TRUNC(TRUNC(F1080,8)*G1080,2)</f>
        <v>5.34</v>
      </c>
    </row>
    <row r="1081" spans="1:8" ht="21" customHeight="1" x14ac:dyDescent="0.25">
      <c r="A1081" s="13" t="s">
        <v>3938</v>
      </c>
      <c r="B1081" s="14" t="s">
        <v>3939</v>
      </c>
      <c r="C1081" s="66" t="s">
        <v>17</v>
      </c>
      <c r="D1081" s="66"/>
      <c r="E1081" s="13" t="s">
        <v>25</v>
      </c>
      <c r="F1081" s="15">
        <v>0.2175</v>
      </c>
      <c r="G1081" s="16">
        <v>32.799999999999997</v>
      </c>
      <c r="H1081" s="16">
        <f>TRUNC(TRUNC(F1081,8)*G1081,2)</f>
        <v>7.13</v>
      </c>
    </row>
    <row r="1082" spans="1:8" ht="18" customHeight="1" x14ac:dyDescent="0.25">
      <c r="A1082" s="8"/>
      <c r="B1082" s="8"/>
      <c r="C1082" s="8"/>
      <c r="D1082" s="8"/>
      <c r="E1082" s="8"/>
      <c r="F1082" s="67" t="s">
        <v>3875</v>
      </c>
      <c r="G1082" s="67"/>
      <c r="H1082" s="17">
        <f>SUM(H1080:H1081)</f>
        <v>12.469999999999999</v>
      </c>
    </row>
    <row r="1083" spans="1:8" ht="15" customHeight="1" x14ac:dyDescent="0.25">
      <c r="A1083" s="8"/>
      <c r="B1083" s="8"/>
      <c r="C1083" s="8"/>
      <c r="D1083" s="8"/>
      <c r="E1083" s="8"/>
      <c r="F1083" s="68" t="s">
        <v>3745</v>
      </c>
      <c r="G1083" s="68"/>
      <c r="H1083" s="4">
        <f>ROUND(SUM(H1078,H1082),2)</f>
        <v>38.32</v>
      </c>
    </row>
    <row r="1084" spans="1:8" ht="9.9499999999999993" customHeight="1" x14ac:dyDescent="0.25">
      <c r="A1084" s="8"/>
      <c r="B1084" s="8"/>
      <c r="C1084" s="8"/>
      <c r="D1084" s="8"/>
      <c r="E1084" s="8"/>
      <c r="F1084" s="62"/>
      <c r="G1084" s="62"/>
      <c r="H1084" s="62"/>
    </row>
    <row r="1085" spans="1:8" ht="20.100000000000001" customHeight="1" x14ac:dyDescent="0.25">
      <c r="A1085" s="63" t="s">
        <v>6890</v>
      </c>
      <c r="B1085" s="63"/>
      <c r="C1085" s="63"/>
      <c r="D1085" s="63"/>
      <c r="E1085" s="63"/>
      <c r="F1085" s="63"/>
      <c r="G1085" s="63"/>
      <c r="H1085" s="63"/>
    </row>
    <row r="1086" spans="1:8" ht="15" customHeight="1" x14ac:dyDescent="0.25">
      <c r="A1086" s="64" t="s">
        <v>3887</v>
      </c>
      <c r="B1086" s="64"/>
      <c r="C1086" s="65" t="s">
        <v>3</v>
      </c>
      <c r="D1086" s="65"/>
      <c r="E1086" s="12" t="s">
        <v>4</v>
      </c>
      <c r="F1086" s="12" t="s">
        <v>3725</v>
      </c>
      <c r="G1086" s="12" t="s">
        <v>3726</v>
      </c>
      <c r="H1086" s="12" t="s">
        <v>3727</v>
      </c>
    </row>
    <row r="1087" spans="1:8" ht="38.1" customHeight="1" x14ac:dyDescent="0.25">
      <c r="A1087" s="13" t="s">
        <v>6891</v>
      </c>
      <c r="B1087" s="14" t="s">
        <v>6892</v>
      </c>
      <c r="C1087" s="66" t="s">
        <v>17</v>
      </c>
      <c r="D1087" s="66"/>
      <c r="E1087" s="13" t="s">
        <v>72</v>
      </c>
      <c r="F1087" s="15">
        <v>1</v>
      </c>
      <c r="G1087" s="16">
        <v>401.23</v>
      </c>
      <c r="H1087" s="16">
        <f>TRUNC(TRUNC(F1087,8)*G1087,2)</f>
        <v>401.23</v>
      </c>
    </row>
    <row r="1088" spans="1:8" ht="29.1" customHeight="1" x14ac:dyDescent="0.25">
      <c r="A1088" s="13" t="s">
        <v>6893</v>
      </c>
      <c r="B1088" s="14" t="s">
        <v>6894</v>
      </c>
      <c r="C1088" s="66" t="s">
        <v>17</v>
      </c>
      <c r="D1088" s="66"/>
      <c r="E1088" s="13" t="s">
        <v>61</v>
      </c>
      <c r="F1088" s="15">
        <v>17.413</v>
      </c>
      <c r="G1088" s="16">
        <v>0.21</v>
      </c>
      <c r="H1088" s="16">
        <f>TRUNC(TRUNC(F1088,8)*G1088,2)</f>
        <v>3.65</v>
      </c>
    </row>
    <row r="1089" spans="1:8" ht="15" customHeight="1" x14ac:dyDescent="0.25">
      <c r="A1089" s="13" t="s">
        <v>6895</v>
      </c>
      <c r="B1089" s="14" t="s">
        <v>6896</v>
      </c>
      <c r="C1089" s="66" t="s">
        <v>17</v>
      </c>
      <c r="D1089" s="66"/>
      <c r="E1089" s="13" t="s">
        <v>61</v>
      </c>
      <c r="F1089" s="15">
        <v>1.1688000000000001</v>
      </c>
      <c r="G1089" s="16">
        <v>22.12</v>
      </c>
      <c r="H1089" s="16">
        <f>TRUNC(TRUNC(F1089,8)*G1089,2)</f>
        <v>25.85</v>
      </c>
    </row>
    <row r="1090" spans="1:8" ht="15" customHeight="1" x14ac:dyDescent="0.25">
      <c r="A1090" s="8"/>
      <c r="B1090" s="8"/>
      <c r="C1090" s="8"/>
      <c r="D1090" s="8"/>
      <c r="E1090" s="8"/>
      <c r="F1090" s="67" t="s">
        <v>3896</v>
      </c>
      <c r="G1090" s="67"/>
      <c r="H1090" s="17">
        <f>SUM(H1087:H1089)</f>
        <v>430.73</v>
      </c>
    </row>
    <row r="1091" spans="1:8" ht="15" customHeight="1" x14ac:dyDescent="0.25">
      <c r="A1091" s="64" t="s">
        <v>3872</v>
      </c>
      <c r="B1091" s="64"/>
      <c r="C1091" s="65" t="s">
        <v>3</v>
      </c>
      <c r="D1091" s="65"/>
      <c r="E1091" s="12" t="s">
        <v>4</v>
      </c>
      <c r="F1091" s="12" t="s">
        <v>3725</v>
      </c>
      <c r="G1091" s="12" t="s">
        <v>3726</v>
      </c>
      <c r="H1091" s="12" t="s">
        <v>3727</v>
      </c>
    </row>
    <row r="1092" spans="1:8" ht="15" customHeight="1" x14ac:dyDescent="0.25">
      <c r="A1092" s="13" t="s">
        <v>3948</v>
      </c>
      <c r="B1092" s="14" t="s">
        <v>3949</v>
      </c>
      <c r="C1092" s="66" t="s">
        <v>17</v>
      </c>
      <c r="D1092" s="66"/>
      <c r="E1092" s="13" t="s">
        <v>25</v>
      </c>
      <c r="F1092" s="15">
        <v>0.7422493</v>
      </c>
      <c r="G1092" s="16">
        <v>33.520000000000003</v>
      </c>
      <c r="H1092" s="16">
        <f>TRUNC(TRUNC(F1092,8)*G1092,2)</f>
        <v>24.88</v>
      </c>
    </row>
    <row r="1093" spans="1:8" ht="15" customHeight="1" x14ac:dyDescent="0.25">
      <c r="A1093" s="13" t="s">
        <v>3899</v>
      </c>
      <c r="B1093" s="14" t="s">
        <v>3900</v>
      </c>
      <c r="C1093" s="66" t="s">
        <v>17</v>
      </c>
      <c r="D1093" s="66"/>
      <c r="E1093" s="13" t="s">
        <v>25</v>
      </c>
      <c r="F1093" s="15">
        <v>0.37112469999999997</v>
      </c>
      <c r="G1093" s="16">
        <v>24.37</v>
      </c>
      <c r="H1093" s="16">
        <f>TRUNC(TRUNC(F1093,8)*G1093,2)</f>
        <v>9.0399999999999991</v>
      </c>
    </row>
    <row r="1094" spans="1:8" ht="18" customHeight="1" x14ac:dyDescent="0.25">
      <c r="A1094" s="8"/>
      <c r="B1094" s="8"/>
      <c r="C1094" s="8"/>
      <c r="D1094" s="8"/>
      <c r="E1094" s="8"/>
      <c r="F1094" s="67" t="s">
        <v>3875</v>
      </c>
      <c r="G1094" s="67"/>
      <c r="H1094" s="17">
        <f>SUM(H1092:H1093)</f>
        <v>33.92</v>
      </c>
    </row>
    <row r="1095" spans="1:8" ht="15" customHeight="1" x14ac:dyDescent="0.25">
      <c r="A1095" s="8"/>
      <c r="B1095" s="8"/>
      <c r="C1095" s="8"/>
      <c r="D1095" s="8"/>
      <c r="E1095" s="8"/>
      <c r="F1095" s="68" t="s">
        <v>3745</v>
      </c>
      <c r="G1095" s="68"/>
      <c r="H1095" s="4">
        <f>ROUND(SUM(H1090,H1094),2)</f>
        <v>464.65</v>
      </c>
    </row>
    <row r="1096" spans="1:8" ht="9.9499999999999993" customHeight="1" x14ac:dyDescent="0.25">
      <c r="A1096" s="8"/>
      <c r="B1096" s="8"/>
      <c r="C1096" s="8"/>
      <c r="D1096" s="8"/>
      <c r="E1096" s="8"/>
      <c r="F1096" s="62"/>
      <c r="G1096" s="62"/>
      <c r="H1096" s="62"/>
    </row>
    <row r="1097" spans="1:8" ht="20.100000000000001" customHeight="1" x14ac:dyDescent="0.25">
      <c r="A1097" s="63" t="s">
        <v>6897</v>
      </c>
      <c r="B1097" s="63"/>
      <c r="C1097" s="63"/>
      <c r="D1097" s="63"/>
      <c r="E1097" s="63"/>
      <c r="F1097" s="63"/>
      <c r="G1097" s="63"/>
      <c r="H1097" s="63"/>
    </row>
    <row r="1098" spans="1:8" ht="15" customHeight="1" x14ac:dyDescent="0.25">
      <c r="A1098" s="64" t="s">
        <v>3724</v>
      </c>
      <c r="B1098" s="64"/>
      <c r="C1098" s="65" t="s">
        <v>3</v>
      </c>
      <c r="D1098" s="65"/>
      <c r="E1098" s="12" t="s">
        <v>4</v>
      </c>
      <c r="F1098" s="12" t="s">
        <v>3725</v>
      </c>
      <c r="G1098" s="12" t="s">
        <v>3726</v>
      </c>
      <c r="H1098" s="12" t="s">
        <v>3727</v>
      </c>
    </row>
    <row r="1099" spans="1:8" ht="21" customHeight="1" x14ac:dyDescent="0.25">
      <c r="A1099" s="13" t="s">
        <v>3798</v>
      </c>
      <c r="B1099" s="14" t="s">
        <v>3799</v>
      </c>
      <c r="C1099" s="66" t="s">
        <v>17</v>
      </c>
      <c r="D1099" s="66"/>
      <c r="E1099" s="13" t="s">
        <v>25</v>
      </c>
      <c r="F1099" s="15">
        <v>1</v>
      </c>
      <c r="G1099" s="16">
        <v>4.5199999999999996</v>
      </c>
      <c r="H1099" s="16">
        <f t="shared" ref="H1099:H1104" si="12">TRUNC(TRUNC(F1099,8)*G1099,2)</f>
        <v>4.5199999999999996</v>
      </c>
    </row>
    <row r="1100" spans="1:8" ht="21" customHeight="1" x14ac:dyDescent="0.25">
      <c r="A1100" s="13" t="s">
        <v>6659</v>
      </c>
      <c r="B1100" s="14" t="s">
        <v>6660</v>
      </c>
      <c r="C1100" s="66" t="s">
        <v>17</v>
      </c>
      <c r="D1100" s="66"/>
      <c r="E1100" s="13" t="s">
        <v>25</v>
      </c>
      <c r="F1100" s="15">
        <v>1</v>
      </c>
      <c r="G1100" s="16">
        <v>1.31</v>
      </c>
      <c r="H1100" s="16">
        <f t="shared" si="12"/>
        <v>1.31</v>
      </c>
    </row>
    <row r="1101" spans="1:8" ht="21" customHeight="1" x14ac:dyDescent="0.25">
      <c r="A1101" s="13" t="s">
        <v>3754</v>
      </c>
      <c r="B1101" s="14" t="s">
        <v>3755</v>
      </c>
      <c r="C1101" s="66" t="s">
        <v>17</v>
      </c>
      <c r="D1101" s="66"/>
      <c r="E1101" s="13" t="s">
        <v>25</v>
      </c>
      <c r="F1101" s="15">
        <v>1</v>
      </c>
      <c r="G1101" s="16">
        <v>1.43</v>
      </c>
      <c r="H1101" s="16">
        <f t="shared" si="12"/>
        <v>1.43</v>
      </c>
    </row>
    <row r="1102" spans="1:8" ht="21" customHeight="1" x14ac:dyDescent="0.25">
      <c r="A1102" s="13" t="s">
        <v>6661</v>
      </c>
      <c r="B1102" s="14" t="s">
        <v>6662</v>
      </c>
      <c r="C1102" s="66" t="s">
        <v>17</v>
      </c>
      <c r="D1102" s="66"/>
      <c r="E1102" s="13" t="s">
        <v>25</v>
      </c>
      <c r="F1102" s="15">
        <v>1</v>
      </c>
      <c r="G1102" s="16">
        <v>0.78</v>
      </c>
      <c r="H1102" s="16">
        <f t="shared" si="12"/>
        <v>0.78</v>
      </c>
    </row>
    <row r="1103" spans="1:8" ht="21" customHeight="1" x14ac:dyDescent="0.25">
      <c r="A1103" s="13" t="s">
        <v>3758</v>
      </c>
      <c r="B1103" s="14" t="s">
        <v>3759</v>
      </c>
      <c r="C1103" s="66" t="s">
        <v>17</v>
      </c>
      <c r="D1103" s="66"/>
      <c r="E1103" s="13" t="s">
        <v>25</v>
      </c>
      <c r="F1103" s="15">
        <v>1</v>
      </c>
      <c r="G1103" s="16">
        <v>0.08</v>
      </c>
      <c r="H1103" s="16">
        <f t="shared" si="12"/>
        <v>0.08</v>
      </c>
    </row>
    <row r="1104" spans="1:8" ht="21" customHeight="1" x14ac:dyDescent="0.25">
      <c r="A1104" s="13" t="s">
        <v>3804</v>
      </c>
      <c r="B1104" s="14" t="s">
        <v>3805</v>
      </c>
      <c r="C1104" s="66" t="s">
        <v>17</v>
      </c>
      <c r="D1104" s="66"/>
      <c r="E1104" s="13" t="s">
        <v>25</v>
      </c>
      <c r="F1104" s="15">
        <v>1</v>
      </c>
      <c r="G1104" s="16">
        <v>0.85</v>
      </c>
      <c r="H1104" s="16">
        <f t="shared" si="12"/>
        <v>0.85</v>
      </c>
    </row>
    <row r="1105" spans="1:8" ht="15" customHeight="1" x14ac:dyDescent="0.25">
      <c r="A1105" s="8"/>
      <c r="B1105" s="8"/>
      <c r="C1105" s="8"/>
      <c r="D1105" s="8"/>
      <c r="E1105" s="8"/>
      <c r="F1105" s="67" t="s">
        <v>3736</v>
      </c>
      <c r="G1105" s="67"/>
      <c r="H1105" s="17">
        <f>SUM(H1099:H1104)</f>
        <v>8.9699999999999989</v>
      </c>
    </row>
    <row r="1106" spans="1:8" ht="15" customHeight="1" x14ac:dyDescent="0.25">
      <c r="A1106" s="64" t="s">
        <v>3737</v>
      </c>
      <c r="B1106" s="64"/>
      <c r="C1106" s="65" t="s">
        <v>3</v>
      </c>
      <c r="D1106" s="65"/>
      <c r="E1106" s="12" t="s">
        <v>4</v>
      </c>
      <c r="F1106" s="12" t="s">
        <v>3725</v>
      </c>
      <c r="G1106" s="12" t="s">
        <v>3726</v>
      </c>
      <c r="H1106" s="12" t="s">
        <v>3727</v>
      </c>
    </row>
    <row r="1107" spans="1:8" ht="15" customHeight="1" x14ac:dyDescent="0.25">
      <c r="A1107" s="13" t="s">
        <v>6898</v>
      </c>
      <c r="B1107" s="14" t="s">
        <v>6899</v>
      </c>
      <c r="C1107" s="66" t="s">
        <v>17</v>
      </c>
      <c r="D1107" s="66"/>
      <c r="E1107" s="13" t="s">
        <v>25</v>
      </c>
      <c r="F1107" s="15">
        <v>1</v>
      </c>
      <c r="G1107" s="16">
        <v>24.1</v>
      </c>
      <c r="H1107" s="16">
        <f>TRUNC(TRUNC(F1107,8)*G1107,2)</f>
        <v>24.1</v>
      </c>
    </row>
    <row r="1108" spans="1:8" ht="15" customHeight="1" x14ac:dyDescent="0.25">
      <c r="A1108" s="8"/>
      <c r="B1108" s="8"/>
      <c r="C1108" s="8"/>
      <c r="D1108" s="8"/>
      <c r="E1108" s="8"/>
      <c r="F1108" s="67" t="s">
        <v>3740</v>
      </c>
      <c r="G1108" s="67"/>
      <c r="H1108" s="17">
        <f>SUM(H1107:H1107)</f>
        <v>24.1</v>
      </c>
    </row>
    <row r="1109" spans="1:8" ht="15" customHeight="1" x14ac:dyDescent="0.25">
      <c r="A1109" s="64" t="s">
        <v>3741</v>
      </c>
      <c r="B1109" s="64"/>
      <c r="C1109" s="65" t="s">
        <v>3</v>
      </c>
      <c r="D1109" s="65"/>
      <c r="E1109" s="12" t="s">
        <v>4</v>
      </c>
      <c r="F1109" s="12" t="s">
        <v>3725</v>
      </c>
      <c r="G1109" s="12" t="s">
        <v>3726</v>
      </c>
      <c r="H1109" s="12" t="s">
        <v>3727</v>
      </c>
    </row>
    <row r="1110" spans="1:8" ht="21" customHeight="1" x14ac:dyDescent="0.25">
      <c r="A1110" s="13" t="s">
        <v>6900</v>
      </c>
      <c r="B1110" s="14" t="s">
        <v>6901</v>
      </c>
      <c r="C1110" s="66" t="s">
        <v>17</v>
      </c>
      <c r="D1110" s="66"/>
      <c r="E1110" s="13" t="s">
        <v>25</v>
      </c>
      <c r="F1110" s="15">
        <v>1</v>
      </c>
      <c r="G1110" s="16">
        <v>0.27</v>
      </c>
      <c r="H1110" s="16">
        <f>TRUNC(TRUNC(F1110,8)*G1110,2)</f>
        <v>0.27</v>
      </c>
    </row>
    <row r="1111" spans="1:8" ht="15" customHeight="1" x14ac:dyDescent="0.25">
      <c r="A1111" s="8"/>
      <c r="B1111" s="8"/>
      <c r="C1111" s="8"/>
      <c r="D1111" s="8"/>
      <c r="E1111" s="8"/>
      <c r="F1111" s="67" t="s">
        <v>3744</v>
      </c>
      <c r="G1111" s="67"/>
      <c r="H1111" s="17">
        <f>SUM(H1110:H1110)</f>
        <v>0.27</v>
      </c>
    </row>
    <row r="1112" spans="1:8" ht="15" customHeight="1" x14ac:dyDescent="0.25">
      <c r="A1112" s="8"/>
      <c r="B1112" s="8"/>
      <c r="C1112" s="8"/>
      <c r="D1112" s="8"/>
      <c r="E1112" s="8"/>
      <c r="F1112" s="68" t="s">
        <v>3745</v>
      </c>
      <c r="G1112" s="68"/>
      <c r="H1112" s="4">
        <f>ROUND(SUM(H1105,H1108,H1111),2)</f>
        <v>33.340000000000003</v>
      </c>
    </row>
    <row r="1113" spans="1:8" ht="9.9499999999999993" customHeight="1" x14ac:dyDescent="0.25">
      <c r="A1113" s="8"/>
      <c r="B1113" s="8"/>
      <c r="C1113" s="8"/>
      <c r="D1113" s="8"/>
      <c r="E1113" s="8"/>
      <c r="F1113" s="62"/>
      <c r="G1113" s="62"/>
      <c r="H1113" s="62"/>
    </row>
    <row r="1114" spans="1:8" ht="20.100000000000001" customHeight="1" x14ac:dyDescent="0.25">
      <c r="A1114" s="63" t="s">
        <v>5371</v>
      </c>
      <c r="B1114" s="63"/>
      <c r="C1114" s="63"/>
      <c r="D1114" s="63"/>
      <c r="E1114" s="63"/>
      <c r="F1114" s="63"/>
      <c r="G1114" s="63"/>
      <c r="H1114" s="63"/>
    </row>
    <row r="1115" spans="1:8" ht="15" customHeight="1" x14ac:dyDescent="0.25">
      <c r="A1115" s="64" t="s">
        <v>3887</v>
      </c>
      <c r="B1115" s="64"/>
      <c r="C1115" s="65" t="s">
        <v>3</v>
      </c>
      <c r="D1115" s="65"/>
      <c r="E1115" s="12" t="s">
        <v>4</v>
      </c>
      <c r="F1115" s="12" t="s">
        <v>3725</v>
      </c>
      <c r="G1115" s="12" t="s">
        <v>3726</v>
      </c>
      <c r="H1115" s="12" t="s">
        <v>3727</v>
      </c>
    </row>
    <row r="1116" spans="1:8" ht="15" customHeight="1" x14ac:dyDescent="0.25">
      <c r="A1116" s="13" t="s">
        <v>5372</v>
      </c>
      <c r="B1116" s="14" t="s">
        <v>5373</v>
      </c>
      <c r="C1116" s="66" t="s">
        <v>17</v>
      </c>
      <c r="D1116" s="66"/>
      <c r="E1116" s="13" t="s">
        <v>72</v>
      </c>
      <c r="F1116" s="15">
        <v>1.04</v>
      </c>
      <c r="G1116" s="16">
        <v>1.82</v>
      </c>
      <c r="H1116" s="16">
        <f>TRUNC(TRUNC(F1116,8)*G1116,2)</f>
        <v>1.89</v>
      </c>
    </row>
    <row r="1117" spans="1:8" ht="15" customHeight="1" x14ac:dyDescent="0.25">
      <c r="A1117" s="8"/>
      <c r="B1117" s="8"/>
      <c r="C1117" s="8"/>
      <c r="D1117" s="8"/>
      <c r="E1117" s="8"/>
      <c r="F1117" s="67" t="s">
        <v>3896</v>
      </c>
      <c r="G1117" s="67"/>
      <c r="H1117" s="17">
        <f>SUM(H1116:H1116)</f>
        <v>1.89</v>
      </c>
    </row>
    <row r="1118" spans="1:8" ht="15" customHeight="1" x14ac:dyDescent="0.25">
      <c r="A1118" s="64" t="s">
        <v>3872</v>
      </c>
      <c r="B1118" s="64"/>
      <c r="C1118" s="65" t="s">
        <v>3</v>
      </c>
      <c r="D1118" s="65"/>
      <c r="E1118" s="12" t="s">
        <v>4</v>
      </c>
      <c r="F1118" s="12" t="s">
        <v>3725</v>
      </c>
      <c r="G1118" s="12" t="s">
        <v>3726</v>
      </c>
      <c r="H1118" s="12" t="s">
        <v>3727</v>
      </c>
    </row>
    <row r="1119" spans="1:8" ht="15" customHeight="1" x14ac:dyDescent="0.25">
      <c r="A1119" s="13" t="s">
        <v>3948</v>
      </c>
      <c r="B1119" s="14" t="s">
        <v>3949</v>
      </c>
      <c r="C1119" s="66" t="s">
        <v>17</v>
      </c>
      <c r="D1119" s="66"/>
      <c r="E1119" s="13" t="s">
        <v>25</v>
      </c>
      <c r="F1119" s="15">
        <v>1.4E-2</v>
      </c>
      <c r="G1119" s="16">
        <v>33.520000000000003</v>
      </c>
      <c r="H1119" s="16">
        <f>TRUNC(TRUNC(F1119,8)*G1119,2)</f>
        <v>0.46</v>
      </c>
    </row>
    <row r="1120" spans="1:8" ht="15" customHeight="1" x14ac:dyDescent="0.25">
      <c r="A1120" s="13" t="s">
        <v>3899</v>
      </c>
      <c r="B1120" s="14" t="s">
        <v>3900</v>
      </c>
      <c r="C1120" s="66" t="s">
        <v>17</v>
      </c>
      <c r="D1120" s="66"/>
      <c r="E1120" s="13" t="s">
        <v>25</v>
      </c>
      <c r="F1120" s="15">
        <v>5.0000000000000001E-3</v>
      </c>
      <c r="G1120" s="16">
        <v>24.37</v>
      </c>
      <c r="H1120" s="16">
        <f>TRUNC(TRUNC(F1120,8)*G1120,2)</f>
        <v>0.12</v>
      </c>
    </row>
    <row r="1121" spans="1:8" ht="18" customHeight="1" x14ac:dyDescent="0.25">
      <c r="A1121" s="8"/>
      <c r="B1121" s="8"/>
      <c r="C1121" s="8"/>
      <c r="D1121" s="8"/>
      <c r="E1121" s="8"/>
      <c r="F1121" s="67" t="s">
        <v>3875</v>
      </c>
      <c r="G1121" s="67"/>
      <c r="H1121" s="17">
        <f>SUM(H1119:H1120)</f>
        <v>0.58000000000000007</v>
      </c>
    </row>
    <row r="1122" spans="1:8" ht="15" customHeight="1" x14ac:dyDescent="0.25">
      <c r="A1122" s="8"/>
      <c r="B1122" s="8"/>
      <c r="C1122" s="8"/>
      <c r="D1122" s="8"/>
      <c r="E1122" s="8"/>
      <c r="F1122" s="68" t="s">
        <v>3745</v>
      </c>
      <c r="G1122" s="68"/>
      <c r="H1122" s="4">
        <f>ROUND(SUM(H1117,H1121),2)</f>
        <v>2.4700000000000002</v>
      </c>
    </row>
    <row r="1123" spans="1:8" ht="9.9499999999999993" customHeight="1" x14ac:dyDescent="0.25">
      <c r="A1123" s="8"/>
      <c r="B1123" s="8"/>
      <c r="C1123" s="8"/>
      <c r="D1123" s="8"/>
      <c r="E1123" s="8"/>
      <c r="F1123" s="62"/>
      <c r="G1123" s="62"/>
      <c r="H1123" s="62"/>
    </row>
    <row r="1124" spans="1:8" ht="20.100000000000001" customHeight="1" x14ac:dyDescent="0.25">
      <c r="A1124" s="63" t="s">
        <v>6902</v>
      </c>
      <c r="B1124" s="63"/>
      <c r="C1124" s="63"/>
      <c r="D1124" s="63"/>
      <c r="E1124" s="63"/>
      <c r="F1124" s="63"/>
      <c r="G1124" s="63"/>
      <c r="H1124" s="63"/>
    </row>
    <row r="1125" spans="1:8" ht="15" customHeight="1" x14ac:dyDescent="0.25">
      <c r="A1125" s="64" t="s">
        <v>3872</v>
      </c>
      <c r="B1125" s="64"/>
      <c r="C1125" s="65" t="s">
        <v>3</v>
      </c>
      <c r="D1125" s="65"/>
      <c r="E1125" s="12" t="s">
        <v>4</v>
      </c>
      <c r="F1125" s="12" t="s">
        <v>3725</v>
      </c>
      <c r="G1125" s="12" t="s">
        <v>3726</v>
      </c>
      <c r="H1125" s="12" t="s">
        <v>3727</v>
      </c>
    </row>
    <row r="1126" spans="1:8" ht="21" customHeight="1" x14ac:dyDescent="0.25">
      <c r="A1126" s="13" t="s">
        <v>6903</v>
      </c>
      <c r="B1126" s="14" t="s">
        <v>6904</v>
      </c>
      <c r="C1126" s="66" t="s">
        <v>17</v>
      </c>
      <c r="D1126" s="66"/>
      <c r="E1126" s="13" t="s">
        <v>25</v>
      </c>
      <c r="F1126" s="15">
        <v>1</v>
      </c>
      <c r="G1126" s="16">
        <v>36.11</v>
      </c>
      <c r="H1126" s="16">
        <f>TRUNC(TRUNC(F1126,8)*G1126,2)</f>
        <v>36.11</v>
      </c>
    </row>
    <row r="1127" spans="1:8" ht="18" customHeight="1" x14ac:dyDescent="0.25">
      <c r="A1127" s="8"/>
      <c r="B1127" s="8"/>
      <c r="C1127" s="8"/>
      <c r="D1127" s="8"/>
      <c r="E1127" s="8"/>
      <c r="F1127" s="67" t="s">
        <v>3875</v>
      </c>
      <c r="G1127" s="67"/>
      <c r="H1127" s="17">
        <f>SUM(H1126:H1126)</f>
        <v>36.11</v>
      </c>
    </row>
    <row r="1128" spans="1:8" ht="15" customHeight="1" x14ac:dyDescent="0.25">
      <c r="A1128" s="64" t="s">
        <v>3741</v>
      </c>
      <c r="B1128" s="64"/>
      <c r="C1128" s="65" t="s">
        <v>3</v>
      </c>
      <c r="D1128" s="65"/>
      <c r="E1128" s="12" t="s">
        <v>4</v>
      </c>
      <c r="F1128" s="12" t="s">
        <v>3725</v>
      </c>
      <c r="G1128" s="12" t="s">
        <v>3726</v>
      </c>
      <c r="H1128" s="12" t="s">
        <v>3727</v>
      </c>
    </row>
    <row r="1129" spans="1:8" ht="45.95" customHeight="1" x14ac:dyDescent="0.25">
      <c r="A1129" s="13" t="s">
        <v>6905</v>
      </c>
      <c r="B1129" s="14" t="s">
        <v>6906</v>
      </c>
      <c r="C1129" s="66" t="s">
        <v>17</v>
      </c>
      <c r="D1129" s="66"/>
      <c r="E1129" s="13" t="s">
        <v>25</v>
      </c>
      <c r="F1129" s="15">
        <v>1</v>
      </c>
      <c r="G1129" s="16">
        <v>27.75</v>
      </c>
      <c r="H1129" s="16">
        <f>TRUNC(TRUNC(F1129,8)*G1129,2)</f>
        <v>27.75</v>
      </c>
    </row>
    <row r="1130" spans="1:8" ht="45.95" customHeight="1" x14ac:dyDescent="0.25">
      <c r="A1130" s="13" t="s">
        <v>6907</v>
      </c>
      <c r="B1130" s="14" t="s">
        <v>6908</v>
      </c>
      <c r="C1130" s="66" t="s">
        <v>17</v>
      </c>
      <c r="D1130" s="66"/>
      <c r="E1130" s="13" t="s">
        <v>25</v>
      </c>
      <c r="F1130" s="15">
        <v>1</v>
      </c>
      <c r="G1130" s="16">
        <v>4.37</v>
      </c>
      <c r="H1130" s="16">
        <f>TRUNC(TRUNC(F1130,8)*G1130,2)</f>
        <v>4.37</v>
      </c>
    </row>
    <row r="1131" spans="1:8" ht="45.95" customHeight="1" x14ac:dyDescent="0.25">
      <c r="A1131" s="13" t="s">
        <v>6909</v>
      </c>
      <c r="B1131" s="14" t="s">
        <v>6910</v>
      </c>
      <c r="C1131" s="66" t="s">
        <v>17</v>
      </c>
      <c r="D1131" s="66"/>
      <c r="E1131" s="13" t="s">
        <v>25</v>
      </c>
      <c r="F1131" s="15">
        <v>1</v>
      </c>
      <c r="G1131" s="16">
        <v>10.84</v>
      </c>
      <c r="H1131" s="16">
        <f>TRUNC(TRUNC(F1131,8)*G1131,2)</f>
        <v>10.84</v>
      </c>
    </row>
    <row r="1132" spans="1:8" ht="15" customHeight="1" x14ac:dyDescent="0.25">
      <c r="A1132" s="8"/>
      <c r="B1132" s="8"/>
      <c r="C1132" s="8"/>
      <c r="D1132" s="8"/>
      <c r="E1132" s="8"/>
      <c r="F1132" s="67" t="s">
        <v>3744</v>
      </c>
      <c r="G1132" s="67"/>
      <c r="H1132" s="17">
        <f>SUM(H1129:H1131)</f>
        <v>42.959999999999994</v>
      </c>
    </row>
    <row r="1133" spans="1:8" ht="15" customHeight="1" x14ac:dyDescent="0.25">
      <c r="A1133" s="8"/>
      <c r="B1133" s="8"/>
      <c r="C1133" s="8"/>
      <c r="D1133" s="8"/>
      <c r="E1133" s="8"/>
      <c r="F1133" s="68" t="s">
        <v>3745</v>
      </c>
      <c r="G1133" s="68"/>
      <c r="H1133" s="4">
        <f>ROUND(SUM(H1127,H1132),2)</f>
        <v>79.069999999999993</v>
      </c>
    </row>
    <row r="1134" spans="1:8" ht="9.9499999999999993" customHeight="1" x14ac:dyDescent="0.25">
      <c r="A1134" s="8"/>
      <c r="B1134" s="8"/>
      <c r="C1134" s="8"/>
      <c r="D1134" s="8"/>
      <c r="E1134" s="8"/>
      <c r="F1134" s="62"/>
      <c r="G1134" s="62"/>
      <c r="H1134" s="62"/>
    </row>
    <row r="1135" spans="1:8" ht="20.100000000000001" customHeight="1" x14ac:dyDescent="0.25">
      <c r="A1135" s="63" t="s">
        <v>6911</v>
      </c>
      <c r="B1135" s="63"/>
      <c r="C1135" s="63"/>
      <c r="D1135" s="63"/>
      <c r="E1135" s="63"/>
      <c r="F1135" s="63"/>
      <c r="G1135" s="63"/>
      <c r="H1135" s="63"/>
    </row>
    <row r="1136" spans="1:8" ht="15" customHeight="1" x14ac:dyDescent="0.25">
      <c r="A1136" s="64" t="s">
        <v>3872</v>
      </c>
      <c r="B1136" s="64"/>
      <c r="C1136" s="65" t="s">
        <v>3</v>
      </c>
      <c r="D1136" s="65"/>
      <c r="E1136" s="12" t="s">
        <v>4</v>
      </c>
      <c r="F1136" s="12" t="s">
        <v>3725</v>
      </c>
      <c r="G1136" s="12" t="s">
        <v>3726</v>
      </c>
      <c r="H1136" s="12" t="s">
        <v>3727</v>
      </c>
    </row>
    <row r="1137" spans="1:8" ht="21" customHeight="1" x14ac:dyDescent="0.25">
      <c r="A1137" s="13" t="s">
        <v>6903</v>
      </c>
      <c r="B1137" s="14" t="s">
        <v>6904</v>
      </c>
      <c r="C1137" s="66" t="s">
        <v>17</v>
      </c>
      <c r="D1137" s="66"/>
      <c r="E1137" s="13" t="s">
        <v>25</v>
      </c>
      <c r="F1137" s="15">
        <v>1</v>
      </c>
      <c r="G1137" s="16">
        <v>36.11</v>
      </c>
      <c r="H1137" s="16">
        <f>TRUNC(TRUNC(F1137,8)*G1137,2)</f>
        <v>36.11</v>
      </c>
    </row>
    <row r="1138" spans="1:8" ht="18" customHeight="1" x14ac:dyDescent="0.25">
      <c r="A1138" s="8"/>
      <c r="B1138" s="8"/>
      <c r="C1138" s="8"/>
      <c r="D1138" s="8"/>
      <c r="E1138" s="8"/>
      <c r="F1138" s="67" t="s">
        <v>3875</v>
      </c>
      <c r="G1138" s="67"/>
      <c r="H1138" s="17">
        <f>SUM(H1137:H1137)</f>
        <v>36.11</v>
      </c>
    </row>
    <row r="1139" spans="1:8" ht="15" customHeight="1" x14ac:dyDescent="0.25">
      <c r="A1139" s="64" t="s">
        <v>3741</v>
      </c>
      <c r="B1139" s="64"/>
      <c r="C1139" s="65" t="s">
        <v>3</v>
      </c>
      <c r="D1139" s="65"/>
      <c r="E1139" s="12" t="s">
        <v>4</v>
      </c>
      <c r="F1139" s="12" t="s">
        <v>3725</v>
      </c>
      <c r="G1139" s="12" t="s">
        <v>3726</v>
      </c>
      <c r="H1139" s="12" t="s">
        <v>3727</v>
      </c>
    </row>
    <row r="1140" spans="1:8" ht="45.95" customHeight="1" x14ac:dyDescent="0.25">
      <c r="A1140" s="13" t="s">
        <v>6905</v>
      </c>
      <c r="B1140" s="14" t="s">
        <v>6906</v>
      </c>
      <c r="C1140" s="66" t="s">
        <v>17</v>
      </c>
      <c r="D1140" s="66"/>
      <c r="E1140" s="13" t="s">
        <v>25</v>
      </c>
      <c r="F1140" s="15">
        <v>1</v>
      </c>
      <c r="G1140" s="16">
        <v>27.75</v>
      </c>
      <c r="H1140" s="16">
        <f>TRUNC(TRUNC(F1140,8)*G1140,2)</f>
        <v>27.75</v>
      </c>
    </row>
    <row r="1141" spans="1:8" ht="45.95" customHeight="1" x14ac:dyDescent="0.25">
      <c r="A1141" s="13" t="s">
        <v>6907</v>
      </c>
      <c r="B1141" s="14" t="s">
        <v>6908</v>
      </c>
      <c r="C1141" s="66" t="s">
        <v>17</v>
      </c>
      <c r="D1141" s="66"/>
      <c r="E1141" s="13" t="s">
        <v>25</v>
      </c>
      <c r="F1141" s="15">
        <v>1</v>
      </c>
      <c r="G1141" s="16">
        <v>4.37</v>
      </c>
      <c r="H1141" s="16">
        <f>TRUNC(TRUNC(F1141,8)*G1141,2)</f>
        <v>4.37</v>
      </c>
    </row>
    <row r="1142" spans="1:8" ht="45.95" customHeight="1" x14ac:dyDescent="0.25">
      <c r="A1142" s="13" t="s">
        <v>6909</v>
      </c>
      <c r="B1142" s="14" t="s">
        <v>6910</v>
      </c>
      <c r="C1142" s="66" t="s">
        <v>17</v>
      </c>
      <c r="D1142" s="66"/>
      <c r="E1142" s="13" t="s">
        <v>25</v>
      </c>
      <c r="F1142" s="15">
        <v>1</v>
      </c>
      <c r="G1142" s="16">
        <v>10.84</v>
      </c>
      <c r="H1142" s="16">
        <f>TRUNC(TRUNC(F1142,8)*G1142,2)</f>
        <v>10.84</v>
      </c>
    </row>
    <row r="1143" spans="1:8" ht="45.95" customHeight="1" x14ac:dyDescent="0.25">
      <c r="A1143" s="13" t="s">
        <v>6912</v>
      </c>
      <c r="B1143" s="14" t="s">
        <v>6913</v>
      </c>
      <c r="C1143" s="66" t="s">
        <v>17</v>
      </c>
      <c r="D1143" s="66"/>
      <c r="E1143" s="13" t="s">
        <v>25</v>
      </c>
      <c r="F1143" s="15">
        <v>1</v>
      </c>
      <c r="G1143" s="16">
        <v>50.44</v>
      </c>
      <c r="H1143" s="16">
        <f>TRUNC(TRUNC(F1143,8)*G1143,2)</f>
        <v>50.44</v>
      </c>
    </row>
    <row r="1144" spans="1:8" ht="45.95" customHeight="1" x14ac:dyDescent="0.25">
      <c r="A1144" s="13" t="s">
        <v>6914</v>
      </c>
      <c r="B1144" s="14" t="s">
        <v>6915</v>
      </c>
      <c r="C1144" s="66" t="s">
        <v>17</v>
      </c>
      <c r="D1144" s="66"/>
      <c r="E1144" s="13" t="s">
        <v>25</v>
      </c>
      <c r="F1144" s="15">
        <v>1</v>
      </c>
      <c r="G1144" s="16">
        <v>141.25</v>
      </c>
      <c r="H1144" s="16">
        <f>TRUNC(TRUNC(F1144,8)*G1144,2)</f>
        <v>141.25</v>
      </c>
    </row>
    <row r="1145" spans="1:8" ht="15" customHeight="1" x14ac:dyDescent="0.25">
      <c r="A1145" s="8"/>
      <c r="B1145" s="8"/>
      <c r="C1145" s="8"/>
      <c r="D1145" s="8"/>
      <c r="E1145" s="8"/>
      <c r="F1145" s="67" t="s">
        <v>3744</v>
      </c>
      <c r="G1145" s="67"/>
      <c r="H1145" s="17">
        <f>SUM(H1140:H1144)</f>
        <v>234.64999999999998</v>
      </c>
    </row>
    <row r="1146" spans="1:8" ht="15" customHeight="1" x14ac:dyDescent="0.25">
      <c r="A1146" s="8"/>
      <c r="B1146" s="8"/>
      <c r="C1146" s="8"/>
      <c r="D1146" s="8"/>
      <c r="E1146" s="8"/>
      <c r="F1146" s="68" t="s">
        <v>3745</v>
      </c>
      <c r="G1146" s="68"/>
      <c r="H1146" s="4">
        <f>ROUND(SUM(H1138,H1145),2)</f>
        <v>270.76</v>
      </c>
    </row>
    <row r="1147" spans="1:8" ht="9.9499999999999993" customHeight="1" x14ac:dyDescent="0.25">
      <c r="A1147" s="8"/>
      <c r="B1147" s="8"/>
      <c r="C1147" s="8"/>
      <c r="D1147" s="8"/>
      <c r="E1147" s="8"/>
      <c r="F1147" s="62"/>
      <c r="G1147" s="62"/>
      <c r="H1147" s="62"/>
    </row>
    <row r="1148" spans="1:8" ht="20.100000000000001" customHeight="1" x14ac:dyDescent="0.25">
      <c r="A1148" s="63" t="s">
        <v>6916</v>
      </c>
      <c r="B1148" s="63"/>
      <c r="C1148" s="63"/>
      <c r="D1148" s="63"/>
      <c r="E1148" s="63"/>
      <c r="F1148" s="63"/>
      <c r="G1148" s="63"/>
      <c r="H1148" s="63"/>
    </row>
    <row r="1149" spans="1:8" ht="15" customHeight="1" x14ac:dyDescent="0.25">
      <c r="A1149" s="64" t="s">
        <v>3825</v>
      </c>
      <c r="B1149" s="64"/>
      <c r="C1149" s="65" t="s">
        <v>3</v>
      </c>
      <c r="D1149" s="65"/>
      <c r="E1149" s="12" t="s">
        <v>4</v>
      </c>
      <c r="F1149" s="12" t="s">
        <v>3725</v>
      </c>
      <c r="G1149" s="12" t="s">
        <v>3726</v>
      </c>
      <c r="H1149" s="12" t="s">
        <v>3727</v>
      </c>
    </row>
    <row r="1150" spans="1:8" ht="21" customHeight="1" x14ac:dyDescent="0.25">
      <c r="A1150" s="13" t="s">
        <v>6917</v>
      </c>
      <c r="B1150" s="14" t="s">
        <v>6918</v>
      </c>
      <c r="C1150" s="66" t="s">
        <v>17</v>
      </c>
      <c r="D1150" s="66"/>
      <c r="E1150" s="13" t="s">
        <v>61</v>
      </c>
      <c r="F1150" s="15">
        <v>6.0300000000000002E-5</v>
      </c>
      <c r="G1150" s="16">
        <v>58454.1</v>
      </c>
      <c r="H1150" s="16">
        <f>TRUNC(TRUNC(F1150,8)*G1150,2)</f>
        <v>3.52</v>
      </c>
    </row>
    <row r="1151" spans="1:8" ht="38.1" customHeight="1" x14ac:dyDescent="0.25">
      <c r="A1151" s="13" t="s">
        <v>6919</v>
      </c>
      <c r="B1151" s="14" t="s">
        <v>6920</v>
      </c>
      <c r="C1151" s="66" t="s">
        <v>17</v>
      </c>
      <c r="D1151" s="66"/>
      <c r="E1151" s="13" t="s">
        <v>61</v>
      </c>
      <c r="F1151" s="15">
        <v>3.4199999999999998E-5</v>
      </c>
      <c r="G1151" s="16">
        <v>708565.85</v>
      </c>
      <c r="H1151" s="16">
        <f>TRUNC(TRUNC(F1151,8)*G1151,2)</f>
        <v>24.23</v>
      </c>
    </row>
    <row r="1152" spans="1:8" ht="15" customHeight="1" x14ac:dyDescent="0.25">
      <c r="A1152" s="8"/>
      <c r="B1152" s="8"/>
      <c r="C1152" s="8"/>
      <c r="D1152" s="8"/>
      <c r="E1152" s="8"/>
      <c r="F1152" s="67" t="s">
        <v>3830</v>
      </c>
      <c r="G1152" s="67"/>
      <c r="H1152" s="17">
        <f>SUM(H1150:H1151)</f>
        <v>27.75</v>
      </c>
    </row>
    <row r="1153" spans="1:8" ht="15" customHeight="1" x14ac:dyDescent="0.25">
      <c r="A1153" s="8"/>
      <c r="B1153" s="8"/>
      <c r="C1153" s="8"/>
      <c r="D1153" s="8"/>
      <c r="E1153" s="8"/>
      <c r="F1153" s="68" t="s">
        <v>3745</v>
      </c>
      <c r="G1153" s="68"/>
      <c r="H1153" s="4">
        <f>ROUND(SUM(H1152),2)</f>
        <v>27.75</v>
      </c>
    </row>
    <row r="1154" spans="1:8" ht="9.9499999999999993" customHeight="1" x14ac:dyDescent="0.25">
      <c r="A1154" s="8"/>
      <c r="B1154" s="8"/>
      <c r="C1154" s="8"/>
      <c r="D1154" s="8"/>
      <c r="E1154" s="8"/>
      <c r="F1154" s="62"/>
      <c r="G1154" s="62"/>
      <c r="H1154" s="62"/>
    </row>
    <row r="1155" spans="1:8" ht="20.100000000000001" customHeight="1" x14ac:dyDescent="0.25">
      <c r="A1155" s="63" t="s">
        <v>6921</v>
      </c>
      <c r="B1155" s="63"/>
      <c r="C1155" s="63"/>
      <c r="D1155" s="63"/>
      <c r="E1155" s="63"/>
      <c r="F1155" s="63"/>
      <c r="G1155" s="63"/>
      <c r="H1155" s="63"/>
    </row>
    <row r="1156" spans="1:8" ht="15" customHeight="1" x14ac:dyDescent="0.25">
      <c r="A1156" s="64" t="s">
        <v>3825</v>
      </c>
      <c r="B1156" s="64"/>
      <c r="C1156" s="65" t="s">
        <v>3</v>
      </c>
      <c r="D1156" s="65"/>
      <c r="E1156" s="12" t="s">
        <v>4</v>
      </c>
      <c r="F1156" s="12" t="s">
        <v>3725</v>
      </c>
      <c r="G1156" s="12" t="s">
        <v>3726</v>
      </c>
      <c r="H1156" s="12" t="s">
        <v>3727</v>
      </c>
    </row>
    <row r="1157" spans="1:8" ht="21" customHeight="1" x14ac:dyDescent="0.25">
      <c r="A1157" s="13" t="s">
        <v>6917</v>
      </c>
      <c r="B1157" s="14" t="s">
        <v>6918</v>
      </c>
      <c r="C1157" s="66" t="s">
        <v>17</v>
      </c>
      <c r="D1157" s="66"/>
      <c r="E1157" s="13" t="s">
        <v>61</v>
      </c>
      <c r="F1157" s="15">
        <v>5.9000000000000003E-6</v>
      </c>
      <c r="G1157" s="16">
        <v>58454.1</v>
      </c>
      <c r="H1157" s="16">
        <f>TRUNC(TRUNC(F1157,8)*G1157,2)</f>
        <v>0.34</v>
      </c>
    </row>
    <row r="1158" spans="1:8" ht="38.1" customHeight="1" x14ac:dyDescent="0.25">
      <c r="A1158" s="13" t="s">
        <v>6919</v>
      </c>
      <c r="B1158" s="14" t="s">
        <v>6920</v>
      </c>
      <c r="C1158" s="66" t="s">
        <v>17</v>
      </c>
      <c r="D1158" s="66"/>
      <c r="E1158" s="13" t="s">
        <v>61</v>
      </c>
      <c r="F1158" s="15">
        <v>5.6999999999999996E-6</v>
      </c>
      <c r="G1158" s="16">
        <v>708565.85</v>
      </c>
      <c r="H1158" s="16">
        <f>TRUNC(TRUNC(F1158,8)*G1158,2)</f>
        <v>4.03</v>
      </c>
    </row>
    <row r="1159" spans="1:8" ht="15" customHeight="1" x14ac:dyDescent="0.25">
      <c r="A1159" s="8"/>
      <c r="B1159" s="8"/>
      <c r="C1159" s="8"/>
      <c r="D1159" s="8"/>
      <c r="E1159" s="8"/>
      <c r="F1159" s="67" t="s">
        <v>3830</v>
      </c>
      <c r="G1159" s="67"/>
      <c r="H1159" s="17">
        <f>SUM(H1157:H1158)</f>
        <v>4.37</v>
      </c>
    </row>
    <row r="1160" spans="1:8" ht="15" customHeight="1" x14ac:dyDescent="0.25">
      <c r="A1160" s="8"/>
      <c r="B1160" s="8"/>
      <c r="C1160" s="8"/>
      <c r="D1160" s="8"/>
      <c r="E1160" s="8"/>
      <c r="F1160" s="68" t="s">
        <v>3745</v>
      </c>
      <c r="G1160" s="68"/>
      <c r="H1160" s="4">
        <f>ROUND(SUM(H1159),2)</f>
        <v>4.37</v>
      </c>
    </row>
    <row r="1161" spans="1:8" ht="9.9499999999999993" customHeight="1" x14ac:dyDescent="0.25">
      <c r="A1161" s="8"/>
      <c r="B1161" s="8"/>
      <c r="C1161" s="8"/>
      <c r="D1161" s="8"/>
      <c r="E1161" s="8"/>
      <c r="F1161" s="62"/>
      <c r="G1161" s="62"/>
      <c r="H1161" s="62"/>
    </row>
    <row r="1162" spans="1:8" ht="20.100000000000001" customHeight="1" x14ac:dyDescent="0.25">
      <c r="A1162" s="63" t="s">
        <v>6922</v>
      </c>
      <c r="B1162" s="63"/>
      <c r="C1162" s="63"/>
      <c r="D1162" s="63"/>
      <c r="E1162" s="63"/>
      <c r="F1162" s="63"/>
      <c r="G1162" s="63"/>
      <c r="H1162" s="63"/>
    </row>
    <row r="1163" spans="1:8" ht="15" customHeight="1" x14ac:dyDescent="0.25">
      <c r="A1163" s="64" t="s">
        <v>3825</v>
      </c>
      <c r="B1163" s="64"/>
      <c r="C1163" s="65" t="s">
        <v>3</v>
      </c>
      <c r="D1163" s="65"/>
      <c r="E1163" s="12" t="s">
        <v>4</v>
      </c>
      <c r="F1163" s="12" t="s">
        <v>3725</v>
      </c>
      <c r="G1163" s="12" t="s">
        <v>3726</v>
      </c>
      <c r="H1163" s="12" t="s">
        <v>3727</v>
      </c>
    </row>
    <row r="1164" spans="1:8" ht="21" customHeight="1" x14ac:dyDescent="0.25">
      <c r="A1164" s="13" t="s">
        <v>6917</v>
      </c>
      <c r="B1164" s="14" t="s">
        <v>6918</v>
      </c>
      <c r="C1164" s="66" t="s">
        <v>17</v>
      </c>
      <c r="D1164" s="66"/>
      <c r="E1164" s="13" t="s">
        <v>61</v>
      </c>
      <c r="F1164" s="15">
        <v>1.4600000000000001E-5</v>
      </c>
      <c r="G1164" s="16">
        <v>58454.1</v>
      </c>
      <c r="H1164" s="16">
        <f>TRUNC(TRUNC(F1164,8)*G1164,2)</f>
        <v>0.85</v>
      </c>
    </row>
    <row r="1165" spans="1:8" ht="38.1" customHeight="1" x14ac:dyDescent="0.25">
      <c r="A1165" s="13" t="s">
        <v>6919</v>
      </c>
      <c r="B1165" s="14" t="s">
        <v>6920</v>
      </c>
      <c r="C1165" s="66" t="s">
        <v>17</v>
      </c>
      <c r="D1165" s="66"/>
      <c r="E1165" s="13" t="s">
        <v>61</v>
      </c>
      <c r="F1165" s="15">
        <v>1.4100000000000001E-5</v>
      </c>
      <c r="G1165" s="16">
        <v>708565.85</v>
      </c>
      <c r="H1165" s="16">
        <f>TRUNC(TRUNC(F1165,8)*G1165,2)</f>
        <v>9.99</v>
      </c>
    </row>
    <row r="1166" spans="1:8" ht="15" customHeight="1" x14ac:dyDescent="0.25">
      <c r="A1166" s="8"/>
      <c r="B1166" s="8"/>
      <c r="C1166" s="8"/>
      <c r="D1166" s="8"/>
      <c r="E1166" s="8"/>
      <c r="F1166" s="67" t="s">
        <v>3830</v>
      </c>
      <c r="G1166" s="67"/>
      <c r="H1166" s="17">
        <f>SUM(H1164:H1165)</f>
        <v>10.84</v>
      </c>
    </row>
    <row r="1167" spans="1:8" ht="15" customHeight="1" x14ac:dyDescent="0.25">
      <c r="A1167" s="8"/>
      <c r="B1167" s="8"/>
      <c r="C1167" s="8"/>
      <c r="D1167" s="8"/>
      <c r="E1167" s="8"/>
      <c r="F1167" s="68" t="s">
        <v>3745</v>
      </c>
      <c r="G1167" s="68"/>
      <c r="H1167" s="4">
        <f>ROUND(SUM(H1166),2)</f>
        <v>10.84</v>
      </c>
    </row>
    <row r="1168" spans="1:8" ht="9.9499999999999993" customHeight="1" x14ac:dyDescent="0.25">
      <c r="A1168" s="8"/>
      <c r="B1168" s="8"/>
      <c r="C1168" s="8"/>
      <c r="D1168" s="8"/>
      <c r="E1168" s="8"/>
      <c r="F1168" s="62"/>
      <c r="G1168" s="62"/>
      <c r="H1168" s="62"/>
    </row>
    <row r="1169" spans="1:8" ht="20.100000000000001" customHeight="1" x14ac:dyDescent="0.25">
      <c r="A1169" s="63" t="s">
        <v>6923</v>
      </c>
      <c r="B1169" s="63"/>
      <c r="C1169" s="63"/>
      <c r="D1169" s="63"/>
      <c r="E1169" s="63"/>
      <c r="F1169" s="63"/>
      <c r="G1169" s="63"/>
      <c r="H1169" s="63"/>
    </row>
    <row r="1170" spans="1:8" ht="15" customHeight="1" x14ac:dyDescent="0.25">
      <c r="A1170" s="64" t="s">
        <v>3825</v>
      </c>
      <c r="B1170" s="64"/>
      <c r="C1170" s="65" t="s">
        <v>3</v>
      </c>
      <c r="D1170" s="65"/>
      <c r="E1170" s="12" t="s">
        <v>4</v>
      </c>
      <c r="F1170" s="12" t="s">
        <v>3725</v>
      </c>
      <c r="G1170" s="12" t="s">
        <v>3726</v>
      </c>
      <c r="H1170" s="12" t="s">
        <v>3727</v>
      </c>
    </row>
    <row r="1171" spans="1:8" ht="21" customHeight="1" x14ac:dyDescent="0.25">
      <c r="A1171" s="13" t="s">
        <v>6917</v>
      </c>
      <c r="B1171" s="14" t="s">
        <v>6918</v>
      </c>
      <c r="C1171" s="66" t="s">
        <v>17</v>
      </c>
      <c r="D1171" s="66"/>
      <c r="E1171" s="13" t="s">
        <v>61</v>
      </c>
      <c r="F1171" s="15">
        <v>8.4900000000000004E-5</v>
      </c>
      <c r="G1171" s="16">
        <v>58454.1</v>
      </c>
      <c r="H1171" s="16">
        <f>TRUNC(TRUNC(F1171,8)*G1171,2)</f>
        <v>4.96</v>
      </c>
    </row>
    <row r="1172" spans="1:8" ht="38.1" customHeight="1" x14ac:dyDescent="0.25">
      <c r="A1172" s="13" t="s">
        <v>6919</v>
      </c>
      <c r="B1172" s="14" t="s">
        <v>6920</v>
      </c>
      <c r="C1172" s="66" t="s">
        <v>17</v>
      </c>
      <c r="D1172" s="66"/>
      <c r="E1172" s="13" t="s">
        <v>61</v>
      </c>
      <c r="F1172" s="15">
        <v>6.4200000000000002E-5</v>
      </c>
      <c r="G1172" s="16">
        <v>708565.85</v>
      </c>
      <c r="H1172" s="16">
        <f>TRUNC(TRUNC(F1172,8)*G1172,2)</f>
        <v>45.48</v>
      </c>
    </row>
    <row r="1173" spans="1:8" ht="15" customHeight="1" x14ac:dyDescent="0.25">
      <c r="A1173" s="8"/>
      <c r="B1173" s="8"/>
      <c r="C1173" s="8"/>
      <c r="D1173" s="8"/>
      <c r="E1173" s="8"/>
      <c r="F1173" s="67" t="s">
        <v>3830</v>
      </c>
      <c r="G1173" s="67"/>
      <c r="H1173" s="17">
        <f>SUM(H1171:H1172)</f>
        <v>50.44</v>
      </c>
    </row>
    <row r="1174" spans="1:8" ht="15" customHeight="1" x14ac:dyDescent="0.25">
      <c r="A1174" s="8"/>
      <c r="B1174" s="8"/>
      <c r="C1174" s="8"/>
      <c r="D1174" s="8"/>
      <c r="E1174" s="8"/>
      <c r="F1174" s="68" t="s">
        <v>3745</v>
      </c>
      <c r="G1174" s="68"/>
      <c r="H1174" s="4">
        <f>ROUND(SUM(H1173),2)</f>
        <v>50.44</v>
      </c>
    </row>
    <row r="1175" spans="1:8" ht="9.9499999999999993" customHeight="1" x14ac:dyDescent="0.25">
      <c r="A1175" s="8"/>
      <c r="B1175" s="8"/>
      <c r="C1175" s="8"/>
      <c r="D1175" s="8"/>
      <c r="E1175" s="8"/>
      <c r="F1175" s="62"/>
      <c r="G1175" s="62"/>
      <c r="H1175" s="62"/>
    </row>
    <row r="1176" spans="1:8" ht="20.100000000000001" customHeight="1" x14ac:dyDescent="0.25">
      <c r="A1176" s="63" t="s">
        <v>6924</v>
      </c>
      <c r="B1176" s="63"/>
      <c r="C1176" s="63"/>
      <c r="D1176" s="63"/>
      <c r="E1176" s="63"/>
      <c r="F1176" s="63"/>
      <c r="G1176" s="63"/>
      <c r="H1176" s="63"/>
    </row>
    <row r="1177" spans="1:8" ht="15" customHeight="1" x14ac:dyDescent="0.25">
      <c r="A1177" s="64" t="s">
        <v>3887</v>
      </c>
      <c r="B1177" s="64"/>
      <c r="C1177" s="65" t="s">
        <v>3</v>
      </c>
      <c r="D1177" s="65"/>
      <c r="E1177" s="12" t="s">
        <v>4</v>
      </c>
      <c r="F1177" s="12" t="s">
        <v>3725</v>
      </c>
      <c r="G1177" s="12" t="s">
        <v>3726</v>
      </c>
      <c r="H1177" s="12" t="s">
        <v>3727</v>
      </c>
    </row>
    <row r="1178" spans="1:8" ht="21" customHeight="1" x14ac:dyDescent="0.25">
      <c r="A1178" s="13" t="s">
        <v>6925</v>
      </c>
      <c r="B1178" s="14" t="s">
        <v>6926</v>
      </c>
      <c r="C1178" s="66" t="s">
        <v>17</v>
      </c>
      <c r="D1178" s="66"/>
      <c r="E1178" s="13" t="s">
        <v>4149</v>
      </c>
      <c r="F1178" s="15">
        <v>23.7</v>
      </c>
      <c r="G1178" s="16">
        <v>5.96</v>
      </c>
      <c r="H1178" s="16">
        <f>TRUNC(TRUNC(F1178,8)*G1178,2)</f>
        <v>141.25</v>
      </c>
    </row>
    <row r="1179" spans="1:8" ht="15" customHeight="1" x14ac:dyDescent="0.25">
      <c r="A1179" s="8"/>
      <c r="B1179" s="8"/>
      <c r="C1179" s="8"/>
      <c r="D1179" s="8"/>
      <c r="E1179" s="8"/>
      <c r="F1179" s="67" t="s">
        <v>3896</v>
      </c>
      <c r="G1179" s="67"/>
      <c r="H1179" s="17">
        <f>SUM(H1178:H1178)</f>
        <v>141.25</v>
      </c>
    </row>
    <row r="1180" spans="1:8" ht="15" customHeight="1" x14ac:dyDescent="0.25">
      <c r="A1180" s="8"/>
      <c r="B1180" s="8"/>
      <c r="C1180" s="8"/>
      <c r="D1180" s="8"/>
      <c r="E1180" s="8"/>
      <c r="F1180" s="68" t="s">
        <v>3745</v>
      </c>
      <c r="G1180" s="68"/>
      <c r="H1180" s="4">
        <f>ROUND(SUM(H1179),2)</f>
        <v>141.25</v>
      </c>
    </row>
    <row r="1181" spans="1:8" ht="9.9499999999999993" customHeight="1" x14ac:dyDescent="0.25">
      <c r="A1181" s="8"/>
      <c r="B1181" s="8"/>
      <c r="C1181" s="8"/>
      <c r="D1181" s="8"/>
      <c r="E1181" s="8"/>
      <c r="F1181" s="62"/>
      <c r="G1181" s="62"/>
      <c r="H1181" s="62"/>
    </row>
    <row r="1182" spans="1:8" ht="20.100000000000001" customHeight="1" x14ac:dyDescent="0.25">
      <c r="A1182" s="63" t="s">
        <v>6927</v>
      </c>
      <c r="B1182" s="63"/>
      <c r="C1182" s="63"/>
      <c r="D1182" s="63"/>
      <c r="E1182" s="63"/>
      <c r="F1182" s="63"/>
      <c r="G1182" s="63"/>
      <c r="H1182" s="63"/>
    </row>
    <row r="1183" spans="1:8" ht="15" customHeight="1" x14ac:dyDescent="0.25">
      <c r="A1183" s="64" t="s">
        <v>3872</v>
      </c>
      <c r="B1183" s="64"/>
      <c r="C1183" s="65" t="s">
        <v>3</v>
      </c>
      <c r="D1183" s="65"/>
      <c r="E1183" s="12" t="s">
        <v>4</v>
      </c>
      <c r="F1183" s="12" t="s">
        <v>3725</v>
      </c>
      <c r="G1183" s="12" t="s">
        <v>3726</v>
      </c>
      <c r="H1183" s="12" t="s">
        <v>3727</v>
      </c>
    </row>
    <row r="1184" spans="1:8" ht="21" customHeight="1" x14ac:dyDescent="0.25">
      <c r="A1184" s="13" t="s">
        <v>6903</v>
      </c>
      <c r="B1184" s="14" t="s">
        <v>6904</v>
      </c>
      <c r="C1184" s="66" t="s">
        <v>17</v>
      </c>
      <c r="D1184" s="66"/>
      <c r="E1184" s="13" t="s">
        <v>25</v>
      </c>
      <c r="F1184" s="15">
        <v>1</v>
      </c>
      <c r="G1184" s="16">
        <v>36.11</v>
      </c>
      <c r="H1184" s="16">
        <f>TRUNC(TRUNC(F1184,8)*G1184,2)</f>
        <v>36.11</v>
      </c>
    </row>
    <row r="1185" spans="1:8" ht="18" customHeight="1" x14ac:dyDescent="0.25">
      <c r="A1185" s="8"/>
      <c r="B1185" s="8"/>
      <c r="C1185" s="8"/>
      <c r="D1185" s="8"/>
      <c r="E1185" s="8"/>
      <c r="F1185" s="67" t="s">
        <v>3875</v>
      </c>
      <c r="G1185" s="67"/>
      <c r="H1185" s="17">
        <f>SUM(H1184:H1184)</f>
        <v>36.11</v>
      </c>
    </row>
    <row r="1186" spans="1:8" ht="15" customHeight="1" x14ac:dyDescent="0.25">
      <c r="A1186" s="64" t="s">
        <v>3741</v>
      </c>
      <c r="B1186" s="64"/>
      <c r="C1186" s="65" t="s">
        <v>3</v>
      </c>
      <c r="D1186" s="65"/>
      <c r="E1186" s="12" t="s">
        <v>4</v>
      </c>
      <c r="F1186" s="12" t="s">
        <v>3725</v>
      </c>
      <c r="G1186" s="12" t="s">
        <v>3726</v>
      </c>
      <c r="H1186" s="12" t="s">
        <v>3727</v>
      </c>
    </row>
    <row r="1187" spans="1:8" ht="38.1" customHeight="1" x14ac:dyDescent="0.25">
      <c r="A1187" s="13" t="s">
        <v>6928</v>
      </c>
      <c r="B1187" s="14" t="s">
        <v>6929</v>
      </c>
      <c r="C1187" s="66" t="s">
        <v>17</v>
      </c>
      <c r="D1187" s="66"/>
      <c r="E1187" s="13" t="s">
        <v>25</v>
      </c>
      <c r="F1187" s="15">
        <v>1</v>
      </c>
      <c r="G1187" s="16">
        <v>34.96</v>
      </c>
      <c r="H1187" s="16">
        <f>TRUNC(TRUNC(F1187,8)*G1187,2)</f>
        <v>34.96</v>
      </c>
    </row>
    <row r="1188" spans="1:8" ht="45.95" customHeight="1" x14ac:dyDescent="0.25">
      <c r="A1188" s="13" t="s">
        <v>6930</v>
      </c>
      <c r="B1188" s="14" t="s">
        <v>6931</v>
      </c>
      <c r="C1188" s="66" t="s">
        <v>17</v>
      </c>
      <c r="D1188" s="66"/>
      <c r="E1188" s="13" t="s">
        <v>25</v>
      </c>
      <c r="F1188" s="15">
        <v>1</v>
      </c>
      <c r="G1188" s="16">
        <v>5.1100000000000003</v>
      </c>
      <c r="H1188" s="16">
        <f>TRUNC(TRUNC(F1188,8)*G1188,2)</f>
        <v>5.1100000000000003</v>
      </c>
    </row>
    <row r="1189" spans="1:8" ht="38.1" customHeight="1" x14ac:dyDescent="0.25">
      <c r="A1189" s="13" t="s">
        <v>6932</v>
      </c>
      <c r="B1189" s="14" t="s">
        <v>6933</v>
      </c>
      <c r="C1189" s="66" t="s">
        <v>17</v>
      </c>
      <c r="D1189" s="66"/>
      <c r="E1189" s="13" t="s">
        <v>25</v>
      </c>
      <c r="F1189" s="15">
        <v>1</v>
      </c>
      <c r="G1189" s="16">
        <v>12.66</v>
      </c>
      <c r="H1189" s="16">
        <f>TRUNC(TRUNC(F1189,8)*G1189,2)</f>
        <v>12.66</v>
      </c>
    </row>
    <row r="1190" spans="1:8" ht="15" customHeight="1" x14ac:dyDescent="0.25">
      <c r="A1190" s="8"/>
      <c r="B1190" s="8"/>
      <c r="C1190" s="8"/>
      <c r="D1190" s="8"/>
      <c r="E1190" s="8"/>
      <c r="F1190" s="67" t="s">
        <v>3744</v>
      </c>
      <c r="G1190" s="67"/>
      <c r="H1190" s="17">
        <f>SUM(H1187:H1189)</f>
        <v>52.730000000000004</v>
      </c>
    </row>
    <row r="1191" spans="1:8" ht="15" customHeight="1" x14ac:dyDescent="0.25">
      <c r="A1191" s="8"/>
      <c r="B1191" s="8"/>
      <c r="C1191" s="8"/>
      <c r="D1191" s="8"/>
      <c r="E1191" s="8"/>
      <c r="F1191" s="68" t="s">
        <v>3745</v>
      </c>
      <c r="G1191" s="68"/>
      <c r="H1191" s="4">
        <f>ROUND(SUM(H1185,H1190),2)</f>
        <v>88.84</v>
      </c>
    </row>
    <row r="1192" spans="1:8" ht="9.9499999999999993" customHeight="1" x14ac:dyDescent="0.25">
      <c r="A1192" s="8"/>
      <c r="B1192" s="8"/>
      <c r="C1192" s="8"/>
      <c r="D1192" s="8"/>
      <c r="E1192" s="8"/>
      <c r="F1192" s="62"/>
      <c r="G1192" s="62"/>
      <c r="H1192" s="62"/>
    </row>
    <row r="1193" spans="1:8" ht="20.100000000000001" customHeight="1" x14ac:dyDescent="0.25">
      <c r="A1193" s="63" t="s">
        <v>6934</v>
      </c>
      <c r="B1193" s="63"/>
      <c r="C1193" s="63"/>
      <c r="D1193" s="63"/>
      <c r="E1193" s="63"/>
      <c r="F1193" s="63"/>
      <c r="G1193" s="63"/>
      <c r="H1193" s="63"/>
    </row>
    <row r="1194" spans="1:8" ht="15" customHeight="1" x14ac:dyDescent="0.25">
      <c r="A1194" s="64" t="s">
        <v>3872</v>
      </c>
      <c r="B1194" s="64"/>
      <c r="C1194" s="65" t="s">
        <v>3</v>
      </c>
      <c r="D1194" s="65"/>
      <c r="E1194" s="12" t="s">
        <v>4</v>
      </c>
      <c r="F1194" s="12" t="s">
        <v>3725</v>
      </c>
      <c r="G1194" s="12" t="s">
        <v>3726</v>
      </c>
      <c r="H1194" s="12" t="s">
        <v>3727</v>
      </c>
    </row>
    <row r="1195" spans="1:8" ht="21" customHeight="1" x14ac:dyDescent="0.25">
      <c r="A1195" s="13" t="s">
        <v>6903</v>
      </c>
      <c r="B1195" s="14" t="s">
        <v>6904</v>
      </c>
      <c r="C1195" s="66" t="s">
        <v>17</v>
      </c>
      <c r="D1195" s="66"/>
      <c r="E1195" s="13" t="s">
        <v>25</v>
      </c>
      <c r="F1195" s="15">
        <v>1</v>
      </c>
      <c r="G1195" s="16">
        <v>36.11</v>
      </c>
      <c r="H1195" s="16">
        <f>TRUNC(TRUNC(F1195,8)*G1195,2)</f>
        <v>36.11</v>
      </c>
    </row>
    <row r="1196" spans="1:8" ht="18" customHeight="1" x14ac:dyDescent="0.25">
      <c r="A1196" s="8"/>
      <c r="B1196" s="8"/>
      <c r="C1196" s="8"/>
      <c r="D1196" s="8"/>
      <c r="E1196" s="8"/>
      <c r="F1196" s="67" t="s">
        <v>3875</v>
      </c>
      <c r="G1196" s="67"/>
      <c r="H1196" s="17">
        <f>SUM(H1195:H1195)</f>
        <v>36.11</v>
      </c>
    </row>
    <row r="1197" spans="1:8" ht="15" customHeight="1" x14ac:dyDescent="0.25">
      <c r="A1197" s="64" t="s">
        <v>3741</v>
      </c>
      <c r="B1197" s="64"/>
      <c r="C1197" s="65" t="s">
        <v>3</v>
      </c>
      <c r="D1197" s="65"/>
      <c r="E1197" s="12" t="s">
        <v>4</v>
      </c>
      <c r="F1197" s="12" t="s">
        <v>3725</v>
      </c>
      <c r="G1197" s="12" t="s">
        <v>3726</v>
      </c>
      <c r="H1197" s="12" t="s">
        <v>3727</v>
      </c>
    </row>
    <row r="1198" spans="1:8" ht="38.1" customHeight="1" x14ac:dyDescent="0.25">
      <c r="A1198" s="13" t="s">
        <v>6928</v>
      </c>
      <c r="B1198" s="14" t="s">
        <v>6929</v>
      </c>
      <c r="C1198" s="66" t="s">
        <v>17</v>
      </c>
      <c r="D1198" s="66"/>
      <c r="E1198" s="13" t="s">
        <v>25</v>
      </c>
      <c r="F1198" s="15">
        <v>1</v>
      </c>
      <c r="G1198" s="16">
        <v>34.96</v>
      </c>
      <c r="H1198" s="16">
        <f>TRUNC(TRUNC(F1198,8)*G1198,2)</f>
        <v>34.96</v>
      </c>
    </row>
    <row r="1199" spans="1:8" ht="45.95" customHeight="1" x14ac:dyDescent="0.25">
      <c r="A1199" s="13" t="s">
        <v>6930</v>
      </c>
      <c r="B1199" s="14" t="s">
        <v>6931</v>
      </c>
      <c r="C1199" s="66" t="s">
        <v>17</v>
      </c>
      <c r="D1199" s="66"/>
      <c r="E1199" s="13" t="s">
        <v>25</v>
      </c>
      <c r="F1199" s="15">
        <v>1</v>
      </c>
      <c r="G1199" s="16">
        <v>5.1100000000000003</v>
      </c>
      <c r="H1199" s="16">
        <f>TRUNC(TRUNC(F1199,8)*G1199,2)</f>
        <v>5.1100000000000003</v>
      </c>
    </row>
    <row r="1200" spans="1:8" ht="38.1" customHeight="1" x14ac:dyDescent="0.25">
      <c r="A1200" s="13" t="s">
        <v>6932</v>
      </c>
      <c r="B1200" s="14" t="s">
        <v>6933</v>
      </c>
      <c r="C1200" s="66" t="s">
        <v>17</v>
      </c>
      <c r="D1200" s="66"/>
      <c r="E1200" s="13" t="s">
        <v>25</v>
      </c>
      <c r="F1200" s="15">
        <v>1</v>
      </c>
      <c r="G1200" s="16">
        <v>12.66</v>
      </c>
      <c r="H1200" s="16">
        <f>TRUNC(TRUNC(F1200,8)*G1200,2)</f>
        <v>12.66</v>
      </c>
    </row>
    <row r="1201" spans="1:8" ht="38.1" customHeight="1" x14ac:dyDescent="0.25">
      <c r="A1201" s="13" t="s">
        <v>6935</v>
      </c>
      <c r="B1201" s="14" t="s">
        <v>6936</v>
      </c>
      <c r="C1201" s="66" t="s">
        <v>17</v>
      </c>
      <c r="D1201" s="66"/>
      <c r="E1201" s="13" t="s">
        <v>25</v>
      </c>
      <c r="F1201" s="15">
        <v>1</v>
      </c>
      <c r="G1201" s="16">
        <v>60.82</v>
      </c>
      <c r="H1201" s="16">
        <f>TRUNC(TRUNC(F1201,8)*G1201,2)</f>
        <v>60.82</v>
      </c>
    </row>
    <row r="1202" spans="1:8" ht="45.95" customHeight="1" x14ac:dyDescent="0.25">
      <c r="A1202" s="13" t="s">
        <v>6937</v>
      </c>
      <c r="B1202" s="14" t="s">
        <v>6938</v>
      </c>
      <c r="C1202" s="66" t="s">
        <v>17</v>
      </c>
      <c r="D1202" s="66"/>
      <c r="E1202" s="13" t="s">
        <v>25</v>
      </c>
      <c r="F1202" s="15">
        <v>1</v>
      </c>
      <c r="G1202" s="16">
        <v>175.64</v>
      </c>
      <c r="H1202" s="16">
        <f>TRUNC(TRUNC(F1202,8)*G1202,2)</f>
        <v>175.64</v>
      </c>
    </row>
    <row r="1203" spans="1:8" ht="15" customHeight="1" x14ac:dyDescent="0.25">
      <c r="A1203" s="8"/>
      <c r="B1203" s="8"/>
      <c r="C1203" s="8"/>
      <c r="D1203" s="8"/>
      <c r="E1203" s="8"/>
      <c r="F1203" s="67" t="s">
        <v>3744</v>
      </c>
      <c r="G1203" s="67"/>
      <c r="H1203" s="17">
        <f>SUM(H1198:H1202)</f>
        <v>289.19</v>
      </c>
    </row>
    <row r="1204" spans="1:8" ht="15" customHeight="1" x14ac:dyDescent="0.25">
      <c r="A1204" s="8"/>
      <c r="B1204" s="8"/>
      <c r="C1204" s="8"/>
      <c r="D1204" s="8"/>
      <c r="E1204" s="8"/>
      <c r="F1204" s="68" t="s">
        <v>3745</v>
      </c>
      <c r="G1204" s="68"/>
      <c r="H1204" s="4">
        <f>ROUND(SUM(H1196,H1203),2)</f>
        <v>325.3</v>
      </c>
    </row>
    <row r="1205" spans="1:8" ht="9.9499999999999993" customHeight="1" x14ac:dyDescent="0.25">
      <c r="A1205" s="8"/>
      <c r="B1205" s="8"/>
      <c r="C1205" s="8"/>
      <c r="D1205" s="8"/>
      <c r="E1205" s="8"/>
      <c r="F1205" s="62"/>
      <c r="G1205" s="62"/>
      <c r="H1205" s="62"/>
    </row>
    <row r="1206" spans="1:8" ht="20.100000000000001" customHeight="1" x14ac:dyDescent="0.25">
      <c r="A1206" s="63" t="s">
        <v>6939</v>
      </c>
      <c r="B1206" s="63"/>
      <c r="C1206" s="63"/>
      <c r="D1206" s="63"/>
      <c r="E1206" s="63"/>
      <c r="F1206" s="63"/>
      <c r="G1206" s="63"/>
      <c r="H1206" s="63"/>
    </row>
    <row r="1207" spans="1:8" ht="15" customHeight="1" x14ac:dyDescent="0.25">
      <c r="A1207" s="64" t="s">
        <v>3825</v>
      </c>
      <c r="B1207" s="64"/>
      <c r="C1207" s="65" t="s">
        <v>3</v>
      </c>
      <c r="D1207" s="65"/>
      <c r="E1207" s="12" t="s">
        <v>4</v>
      </c>
      <c r="F1207" s="12" t="s">
        <v>3725</v>
      </c>
      <c r="G1207" s="12" t="s">
        <v>3726</v>
      </c>
      <c r="H1207" s="12" t="s">
        <v>3727</v>
      </c>
    </row>
    <row r="1208" spans="1:8" ht="38.1" customHeight="1" x14ac:dyDescent="0.25">
      <c r="A1208" s="13" t="s">
        <v>6940</v>
      </c>
      <c r="B1208" s="14" t="s">
        <v>6941</v>
      </c>
      <c r="C1208" s="66" t="s">
        <v>17</v>
      </c>
      <c r="D1208" s="66"/>
      <c r="E1208" s="13" t="s">
        <v>61</v>
      </c>
      <c r="F1208" s="15">
        <v>3.4199999999999998E-5</v>
      </c>
      <c r="G1208" s="16">
        <v>722501.5</v>
      </c>
      <c r="H1208" s="16">
        <f>TRUNC(TRUNC(F1208,8)*G1208,2)</f>
        <v>24.7</v>
      </c>
    </row>
    <row r="1209" spans="1:8" ht="29.1" customHeight="1" x14ac:dyDescent="0.25">
      <c r="A1209" s="13" t="s">
        <v>6942</v>
      </c>
      <c r="B1209" s="14" t="s">
        <v>6943</v>
      </c>
      <c r="C1209" s="66" t="s">
        <v>17</v>
      </c>
      <c r="D1209" s="66"/>
      <c r="E1209" s="13" t="s">
        <v>61</v>
      </c>
      <c r="F1209" s="15">
        <v>6.0300000000000002E-5</v>
      </c>
      <c r="G1209" s="16">
        <v>170169.58</v>
      </c>
      <c r="H1209" s="16">
        <f>TRUNC(TRUNC(F1209,8)*G1209,2)</f>
        <v>10.26</v>
      </c>
    </row>
    <row r="1210" spans="1:8" ht="15" customHeight="1" x14ac:dyDescent="0.25">
      <c r="A1210" s="8"/>
      <c r="B1210" s="8"/>
      <c r="C1210" s="8"/>
      <c r="D1210" s="8"/>
      <c r="E1210" s="8"/>
      <c r="F1210" s="67" t="s">
        <v>3830</v>
      </c>
      <c r="G1210" s="67"/>
      <c r="H1210" s="17">
        <f>SUM(H1208:H1209)</f>
        <v>34.96</v>
      </c>
    </row>
    <row r="1211" spans="1:8" ht="15" customHeight="1" x14ac:dyDescent="0.25">
      <c r="A1211" s="8"/>
      <c r="B1211" s="8"/>
      <c r="C1211" s="8"/>
      <c r="D1211" s="8"/>
      <c r="E1211" s="8"/>
      <c r="F1211" s="68" t="s">
        <v>3745</v>
      </c>
      <c r="G1211" s="68"/>
      <c r="H1211" s="4">
        <f>ROUND(SUM(H1210),2)</f>
        <v>34.96</v>
      </c>
    </row>
    <row r="1212" spans="1:8" ht="9.9499999999999993" customHeight="1" x14ac:dyDescent="0.25">
      <c r="A1212" s="8"/>
      <c r="B1212" s="8"/>
      <c r="C1212" s="8"/>
      <c r="D1212" s="8"/>
      <c r="E1212" s="8"/>
      <c r="F1212" s="62"/>
      <c r="G1212" s="62"/>
      <c r="H1212" s="62"/>
    </row>
    <row r="1213" spans="1:8" ht="20.100000000000001" customHeight="1" x14ac:dyDescent="0.25">
      <c r="A1213" s="63" t="s">
        <v>6944</v>
      </c>
      <c r="B1213" s="63"/>
      <c r="C1213" s="63"/>
      <c r="D1213" s="63"/>
      <c r="E1213" s="63"/>
      <c r="F1213" s="63"/>
      <c r="G1213" s="63"/>
      <c r="H1213" s="63"/>
    </row>
    <row r="1214" spans="1:8" ht="15" customHeight="1" x14ac:dyDescent="0.25">
      <c r="A1214" s="64" t="s">
        <v>3825</v>
      </c>
      <c r="B1214" s="64"/>
      <c r="C1214" s="65" t="s">
        <v>3</v>
      </c>
      <c r="D1214" s="65"/>
      <c r="E1214" s="12" t="s">
        <v>4</v>
      </c>
      <c r="F1214" s="12" t="s">
        <v>3725</v>
      </c>
      <c r="G1214" s="12" t="s">
        <v>3726</v>
      </c>
      <c r="H1214" s="12" t="s">
        <v>3727</v>
      </c>
    </row>
    <row r="1215" spans="1:8" ht="38.1" customHeight="1" x14ac:dyDescent="0.25">
      <c r="A1215" s="13" t="s">
        <v>6940</v>
      </c>
      <c r="B1215" s="14" t="s">
        <v>6941</v>
      </c>
      <c r="C1215" s="66" t="s">
        <v>17</v>
      </c>
      <c r="D1215" s="66"/>
      <c r="E1215" s="13" t="s">
        <v>61</v>
      </c>
      <c r="F1215" s="15">
        <v>5.6999999999999996E-6</v>
      </c>
      <c r="G1215" s="16">
        <v>722501.5</v>
      </c>
      <c r="H1215" s="16">
        <f>TRUNC(TRUNC(F1215,8)*G1215,2)</f>
        <v>4.1100000000000003</v>
      </c>
    </row>
    <row r="1216" spans="1:8" ht="29.1" customHeight="1" x14ac:dyDescent="0.25">
      <c r="A1216" s="13" t="s">
        <v>6942</v>
      </c>
      <c r="B1216" s="14" t="s">
        <v>6943</v>
      </c>
      <c r="C1216" s="66" t="s">
        <v>17</v>
      </c>
      <c r="D1216" s="66"/>
      <c r="E1216" s="13" t="s">
        <v>61</v>
      </c>
      <c r="F1216" s="15">
        <v>5.9000000000000003E-6</v>
      </c>
      <c r="G1216" s="16">
        <v>170169.58</v>
      </c>
      <c r="H1216" s="16">
        <f>TRUNC(TRUNC(F1216,8)*G1216,2)</f>
        <v>1</v>
      </c>
    </row>
    <row r="1217" spans="1:8" ht="15" customHeight="1" x14ac:dyDescent="0.25">
      <c r="A1217" s="8"/>
      <c r="B1217" s="8"/>
      <c r="C1217" s="8"/>
      <c r="D1217" s="8"/>
      <c r="E1217" s="8"/>
      <c r="F1217" s="67" t="s">
        <v>3830</v>
      </c>
      <c r="G1217" s="67"/>
      <c r="H1217" s="17">
        <f>SUM(H1215:H1216)</f>
        <v>5.1100000000000003</v>
      </c>
    </row>
    <row r="1218" spans="1:8" ht="15" customHeight="1" x14ac:dyDescent="0.25">
      <c r="A1218" s="8"/>
      <c r="B1218" s="8"/>
      <c r="C1218" s="8"/>
      <c r="D1218" s="8"/>
      <c r="E1218" s="8"/>
      <c r="F1218" s="68" t="s">
        <v>3745</v>
      </c>
      <c r="G1218" s="68"/>
      <c r="H1218" s="4">
        <f>ROUND(SUM(H1217),2)</f>
        <v>5.1100000000000003</v>
      </c>
    </row>
    <row r="1219" spans="1:8" ht="9.9499999999999993" customHeight="1" x14ac:dyDescent="0.25">
      <c r="A1219" s="8"/>
      <c r="B1219" s="8"/>
      <c r="C1219" s="8"/>
      <c r="D1219" s="8"/>
      <c r="E1219" s="8"/>
      <c r="F1219" s="62"/>
      <c r="G1219" s="62"/>
      <c r="H1219" s="62"/>
    </row>
    <row r="1220" spans="1:8" ht="20.100000000000001" customHeight="1" x14ac:dyDescent="0.25">
      <c r="A1220" s="63" t="s">
        <v>6945</v>
      </c>
      <c r="B1220" s="63"/>
      <c r="C1220" s="63"/>
      <c r="D1220" s="63"/>
      <c r="E1220" s="63"/>
      <c r="F1220" s="63"/>
      <c r="G1220" s="63"/>
      <c r="H1220" s="63"/>
    </row>
    <row r="1221" spans="1:8" ht="15" customHeight="1" x14ac:dyDescent="0.25">
      <c r="A1221" s="64" t="s">
        <v>3825</v>
      </c>
      <c r="B1221" s="64"/>
      <c r="C1221" s="65" t="s">
        <v>3</v>
      </c>
      <c r="D1221" s="65"/>
      <c r="E1221" s="12" t="s">
        <v>4</v>
      </c>
      <c r="F1221" s="12" t="s">
        <v>3725</v>
      </c>
      <c r="G1221" s="12" t="s">
        <v>3726</v>
      </c>
      <c r="H1221" s="12" t="s">
        <v>3727</v>
      </c>
    </row>
    <row r="1222" spans="1:8" ht="38.1" customHeight="1" x14ac:dyDescent="0.25">
      <c r="A1222" s="13" t="s">
        <v>6940</v>
      </c>
      <c r="B1222" s="14" t="s">
        <v>6941</v>
      </c>
      <c r="C1222" s="66" t="s">
        <v>17</v>
      </c>
      <c r="D1222" s="66"/>
      <c r="E1222" s="13" t="s">
        <v>61</v>
      </c>
      <c r="F1222" s="15">
        <v>1.4100000000000001E-5</v>
      </c>
      <c r="G1222" s="16">
        <v>722501.5</v>
      </c>
      <c r="H1222" s="16">
        <f>TRUNC(TRUNC(F1222,8)*G1222,2)</f>
        <v>10.18</v>
      </c>
    </row>
    <row r="1223" spans="1:8" ht="29.1" customHeight="1" x14ac:dyDescent="0.25">
      <c r="A1223" s="13" t="s">
        <v>6942</v>
      </c>
      <c r="B1223" s="14" t="s">
        <v>6943</v>
      </c>
      <c r="C1223" s="66" t="s">
        <v>17</v>
      </c>
      <c r="D1223" s="66"/>
      <c r="E1223" s="13" t="s">
        <v>61</v>
      </c>
      <c r="F1223" s="15">
        <v>1.4600000000000001E-5</v>
      </c>
      <c r="G1223" s="16">
        <v>170169.58</v>
      </c>
      <c r="H1223" s="16">
        <f>TRUNC(TRUNC(F1223,8)*G1223,2)</f>
        <v>2.48</v>
      </c>
    </row>
    <row r="1224" spans="1:8" ht="15" customHeight="1" x14ac:dyDescent="0.25">
      <c r="A1224" s="8"/>
      <c r="B1224" s="8"/>
      <c r="C1224" s="8"/>
      <c r="D1224" s="8"/>
      <c r="E1224" s="8"/>
      <c r="F1224" s="67" t="s">
        <v>3830</v>
      </c>
      <c r="G1224" s="67"/>
      <c r="H1224" s="17">
        <f>SUM(H1222:H1223)</f>
        <v>12.66</v>
      </c>
    </row>
    <row r="1225" spans="1:8" ht="15" customHeight="1" x14ac:dyDescent="0.25">
      <c r="A1225" s="8"/>
      <c r="B1225" s="8"/>
      <c r="C1225" s="8"/>
      <c r="D1225" s="8"/>
      <c r="E1225" s="8"/>
      <c r="F1225" s="68" t="s">
        <v>3745</v>
      </c>
      <c r="G1225" s="68"/>
      <c r="H1225" s="4">
        <f>ROUND(SUM(H1224),2)</f>
        <v>12.66</v>
      </c>
    </row>
    <row r="1226" spans="1:8" ht="9.9499999999999993" customHeight="1" x14ac:dyDescent="0.25">
      <c r="A1226" s="8"/>
      <c r="B1226" s="8"/>
      <c r="C1226" s="8"/>
      <c r="D1226" s="8"/>
      <c r="E1226" s="8"/>
      <c r="F1226" s="62"/>
      <c r="G1226" s="62"/>
      <c r="H1226" s="62"/>
    </row>
    <row r="1227" spans="1:8" ht="20.100000000000001" customHeight="1" x14ac:dyDescent="0.25">
      <c r="A1227" s="63" t="s">
        <v>6946</v>
      </c>
      <c r="B1227" s="63"/>
      <c r="C1227" s="63"/>
      <c r="D1227" s="63"/>
      <c r="E1227" s="63"/>
      <c r="F1227" s="63"/>
      <c r="G1227" s="63"/>
      <c r="H1227" s="63"/>
    </row>
    <row r="1228" spans="1:8" ht="15" customHeight="1" x14ac:dyDescent="0.25">
      <c r="A1228" s="64" t="s">
        <v>3825</v>
      </c>
      <c r="B1228" s="64"/>
      <c r="C1228" s="65" t="s">
        <v>3</v>
      </c>
      <c r="D1228" s="65"/>
      <c r="E1228" s="12" t="s">
        <v>4</v>
      </c>
      <c r="F1228" s="12" t="s">
        <v>3725</v>
      </c>
      <c r="G1228" s="12" t="s">
        <v>3726</v>
      </c>
      <c r="H1228" s="12" t="s">
        <v>3727</v>
      </c>
    </row>
    <row r="1229" spans="1:8" ht="38.1" customHeight="1" x14ac:dyDescent="0.25">
      <c r="A1229" s="13" t="s">
        <v>6940</v>
      </c>
      <c r="B1229" s="14" t="s">
        <v>6941</v>
      </c>
      <c r="C1229" s="66" t="s">
        <v>17</v>
      </c>
      <c r="D1229" s="66"/>
      <c r="E1229" s="13" t="s">
        <v>61</v>
      </c>
      <c r="F1229" s="15">
        <v>6.4200000000000002E-5</v>
      </c>
      <c r="G1229" s="16">
        <v>722501.5</v>
      </c>
      <c r="H1229" s="16">
        <f>TRUNC(TRUNC(F1229,8)*G1229,2)</f>
        <v>46.38</v>
      </c>
    </row>
    <row r="1230" spans="1:8" ht="29.1" customHeight="1" x14ac:dyDescent="0.25">
      <c r="A1230" s="13" t="s">
        <v>6942</v>
      </c>
      <c r="B1230" s="14" t="s">
        <v>6943</v>
      </c>
      <c r="C1230" s="66" t="s">
        <v>17</v>
      </c>
      <c r="D1230" s="66"/>
      <c r="E1230" s="13" t="s">
        <v>61</v>
      </c>
      <c r="F1230" s="15">
        <v>8.4900000000000004E-5</v>
      </c>
      <c r="G1230" s="16">
        <v>170169.58</v>
      </c>
      <c r="H1230" s="16">
        <f>TRUNC(TRUNC(F1230,8)*G1230,2)</f>
        <v>14.44</v>
      </c>
    </row>
    <row r="1231" spans="1:8" ht="15" customHeight="1" x14ac:dyDescent="0.25">
      <c r="A1231" s="8"/>
      <c r="B1231" s="8"/>
      <c r="C1231" s="8"/>
      <c r="D1231" s="8"/>
      <c r="E1231" s="8"/>
      <c r="F1231" s="67" t="s">
        <v>3830</v>
      </c>
      <c r="G1231" s="67"/>
      <c r="H1231" s="17">
        <f>SUM(H1229:H1230)</f>
        <v>60.82</v>
      </c>
    </row>
    <row r="1232" spans="1:8" ht="15" customHeight="1" x14ac:dyDescent="0.25">
      <c r="A1232" s="8"/>
      <c r="B1232" s="8"/>
      <c r="C1232" s="8"/>
      <c r="D1232" s="8"/>
      <c r="E1232" s="8"/>
      <c r="F1232" s="68" t="s">
        <v>3745</v>
      </c>
      <c r="G1232" s="68"/>
      <c r="H1232" s="4">
        <f>ROUND(SUM(H1231),2)</f>
        <v>60.82</v>
      </c>
    </row>
    <row r="1233" spans="1:8" ht="9.9499999999999993" customHeight="1" x14ac:dyDescent="0.25">
      <c r="A1233" s="8"/>
      <c r="B1233" s="8"/>
      <c r="C1233" s="8"/>
      <c r="D1233" s="8"/>
      <c r="E1233" s="8"/>
      <c r="F1233" s="62"/>
      <c r="G1233" s="62"/>
      <c r="H1233" s="62"/>
    </row>
    <row r="1234" spans="1:8" ht="20.100000000000001" customHeight="1" x14ac:dyDescent="0.25">
      <c r="A1234" s="63" t="s">
        <v>6947</v>
      </c>
      <c r="B1234" s="63"/>
      <c r="C1234" s="63"/>
      <c r="D1234" s="63"/>
      <c r="E1234" s="63"/>
      <c r="F1234" s="63"/>
      <c r="G1234" s="63"/>
      <c r="H1234" s="63"/>
    </row>
    <row r="1235" spans="1:8" ht="15" customHeight="1" x14ac:dyDescent="0.25">
      <c r="A1235" s="64" t="s">
        <v>3887</v>
      </c>
      <c r="B1235" s="64"/>
      <c r="C1235" s="65" t="s">
        <v>3</v>
      </c>
      <c r="D1235" s="65"/>
      <c r="E1235" s="12" t="s">
        <v>4</v>
      </c>
      <c r="F1235" s="12" t="s">
        <v>3725</v>
      </c>
      <c r="G1235" s="12" t="s">
        <v>3726</v>
      </c>
      <c r="H1235" s="12" t="s">
        <v>3727</v>
      </c>
    </row>
    <row r="1236" spans="1:8" ht="21" customHeight="1" x14ac:dyDescent="0.25">
      <c r="A1236" s="13" t="s">
        <v>6925</v>
      </c>
      <c r="B1236" s="14" t="s">
        <v>6926</v>
      </c>
      <c r="C1236" s="66" t="s">
        <v>17</v>
      </c>
      <c r="D1236" s="66"/>
      <c r="E1236" s="13" t="s">
        <v>4149</v>
      </c>
      <c r="F1236" s="15">
        <v>29.47</v>
      </c>
      <c r="G1236" s="16">
        <v>5.96</v>
      </c>
      <c r="H1236" s="16">
        <f>TRUNC(TRUNC(F1236,8)*G1236,2)</f>
        <v>175.64</v>
      </c>
    </row>
    <row r="1237" spans="1:8" ht="15" customHeight="1" x14ac:dyDescent="0.25">
      <c r="A1237" s="8"/>
      <c r="B1237" s="8"/>
      <c r="C1237" s="8"/>
      <c r="D1237" s="8"/>
      <c r="E1237" s="8"/>
      <c r="F1237" s="67" t="s">
        <v>3896</v>
      </c>
      <c r="G1237" s="67"/>
      <c r="H1237" s="17">
        <f>SUM(H1236:H1236)</f>
        <v>175.64</v>
      </c>
    </row>
    <row r="1238" spans="1:8" ht="15" customHeight="1" x14ac:dyDescent="0.25">
      <c r="A1238" s="8"/>
      <c r="B1238" s="8"/>
      <c r="C1238" s="8"/>
      <c r="D1238" s="8"/>
      <c r="E1238" s="8"/>
      <c r="F1238" s="68" t="s">
        <v>3745</v>
      </c>
      <c r="G1238" s="68"/>
      <c r="H1238" s="4">
        <f>ROUND(SUM(H1237),2)</f>
        <v>175.64</v>
      </c>
    </row>
    <row r="1239" spans="1:8" ht="9.9499999999999993" customHeight="1" x14ac:dyDescent="0.25">
      <c r="A1239" s="8"/>
      <c r="B1239" s="8"/>
      <c r="C1239" s="8"/>
      <c r="D1239" s="8"/>
      <c r="E1239" s="8"/>
      <c r="F1239" s="62"/>
      <c r="G1239" s="62"/>
      <c r="H1239" s="62"/>
    </row>
    <row r="1240" spans="1:8" ht="20.100000000000001" customHeight="1" x14ac:dyDescent="0.25">
      <c r="A1240" s="63" t="s">
        <v>6948</v>
      </c>
      <c r="B1240" s="63"/>
      <c r="C1240" s="63"/>
      <c r="D1240" s="63"/>
      <c r="E1240" s="63"/>
      <c r="F1240" s="63"/>
      <c r="G1240" s="63"/>
      <c r="H1240" s="63"/>
    </row>
    <row r="1241" spans="1:8" ht="15" customHeight="1" x14ac:dyDescent="0.25">
      <c r="A1241" s="64" t="s">
        <v>3872</v>
      </c>
      <c r="B1241" s="64"/>
      <c r="C1241" s="65" t="s">
        <v>3</v>
      </c>
      <c r="D1241" s="65"/>
      <c r="E1241" s="12" t="s">
        <v>4</v>
      </c>
      <c r="F1241" s="12" t="s">
        <v>3725</v>
      </c>
      <c r="G1241" s="12" t="s">
        <v>3726</v>
      </c>
      <c r="H1241" s="12" t="s">
        <v>3727</v>
      </c>
    </row>
    <row r="1242" spans="1:8" ht="21" customHeight="1" x14ac:dyDescent="0.25">
      <c r="A1242" s="13" t="s">
        <v>6949</v>
      </c>
      <c r="B1242" s="14" t="s">
        <v>6950</v>
      </c>
      <c r="C1242" s="66" t="s">
        <v>17</v>
      </c>
      <c r="D1242" s="66"/>
      <c r="E1242" s="13" t="s">
        <v>25</v>
      </c>
      <c r="F1242" s="15">
        <v>1</v>
      </c>
      <c r="G1242" s="16">
        <v>35.049999999999997</v>
      </c>
      <c r="H1242" s="16">
        <f>TRUNC(TRUNC(F1242,8)*G1242,2)</f>
        <v>35.049999999999997</v>
      </c>
    </row>
    <row r="1243" spans="1:8" ht="18" customHeight="1" x14ac:dyDescent="0.25">
      <c r="A1243" s="8"/>
      <c r="B1243" s="8"/>
      <c r="C1243" s="8"/>
      <c r="D1243" s="8"/>
      <c r="E1243" s="8"/>
      <c r="F1243" s="67" t="s">
        <v>3875</v>
      </c>
      <c r="G1243" s="67"/>
      <c r="H1243" s="17">
        <f>SUM(H1242:H1242)</f>
        <v>35.049999999999997</v>
      </c>
    </row>
    <row r="1244" spans="1:8" ht="15" customHeight="1" x14ac:dyDescent="0.25">
      <c r="A1244" s="64" t="s">
        <v>3741</v>
      </c>
      <c r="B1244" s="64"/>
      <c r="C1244" s="65" t="s">
        <v>3</v>
      </c>
      <c r="D1244" s="65"/>
      <c r="E1244" s="12" t="s">
        <v>4</v>
      </c>
      <c r="F1244" s="12" t="s">
        <v>3725</v>
      </c>
      <c r="G1244" s="12" t="s">
        <v>3726</v>
      </c>
      <c r="H1244" s="12" t="s">
        <v>3727</v>
      </c>
    </row>
    <row r="1245" spans="1:8" ht="45.95" customHeight="1" x14ac:dyDescent="0.25">
      <c r="A1245" s="13" t="s">
        <v>6951</v>
      </c>
      <c r="B1245" s="14" t="s">
        <v>6952</v>
      </c>
      <c r="C1245" s="66" t="s">
        <v>17</v>
      </c>
      <c r="D1245" s="66"/>
      <c r="E1245" s="13" t="s">
        <v>25</v>
      </c>
      <c r="F1245" s="15">
        <v>1</v>
      </c>
      <c r="G1245" s="16">
        <v>29.03</v>
      </c>
      <c r="H1245" s="16">
        <f>TRUNC(TRUNC(F1245,8)*G1245,2)</f>
        <v>29.03</v>
      </c>
    </row>
    <row r="1246" spans="1:8" ht="45.95" customHeight="1" x14ac:dyDescent="0.25">
      <c r="A1246" s="13" t="s">
        <v>6953</v>
      </c>
      <c r="B1246" s="14" t="s">
        <v>6954</v>
      </c>
      <c r="C1246" s="66" t="s">
        <v>17</v>
      </c>
      <c r="D1246" s="66"/>
      <c r="E1246" s="13" t="s">
        <v>25</v>
      </c>
      <c r="F1246" s="15">
        <v>1</v>
      </c>
      <c r="G1246" s="16">
        <v>4.5199999999999996</v>
      </c>
      <c r="H1246" s="16">
        <f>TRUNC(TRUNC(F1246,8)*G1246,2)</f>
        <v>4.5199999999999996</v>
      </c>
    </row>
    <row r="1247" spans="1:8" ht="38.1" customHeight="1" x14ac:dyDescent="0.25">
      <c r="A1247" s="13" t="s">
        <v>6955</v>
      </c>
      <c r="B1247" s="14" t="s">
        <v>6956</v>
      </c>
      <c r="C1247" s="66" t="s">
        <v>17</v>
      </c>
      <c r="D1247" s="66"/>
      <c r="E1247" s="13" t="s">
        <v>25</v>
      </c>
      <c r="F1247" s="15">
        <v>1</v>
      </c>
      <c r="G1247" s="16">
        <v>11.22</v>
      </c>
      <c r="H1247" s="16">
        <f>TRUNC(TRUNC(F1247,8)*G1247,2)</f>
        <v>11.22</v>
      </c>
    </row>
    <row r="1248" spans="1:8" ht="15" customHeight="1" x14ac:dyDescent="0.25">
      <c r="A1248" s="8"/>
      <c r="B1248" s="8"/>
      <c r="C1248" s="8"/>
      <c r="D1248" s="8"/>
      <c r="E1248" s="8"/>
      <c r="F1248" s="67" t="s">
        <v>3744</v>
      </c>
      <c r="G1248" s="67"/>
      <c r="H1248" s="17">
        <f>SUM(H1245:H1247)</f>
        <v>44.769999999999996</v>
      </c>
    </row>
    <row r="1249" spans="1:8" ht="15" customHeight="1" x14ac:dyDescent="0.25">
      <c r="A1249" s="8"/>
      <c r="B1249" s="8"/>
      <c r="C1249" s="8"/>
      <c r="D1249" s="8"/>
      <c r="E1249" s="8"/>
      <c r="F1249" s="68" t="s">
        <v>3745</v>
      </c>
      <c r="G1249" s="68"/>
      <c r="H1249" s="4">
        <f>ROUND(SUM(H1243,H1248),2)</f>
        <v>79.819999999999993</v>
      </c>
    </row>
    <row r="1250" spans="1:8" ht="9.9499999999999993" customHeight="1" x14ac:dyDescent="0.25">
      <c r="A1250" s="8"/>
      <c r="B1250" s="8"/>
      <c r="C1250" s="8"/>
      <c r="D1250" s="8"/>
      <c r="E1250" s="8"/>
      <c r="F1250" s="62"/>
      <c r="G1250" s="62"/>
      <c r="H1250" s="62"/>
    </row>
    <row r="1251" spans="1:8" ht="20.100000000000001" customHeight="1" x14ac:dyDescent="0.25">
      <c r="A1251" s="63" t="s">
        <v>6957</v>
      </c>
      <c r="B1251" s="63"/>
      <c r="C1251" s="63"/>
      <c r="D1251" s="63"/>
      <c r="E1251" s="63"/>
      <c r="F1251" s="63"/>
      <c r="G1251" s="63"/>
      <c r="H1251" s="63"/>
    </row>
    <row r="1252" spans="1:8" ht="15" customHeight="1" x14ac:dyDescent="0.25">
      <c r="A1252" s="64" t="s">
        <v>3872</v>
      </c>
      <c r="B1252" s="64"/>
      <c r="C1252" s="65" t="s">
        <v>3</v>
      </c>
      <c r="D1252" s="65"/>
      <c r="E1252" s="12" t="s">
        <v>4</v>
      </c>
      <c r="F1252" s="12" t="s">
        <v>3725</v>
      </c>
      <c r="G1252" s="12" t="s">
        <v>3726</v>
      </c>
      <c r="H1252" s="12" t="s">
        <v>3727</v>
      </c>
    </row>
    <row r="1253" spans="1:8" ht="21" customHeight="1" x14ac:dyDescent="0.25">
      <c r="A1253" s="13" t="s">
        <v>6949</v>
      </c>
      <c r="B1253" s="14" t="s">
        <v>6950</v>
      </c>
      <c r="C1253" s="66" t="s">
        <v>17</v>
      </c>
      <c r="D1253" s="66"/>
      <c r="E1253" s="13" t="s">
        <v>25</v>
      </c>
      <c r="F1253" s="15">
        <v>1</v>
      </c>
      <c r="G1253" s="16">
        <v>35.049999999999997</v>
      </c>
      <c r="H1253" s="16">
        <f>TRUNC(TRUNC(F1253,8)*G1253,2)</f>
        <v>35.049999999999997</v>
      </c>
    </row>
    <row r="1254" spans="1:8" ht="18" customHeight="1" x14ac:dyDescent="0.25">
      <c r="A1254" s="8"/>
      <c r="B1254" s="8"/>
      <c r="C1254" s="8"/>
      <c r="D1254" s="8"/>
      <c r="E1254" s="8"/>
      <c r="F1254" s="67" t="s">
        <v>3875</v>
      </c>
      <c r="G1254" s="67"/>
      <c r="H1254" s="17">
        <f>SUM(H1253:H1253)</f>
        <v>35.049999999999997</v>
      </c>
    </row>
    <row r="1255" spans="1:8" ht="15" customHeight="1" x14ac:dyDescent="0.25">
      <c r="A1255" s="64" t="s">
        <v>3741</v>
      </c>
      <c r="B1255" s="64"/>
      <c r="C1255" s="65" t="s">
        <v>3</v>
      </c>
      <c r="D1255" s="65"/>
      <c r="E1255" s="12" t="s">
        <v>4</v>
      </c>
      <c r="F1255" s="12" t="s">
        <v>3725</v>
      </c>
      <c r="G1255" s="12" t="s">
        <v>3726</v>
      </c>
      <c r="H1255" s="12" t="s">
        <v>3727</v>
      </c>
    </row>
    <row r="1256" spans="1:8" ht="45.95" customHeight="1" x14ac:dyDescent="0.25">
      <c r="A1256" s="13" t="s">
        <v>6951</v>
      </c>
      <c r="B1256" s="14" t="s">
        <v>6952</v>
      </c>
      <c r="C1256" s="66" t="s">
        <v>17</v>
      </c>
      <c r="D1256" s="66"/>
      <c r="E1256" s="13" t="s">
        <v>25</v>
      </c>
      <c r="F1256" s="15">
        <v>1</v>
      </c>
      <c r="G1256" s="16">
        <v>29.03</v>
      </c>
      <c r="H1256" s="16">
        <f>TRUNC(TRUNC(F1256,8)*G1256,2)</f>
        <v>29.03</v>
      </c>
    </row>
    <row r="1257" spans="1:8" ht="45.95" customHeight="1" x14ac:dyDescent="0.25">
      <c r="A1257" s="13" t="s">
        <v>6953</v>
      </c>
      <c r="B1257" s="14" t="s">
        <v>6954</v>
      </c>
      <c r="C1257" s="66" t="s">
        <v>17</v>
      </c>
      <c r="D1257" s="66"/>
      <c r="E1257" s="13" t="s">
        <v>25</v>
      </c>
      <c r="F1257" s="15">
        <v>1</v>
      </c>
      <c r="G1257" s="16">
        <v>4.5199999999999996</v>
      </c>
      <c r="H1257" s="16">
        <f>TRUNC(TRUNC(F1257,8)*G1257,2)</f>
        <v>4.5199999999999996</v>
      </c>
    </row>
    <row r="1258" spans="1:8" ht="38.1" customHeight="1" x14ac:dyDescent="0.25">
      <c r="A1258" s="13" t="s">
        <v>6955</v>
      </c>
      <c r="B1258" s="14" t="s">
        <v>6956</v>
      </c>
      <c r="C1258" s="66" t="s">
        <v>17</v>
      </c>
      <c r="D1258" s="66"/>
      <c r="E1258" s="13" t="s">
        <v>25</v>
      </c>
      <c r="F1258" s="15">
        <v>1</v>
      </c>
      <c r="G1258" s="16">
        <v>11.22</v>
      </c>
      <c r="H1258" s="16">
        <f>TRUNC(TRUNC(F1258,8)*G1258,2)</f>
        <v>11.22</v>
      </c>
    </row>
    <row r="1259" spans="1:8" ht="45.95" customHeight="1" x14ac:dyDescent="0.25">
      <c r="A1259" s="13" t="s">
        <v>6958</v>
      </c>
      <c r="B1259" s="14" t="s">
        <v>6959</v>
      </c>
      <c r="C1259" s="66" t="s">
        <v>17</v>
      </c>
      <c r="D1259" s="66"/>
      <c r="E1259" s="13" t="s">
        <v>25</v>
      </c>
      <c r="F1259" s="15">
        <v>1</v>
      </c>
      <c r="G1259" s="16">
        <v>51.48</v>
      </c>
      <c r="H1259" s="16">
        <f>TRUNC(TRUNC(F1259,8)*G1259,2)</f>
        <v>51.48</v>
      </c>
    </row>
    <row r="1260" spans="1:8" ht="45.95" customHeight="1" x14ac:dyDescent="0.25">
      <c r="A1260" s="13" t="s">
        <v>6960</v>
      </c>
      <c r="B1260" s="14" t="s">
        <v>6961</v>
      </c>
      <c r="C1260" s="66" t="s">
        <v>17</v>
      </c>
      <c r="D1260" s="66"/>
      <c r="E1260" s="13" t="s">
        <v>25</v>
      </c>
      <c r="F1260" s="15">
        <v>1</v>
      </c>
      <c r="G1260" s="16">
        <v>191.67</v>
      </c>
      <c r="H1260" s="16">
        <f>TRUNC(TRUNC(F1260,8)*G1260,2)</f>
        <v>191.67</v>
      </c>
    </row>
    <row r="1261" spans="1:8" ht="15" customHeight="1" x14ac:dyDescent="0.25">
      <c r="A1261" s="8"/>
      <c r="B1261" s="8"/>
      <c r="C1261" s="8"/>
      <c r="D1261" s="8"/>
      <c r="E1261" s="8"/>
      <c r="F1261" s="67" t="s">
        <v>3744</v>
      </c>
      <c r="G1261" s="67"/>
      <c r="H1261" s="17">
        <f>SUM(H1256:H1260)</f>
        <v>287.91999999999996</v>
      </c>
    </row>
    <row r="1262" spans="1:8" ht="15" customHeight="1" x14ac:dyDescent="0.25">
      <c r="A1262" s="8"/>
      <c r="B1262" s="8"/>
      <c r="C1262" s="8"/>
      <c r="D1262" s="8"/>
      <c r="E1262" s="8"/>
      <c r="F1262" s="68" t="s">
        <v>3745</v>
      </c>
      <c r="G1262" s="68"/>
      <c r="H1262" s="4">
        <f>ROUND(SUM(H1254,H1261),2)</f>
        <v>322.97000000000003</v>
      </c>
    </row>
    <row r="1263" spans="1:8" ht="9.9499999999999993" customHeight="1" x14ac:dyDescent="0.25">
      <c r="A1263" s="8"/>
      <c r="B1263" s="8"/>
      <c r="C1263" s="8"/>
      <c r="D1263" s="8"/>
      <c r="E1263" s="8"/>
      <c r="F1263" s="62"/>
      <c r="G1263" s="62"/>
      <c r="H1263" s="62"/>
    </row>
    <row r="1264" spans="1:8" ht="20.100000000000001" customHeight="1" x14ac:dyDescent="0.25">
      <c r="A1264" s="63" t="s">
        <v>6962</v>
      </c>
      <c r="B1264" s="63"/>
      <c r="C1264" s="63"/>
      <c r="D1264" s="63"/>
      <c r="E1264" s="63"/>
      <c r="F1264" s="63"/>
      <c r="G1264" s="63"/>
      <c r="H1264" s="63"/>
    </row>
    <row r="1265" spans="1:8" ht="15" customHeight="1" x14ac:dyDescent="0.25">
      <c r="A1265" s="64" t="s">
        <v>3825</v>
      </c>
      <c r="B1265" s="64"/>
      <c r="C1265" s="65" t="s">
        <v>3</v>
      </c>
      <c r="D1265" s="65"/>
      <c r="E1265" s="12" t="s">
        <v>4</v>
      </c>
      <c r="F1265" s="12" t="s">
        <v>3725</v>
      </c>
      <c r="G1265" s="12" t="s">
        <v>3726</v>
      </c>
      <c r="H1265" s="12" t="s">
        <v>3727</v>
      </c>
    </row>
    <row r="1266" spans="1:8" ht="38.1" customHeight="1" x14ac:dyDescent="0.25">
      <c r="A1266" s="13" t="s">
        <v>6919</v>
      </c>
      <c r="B1266" s="14" t="s">
        <v>6920</v>
      </c>
      <c r="C1266" s="66" t="s">
        <v>17</v>
      </c>
      <c r="D1266" s="66"/>
      <c r="E1266" s="13" t="s">
        <v>61</v>
      </c>
      <c r="F1266" s="15">
        <v>3.43E-5</v>
      </c>
      <c r="G1266" s="16">
        <v>708565.85</v>
      </c>
      <c r="H1266" s="16">
        <f>TRUNC(TRUNC(F1266,8)*G1266,2)</f>
        <v>24.3</v>
      </c>
    </row>
    <row r="1267" spans="1:8" ht="45.95" customHeight="1" x14ac:dyDescent="0.25">
      <c r="A1267" s="13" t="s">
        <v>6963</v>
      </c>
      <c r="B1267" s="14" t="s">
        <v>6964</v>
      </c>
      <c r="C1267" s="66" t="s">
        <v>17</v>
      </c>
      <c r="D1267" s="66"/>
      <c r="E1267" s="13" t="s">
        <v>61</v>
      </c>
      <c r="F1267" s="15">
        <v>5.5099999999999998E-5</v>
      </c>
      <c r="G1267" s="16">
        <v>85950</v>
      </c>
      <c r="H1267" s="16">
        <f>TRUNC(TRUNC(F1267,8)*G1267,2)</f>
        <v>4.7300000000000004</v>
      </c>
    </row>
    <row r="1268" spans="1:8" ht="15" customHeight="1" x14ac:dyDescent="0.25">
      <c r="A1268" s="8"/>
      <c r="B1268" s="8"/>
      <c r="C1268" s="8"/>
      <c r="D1268" s="8"/>
      <c r="E1268" s="8"/>
      <c r="F1268" s="67" t="s">
        <v>3830</v>
      </c>
      <c r="G1268" s="67"/>
      <c r="H1268" s="17">
        <f>SUM(H1266:H1267)</f>
        <v>29.03</v>
      </c>
    </row>
    <row r="1269" spans="1:8" ht="15" customHeight="1" x14ac:dyDescent="0.25">
      <c r="A1269" s="8"/>
      <c r="B1269" s="8"/>
      <c r="C1269" s="8"/>
      <c r="D1269" s="8"/>
      <c r="E1269" s="8"/>
      <c r="F1269" s="68" t="s">
        <v>3745</v>
      </c>
      <c r="G1269" s="68"/>
      <c r="H1269" s="4">
        <f>ROUND(SUM(H1268),2)</f>
        <v>29.03</v>
      </c>
    </row>
    <row r="1270" spans="1:8" ht="9.9499999999999993" customHeight="1" x14ac:dyDescent="0.25">
      <c r="A1270" s="8"/>
      <c r="B1270" s="8"/>
      <c r="C1270" s="8"/>
      <c r="D1270" s="8"/>
      <c r="E1270" s="8"/>
      <c r="F1270" s="62"/>
      <c r="G1270" s="62"/>
      <c r="H1270" s="62"/>
    </row>
    <row r="1271" spans="1:8" ht="20.100000000000001" customHeight="1" x14ac:dyDescent="0.25">
      <c r="A1271" s="63" t="s">
        <v>6965</v>
      </c>
      <c r="B1271" s="63"/>
      <c r="C1271" s="63"/>
      <c r="D1271" s="63"/>
      <c r="E1271" s="63"/>
      <c r="F1271" s="63"/>
      <c r="G1271" s="63"/>
      <c r="H1271" s="63"/>
    </row>
    <row r="1272" spans="1:8" ht="15" customHeight="1" x14ac:dyDescent="0.25">
      <c r="A1272" s="64" t="s">
        <v>3825</v>
      </c>
      <c r="B1272" s="64"/>
      <c r="C1272" s="65" t="s">
        <v>3</v>
      </c>
      <c r="D1272" s="65"/>
      <c r="E1272" s="12" t="s">
        <v>4</v>
      </c>
      <c r="F1272" s="12" t="s">
        <v>3725</v>
      </c>
      <c r="G1272" s="12" t="s">
        <v>3726</v>
      </c>
      <c r="H1272" s="12" t="s">
        <v>3727</v>
      </c>
    </row>
    <row r="1273" spans="1:8" ht="38.1" customHeight="1" x14ac:dyDescent="0.25">
      <c r="A1273" s="13" t="s">
        <v>6919</v>
      </c>
      <c r="B1273" s="14" t="s">
        <v>6920</v>
      </c>
      <c r="C1273" s="66" t="s">
        <v>17</v>
      </c>
      <c r="D1273" s="66"/>
      <c r="E1273" s="13" t="s">
        <v>61</v>
      </c>
      <c r="F1273" s="15">
        <v>5.6999999999999996E-6</v>
      </c>
      <c r="G1273" s="16">
        <v>708565.85</v>
      </c>
      <c r="H1273" s="16">
        <f>TRUNC(TRUNC(F1273,8)*G1273,2)</f>
        <v>4.03</v>
      </c>
    </row>
    <row r="1274" spans="1:8" ht="45.95" customHeight="1" x14ac:dyDescent="0.25">
      <c r="A1274" s="13" t="s">
        <v>6963</v>
      </c>
      <c r="B1274" s="14" t="s">
        <v>6964</v>
      </c>
      <c r="C1274" s="66" t="s">
        <v>17</v>
      </c>
      <c r="D1274" s="66"/>
      <c r="E1274" s="13" t="s">
        <v>61</v>
      </c>
      <c r="F1274" s="15">
        <v>5.8000000000000004E-6</v>
      </c>
      <c r="G1274" s="16">
        <v>85950</v>
      </c>
      <c r="H1274" s="16">
        <f>TRUNC(TRUNC(F1274,8)*G1274,2)</f>
        <v>0.49</v>
      </c>
    </row>
    <row r="1275" spans="1:8" ht="15" customHeight="1" x14ac:dyDescent="0.25">
      <c r="A1275" s="8"/>
      <c r="B1275" s="8"/>
      <c r="C1275" s="8"/>
      <c r="D1275" s="8"/>
      <c r="E1275" s="8"/>
      <c r="F1275" s="67" t="s">
        <v>3830</v>
      </c>
      <c r="G1275" s="67"/>
      <c r="H1275" s="17">
        <f>SUM(H1273:H1274)</f>
        <v>4.5200000000000005</v>
      </c>
    </row>
    <row r="1276" spans="1:8" ht="15" customHeight="1" x14ac:dyDescent="0.25">
      <c r="A1276" s="8"/>
      <c r="B1276" s="8"/>
      <c r="C1276" s="8"/>
      <c r="D1276" s="8"/>
      <c r="E1276" s="8"/>
      <c r="F1276" s="68" t="s">
        <v>3745</v>
      </c>
      <c r="G1276" s="68"/>
      <c r="H1276" s="4">
        <f>ROUND(SUM(H1275),2)</f>
        <v>4.5199999999999996</v>
      </c>
    </row>
    <row r="1277" spans="1:8" ht="9.9499999999999993" customHeight="1" x14ac:dyDescent="0.25">
      <c r="A1277" s="8"/>
      <c r="B1277" s="8"/>
      <c r="C1277" s="8"/>
      <c r="D1277" s="8"/>
      <c r="E1277" s="8"/>
      <c r="F1277" s="62"/>
      <c r="G1277" s="62"/>
      <c r="H1277" s="62"/>
    </row>
    <row r="1278" spans="1:8" ht="20.100000000000001" customHeight="1" x14ac:dyDescent="0.25">
      <c r="A1278" s="63" t="s">
        <v>6966</v>
      </c>
      <c r="B1278" s="63"/>
      <c r="C1278" s="63"/>
      <c r="D1278" s="63"/>
      <c r="E1278" s="63"/>
      <c r="F1278" s="63"/>
      <c r="G1278" s="63"/>
      <c r="H1278" s="63"/>
    </row>
    <row r="1279" spans="1:8" ht="15" customHeight="1" x14ac:dyDescent="0.25">
      <c r="A1279" s="64" t="s">
        <v>3825</v>
      </c>
      <c r="B1279" s="64"/>
      <c r="C1279" s="65" t="s">
        <v>3</v>
      </c>
      <c r="D1279" s="65"/>
      <c r="E1279" s="12" t="s">
        <v>4</v>
      </c>
      <c r="F1279" s="12" t="s">
        <v>3725</v>
      </c>
      <c r="G1279" s="12" t="s">
        <v>3726</v>
      </c>
      <c r="H1279" s="12" t="s">
        <v>3727</v>
      </c>
    </row>
    <row r="1280" spans="1:8" ht="38.1" customHeight="1" x14ac:dyDescent="0.25">
      <c r="A1280" s="13" t="s">
        <v>6919</v>
      </c>
      <c r="B1280" s="14" t="s">
        <v>6920</v>
      </c>
      <c r="C1280" s="66" t="s">
        <v>17</v>
      </c>
      <c r="D1280" s="66"/>
      <c r="E1280" s="13" t="s">
        <v>61</v>
      </c>
      <c r="F1280" s="15">
        <v>1.4100000000000001E-5</v>
      </c>
      <c r="G1280" s="16">
        <v>708565.85</v>
      </c>
      <c r="H1280" s="16">
        <f>TRUNC(TRUNC(F1280,8)*G1280,2)</f>
        <v>9.99</v>
      </c>
    </row>
    <row r="1281" spans="1:8" ht="45.95" customHeight="1" x14ac:dyDescent="0.25">
      <c r="A1281" s="13" t="s">
        <v>6963</v>
      </c>
      <c r="B1281" s="14" t="s">
        <v>6964</v>
      </c>
      <c r="C1281" s="66" t="s">
        <v>17</v>
      </c>
      <c r="D1281" s="66"/>
      <c r="E1281" s="13" t="s">
        <v>61</v>
      </c>
      <c r="F1281" s="15">
        <v>1.4399999999999999E-5</v>
      </c>
      <c r="G1281" s="16">
        <v>85950</v>
      </c>
      <c r="H1281" s="16">
        <f>TRUNC(TRUNC(F1281,8)*G1281,2)</f>
        <v>1.23</v>
      </c>
    </row>
    <row r="1282" spans="1:8" ht="15" customHeight="1" x14ac:dyDescent="0.25">
      <c r="A1282" s="8"/>
      <c r="B1282" s="8"/>
      <c r="C1282" s="8"/>
      <c r="D1282" s="8"/>
      <c r="E1282" s="8"/>
      <c r="F1282" s="67" t="s">
        <v>3830</v>
      </c>
      <c r="G1282" s="67"/>
      <c r="H1282" s="17">
        <f>SUM(H1280:H1281)</f>
        <v>11.22</v>
      </c>
    </row>
    <row r="1283" spans="1:8" ht="15" customHeight="1" x14ac:dyDescent="0.25">
      <c r="A1283" s="8"/>
      <c r="B1283" s="8"/>
      <c r="C1283" s="8"/>
      <c r="D1283" s="8"/>
      <c r="E1283" s="8"/>
      <c r="F1283" s="68" t="s">
        <v>3745</v>
      </c>
      <c r="G1283" s="68"/>
      <c r="H1283" s="4">
        <f>ROUND(SUM(H1282),2)</f>
        <v>11.22</v>
      </c>
    </row>
    <row r="1284" spans="1:8" ht="9.9499999999999993" customHeight="1" x14ac:dyDescent="0.25">
      <c r="A1284" s="8"/>
      <c r="B1284" s="8"/>
      <c r="C1284" s="8"/>
      <c r="D1284" s="8"/>
      <c r="E1284" s="8"/>
      <c r="F1284" s="62"/>
      <c r="G1284" s="62"/>
      <c r="H1284" s="62"/>
    </row>
    <row r="1285" spans="1:8" ht="20.100000000000001" customHeight="1" x14ac:dyDescent="0.25">
      <c r="A1285" s="63" t="s">
        <v>6967</v>
      </c>
      <c r="B1285" s="63"/>
      <c r="C1285" s="63"/>
      <c r="D1285" s="63"/>
      <c r="E1285" s="63"/>
      <c r="F1285" s="63"/>
      <c r="G1285" s="63"/>
      <c r="H1285" s="63"/>
    </row>
    <row r="1286" spans="1:8" ht="15" customHeight="1" x14ac:dyDescent="0.25">
      <c r="A1286" s="64" t="s">
        <v>3825</v>
      </c>
      <c r="B1286" s="64"/>
      <c r="C1286" s="65" t="s">
        <v>3</v>
      </c>
      <c r="D1286" s="65"/>
      <c r="E1286" s="12" t="s">
        <v>4</v>
      </c>
      <c r="F1286" s="12" t="s">
        <v>3725</v>
      </c>
      <c r="G1286" s="12" t="s">
        <v>3726</v>
      </c>
      <c r="H1286" s="12" t="s">
        <v>3727</v>
      </c>
    </row>
    <row r="1287" spans="1:8" ht="38.1" customHeight="1" x14ac:dyDescent="0.25">
      <c r="A1287" s="13" t="s">
        <v>6919</v>
      </c>
      <c r="B1287" s="14" t="s">
        <v>6920</v>
      </c>
      <c r="C1287" s="66" t="s">
        <v>17</v>
      </c>
      <c r="D1287" s="66"/>
      <c r="E1287" s="13" t="s">
        <v>61</v>
      </c>
      <c r="F1287" s="15">
        <v>6.4300000000000004E-5</v>
      </c>
      <c r="G1287" s="16">
        <v>708565.85</v>
      </c>
      <c r="H1287" s="16">
        <f>TRUNC(TRUNC(F1287,8)*G1287,2)</f>
        <v>45.56</v>
      </c>
    </row>
    <row r="1288" spans="1:8" ht="45.95" customHeight="1" x14ac:dyDescent="0.25">
      <c r="A1288" s="13" t="s">
        <v>6963</v>
      </c>
      <c r="B1288" s="14" t="s">
        <v>6964</v>
      </c>
      <c r="C1288" s="66" t="s">
        <v>17</v>
      </c>
      <c r="D1288" s="66"/>
      <c r="E1288" s="13" t="s">
        <v>61</v>
      </c>
      <c r="F1288" s="15">
        <v>6.8899999999999994E-5</v>
      </c>
      <c r="G1288" s="16">
        <v>85950</v>
      </c>
      <c r="H1288" s="16">
        <f>TRUNC(TRUNC(F1288,8)*G1288,2)</f>
        <v>5.92</v>
      </c>
    </row>
    <row r="1289" spans="1:8" ht="15" customHeight="1" x14ac:dyDescent="0.25">
      <c r="A1289" s="8"/>
      <c r="B1289" s="8"/>
      <c r="C1289" s="8"/>
      <c r="D1289" s="8"/>
      <c r="E1289" s="8"/>
      <c r="F1289" s="67" t="s">
        <v>3830</v>
      </c>
      <c r="G1289" s="67"/>
      <c r="H1289" s="17">
        <f>SUM(H1287:H1288)</f>
        <v>51.480000000000004</v>
      </c>
    </row>
    <row r="1290" spans="1:8" ht="15" customHeight="1" x14ac:dyDescent="0.25">
      <c r="A1290" s="8"/>
      <c r="B1290" s="8"/>
      <c r="C1290" s="8"/>
      <c r="D1290" s="8"/>
      <c r="E1290" s="8"/>
      <c r="F1290" s="68" t="s">
        <v>3745</v>
      </c>
      <c r="G1290" s="68"/>
      <c r="H1290" s="4">
        <f>ROUND(SUM(H1289),2)</f>
        <v>51.48</v>
      </c>
    </row>
    <row r="1291" spans="1:8" ht="9.9499999999999993" customHeight="1" x14ac:dyDescent="0.25">
      <c r="A1291" s="8"/>
      <c r="B1291" s="8"/>
      <c r="C1291" s="8"/>
      <c r="D1291" s="8"/>
      <c r="E1291" s="8"/>
      <c r="F1291" s="62"/>
      <c r="G1291" s="62"/>
      <c r="H1291" s="62"/>
    </row>
    <row r="1292" spans="1:8" ht="20.100000000000001" customHeight="1" x14ac:dyDescent="0.25">
      <c r="A1292" s="63" t="s">
        <v>6968</v>
      </c>
      <c r="B1292" s="63"/>
      <c r="C1292" s="63"/>
      <c r="D1292" s="63"/>
      <c r="E1292" s="63"/>
      <c r="F1292" s="63"/>
      <c r="G1292" s="63"/>
      <c r="H1292" s="63"/>
    </row>
    <row r="1293" spans="1:8" ht="15" customHeight="1" x14ac:dyDescent="0.25">
      <c r="A1293" s="64" t="s">
        <v>3887</v>
      </c>
      <c r="B1293" s="64"/>
      <c r="C1293" s="65" t="s">
        <v>3</v>
      </c>
      <c r="D1293" s="65"/>
      <c r="E1293" s="12" t="s">
        <v>4</v>
      </c>
      <c r="F1293" s="12" t="s">
        <v>3725</v>
      </c>
      <c r="G1293" s="12" t="s">
        <v>3726</v>
      </c>
      <c r="H1293" s="12" t="s">
        <v>3727</v>
      </c>
    </row>
    <row r="1294" spans="1:8" ht="21" customHeight="1" x14ac:dyDescent="0.25">
      <c r="A1294" s="13" t="s">
        <v>6925</v>
      </c>
      <c r="B1294" s="14" t="s">
        <v>6926</v>
      </c>
      <c r="C1294" s="66" t="s">
        <v>17</v>
      </c>
      <c r="D1294" s="66"/>
      <c r="E1294" s="13" t="s">
        <v>4149</v>
      </c>
      <c r="F1294" s="15">
        <v>32.159999999999997</v>
      </c>
      <c r="G1294" s="16">
        <v>5.96</v>
      </c>
      <c r="H1294" s="16">
        <f>TRUNC(TRUNC(F1294,8)*G1294,2)</f>
        <v>191.67</v>
      </c>
    </row>
    <row r="1295" spans="1:8" ht="15" customHeight="1" x14ac:dyDescent="0.25">
      <c r="A1295" s="8"/>
      <c r="B1295" s="8"/>
      <c r="C1295" s="8"/>
      <c r="D1295" s="8"/>
      <c r="E1295" s="8"/>
      <c r="F1295" s="67" t="s">
        <v>3896</v>
      </c>
      <c r="G1295" s="67"/>
      <c r="H1295" s="17">
        <f>SUM(H1294:H1294)</f>
        <v>191.67</v>
      </c>
    </row>
    <row r="1296" spans="1:8" ht="15" customHeight="1" x14ac:dyDescent="0.25">
      <c r="A1296" s="8"/>
      <c r="B1296" s="8"/>
      <c r="C1296" s="8"/>
      <c r="D1296" s="8"/>
      <c r="E1296" s="8"/>
      <c r="F1296" s="68" t="s">
        <v>3745</v>
      </c>
      <c r="G1296" s="68"/>
      <c r="H1296" s="4">
        <f>ROUND(SUM(H1295),2)</f>
        <v>191.67</v>
      </c>
    </row>
    <row r="1297" spans="1:8" ht="9.9499999999999993" customHeight="1" x14ac:dyDescent="0.25">
      <c r="A1297" s="8"/>
      <c r="B1297" s="8"/>
      <c r="C1297" s="8"/>
      <c r="D1297" s="8"/>
      <c r="E1297" s="8"/>
      <c r="F1297" s="62"/>
      <c r="G1297" s="62"/>
      <c r="H1297" s="62"/>
    </row>
    <row r="1298" spans="1:8" ht="20.100000000000001" customHeight="1" x14ac:dyDescent="0.25">
      <c r="A1298" s="63" t="s">
        <v>6969</v>
      </c>
      <c r="B1298" s="63"/>
      <c r="C1298" s="63"/>
      <c r="D1298" s="63"/>
      <c r="E1298" s="63"/>
      <c r="F1298" s="63"/>
      <c r="G1298" s="63"/>
      <c r="H1298" s="63"/>
    </row>
    <row r="1299" spans="1:8" ht="15" customHeight="1" x14ac:dyDescent="0.25">
      <c r="A1299" s="64" t="s">
        <v>3872</v>
      </c>
      <c r="B1299" s="64"/>
      <c r="C1299" s="65" t="s">
        <v>3</v>
      </c>
      <c r="D1299" s="65"/>
      <c r="E1299" s="12" t="s">
        <v>4</v>
      </c>
      <c r="F1299" s="12" t="s">
        <v>3725</v>
      </c>
      <c r="G1299" s="12" t="s">
        <v>3726</v>
      </c>
      <c r="H1299" s="12" t="s">
        <v>3727</v>
      </c>
    </row>
    <row r="1300" spans="1:8" ht="21" customHeight="1" x14ac:dyDescent="0.25">
      <c r="A1300" s="13" t="s">
        <v>6949</v>
      </c>
      <c r="B1300" s="14" t="s">
        <v>6950</v>
      </c>
      <c r="C1300" s="66" t="s">
        <v>17</v>
      </c>
      <c r="D1300" s="66"/>
      <c r="E1300" s="13" t="s">
        <v>25</v>
      </c>
      <c r="F1300" s="15">
        <v>1</v>
      </c>
      <c r="G1300" s="16">
        <v>35.049999999999997</v>
      </c>
      <c r="H1300" s="16">
        <f>TRUNC(TRUNC(F1300,8)*G1300,2)</f>
        <v>35.049999999999997</v>
      </c>
    </row>
    <row r="1301" spans="1:8" ht="18" customHeight="1" x14ac:dyDescent="0.25">
      <c r="A1301" s="8"/>
      <c r="B1301" s="8"/>
      <c r="C1301" s="8"/>
      <c r="D1301" s="8"/>
      <c r="E1301" s="8"/>
      <c r="F1301" s="67" t="s">
        <v>3875</v>
      </c>
      <c r="G1301" s="67"/>
      <c r="H1301" s="17">
        <f>SUM(H1300:H1300)</f>
        <v>35.049999999999997</v>
      </c>
    </row>
    <row r="1302" spans="1:8" ht="15" customHeight="1" x14ac:dyDescent="0.25">
      <c r="A1302" s="64" t="s">
        <v>3741</v>
      </c>
      <c r="B1302" s="64"/>
      <c r="C1302" s="65" t="s">
        <v>3</v>
      </c>
      <c r="D1302" s="65"/>
      <c r="E1302" s="12" t="s">
        <v>4</v>
      </c>
      <c r="F1302" s="12" t="s">
        <v>3725</v>
      </c>
      <c r="G1302" s="12" t="s">
        <v>3726</v>
      </c>
      <c r="H1302" s="12" t="s">
        <v>3727</v>
      </c>
    </row>
    <row r="1303" spans="1:8" ht="45.95" customHeight="1" x14ac:dyDescent="0.25">
      <c r="A1303" s="13" t="s">
        <v>6970</v>
      </c>
      <c r="B1303" s="14" t="s">
        <v>6971</v>
      </c>
      <c r="C1303" s="66" t="s">
        <v>17</v>
      </c>
      <c r="D1303" s="66"/>
      <c r="E1303" s="13" t="s">
        <v>25</v>
      </c>
      <c r="F1303" s="15">
        <v>1</v>
      </c>
      <c r="G1303" s="16">
        <v>20.55</v>
      </c>
      <c r="H1303" s="16">
        <f>TRUNC(TRUNC(F1303,8)*G1303,2)</f>
        <v>20.55</v>
      </c>
    </row>
    <row r="1304" spans="1:8" ht="45.95" customHeight="1" x14ac:dyDescent="0.25">
      <c r="A1304" s="13" t="s">
        <v>6972</v>
      </c>
      <c r="B1304" s="14" t="s">
        <v>6973</v>
      </c>
      <c r="C1304" s="66" t="s">
        <v>17</v>
      </c>
      <c r="D1304" s="66"/>
      <c r="E1304" s="13" t="s">
        <v>25</v>
      </c>
      <c r="F1304" s="15">
        <v>1</v>
      </c>
      <c r="G1304" s="16">
        <v>3.33</v>
      </c>
      <c r="H1304" s="16">
        <f>TRUNC(TRUNC(F1304,8)*G1304,2)</f>
        <v>3.33</v>
      </c>
    </row>
    <row r="1305" spans="1:8" ht="45.95" customHeight="1" x14ac:dyDescent="0.25">
      <c r="A1305" s="13" t="s">
        <v>6974</v>
      </c>
      <c r="B1305" s="14" t="s">
        <v>6975</v>
      </c>
      <c r="C1305" s="66" t="s">
        <v>17</v>
      </c>
      <c r="D1305" s="66"/>
      <c r="E1305" s="13" t="s">
        <v>25</v>
      </c>
      <c r="F1305" s="15">
        <v>1</v>
      </c>
      <c r="G1305" s="16">
        <v>8.25</v>
      </c>
      <c r="H1305" s="16">
        <f>TRUNC(TRUNC(F1305,8)*G1305,2)</f>
        <v>8.25</v>
      </c>
    </row>
    <row r="1306" spans="1:8" ht="15" customHeight="1" x14ac:dyDescent="0.25">
      <c r="A1306" s="8"/>
      <c r="B1306" s="8"/>
      <c r="C1306" s="8"/>
      <c r="D1306" s="8"/>
      <c r="E1306" s="8"/>
      <c r="F1306" s="67" t="s">
        <v>3744</v>
      </c>
      <c r="G1306" s="67"/>
      <c r="H1306" s="17">
        <f>SUM(H1303:H1305)</f>
        <v>32.130000000000003</v>
      </c>
    </row>
    <row r="1307" spans="1:8" ht="15" customHeight="1" x14ac:dyDescent="0.25">
      <c r="A1307" s="8"/>
      <c r="B1307" s="8"/>
      <c r="C1307" s="8"/>
      <c r="D1307" s="8"/>
      <c r="E1307" s="8"/>
      <c r="F1307" s="68" t="s">
        <v>3745</v>
      </c>
      <c r="G1307" s="68"/>
      <c r="H1307" s="4">
        <f>ROUND(SUM(H1301,H1306),2)</f>
        <v>67.180000000000007</v>
      </c>
    </row>
    <row r="1308" spans="1:8" ht="9.9499999999999993" customHeight="1" x14ac:dyDescent="0.25">
      <c r="A1308" s="8"/>
      <c r="B1308" s="8"/>
      <c r="C1308" s="8"/>
      <c r="D1308" s="8"/>
      <c r="E1308" s="8"/>
      <c r="F1308" s="62"/>
      <c r="G1308" s="62"/>
      <c r="H1308" s="62"/>
    </row>
    <row r="1309" spans="1:8" ht="20.100000000000001" customHeight="1" x14ac:dyDescent="0.25">
      <c r="A1309" s="63" t="s">
        <v>6976</v>
      </c>
      <c r="B1309" s="63"/>
      <c r="C1309" s="63"/>
      <c r="D1309" s="63"/>
      <c r="E1309" s="63"/>
      <c r="F1309" s="63"/>
      <c r="G1309" s="63"/>
      <c r="H1309" s="63"/>
    </row>
    <row r="1310" spans="1:8" ht="15" customHeight="1" x14ac:dyDescent="0.25">
      <c r="A1310" s="64" t="s">
        <v>3872</v>
      </c>
      <c r="B1310" s="64"/>
      <c r="C1310" s="65" t="s">
        <v>3</v>
      </c>
      <c r="D1310" s="65"/>
      <c r="E1310" s="12" t="s">
        <v>4</v>
      </c>
      <c r="F1310" s="12" t="s">
        <v>3725</v>
      </c>
      <c r="G1310" s="12" t="s">
        <v>3726</v>
      </c>
      <c r="H1310" s="12" t="s">
        <v>3727</v>
      </c>
    </row>
    <row r="1311" spans="1:8" ht="21" customHeight="1" x14ac:dyDescent="0.25">
      <c r="A1311" s="13" t="s">
        <v>6949</v>
      </c>
      <c r="B1311" s="14" t="s">
        <v>6950</v>
      </c>
      <c r="C1311" s="66" t="s">
        <v>17</v>
      </c>
      <c r="D1311" s="66"/>
      <c r="E1311" s="13" t="s">
        <v>25</v>
      </c>
      <c r="F1311" s="15">
        <v>1</v>
      </c>
      <c r="G1311" s="16">
        <v>35.049999999999997</v>
      </c>
      <c r="H1311" s="16">
        <f>TRUNC(TRUNC(F1311,8)*G1311,2)</f>
        <v>35.049999999999997</v>
      </c>
    </row>
    <row r="1312" spans="1:8" ht="18" customHeight="1" x14ac:dyDescent="0.25">
      <c r="A1312" s="8"/>
      <c r="B1312" s="8"/>
      <c r="C1312" s="8"/>
      <c r="D1312" s="8"/>
      <c r="E1312" s="8"/>
      <c r="F1312" s="67" t="s">
        <v>3875</v>
      </c>
      <c r="G1312" s="67"/>
      <c r="H1312" s="17">
        <f>SUM(H1311:H1311)</f>
        <v>35.049999999999997</v>
      </c>
    </row>
    <row r="1313" spans="1:8" ht="15" customHeight="1" x14ac:dyDescent="0.25">
      <c r="A1313" s="64" t="s">
        <v>3741</v>
      </c>
      <c r="B1313" s="64"/>
      <c r="C1313" s="65" t="s">
        <v>3</v>
      </c>
      <c r="D1313" s="65"/>
      <c r="E1313" s="12" t="s">
        <v>4</v>
      </c>
      <c r="F1313" s="12" t="s">
        <v>3725</v>
      </c>
      <c r="G1313" s="12" t="s">
        <v>3726</v>
      </c>
      <c r="H1313" s="12" t="s">
        <v>3727</v>
      </c>
    </row>
    <row r="1314" spans="1:8" ht="45.95" customHeight="1" x14ac:dyDescent="0.25">
      <c r="A1314" s="13" t="s">
        <v>6970</v>
      </c>
      <c r="B1314" s="14" t="s">
        <v>6971</v>
      </c>
      <c r="C1314" s="66" t="s">
        <v>17</v>
      </c>
      <c r="D1314" s="66"/>
      <c r="E1314" s="13" t="s">
        <v>25</v>
      </c>
      <c r="F1314" s="15">
        <v>1</v>
      </c>
      <c r="G1314" s="16">
        <v>20.55</v>
      </c>
      <c r="H1314" s="16">
        <f>TRUNC(TRUNC(F1314,8)*G1314,2)</f>
        <v>20.55</v>
      </c>
    </row>
    <row r="1315" spans="1:8" ht="45.95" customHeight="1" x14ac:dyDescent="0.25">
      <c r="A1315" s="13" t="s">
        <v>6972</v>
      </c>
      <c r="B1315" s="14" t="s">
        <v>6973</v>
      </c>
      <c r="C1315" s="66" t="s">
        <v>17</v>
      </c>
      <c r="D1315" s="66"/>
      <c r="E1315" s="13" t="s">
        <v>25</v>
      </c>
      <c r="F1315" s="15">
        <v>1</v>
      </c>
      <c r="G1315" s="16">
        <v>3.33</v>
      </c>
      <c r="H1315" s="16">
        <f>TRUNC(TRUNC(F1315,8)*G1315,2)</f>
        <v>3.33</v>
      </c>
    </row>
    <row r="1316" spans="1:8" ht="45.95" customHeight="1" x14ac:dyDescent="0.25">
      <c r="A1316" s="13" t="s">
        <v>6974</v>
      </c>
      <c r="B1316" s="14" t="s">
        <v>6975</v>
      </c>
      <c r="C1316" s="66" t="s">
        <v>17</v>
      </c>
      <c r="D1316" s="66"/>
      <c r="E1316" s="13" t="s">
        <v>25</v>
      </c>
      <c r="F1316" s="15">
        <v>1</v>
      </c>
      <c r="G1316" s="16">
        <v>8.25</v>
      </c>
      <c r="H1316" s="16">
        <f>TRUNC(TRUNC(F1316,8)*G1316,2)</f>
        <v>8.25</v>
      </c>
    </row>
    <row r="1317" spans="1:8" ht="45.95" customHeight="1" x14ac:dyDescent="0.25">
      <c r="A1317" s="13" t="s">
        <v>6977</v>
      </c>
      <c r="B1317" s="14" t="s">
        <v>6978</v>
      </c>
      <c r="C1317" s="66" t="s">
        <v>17</v>
      </c>
      <c r="D1317" s="66"/>
      <c r="E1317" s="13" t="s">
        <v>25</v>
      </c>
      <c r="F1317" s="15">
        <v>1</v>
      </c>
      <c r="G1317" s="16">
        <v>37.74</v>
      </c>
      <c r="H1317" s="16">
        <f>TRUNC(TRUNC(F1317,8)*G1317,2)</f>
        <v>37.74</v>
      </c>
    </row>
    <row r="1318" spans="1:8" ht="45.95" customHeight="1" x14ac:dyDescent="0.25">
      <c r="A1318" s="13" t="s">
        <v>6979</v>
      </c>
      <c r="B1318" s="14" t="s">
        <v>6980</v>
      </c>
      <c r="C1318" s="66" t="s">
        <v>17</v>
      </c>
      <c r="D1318" s="66"/>
      <c r="E1318" s="13" t="s">
        <v>25</v>
      </c>
      <c r="F1318" s="15">
        <v>1</v>
      </c>
      <c r="G1318" s="16">
        <v>116.04</v>
      </c>
      <c r="H1318" s="16">
        <f>TRUNC(TRUNC(F1318,8)*G1318,2)</f>
        <v>116.04</v>
      </c>
    </row>
    <row r="1319" spans="1:8" ht="15" customHeight="1" x14ac:dyDescent="0.25">
      <c r="A1319" s="8"/>
      <c r="B1319" s="8"/>
      <c r="C1319" s="8"/>
      <c r="D1319" s="8"/>
      <c r="E1319" s="8"/>
      <c r="F1319" s="67" t="s">
        <v>3744</v>
      </c>
      <c r="G1319" s="67"/>
      <c r="H1319" s="17">
        <f>SUM(H1314:H1318)</f>
        <v>185.91000000000003</v>
      </c>
    </row>
    <row r="1320" spans="1:8" ht="15" customHeight="1" x14ac:dyDescent="0.25">
      <c r="A1320" s="8"/>
      <c r="B1320" s="8"/>
      <c r="C1320" s="8"/>
      <c r="D1320" s="8"/>
      <c r="E1320" s="8"/>
      <c r="F1320" s="68" t="s">
        <v>3745</v>
      </c>
      <c r="G1320" s="68"/>
      <c r="H1320" s="4">
        <f>ROUND(SUM(H1312,H1319),2)</f>
        <v>220.96</v>
      </c>
    </row>
    <row r="1321" spans="1:8" ht="9.9499999999999993" customHeight="1" x14ac:dyDescent="0.25">
      <c r="A1321" s="8"/>
      <c r="B1321" s="8"/>
      <c r="C1321" s="8"/>
      <c r="D1321" s="8"/>
      <c r="E1321" s="8"/>
      <c r="F1321" s="62"/>
      <c r="G1321" s="62"/>
      <c r="H1321" s="62"/>
    </row>
    <row r="1322" spans="1:8" ht="27" customHeight="1" x14ac:dyDescent="0.25">
      <c r="A1322" s="63" t="s">
        <v>6981</v>
      </c>
      <c r="B1322" s="63"/>
      <c r="C1322" s="63"/>
      <c r="D1322" s="63"/>
      <c r="E1322" s="63"/>
      <c r="F1322" s="63"/>
      <c r="G1322" s="63"/>
      <c r="H1322" s="63"/>
    </row>
    <row r="1323" spans="1:8" ht="15" customHeight="1" x14ac:dyDescent="0.25">
      <c r="A1323" s="64" t="s">
        <v>3825</v>
      </c>
      <c r="B1323" s="64"/>
      <c r="C1323" s="65" t="s">
        <v>3</v>
      </c>
      <c r="D1323" s="65"/>
      <c r="E1323" s="12" t="s">
        <v>4</v>
      </c>
      <c r="F1323" s="12" t="s">
        <v>3725</v>
      </c>
      <c r="G1323" s="12" t="s">
        <v>3726</v>
      </c>
      <c r="H1323" s="12" t="s">
        <v>3727</v>
      </c>
    </row>
    <row r="1324" spans="1:8" ht="38.1" customHeight="1" x14ac:dyDescent="0.25">
      <c r="A1324" s="13" t="s">
        <v>6982</v>
      </c>
      <c r="B1324" s="14" t="s">
        <v>6983</v>
      </c>
      <c r="C1324" s="66" t="s">
        <v>17</v>
      </c>
      <c r="D1324" s="66"/>
      <c r="E1324" s="13" t="s">
        <v>61</v>
      </c>
      <c r="F1324" s="15">
        <v>3.43E-5</v>
      </c>
      <c r="G1324" s="16">
        <v>562212.18999999994</v>
      </c>
      <c r="H1324" s="16">
        <f>TRUNC(TRUNC(F1324,8)*G1324,2)</f>
        <v>19.28</v>
      </c>
    </row>
    <row r="1325" spans="1:8" ht="38.1" customHeight="1" x14ac:dyDescent="0.25">
      <c r="A1325" s="13" t="s">
        <v>6984</v>
      </c>
      <c r="B1325" s="14" t="s">
        <v>6985</v>
      </c>
      <c r="C1325" s="66" t="s">
        <v>17</v>
      </c>
      <c r="D1325" s="66"/>
      <c r="E1325" s="13" t="s">
        <v>61</v>
      </c>
      <c r="F1325" s="15">
        <v>5.5099999999999998E-5</v>
      </c>
      <c r="G1325" s="16">
        <v>23057.69</v>
      </c>
      <c r="H1325" s="16">
        <f>TRUNC(TRUNC(F1325,8)*G1325,2)</f>
        <v>1.27</v>
      </c>
    </row>
    <row r="1326" spans="1:8" ht="15" customHeight="1" x14ac:dyDescent="0.25">
      <c r="A1326" s="8"/>
      <c r="B1326" s="8"/>
      <c r="C1326" s="8"/>
      <c r="D1326" s="8"/>
      <c r="E1326" s="8"/>
      <c r="F1326" s="67" t="s">
        <v>3830</v>
      </c>
      <c r="G1326" s="67"/>
      <c r="H1326" s="17">
        <f>SUM(H1324:H1325)</f>
        <v>20.55</v>
      </c>
    </row>
    <row r="1327" spans="1:8" ht="15" customHeight="1" x14ac:dyDescent="0.25">
      <c r="A1327" s="8"/>
      <c r="B1327" s="8"/>
      <c r="C1327" s="8"/>
      <c r="D1327" s="8"/>
      <c r="E1327" s="8"/>
      <c r="F1327" s="68" t="s">
        <v>3745</v>
      </c>
      <c r="G1327" s="68"/>
      <c r="H1327" s="4">
        <f>ROUND(SUM(H1326),2)</f>
        <v>20.55</v>
      </c>
    </row>
    <row r="1328" spans="1:8" ht="9.9499999999999993" customHeight="1" x14ac:dyDescent="0.25">
      <c r="A1328" s="8"/>
      <c r="B1328" s="8"/>
      <c r="C1328" s="8"/>
      <c r="D1328" s="8"/>
      <c r="E1328" s="8"/>
      <c r="F1328" s="62"/>
      <c r="G1328" s="62"/>
      <c r="H1328" s="62"/>
    </row>
    <row r="1329" spans="1:8" ht="27" customHeight="1" x14ac:dyDescent="0.25">
      <c r="A1329" s="63" t="s">
        <v>6986</v>
      </c>
      <c r="B1329" s="63"/>
      <c r="C1329" s="63"/>
      <c r="D1329" s="63"/>
      <c r="E1329" s="63"/>
      <c r="F1329" s="63"/>
      <c r="G1329" s="63"/>
      <c r="H1329" s="63"/>
    </row>
    <row r="1330" spans="1:8" ht="15" customHeight="1" x14ac:dyDescent="0.25">
      <c r="A1330" s="64" t="s">
        <v>3825</v>
      </c>
      <c r="B1330" s="64"/>
      <c r="C1330" s="65" t="s">
        <v>3</v>
      </c>
      <c r="D1330" s="65"/>
      <c r="E1330" s="12" t="s">
        <v>4</v>
      </c>
      <c r="F1330" s="12" t="s">
        <v>3725</v>
      </c>
      <c r="G1330" s="12" t="s">
        <v>3726</v>
      </c>
      <c r="H1330" s="12" t="s">
        <v>3727</v>
      </c>
    </row>
    <row r="1331" spans="1:8" ht="38.1" customHeight="1" x14ac:dyDescent="0.25">
      <c r="A1331" s="13" t="s">
        <v>6982</v>
      </c>
      <c r="B1331" s="14" t="s">
        <v>6983</v>
      </c>
      <c r="C1331" s="66" t="s">
        <v>17</v>
      </c>
      <c r="D1331" s="66"/>
      <c r="E1331" s="13" t="s">
        <v>61</v>
      </c>
      <c r="F1331" s="15">
        <v>5.6999999999999996E-6</v>
      </c>
      <c r="G1331" s="16">
        <v>562212.18999999994</v>
      </c>
      <c r="H1331" s="16">
        <f>TRUNC(TRUNC(F1331,8)*G1331,2)</f>
        <v>3.2</v>
      </c>
    </row>
    <row r="1332" spans="1:8" ht="38.1" customHeight="1" x14ac:dyDescent="0.25">
      <c r="A1332" s="13" t="s">
        <v>6984</v>
      </c>
      <c r="B1332" s="14" t="s">
        <v>6985</v>
      </c>
      <c r="C1332" s="66" t="s">
        <v>17</v>
      </c>
      <c r="D1332" s="66"/>
      <c r="E1332" s="13" t="s">
        <v>61</v>
      </c>
      <c r="F1332" s="15">
        <v>5.8000000000000004E-6</v>
      </c>
      <c r="G1332" s="16">
        <v>23057.69</v>
      </c>
      <c r="H1332" s="16">
        <f>TRUNC(TRUNC(F1332,8)*G1332,2)</f>
        <v>0.13</v>
      </c>
    </row>
    <row r="1333" spans="1:8" ht="15" customHeight="1" x14ac:dyDescent="0.25">
      <c r="A1333" s="8"/>
      <c r="B1333" s="8"/>
      <c r="C1333" s="8"/>
      <c r="D1333" s="8"/>
      <c r="E1333" s="8"/>
      <c r="F1333" s="67" t="s">
        <v>3830</v>
      </c>
      <c r="G1333" s="67"/>
      <c r="H1333" s="17">
        <f>SUM(H1331:H1332)</f>
        <v>3.33</v>
      </c>
    </row>
    <row r="1334" spans="1:8" ht="15" customHeight="1" x14ac:dyDescent="0.25">
      <c r="A1334" s="8"/>
      <c r="B1334" s="8"/>
      <c r="C1334" s="8"/>
      <c r="D1334" s="8"/>
      <c r="E1334" s="8"/>
      <c r="F1334" s="68" t="s">
        <v>3745</v>
      </c>
      <c r="G1334" s="68"/>
      <c r="H1334" s="4">
        <f>ROUND(SUM(H1333),2)</f>
        <v>3.33</v>
      </c>
    </row>
    <row r="1335" spans="1:8" ht="9.9499999999999993" customHeight="1" x14ac:dyDescent="0.25">
      <c r="A1335" s="8"/>
      <c r="B1335" s="8"/>
      <c r="C1335" s="8"/>
      <c r="D1335" s="8"/>
      <c r="E1335" s="8"/>
      <c r="F1335" s="62"/>
      <c r="G1335" s="62"/>
      <c r="H1335" s="62"/>
    </row>
    <row r="1336" spans="1:8" ht="27" customHeight="1" x14ac:dyDescent="0.25">
      <c r="A1336" s="63" t="s">
        <v>6987</v>
      </c>
      <c r="B1336" s="63"/>
      <c r="C1336" s="63"/>
      <c r="D1336" s="63"/>
      <c r="E1336" s="63"/>
      <c r="F1336" s="63"/>
      <c r="G1336" s="63"/>
      <c r="H1336" s="63"/>
    </row>
    <row r="1337" spans="1:8" ht="15" customHeight="1" x14ac:dyDescent="0.25">
      <c r="A1337" s="64" t="s">
        <v>3825</v>
      </c>
      <c r="B1337" s="64"/>
      <c r="C1337" s="65" t="s">
        <v>3</v>
      </c>
      <c r="D1337" s="65"/>
      <c r="E1337" s="12" t="s">
        <v>4</v>
      </c>
      <c r="F1337" s="12" t="s">
        <v>3725</v>
      </c>
      <c r="G1337" s="12" t="s">
        <v>3726</v>
      </c>
      <c r="H1337" s="12" t="s">
        <v>3727</v>
      </c>
    </row>
    <row r="1338" spans="1:8" ht="38.1" customHeight="1" x14ac:dyDescent="0.25">
      <c r="A1338" s="13" t="s">
        <v>6982</v>
      </c>
      <c r="B1338" s="14" t="s">
        <v>6983</v>
      </c>
      <c r="C1338" s="66" t="s">
        <v>17</v>
      </c>
      <c r="D1338" s="66"/>
      <c r="E1338" s="13" t="s">
        <v>61</v>
      </c>
      <c r="F1338" s="15">
        <v>1.4100000000000001E-5</v>
      </c>
      <c r="G1338" s="16">
        <v>562212.18999999994</v>
      </c>
      <c r="H1338" s="16">
        <f>TRUNC(TRUNC(F1338,8)*G1338,2)</f>
        <v>7.92</v>
      </c>
    </row>
    <row r="1339" spans="1:8" ht="38.1" customHeight="1" x14ac:dyDescent="0.25">
      <c r="A1339" s="13" t="s">
        <v>6984</v>
      </c>
      <c r="B1339" s="14" t="s">
        <v>6985</v>
      </c>
      <c r="C1339" s="66" t="s">
        <v>17</v>
      </c>
      <c r="D1339" s="66"/>
      <c r="E1339" s="13" t="s">
        <v>61</v>
      </c>
      <c r="F1339" s="15">
        <v>1.4399999999999999E-5</v>
      </c>
      <c r="G1339" s="16">
        <v>23057.69</v>
      </c>
      <c r="H1339" s="16">
        <f>TRUNC(TRUNC(F1339,8)*G1339,2)</f>
        <v>0.33</v>
      </c>
    </row>
    <row r="1340" spans="1:8" ht="15" customHeight="1" x14ac:dyDescent="0.25">
      <c r="A1340" s="8"/>
      <c r="B1340" s="8"/>
      <c r="C1340" s="8"/>
      <c r="D1340" s="8"/>
      <c r="E1340" s="8"/>
      <c r="F1340" s="67" t="s">
        <v>3830</v>
      </c>
      <c r="G1340" s="67"/>
      <c r="H1340" s="17">
        <f>SUM(H1338:H1339)</f>
        <v>8.25</v>
      </c>
    </row>
    <row r="1341" spans="1:8" ht="15" customHeight="1" x14ac:dyDescent="0.25">
      <c r="A1341" s="8"/>
      <c r="B1341" s="8"/>
      <c r="C1341" s="8"/>
      <c r="D1341" s="8"/>
      <c r="E1341" s="8"/>
      <c r="F1341" s="68" t="s">
        <v>3745</v>
      </c>
      <c r="G1341" s="68"/>
      <c r="H1341" s="4">
        <f>ROUND(SUM(H1340),2)</f>
        <v>8.25</v>
      </c>
    </row>
    <row r="1342" spans="1:8" ht="9.9499999999999993" customHeight="1" x14ac:dyDescent="0.25">
      <c r="A1342" s="8"/>
      <c r="B1342" s="8"/>
      <c r="C1342" s="8"/>
      <c r="D1342" s="8"/>
      <c r="E1342" s="8"/>
      <c r="F1342" s="62"/>
      <c r="G1342" s="62"/>
      <c r="H1342" s="62"/>
    </row>
    <row r="1343" spans="1:8" ht="20.100000000000001" customHeight="1" x14ac:dyDescent="0.25">
      <c r="A1343" s="63" t="s">
        <v>6988</v>
      </c>
      <c r="B1343" s="63"/>
      <c r="C1343" s="63"/>
      <c r="D1343" s="63"/>
      <c r="E1343" s="63"/>
      <c r="F1343" s="63"/>
      <c r="G1343" s="63"/>
      <c r="H1343" s="63"/>
    </row>
    <row r="1344" spans="1:8" ht="15" customHeight="1" x14ac:dyDescent="0.25">
      <c r="A1344" s="64" t="s">
        <v>3825</v>
      </c>
      <c r="B1344" s="64"/>
      <c r="C1344" s="65" t="s">
        <v>3</v>
      </c>
      <c r="D1344" s="65"/>
      <c r="E1344" s="12" t="s">
        <v>4</v>
      </c>
      <c r="F1344" s="12" t="s">
        <v>3725</v>
      </c>
      <c r="G1344" s="12" t="s">
        <v>3726</v>
      </c>
      <c r="H1344" s="12" t="s">
        <v>3727</v>
      </c>
    </row>
    <row r="1345" spans="1:8" ht="38.1" customHeight="1" x14ac:dyDescent="0.25">
      <c r="A1345" s="13" t="s">
        <v>6982</v>
      </c>
      <c r="B1345" s="14" t="s">
        <v>6983</v>
      </c>
      <c r="C1345" s="66" t="s">
        <v>17</v>
      </c>
      <c r="D1345" s="66"/>
      <c r="E1345" s="13" t="s">
        <v>61</v>
      </c>
      <c r="F1345" s="15">
        <v>6.4300000000000004E-5</v>
      </c>
      <c r="G1345" s="16">
        <v>562212.18999999994</v>
      </c>
      <c r="H1345" s="16">
        <f>TRUNC(TRUNC(F1345,8)*G1345,2)</f>
        <v>36.15</v>
      </c>
    </row>
    <row r="1346" spans="1:8" ht="38.1" customHeight="1" x14ac:dyDescent="0.25">
      <c r="A1346" s="13" t="s">
        <v>6984</v>
      </c>
      <c r="B1346" s="14" t="s">
        <v>6985</v>
      </c>
      <c r="C1346" s="66" t="s">
        <v>17</v>
      </c>
      <c r="D1346" s="66"/>
      <c r="E1346" s="13" t="s">
        <v>61</v>
      </c>
      <c r="F1346" s="15">
        <v>6.8999999999999997E-5</v>
      </c>
      <c r="G1346" s="16">
        <v>23057.69</v>
      </c>
      <c r="H1346" s="16">
        <f>TRUNC(TRUNC(F1346,8)*G1346,2)</f>
        <v>1.59</v>
      </c>
    </row>
    <row r="1347" spans="1:8" ht="15" customHeight="1" x14ac:dyDescent="0.25">
      <c r="A1347" s="8"/>
      <c r="B1347" s="8"/>
      <c r="C1347" s="8"/>
      <c r="D1347" s="8"/>
      <c r="E1347" s="8"/>
      <c r="F1347" s="67" t="s">
        <v>3830</v>
      </c>
      <c r="G1347" s="67"/>
      <c r="H1347" s="17">
        <f>SUM(H1345:H1346)</f>
        <v>37.74</v>
      </c>
    </row>
    <row r="1348" spans="1:8" ht="15" customHeight="1" x14ac:dyDescent="0.25">
      <c r="A1348" s="8"/>
      <c r="B1348" s="8"/>
      <c r="C1348" s="8"/>
      <c r="D1348" s="8"/>
      <c r="E1348" s="8"/>
      <c r="F1348" s="68" t="s">
        <v>3745</v>
      </c>
      <c r="G1348" s="68"/>
      <c r="H1348" s="4">
        <f>ROUND(SUM(H1347),2)</f>
        <v>37.74</v>
      </c>
    </row>
    <row r="1349" spans="1:8" ht="9.9499999999999993" customHeight="1" x14ac:dyDescent="0.25">
      <c r="A1349" s="8"/>
      <c r="B1349" s="8"/>
      <c r="C1349" s="8"/>
      <c r="D1349" s="8"/>
      <c r="E1349" s="8"/>
      <c r="F1349" s="62"/>
      <c r="G1349" s="62"/>
      <c r="H1349" s="62"/>
    </row>
    <row r="1350" spans="1:8" ht="27" customHeight="1" x14ac:dyDescent="0.25">
      <c r="A1350" s="63" t="s">
        <v>6989</v>
      </c>
      <c r="B1350" s="63"/>
      <c r="C1350" s="63"/>
      <c r="D1350" s="63"/>
      <c r="E1350" s="63"/>
      <c r="F1350" s="63"/>
      <c r="G1350" s="63"/>
      <c r="H1350" s="63"/>
    </row>
    <row r="1351" spans="1:8" ht="15" customHeight="1" x14ac:dyDescent="0.25">
      <c r="A1351" s="64" t="s">
        <v>3887</v>
      </c>
      <c r="B1351" s="64"/>
      <c r="C1351" s="65" t="s">
        <v>3</v>
      </c>
      <c r="D1351" s="65"/>
      <c r="E1351" s="12" t="s">
        <v>4</v>
      </c>
      <c r="F1351" s="12" t="s">
        <v>3725</v>
      </c>
      <c r="G1351" s="12" t="s">
        <v>3726</v>
      </c>
      <c r="H1351" s="12" t="s">
        <v>3727</v>
      </c>
    </row>
    <row r="1352" spans="1:8" ht="21" customHeight="1" x14ac:dyDescent="0.25">
      <c r="A1352" s="13" t="s">
        <v>6925</v>
      </c>
      <c r="B1352" s="14" t="s">
        <v>6926</v>
      </c>
      <c r="C1352" s="66" t="s">
        <v>17</v>
      </c>
      <c r="D1352" s="66"/>
      <c r="E1352" s="13" t="s">
        <v>4149</v>
      </c>
      <c r="F1352" s="15">
        <v>19.47</v>
      </c>
      <c r="G1352" s="16">
        <v>5.96</v>
      </c>
      <c r="H1352" s="16">
        <f>TRUNC(TRUNC(F1352,8)*G1352,2)</f>
        <v>116.04</v>
      </c>
    </row>
    <row r="1353" spans="1:8" ht="15" customHeight="1" x14ac:dyDescent="0.25">
      <c r="A1353" s="8"/>
      <c r="B1353" s="8"/>
      <c r="C1353" s="8"/>
      <c r="D1353" s="8"/>
      <c r="E1353" s="8"/>
      <c r="F1353" s="67" t="s">
        <v>3896</v>
      </c>
      <c r="G1353" s="67"/>
      <c r="H1353" s="17">
        <f>SUM(H1352:H1352)</f>
        <v>116.04</v>
      </c>
    </row>
    <row r="1354" spans="1:8" ht="15" customHeight="1" x14ac:dyDescent="0.25">
      <c r="A1354" s="8"/>
      <c r="B1354" s="8"/>
      <c r="C1354" s="8"/>
      <c r="D1354" s="8"/>
      <c r="E1354" s="8"/>
      <c r="F1354" s="68" t="s">
        <v>3745</v>
      </c>
      <c r="G1354" s="68"/>
      <c r="H1354" s="4">
        <f>ROUND(SUM(H1353),2)</f>
        <v>116.04</v>
      </c>
    </row>
    <row r="1355" spans="1:8" ht="9.9499999999999993" customHeight="1" x14ac:dyDescent="0.25">
      <c r="A1355" s="8"/>
      <c r="B1355" s="8"/>
      <c r="C1355" s="8"/>
      <c r="D1355" s="8"/>
      <c r="E1355" s="8"/>
      <c r="F1355" s="62"/>
      <c r="G1355" s="62"/>
      <c r="H1355" s="62"/>
    </row>
    <row r="1356" spans="1:8" ht="20.100000000000001" customHeight="1" x14ac:dyDescent="0.25">
      <c r="A1356" s="63" t="s">
        <v>6990</v>
      </c>
      <c r="B1356" s="63"/>
      <c r="C1356" s="63"/>
      <c r="D1356" s="63"/>
      <c r="E1356" s="63"/>
      <c r="F1356" s="63"/>
      <c r="G1356" s="63"/>
      <c r="H1356" s="63"/>
    </row>
    <row r="1357" spans="1:8" ht="15" customHeight="1" x14ac:dyDescent="0.25">
      <c r="A1357" s="64" t="s">
        <v>3724</v>
      </c>
      <c r="B1357" s="64"/>
      <c r="C1357" s="65" t="s">
        <v>3</v>
      </c>
      <c r="D1357" s="65"/>
      <c r="E1357" s="12" t="s">
        <v>4</v>
      </c>
      <c r="F1357" s="12" t="s">
        <v>3725</v>
      </c>
      <c r="G1357" s="12" t="s">
        <v>3726</v>
      </c>
      <c r="H1357" s="12" t="s">
        <v>3727</v>
      </c>
    </row>
    <row r="1358" spans="1:8" ht="21" customHeight="1" x14ac:dyDescent="0.25">
      <c r="A1358" s="13" t="s">
        <v>3798</v>
      </c>
      <c r="B1358" s="14" t="s">
        <v>3799</v>
      </c>
      <c r="C1358" s="66" t="s">
        <v>17</v>
      </c>
      <c r="D1358" s="66"/>
      <c r="E1358" s="13" t="s">
        <v>25</v>
      </c>
      <c r="F1358" s="15">
        <v>1</v>
      </c>
      <c r="G1358" s="16">
        <v>4.5199999999999996</v>
      </c>
      <c r="H1358" s="16">
        <f t="shared" ref="H1358:H1363" si="13">TRUNC(TRUNC(F1358,8)*G1358,2)</f>
        <v>4.5199999999999996</v>
      </c>
    </row>
    <row r="1359" spans="1:8" ht="21" customHeight="1" x14ac:dyDescent="0.25">
      <c r="A1359" s="13" t="s">
        <v>6668</v>
      </c>
      <c r="B1359" s="14" t="s">
        <v>6669</v>
      </c>
      <c r="C1359" s="66" t="s">
        <v>17</v>
      </c>
      <c r="D1359" s="66"/>
      <c r="E1359" s="13" t="s">
        <v>25</v>
      </c>
      <c r="F1359" s="15">
        <v>1</v>
      </c>
      <c r="G1359" s="16">
        <v>1.43</v>
      </c>
      <c r="H1359" s="16">
        <f t="shared" si="13"/>
        <v>1.43</v>
      </c>
    </row>
    <row r="1360" spans="1:8" ht="21" customHeight="1" x14ac:dyDescent="0.25">
      <c r="A1360" s="13" t="s">
        <v>3754</v>
      </c>
      <c r="B1360" s="14" t="s">
        <v>3755</v>
      </c>
      <c r="C1360" s="66" t="s">
        <v>17</v>
      </c>
      <c r="D1360" s="66"/>
      <c r="E1360" s="13" t="s">
        <v>25</v>
      </c>
      <c r="F1360" s="15">
        <v>1</v>
      </c>
      <c r="G1360" s="16">
        <v>1.43</v>
      </c>
      <c r="H1360" s="16">
        <f t="shared" si="13"/>
        <v>1.43</v>
      </c>
    </row>
    <row r="1361" spans="1:8" ht="29.1" customHeight="1" x14ac:dyDescent="0.25">
      <c r="A1361" s="13" t="s">
        <v>6670</v>
      </c>
      <c r="B1361" s="14" t="s">
        <v>6671</v>
      </c>
      <c r="C1361" s="66" t="s">
        <v>17</v>
      </c>
      <c r="D1361" s="66"/>
      <c r="E1361" s="13" t="s">
        <v>25</v>
      </c>
      <c r="F1361" s="15">
        <v>1</v>
      </c>
      <c r="G1361" s="16">
        <v>0.44</v>
      </c>
      <c r="H1361" s="16">
        <f t="shared" si="13"/>
        <v>0.44</v>
      </c>
    </row>
    <row r="1362" spans="1:8" ht="21" customHeight="1" x14ac:dyDescent="0.25">
      <c r="A1362" s="13" t="s">
        <v>3758</v>
      </c>
      <c r="B1362" s="14" t="s">
        <v>3759</v>
      </c>
      <c r="C1362" s="66" t="s">
        <v>17</v>
      </c>
      <c r="D1362" s="66"/>
      <c r="E1362" s="13" t="s">
        <v>25</v>
      </c>
      <c r="F1362" s="15">
        <v>1</v>
      </c>
      <c r="G1362" s="16">
        <v>0.08</v>
      </c>
      <c r="H1362" s="16">
        <f t="shared" si="13"/>
        <v>0.08</v>
      </c>
    </row>
    <row r="1363" spans="1:8" ht="21" customHeight="1" x14ac:dyDescent="0.25">
      <c r="A1363" s="13" t="s">
        <v>3804</v>
      </c>
      <c r="B1363" s="14" t="s">
        <v>3805</v>
      </c>
      <c r="C1363" s="66" t="s">
        <v>17</v>
      </c>
      <c r="D1363" s="66"/>
      <c r="E1363" s="13" t="s">
        <v>25</v>
      </c>
      <c r="F1363" s="15">
        <v>1</v>
      </c>
      <c r="G1363" s="16">
        <v>0.85</v>
      </c>
      <c r="H1363" s="16">
        <f t="shared" si="13"/>
        <v>0.85</v>
      </c>
    </row>
    <row r="1364" spans="1:8" ht="15" customHeight="1" x14ac:dyDescent="0.25">
      <c r="A1364" s="8"/>
      <c r="B1364" s="8"/>
      <c r="C1364" s="8"/>
      <c r="D1364" s="8"/>
      <c r="E1364" s="8"/>
      <c r="F1364" s="67" t="s">
        <v>3736</v>
      </c>
      <c r="G1364" s="67"/>
      <c r="H1364" s="17">
        <f>SUM(H1358:H1363)</f>
        <v>8.75</v>
      </c>
    </row>
    <row r="1365" spans="1:8" ht="15" customHeight="1" x14ac:dyDescent="0.25">
      <c r="A1365" s="64" t="s">
        <v>3737</v>
      </c>
      <c r="B1365" s="64"/>
      <c r="C1365" s="65" t="s">
        <v>3</v>
      </c>
      <c r="D1365" s="65"/>
      <c r="E1365" s="12" t="s">
        <v>4</v>
      </c>
      <c r="F1365" s="12" t="s">
        <v>3725</v>
      </c>
      <c r="G1365" s="12" t="s">
        <v>3726</v>
      </c>
      <c r="H1365" s="12" t="s">
        <v>3727</v>
      </c>
    </row>
    <row r="1366" spans="1:8" ht="15" customHeight="1" x14ac:dyDescent="0.25">
      <c r="A1366" s="13" t="s">
        <v>6991</v>
      </c>
      <c r="B1366" s="14" t="s">
        <v>6992</v>
      </c>
      <c r="C1366" s="66" t="s">
        <v>17</v>
      </c>
      <c r="D1366" s="66"/>
      <c r="E1366" s="13" t="s">
        <v>25</v>
      </c>
      <c r="F1366" s="15">
        <v>1</v>
      </c>
      <c r="G1366" s="16">
        <v>22.91</v>
      </c>
      <c r="H1366" s="16">
        <f>TRUNC(TRUNC(F1366,8)*G1366,2)</f>
        <v>22.91</v>
      </c>
    </row>
    <row r="1367" spans="1:8" ht="15" customHeight="1" x14ac:dyDescent="0.25">
      <c r="A1367" s="8"/>
      <c r="B1367" s="8"/>
      <c r="C1367" s="8"/>
      <c r="D1367" s="8"/>
      <c r="E1367" s="8"/>
      <c r="F1367" s="67" t="s">
        <v>3740</v>
      </c>
      <c r="G1367" s="67"/>
      <c r="H1367" s="17">
        <f>SUM(H1366:H1366)</f>
        <v>22.91</v>
      </c>
    </row>
    <row r="1368" spans="1:8" ht="15" customHeight="1" x14ac:dyDescent="0.25">
      <c r="A1368" s="64" t="s">
        <v>3741</v>
      </c>
      <c r="B1368" s="64"/>
      <c r="C1368" s="65" t="s">
        <v>3</v>
      </c>
      <c r="D1368" s="65"/>
      <c r="E1368" s="12" t="s">
        <v>4</v>
      </c>
      <c r="F1368" s="12" t="s">
        <v>3725</v>
      </c>
      <c r="G1368" s="12" t="s">
        <v>3726</v>
      </c>
      <c r="H1368" s="12" t="s">
        <v>3727</v>
      </c>
    </row>
    <row r="1369" spans="1:8" ht="21" customHeight="1" x14ac:dyDescent="0.25">
      <c r="A1369" s="13" t="s">
        <v>6993</v>
      </c>
      <c r="B1369" s="14" t="s">
        <v>6994</v>
      </c>
      <c r="C1369" s="66" t="s">
        <v>17</v>
      </c>
      <c r="D1369" s="66"/>
      <c r="E1369" s="13" t="s">
        <v>25</v>
      </c>
      <c r="F1369" s="15">
        <v>1</v>
      </c>
      <c r="G1369" s="16">
        <v>0.33</v>
      </c>
      <c r="H1369" s="16">
        <f>TRUNC(TRUNC(F1369,8)*G1369,2)</f>
        <v>0.33</v>
      </c>
    </row>
    <row r="1370" spans="1:8" ht="15" customHeight="1" x14ac:dyDescent="0.25">
      <c r="A1370" s="8"/>
      <c r="B1370" s="8"/>
      <c r="C1370" s="8"/>
      <c r="D1370" s="8"/>
      <c r="E1370" s="8"/>
      <c r="F1370" s="67" t="s">
        <v>3744</v>
      </c>
      <c r="G1370" s="67"/>
      <c r="H1370" s="17">
        <f>SUM(H1369:H1369)</f>
        <v>0.33</v>
      </c>
    </row>
    <row r="1371" spans="1:8" ht="15" customHeight="1" x14ac:dyDescent="0.25">
      <c r="A1371" s="8"/>
      <c r="B1371" s="8"/>
      <c r="C1371" s="8"/>
      <c r="D1371" s="8"/>
      <c r="E1371" s="8"/>
      <c r="F1371" s="68" t="s">
        <v>3745</v>
      </c>
      <c r="G1371" s="68"/>
      <c r="H1371" s="4">
        <f>ROUND(SUM(H1364,H1367,H1370),2)</f>
        <v>31.99</v>
      </c>
    </row>
    <row r="1372" spans="1:8" ht="9.9499999999999993" customHeight="1" x14ac:dyDescent="0.25">
      <c r="A1372" s="8"/>
      <c r="B1372" s="8"/>
      <c r="C1372" s="8"/>
      <c r="D1372" s="8"/>
      <c r="E1372" s="8"/>
      <c r="F1372" s="62"/>
      <c r="G1372" s="62"/>
      <c r="H1372" s="62"/>
    </row>
    <row r="1373" spans="1:8" ht="20.100000000000001" customHeight="1" x14ac:dyDescent="0.25">
      <c r="A1373" s="63" t="s">
        <v>6995</v>
      </c>
      <c r="B1373" s="63"/>
      <c r="C1373" s="63"/>
      <c r="D1373" s="63"/>
      <c r="E1373" s="63"/>
      <c r="F1373" s="63"/>
      <c r="G1373" s="63"/>
      <c r="H1373" s="63"/>
    </row>
    <row r="1374" spans="1:8" ht="15" customHeight="1" x14ac:dyDescent="0.25">
      <c r="A1374" s="64" t="s">
        <v>3724</v>
      </c>
      <c r="B1374" s="64"/>
      <c r="C1374" s="65" t="s">
        <v>3</v>
      </c>
      <c r="D1374" s="65"/>
      <c r="E1374" s="12" t="s">
        <v>4</v>
      </c>
      <c r="F1374" s="12" t="s">
        <v>3725</v>
      </c>
      <c r="G1374" s="12" t="s">
        <v>3726</v>
      </c>
      <c r="H1374" s="12" t="s">
        <v>3727</v>
      </c>
    </row>
    <row r="1375" spans="1:8" ht="21" customHeight="1" x14ac:dyDescent="0.25">
      <c r="A1375" s="13" t="s">
        <v>3798</v>
      </c>
      <c r="B1375" s="14" t="s">
        <v>3799</v>
      </c>
      <c r="C1375" s="66" t="s">
        <v>17</v>
      </c>
      <c r="D1375" s="66"/>
      <c r="E1375" s="13" t="s">
        <v>25</v>
      </c>
      <c r="F1375" s="15">
        <v>1</v>
      </c>
      <c r="G1375" s="16">
        <v>4.5199999999999996</v>
      </c>
      <c r="H1375" s="16">
        <f t="shared" ref="H1375:H1380" si="14">TRUNC(TRUNC(F1375,8)*G1375,2)</f>
        <v>4.5199999999999996</v>
      </c>
    </row>
    <row r="1376" spans="1:8" ht="21" customHeight="1" x14ac:dyDescent="0.25">
      <c r="A1376" s="13" t="s">
        <v>6668</v>
      </c>
      <c r="B1376" s="14" t="s">
        <v>6669</v>
      </c>
      <c r="C1376" s="66" t="s">
        <v>17</v>
      </c>
      <c r="D1376" s="66"/>
      <c r="E1376" s="13" t="s">
        <v>25</v>
      </c>
      <c r="F1376" s="15">
        <v>1</v>
      </c>
      <c r="G1376" s="16">
        <v>1.43</v>
      </c>
      <c r="H1376" s="16">
        <f t="shared" si="14"/>
        <v>1.43</v>
      </c>
    </row>
    <row r="1377" spans="1:8" ht="21" customHeight="1" x14ac:dyDescent="0.25">
      <c r="A1377" s="13" t="s">
        <v>3754</v>
      </c>
      <c r="B1377" s="14" t="s">
        <v>3755</v>
      </c>
      <c r="C1377" s="66" t="s">
        <v>17</v>
      </c>
      <c r="D1377" s="66"/>
      <c r="E1377" s="13" t="s">
        <v>25</v>
      </c>
      <c r="F1377" s="15">
        <v>1</v>
      </c>
      <c r="G1377" s="16">
        <v>1.43</v>
      </c>
      <c r="H1377" s="16">
        <f t="shared" si="14"/>
        <v>1.43</v>
      </c>
    </row>
    <row r="1378" spans="1:8" ht="29.1" customHeight="1" x14ac:dyDescent="0.25">
      <c r="A1378" s="13" t="s">
        <v>6670</v>
      </c>
      <c r="B1378" s="14" t="s">
        <v>6671</v>
      </c>
      <c r="C1378" s="66" t="s">
        <v>17</v>
      </c>
      <c r="D1378" s="66"/>
      <c r="E1378" s="13" t="s">
        <v>25</v>
      </c>
      <c r="F1378" s="15">
        <v>1</v>
      </c>
      <c r="G1378" s="16">
        <v>0.44</v>
      </c>
      <c r="H1378" s="16">
        <f t="shared" si="14"/>
        <v>0.44</v>
      </c>
    </row>
    <row r="1379" spans="1:8" ht="21" customHeight="1" x14ac:dyDescent="0.25">
      <c r="A1379" s="13" t="s">
        <v>3758</v>
      </c>
      <c r="B1379" s="14" t="s">
        <v>3759</v>
      </c>
      <c r="C1379" s="66" t="s">
        <v>17</v>
      </c>
      <c r="D1379" s="66"/>
      <c r="E1379" s="13" t="s">
        <v>25</v>
      </c>
      <c r="F1379" s="15">
        <v>1</v>
      </c>
      <c r="G1379" s="16">
        <v>0.08</v>
      </c>
      <c r="H1379" s="16">
        <f t="shared" si="14"/>
        <v>0.08</v>
      </c>
    </row>
    <row r="1380" spans="1:8" ht="21" customHeight="1" x14ac:dyDescent="0.25">
      <c r="A1380" s="13" t="s">
        <v>3804</v>
      </c>
      <c r="B1380" s="14" t="s">
        <v>3805</v>
      </c>
      <c r="C1380" s="66" t="s">
        <v>17</v>
      </c>
      <c r="D1380" s="66"/>
      <c r="E1380" s="13" t="s">
        <v>25</v>
      </c>
      <c r="F1380" s="15">
        <v>1</v>
      </c>
      <c r="G1380" s="16">
        <v>0.85</v>
      </c>
      <c r="H1380" s="16">
        <f t="shared" si="14"/>
        <v>0.85</v>
      </c>
    </row>
    <row r="1381" spans="1:8" ht="15" customHeight="1" x14ac:dyDescent="0.25">
      <c r="A1381" s="8"/>
      <c r="B1381" s="8"/>
      <c r="C1381" s="8"/>
      <c r="D1381" s="8"/>
      <c r="E1381" s="8"/>
      <c r="F1381" s="67" t="s">
        <v>3736</v>
      </c>
      <c r="G1381" s="67"/>
      <c r="H1381" s="17">
        <f>SUM(H1375:H1380)</f>
        <v>8.75</v>
      </c>
    </row>
    <row r="1382" spans="1:8" ht="15" customHeight="1" x14ac:dyDescent="0.25">
      <c r="A1382" s="64" t="s">
        <v>3737</v>
      </c>
      <c r="B1382" s="64"/>
      <c r="C1382" s="65" t="s">
        <v>3</v>
      </c>
      <c r="D1382" s="65"/>
      <c r="E1382" s="12" t="s">
        <v>4</v>
      </c>
      <c r="F1382" s="12" t="s">
        <v>3725</v>
      </c>
      <c r="G1382" s="12" t="s">
        <v>3726</v>
      </c>
      <c r="H1382" s="12" t="s">
        <v>3727</v>
      </c>
    </row>
    <row r="1383" spans="1:8" ht="15" customHeight="1" x14ac:dyDescent="0.25">
      <c r="A1383" s="13" t="s">
        <v>6996</v>
      </c>
      <c r="B1383" s="14" t="s">
        <v>6997</v>
      </c>
      <c r="C1383" s="66" t="s">
        <v>17</v>
      </c>
      <c r="D1383" s="66"/>
      <c r="E1383" s="13" t="s">
        <v>25</v>
      </c>
      <c r="F1383" s="15">
        <v>1</v>
      </c>
      <c r="G1383" s="16">
        <v>24.05</v>
      </c>
      <c r="H1383" s="16">
        <f>TRUNC(TRUNC(F1383,8)*G1383,2)</f>
        <v>24.05</v>
      </c>
    </row>
    <row r="1384" spans="1:8" ht="15" customHeight="1" x14ac:dyDescent="0.25">
      <c r="A1384" s="8"/>
      <c r="B1384" s="8"/>
      <c r="C1384" s="8"/>
      <c r="D1384" s="8"/>
      <c r="E1384" s="8"/>
      <c r="F1384" s="67" t="s">
        <v>3740</v>
      </c>
      <c r="G1384" s="67"/>
      <c r="H1384" s="17">
        <f>SUM(H1383:H1383)</f>
        <v>24.05</v>
      </c>
    </row>
    <row r="1385" spans="1:8" ht="15" customHeight="1" x14ac:dyDescent="0.25">
      <c r="A1385" s="64" t="s">
        <v>3741</v>
      </c>
      <c r="B1385" s="64"/>
      <c r="C1385" s="65" t="s">
        <v>3</v>
      </c>
      <c r="D1385" s="65"/>
      <c r="E1385" s="12" t="s">
        <v>4</v>
      </c>
      <c r="F1385" s="12" t="s">
        <v>3725</v>
      </c>
      <c r="G1385" s="12" t="s">
        <v>3726</v>
      </c>
      <c r="H1385" s="12" t="s">
        <v>3727</v>
      </c>
    </row>
    <row r="1386" spans="1:8" ht="21" customHeight="1" x14ac:dyDescent="0.25">
      <c r="A1386" s="13" t="s">
        <v>6998</v>
      </c>
      <c r="B1386" s="14" t="s">
        <v>6999</v>
      </c>
      <c r="C1386" s="66" t="s">
        <v>17</v>
      </c>
      <c r="D1386" s="66"/>
      <c r="E1386" s="13" t="s">
        <v>25</v>
      </c>
      <c r="F1386" s="15">
        <v>1</v>
      </c>
      <c r="G1386" s="16">
        <v>0.27</v>
      </c>
      <c r="H1386" s="16">
        <f>TRUNC(TRUNC(F1386,8)*G1386,2)</f>
        <v>0.27</v>
      </c>
    </row>
    <row r="1387" spans="1:8" ht="15" customHeight="1" x14ac:dyDescent="0.25">
      <c r="A1387" s="8"/>
      <c r="B1387" s="8"/>
      <c r="C1387" s="8"/>
      <c r="D1387" s="8"/>
      <c r="E1387" s="8"/>
      <c r="F1387" s="67" t="s">
        <v>3744</v>
      </c>
      <c r="G1387" s="67"/>
      <c r="H1387" s="17">
        <f>SUM(H1386:H1386)</f>
        <v>0.27</v>
      </c>
    </row>
    <row r="1388" spans="1:8" ht="15" customHeight="1" x14ac:dyDescent="0.25">
      <c r="A1388" s="8"/>
      <c r="B1388" s="8"/>
      <c r="C1388" s="8"/>
      <c r="D1388" s="8"/>
      <c r="E1388" s="8"/>
      <c r="F1388" s="68" t="s">
        <v>3745</v>
      </c>
      <c r="G1388" s="68"/>
      <c r="H1388" s="4">
        <f>ROUND(SUM(H1381,H1384,H1387),2)</f>
        <v>33.07</v>
      </c>
    </row>
    <row r="1389" spans="1:8" ht="9.9499999999999993" customHeight="1" x14ac:dyDescent="0.25">
      <c r="A1389" s="8"/>
      <c r="B1389" s="8"/>
      <c r="C1389" s="8"/>
      <c r="D1389" s="8"/>
      <c r="E1389" s="8"/>
      <c r="F1389" s="62"/>
      <c r="G1389" s="62"/>
      <c r="H1389" s="62"/>
    </row>
    <row r="1390" spans="1:8" ht="20.100000000000001" customHeight="1" x14ac:dyDescent="0.25">
      <c r="A1390" s="63" t="s">
        <v>7000</v>
      </c>
      <c r="B1390" s="63"/>
      <c r="C1390" s="63"/>
      <c r="D1390" s="63"/>
      <c r="E1390" s="63"/>
      <c r="F1390" s="63"/>
      <c r="G1390" s="63"/>
      <c r="H1390" s="63"/>
    </row>
    <row r="1391" spans="1:8" ht="15" customHeight="1" x14ac:dyDescent="0.25">
      <c r="A1391" s="64" t="s">
        <v>3872</v>
      </c>
      <c r="B1391" s="64"/>
      <c r="C1391" s="65" t="s">
        <v>3</v>
      </c>
      <c r="D1391" s="65"/>
      <c r="E1391" s="12" t="s">
        <v>4</v>
      </c>
      <c r="F1391" s="12" t="s">
        <v>3725</v>
      </c>
      <c r="G1391" s="12" t="s">
        <v>3726</v>
      </c>
      <c r="H1391" s="12" t="s">
        <v>3727</v>
      </c>
    </row>
    <row r="1392" spans="1:8" ht="15" customHeight="1" x14ac:dyDescent="0.25">
      <c r="A1392" s="13" t="s">
        <v>3948</v>
      </c>
      <c r="B1392" s="14" t="s">
        <v>3949</v>
      </c>
      <c r="C1392" s="66" t="s">
        <v>17</v>
      </c>
      <c r="D1392" s="66"/>
      <c r="E1392" s="13" t="s">
        <v>25</v>
      </c>
      <c r="F1392" s="15">
        <v>0.1074</v>
      </c>
      <c r="G1392" s="16">
        <v>33.520000000000003</v>
      </c>
      <c r="H1392" s="16">
        <f>TRUNC(TRUNC(F1392,8)*G1392,2)</f>
        <v>3.6</v>
      </c>
    </row>
    <row r="1393" spans="1:8" ht="15" customHeight="1" x14ac:dyDescent="0.25">
      <c r="A1393" s="13" t="s">
        <v>3899</v>
      </c>
      <c r="B1393" s="14" t="s">
        <v>3900</v>
      </c>
      <c r="C1393" s="66" t="s">
        <v>17</v>
      </c>
      <c r="D1393" s="66"/>
      <c r="E1393" s="13" t="s">
        <v>25</v>
      </c>
      <c r="F1393" s="15">
        <v>3.5799999999999998E-2</v>
      </c>
      <c r="G1393" s="16">
        <v>24.37</v>
      </c>
      <c r="H1393" s="16">
        <f>TRUNC(TRUNC(F1393,8)*G1393,2)</f>
        <v>0.87</v>
      </c>
    </row>
    <row r="1394" spans="1:8" ht="18" customHeight="1" x14ac:dyDescent="0.25">
      <c r="A1394" s="8"/>
      <c r="B1394" s="8"/>
      <c r="C1394" s="8"/>
      <c r="D1394" s="8"/>
      <c r="E1394" s="8"/>
      <c r="F1394" s="67" t="s">
        <v>3875</v>
      </c>
      <c r="G1394" s="67"/>
      <c r="H1394" s="17">
        <f>SUM(H1392:H1393)</f>
        <v>4.47</v>
      </c>
    </row>
    <row r="1395" spans="1:8" ht="15" customHeight="1" x14ac:dyDescent="0.25">
      <c r="A1395" s="64" t="s">
        <v>3741</v>
      </c>
      <c r="B1395" s="64"/>
      <c r="C1395" s="65" t="s">
        <v>3</v>
      </c>
      <c r="D1395" s="65"/>
      <c r="E1395" s="12" t="s">
        <v>4</v>
      </c>
      <c r="F1395" s="12" t="s">
        <v>3725</v>
      </c>
      <c r="G1395" s="12" t="s">
        <v>3726</v>
      </c>
      <c r="H1395" s="12" t="s">
        <v>3727</v>
      </c>
    </row>
    <row r="1396" spans="1:8" ht="29.1" customHeight="1" x14ac:dyDescent="0.25">
      <c r="A1396" s="13" t="s">
        <v>7001</v>
      </c>
      <c r="B1396" s="14" t="s">
        <v>7002</v>
      </c>
      <c r="C1396" s="66" t="s">
        <v>17</v>
      </c>
      <c r="D1396" s="66"/>
      <c r="E1396" s="13" t="s">
        <v>76</v>
      </c>
      <c r="F1396" s="15">
        <v>1.5E-3</v>
      </c>
      <c r="G1396" s="16">
        <v>5988.74</v>
      </c>
      <c r="H1396" s="16">
        <f>TRUNC(TRUNC(F1396,8)*G1396,2)</f>
        <v>8.98</v>
      </c>
    </row>
    <row r="1397" spans="1:8" ht="15" customHeight="1" x14ac:dyDescent="0.25">
      <c r="A1397" s="8"/>
      <c r="B1397" s="8"/>
      <c r="C1397" s="8"/>
      <c r="D1397" s="8"/>
      <c r="E1397" s="8"/>
      <c r="F1397" s="67" t="s">
        <v>3744</v>
      </c>
      <c r="G1397" s="67"/>
      <c r="H1397" s="17">
        <f>SUM(H1396:H1396)</f>
        <v>8.98</v>
      </c>
    </row>
    <row r="1398" spans="1:8" ht="15" customHeight="1" x14ac:dyDescent="0.25">
      <c r="A1398" s="8"/>
      <c r="B1398" s="8"/>
      <c r="C1398" s="8"/>
      <c r="D1398" s="8"/>
      <c r="E1398" s="8"/>
      <c r="F1398" s="68" t="s">
        <v>3745</v>
      </c>
      <c r="G1398" s="68"/>
      <c r="H1398" s="4">
        <f>ROUND(SUM(H1394,H1397),2)</f>
        <v>13.45</v>
      </c>
    </row>
    <row r="1399" spans="1:8" ht="9.9499999999999993" customHeight="1" x14ac:dyDescent="0.25">
      <c r="A1399" s="8"/>
      <c r="B1399" s="8"/>
      <c r="C1399" s="8"/>
      <c r="D1399" s="8"/>
      <c r="E1399" s="8"/>
      <c r="F1399" s="62"/>
      <c r="G1399" s="62"/>
      <c r="H1399" s="62"/>
    </row>
    <row r="1400" spans="1:8" ht="20.100000000000001" customHeight="1" x14ac:dyDescent="0.25">
      <c r="A1400" s="63" t="s">
        <v>7003</v>
      </c>
      <c r="B1400" s="63"/>
      <c r="C1400" s="63"/>
      <c r="D1400" s="63"/>
      <c r="E1400" s="63"/>
      <c r="F1400" s="63"/>
      <c r="G1400" s="63"/>
      <c r="H1400" s="63"/>
    </row>
    <row r="1401" spans="1:8" ht="15" customHeight="1" x14ac:dyDescent="0.25">
      <c r="A1401" s="64" t="s">
        <v>3872</v>
      </c>
      <c r="B1401" s="64"/>
      <c r="C1401" s="65" t="s">
        <v>3</v>
      </c>
      <c r="D1401" s="65"/>
      <c r="E1401" s="12" t="s">
        <v>4</v>
      </c>
      <c r="F1401" s="12" t="s">
        <v>3725</v>
      </c>
      <c r="G1401" s="12" t="s">
        <v>3726</v>
      </c>
      <c r="H1401" s="12" t="s">
        <v>3727</v>
      </c>
    </row>
    <row r="1402" spans="1:8" ht="15" customHeight="1" x14ac:dyDescent="0.25">
      <c r="A1402" s="13" t="s">
        <v>3948</v>
      </c>
      <c r="B1402" s="14" t="s">
        <v>3949</v>
      </c>
      <c r="C1402" s="66" t="s">
        <v>17</v>
      </c>
      <c r="D1402" s="66"/>
      <c r="E1402" s="13" t="s">
        <v>25</v>
      </c>
      <c r="F1402" s="15">
        <v>8.6800000000000002E-2</v>
      </c>
      <c r="G1402" s="16">
        <v>33.520000000000003</v>
      </c>
      <c r="H1402" s="16">
        <f>TRUNC(TRUNC(F1402,8)*G1402,2)</f>
        <v>2.9</v>
      </c>
    </row>
    <row r="1403" spans="1:8" ht="15" customHeight="1" x14ac:dyDescent="0.25">
      <c r="A1403" s="13" t="s">
        <v>3899</v>
      </c>
      <c r="B1403" s="14" t="s">
        <v>3900</v>
      </c>
      <c r="C1403" s="66" t="s">
        <v>17</v>
      </c>
      <c r="D1403" s="66"/>
      <c r="E1403" s="13" t="s">
        <v>25</v>
      </c>
      <c r="F1403" s="15">
        <v>2.8899999999999999E-2</v>
      </c>
      <c r="G1403" s="16">
        <v>24.37</v>
      </c>
      <c r="H1403" s="16">
        <f>TRUNC(TRUNC(F1403,8)*G1403,2)</f>
        <v>0.7</v>
      </c>
    </row>
    <row r="1404" spans="1:8" ht="18" customHeight="1" x14ac:dyDescent="0.25">
      <c r="A1404" s="8"/>
      <c r="B1404" s="8"/>
      <c r="C1404" s="8"/>
      <c r="D1404" s="8"/>
      <c r="E1404" s="8"/>
      <c r="F1404" s="67" t="s">
        <v>3875</v>
      </c>
      <c r="G1404" s="67"/>
      <c r="H1404" s="17">
        <f>SUM(H1402:H1403)</f>
        <v>3.5999999999999996</v>
      </c>
    </row>
    <row r="1405" spans="1:8" ht="15" customHeight="1" x14ac:dyDescent="0.25">
      <c r="A1405" s="64" t="s">
        <v>3741</v>
      </c>
      <c r="B1405" s="64"/>
      <c r="C1405" s="65" t="s">
        <v>3</v>
      </c>
      <c r="D1405" s="65"/>
      <c r="E1405" s="12" t="s">
        <v>4</v>
      </c>
      <c r="F1405" s="12" t="s">
        <v>3725</v>
      </c>
      <c r="G1405" s="12" t="s">
        <v>3726</v>
      </c>
      <c r="H1405" s="12" t="s">
        <v>3727</v>
      </c>
    </row>
    <row r="1406" spans="1:8" ht="29.1" customHeight="1" x14ac:dyDescent="0.25">
      <c r="A1406" s="13" t="s">
        <v>7001</v>
      </c>
      <c r="B1406" s="14" t="s">
        <v>7002</v>
      </c>
      <c r="C1406" s="66" t="s">
        <v>17</v>
      </c>
      <c r="D1406" s="66"/>
      <c r="E1406" s="13" t="s">
        <v>76</v>
      </c>
      <c r="F1406" s="15">
        <v>1.5E-3</v>
      </c>
      <c r="G1406" s="16">
        <v>5988.74</v>
      </c>
      <c r="H1406" s="16">
        <f>TRUNC(TRUNC(F1406,8)*G1406,2)</f>
        <v>8.98</v>
      </c>
    </row>
    <row r="1407" spans="1:8" ht="15" customHeight="1" x14ac:dyDescent="0.25">
      <c r="A1407" s="8"/>
      <c r="B1407" s="8"/>
      <c r="C1407" s="8"/>
      <c r="D1407" s="8"/>
      <c r="E1407" s="8"/>
      <c r="F1407" s="67" t="s">
        <v>3744</v>
      </c>
      <c r="G1407" s="67"/>
      <c r="H1407" s="17">
        <f>SUM(H1406:H1406)</f>
        <v>8.98</v>
      </c>
    </row>
    <row r="1408" spans="1:8" ht="15" customHeight="1" x14ac:dyDescent="0.25">
      <c r="A1408" s="8"/>
      <c r="B1408" s="8"/>
      <c r="C1408" s="8"/>
      <c r="D1408" s="8"/>
      <c r="E1408" s="8"/>
      <c r="F1408" s="68" t="s">
        <v>3745</v>
      </c>
      <c r="G1408" s="68"/>
      <c r="H1408" s="4">
        <f>ROUND(SUM(H1404,H1407),2)</f>
        <v>12.58</v>
      </c>
    </row>
    <row r="1409" spans="1:8" ht="9.9499999999999993" customHeight="1" x14ac:dyDescent="0.25">
      <c r="A1409" s="8"/>
      <c r="B1409" s="8"/>
      <c r="C1409" s="8"/>
      <c r="D1409" s="8"/>
      <c r="E1409" s="8"/>
      <c r="F1409" s="62"/>
      <c r="G1409" s="62"/>
      <c r="H1409" s="62"/>
    </row>
    <row r="1410" spans="1:8" ht="20.100000000000001" customHeight="1" x14ac:dyDescent="0.25">
      <c r="A1410" s="63" t="s">
        <v>7004</v>
      </c>
      <c r="B1410" s="63"/>
      <c r="C1410" s="63"/>
      <c r="D1410" s="63"/>
      <c r="E1410" s="63"/>
      <c r="F1410" s="63"/>
      <c r="G1410" s="63"/>
      <c r="H1410" s="63"/>
    </row>
    <row r="1411" spans="1:8" ht="15" customHeight="1" x14ac:dyDescent="0.25">
      <c r="A1411" s="64" t="s">
        <v>3872</v>
      </c>
      <c r="B1411" s="64"/>
      <c r="C1411" s="65" t="s">
        <v>3</v>
      </c>
      <c r="D1411" s="65"/>
      <c r="E1411" s="12" t="s">
        <v>4</v>
      </c>
      <c r="F1411" s="12" t="s">
        <v>3725</v>
      </c>
      <c r="G1411" s="12" t="s">
        <v>3726</v>
      </c>
      <c r="H1411" s="12" t="s">
        <v>3727</v>
      </c>
    </row>
    <row r="1412" spans="1:8" ht="15" customHeight="1" x14ac:dyDescent="0.25">
      <c r="A1412" s="13" t="s">
        <v>3948</v>
      </c>
      <c r="B1412" s="14" t="s">
        <v>3949</v>
      </c>
      <c r="C1412" s="66" t="s">
        <v>17</v>
      </c>
      <c r="D1412" s="66"/>
      <c r="E1412" s="13" t="s">
        <v>25</v>
      </c>
      <c r="F1412" s="15">
        <v>3.8899999999999997E-2</v>
      </c>
      <c r="G1412" s="16">
        <v>33.520000000000003</v>
      </c>
      <c r="H1412" s="16">
        <f>TRUNC(TRUNC(F1412,8)*G1412,2)</f>
        <v>1.3</v>
      </c>
    </row>
    <row r="1413" spans="1:8" ht="15" customHeight="1" x14ac:dyDescent="0.25">
      <c r="A1413" s="13" t="s">
        <v>3899</v>
      </c>
      <c r="B1413" s="14" t="s">
        <v>3900</v>
      </c>
      <c r="C1413" s="66" t="s">
        <v>17</v>
      </c>
      <c r="D1413" s="66"/>
      <c r="E1413" s="13" t="s">
        <v>25</v>
      </c>
      <c r="F1413" s="15">
        <v>1.46E-2</v>
      </c>
      <c r="G1413" s="16">
        <v>24.37</v>
      </c>
      <c r="H1413" s="16">
        <f>TRUNC(TRUNC(F1413,8)*G1413,2)</f>
        <v>0.35</v>
      </c>
    </row>
    <row r="1414" spans="1:8" ht="18" customHeight="1" x14ac:dyDescent="0.25">
      <c r="A1414" s="8"/>
      <c r="B1414" s="8"/>
      <c r="C1414" s="8"/>
      <c r="D1414" s="8"/>
      <c r="E1414" s="8"/>
      <c r="F1414" s="67" t="s">
        <v>3875</v>
      </c>
      <c r="G1414" s="67"/>
      <c r="H1414" s="17">
        <f>SUM(H1412:H1413)</f>
        <v>1.65</v>
      </c>
    </row>
    <row r="1415" spans="1:8" ht="15" customHeight="1" x14ac:dyDescent="0.25">
      <c r="A1415" s="64" t="s">
        <v>3741</v>
      </c>
      <c r="B1415" s="64"/>
      <c r="C1415" s="65" t="s">
        <v>3</v>
      </c>
      <c r="D1415" s="65"/>
      <c r="E1415" s="12" t="s">
        <v>4</v>
      </c>
      <c r="F1415" s="12" t="s">
        <v>3725</v>
      </c>
      <c r="G1415" s="12" t="s">
        <v>3726</v>
      </c>
      <c r="H1415" s="12" t="s">
        <v>3727</v>
      </c>
    </row>
    <row r="1416" spans="1:8" ht="29.1" customHeight="1" x14ac:dyDescent="0.25">
      <c r="A1416" s="13" t="s">
        <v>7001</v>
      </c>
      <c r="B1416" s="14" t="s">
        <v>7002</v>
      </c>
      <c r="C1416" s="66" t="s">
        <v>17</v>
      </c>
      <c r="D1416" s="66"/>
      <c r="E1416" s="13" t="s">
        <v>76</v>
      </c>
      <c r="F1416" s="15">
        <v>1.5E-3</v>
      </c>
      <c r="G1416" s="16">
        <v>5988.74</v>
      </c>
      <c r="H1416" s="16">
        <f>TRUNC(TRUNC(F1416,8)*G1416,2)</f>
        <v>8.98</v>
      </c>
    </row>
    <row r="1417" spans="1:8" ht="15" customHeight="1" x14ac:dyDescent="0.25">
      <c r="A1417" s="8"/>
      <c r="B1417" s="8"/>
      <c r="C1417" s="8"/>
      <c r="D1417" s="8"/>
      <c r="E1417" s="8"/>
      <c r="F1417" s="67" t="s">
        <v>3744</v>
      </c>
      <c r="G1417" s="67"/>
      <c r="H1417" s="17">
        <f>SUM(H1416:H1416)</f>
        <v>8.98</v>
      </c>
    </row>
    <row r="1418" spans="1:8" ht="15" customHeight="1" x14ac:dyDescent="0.25">
      <c r="A1418" s="8"/>
      <c r="B1418" s="8"/>
      <c r="C1418" s="8"/>
      <c r="D1418" s="8"/>
      <c r="E1418" s="8"/>
      <c r="F1418" s="68" t="s">
        <v>3745</v>
      </c>
      <c r="G1418" s="68"/>
      <c r="H1418" s="4">
        <f>ROUND(SUM(H1414,H1417),2)</f>
        <v>10.63</v>
      </c>
    </row>
    <row r="1419" spans="1:8" ht="9.9499999999999993" customHeight="1" x14ac:dyDescent="0.25">
      <c r="A1419" s="8"/>
      <c r="B1419" s="8"/>
      <c r="C1419" s="8"/>
      <c r="D1419" s="8"/>
      <c r="E1419" s="8"/>
      <c r="F1419" s="62"/>
      <c r="G1419" s="62"/>
      <c r="H1419" s="62"/>
    </row>
    <row r="1420" spans="1:8" ht="20.100000000000001" customHeight="1" x14ac:dyDescent="0.25">
      <c r="A1420" s="63" t="s">
        <v>7005</v>
      </c>
      <c r="B1420" s="63"/>
      <c r="C1420" s="63"/>
      <c r="D1420" s="63"/>
      <c r="E1420" s="63"/>
      <c r="F1420" s="63"/>
      <c r="G1420" s="63"/>
      <c r="H1420" s="63"/>
    </row>
    <row r="1421" spans="1:8" ht="15" customHeight="1" x14ac:dyDescent="0.25">
      <c r="A1421" s="64" t="s">
        <v>3872</v>
      </c>
      <c r="B1421" s="64"/>
      <c r="C1421" s="65" t="s">
        <v>3</v>
      </c>
      <c r="D1421" s="65"/>
      <c r="E1421" s="12" t="s">
        <v>4</v>
      </c>
      <c r="F1421" s="12" t="s">
        <v>3725</v>
      </c>
      <c r="G1421" s="12" t="s">
        <v>3726</v>
      </c>
      <c r="H1421" s="12" t="s">
        <v>3727</v>
      </c>
    </row>
    <row r="1422" spans="1:8" ht="21" customHeight="1" x14ac:dyDescent="0.25">
      <c r="A1422" s="13" t="s">
        <v>3936</v>
      </c>
      <c r="B1422" s="14" t="s">
        <v>3937</v>
      </c>
      <c r="C1422" s="66" t="s">
        <v>17</v>
      </c>
      <c r="D1422" s="66"/>
      <c r="E1422" s="13" t="s">
        <v>25</v>
      </c>
      <c r="F1422" s="15">
        <v>8.3000000000000004E-2</v>
      </c>
      <c r="G1422" s="16">
        <v>24.57</v>
      </c>
      <c r="H1422" s="16">
        <f>TRUNC(TRUNC(F1422,8)*G1422,2)</f>
        <v>2.0299999999999998</v>
      </c>
    </row>
    <row r="1423" spans="1:8" ht="21" customHeight="1" x14ac:dyDescent="0.25">
      <c r="A1423" s="13" t="s">
        <v>3938</v>
      </c>
      <c r="B1423" s="14" t="s">
        <v>3939</v>
      </c>
      <c r="C1423" s="66" t="s">
        <v>17</v>
      </c>
      <c r="D1423" s="66"/>
      <c r="E1423" s="13" t="s">
        <v>25</v>
      </c>
      <c r="F1423" s="15">
        <v>0.36499999999999999</v>
      </c>
      <c r="G1423" s="16">
        <v>32.799999999999997</v>
      </c>
      <c r="H1423" s="16">
        <f>TRUNC(TRUNC(F1423,8)*G1423,2)</f>
        <v>11.97</v>
      </c>
    </row>
    <row r="1424" spans="1:8" ht="18" customHeight="1" x14ac:dyDescent="0.25">
      <c r="A1424" s="8"/>
      <c r="B1424" s="8"/>
      <c r="C1424" s="8"/>
      <c r="D1424" s="8"/>
      <c r="E1424" s="8"/>
      <c r="F1424" s="67" t="s">
        <v>3875</v>
      </c>
      <c r="G1424" s="67"/>
      <c r="H1424" s="17">
        <f>SUM(H1422:H1423)</f>
        <v>14</v>
      </c>
    </row>
    <row r="1425" spans="1:8" ht="15" customHeight="1" x14ac:dyDescent="0.25">
      <c r="A1425" s="64" t="s">
        <v>3741</v>
      </c>
      <c r="B1425" s="64"/>
      <c r="C1425" s="65" t="s">
        <v>3</v>
      </c>
      <c r="D1425" s="65"/>
      <c r="E1425" s="12" t="s">
        <v>4</v>
      </c>
      <c r="F1425" s="12" t="s">
        <v>3725</v>
      </c>
      <c r="G1425" s="12" t="s">
        <v>3726</v>
      </c>
      <c r="H1425" s="12" t="s">
        <v>3727</v>
      </c>
    </row>
    <row r="1426" spans="1:8" ht="21" customHeight="1" x14ac:dyDescent="0.25">
      <c r="A1426" s="13" t="s">
        <v>4549</v>
      </c>
      <c r="B1426" s="14" t="s">
        <v>4550</v>
      </c>
      <c r="C1426" s="66" t="s">
        <v>17</v>
      </c>
      <c r="D1426" s="66"/>
      <c r="E1426" s="13" t="s">
        <v>76</v>
      </c>
      <c r="F1426" s="15">
        <v>5.1000000000000004E-3</v>
      </c>
      <c r="G1426" s="16">
        <v>764.21</v>
      </c>
      <c r="H1426" s="16">
        <f>TRUNC(TRUNC(F1426,8)*G1426,2)</f>
        <v>3.89</v>
      </c>
    </row>
    <row r="1427" spans="1:8" ht="15" customHeight="1" x14ac:dyDescent="0.25">
      <c r="A1427" s="8"/>
      <c r="B1427" s="8"/>
      <c r="C1427" s="8"/>
      <c r="D1427" s="8"/>
      <c r="E1427" s="8"/>
      <c r="F1427" s="67" t="s">
        <v>3744</v>
      </c>
      <c r="G1427" s="67"/>
      <c r="H1427" s="17">
        <f>SUM(H1426:H1426)</f>
        <v>3.89</v>
      </c>
    </row>
    <row r="1428" spans="1:8" ht="15" customHeight="1" x14ac:dyDescent="0.25">
      <c r="A1428" s="8"/>
      <c r="B1428" s="8"/>
      <c r="C1428" s="8"/>
      <c r="D1428" s="8"/>
      <c r="E1428" s="8"/>
      <c r="F1428" s="68" t="s">
        <v>3745</v>
      </c>
      <c r="G1428" s="68"/>
      <c r="H1428" s="4">
        <f>ROUND(SUM(H1424,H1427),2)</f>
        <v>17.89</v>
      </c>
    </row>
    <row r="1429" spans="1:8" ht="9.9499999999999993" customHeight="1" x14ac:dyDescent="0.25">
      <c r="A1429" s="8"/>
      <c r="B1429" s="8"/>
      <c r="C1429" s="8"/>
      <c r="D1429" s="8"/>
      <c r="E1429" s="8"/>
      <c r="F1429" s="62"/>
      <c r="G1429" s="62"/>
      <c r="H1429" s="62"/>
    </row>
    <row r="1430" spans="1:8" ht="20.100000000000001" customHeight="1" x14ac:dyDescent="0.25">
      <c r="A1430" s="63" t="s">
        <v>7006</v>
      </c>
      <c r="B1430" s="63"/>
      <c r="C1430" s="63"/>
      <c r="D1430" s="63"/>
      <c r="E1430" s="63"/>
      <c r="F1430" s="63"/>
      <c r="G1430" s="63"/>
      <c r="H1430" s="63"/>
    </row>
    <row r="1431" spans="1:8" ht="15" customHeight="1" x14ac:dyDescent="0.25">
      <c r="A1431" s="64" t="s">
        <v>3887</v>
      </c>
      <c r="B1431" s="64"/>
      <c r="C1431" s="65" t="s">
        <v>3</v>
      </c>
      <c r="D1431" s="65"/>
      <c r="E1431" s="12" t="s">
        <v>4</v>
      </c>
      <c r="F1431" s="12" t="s">
        <v>3725</v>
      </c>
      <c r="G1431" s="12" t="s">
        <v>3726</v>
      </c>
      <c r="H1431" s="12" t="s">
        <v>3727</v>
      </c>
    </row>
    <row r="1432" spans="1:8" ht="21" customHeight="1" x14ac:dyDescent="0.25">
      <c r="A1432" s="13" t="s">
        <v>7007</v>
      </c>
      <c r="B1432" s="14" t="s">
        <v>7008</v>
      </c>
      <c r="C1432" s="66" t="s">
        <v>17</v>
      </c>
      <c r="D1432" s="66"/>
      <c r="E1432" s="13" t="s">
        <v>61</v>
      </c>
      <c r="F1432" s="15">
        <v>1</v>
      </c>
      <c r="G1432" s="16">
        <v>99.95</v>
      </c>
      <c r="H1432" s="16">
        <f>TRUNC(TRUNC(F1432,8)*G1432,2)</f>
        <v>99.95</v>
      </c>
    </row>
    <row r="1433" spans="1:8" ht="21" customHeight="1" x14ac:dyDescent="0.25">
      <c r="A1433" s="13" t="s">
        <v>5189</v>
      </c>
      <c r="B1433" s="14" t="s">
        <v>5190</v>
      </c>
      <c r="C1433" s="66" t="s">
        <v>17</v>
      </c>
      <c r="D1433" s="66"/>
      <c r="E1433" s="13" t="s">
        <v>61</v>
      </c>
      <c r="F1433" s="15">
        <v>2.1000000000000001E-2</v>
      </c>
      <c r="G1433" s="16">
        <v>3.76</v>
      </c>
      <c r="H1433" s="16">
        <f>TRUNC(TRUNC(F1433,8)*G1433,2)</f>
        <v>7.0000000000000007E-2</v>
      </c>
    </row>
    <row r="1434" spans="1:8" ht="15" customHeight="1" x14ac:dyDescent="0.25">
      <c r="A1434" s="8"/>
      <c r="B1434" s="8"/>
      <c r="C1434" s="8"/>
      <c r="D1434" s="8"/>
      <c r="E1434" s="8"/>
      <c r="F1434" s="67" t="s">
        <v>3896</v>
      </c>
      <c r="G1434" s="67"/>
      <c r="H1434" s="17">
        <f>SUM(H1432:H1433)</f>
        <v>100.02</v>
      </c>
    </row>
    <row r="1435" spans="1:8" ht="15" customHeight="1" x14ac:dyDescent="0.25">
      <c r="A1435" s="64" t="s">
        <v>3872</v>
      </c>
      <c r="B1435" s="64"/>
      <c r="C1435" s="65" t="s">
        <v>3</v>
      </c>
      <c r="D1435" s="65"/>
      <c r="E1435" s="12" t="s">
        <v>4</v>
      </c>
      <c r="F1435" s="12" t="s">
        <v>3725</v>
      </c>
      <c r="G1435" s="12" t="s">
        <v>3726</v>
      </c>
      <c r="H1435" s="12" t="s">
        <v>3727</v>
      </c>
    </row>
    <row r="1436" spans="1:8" ht="21" customHeight="1" x14ac:dyDescent="0.25">
      <c r="A1436" s="13" t="s">
        <v>3938</v>
      </c>
      <c r="B1436" s="14" t="s">
        <v>3939</v>
      </c>
      <c r="C1436" s="66" t="s">
        <v>17</v>
      </c>
      <c r="D1436" s="66"/>
      <c r="E1436" s="13" t="s">
        <v>25</v>
      </c>
      <c r="F1436" s="15">
        <v>0.44669999999999999</v>
      </c>
      <c r="G1436" s="16">
        <v>32.799999999999997</v>
      </c>
      <c r="H1436" s="16">
        <f>TRUNC(TRUNC(F1436,8)*G1436,2)</f>
        <v>14.65</v>
      </c>
    </row>
    <row r="1437" spans="1:8" ht="15" customHeight="1" x14ac:dyDescent="0.25">
      <c r="A1437" s="13" t="s">
        <v>3899</v>
      </c>
      <c r="B1437" s="14" t="s">
        <v>3900</v>
      </c>
      <c r="C1437" s="66" t="s">
        <v>17</v>
      </c>
      <c r="D1437" s="66"/>
      <c r="E1437" s="13" t="s">
        <v>25</v>
      </c>
      <c r="F1437" s="15">
        <v>0.14069999999999999</v>
      </c>
      <c r="G1437" s="16">
        <v>24.37</v>
      </c>
      <c r="H1437" s="16">
        <f>TRUNC(TRUNC(F1437,8)*G1437,2)</f>
        <v>3.42</v>
      </c>
    </row>
    <row r="1438" spans="1:8" ht="18" customHeight="1" x14ac:dyDescent="0.25">
      <c r="A1438" s="8"/>
      <c r="B1438" s="8"/>
      <c r="C1438" s="8"/>
      <c r="D1438" s="8"/>
      <c r="E1438" s="8"/>
      <c r="F1438" s="67" t="s">
        <v>3875</v>
      </c>
      <c r="G1438" s="67"/>
      <c r="H1438" s="17">
        <f>SUM(H1436:H1437)</f>
        <v>18.07</v>
      </c>
    </row>
    <row r="1439" spans="1:8" ht="15" customHeight="1" x14ac:dyDescent="0.25">
      <c r="A1439" s="8"/>
      <c r="B1439" s="8"/>
      <c r="C1439" s="8"/>
      <c r="D1439" s="8"/>
      <c r="E1439" s="8"/>
      <c r="F1439" s="68" t="s">
        <v>3745</v>
      </c>
      <c r="G1439" s="68"/>
      <c r="H1439" s="4">
        <f>ROUND(SUM(H1434,H1438),2)</f>
        <v>118.09</v>
      </c>
    </row>
    <row r="1440" spans="1:8" ht="9.9499999999999993" customHeight="1" x14ac:dyDescent="0.25">
      <c r="A1440" s="8"/>
      <c r="B1440" s="8"/>
      <c r="C1440" s="8"/>
      <c r="D1440" s="8"/>
      <c r="E1440" s="8"/>
      <c r="F1440" s="62"/>
      <c r="G1440" s="62"/>
      <c r="H1440" s="62"/>
    </row>
    <row r="1441" spans="1:8" ht="20.100000000000001" customHeight="1" x14ac:dyDescent="0.25">
      <c r="A1441" s="63" t="s">
        <v>7009</v>
      </c>
      <c r="B1441" s="63"/>
      <c r="C1441" s="63"/>
      <c r="D1441" s="63"/>
      <c r="E1441" s="63"/>
      <c r="F1441" s="63"/>
      <c r="G1441" s="63"/>
      <c r="H1441" s="63"/>
    </row>
    <row r="1442" spans="1:8" ht="15" customHeight="1" x14ac:dyDescent="0.25">
      <c r="A1442" s="64" t="s">
        <v>3887</v>
      </c>
      <c r="B1442" s="64"/>
      <c r="C1442" s="65" t="s">
        <v>3</v>
      </c>
      <c r="D1442" s="65"/>
      <c r="E1442" s="12" t="s">
        <v>4</v>
      </c>
      <c r="F1442" s="12" t="s">
        <v>3725</v>
      </c>
      <c r="G1442" s="12" t="s">
        <v>3726</v>
      </c>
      <c r="H1442" s="12" t="s">
        <v>3727</v>
      </c>
    </row>
    <row r="1443" spans="1:8" ht="21" customHeight="1" x14ac:dyDescent="0.25">
      <c r="A1443" s="13" t="s">
        <v>4145</v>
      </c>
      <c r="B1443" s="14" t="s">
        <v>4146</v>
      </c>
      <c r="C1443" s="66" t="s">
        <v>17</v>
      </c>
      <c r="D1443" s="66"/>
      <c r="E1443" s="13" t="s">
        <v>61</v>
      </c>
      <c r="F1443" s="15">
        <v>5.34</v>
      </c>
      <c r="G1443" s="16">
        <v>2.77</v>
      </c>
      <c r="H1443" s="16">
        <f>TRUNC(TRUNC(F1443,8)*G1443,2)</f>
        <v>14.79</v>
      </c>
    </row>
    <row r="1444" spans="1:8" ht="15" customHeight="1" x14ac:dyDescent="0.25">
      <c r="A1444" s="8"/>
      <c r="B1444" s="8"/>
      <c r="C1444" s="8"/>
      <c r="D1444" s="8"/>
      <c r="E1444" s="8"/>
      <c r="F1444" s="67" t="s">
        <v>3896</v>
      </c>
      <c r="G1444" s="67"/>
      <c r="H1444" s="17">
        <f>SUM(H1443:H1443)</f>
        <v>14.79</v>
      </c>
    </row>
    <row r="1445" spans="1:8" ht="15" customHeight="1" x14ac:dyDescent="0.25">
      <c r="A1445" s="64" t="s">
        <v>3872</v>
      </c>
      <c r="B1445" s="64"/>
      <c r="C1445" s="65" t="s">
        <v>3</v>
      </c>
      <c r="D1445" s="65"/>
      <c r="E1445" s="12" t="s">
        <v>4</v>
      </c>
      <c r="F1445" s="12" t="s">
        <v>3725</v>
      </c>
      <c r="G1445" s="12" t="s">
        <v>3726</v>
      </c>
      <c r="H1445" s="12" t="s">
        <v>3727</v>
      </c>
    </row>
    <row r="1446" spans="1:8" ht="15" customHeight="1" x14ac:dyDescent="0.25">
      <c r="A1446" s="13" t="s">
        <v>3948</v>
      </c>
      <c r="B1446" s="14" t="s">
        <v>3949</v>
      </c>
      <c r="C1446" s="66" t="s">
        <v>17</v>
      </c>
      <c r="D1446" s="66"/>
      <c r="E1446" s="13" t="s">
        <v>25</v>
      </c>
      <c r="F1446" s="15">
        <v>0.29499999999999998</v>
      </c>
      <c r="G1446" s="16">
        <v>33.520000000000003</v>
      </c>
      <c r="H1446" s="16">
        <f>TRUNC(TRUNC(F1446,8)*G1446,2)</f>
        <v>9.8800000000000008</v>
      </c>
    </row>
    <row r="1447" spans="1:8" ht="15" customHeight="1" x14ac:dyDescent="0.25">
      <c r="A1447" s="13" t="s">
        <v>3899</v>
      </c>
      <c r="B1447" s="14" t="s">
        <v>3900</v>
      </c>
      <c r="C1447" s="66" t="s">
        <v>17</v>
      </c>
      <c r="D1447" s="66"/>
      <c r="E1447" s="13" t="s">
        <v>25</v>
      </c>
      <c r="F1447" s="15">
        <v>0.14799999999999999</v>
      </c>
      <c r="G1447" s="16">
        <v>24.37</v>
      </c>
      <c r="H1447" s="16">
        <f>TRUNC(TRUNC(F1447,8)*G1447,2)</f>
        <v>3.6</v>
      </c>
    </row>
    <row r="1448" spans="1:8" ht="18" customHeight="1" x14ac:dyDescent="0.25">
      <c r="A1448" s="8"/>
      <c r="B1448" s="8"/>
      <c r="C1448" s="8"/>
      <c r="D1448" s="8"/>
      <c r="E1448" s="8"/>
      <c r="F1448" s="67" t="s">
        <v>3875</v>
      </c>
      <c r="G1448" s="67"/>
      <c r="H1448" s="17">
        <f>SUM(H1446:H1447)</f>
        <v>13.48</v>
      </c>
    </row>
    <row r="1449" spans="1:8" ht="15" customHeight="1" x14ac:dyDescent="0.25">
      <c r="A1449" s="64" t="s">
        <v>3741</v>
      </c>
      <c r="B1449" s="64"/>
      <c r="C1449" s="65" t="s">
        <v>3</v>
      </c>
      <c r="D1449" s="65"/>
      <c r="E1449" s="12" t="s">
        <v>4</v>
      </c>
      <c r="F1449" s="12" t="s">
        <v>3725</v>
      </c>
      <c r="G1449" s="12" t="s">
        <v>3726</v>
      </c>
      <c r="H1449" s="12" t="s">
        <v>3727</v>
      </c>
    </row>
    <row r="1450" spans="1:8" ht="38.1" customHeight="1" x14ac:dyDescent="0.25">
      <c r="A1450" s="13" t="s">
        <v>4830</v>
      </c>
      <c r="B1450" s="14" t="s">
        <v>4831</v>
      </c>
      <c r="C1450" s="66" t="s">
        <v>17</v>
      </c>
      <c r="D1450" s="66"/>
      <c r="E1450" s="13" t="s">
        <v>76</v>
      </c>
      <c r="F1450" s="15">
        <v>1.9E-3</v>
      </c>
      <c r="G1450" s="16">
        <v>753.99</v>
      </c>
      <c r="H1450" s="16">
        <f>TRUNC(TRUNC(F1450,8)*G1450,2)</f>
        <v>1.43</v>
      </c>
    </row>
    <row r="1451" spans="1:8" ht="21" customHeight="1" x14ac:dyDescent="0.25">
      <c r="A1451" s="13" t="s">
        <v>4156</v>
      </c>
      <c r="B1451" s="14" t="s">
        <v>4157</v>
      </c>
      <c r="C1451" s="66" t="s">
        <v>17</v>
      </c>
      <c r="D1451" s="66"/>
      <c r="E1451" s="13" t="s">
        <v>740</v>
      </c>
      <c r="F1451" s="15">
        <v>1.234</v>
      </c>
      <c r="G1451" s="16">
        <v>9.32</v>
      </c>
      <c r="H1451" s="16">
        <f>TRUNC(TRUNC(F1451,8)*G1451,2)</f>
        <v>11.5</v>
      </c>
    </row>
    <row r="1452" spans="1:8" ht="21" customHeight="1" x14ac:dyDescent="0.25">
      <c r="A1452" s="13" t="s">
        <v>7010</v>
      </c>
      <c r="B1452" s="14" t="s">
        <v>7011</v>
      </c>
      <c r="C1452" s="66" t="s">
        <v>17</v>
      </c>
      <c r="D1452" s="66"/>
      <c r="E1452" s="13" t="s">
        <v>76</v>
      </c>
      <c r="F1452" s="15">
        <v>2.8000000000000001E-2</v>
      </c>
      <c r="G1452" s="16">
        <v>1055.2</v>
      </c>
      <c r="H1452" s="16">
        <f>TRUNC(TRUNC(F1452,8)*G1452,2)</f>
        <v>29.54</v>
      </c>
    </row>
    <row r="1453" spans="1:8" ht="15" customHeight="1" x14ac:dyDescent="0.25">
      <c r="A1453" s="8"/>
      <c r="B1453" s="8"/>
      <c r="C1453" s="8"/>
      <c r="D1453" s="8"/>
      <c r="E1453" s="8"/>
      <c r="F1453" s="67" t="s">
        <v>3744</v>
      </c>
      <c r="G1453" s="67"/>
      <c r="H1453" s="17">
        <f>SUM(H1450:H1452)</f>
        <v>42.47</v>
      </c>
    </row>
    <row r="1454" spans="1:8" ht="15" customHeight="1" x14ac:dyDescent="0.25">
      <c r="A1454" s="8"/>
      <c r="B1454" s="8"/>
      <c r="C1454" s="8"/>
      <c r="D1454" s="8"/>
      <c r="E1454" s="8"/>
      <c r="F1454" s="68" t="s">
        <v>3745</v>
      </c>
      <c r="G1454" s="68"/>
      <c r="H1454" s="4">
        <f>ROUND(SUM(H1444,H1448,H1453),2)</f>
        <v>70.739999999999995</v>
      </c>
    </row>
    <row r="1455" spans="1:8" ht="9.9499999999999993" customHeight="1" x14ac:dyDescent="0.25">
      <c r="A1455" s="8"/>
      <c r="B1455" s="8"/>
      <c r="C1455" s="8"/>
      <c r="D1455" s="8"/>
      <c r="E1455" s="8"/>
      <c r="F1455" s="62"/>
      <c r="G1455" s="62"/>
      <c r="H1455" s="62"/>
    </row>
    <row r="1456" spans="1:8" ht="20.100000000000001" customHeight="1" x14ac:dyDescent="0.25">
      <c r="A1456" s="63" t="s">
        <v>7012</v>
      </c>
      <c r="B1456" s="63"/>
      <c r="C1456" s="63"/>
      <c r="D1456" s="63"/>
      <c r="E1456" s="63"/>
      <c r="F1456" s="63"/>
      <c r="G1456" s="63"/>
      <c r="H1456" s="63"/>
    </row>
    <row r="1457" spans="1:8" ht="15" customHeight="1" x14ac:dyDescent="0.25">
      <c r="A1457" s="64" t="s">
        <v>3872</v>
      </c>
      <c r="B1457" s="64"/>
      <c r="C1457" s="65" t="s">
        <v>3</v>
      </c>
      <c r="D1457" s="65"/>
      <c r="E1457" s="12" t="s">
        <v>4</v>
      </c>
      <c r="F1457" s="12" t="s">
        <v>3725</v>
      </c>
      <c r="G1457" s="12" t="s">
        <v>3726</v>
      </c>
      <c r="H1457" s="12" t="s">
        <v>3727</v>
      </c>
    </row>
    <row r="1458" spans="1:8" ht="21" customHeight="1" x14ac:dyDescent="0.25">
      <c r="A1458" s="13" t="s">
        <v>7013</v>
      </c>
      <c r="B1458" s="14" t="s">
        <v>7014</v>
      </c>
      <c r="C1458" s="66" t="s">
        <v>17</v>
      </c>
      <c r="D1458" s="66"/>
      <c r="E1458" s="13" t="s">
        <v>25</v>
      </c>
      <c r="F1458" s="15">
        <v>1</v>
      </c>
      <c r="G1458" s="16">
        <v>40.76</v>
      </c>
      <c r="H1458" s="16">
        <f>TRUNC(TRUNC(F1458,8)*G1458,2)</f>
        <v>40.76</v>
      </c>
    </row>
    <row r="1459" spans="1:8" ht="18" customHeight="1" x14ac:dyDescent="0.25">
      <c r="A1459" s="8"/>
      <c r="B1459" s="8"/>
      <c r="C1459" s="8"/>
      <c r="D1459" s="8"/>
      <c r="E1459" s="8"/>
      <c r="F1459" s="67" t="s">
        <v>3875</v>
      </c>
      <c r="G1459" s="67"/>
      <c r="H1459" s="17">
        <f>SUM(H1458:H1458)</f>
        <v>40.76</v>
      </c>
    </row>
    <row r="1460" spans="1:8" ht="15" customHeight="1" x14ac:dyDescent="0.25">
      <c r="A1460" s="64" t="s">
        <v>3741</v>
      </c>
      <c r="B1460" s="64"/>
      <c r="C1460" s="65" t="s">
        <v>3</v>
      </c>
      <c r="D1460" s="65"/>
      <c r="E1460" s="12" t="s">
        <v>4</v>
      </c>
      <c r="F1460" s="12" t="s">
        <v>3725</v>
      </c>
      <c r="G1460" s="12" t="s">
        <v>3726</v>
      </c>
      <c r="H1460" s="12" t="s">
        <v>3727</v>
      </c>
    </row>
    <row r="1461" spans="1:8" ht="29.1" customHeight="1" x14ac:dyDescent="0.25">
      <c r="A1461" s="13" t="s">
        <v>7015</v>
      </c>
      <c r="B1461" s="14" t="s">
        <v>7016</v>
      </c>
      <c r="C1461" s="66" t="s">
        <v>17</v>
      </c>
      <c r="D1461" s="66"/>
      <c r="E1461" s="13" t="s">
        <v>25</v>
      </c>
      <c r="F1461" s="15">
        <v>1</v>
      </c>
      <c r="G1461" s="16">
        <v>0.75</v>
      </c>
      <c r="H1461" s="16">
        <f>TRUNC(TRUNC(F1461,8)*G1461,2)</f>
        <v>0.75</v>
      </c>
    </row>
    <row r="1462" spans="1:8" ht="29.1" customHeight="1" x14ac:dyDescent="0.25">
      <c r="A1462" s="13" t="s">
        <v>7017</v>
      </c>
      <c r="B1462" s="14" t="s">
        <v>7018</v>
      </c>
      <c r="C1462" s="66" t="s">
        <v>17</v>
      </c>
      <c r="D1462" s="66"/>
      <c r="E1462" s="13" t="s">
        <v>25</v>
      </c>
      <c r="F1462" s="15">
        <v>1</v>
      </c>
      <c r="G1462" s="16">
        <v>0.2</v>
      </c>
      <c r="H1462" s="16">
        <f>TRUNC(TRUNC(F1462,8)*G1462,2)</f>
        <v>0.2</v>
      </c>
    </row>
    <row r="1463" spans="1:8" ht="15" customHeight="1" x14ac:dyDescent="0.25">
      <c r="A1463" s="8"/>
      <c r="B1463" s="8"/>
      <c r="C1463" s="8"/>
      <c r="D1463" s="8"/>
      <c r="E1463" s="8"/>
      <c r="F1463" s="67" t="s">
        <v>3744</v>
      </c>
      <c r="G1463" s="67"/>
      <c r="H1463" s="17">
        <f>SUM(H1461:H1462)</f>
        <v>0.95</v>
      </c>
    </row>
    <row r="1464" spans="1:8" ht="15" customHeight="1" x14ac:dyDescent="0.25">
      <c r="A1464" s="8"/>
      <c r="B1464" s="8"/>
      <c r="C1464" s="8"/>
      <c r="D1464" s="8"/>
      <c r="E1464" s="8"/>
      <c r="F1464" s="68" t="s">
        <v>3745</v>
      </c>
      <c r="G1464" s="68"/>
      <c r="H1464" s="4">
        <f>ROUND(SUM(H1459,H1463),2)</f>
        <v>41.71</v>
      </c>
    </row>
    <row r="1465" spans="1:8" ht="9.9499999999999993" customHeight="1" x14ac:dyDescent="0.25">
      <c r="A1465" s="8"/>
      <c r="B1465" s="8"/>
      <c r="C1465" s="8"/>
      <c r="D1465" s="8"/>
      <c r="E1465" s="8"/>
      <c r="F1465" s="62"/>
      <c r="G1465" s="62"/>
      <c r="H1465" s="62"/>
    </row>
    <row r="1466" spans="1:8" ht="20.100000000000001" customHeight="1" x14ac:dyDescent="0.25">
      <c r="A1466" s="63" t="s">
        <v>7019</v>
      </c>
      <c r="B1466" s="63"/>
      <c r="C1466" s="63"/>
      <c r="D1466" s="63"/>
      <c r="E1466" s="63"/>
      <c r="F1466" s="63"/>
      <c r="G1466" s="63"/>
      <c r="H1466" s="63"/>
    </row>
    <row r="1467" spans="1:8" ht="15" customHeight="1" x14ac:dyDescent="0.25">
      <c r="A1467" s="64" t="s">
        <v>3872</v>
      </c>
      <c r="B1467" s="64"/>
      <c r="C1467" s="65" t="s">
        <v>3</v>
      </c>
      <c r="D1467" s="65"/>
      <c r="E1467" s="12" t="s">
        <v>4</v>
      </c>
      <c r="F1467" s="12" t="s">
        <v>3725</v>
      </c>
      <c r="G1467" s="12" t="s">
        <v>3726</v>
      </c>
      <c r="H1467" s="12" t="s">
        <v>3727</v>
      </c>
    </row>
    <row r="1468" spans="1:8" ht="21" customHeight="1" x14ac:dyDescent="0.25">
      <c r="A1468" s="13" t="s">
        <v>7013</v>
      </c>
      <c r="B1468" s="14" t="s">
        <v>7014</v>
      </c>
      <c r="C1468" s="66" t="s">
        <v>17</v>
      </c>
      <c r="D1468" s="66"/>
      <c r="E1468" s="13" t="s">
        <v>25</v>
      </c>
      <c r="F1468" s="15">
        <v>1</v>
      </c>
      <c r="G1468" s="16">
        <v>40.76</v>
      </c>
      <c r="H1468" s="16">
        <f>TRUNC(TRUNC(F1468,8)*G1468,2)</f>
        <v>40.76</v>
      </c>
    </row>
    <row r="1469" spans="1:8" ht="18" customHeight="1" x14ac:dyDescent="0.25">
      <c r="A1469" s="8"/>
      <c r="B1469" s="8"/>
      <c r="C1469" s="8"/>
      <c r="D1469" s="8"/>
      <c r="E1469" s="8"/>
      <c r="F1469" s="67" t="s">
        <v>3875</v>
      </c>
      <c r="G1469" s="67"/>
      <c r="H1469" s="17">
        <f>SUM(H1468:H1468)</f>
        <v>40.76</v>
      </c>
    </row>
    <row r="1470" spans="1:8" ht="15" customHeight="1" x14ac:dyDescent="0.25">
      <c r="A1470" s="64" t="s">
        <v>3741</v>
      </c>
      <c r="B1470" s="64"/>
      <c r="C1470" s="65" t="s">
        <v>3</v>
      </c>
      <c r="D1470" s="65"/>
      <c r="E1470" s="12" t="s">
        <v>4</v>
      </c>
      <c r="F1470" s="12" t="s">
        <v>3725</v>
      </c>
      <c r="G1470" s="12" t="s">
        <v>3726</v>
      </c>
      <c r="H1470" s="12" t="s">
        <v>3727</v>
      </c>
    </row>
    <row r="1471" spans="1:8" ht="29.1" customHeight="1" x14ac:dyDescent="0.25">
      <c r="A1471" s="13" t="s">
        <v>7015</v>
      </c>
      <c r="B1471" s="14" t="s">
        <v>7016</v>
      </c>
      <c r="C1471" s="66" t="s">
        <v>17</v>
      </c>
      <c r="D1471" s="66"/>
      <c r="E1471" s="13" t="s">
        <v>25</v>
      </c>
      <c r="F1471" s="15">
        <v>1</v>
      </c>
      <c r="G1471" s="16">
        <v>0.75</v>
      </c>
      <c r="H1471" s="16">
        <f>TRUNC(TRUNC(F1471,8)*G1471,2)</f>
        <v>0.75</v>
      </c>
    </row>
    <row r="1472" spans="1:8" ht="29.1" customHeight="1" x14ac:dyDescent="0.25">
      <c r="A1472" s="13" t="s">
        <v>7017</v>
      </c>
      <c r="B1472" s="14" t="s">
        <v>7018</v>
      </c>
      <c r="C1472" s="66" t="s">
        <v>17</v>
      </c>
      <c r="D1472" s="66"/>
      <c r="E1472" s="13" t="s">
        <v>25</v>
      </c>
      <c r="F1472" s="15">
        <v>1</v>
      </c>
      <c r="G1472" s="16">
        <v>0.2</v>
      </c>
      <c r="H1472" s="16">
        <f>TRUNC(TRUNC(F1472,8)*G1472,2)</f>
        <v>0.2</v>
      </c>
    </row>
    <row r="1473" spans="1:8" ht="29.1" customHeight="1" x14ac:dyDescent="0.25">
      <c r="A1473" s="13" t="s">
        <v>7020</v>
      </c>
      <c r="B1473" s="14" t="s">
        <v>7021</v>
      </c>
      <c r="C1473" s="66" t="s">
        <v>17</v>
      </c>
      <c r="D1473" s="66"/>
      <c r="E1473" s="13" t="s">
        <v>25</v>
      </c>
      <c r="F1473" s="15">
        <v>1</v>
      </c>
      <c r="G1473" s="16">
        <v>0.95</v>
      </c>
      <c r="H1473" s="16">
        <f>TRUNC(TRUNC(F1473,8)*G1473,2)</f>
        <v>0.95</v>
      </c>
    </row>
    <row r="1474" spans="1:8" ht="29.1" customHeight="1" x14ac:dyDescent="0.25">
      <c r="A1474" s="13" t="s">
        <v>7022</v>
      </c>
      <c r="B1474" s="14" t="s">
        <v>7023</v>
      </c>
      <c r="C1474" s="66" t="s">
        <v>17</v>
      </c>
      <c r="D1474" s="66"/>
      <c r="E1474" s="13" t="s">
        <v>25</v>
      </c>
      <c r="F1474" s="15">
        <v>1</v>
      </c>
      <c r="G1474" s="16">
        <v>6.46</v>
      </c>
      <c r="H1474" s="16">
        <f>TRUNC(TRUNC(F1474,8)*G1474,2)</f>
        <v>6.46</v>
      </c>
    </row>
    <row r="1475" spans="1:8" ht="15" customHeight="1" x14ac:dyDescent="0.25">
      <c r="A1475" s="8"/>
      <c r="B1475" s="8"/>
      <c r="C1475" s="8"/>
      <c r="D1475" s="8"/>
      <c r="E1475" s="8"/>
      <c r="F1475" s="67" t="s">
        <v>3744</v>
      </c>
      <c r="G1475" s="67"/>
      <c r="H1475" s="17">
        <f>SUM(H1471:H1474)</f>
        <v>8.36</v>
      </c>
    </row>
    <row r="1476" spans="1:8" ht="15" customHeight="1" x14ac:dyDescent="0.25">
      <c r="A1476" s="8"/>
      <c r="B1476" s="8"/>
      <c r="C1476" s="8"/>
      <c r="D1476" s="8"/>
      <c r="E1476" s="8"/>
      <c r="F1476" s="68" t="s">
        <v>3745</v>
      </c>
      <c r="G1476" s="68"/>
      <c r="H1476" s="4">
        <f>ROUND(SUM(H1469,H1475),2)</f>
        <v>49.12</v>
      </c>
    </row>
    <row r="1477" spans="1:8" ht="9.9499999999999993" customHeight="1" x14ac:dyDescent="0.25">
      <c r="A1477" s="8"/>
      <c r="B1477" s="8"/>
      <c r="C1477" s="8"/>
      <c r="D1477" s="8"/>
      <c r="E1477" s="8"/>
      <c r="F1477" s="62"/>
      <c r="G1477" s="62"/>
      <c r="H1477" s="62"/>
    </row>
    <row r="1478" spans="1:8" ht="20.100000000000001" customHeight="1" x14ac:dyDescent="0.25">
      <c r="A1478" s="63" t="s">
        <v>7024</v>
      </c>
      <c r="B1478" s="63"/>
      <c r="C1478" s="63"/>
      <c r="D1478" s="63"/>
      <c r="E1478" s="63"/>
      <c r="F1478" s="63"/>
      <c r="G1478" s="63"/>
      <c r="H1478" s="63"/>
    </row>
    <row r="1479" spans="1:8" ht="15" customHeight="1" x14ac:dyDescent="0.25">
      <c r="A1479" s="64" t="s">
        <v>3825</v>
      </c>
      <c r="B1479" s="64"/>
      <c r="C1479" s="65" t="s">
        <v>3</v>
      </c>
      <c r="D1479" s="65"/>
      <c r="E1479" s="12" t="s">
        <v>4</v>
      </c>
      <c r="F1479" s="12" t="s">
        <v>3725</v>
      </c>
      <c r="G1479" s="12" t="s">
        <v>3726</v>
      </c>
      <c r="H1479" s="12" t="s">
        <v>3727</v>
      </c>
    </row>
    <row r="1480" spans="1:8" ht="21" customHeight="1" x14ac:dyDescent="0.25">
      <c r="A1480" s="13" t="s">
        <v>7025</v>
      </c>
      <c r="B1480" s="14" t="s">
        <v>7026</v>
      </c>
      <c r="C1480" s="66" t="s">
        <v>17</v>
      </c>
      <c r="D1480" s="66"/>
      <c r="E1480" s="13" t="s">
        <v>61</v>
      </c>
      <c r="F1480" s="15">
        <v>5.3300000000000001E-5</v>
      </c>
      <c r="G1480" s="16">
        <v>14245.4</v>
      </c>
      <c r="H1480" s="16">
        <f>TRUNC(TRUNC(F1480,8)*G1480,2)</f>
        <v>0.75</v>
      </c>
    </row>
    <row r="1481" spans="1:8" ht="15" customHeight="1" x14ac:dyDescent="0.25">
      <c r="A1481" s="8"/>
      <c r="B1481" s="8"/>
      <c r="C1481" s="8"/>
      <c r="D1481" s="8"/>
      <c r="E1481" s="8"/>
      <c r="F1481" s="67" t="s">
        <v>3830</v>
      </c>
      <c r="G1481" s="67"/>
      <c r="H1481" s="17">
        <f>SUM(H1480:H1480)</f>
        <v>0.75</v>
      </c>
    </row>
    <row r="1482" spans="1:8" ht="15" customHeight="1" x14ac:dyDescent="0.25">
      <c r="A1482" s="8"/>
      <c r="B1482" s="8"/>
      <c r="C1482" s="8"/>
      <c r="D1482" s="8"/>
      <c r="E1482" s="8"/>
      <c r="F1482" s="68" t="s">
        <v>3745</v>
      </c>
      <c r="G1482" s="68"/>
      <c r="H1482" s="4">
        <f>ROUND(SUM(H1481),2)</f>
        <v>0.75</v>
      </c>
    </row>
    <row r="1483" spans="1:8" ht="9.9499999999999993" customHeight="1" x14ac:dyDescent="0.25">
      <c r="A1483" s="8"/>
      <c r="B1483" s="8"/>
      <c r="C1483" s="8"/>
      <c r="D1483" s="8"/>
      <c r="E1483" s="8"/>
      <c r="F1483" s="62"/>
      <c r="G1483" s="62"/>
      <c r="H1483" s="62"/>
    </row>
    <row r="1484" spans="1:8" ht="20.100000000000001" customHeight="1" x14ac:dyDescent="0.25">
      <c r="A1484" s="63" t="s">
        <v>7027</v>
      </c>
      <c r="B1484" s="63"/>
      <c r="C1484" s="63"/>
      <c r="D1484" s="63"/>
      <c r="E1484" s="63"/>
      <c r="F1484" s="63"/>
      <c r="G1484" s="63"/>
      <c r="H1484" s="63"/>
    </row>
    <row r="1485" spans="1:8" ht="15" customHeight="1" x14ac:dyDescent="0.25">
      <c r="A1485" s="64" t="s">
        <v>3825</v>
      </c>
      <c r="B1485" s="64"/>
      <c r="C1485" s="65" t="s">
        <v>3</v>
      </c>
      <c r="D1485" s="65"/>
      <c r="E1485" s="12" t="s">
        <v>4</v>
      </c>
      <c r="F1485" s="12" t="s">
        <v>3725</v>
      </c>
      <c r="G1485" s="12" t="s">
        <v>3726</v>
      </c>
      <c r="H1485" s="12" t="s">
        <v>3727</v>
      </c>
    </row>
    <row r="1486" spans="1:8" ht="21" customHeight="1" x14ac:dyDescent="0.25">
      <c r="A1486" s="13" t="s">
        <v>7025</v>
      </c>
      <c r="B1486" s="14" t="s">
        <v>7026</v>
      </c>
      <c r="C1486" s="66" t="s">
        <v>17</v>
      </c>
      <c r="D1486" s="66"/>
      <c r="E1486" s="13" t="s">
        <v>61</v>
      </c>
      <c r="F1486" s="15">
        <v>1.43E-5</v>
      </c>
      <c r="G1486" s="16">
        <v>14245.4</v>
      </c>
      <c r="H1486" s="16">
        <f>TRUNC(TRUNC(F1486,8)*G1486,2)</f>
        <v>0.2</v>
      </c>
    </row>
    <row r="1487" spans="1:8" ht="15" customHeight="1" x14ac:dyDescent="0.25">
      <c r="A1487" s="8"/>
      <c r="B1487" s="8"/>
      <c r="C1487" s="8"/>
      <c r="D1487" s="8"/>
      <c r="E1487" s="8"/>
      <c r="F1487" s="67" t="s">
        <v>3830</v>
      </c>
      <c r="G1487" s="67"/>
      <c r="H1487" s="17">
        <f>SUM(H1486:H1486)</f>
        <v>0.2</v>
      </c>
    </row>
    <row r="1488" spans="1:8" ht="15" customHeight="1" x14ac:dyDescent="0.25">
      <c r="A1488" s="8"/>
      <c r="B1488" s="8"/>
      <c r="C1488" s="8"/>
      <c r="D1488" s="8"/>
      <c r="E1488" s="8"/>
      <c r="F1488" s="68" t="s">
        <v>3745</v>
      </c>
      <c r="G1488" s="68"/>
      <c r="H1488" s="4">
        <f>ROUND(SUM(H1487),2)</f>
        <v>0.2</v>
      </c>
    </row>
    <row r="1489" spans="1:8" ht="9.9499999999999993" customHeight="1" x14ac:dyDescent="0.25">
      <c r="A1489" s="8"/>
      <c r="B1489" s="8"/>
      <c r="C1489" s="8"/>
      <c r="D1489" s="8"/>
      <c r="E1489" s="8"/>
      <c r="F1489" s="62"/>
      <c r="G1489" s="62"/>
      <c r="H1489" s="62"/>
    </row>
    <row r="1490" spans="1:8" ht="20.100000000000001" customHeight="1" x14ac:dyDescent="0.25">
      <c r="A1490" s="63" t="s">
        <v>7028</v>
      </c>
      <c r="B1490" s="63"/>
      <c r="C1490" s="63"/>
      <c r="D1490" s="63"/>
      <c r="E1490" s="63"/>
      <c r="F1490" s="63"/>
      <c r="G1490" s="63"/>
      <c r="H1490" s="63"/>
    </row>
    <row r="1491" spans="1:8" ht="15" customHeight="1" x14ac:dyDescent="0.25">
      <c r="A1491" s="64" t="s">
        <v>3825</v>
      </c>
      <c r="B1491" s="64"/>
      <c r="C1491" s="65" t="s">
        <v>3</v>
      </c>
      <c r="D1491" s="65"/>
      <c r="E1491" s="12" t="s">
        <v>4</v>
      </c>
      <c r="F1491" s="12" t="s">
        <v>3725</v>
      </c>
      <c r="G1491" s="12" t="s">
        <v>3726</v>
      </c>
      <c r="H1491" s="12" t="s">
        <v>3727</v>
      </c>
    </row>
    <row r="1492" spans="1:8" ht="21" customHeight="1" x14ac:dyDescent="0.25">
      <c r="A1492" s="13" t="s">
        <v>7025</v>
      </c>
      <c r="B1492" s="14" t="s">
        <v>7026</v>
      </c>
      <c r="C1492" s="66" t="s">
        <v>17</v>
      </c>
      <c r="D1492" s="66"/>
      <c r="E1492" s="13" t="s">
        <v>61</v>
      </c>
      <c r="F1492" s="15">
        <v>6.6699999999999995E-5</v>
      </c>
      <c r="G1492" s="16">
        <v>14245.4</v>
      </c>
      <c r="H1492" s="16">
        <f>TRUNC(TRUNC(F1492,8)*G1492,2)</f>
        <v>0.95</v>
      </c>
    </row>
    <row r="1493" spans="1:8" ht="15" customHeight="1" x14ac:dyDescent="0.25">
      <c r="A1493" s="8"/>
      <c r="B1493" s="8"/>
      <c r="C1493" s="8"/>
      <c r="D1493" s="8"/>
      <c r="E1493" s="8"/>
      <c r="F1493" s="67" t="s">
        <v>3830</v>
      </c>
      <c r="G1493" s="67"/>
      <c r="H1493" s="17">
        <f>SUM(H1492:H1492)</f>
        <v>0.95</v>
      </c>
    </row>
    <row r="1494" spans="1:8" ht="15" customHeight="1" x14ac:dyDescent="0.25">
      <c r="A1494" s="8"/>
      <c r="B1494" s="8"/>
      <c r="C1494" s="8"/>
      <c r="D1494" s="8"/>
      <c r="E1494" s="8"/>
      <c r="F1494" s="68" t="s">
        <v>3745</v>
      </c>
      <c r="G1494" s="68"/>
      <c r="H1494" s="4">
        <f>ROUND(SUM(H1493),2)</f>
        <v>0.95</v>
      </c>
    </row>
    <row r="1495" spans="1:8" ht="9.9499999999999993" customHeight="1" x14ac:dyDescent="0.25">
      <c r="A1495" s="8"/>
      <c r="B1495" s="8"/>
      <c r="C1495" s="8"/>
      <c r="D1495" s="8"/>
      <c r="E1495" s="8"/>
      <c r="F1495" s="62"/>
      <c r="G1495" s="62"/>
      <c r="H1495" s="62"/>
    </row>
    <row r="1496" spans="1:8" ht="20.100000000000001" customHeight="1" x14ac:dyDescent="0.25">
      <c r="A1496" s="63" t="s">
        <v>7029</v>
      </c>
      <c r="B1496" s="63"/>
      <c r="C1496" s="63"/>
      <c r="D1496" s="63"/>
      <c r="E1496" s="63"/>
      <c r="F1496" s="63"/>
      <c r="G1496" s="63"/>
      <c r="H1496" s="63"/>
    </row>
    <row r="1497" spans="1:8" ht="15" customHeight="1" x14ac:dyDescent="0.25">
      <c r="A1497" s="64" t="s">
        <v>3887</v>
      </c>
      <c r="B1497" s="64"/>
      <c r="C1497" s="65" t="s">
        <v>3</v>
      </c>
      <c r="D1497" s="65"/>
      <c r="E1497" s="12" t="s">
        <v>4</v>
      </c>
      <c r="F1497" s="12" t="s">
        <v>3725</v>
      </c>
      <c r="G1497" s="12" t="s">
        <v>3726</v>
      </c>
      <c r="H1497" s="12" t="s">
        <v>3727</v>
      </c>
    </row>
    <row r="1498" spans="1:8" ht="15" customHeight="1" x14ac:dyDescent="0.25">
      <c r="A1498" s="13" t="s">
        <v>7030</v>
      </c>
      <c r="B1498" s="14" t="s">
        <v>7031</v>
      </c>
      <c r="C1498" s="66" t="s">
        <v>17</v>
      </c>
      <c r="D1498" s="66"/>
      <c r="E1498" s="13" t="s">
        <v>4149</v>
      </c>
      <c r="F1498" s="15">
        <v>1.03</v>
      </c>
      <c r="G1498" s="16">
        <v>6.28</v>
      </c>
      <c r="H1498" s="16">
        <f>TRUNC(TRUNC(F1498,8)*G1498,2)</f>
        <v>6.46</v>
      </c>
    </row>
    <row r="1499" spans="1:8" ht="15" customHeight="1" x14ac:dyDescent="0.25">
      <c r="A1499" s="8"/>
      <c r="B1499" s="8"/>
      <c r="C1499" s="8"/>
      <c r="D1499" s="8"/>
      <c r="E1499" s="8"/>
      <c r="F1499" s="67" t="s">
        <v>3896</v>
      </c>
      <c r="G1499" s="67"/>
      <c r="H1499" s="17">
        <f>SUM(H1498:H1498)</f>
        <v>6.46</v>
      </c>
    </row>
    <row r="1500" spans="1:8" ht="15" customHeight="1" x14ac:dyDescent="0.25">
      <c r="A1500" s="8"/>
      <c r="B1500" s="8"/>
      <c r="C1500" s="8"/>
      <c r="D1500" s="8"/>
      <c r="E1500" s="8"/>
      <c r="F1500" s="68" t="s">
        <v>3745</v>
      </c>
      <c r="G1500" s="68"/>
      <c r="H1500" s="4">
        <f>ROUND(SUM(H1499),2)</f>
        <v>6.46</v>
      </c>
    </row>
    <row r="1501" spans="1:8" ht="9.9499999999999993" customHeight="1" x14ac:dyDescent="0.25">
      <c r="A1501" s="8"/>
      <c r="B1501" s="8"/>
      <c r="C1501" s="8"/>
      <c r="D1501" s="8"/>
      <c r="E1501" s="8"/>
      <c r="F1501" s="62"/>
      <c r="G1501" s="62"/>
      <c r="H1501" s="62"/>
    </row>
    <row r="1502" spans="1:8" ht="20.100000000000001" customHeight="1" x14ac:dyDescent="0.25">
      <c r="A1502" s="63" t="s">
        <v>7032</v>
      </c>
      <c r="B1502" s="63"/>
      <c r="C1502" s="63"/>
      <c r="D1502" s="63"/>
      <c r="E1502" s="63"/>
      <c r="F1502" s="63"/>
      <c r="G1502" s="63"/>
      <c r="H1502" s="63"/>
    </row>
    <row r="1503" spans="1:8" ht="15" customHeight="1" x14ac:dyDescent="0.25">
      <c r="A1503" s="64" t="s">
        <v>3741</v>
      </c>
      <c r="B1503" s="64"/>
      <c r="C1503" s="65" t="s">
        <v>3</v>
      </c>
      <c r="D1503" s="65"/>
      <c r="E1503" s="12" t="s">
        <v>4</v>
      </c>
      <c r="F1503" s="12" t="s">
        <v>3725</v>
      </c>
      <c r="G1503" s="12" t="s">
        <v>3726</v>
      </c>
      <c r="H1503" s="12" t="s">
        <v>3727</v>
      </c>
    </row>
    <row r="1504" spans="1:8" ht="29.1" customHeight="1" x14ac:dyDescent="0.25">
      <c r="A1504" s="13" t="s">
        <v>7033</v>
      </c>
      <c r="B1504" s="14" t="s">
        <v>7034</v>
      </c>
      <c r="C1504" s="66" t="s">
        <v>17</v>
      </c>
      <c r="D1504" s="66"/>
      <c r="E1504" s="13" t="s">
        <v>25</v>
      </c>
      <c r="F1504" s="15">
        <v>1</v>
      </c>
      <c r="G1504" s="16">
        <v>0.61</v>
      </c>
      <c r="H1504" s="16">
        <f>TRUNC(TRUNC(F1504,8)*G1504,2)</f>
        <v>0.61</v>
      </c>
    </row>
    <row r="1505" spans="1:8" ht="21" customHeight="1" x14ac:dyDescent="0.25">
      <c r="A1505" s="13" t="s">
        <v>7035</v>
      </c>
      <c r="B1505" s="14" t="s">
        <v>7036</v>
      </c>
      <c r="C1505" s="66" t="s">
        <v>17</v>
      </c>
      <c r="D1505" s="66"/>
      <c r="E1505" s="13" t="s">
        <v>25</v>
      </c>
      <c r="F1505" s="15">
        <v>1</v>
      </c>
      <c r="G1505" s="16">
        <v>0.16</v>
      </c>
      <c r="H1505" s="16">
        <f>TRUNC(TRUNC(F1505,8)*G1505,2)</f>
        <v>0.16</v>
      </c>
    </row>
    <row r="1506" spans="1:8" ht="15" customHeight="1" x14ac:dyDescent="0.25">
      <c r="A1506" s="8"/>
      <c r="B1506" s="8"/>
      <c r="C1506" s="8"/>
      <c r="D1506" s="8"/>
      <c r="E1506" s="8"/>
      <c r="F1506" s="67" t="s">
        <v>3744</v>
      </c>
      <c r="G1506" s="67"/>
      <c r="H1506" s="17">
        <f>SUM(H1504:H1505)</f>
        <v>0.77</v>
      </c>
    </row>
    <row r="1507" spans="1:8" ht="15" customHeight="1" x14ac:dyDescent="0.25">
      <c r="A1507" s="8"/>
      <c r="B1507" s="8"/>
      <c r="C1507" s="8"/>
      <c r="D1507" s="8"/>
      <c r="E1507" s="8"/>
      <c r="F1507" s="68" t="s">
        <v>3745</v>
      </c>
      <c r="G1507" s="68"/>
      <c r="H1507" s="4">
        <f>ROUND(SUM(H1506),2)</f>
        <v>0.77</v>
      </c>
    </row>
    <row r="1508" spans="1:8" ht="9.9499999999999993" customHeight="1" x14ac:dyDescent="0.25">
      <c r="A1508" s="8"/>
      <c r="B1508" s="8"/>
      <c r="C1508" s="8"/>
      <c r="D1508" s="8"/>
      <c r="E1508" s="8"/>
      <c r="F1508" s="62"/>
      <c r="G1508" s="62"/>
      <c r="H1508" s="62"/>
    </row>
    <row r="1509" spans="1:8" ht="20.100000000000001" customHeight="1" x14ac:dyDescent="0.25">
      <c r="A1509" s="63" t="s">
        <v>7037</v>
      </c>
      <c r="B1509" s="63"/>
      <c r="C1509" s="63"/>
      <c r="D1509" s="63"/>
      <c r="E1509" s="63"/>
      <c r="F1509" s="63"/>
      <c r="G1509" s="63"/>
      <c r="H1509" s="63"/>
    </row>
    <row r="1510" spans="1:8" ht="15" customHeight="1" x14ac:dyDescent="0.25">
      <c r="A1510" s="64" t="s">
        <v>3741</v>
      </c>
      <c r="B1510" s="64"/>
      <c r="C1510" s="65" t="s">
        <v>3</v>
      </c>
      <c r="D1510" s="65"/>
      <c r="E1510" s="12" t="s">
        <v>4</v>
      </c>
      <c r="F1510" s="12" t="s">
        <v>3725</v>
      </c>
      <c r="G1510" s="12" t="s">
        <v>3726</v>
      </c>
      <c r="H1510" s="12" t="s">
        <v>3727</v>
      </c>
    </row>
    <row r="1511" spans="1:8" ht="29.1" customHeight="1" x14ac:dyDescent="0.25">
      <c r="A1511" s="13" t="s">
        <v>7033</v>
      </c>
      <c r="B1511" s="14" t="s">
        <v>7034</v>
      </c>
      <c r="C1511" s="66" t="s">
        <v>17</v>
      </c>
      <c r="D1511" s="66"/>
      <c r="E1511" s="13" t="s">
        <v>25</v>
      </c>
      <c r="F1511" s="15">
        <v>1</v>
      </c>
      <c r="G1511" s="16">
        <v>0.61</v>
      </c>
      <c r="H1511" s="16">
        <f>TRUNC(TRUNC(F1511,8)*G1511,2)</f>
        <v>0.61</v>
      </c>
    </row>
    <row r="1512" spans="1:8" ht="21" customHeight="1" x14ac:dyDescent="0.25">
      <c r="A1512" s="13" t="s">
        <v>7035</v>
      </c>
      <c r="B1512" s="14" t="s">
        <v>7036</v>
      </c>
      <c r="C1512" s="66" t="s">
        <v>17</v>
      </c>
      <c r="D1512" s="66"/>
      <c r="E1512" s="13" t="s">
        <v>25</v>
      </c>
      <c r="F1512" s="15">
        <v>1</v>
      </c>
      <c r="G1512" s="16">
        <v>0.16</v>
      </c>
      <c r="H1512" s="16">
        <f>TRUNC(TRUNC(F1512,8)*G1512,2)</f>
        <v>0.16</v>
      </c>
    </row>
    <row r="1513" spans="1:8" ht="29.1" customHeight="1" x14ac:dyDescent="0.25">
      <c r="A1513" s="13" t="s">
        <v>7038</v>
      </c>
      <c r="B1513" s="14" t="s">
        <v>7039</v>
      </c>
      <c r="C1513" s="66" t="s">
        <v>17</v>
      </c>
      <c r="D1513" s="66"/>
      <c r="E1513" s="13" t="s">
        <v>25</v>
      </c>
      <c r="F1513" s="15">
        <v>1</v>
      </c>
      <c r="G1513" s="16">
        <v>0.76</v>
      </c>
      <c r="H1513" s="16">
        <f>TRUNC(TRUNC(F1513,8)*G1513,2)</f>
        <v>0.76</v>
      </c>
    </row>
    <row r="1514" spans="1:8" ht="29.1" customHeight="1" x14ac:dyDescent="0.25">
      <c r="A1514" s="13" t="s">
        <v>7040</v>
      </c>
      <c r="B1514" s="14" t="s">
        <v>7041</v>
      </c>
      <c r="C1514" s="66" t="s">
        <v>17</v>
      </c>
      <c r="D1514" s="66"/>
      <c r="E1514" s="13" t="s">
        <v>25</v>
      </c>
      <c r="F1514" s="15">
        <v>1</v>
      </c>
      <c r="G1514" s="16">
        <v>4.8899999999999997</v>
      </c>
      <c r="H1514" s="16">
        <f>TRUNC(TRUNC(F1514,8)*G1514,2)</f>
        <v>4.8899999999999997</v>
      </c>
    </row>
    <row r="1515" spans="1:8" ht="15" customHeight="1" x14ac:dyDescent="0.25">
      <c r="A1515" s="8"/>
      <c r="B1515" s="8"/>
      <c r="C1515" s="8"/>
      <c r="D1515" s="8"/>
      <c r="E1515" s="8"/>
      <c r="F1515" s="67" t="s">
        <v>3744</v>
      </c>
      <c r="G1515" s="67"/>
      <c r="H1515" s="17">
        <f>SUM(H1511:H1514)</f>
        <v>6.42</v>
      </c>
    </row>
    <row r="1516" spans="1:8" ht="15" customHeight="1" x14ac:dyDescent="0.25">
      <c r="A1516" s="8"/>
      <c r="B1516" s="8"/>
      <c r="C1516" s="8"/>
      <c r="D1516" s="8"/>
      <c r="E1516" s="8"/>
      <c r="F1516" s="68" t="s">
        <v>3745</v>
      </c>
      <c r="G1516" s="68"/>
      <c r="H1516" s="4">
        <f>ROUND(SUM(H1515),2)</f>
        <v>6.42</v>
      </c>
    </row>
    <row r="1517" spans="1:8" ht="9.9499999999999993" customHeight="1" x14ac:dyDescent="0.25">
      <c r="A1517" s="8"/>
      <c r="B1517" s="8"/>
      <c r="C1517" s="8"/>
      <c r="D1517" s="8"/>
      <c r="E1517" s="8"/>
      <c r="F1517" s="62"/>
      <c r="G1517" s="62"/>
      <c r="H1517" s="62"/>
    </row>
    <row r="1518" spans="1:8" ht="20.100000000000001" customHeight="1" x14ac:dyDescent="0.25">
      <c r="A1518" s="63" t="s">
        <v>7042</v>
      </c>
      <c r="B1518" s="63"/>
      <c r="C1518" s="63"/>
      <c r="D1518" s="63"/>
      <c r="E1518" s="63"/>
      <c r="F1518" s="63"/>
      <c r="G1518" s="63"/>
      <c r="H1518" s="63"/>
    </row>
    <row r="1519" spans="1:8" ht="15" customHeight="1" x14ac:dyDescent="0.25">
      <c r="A1519" s="64" t="s">
        <v>3825</v>
      </c>
      <c r="B1519" s="64"/>
      <c r="C1519" s="65" t="s">
        <v>3</v>
      </c>
      <c r="D1519" s="65"/>
      <c r="E1519" s="12" t="s">
        <v>4</v>
      </c>
      <c r="F1519" s="12" t="s">
        <v>3725</v>
      </c>
      <c r="G1519" s="12" t="s">
        <v>3726</v>
      </c>
      <c r="H1519" s="12" t="s">
        <v>3727</v>
      </c>
    </row>
    <row r="1520" spans="1:8" ht="45.95" customHeight="1" x14ac:dyDescent="0.25">
      <c r="A1520" s="13" t="s">
        <v>7043</v>
      </c>
      <c r="B1520" s="14" t="s">
        <v>7044</v>
      </c>
      <c r="C1520" s="66" t="s">
        <v>17</v>
      </c>
      <c r="D1520" s="66"/>
      <c r="E1520" s="13" t="s">
        <v>61</v>
      </c>
      <c r="F1520" s="15">
        <v>5.3300000000000001E-5</v>
      </c>
      <c r="G1520" s="16">
        <v>11496.29</v>
      </c>
      <c r="H1520" s="16">
        <f>TRUNC(TRUNC(F1520,8)*G1520,2)</f>
        <v>0.61</v>
      </c>
    </row>
    <row r="1521" spans="1:8" ht="15" customHeight="1" x14ac:dyDescent="0.25">
      <c r="A1521" s="8"/>
      <c r="B1521" s="8"/>
      <c r="C1521" s="8"/>
      <c r="D1521" s="8"/>
      <c r="E1521" s="8"/>
      <c r="F1521" s="67" t="s">
        <v>3830</v>
      </c>
      <c r="G1521" s="67"/>
      <c r="H1521" s="17">
        <f>SUM(H1520:H1520)</f>
        <v>0.61</v>
      </c>
    </row>
    <row r="1522" spans="1:8" ht="15" customHeight="1" x14ac:dyDescent="0.25">
      <c r="A1522" s="8"/>
      <c r="B1522" s="8"/>
      <c r="C1522" s="8"/>
      <c r="D1522" s="8"/>
      <c r="E1522" s="8"/>
      <c r="F1522" s="68" t="s">
        <v>3745</v>
      </c>
      <c r="G1522" s="68"/>
      <c r="H1522" s="4">
        <f>ROUND(SUM(H1521),2)</f>
        <v>0.61</v>
      </c>
    </row>
    <row r="1523" spans="1:8" ht="9.9499999999999993" customHeight="1" x14ac:dyDescent="0.25">
      <c r="A1523" s="8"/>
      <c r="B1523" s="8"/>
      <c r="C1523" s="8"/>
      <c r="D1523" s="8"/>
      <c r="E1523" s="8"/>
      <c r="F1523" s="62"/>
      <c r="G1523" s="62"/>
      <c r="H1523" s="62"/>
    </row>
    <row r="1524" spans="1:8" ht="20.100000000000001" customHeight="1" x14ac:dyDescent="0.25">
      <c r="A1524" s="63" t="s">
        <v>7045</v>
      </c>
      <c r="B1524" s="63"/>
      <c r="C1524" s="63"/>
      <c r="D1524" s="63"/>
      <c r="E1524" s="63"/>
      <c r="F1524" s="63"/>
      <c r="G1524" s="63"/>
      <c r="H1524" s="63"/>
    </row>
    <row r="1525" spans="1:8" ht="15" customHeight="1" x14ac:dyDescent="0.25">
      <c r="A1525" s="64" t="s">
        <v>3825</v>
      </c>
      <c r="B1525" s="64"/>
      <c r="C1525" s="65" t="s">
        <v>3</v>
      </c>
      <c r="D1525" s="65"/>
      <c r="E1525" s="12" t="s">
        <v>4</v>
      </c>
      <c r="F1525" s="12" t="s">
        <v>3725</v>
      </c>
      <c r="G1525" s="12" t="s">
        <v>3726</v>
      </c>
      <c r="H1525" s="12" t="s">
        <v>3727</v>
      </c>
    </row>
    <row r="1526" spans="1:8" ht="45.95" customHeight="1" x14ac:dyDescent="0.25">
      <c r="A1526" s="13" t="s">
        <v>7043</v>
      </c>
      <c r="B1526" s="14" t="s">
        <v>7044</v>
      </c>
      <c r="C1526" s="66" t="s">
        <v>17</v>
      </c>
      <c r="D1526" s="66"/>
      <c r="E1526" s="13" t="s">
        <v>61</v>
      </c>
      <c r="F1526" s="15">
        <v>1.43E-5</v>
      </c>
      <c r="G1526" s="16">
        <v>11496.29</v>
      </c>
      <c r="H1526" s="16">
        <f>TRUNC(TRUNC(F1526,8)*G1526,2)</f>
        <v>0.16</v>
      </c>
    </row>
    <row r="1527" spans="1:8" ht="15" customHeight="1" x14ac:dyDescent="0.25">
      <c r="A1527" s="8"/>
      <c r="B1527" s="8"/>
      <c r="C1527" s="8"/>
      <c r="D1527" s="8"/>
      <c r="E1527" s="8"/>
      <c r="F1527" s="67" t="s">
        <v>3830</v>
      </c>
      <c r="G1527" s="67"/>
      <c r="H1527" s="17">
        <f>SUM(H1526:H1526)</f>
        <v>0.16</v>
      </c>
    </row>
    <row r="1528" spans="1:8" ht="15" customHeight="1" x14ac:dyDescent="0.25">
      <c r="A1528" s="8"/>
      <c r="B1528" s="8"/>
      <c r="C1528" s="8"/>
      <c r="D1528" s="8"/>
      <c r="E1528" s="8"/>
      <c r="F1528" s="68" t="s">
        <v>3745</v>
      </c>
      <c r="G1528" s="68"/>
      <c r="H1528" s="4">
        <f>ROUND(SUM(H1527),2)</f>
        <v>0.16</v>
      </c>
    </row>
    <row r="1529" spans="1:8" ht="9.9499999999999993" customHeight="1" x14ac:dyDescent="0.25">
      <c r="A1529" s="8"/>
      <c r="B1529" s="8"/>
      <c r="C1529" s="8"/>
      <c r="D1529" s="8"/>
      <c r="E1529" s="8"/>
      <c r="F1529" s="62"/>
      <c r="G1529" s="62"/>
      <c r="H1529" s="62"/>
    </row>
    <row r="1530" spans="1:8" ht="20.100000000000001" customHeight="1" x14ac:dyDescent="0.25">
      <c r="A1530" s="63" t="s">
        <v>7046</v>
      </c>
      <c r="B1530" s="63"/>
      <c r="C1530" s="63"/>
      <c r="D1530" s="63"/>
      <c r="E1530" s="63"/>
      <c r="F1530" s="63"/>
      <c r="G1530" s="63"/>
      <c r="H1530" s="63"/>
    </row>
    <row r="1531" spans="1:8" ht="15" customHeight="1" x14ac:dyDescent="0.25">
      <c r="A1531" s="64" t="s">
        <v>3825</v>
      </c>
      <c r="B1531" s="64"/>
      <c r="C1531" s="65" t="s">
        <v>3</v>
      </c>
      <c r="D1531" s="65"/>
      <c r="E1531" s="12" t="s">
        <v>4</v>
      </c>
      <c r="F1531" s="12" t="s">
        <v>3725</v>
      </c>
      <c r="G1531" s="12" t="s">
        <v>3726</v>
      </c>
      <c r="H1531" s="12" t="s">
        <v>3727</v>
      </c>
    </row>
    <row r="1532" spans="1:8" ht="45.95" customHeight="1" x14ac:dyDescent="0.25">
      <c r="A1532" s="13" t="s">
        <v>7043</v>
      </c>
      <c r="B1532" s="14" t="s">
        <v>7044</v>
      </c>
      <c r="C1532" s="66" t="s">
        <v>17</v>
      </c>
      <c r="D1532" s="66"/>
      <c r="E1532" s="13" t="s">
        <v>61</v>
      </c>
      <c r="F1532" s="15">
        <v>6.6699999999999995E-5</v>
      </c>
      <c r="G1532" s="16">
        <v>11496.29</v>
      </c>
      <c r="H1532" s="16">
        <f>TRUNC(TRUNC(F1532,8)*G1532,2)</f>
        <v>0.76</v>
      </c>
    </row>
    <row r="1533" spans="1:8" ht="15" customHeight="1" x14ac:dyDescent="0.25">
      <c r="A1533" s="8"/>
      <c r="B1533" s="8"/>
      <c r="C1533" s="8"/>
      <c r="D1533" s="8"/>
      <c r="E1533" s="8"/>
      <c r="F1533" s="67" t="s">
        <v>3830</v>
      </c>
      <c r="G1533" s="67"/>
      <c r="H1533" s="17">
        <f>SUM(H1532:H1532)</f>
        <v>0.76</v>
      </c>
    </row>
    <row r="1534" spans="1:8" ht="15" customHeight="1" x14ac:dyDescent="0.25">
      <c r="A1534" s="8"/>
      <c r="B1534" s="8"/>
      <c r="C1534" s="8"/>
      <c r="D1534" s="8"/>
      <c r="E1534" s="8"/>
      <c r="F1534" s="68" t="s">
        <v>3745</v>
      </c>
      <c r="G1534" s="68"/>
      <c r="H1534" s="4">
        <f>ROUND(SUM(H1533),2)</f>
        <v>0.76</v>
      </c>
    </row>
    <row r="1535" spans="1:8" ht="9.9499999999999993" customHeight="1" x14ac:dyDescent="0.25">
      <c r="A1535" s="8"/>
      <c r="B1535" s="8"/>
      <c r="C1535" s="8"/>
      <c r="D1535" s="8"/>
      <c r="E1535" s="8"/>
      <c r="F1535" s="62"/>
      <c r="G1535" s="62"/>
      <c r="H1535" s="62"/>
    </row>
    <row r="1536" spans="1:8" ht="20.100000000000001" customHeight="1" x14ac:dyDescent="0.25">
      <c r="A1536" s="63" t="s">
        <v>7047</v>
      </c>
      <c r="B1536" s="63"/>
      <c r="C1536" s="63"/>
      <c r="D1536" s="63"/>
      <c r="E1536" s="63"/>
      <c r="F1536" s="63"/>
      <c r="G1536" s="63"/>
      <c r="H1536" s="63"/>
    </row>
    <row r="1537" spans="1:8" ht="15" customHeight="1" x14ac:dyDescent="0.25">
      <c r="A1537" s="64" t="s">
        <v>3887</v>
      </c>
      <c r="B1537" s="64"/>
      <c r="C1537" s="65" t="s">
        <v>3</v>
      </c>
      <c r="D1537" s="65"/>
      <c r="E1537" s="12" t="s">
        <v>4</v>
      </c>
      <c r="F1537" s="12" t="s">
        <v>3725</v>
      </c>
      <c r="G1537" s="12" t="s">
        <v>3726</v>
      </c>
      <c r="H1537" s="12" t="s">
        <v>3727</v>
      </c>
    </row>
    <row r="1538" spans="1:8" ht="15" customHeight="1" x14ac:dyDescent="0.25">
      <c r="A1538" s="13" t="s">
        <v>7030</v>
      </c>
      <c r="B1538" s="14" t="s">
        <v>7031</v>
      </c>
      <c r="C1538" s="66" t="s">
        <v>17</v>
      </c>
      <c r="D1538" s="66"/>
      <c r="E1538" s="13" t="s">
        <v>4149</v>
      </c>
      <c r="F1538" s="15">
        <v>0.78</v>
      </c>
      <c r="G1538" s="16">
        <v>6.28</v>
      </c>
      <c r="H1538" s="16">
        <f>TRUNC(TRUNC(F1538,8)*G1538,2)</f>
        <v>4.8899999999999997</v>
      </c>
    </row>
    <row r="1539" spans="1:8" ht="15" customHeight="1" x14ac:dyDescent="0.25">
      <c r="A1539" s="8"/>
      <c r="B1539" s="8"/>
      <c r="C1539" s="8"/>
      <c r="D1539" s="8"/>
      <c r="E1539" s="8"/>
      <c r="F1539" s="67" t="s">
        <v>3896</v>
      </c>
      <c r="G1539" s="67"/>
      <c r="H1539" s="17">
        <f>SUM(H1538:H1538)</f>
        <v>4.8899999999999997</v>
      </c>
    </row>
    <row r="1540" spans="1:8" ht="15" customHeight="1" x14ac:dyDescent="0.25">
      <c r="A1540" s="8"/>
      <c r="B1540" s="8"/>
      <c r="C1540" s="8"/>
      <c r="D1540" s="8"/>
      <c r="E1540" s="8"/>
      <c r="F1540" s="68" t="s">
        <v>3745</v>
      </c>
      <c r="G1540" s="68"/>
      <c r="H1540" s="4">
        <f>ROUND(SUM(H1539),2)</f>
        <v>4.8899999999999997</v>
      </c>
    </row>
    <row r="1541" spans="1:8" ht="9.9499999999999993" customHeight="1" x14ac:dyDescent="0.25">
      <c r="A1541" s="8"/>
      <c r="B1541" s="8"/>
      <c r="C1541" s="8"/>
      <c r="D1541" s="8"/>
      <c r="E1541" s="8"/>
      <c r="F1541" s="62"/>
      <c r="G1541" s="62"/>
      <c r="H1541" s="62"/>
    </row>
    <row r="1542" spans="1:8" ht="20.100000000000001" customHeight="1" x14ac:dyDescent="0.25">
      <c r="A1542" s="63" t="s">
        <v>7048</v>
      </c>
      <c r="B1542" s="63"/>
      <c r="C1542" s="63"/>
      <c r="D1542" s="63"/>
      <c r="E1542" s="63"/>
      <c r="F1542" s="63"/>
      <c r="G1542" s="63"/>
      <c r="H1542" s="63"/>
    </row>
    <row r="1543" spans="1:8" ht="15" customHeight="1" x14ac:dyDescent="0.25">
      <c r="A1543" s="64" t="s">
        <v>3865</v>
      </c>
      <c r="B1543" s="64"/>
      <c r="C1543" s="65" t="s">
        <v>3</v>
      </c>
      <c r="D1543" s="65"/>
      <c r="E1543" s="12" t="s">
        <v>4</v>
      </c>
      <c r="F1543" s="12" t="s">
        <v>3725</v>
      </c>
      <c r="G1543" s="12" t="s">
        <v>3726</v>
      </c>
      <c r="H1543" s="12" t="s">
        <v>3727</v>
      </c>
    </row>
    <row r="1544" spans="1:8" ht="29.1" customHeight="1" x14ac:dyDescent="0.25">
      <c r="A1544" s="13" t="s">
        <v>7049</v>
      </c>
      <c r="B1544" s="14" t="s">
        <v>7050</v>
      </c>
      <c r="C1544" s="66" t="s">
        <v>17</v>
      </c>
      <c r="D1544" s="66"/>
      <c r="E1544" s="13" t="s">
        <v>3868</v>
      </c>
      <c r="F1544" s="15">
        <v>4.2000000000000003E-2</v>
      </c>
      <c r="G1544" s="16">
        <v>0.77</v>
      </c>
      <c r="H1544" s="16">
        <f>TRUNC(TRUNC(F1544,8)*G1544,2)</f>
        <v>0.03</v>
      </c>
    </row>
    <row r="1545" spans="1:8" ht="29.1" customHeight="1" x14ac:dyDescent="0.25">
      <c r="A1545" s="13" t="s">
        <v>7051</v>
      </c>
      <c r="B1545" s="14" t="s">
        <v>7052</v>
      </c>
      <c r="C1545" s="66" t="s">
        <v>17</v>
      </c>
      <c r="D1545" s="66"/>
      <c r="E1545" s="13" t="s">
        <v>3829</v>
      </c>
      <c r="F1545" s="15">
        <v>2.5000000000000001E-2</v>
      </c>
      <c r="G1545" s="16">
        <v>6.42</v>
      </c>
      <c r="H1545" s="16">
        <f>TRUNC(TRUNC(F1545,8)*G1545,2)</f>
        <v>0.16</v>
      </c>
    </row>
    <row r="1546" spans="1:8" ht="18" customHeight="1" x14ac:dyDescent="0.25">
      <c r="A1546" s="8"/>
      <c r="B1546" s="8"/>
      <c r="C1546" s="8"/>
      <c r="D1546" s="8"/>
      <c r="E1546" s="8"/>
      <c r="F1546" s="67" t="s">
        <v>3871</v>
      </c>
      <c r="G1546" s="67"/>
      <c r="H1546" s="17">
        <f>SUM(H1544:H1545)</f>
        <v>0.19</v>
      </c>
    </row>
    <row r="1547" spans="1:8" ht="15" customHeight="1" x14ac:dyDescent="0.25">
      <c r="A1547" s="64" t="s">
        <v>3872</v>
      </c>
      <c r="B1547" s="64"/>
      <c r="C1547" s="65" t="s">
        <v>3</v>
      </c>
      <c r="D1547" s="65"/>
      <c r="E1547" s="12" t="s">
        <v>4</v>
      </c>
      <c r="F1547" s="12" t="s">
        <v>3725</v>
      </c>
      <c r="G1547" s="12" t="s">
        <v>3726</v>
      </c>
      <c r="H1547" s="12" t="s">
        <v>3727</v>
      </c>
    </row>
    <row r="1548" spans="1:8" ht="15" customHeight="1" x14ac:dyDescent="0.25">
      <c r="A1548" s="13" t="s">
        <v>3948</v>
      </c>
      <c r="B1548" s="14" t="s">
        <v>3949</v>
      </c>
      <c r="C1548" s="66" t="s">
        <v>17</v>
      </c>
      <c r="D1548" s="66"/>
      <c r="E1548" s="13" t="s">
        <v>25</v>
      </c>
      <c r="F1548" s="15">
        <v>4.4999999999999998E-2</v>
      </c>
      <c r="G1548" s="16">
        <v>33.520000000000003</v>
      </c>
      <c r="H1548" s="16">
        <f>TRUNC(TRUNC(F1548,8)*G1548,2)</f>
        <v>1.5</v>
      </c>
    </row>
    <row r="1549" spans="1:8" ht="15" customHeight="1" x14ac:dyDescent="0.25">
      <c r="A1549" s="13" t="s">
        <v>3899</v>
      </c>
      <c r="B1549" s="14" t="s">
        <v>3900</v>
      </c>
      <c r="C1549" s="66" t="s">
        <v>17</v>
      </c>
      <c r="D1549" s="66"/>
      <c r="E1549" s="13" t="s">
        <v>25</v>
      </c>
      <c r="F1549" s="15">
        <v>8.8999999999999996E-2</v>
      </c>
      <c r="G1549" s="16">
        <v>24.37</v>
      </c>
      <c r="H1549" s="16">
        <f>TRUNC(TRUNC(F1549,8)*G1549,2)</f>
        <v>2.16</v>
      </c>
    </row>
    <row r="1550" spans="1:8" ht="18" customHeight="1" x14ac:dyDescent="0.25">
      <c r="A1550" s="8"/>
      <c r="B1550" s="8"/>
      <c r="C1550" s="8"/>
      <c r="D1550" s="8"/>
      <c r="E1550" s="8"/>
      <c r="F1550" s="67" t="s">
        <v>3875</v>
      </c>
      <c r="G1550" s="67"/>
      <c r="H1550" s="17">
        <f>SUM(H1548:H1549)</f>
        <v>3.66</v>
      </c>
    </row>
    <row r="1551" spans="1:8" ht="15" customHeight="1" x14ac:dyDescent="0.25">
      <c r="A1551" s="8"/>
      <c r="B1551" s="8"/>
      <c r="C1551" s="8"/>
      <c r="D1551" s="8"/>
      <c r="E1551" s="8"/>
      <c r="F1551" s="68" t="s">
        <v>3745</v>
      </c>
      <c r="G1551" s="68"/>
      <c r="H1551" s="4">
        <f>ROUND(SUM(H1546,H1550),2)</f>
        <v>3.85</v>
      </c>
    </row>
    <row r="1552" spans="1:8" ht="9.9499999999999993" customHeight="1" x14ac:dyDescent="0.25">
      <c r="A1552" s="8"/>
      <c r="B1552" s="8"/>
      <c r="C1552" s="8"/>
      <c r="D1552" s="8"/>
      <c r="E1552" s="8"/>
      <c r="F1552" s="62"/>
      <c r="G1552" s="62"/>
      <c r="H1552" s="62"/>
    </row>
    <row r="1553" spans="1:8" ht="20.100000000000001" customHeight="1" x14ac:dyDescent="0.25">
      <c r="A1553" s="63" t="s">
        <v>7053</v>
      </c>
      <c r="B1553" s="63"/>
      <c r="C1553" s="63"/>
      <c r="D1553" s="63"/>
      <c r="E1553" s="63"/>
      <c r="F1553" s="63"/>
      <c r="G1553" s="63"/>
      <c r="H1553" s="63"/>
    </row>
    <row r="1554" spans="1:8" ht="15" customHeight="1" x14ac:dyDescent="0.25">
      <c r="A1554" s="64" t="s">
        <v>3865</v>
      </c>
      <c r="B1554" s="64"/>
      <c r="C1554" s="65" t="s">
        <v>3</v>
      </c>
      <c r="D1554" s="65"/>
      <c r="E1554" s="12" t="s">
        <v>4</v>
      </c>
      <c r="F1554" s="12" t="s">
        <v>3725</v>
      </c>
      <c r="G1554" s="12" t="s">
        <v>3726</v>
      </c>
      <c r="H1554" s="12" t="s">
        <v>3727</v>
      </c>
    </row>
    <row r="1555" spans="1:8" ht="29.1" customHeight="1" x14ac:dyDescent="0.25">
      <c r="A1555" s="13" t="s">
        <v>4731</v>
      </c>
      <c r="B1555" s="14" t="s">
        <v>4732</v>
      </c>
      <c r="C1555" s="66" t="s">
        <v>17</v>
      </c>
      <c r="D1555" s="66"/>
      <c r="E1555" s="13" t="s">
        <v>3868</v>
      </c>
      <c r="F1555" s="15">
        <v>0.13</v>
      </c>
      <c r="G1555" s="16">
        <v>0.52</v>
      </c>
      <c r="H1555" s="16">
        <f>TRUNC(TRUNC(F1555,8)*G1555,2)</f>
        <v>0.06</v>
      </c>
    </row>
    <row r="1556" spans="1:8" ht="29.1" customHeight="1" x14ac:dyDescent="0.25">
      <c r="A1556" s="13" t="s">
        <v>4733</v>
      </c>
      <c r="B1556" s="14" t="s">
        <v>4734</v>
      </c>
      <c r="C1556" s="66" t="s">
        <v>17</v>
      </c>
      <c r="D1556" s="66"/>
      <c r="E1556" s="13" t="s">
        <v>3829</v>
      </c>
      <c r="F1556" s="15">
        <v>9.4E-2</v>
      </c>
      <c r="G1556" s="16">
        <v>1.41</v>
      </c>
      <c r="H1556" s="16">
        <f>TRUNC(TRUNC(F1556,8)*G1556,2)</f>
        <v>0.13</v>
      </c>
    </row>
    <row r="1557" spans="1:8" ht="18" customHeight="1" x14ac:dyDescent="0.25">
      <c r="A1557" s="8"/>
      <c r="B1557" s="8"/>
      <c r="C1557" s="8"/>
      <c r="D1557" s="8"/>
      <c r="E1557" s="8"/>
      <c r="F1557" s="67" t="s">
        <v>3871</v>
      </c>
      <c r="G1557" s="67"/>
      <c r="H1557" s="17">
        <f>SUM(H1555:H1556)</f>
        <v>0.19</v>
      </c>
    </row>
    <row r="1558" spans="1:8" ht="15" customHeight="1" x14ac:dyDescent="0.25">
      <c r="A1558" s="64" t="s">
        <v>3887</v>
      </c>
      <c r="B1558" s="64"/>
      <c r="C1558" s="65" t="s">
        <v>3</v>
      </c>
      <c r="D1558" s="65"/>
      <c r="E1558" s="12" t="s">
        <v>4</v>
      </c>
      <c r="F1558" s="12" t="s">
        <v>3725</v>
      </c>
      <c r="G1558" s="12" t="s">
        <v>3726</v>
      </c>
      <c r="H1558" s="12" t="s">
        <v>3727</v>
      </c>
    </row>
    <row r="1559" spans="1:8" ht="38.1" customHeight="1" x14ac:dyDescent="0.25">
      <c r="A1559" s="13" t="s">
        <v>7054</v>
      </c>
      <c r="B1559" s="14" t="s">
        <v>7055</v>
      </c>
      <c r="C1559" s="66" t="s">
        <v>17</v>
      </c>
      <c r="D1559" s="66"/>
      <c r="E1559" s="13" t="s">
        <v>76</v>
      </c>
      <c r="F1559" s="15">
        <v>1.103</v>
      </c>
      <c r="G1559" s="16">
        <v>640.47</v>
      </c>
      <c r="H1559" s="16">
        <f>TRUNC(TRUNC(F1559,8)*G1559,2)</f>
        <v>706.43</v>
      </c>
    </row>
    <row r="1560" spans="1:8" ht="15" customHeight="1" x14ac:dyDescent="0.25">
      <c r="A1560" s="8"/>
      <c r="B1560" s="8"/>
      <c r="C1560" s="8"/>
      <c r="D1560" s="8"/>
      <c r="E1560" s="8"/>
      <c r="F1560" s="67" t="s">
        <v>3896</v>
      </c>
      <c r="G1560" s="67"/>
      <c r="H1560" s="17">
        <f>SUM(H1559:H1559)</f>
        <v>706.43</v>
      </c>
    </row>
    <row r="1561" spans="1:8" ht="15" customHeight="1" x14ac:dyDescent="0.25">
      <c r="A1561" s="64" t="s">
        <v>3872</v>
      </c>
      <c r="B1561" s="64"/>
      <c r="C1561" s="65" t="s">
        <v>3</v>
      </c>
      <c r="D1561" s="65"/>
      <c r="E1561" s="12" t="s">
        <v>4</v>
      </c>
      <c r="F1561" s="12" t="s">
        <v>3725</v>
      </c>
      <c r="G1561" s="12" t="s">
        <v>3726</v>
      </c>
      <c r="H1561" s="12" t="s">
        <v>3727</v>
      </c>
    </row>
    <row r="1562" spans="1:8" ht="21" customHeight="1" x14ac:dyDescent="0.25">
      <c r="A1562" s="13" t="s">
        <v>3897</v>
      </c>
      <c r="B1562" s="14" t="s">
        <v>3898</v>
      </c>
      <c r="C1562" s="66" t="s">
        <v>17</v>
      </c>
      <c r="D1562" s="66"/>
      <c r="E1562" s="13" t="s">
        <v>25</v>
      </c>
      <c r="F1562" s="15">
        <v>0.224</v>
      </c>
      <c r="G1562" s="16">
        <v>33.07</v>
      </c>
      <c r="H1562" s="16">
        <f>TRUNC(TRUNC(F1562,8)*G1562,2)</f>
        <v>7.4</v>
      </c>
    </row>
    <row r="1563" spans="1:8" ht="15" customHeight="1" x14ac:dyDescent="0.25">
      <c r="A1563" s="13" t="s">
        <v>3948</v>
      </c>
      <c r="B1563" s="14" t="s">
        <v>3949</v>
      </c>
      <c r="C1563" s="66" t="s">
        <v>17</v>
      </c>
      <c r="D1563" s="66"/>
      <c r="E1563" s="13" t="s">
        <v>25</v>
      </c>
      <c r="F1563" s="15">
        <v>0.224</v>
      </c>
      <c r="G1563" s="16">
        <v>33.520000000000003</v>
      </c>
      <c r="H1563" s="16">
        <f>TRUNC(TRUNC(F1563,8)*G1563,2)</f>
        <v>7.5</v>
      </c>
    </row>
    <row r="1564" spans="1:8" ht="15" customHeight="1" x14ac:dyDescent="0.25">
      <c r="A1564" s="13" t="s">
        <v>3899</v>
      </c>
      <c r="B1564" s="14" t="s">
        <v>3900</v>
      </c>
      <c r="C1564" s="66" t="s">
        <v>17</v>
      </c>
      <c r="D1564" s="66"/>
      <c r="E1564" s="13" t="s">
        <v>25</v>
      </c>
      <c r="F1564" s="15">
        <v>1.345</v>
      </c>
      <c r="G1564" s="16">
        <v>24.37</v>
      </c>
      <c r="H1564" s="16">
        <f>TRUNC(TRUNC(F1564,8)*G1564,2)</f>
        <v>32.770000000000003</v>
      </c>
    </row>
    <row r="1565" spans="1:8" ht="18" customHeight="1" x14ac:dyDescent="0.25">
      <c r="A1565" s="8"/>
      <c r="B1565" s="8"/>
      <c r="C1565" s="8"/>
      <c r="D1565" s="8"/>
      <c r="E1565" s="8"/>
      <c r="F1565" s="67" t="s">
        <v>3875</v>
      </c>
      <c r="G1565" s="67"/>
      <c r="H1565" s="17">
        <f>SUM(H1562:H1564)</f>
        <v>47.67</v>
      </c>
    </row>
    <row r="1566" spans="1:8" ht="15" customHeight="1" x14ac:dyDescent="0.25">
      <c r="A1566" s="8"/>
      <c r="B1566" s="8"/>
      <c r="C1566" s="8"/>
      <c r="D1566" s="8"/>
      <c r="E1566" s="8"/>
      <c r="F1566" s="68" t="s">
        <v>3745</v>
      </c>
      <c r="G1566" s="68"/>
      <c r="H1566" s="4">
        <f>ROUND(SUM(H1557,H1560,H1565),2)</f>
        <v>754.29</v>
      </c>
    </row>
    <row r="1567" spans="1:8" ht="9.9499999999999993" customHeight="1" x14ac:dyDescent="0.25">
      <c r="A1567" s="8"/>
      <c r="B1567" s="8"/>
      <c r="C1567" s="8"/>
      <c r="D1567" s="8"/>
      <c r="E1567" s="8"/>
      <c r="F1567" s="62"/>
      <c r="G1567" s="62"/>
      <c r="H1567" s="62"/>
    </row>
    <row r="1568" spans="1:8" ht="20.100000000000001" customHeight="1" x14ac:dyDescent="0.25">
      <c r="A1568" s="63" t="s">
        <v>5390</v>
      </c>
      <c r="B1568" s="63"/>
      <c r="C1568" s="63"/>
      <c r="D1568" s="63"/>
      <c r="E1568" s="63"/>
      <c r="F1568" s="63"/>
      <c r="G1568" s="63"/>
      <c r="H1568" s="63"/>
    </row>
    <row r="1569" spans="1:8" ht="15" customHeight="1" x14ac:dyDescent="0.25">
      <c r="A1569" s="64" t="s">
        <v>3865</v>
      </c>
      <c r="B1569" s="64"/>
      <c r="C1569" s="65" t="s">
        <v>3</v>
      </c>
      <c r="D1569" s="65"/>
      <c r="E1569" s="12" t="s">
        <v>4</v>
      </c>
      <c r="F1569" s="12" t="s">
        <v>3725</v>
      </c>
      <c r="G1569" s="12" t="s">
        <v>3726</v>
      </c>
      <c r="H1569" s="12" t="s">
        <v>3727</v>
      </c>
    </row>
    <row r="1570" spans="1:8" ht="29.1" customHeight="1" x14ac:dyDescent="0.25">
      <c r="A1570" s="13" t="s">
        <v>4731</v>
      </c>
      <c r="B1570" s="14" t="s">
        <v>4732</v>
      </c>
      <c r="C1570" s="66" t="s">
        <v>17</v>
      </c>
      <c r="D1570" s="66"/>
      <c r="E1570" s="13" t="s">
        <v>3868</v>
      </c>
      <c r="F1570" s="15">
        <v>4.9000000000000002E-2</v>
      </c>
      <c r="G1570" s="16">
        <v>0.52</v>
      </c>
      <c r="H1570" s="16">
        <f>TRUNC(TRUNC(F1570,8)*G1570,2)</f>
        <v>0.02</v>
      </c>
    </row>
    <row r="1571" spans="1:8" ht="29.1" customHeight="1" x14ac:dyDescent="0.25">
      <c r="A1571" s="13" t="s">
        <v>4733</v>
      </c>
      <c r="B1571" s="14" t="s">
        <v>4734</v>
      </c>
      <c r="C1571" s="66" t="s">
        <v>17</v>
      </c>
      <c r="D1571" s="66"/>
      <c r="E1571" s="13" t="s">
        <v>3829</v>
      </c>
      <c r="F1571" s="15">
        <v>5.2999999999999999E-2</v>
      </c>
      <c r="G1571" s="16">
        <v>1.41</v>
      </c>
      <c r="H1571" s="16">
        <f>TRUNC(TRUNC(F1571,8)*G1571,2)</f>
        <v>7.0000000000000007E-2</v>
      </c>
    </row>
    <row r="1572" spans="1:8" ht="18" customHeight="1" x14ac:dyDescent="0.25">
      <c r="A1572" s="8"/>
      <c r="B1572" s="8"/>
      <c r="C1572" s="8"/>
      <c r="D1572" s="8"/>
      <c r="E1572" s="8"/>
      <c r="F1572" s="67" t="s">
        <v>3871</v>
      </c>
      <c r="G1572" s="67"/>
      <c r="H1572" s="17">
        <f>SUM(H1570:H1571)</f>
        <v>9.0000000000000011E-2</v>
      </c>
    </row>
    <row r="1573" spans="1:8" ht="15" customHeight="1" x14ac:dyDescent="0.25">
      <c r="A1573" s="64" t="s">
        <v>3887</v>
      </c>
      <c r="B1573" s="64"/>
      <c r="C1573" s="65" t="s">
        <v>3</v>
      </c>
      <c r="D1573" s="65"/>
      <c r="E1573" s="12" t="s">
        <v>4</v>
      </c>
      <c r="F1573" s="12" t="s">
        <v>3725</v>
      </c>
      <c r="G1573" s="12" t="s">
        <v>3726</v>
      </c>
      <c r="H1573" s="12" t="s">
        <v>3727</v>
      </c>
    </row>
    <row r="1574" spans="1:8" ht="38.1" customHeight="1" x14ac:dyDescent="0.25">
      <c r="A1574" s="13" t="s">
        <v>4735</v>
      </c>
      <c r="B1574" s="14" t="s">
        <v>4736</v>
      </c>
      <c r="C1574" s="66" t="s">
        <v>17</v>
      </c>
      <c r="D1574" s="66"/>
      <c r="E1574" s="13" t="s">
        <v>76</v>
      </c>
      <c r="F1574" s="15">
        <v>1.06</v>
      </c>
      <c r="G1574" s="16">
        <v>660.18</v>
      </c>
      <c r="H1574" s="16">
        <f>TRUNC(TRUNC(F1574,8)*G1574,2)</f>
        <v>699.79</v>
      </c>
    </row>
    <row r="1575" spans="1:8" ht="15" customHeight="1" x14ac:dyDescent="0.25">
      <c r="A1575" s="8"/>
      <c r="B1575" s="8"/>
      <c r="C1575" s="8"/>
      <c r="D1575" s="8"/>
      <c r="E1575" s="8"/>
      <c r="F1575" s="67" t="s">
        <v>3896</v>
      </c>
      <c r="G1575" s="67"/>
      <c r="H1575" s="17">
        <f>SUM(H1574:H1574)</f>
        <v>699.79</v>
      </c>
    </row>
    <row r="1576" spans="1:8" ht="15" customHeight="1" x14ac:dyDescent="0.25">
      <c r="A1576" s="64" t="s">
        <v>3872</v>
      </c>
      <c r="B1576" s="64"/>
      <c r="C1576" s="65" t="s">
        <v>3</v>
      </c>
      <c r="D1576" s="65"/>
      <c r="E1576" s="12" t="s">
        <v>4</v>
      </c>
      <c r="F1576" s="12" t="s">
        <v>3725</v>
      </c>
      <c r="G1576" s="12" t="s">
        <v>3726</v>
      </c>
      <c r="H1576" s="12" t="s">
        <v>3727</v>
      </c>
    </row>
    <row r="1577" spans="1:8" ht="15" customHeight="1" x14ac:dyDescent="0.25">
      <c r="A1577" s="13" t="s">
        <v>3948</v>
      </c>
      <c r="B1577" s="14" t="s">
        <v>3949</v>
      </c>
      <c r="C1577" s="66" t="s">
        <v>17</v>
      </c>
      <c r="D1577" s="66"/>
      <c r="E1577" s="13" t="s">
        <v>25</v>
      </c>
      <c r="F1577" s="15">
        <v>0.41099999999999998</v>
      </c>
      <c r="G1577" s="16">
        <v>33.520000000000003</v>
      </c>
      <c r="H1577" s="16">
        <f>TRUNC(TRUNC(F1577,8)*G1577,2)</f>
        <v>13.77</v>
      </c>
    </row>
    <row r="1578" spans="1:8" ht="15" customHeight="1" x14ac:dyDescent="0.25">
      <c r="A1578" s="13" t="s">
        <v>3899</v>
      </c>
      <c r="B1578" s="14" t="s">
        <v>3900</v>
      </c>
      <c r="C1578" s="66" t="s">
        <v>17</v>
      </c>
      <c r="D1578" s="66"/>
      <c r="E1578" s="13" t="s">
        <v>25</v>
      </c>
      <c r="F1578" s="15">
        <v>0.41099999999999998</v>
      </c>
      <c r="G1578" s="16">
        <v>24.37</v>
      </c>
      <c r="H1578" s="16">
        <f>TRUNC(TRUNC(F1578,8)*G1578,2)</f>
        <v>10.01</v>
      </c>
    </row>
    <row r="1579" spans="1:8" ht="18" customHeight="1" x14ac:dyDescent="0.25">
      <c r="A1579" s="8"/>
      <c r="B1579" s="8"/>
      <c r="C1579" s="8"/>
      <c r="D1579" s="8"/>
      <c r="E1579" s="8"/>
      <c r="F1579" s="67" t="s">
        <v>3875</v>
      </c>
      <c r="G1579" s="67"/>
      <c r="H1579" s="17">
        <f>SUM(H1577:H1578)</f>
        <v>23.78</v>
      </c>
    </row>
    <row r="1580" spans="1:8" ht="15" customHeight="1" x14ac:dyDescent="0.25">
      <c r="A1580" s="8"/>
      <c r="B1580" s="8"/>
      <c r="C1580" s="8"/>
      <c r="D1580" s="8"/>
      <c r="E1580" s="8"/>
      <c r="F1580" s="68" t="s">
        <v>3745</v>
      </c>
      <c r="G1580" s="68"/>
      <c r="H1580" s="4">
        <f>ROUND(SUM(H1572,H1575,H1579),2)</f>
        <v>723.66</v>
      </c>
    </row>
    <row r="1581" spans="1:8" ht="9.9499999999999993" customHeight="1" x14ac:dyDescent="0.25">
      <c r="A1581" s="8"/>
      <c r="B1581" s="8"/>
      <c r="C1581" s="8"/>
      <c r="D1581" s="8"/>
      <c r="E1581" s="8"/>
      <c r="F1581" s="62"/>
      <c r="G1581" s="62"/>
      <c r="H1581" s="62"/>
    </row>
    <row r="1582" spans="1:8" ht="20.100000000000001" customHeight="1" x14ac:dyDescent="0.25">
      <c r="A1582" s="63" t="s">
        <v>7056</v>
      </c>
      <c r="B1582" s="63"/>
      <c r="C1582" s="63"/>
      <c r="D1582" s="63"/>
      <c r="E1582" s="63"/>
      <c r="F1582" s="63"/>
      <c r="G1582" s="63"/>
      <c r="H1582" s="63"/>
    </row>
    <row r="1583" spans="1:8" ht="15" customHeight="1" x14ac:dyDescent="0.25">
      <c r="A1583" s="64" t="s">
        <v>3865</v>
      </c>
      <c r="B1583" s="64"/>
      <c r="C1583" s="65" t="s">
        <v>3</v>
      </c>
      <c r="D1583" s="65"/>
      <c r="E1583" s="12" t="s">
        <v>4</v>
      </c>
      <c r="F1583" s="12" t="s">
        <v>3725</v>
      </c>
      <c r="G1583" s="12" t="s">
        <v>3726</v>
      </c>
      <c r="H1583" s="12" t="s">
        <v>3727</v>
      </c>
    </row>
    <row r="1584" spans="1:8" ht="29.1" customHeight="1" x14ac:dyDescent="0.25">
      <c r="A1584" s="13" t="s">
        <v>4731</v>
      </c>
      <c r="B1584" s="14" t="s">
        <v>4732</v>
      </c>
      <c r="C1584" s="66" t="s">
        <v>17</v>
      </c>
      <c r="D1584" s="66"/>
      <c r="E1584" s="13" t="s">
        <v>3868</v>
      </c>
      <c r="F1584" s="15">
        <v>0.13100000000000001</v>
      </c>
      <c r="G1584" s="16">
        <v>0.52</v>
      </c>
      <c r="H1584" s="16">
        <f>TRUNC(TRUNC(F1584,8)*G1584,2)</f>
        <v>0.06</v>
      </c>
    </row>
    <row r="1585" spans="1:8" ht="29.1" customHeight="1" x14ac:dyDescent="0.25">
      <c r="A1585" s="13" t="s">
        <v>4733</v>
      </c>
      <c r="B1585" s="14" t="s">
        <v>4734</v>
      </c>
      <c r="C1585" s="66" t="s">
        <v>17</v>
      </c>
      <c r="D1585" s="66"/>
      <c r="E1585" s="13" t="s">
        <v>3829</v>
      </c>
      <c r="F1585" s="15">
        <v>0.12</v>
      </c>
      <c r="G1585" s="16">
        <v>1.41</v>
      </c>
      <c r="H1585" s="16">
        <f>TRUNC(TRUNC(F1585,8)*G1585,2)</f>
        <v>0.16</v>
      </c>
    </row>
    <row r="1586" spans="1:8" ht="18" customHeight="1" x14ac:dyDescent="0.25">
      <c r="A1586" s="8"/>
      <c r="B1586" s="8"/>
      <c r="C1586" s="8"/>
      <c r="D1586" s="8"/>
      <c r="E1586" s="8"/>
      <c r="F1586" s="67" t="s">
        <v>3871</v>
      </c>
      <c r="G1586" s="67"/>
      <c r="H1586" s="17">
        <f>SUM(H1584:H1585)</f>
        <v>0.22</v>
      </c>
    </row>
    <row r="1587" spans="1:8" ht="15" customHeight="1" x14ac:dyDescent="0.25">
      <c r="A1587" s="64" t="s">
        <v>3887</v>
      </c>
      <c r="B1587" s="64"/>
      <c r="C1587" s="65" t="s">
        <v>3</v>
      </c>
      <c r="D1587" s="65"/>
      <c r="E1587" s="12" t="s">
        <v>4</v>
      </c>
      <c r="F1587" s="12" t="s">
        <v>3725</v>
      </c>
      <c r="G1587" s="12" t="s">
        <v>3726</v>
      </c>
      <c r="H1587" s="12" t="s">
        <v>3727</v>
      </c>
    </row>
    <row r="1588" spans="1:8" ht="38.1" customHeight="1" x14ac:dyDescent="0.25">
      <c r="A1588" s="13" t="s">
        <v>7054</v>
      </c>
      <c r="B1588" s="14" t="s">
        <v>7055</v>
      </c>
      <c r="C1588" s="66" t="s">
        <v>17</v>
      </c>
      <c r="D1588" s="66"/>
      <c r="E1588" s="13" t="s">
        <v>76</v>
      </c>
      <c r="F1588" s="15">
        <v>1.103</v>
      </c>
      <c r="G1588" s="16">
        <v>640.47</v>
      </c>
      <c r="H1588" s="16">
        <f>TRUNC(TRUNC(F1588,8)*G1588,2)</f>
        <v>706.43</v>
      </c>
    </row>
    <row r="1589" spans="1:8" ht="15" customHeight="1" x14ac:dyDescent="0.25">
      <c r="A1589" s="8"/>
      <c r="B1589" s="8"/>
      <c r="C1589" s="8"/>
      <c r="D1589" s="8"/>
      <c r="E1589" s="8"/>
      <c r="F1589" s="67" t="s">
        <v>3896</v>
      </c>
      <c r="G1589" s="67"/>
      <c r="H1589" s="17">
        <f>SUM(H1588:H1588)</f>
        <v>706.43</v>
      </c>
    </row>
    <row r="1590" spans="1:8" ht="15" customHeight="1" x14ac:dyDescent="0.25">
      <c r="A1590" s="64" t="s">
        <v>3872</v>
      </c>
      <c r="B1590" s="64"/>
      <c r="C1590" s="65" t="s">
        <v>3</v>
      </c>
      <c r="D1590" s="65"/>
      <c r="E1590" s="12" t="s">
        <v>4</v>
      </c>
      <c r="F1590" s="12" t="s">
        <v>3725</v>
      </c>
      <c r="G1590" s="12" t="s">
        <v>3726</v>
      </c>
      <c r="H1590" s="12" t="s">
        <v>3727</v>
      </c>
    </row>
    <row r="1591" spans="1:8" ht="21" customHeight="1" x14ac:dyDescent="0.25">
      <c r="A1591" s="13" t="s">
        <v>3897</v>
      </c>
      <c r="B1591" s="14" t="s">
        <v>3898</v>
      </c>
      <c r="C1591" s="66" t="s">
        <v>17</v>
      </c>
      <c r="D1591" s="66"/>
      <c r="E1591" s="13" t="s">
        <v>25</v>
      </c>
      <c r="F1591" s="15">
        <v>0.125</v>
      </c>
      <c r="G1591" s="16">
        <v>33.07</v>
      </c>
      <c r="H1591" s="16">
        <f>TRUNC(TRUNC(F1591,8)*G1591,2)</f>
        <v>4.13</v>
      </c>
    </row>
    <row r="1592" spans="1:8" ht="15" customHeight="1" x14ac:dyDescent="0.25">
      <c r="A1592" s="13" t="s">
        <v>3948</v>
      </c>
      <c r="B1592" s="14" t="s">
        <v>3949</v>
      </c>
      <c r="C1592" s="66" t="s">
        <v>17</v>
      </c>
      <c r="D1592" s="66"/>
      <c r="E1592" s="13" t="s">
        <v>25</v>
      </c>
      <c r="F1592" s="15">
        <v>0.753</v>
      </c>
      <c r="G1592" s="16">
        <v>33.520000000000003</v>
      </c>
      <c r="H1592" s="16">
        <f>TRUNC(TRUNC(F1592,8)*G1592,2)</f>
        <v>25.24</v>
      </c>
    </row>
    <row r="1593" spans="1:8" ht="15" customHeight="1" x14ac:dyDescent="0.25">
      <c r="A1593" s="13" t="s">
        <v>3899</v>
      </c>
      <c r="B1593" s="14" t="s">
        <v>3900</v>
      </c>
      <c r="C1593" s="66" t="s">
        <v>17</v>
      </c>
      <c r="D1593" s="66"/>
      <c r="E1593" s="13" t="s">
        <v>25</v>
      </c>
      <c r="F1593" s="15">
        <v>0.82599999999999996</v>
      </c>
      <c r="G1593" s="16">
        <v>24.37</v>
      </c>
      <c r="H1593" s="16">
        <f>TRUNC(TRUNC(F1593,8)*G1593,2)</f>
        <v>20.12</v>
      </c>
    </row>
    <row r="1594" spans="1:8" ht="18" customHeight="1" x14ac:dyDescent="0.25">
      <c r="A1594" s="8"/>
      <c r="B1594" s="8"/>
      <c r="C1594" s="8"/>
      <c r="D1594" s="8"/>
      <c r="E1594" s="8"/>
      <c r="F1594" s="67" t="s">
        <v>3875</v>
      </c>
      <c r="G1594" s="67"/>
      <c r="H1594" s="17">
        <f>SUM(H1591:H1593)</f>
        <v>49.489999999999995</v>
      </c>
    </row>
    <row r="1595" spans="1:8" ht="15" customHeight="1" x14ac:dyDescent="0.25">
      <c r="A1595" s="8"/>
      <c r="B1595" s="8"/>
      <c r="C1595" s="8"/>
      <c r="D1595" s="8"/>
      <c r="E1595" s="8"/>
      <c r="F1595" s="68" t="s">
        <v>3745</v>
      </c>
      <c r="G1595" s="68"/>
      <c r="H1595" s="4">
        <f>ROUND(SUM(H1586,H1589,H1594),2)</f>
        <v>756.14</v>
      </c>
    </row>
    <row r="1596" spans="1:8" ht="9.9499999999999993" customHeight="1" x14ac:dyDescent="0.25">
      <c r="A1596" s="8"/>
      <c r="B1596" s="8"/>
      <c r="C1596" s="8"/>
      <c r="D1596" s="8"/>
      <c r="E1596" s="8"/>
      <c r="F1596" s="62"/>
      <c r="G1596" s="62"/>
      <c r="H1596" s="62"/>
    </row>
    <row r="1597" spans="1:8" ht="20.100000000000001" customHeight="1" x14ac:dyDescent="0.25">
      <c r="A1597" s="63" t="s">
        <v>7057</v>
      </c>
      <c r="B1597" s="63"/>
      <c r="C1597" s="63"/>
      <c r="D1597" s="63"/>
      <c r="E1597" s="63"/>
      <c r="F1597" s="63"/>
      <c r="G1597" s="63"/>
      <c r="H1597" s="63"/>
    </row>
    <row r="1598" spans="1:8" ht="15" customHeight="1" x14ac:dyDescent="0.25">
      <c r="A1598" s="64" t="s">
        <v>3865</v>
      </c>
      <c r="B1598" s="64"/>
      <c r="C1598" s="65" t="s">
        <v>3</v>
      </c>
      <c r="D1598" s="65"/>
      <c r="E1598" s="12" t="s">
        <v>4</v>
      </c>
      <c r="F1598" s="12" t="s">
        <v>3725</v>
      </c>
      <c r="G1598" s="12" t="s">
        <v>3726</v>
      </c>
      <c r="H1598" s="12" t="s">
        <v>3727</v>
      </c>
    </row>
    <row r="1599" spans="1:8" ht="29.1" customHeight="1" x14ac:dyDescent="0.25">
      <c r="A1599" s="13" t="s">
        <v>4731</v>
      </c>
      <c r="B1599" s="14" t="s">
        <v>4732</v>
      </c>
      <c r="C1599" s="66" t="s">
        <v>17</v>
      </c>
      <c r="D1599" s="66"/>
      <c r="E1599" s="13" t="s">
        <v>3868</v>
      </c>
      <c r="F1599" s="15">
        <v>0.17899999999999999</v>
      </c>
      <c r="G1599" s="16">
        <v>0.52</v>
      </c>
      <c r="H1599" s="16">
        <f>TRUNC(TRUNC(F1599,8)*G1599,2)</f>
        <v>0.09</v>
      </c>
    </row>
    <row r="1600" spans="1:8" ht="29.1" customHeight="1" x14ac:dyDescent="0.25">
      <c r="A1600" s="13" t="s">
        <v>4733</v>
      </c>
      <c r="B1600" s="14" t="s">
        <v>4734</v>
      </c>
      <c r="C1600" s="66" t="s">
        <v>17</v>
      </c>
      <c r="D1600" s="66"/>
      <c r="E1600" s="13" t="s">
        <v>3829</v>
      </c>
      <c r="F1600" s="15">
        <v>0.19400000000000001</v>
      </c>
      <c r="G1600" s="16">
        <v>1.41</v>
      </c>
      <c r="H1600" s="16">
        <f>TRUNC(TRUNC(F1600,8)*G1600,2)</f>
        <v>0.27</v>
      </c>
    </row>
    <row r="1601" spans="1:8" ht="18" customHeight="1" x14ac:dyDescent="0.25">
      <c r="A1601" s="8"/>
      <c r="B1601" s="8"/>
      <c r="C1601" s="8"/>
      <c r="D1601" s="8"/>
      <c r="E1601" s="8"/>
      <c r="F1601" s="67" t="s">
        <v>3871</v>
      </c>
      <c r="G1601" s="67"/>
      <c r="H1601" s="17">
        <f>SUM(H1599:H1600)</f>
        <v>0.36</v>
      </c>
    </row>
    <row r="1602" spans="1:8" ht="15" customHeight="1" x14ac:dyDescent="0.25">
      <c r="A1602" s="64" t="s">
        <v>3887</v>
      </c>
      <c r="B1602" s="64"/>
      <c r="C1602" s="65" t="s">
        <v>3</v>
      </c>
      <c r="D1602" s="65"/>
      <c r="E1602" s="12" t="s">
        <v>4</v>
      </c>
      <c r="F1602" s="12" t="s">
        <v>3725</v>
      </c>
      <c r="G1602" s="12" t="s">
        <v>3726</v>
      </c>
      <c r="H1602" s="12" t="s">
        <v>3727</v>
      </c>
    </row>
    <row r="1603" spans="1:8" ht="38.1" customHeight="1" x14ac:dyDescent="0.25">
      <c r="A1603" s="13" t="s">
        <v>7054</v>
      </c>
      <c r="B1603" s="14" t="s">
        <v>7055</v>
      </c>
      <c r="C1603" s="66" t="s">
        <v>17</v>
      </c>
      <c r="D1603" s="66"/>
      <c r="E1603" s="13" t="s">
        <v>76</v>
      </c>
      <c r="F1603" s="15">
        <v>1.103</v>
      </c>
      <c r="G1603" s="16">
        <v>640.47</v>
      </c>
      <c r="H1603" s="16">
        <f>TRUNC(TRUNC(F1603,8)*G1603,2)</f>
        <v>706.43</v>
      </c>
    </row>
    <row r="1604" spans="1:8" ht="15" customHeight="1" x14ac:dyDescent="0.25">
      <c r="A1604" s="8"/>
      <c r="B1604" s="8"/>
      <c r="C1604" s="8"/>
      <c r="D1604" s="8"/>
      <c r="E1604" s="8"/>
      <c r="F1604" s="67" t="s">
        <v>3896</v>
      </c>
      <c r="G1604" s="67"/>
      <c r="H1604" s="17">
        <f>SUM(H1603:H1603)</f>
        <v>706.43</v>
      </c>
    </row>
    <row r="1605" spans="1:8" ht="15" customHeight="1" x14ac:dyDescent="0.25">
      <c r="A1605" s="64" t="s">
        <v>3872</v>
      </c>
      <c r="B1605" s="64"/>
      <c r="C1605" s="65" t="s">
        <v>3</v>
      </c>
      <c r="D1605" s="65"/>
      <c r="E1605" s="12" t="s">
        <v>4</v>
      </c>
      <c r="F1605" s="12" t="s">
        <v>3725</v>
      </c>
      <c r="G1605" s="12" t="s">
        <v>3726</v>
      </c>
      <c r="H1605" s="12" t="s">
        <v>3727</v>
      </c>
    </row>
    <row r="1606" spans="1:8" ht="21" customHeight="1" x14ac:dyDescent="0.25">
      <c r="A1606" s="13" t="s">
        <v>3897</v>
      </c>
      <c r="B1606" s="14" t="s">
        <v>3898</v>
      </c>
      <c r="C1606" s="66" t="s">
        <v>17</v>
      </c>
      <c r="D1606" s="66"/>
      <c r="E1606" s="13" t="s">
        <v>25</v>
      </c>
      <c r="F1606" s="15">
        <v>0.186</v>
      </c>
      <c r="G1606" s="16">
        <v>33.07</v>
      </c>
      <c r="H1606" s="16">
        <f>TRUNC(TRUNC(F1606,8)*G1606,2)</f>
        <v>6.15</v>
      </c>
    </row>
    <row r="1607" spans="1:8" ht="15" customHeight="1" x14ac:dyDescent="0.25">
      <c r="A1607" s="13" t="s">
        <v>3948</v>
      </c>
      <c r="B1607" s="14" t="s">
        <v>3949</v>
      </c>
      <c r="C1607" s="66" t="s">
        <v>17</v>
      </c>
      <c r="D1607" s="66"/>
      <c r="E1607" s="13" t="s">
        <v>25</v>
      </c>
      <c r="F1607" s="15">
        <v>1.119</v>
      </c>
      <c r="G1607" s="16">
        <v>33.520000000000003</v>
      </c>
      <c r="H1607" s="16">
        <f>TRUNC(TRUNC(F1607,8)*G1607,2)</f>
        <v>37.5</v>
      </c>
    </row>
    <row r="1608" spans="1:8" ht="15" customHeight="1" x14ac:dyDescent="0.25">
      <c r="A1608" s="13" t="s">
        <v>3899</v>
      </c>
      <c r="B1608" s="14" t="s">
        <v>3900</v>
      </c>
      <c r="C1608" s="66" t="s">
        <v>17</v>
      </c>
      <c r="D1608" s="66"/>
      <c r="E1608" s="13" t="s">
        <v>25</v>
      </c>
      <c r="F1608" s="15">
        <v>1.1919999999999999</v>
      </c>
      <c r="G1608" s="16">
        <v>24.37</v>
      </c>
      <c r="H1608" s="16">
        <f>TRUNC(TRUNC(F1608,8)*G1608,2)</f>
        <v>29.04</v>
      </c>
    </row>
    <row r="1609" spans="1:8" ht="18" customHeight="1" x14ac:dyDescent="0.25">
      <c r="A1609" s="8"/>
      <c r="B1609" s="8"/>
      <c r="C1609" s="8"/>
      <c r="D1609" s="8"/>
      <c r="E1609" s="8"/>
      <c r="F1609" s="67" t="s">
        <v>3875</v>
      </c>
      <c r="G1609" s="67"/>
      <c r="H1609" s="17">
        <f>SUM(H1606:H1608)</f>
        <v>72.69</v>
      </c>
    </row>
    <row r="1610" spans="1:8" ht="15" customHeight="1" x14ac:dyDescent="0.25">
      <c r="A1610" s="8"/>
      <c r="B1610" s="8"/>
      <c r="C1610" s="8"/>
      <c r="D1610" s="8"/>
      <c r="E1610" s="8"/>
      <c r="F1610" s="68" t="s">
        <v>3745</v>
      </c>
      <c r="G1610" s="68"/>
      <c r="H1610" s="4">
        <f>ROUND(SUM(H1601,H1604,H1609),2)</f>
        <v>779.48</v>
      </c>
    </row>
    <row r="1611" spans="1:8" ht="9.9499999999999993" customHeight="1" x14ac:dyDescent="0.25">
      <c r="A1611" s="8"/>
      <c r="B1611" s="8"/>
      <c r="C1611" s="8"/>
      <c r="D1611" s="8"/>
      <c r="E1611" s="8"/>
      <c r="F1611" s="62"/>
      <c r="G1611" s="62"/>
      <c r="H1611" s="62"/>
    </row>
    <row r="1612" spans="1:8" ht="20.100000000000001" customHeight="1" x14ac:dyDescent="0.25">
      <c r="A1612" s="63" t="s">
        <v>7058</v>
      </c>
      <c r="B1612" s="63"/>
      <c r="C1612" s="63"/>
      <c r="D1612" s="63"/>
      <c r="E1612" s="63"/>
      <c r="F1612" s="63"/>
      <c r="G1612" s="63"/>
      <c r="H1612" s="63"/>
    </row>
    <row r="1613" spans="1:8" ht="15" customHeight="1" x14ac:dyDescent="0.25">
      <c r="A1613" s="64" t="s">
        <v>3865</v>
      </c>
      <c r="B1613" s="64"/>
      <c r="C1613" s="65" t="s">
        <v>3</v>
      </c>
      <c r="D1613" s="65"/>
      <c r="E1613" s="12" t="s">
        <v>4</v>
      </c>
      <c r="F1613" s="12" t="s">
        <v>3725</v>
      </c>
      <c r="G1613" s="12" t="s">
        <v>3726</v>
      </c>
      <c r="H1613" s="12" t="s">
        <v>3727</v>
      </c>
    </row>
    <row r="1614" spans="1:8" ht="38.1" customHeight="1" x14ac:dyDescent="0.25">
      <c r="A1614" s="13" t="s">
        <v>6723</v>
      </c>
      <c r="B1614" s="14" t="s">
        <v>6724</v>
      </c>
      <c r="C1614" s="66" t="s">
        <v>17</v>
      </c>
      <c r="D1614" s="66"/>
      <c r="E1614" s="13" t="s">
        <v>3868</v>
      </c>
      <c r="F1614" s="15">
        <v>0.77869999999999995</v>
      </c>
      <c r="G1614" s="16">
        <v>0.43</v>
      </c>
      <c r="H1614" s="16">
        <f>TRUNC(TRUNC(F1614,8)*G1614,2)</f>
        <v>0.33</v>
      </c>
    </row>
    <row r="1615" spans="1:8" ht="38.1" customHeight="1" x14ac:dyDescent="0.25">
      <c r="A1615" s="13" t="s">
        <v>6725</v>
      </c>
      <c r="B1615" s="14" t="s">
        <v>6726</v>
      </c>
      <c r="C1615" s="66" t="s">
        <v>17</v>
      </c>
      <c r="D1615" s="66"/>
      <c r="E1615" s="13" t="s">
        <v>3829</v>
      </c>
      <c r="F1615" s="15">
        <v>0.82589999999999997</v>
      </c>
      <c r="G1615" s="16">
        <v>2.1800000000000002</v>
      </c>
      <c r="H1615" s="16">
        <f>TRUNC(TRUNC(F1615,8)*G1615,2)</f>
        <v>1.8</v>
      </c>
    </row>
    <row r="1616" spans="1:8" ht="18" customHeight="1" x14ac:dyDescent="0.25">
      <c r="A1616" s="8"/>
      <c r="B1616" s="8"/>
      <c r="C1616" s="8"/>
      <c r="D1616" s="8"/>
      <c r="E1616" s="8"/>
      <c r="F1616" s="67" t="s">
        <v>3871</v>
      </c>
      <c r="G1616" s="67"/>
      <c r="H1616" s="17">
        <f>SUM(H1614:H1615)</f>
        <v>2.13</v>
      </c>
    </row>
    <row r="1617" spans="1:8" ht="15" customHeight="1" x14ac:dyDescent="0.25">
      <c r="A1617" s="64" t="s">
        <v>3887</v>
      </c>
      <c r="B1617" s="64"/>
      <c r="C1617" s="65" t="s">
        <v>3</v>
      </c>
      <c r="D1617" s="65"/>
      <c r="E1617" s="12" t="s">
        <v>4</v>
      </c>
      <c r="F1617" s="12" t="s">
        <v>3725</v>
      </c>
      <c r="G1617" s="12" t="s">
        <v>3726</v>
      </c>
      <c r="H1617" s="12" t="s">
        <v>3727</v>
      </c>
    </row>
    <row r="1618" spans="1:8" ht="21" customHeight="1" x14ac:dyDescent="0.25">
      <c r="A1618" s="13" t="s">
        <v>4664</v>
      </c>
      <c r="B1618" s="14" t="s">
        <v>4665</v>
      </c>
      <c r="C1618" s="66" t="s">
        <v>17</v>
      </c>
      <c r="D1618" s="66"/>
      <c r="E1618" s="13" t="s">
        <v>76</v>
      </c>
      <c r="F1618" s="15">
        <v>0.75580000000000003</v>
      </c>
      <c r="G1618" s="16">
        <v>139.88999999999999</v>
      </c>
      <c r="H1618" s="16">
        <f>TRUNC(TRUNC(F1618,8)*G1618,2)</f>
        <v>105.72</v>
      </c>
    </row>
    <row r="1619" spans="1:8" ht="15" customHeight="1" x14ac:dyDescent="0.25">
      <c r="A1619" s="13" t="s">
        <v>5450</v>
      </c>
      <c r="B1619" s="14" t="s">
        <v>5451</v>
      </c>
      <c r="C1619" s="66" t="s">
        <v>17</v>
      </c>
      <c r="D1619" s="66"/>
      <c r="E1619" s="13" t="s">
        <v>740</v>
      </c>
      <c r="F1619" s="15">
        <v>322.97770000000003</v>
      </c>
      <c r="G1619" s="16">
        <v>0.84</v>
      </c>
      <c r="H1619" s="16">
        <f>TRUNC(TRUNC(F1619,8)*G1619,2)</f>
        <v>271.3</v>
      </c>
    </row>
    <row r="1620" spans="1:8" ht="21" customHeight="1" x14ac:dyDescent="0.25">
      <c r="A1620" s="13" t="s">
        <v>5456</v>
      </c>
      <c r="B1620" s="14" t="s">
        <v>5457</v>
      </c>
      <c r="C1620" s="66" t="s">
        <v>17</v>
      </c>
      <c r="D1620" s="66"/>
      <c r="E1620" s="13" t="s">
        <v>76</v>
      </c>
      <c r="F1620" s="15">
        <v>0.58720000000000006</v>
      </c>
      <c r="G1620" s="16">
        <v>116.09</v>
      </c>
      <c r="H1620" s="16">
        <f>TRUNC(TRUNC(F1620,8)*G1620,2)</f>
        <v>68.16</v>
      </c>
    </row>
    <row r="1621" spans="1:8" ht="15" customHeight="1" x14ac:dyDescent="0.25">
      <c r="A1621" s="8"/>
      <c r="B1621" s="8"/>
      <c r="C1621" s="8"/>
      <c r="D1621" s="8"/>
      <c r="E1621" s="8"/>
      <c r="F1621" s="67" t="s">
        <v>3896</v>
      </c>
      <c r="G1621" s="67"/>
      <c r="H1621" s="17">
        <f>SUM(H1618:H1620)</f>
        <v>445.17999999999995</v>
      </c>
    </row>
    <row r="1622" spans="1:8" ht="15" customHeight="1" x14ac:dyDescent="0.25">
      <c r="A1622" s="64" t="s">
        <v>3872</v>
      </c>
      <c r="B1622" s="64"/>
      <c r="C1622" s="65" t="s">
        <v>3</v>
      </c>
      <c r="D1622" s="65"/>
      <c r="E1622" s="12" t="s">
        <v>4</v>
      </c>
      <c r="F1622" s="12" t="s">
        <v>3725</v>
      </c>
      <c r="G1622" s="12" t="s">
        <v>3726</v>
      </c>
      <c r="H1622" s="12" t="s">
        <v>3727</v>
      </c>
    </row>
    <row r="1623" spans="1:8" ht="21" customHeight="1" x14ac:dyDescent="0.25">
      <c r="A1623" s="13" t="s">
        <v>6706</v>
      </c>
      <c r="B1623" s="14" t="s">
        <v>6707</v>
      </c>
      <c r="C1623" s="66" t="s">
        <v>17</v>
      </c>
      <c r="D1623" s="66"/>
      <c r="E1623" s="13" t="s">
        <v>25</v>
      </c>
      <c r="F1623" s="15">
        <v>1.6046</v>
      </c>
      <c r="G1623" s="16">
        <v>40.92</v>
      </c>
      <c r="H1623" s="16">
        <f>TRUNC(TRUNC(F1623,8)*G1623,2)</f>
        <v>65.66</v>
      </c>
    </row>
    <row r="1624" spans="1:8" ht="15" customHeight="1" x14ac:dyDescent="0.25">
      <c r="A1624" s="13" t="s">
        <v>3899</v>
      </c>
      <c r="B1624" s="14" t="s">
        <v>3900</v>
      </c>
      <c r="C1624" s="66" t="s">
        <v>17</v>
      </c>
      <c r="D1624" s="66"/>
      <c r="E1624" s="13" t="s">
        <v>25</v>
      </c>
      <c r="F1624" s="15">
        <v>2.5333000000000001</v>
      </c>
      <c r="G1624" s="16">
        <v>24.37</v>
      </c>
      <c r="H1624" s="16">
        <f>TRUNC(TRUNC(F1624,8)*G1624,2)</f>
        <v>61.73</v>
      </c>
    </row>
    <row r="1625" spans="1:8" ht="18" customHeight="1" x14ac:dyDescent="0.25">
      <c r="A1625" s="8"/>
      <c r="B1625" s="8"/>
      <c r="C1625" s="8"/>
      <c r="D1625" s="8"/>
      <c r="E1625" s="8"/>
      <c r="F1625" s="67" t="s">
        <v>3875</v>
      </c>
      <c r="G1625" s="67"/>
      <c r="H1625" s="17">
        <f>SUM(H1623:H1624)</f>
        <v>127.38999999999999</v>
      </c>
    </row>
    <row r="1626" spans="1:8" ht="15" customHeight="1" x14ac:dyDescent="0.25">
      <c r="A1626" s="8"/>
      <c r="B1626" s="8"/>
      <c r="C1626" s="8"/>
      <c r="D1626" s="8"/>
      <c r="E1626" s="8"/>
      <c r="F1626" s="68" t="s">
        <v>3745</v>
      </c>
      <c r="G1626" s="68"/>
      <c r="H1626" s="4">
        <f>ROUND(SUM(H1616,H1621,H1625),2)</f>
        <v>574.70000000000005</v>
      </c>
    </row>
    <row r="1627" spans="1:8" ht="9.9499999999999993" customHeight="1" x14ac:dyDescent="0.25">
      <c r="A1627" s="8"/>
      <c r="B1627" s="8"/>
      <c r="C1627" s="8"/>
      <c r="D1627" s="8"/>
      <c r="E1627" s="8"/>
      <c r="F1627" s="62"/>
      <c r="G1627" s="62"/>
      <c r="H1627" s="62"/>
    </row>
    <row r="1628" spans="1:8" ht="20.100000000000001" customHeight="1" x14ac:dyDescent="0.25">
      <c r="A1628" s="63" t="s">
        <v>7059</v>
      </c>
      <c r="B1628" s="63"/>
      <c r="C1628" s="63"/>
      <c r="D1628" s="63"/>
      <c r="E1628" s="63"/>
      <c r="F1628" s="63"/>
      <c r="G1628" s="63"/>
      <c r="H1628" s="63"/>
    </row>
    <row r="1629" spans="1:8" ht="15" customHeight="1" x14ac:dyDescent="0.25">
      <c r="A1629" s="64" t="s">
        <v>3865</v>
      </c>
      <c r="B1629" s="64"/>
      <c r="C1629" s="65" t="s">
        <v>3</v>
      </c>
      <c r="D1629" s="65"/>
      <c r="E1629" s="12" t="s">
        <v>4</v>
      </c>
      <c r="F1629" s="12" t="s">
        <v>3725</v>
      </c>
      <c r="G1629" s="12" t="s">
        <v>3726</v>
      </c>
      <c r="H1629" s="12" t="s">
        <v>3727</v>
      </c>
    </row>
    <row r="1630" spans="1:8" ht="38.1" customHeight="1" x14ac:dyDescent="0.25">
      <c r="A1630" s="13" t="s">
        <v>5287</v>
      </c>
      <c r="B1630" s="14" t="s">
        <v>5288</v>
      </c>
      <c r="C1630" s="66" t="s">
        <v>17</v>
      </c>
      <c r="D1630" s="66"/>
      <c r="E1630" s="13" t="s">
        <v>3868</v>
      </c>
      <c r="F1630" s="15">
        <v>0.61970000000000003</v>
      </c>
      <c r="G1630" s="16">
        <v>1.79</v>
      </c>
      <c r="H1630" s="16">
        <f>TRUNC(TRUNC(F1630,8)*G1630,2)</f>
        <v>1.1000000000000001</v>
      </c>
    </row>
    <row r="1631" spans="1:8" ht="38.1" customHeight="1" x14ac:dyDescent="0.25">
      <c r="A1631" s="13" t="s">
        <v>5289</v>
      </c>
      <c r="B1631" s="14" t="s">
        <v>5290</v>
      </c>
      <c r="C1631" s="66" t="s">
        <v>17</v>
      </c>
      <c r="D1631" s="66"/>
      <c r="E1631" s="13" t="s">
        <v>3829</v>
      </c>
      <c r="F1631" s="15">
        <v>0.65720000000000001</v>
      </c>
      <c r="G1631" s="16">
        <v>6.1</v>
      </c>
      <c r="H1631" s="16">
        <f>TRUNC(TRUNC(F1631,8)*G1631,2)</f>
        <v>4</v>
      </c>
    </row>
    <row r="1632" spans="1:8" ht="18" customHeight="1" x14ac:dyDescent="0.25">
      <c r="A1632" s="8"/>
      <c r="B1632" s="8"/>
      <c r="C1632" s="8"/>
      <c r="D1632" s="8"/>
      <c r="E1632" s="8"/>
      <c r="F1632" s="67" t="s">
        <v>3871</v>
      </c>
      <c r="G1632" s="67"/>
      <c r="H1632" s="17">
        <f>SUM(H1630:H1631)</f>
        <v>5.0999999999999996</v>
      </c>
    </row>
    <row r="1633" spans="1:8" ht="15" customHeight="1" x14ac:dyDescent="0.25">
      <c r="A1633" s="64" t="s">
        <v>3887</v>
      </c>
      <c r="B1633" s="64"/>
      <c r="C1633" s="65" t="s">
        <v>3</v>
      </c>
      <c r="D1633" s="65"/>
      <c r="E1633" s="12" t="s">
        <v>4</v>
      </c>
      <c r="F1633" s="12" t="s">
        <v>3725</v>
      </c>
      <c r="G1633" s="12" t="s">
        <v>3726</v>
      </c>
      <c r="H1633" s="12" t="s">
        <v>3727</v>
      </c>
    </row>
    <row r="1634" spans="1:8" ht="21" customHeight="1" x14ac:dyDescent="0.25">
      <c r="A1634" s="13" t="s">
        <v>4664</v>
      </c>
      <c r="B1634" s="14" t="s">
        <v>4665</v>
      </c>
      <c r="C1634" s="66" t="s">
        <v>17</v>
      </c>
      <c r="D1634" s="66"/>
      <c r="E1634" s="13" t="s">
        <v>76</v>
      </c>
      <c r="F1634" s="15">
        <v>0.76090000000000002</v>
      </c>
      <c r="G1634" s="16">
        <v>139.88999999999999</v>
      </c>
      <c r="H1634" s="16">
        <f>TRUNC(TRUNC(F1634,8)*G1634,2)</f>
        <v>106.44</v>
      </c>
    </row>
    <row r="1635" spans="1:8" ht="15" customHeight="1" x14ac:dyDescent="0.25">
      <c r="A1635" s="13" t="s">
        <v>5450</v>
      </c>
      <c r="B1635" s="14" t="s">
        <v>5451</v>
      </c>
      <c r="C1635" s="66" t="s">
        <v>17</v>
      </c>
      <c r="D1635" s="66"/>
      <c r="E1635" s="13" t="s">
        <v>740</v>
      </c>
      <c r="F1635" s="15">
        <v>325.15890000000002</v>
      </c>
      <c r="G1635" s="16">
        <v>0.84</v>
      </c>
      <c r="H1635" s="16">
        <f>TRUNC(TRUNC(F1635,8)*G1635,2)</f>
        <v>273.13</v>
      </c>
    </row>
    <row r="1636" spans="1:8" ht="21" customHeight="1" x14ac:dyDescent="0.25">
      <c r="A1636" s="13" t="s">
        <v>5456</v>
      </c>
      <c r="B1636" s="14" t="s">
        <v>5457</v>
      </c>
      <c r="C1636" s="66" t="s">
        <v>17</v>
      </c>
      <c r="D1636" s="66"/>
      <c r="E1636" s="13" t="s">
        <v>76</v>
      </c>
      <c r="F1636" s="15">
        <v>0.59119999999999995</v>
      </c>
      <c r="G1636" s="16">
        <v>116.09</v>
      </c>
      <c r="H1636" s="16">
        <f>TRUNC(TRUNC(F1636,8)*G1636,2)</f>
        <v>68.63</v>
      </c>
    </row>
    <row r="1637" spans="1:8" ht="15" customHeight="1" x14ac:dyDescent="0.25">
      <c r="A1637" s="8"/>
      <c r="B1637" s="8"/>
      <c r="C1637" s="8"/>
      <c r="D1637" s="8"/>
      <c r="E1637" s="8"/>
      <c r="F1637" s="67" t="s">
        <v>3896</v>
      </c>
      <c r="G1637" s="67"/>
      <c r="H1637" s="17">
        <f>SUM(H1634:H1636)</f>
        <v>448.2</v>
      </c>
    </row>
    <row r="1638" spans="1:8" ht="15" customHeight="1" x14ac:dyDescent="0.25">
      <c r="A1638" s="64" t="s">
        <v>3872</v>
      </c>
      <c r="B1638" s="64"/>
      <c r="C1638" s="65" t="s">
        <v>3</v>
      </c>
      <c r="D1638" s="65"/>
      <c r="E1638" s="12" t="s">
        <v>4</v>
      </c>
      <c r="F1638" s="12" t="s">
        <v>3725</v>
      </c>
      <c r="G1638" s="12" t="s">
        <v>3726</v>
      </c>
      <c r="H1638" s="12" t="s">
        <v>3727</v>
      </c>
    </row>
    <row r="1639" spans="1:8" ht="21" customHeight="1" x14ac:dyDescent="0.25">
      <c r="A1639" s="13" t="s">
        <v>6706</v>
      </c>
      <c r="B1639" s="14" t="s">
        <v>6707</v>
      </c>
      <c r="C1639" s="66" t="s">
        <v>17</v>
      </c>
      <c r="D1639" s="66"/>
      <c r="E1639" s="13" t="s">
        <v>25</v>
      </c>
      <c r="F1639" s="15">
        <v>1.2767999999999999</v>
      </c>
      <c r="G1639" s="16">
        <v>40.92</v>
      </c>
      <c r="H1639" s="16">
        <f>TRUNC(TRUNC(F1639,8)*G1639,2)</f>
        <v>52.24</v>
      </c>
    </row>
    <row r="1640" spans="1:8" ht="15" customHeight="1" x14ac:dyDescent="0.25">
      <c r="A1640" s="13" t="s">
        <v>3899</v>
      </c>
      <c r="B1640" s="14" t="s">
        <v>3900</v>
      </c>
      <c r="C1640" s="66" t="s">
        <v>17</v>
      </c>
      <c r="D1640" s="66"/>
      <c r="E1640" s="13" t="s">
        <v>25</v>
      </c>
      <c r="F1640" s="15">
        <v>2.0266999999999999</v>
      </c>
      <c r="G1640" s="16">
        <v>24.37</v>
      </c>
      <c r="H1640" s="16">
        <f>TRUNC(TRUNC(F1640,8)*G1640,2)</f>
        <v>49.39</v>
      </c>
    </row>
    <row r="1641" spans="1:8" ht="18" customHeight="1" x14ac:dyDescent="0.25">
      <c r="A1641" s="8"/>
      <c r="B1641" s="8"/>
      <c r="C1641" s="8"/>
      <c r="D1641" s="8"/>
      <c r="E1641" s="8"/>
      <c r="F1641" s="67" t="s">
        <v>3875</v>
      </c>
      <c r="G1641" s="67"/>
      <c r="H1641" s="17">
        <f>SUM(H1639:H1640)</f>
        <v>101.63</v>
      </c>
    </row>
    <row r="1642" spans="1:8" ht="15" customHeight="1" x14ac:dyDescent="0.25">
      <c r="A1642" s="8"/>
      <c r="B1642" s="8"/>
      <c r="C1642" s="8"/>
      <c r="D1642" s="8"/>
      <c r="E1642" s="8"/>
      <c r="F1642" s="68" t="s">
        <v>3745</v>
      </c>
      <c r="G1642" s="68"/>
      <c r="H1642" s="4">
        <f>ROUND(SUM(H1632,H1637,H1641),2)</f>
        <v>554.92999999999995</v>
      </c>
    </row>
    <row r="1643" spans="1:8" ht="9.9499999999999993" customHeight="1" x14ac:dyDescent="0.25">
      <c r="A1643" s="8"/>
      <c r="B1643" s="8"/>
      <c r="C1643" s="8"/>
      <c r="D1643" s="8"/>
      <c r="E1643" s="8"/>
      <c r="F1643" s="62"/>
      <c r="G1643" s="62"/>
      <c r="H1643" s="62"/>
    </row>
    <row r="1644" spans="1:8" ht="20.100000000000001" customHeight="1" x14ac:dyDescent="0.25">
      <c r="A1644" s="63" t="s">
        <v>7060</v>
      </c>
      <c r="B1644" s="63"/>
      <c r="C1644" s="63"/>
      <c r="D1644" s="63"/>
      <c r="E1644" s="63"/>
      <c r="F1644" s="63"/>
      <c r="G1644" s="63"/>
      <c r="H1644" s="63"/>
    </row>
    <row r="1645" spans="1:8" ht="15" customHeight="1" x14ac:dyDescent="0.25">
      <c r="A1645" s="64" t="s">
        <v>3865</v>
      </c>
      <c r="B1645" s="64"/>
      <c r="C1645" s="65" t="s">
        <v>3</v>
      </c>
      <c r="D1645" s="65"/>
      <c r="E1645" s="12" t="s">
        <v>4</v>
      </c>
      <c r="F1645" s="12" t="s">
        <v>3725</v>
      </c>
      <c r="G1645" s="12" t="s">
        <v>3726</v>
      </c>
      <c r="H1645" s="12" t="s">
        <v>3727</v>
      </c>
    </row>
    <row r="1646" spans="1:8" ht="38.1" customHeight="1" x14ac:dyDescent="0.25">
      <c r="A1646" s="13" t="s">
        <v>5287</v>
      </c>
      <c r="B1646" s="14" t="s">
        <v>5288</v>
      </c>
      <c r="C1646" s="66" t="s">
        <v>17</v>
      </c>
      <c r="D1646" s="66"/>
      <c r="E1646" s="13" t="s">
        <v>3868</v>
      </c>
      <c r="F1646" s="15">
        <v>0.60670000000000002</v>
      </c>
      <c r="G1646" s="16">
        <v>1.79</v>
      </c>
      <c r="H1646" s="16">
        <f>TRUNC(TRUNC(F1646,8)*G1646,2)</f>
        <v>1.08</v>
      </c>
    </row>
    <row r="1647" spans="1:8" ht="38.1" customHeight="1" x14ac:dyDescent="0.25">
      <c r="A1647" s="13" t="s">
        <v>5289</v>
      </c>
      <c r="B1647" s="14" t="s">
        <v>5290</v>
      </c>
      <c r="C1647" s="66" t="s">
        <v>17</v>
      </c>
      <c r="D1647" s="66"/>
      <c r="E1647" s="13" t="s">
        <v>3829</v>
      </c>
      <c r="F1647" s="15">
        <v>0.64339999999999997</v>
      </c>
      <c r="G1647" s="16">
        <v>6.1</v>
      </c>
      <c r="H1647" s="16">
        <f>TRUNC(TRUNC(F1647,8)*G1647,2)</f>
        <v>3.92</v>
      </c>
    </row>
    <row r="1648" spans="1:8" ht="18" customHeight="1" x14ac:dyDescent="0.25">
      <c r="A1648" s="8"/>
      <c r="B1648" s="8"/>
      <c r="C1648" s="8"/>
      <c r="D1648" s="8"/>
      <c r="E1648" s="8"/>
      <c r="F1648" s="67" t="s">
        <v>3871</v>
      </c>
      <c r="G1648" s="67"/>
      <c r="H1648" s="17">
        <f>SUM(H1646:H1647)</f>
        <v>5</v>
      </c>
    </row>
    <row r="1649" spans="1:8" ht="15" customHeight="1" x14ac:dyDescent="0.25">
      <c r="A1649" s="64" t="s">
        <v>3887</v>
      </c>
      <c r="B1649" s="64"/>
      <c r="C1649" s="65" t="s">
        <v>3</v>
      </c>
      <c r="D1649" s="65"/>
      <c r="E1649" s="12" t="s">
        <v>4</v>
      </c>
      <c r="F1649" s="12" t="s">
        <v>3725</v>
      </c>
      <c r="G1649" s="12" t="s">
        <v>3726</v>
      </c>
      <c r="H1649" s="12" t="s">
        <v>3727</v>
      </c>
    </row>
    <row r="1650" spans="1:8" ht="21" customHeight="1" x14ac:dyDescent="0.25">
      <c r="A1650" s="13" t="s">
        <v>4664</v>
      </c>
      <c r="B1650" s="14" t="s">
        <v>4665</v>
      </c>
      <c r="C1650" s="66" t="s">
        <v>17</v>
      </c>
      <c r="D1650" s="66"/>
      <c r="E1650" s="13" t="s">
        <v>76</v>
      </c>
      <c r="F1650" s="15">
        <v>0.72750000000000004</v>
      </c>
      <c r="G1650" s="16">
        <v>139.88999999999999</v>
      </c>
      <c r="H1650" s="16">
        <f>TRUNC(TRUNC(F1650,8)*G1650,2)</f>
        <v>101.76</v>
      </c>
    </row>
    <row r="1651" spans="1:8" ht="15" customHeight="1" x14ac:dyDescent="0.25">
      <c r="A1651" s="13" t="s">
        <v>5450</v>
      </c>
      <c r="B1651" s="14" t="s">
        <v>5451</v>
      </c>
      <c r="C1651" s="66" t="s">
        <v>17</v>
      </c>
      <c r="D1651" s="66"/>
      <c r="E1651" s="13" t="s">
        <v>740</v>
      </c>
      <c r="F1651" s="15">
        <v>364.94330000000002</v>
      </c>
      <c r="G1651" s="16">
        <v>0.84</v>
      </c>
      <c r="H1651" s="16">
        <f>TRUNC(TRUNC(F1651,8)*G1651,2)</f>
        <v>306.55</v>
      </c>
    </row>
    <row r="1652" spans="1:8" ht="21" customHeight="1" x14ac:dyDescent="0.25">
      <c r="A1652" s="13" t="s">
        <v>5456</v>
      </c>
      <c r="B1652" s="14" t="s">
        <v>5457</v>
      </c>
      <c r="C1652" s="66" t="s">
        <v>17</v>
      </c>
      <c r="D1652" s="66"/>
      <c r="E1652" s="13" t="s">
        <v>76</v>
      </c>
      <c r="F1652" s="15">
        <v>0.59719999999999995</v>
      </c>
      <c r="G1652" s="16">
        <v>116.09</v>
      </c>
      <c r="H1652" s="16">
        <f>TRUNC(TRUNC(F1652,8)*G1652,2)</f>
        <v>69.319999999999993</v>
      </c>
    </row>
    <row r="1653" spans="1:8" ht="15" customHeight="1" x14ac:dyDescent="0.25">
      <c r="A1653" s="8"/>
      <c r="B1653" s="8"/>
      <c r="C1653" s="8"/>
      <c r="D1653" s="8"/>
      <c r="E1653" s="8"/>
      <c r="F1653" s="67" t="s">
        <v>3896</v>
      </c>
      <c r="G1653" s="67"/>
      <c r="H1653" s="17">
        <f>SUM(H1650:H1652)</f>
        <v>477.63</v>
      </c>
    </row>
    <row r="1654" spans="1:8" ht="15" customHeight="1" x14ac:dyDescent="0.25">
      <c r="A1654" s="64" t="s">
        <v>3872</v>
      </c>
      <c r="B1654" s="64"/>
      <c r="C1654" s="65" t="s">
        <v>3</v>
      </c>
      <c r="D1654" s="65"/>
      <c r="E1654" s="12" t="s">
        <v>4</v>
      </c>
      <c r="F1654" s="12" t="s">
        <v>3725</v>
      </c>
      <c r="G1654" s="12" t="s">
        <v>3726</v>
      </c>
      <c r="H1654" s="12" t="s">
        <v>3727</v>
      </c>
    </row>
    <row r="1655" spans="1:8" ht="21" customHeight="1" x14ac:dyDescent="0.25">
      <c r="A1655" s="13" t="s">
        <v>6706</v>
      </c>
      <c r="B1655" s="14" t="s">
        <v>6707</v>
      </c>
      <c r="C1655" s="66" t="s">
        <v>17</v>
      </c>
      <c r="D1655" s="66"/>
      <c r="E1655" s="13" t="s">
        <v>25</v>
      </c>
      <c r="F1655" s="15">
        <v>1.2501</v>
      </c>
      <c r="G1655" s="16">
        <v>40.92</v>
      </c>
      <c r="H1655" s="16">
        <f>TRUNC(TRUNC(F1655,8)*G1655,2)</f>
        <v>51.15</v>
      </c>
    </row>
    <row r="1656" spans="1:8" ht="15" customHeight="1" x14ac:dyDescent="0.25">
      <c r="A1656" s="13" t="s">
        <v>3899</v>
      </c>
      <c r="B1656" s="14" t="s">
        <v>3900</v>
      </c>
      <c r="C1656" s="66" t="s">
        <v>17</v>
      </c>
      <c r="D1656" s="66"/>
      <c r="E1656" s="13" t="s">
        <v>25</v>
      </c>
      <c r="F1656" s="15">
        <v>1.9792000000000001</v>
      </c>
      <c r="G1656" s="16">
        <v>24.37</v>
      </c>
      <c r="H1656" s="16">
        <f>TRUNC(TRUNC(F1656,8)*G1656,2)</f>
        <v>48.23</v>
      </c>
    </row>
    <row r="1657" spans="1:8" ht="18" customHeight="1" x14ac:dyDescent="0.25">
      <c r="A1657" s="8"/>
      <c r="B1657" s="8"/>
      <c r="C1657" s="8"/>
      <c r="D1657" s="8"/>
      <c r="E1657" s="8"/>
      <c r="F1657" s="67" t="s">
        <v>3875</v>
      </c>
      <c r="G1657" s="67"/>
      <c r="H1657" s="17">
        <f>SUM(H1655:H1656)</f>
        <v>99.38</v>
      </c>
    </row>
    <row r="1658" spans="1:8" ht="15" customHeight="1" x14ac:dyDescent="0.25">
      <c r="A1658" s="8"/>
      <c r="B1658" s="8"/>
      <c r="C1658" s="8"/>
      <c r="D1658" s="8"/>
      <c r="E1658" s="8"/>
      <c r="F1658" s="68" t="s">
        <v>3745</v>
      </c>
      <c r="G1658" s="68"/>
      <c r="H1658" s="4">
        <f>ROUND(SUM(H1648,H1653,H1657),2)</f>
        <v>582.01</v>
      </c>
    </row>
    <row r="1659" spans="1:8" ht="9.9499999999999993" customHeight="1" x14ac:dyDescent="0.25">
      <c r="A1659" s="8"/>
      <c r="B1659" s="8"/>
      <c r="C1659" s="8"/>
      <c r="D1659" s="8"/>
      <c r="E1659" s="8"/>
      <c r="F1659" s="62"/>
      <c r="G1659" s="62"/>
      <c r="H1659" s="62"/>
    </row>
    <row r="1660" spans="1:8" ht="20.100000000000001" customHeight="1" x14ac:dyDescent="0.25">
      <c r="A1660" s="63" t="s">
        <v>7061</v>
      </c>
      <c r="B1660" s="63"/>
      <c r="C1660" s="63"/>
      <c r="D1660" s="63"/>
      <c r="E1660" s="63"/>
      <c r="F1660" s="63"/>
      <c r="G1660" s="63"/>
      <c r="H1660" s="63"/>
    </row>
    <row r="1661" spans="1:8" ht="15" customHeight="1" x14ac:dyDescent="0.25">
      <c r="A1661" s="64" t="s">
        <v>3865</v>
      </c>
      <c r="B1661" s="64"/>
      <c r="C1661" s="65" t="s">
        <v>3</v>
      </c>
      <c r="D1661" s="65"/>
      <c r="E1661" s="12" t="s">
        <v>4</v>
      </c>
      <c r="F1661" s="12" t="s">
        <v>3725</v>
      </c>
      <c r="G1661" s="12" t="s">
        <v>3726</v>
      </c>
      <c r="H1661" s="12" t="s">
        <v>3727</v>
      </c>
    </row>
    <row r="1662" spans="1:8" ht="38.1" customHeight="1" x14ac:dyDescent="0.25">
      <c r="A1662" s="13" t="s">
        <v>5287</v>
      </c>
      <c r="B1662" s="14" t="s">
        <v>5288</v>
      </c>
      <c r="C1662" s="66" t="s">
        <v>17</v>
      </c>
      <c r="D1662" s="66"/>
      <c r="E1662" s="13" t="s">
        <v>3868</v>
      </c>
      <c r="F1662" s="15">
        <v>0.6018</v>
      </c>
      <c r="G1662" s="16">
        <v>1.79</v>
      </c>
      <c r="H1662" s="16">
        <f>TRUNC(TRUNC(F1662,8)*G1662,2)</f>
        <v>1.07</v>
      </c>
    </row>
    <row r="1663" spans="1:8" ht="38.1" customHeight="1" x14ac:dyDescent="0.25">
      <c r="A1663" s="13" t="s">
        <v>5289</v>
      </c>
      <c r="B1663" s="14" t="s">
        <v>5290</v>
      </c>
      <c r="C1663" s="66" t="s">
        <v>17</v>
      </c>
      <c r="D1663" s="66"/>
      <c r="E1663" s="13" t="s">
        <v>3829</v>
      </c>
      <c r="F1663" s="15">
        <v>0.63819999999999999</v>
      </c>
      <c r="G1663" s="16">
        <v>6.1</v>
      </c>
      <c r="H1663" s="16">
        <f>TRUNC(TRUNC(F1663,8)*G1663,2)</f>
        <v>3.89</v>
      </c>
    </row>
    <row r="1664" spans="1:8" ht="18" customHeight="1" x14ac:dyDescent="0.25">
      <c r="A1664" s="8"/>
      <c r="B1664" s="8"/>
      <c r="C1664" s="8"/>
      <c r="D1664" s="8"/>
      <c r="E1664" s="8"/>
      <c r="F1664" s="67" t="s">
        <v>3871</v>
      </c>
      <c r="G1664" s="67"/>
      <c r="H1664" s="17">
        <f>SUM(H1662:H1663)</f>
        <v>4.96</v>
      </c>
    </row>
    <row r="1665" spans="1:8" ht="15" customHeight="1" x14ac:dyDescent="0.25">
      <c r="A1665" s="64" t="s">
        <v>3887</v>
      </c>
      <c r="B1665" s="64"/>
      <c r="C1665" s="65" t="s">
        <v>3</v>
      </c>
      <c r="D1665" s="65"/>
      <c r="E1665" s="12" t="s">
        <v>4</v>
      </c>
      <c r="F1665" s="12" t="s">
        <v>3725</v>
      </c>
      <c r="G1665" s="12" t="s">
        <v>3726</v>
      </c>
      <c r="H1665" s="12" t="s">
        <v>3727</v>
      </c>
    </row>
    <row r="1666" spans="1:8" ht="21" customHeight="1" x14ac:dyDescent="0.25">
      <c r="A1666" s="13" t="s">
        <v>4664</v>
      </c>
      <c r="B1666" s="14" t="s">
        <v>4665</v>
      </c>
      <c r="C1666" s="66" t="s">
        <v>17</v>
      </c>
      <c r="D1666" s="66"/>
      <c r="E1666" s="13" t="s">
        <v>76</v>
      </c>
      <c r="F1666" s="15">
        <v>0.71189999999999998</v>
      </c>
      <c r="G1666" s="16">
        <v>139.88999999999999</v>
      </c>
      <c r="H1666" s="16">
        <f>TRUNC(TRUNC(F1666,8)*G1666,2)</f>
        <v>99.58</v>
      </c>
    </row>
    <row r="1667" spans="1:8" ht="15" customHeight="1" x14ac:dyDescent="0.25">
      <c r="A1667" s="13" t="s">
        <v>5450</v>
      </c>
      <c r="B1667" s="14" t="s">
        <v>5451</v>
      </c>
      <c r="C1667" s="66" t="s">
        <v>17</v>
      </c>
      <c r="D1667" s="66"/>
      <c r="E1667" s="13" t="s">
        <v>740</v>
      </c>
      <c r="F1667" s="15">
        <v>391.16629999999998</v>
      </c>
      <c r="G1667" s="16">
        <v>0.84</v>
      </c>
      <c r="H1667" s="16">
        <f>TRUNC(TRUNC(F1667,8)*G1667,2)</f>
        <v>328.57</v>
      </c>
    </row>
    <row r="1668" spans="1:8" ht="21" customHeight="1" x14ac:dyDescent="0.25">
      <c r="A1668" s="13" t="s">
        <v>5456</v>
      </c>
      <c r="B1668" s="14" t="s">
        <v>5457</v>
      </c>
      <c r="C1668" s="66" t="s">
        <v>17</v>
      </c>
      <c r="D1668" s="66"/>
      <c r="E1668" s="13" t="s">
        <v>76</v>
      </c>
      <c r="F1668" s="15">
        <v>0.5927</v>
      </c>
      <c r="G1668" s="16">
        <v>116.09</v>
      </c>
      <c r="H1668" s="16">
        <f>TRUNC(TRUNC(F1668,8)*G1668,2)</f>
        <v>68.8</v>
      </c>
    </row>
    <row r="1669" spans="1:8" ht="15" customHeight="1" x14ac:dyDescent="0.25">
      <c r="A1669" s="8"/>
      <c r="B1669" s="8"/>
      <c r="C1669" s="8"/>
      <c r="D1669" s="8"/>
      <c r="E1669" s="8"/>
      <c r="F1669" s="67" t="s">
        <v>3896</v>
      </c>
      <c r="G1669" s="67"/>
      <c r="H1669" s="17">
        <f>SUM(H1666:H1668)</f>
        <v>496.95</v>
      </c>
    </row>
    <row r="1670" spans="1:8" ht="15" customHeight="1" x14ac:dyDescent="0.25">
      <c r="A1670" s="64" t="s">
        <v>3872</v>
      </c>
      <c r="B1670" s="64"/>
      <c r="C1670" s="65" t="s">
        <v>3</v>
      </c>
      <c r="D1670" s="65"/>
      <c r="E1670" s="12" t="s">
        <v>4</v>
      </c>
      <c r="F1670" s="12" t="s">
        <v>3725</v>
      </c>
      <c r="G1670" s="12" t="s">
        <v>3726</v>
      </c>
      <c r="H1670" s="12" t="s">
        <v>3727</v>
      </c>
    </row>
    <row r="1671" spans="1:8" ht="21" customHeight="1" x14ac:dyDescent="0.25">
      <c r="A1671" s="13" t="s">
        <v>6706</v>
      </c>
      <c r="B1671" s="14" t="s">
        <v>6707</v>
      </c>
      <c r="C1671" s="66" t="s">
        <v>17</v>
      </c>
      <c r="D1671" s="66"/>
      <c r="E1671" s="13" t="s">
        <v>25</v>
      </c>
      <c r="F1671" s="15">
        <v>1.24</v>
      </c>
      <c r="G1671" s="16">
        <v>40.92</v>
      </c>
      <c r="H1671" s="16">
        <f>TRUNC(TRUNC(F1671,8)*G1671,2)</f>
        <v>50.74</v>
      </c>
    </row>
    <row r="1672" spans="1:8" ht="15" customHeight="1" x14ac:dyDescent="0.25">
      <c r="A1672" s="13" t="s">
        <v>3899</v>
      </c>
      <c r="B1672" s="14" t="s">
        <v>3900</v>
      </c>
      <c r="C1672" s="66" t="s">
        <v>17</v>
      </c>
      <c r="D1672" s="66"/>
      <c r="E1672" s="13" t="s">
        <v>25</v>
      </c>
      <c r="F1672" s="15">
        <v>1.9633</v>
      </c>
      <c r="G1672" s="16">
        <v>24.37</v>
      </c>
      <c r="H1672" s="16">
        <f>TRUNC(TRUNC(F1672,8)*G1672,2)</f>
        <v>47.84</v>
      </c>
    </row>
    <row r="1673" spans="1:8" ht="18" customHeight="1" x14ac:dyDescent="0.25">
      <c r="A1673" s="8"/>
      <c r="B1673" s="8"/>
      <c r="C1673" s="8"/>
      <c r="D1673" s="8"/>
      <c r="E1673" s="8"/>
      <c r="F1673" s="67" t="s">
        <v>3875</v>
      </c>
      <c r="G1673" s="67"/>
      <c r="H1673" s="17">
        <f>SUM(H1671:H1672)</f>
        <v>98.580000000000013</v>
      </c>
    </row>
    <row r="1674" spans="1:8" ht="15" customHeight="1" x14ac:dyDescent="0.25">
      <c r="A1674" s="8"/>
      <c r="B1674" s="8"/>
      <c r="C1674" s="8"/>
      <c r="D1674" s="8"/>
      <c r="E1674" s="8"/>
      <c r="F1674" s="68" t="s">
        <v>3745</v>
      </c>
      <c r="G1674" s="68"/>
      <c r="H1674" s="4">
        <f>ROUND(SUM(H1664,H1669,H1673),2)</f>
        <v>600.49</v>
      </c>
    </row>
    <row r="1675" spans="1:8" ht="9.9499999999999993" customHeight="1" x14ac:dyDescent="0.25">
      <c r="A1675" s="8"/>
      <c r="B1675" s="8"/>
      <c r="C1675" s="8"/>
      <c r="D1675" s="8"/>
      <c r="E1675" s="8"/>
      <c r="F1675" s="62"/>
      <c r="G1675" s="62"/>
      <c r="H1675" s="62"/>
    </row>
    <row r="1676" spans="1:8" ht="20.100000000000001" customHeight="1" x14ac:dyDescent="0.25">
      <c r="A1676" s="63" t="s">
        <v>7062</v>
      </c>
      <c r="B1676" s="63"/>
      <c r="C1676" s="63"/>
      <c r="D1676" s="63"/>
      <c r="E1676" s="63"/>
      <c r="F1676" s="63"/>
      <c r="G1676" s="63"/>
      <c r="H1676" s="63"/>
    </row>
    <row r="1677" spans="1:8" ht="15" customHeight="1" x14ac:dyDescent="0.25">
      <c r="A1677" s="64" t="s">
        <v>3887</v>
      </c>
      <c r="B1677" s="64"/>
      <c r="C1677" s="65" t="s">
        <v>3</v>
      </c>
      <c r="D1677" s="65"/>
      <c r="E1677" s="12" t="s">
        <v>4</v>
      </c>
      <c r="F1677" s="12" t="s">
        <v>3725</v>
      </c>
      <c r="G1677" s="12" t="s">
        <v>3726</v>
      </c>
      <c r="H1677" s="12" t="s">
        <v>3727</v>
      </c>
    </row>
    <row r="1678" spans="1:8" ht="21" customHeight="1" x14ac:dyDescent="0.25">
      <c r="A1678" s="13" t="s">
        <v>4664</v>
      </c>
      <c r="B1678" s="14" t="s">
        <v>4665</v>
      </c>
      <c r="C1678" s="66" t="s">
        <v>17</v>
      </c>
      <c r="D1678" s="66"/>
      <c r="E1678" s="13" t="s">
        <v>76</v>
      </c>
      <c r="F1678" s="15">
        <v>0.8538</v>
      </c>
      <c r="G1678" s="16">
        <v>139.88999999999999</v>
      </c>
      <c r="H1678" s="16">
        <f>TRUNC(TRUNC(F1678,8)*G1678,2)</f>
        <v>119.43</v>
      </c>
    </row>
    <row r="1679" spans="1:8" ht="15" customHeight="1" x14ac:dyDescent="0.25">
      <c r="A1679" s="13" t="s">
        <v>5450</v>
      </c>
      <c r="B1679" s="14" t="s">
        <v>5451</v>
      </c>
      <c r="C1679" s="66" t="s">
        <v>17</v>
      </c>
      <c r="D1679" s="66"/>
      <c r="E1679" s="13" t="s">
        <v>740</v>
      </c>
      <c r="F1679" s="15">
        <v>218.93</v>
      </c>
      <c r="G1679" s="16">
        <v>0.84</v>
      </c>
      <c r="H1679" s="16">
        <f>TRUNC(TRUNC(F1679,8)*G1679,2)</f>
        <v>183.9</v>
      </c>
    </row>
    <row r="1680" spans="1:8" ht="21" customHeight="1" x14ac:dyDescent="0.25">
      <c r="A1680" s="13" t="s">
        <v>5456</v>
      </c>
      <c r="B1680" s="14" t="s">
        <v>5457</v>
      </c>
      <c r="C1680" s="66" t="s">
        <v>17</v>
      </c>
      <c r="D1680" s="66"/>
      <c r="E1680" s="13" t="s">
        <v>76</v>
      </c>
      <c r="F1680" s="15">
        <v>0.59709999999999996</v>
      </c>
      <c r="G1680" s="16">
        <v>116.09</v>
      </c>
      <c r="H1680" s="16">
        <f>TRUNC(TRUNC(F1680,8)*G1680,2)</f>
        <v>69.31</v>
      </c>
    </row>
    <row r="1681" spans="1:8" ht="15" customHeight="1" x14ac:dyDescent="0.25">
      <c r="A1681" s="8"/>
      <c r="B1681" s="8"/>
      <c r="C1681" s="8"/>
      <c r="D1681" s="8"/>
      <c r="E1681" s="8"/>
      <c r="F1681" s="67" t="s">
        <v>3896</v>
      </c>
      <c r="G1681" s="67"/>
      <c r="H1681" s="17">
        <f>SUM(H1678:H1680)</f>
        <v>372.64000000000004</v>
      </c>
    </row>
    <row r="1682" spans="1:8" ht="15" customHeight="1" x14ac:dyDescent="0.25">
      <c r="A1682" s="64" t="s">
        <v>3872</v>
      </c>
      <c r="B1682" s="64"/>
      <c r="C1682" s="65" t="s">
        <v>3</v>
      </c>
      <c r="D1682" s="65"/>
      <c r="E1682" s="12" t="s">
        <v>4</v>
      </c>
      <c r="F1682" s="12" t="s">
        <v>3725</v>
      </c>
      <c r="G1682" s="12" t="s">
        <v>3726</v>
      </c>
      <c r="H1682" s="12" t="s">
        <v>3727</v>
      </c>
    </row>
    <row r="1683" spans="1:8" ht="15" customHeight="1" x14ac:dyDescent="0.25">
      <c r="A1683" s="13" t="s">
        <v>3899</v>
      </c>
      <c r="B1683" s="14" t="s">
        <v>3900</v>
      </c>
      <c r="C1683" s="66" t="s">
        <v>17</v>
      </c>
      <c r="D1683" s="66"/>
      <c r="E1683" s="13" t="s">
        <v>25</v>
      </c>
      <c r="F1683" s="15">
        <v>6.2858000000000001</v>
      </c>
      <c r="G1683" s="16">
        <v>24.37</v>
      </c>
      <c r="H1683" s="16">
        <f>TRUNC(TRUNC(F1683,8)*G1683,2)</f>
        <v>153.18</v>
      </c>
    </row>
    <row r="1684" spans="1:8" ht="18" customHeight="1" x14ac:dyDescent="0.25">
      <c r="A1684" s="8"/>
      <c r="B1684" s="8"/>
      <c r="C1684" s="8"/>
      <c r="D1684" s="8"/>
      <c r="E1684" s="8"/>
      <c r="F1684" s="67" t="s">
        <v>3875</v>
      </c>
      <c r="G1684" s="67"/>
      <c r="H1684" s="17">
        <f>SUM(H1683:H1683)</f>
        <v>153.18</v>
      </c>
    </row>
    <row r="1685" spans="1:8" ht="15" customHeight="1" x14ac:dyDescent="0.25">
      <c r="A1685" s="8"/>
      <c r="B1685" s="8"/>
      <c r="C1685" s="8"/>
      <c r="D1685" s="8"/>
      <c r="E1685" s="8"/>
      <c r="F1685" s="68" t="s">
        <v>3745</v>
      </c>
      <c r="G1685" s="68"/>
      <c r="H1685" s="4">
        <f>ROUND(SUM(H1681,H1684),2)</f>
        <v>525.82000000000005</v>
      </c>
    </row>
    <row r="1686" spans="1:8" ht="9.9499999999999993" customHeight="1" x14ac:dyDescent="0.25">
      <c r="A1686" s="8"/>
      <c r="B1686" s="8"/>
      <c r="C1686" s="8"/>
      <c r="D1686" s="8"/>
      <c r="E1686" s="8"/>
      <c r="F1686" s="62"/>
      <c r="G1686" s="62"/>
      <c r="H1686" s="62"/>
    </row>
    <row r="1687" spans="1:8" ht="20.100000000000001" customHeight="1" x14ac:dyDescent="0.25">
      <c r="A1687" s="63" t="s">
        <v>7063</v>
      </c>
      <c r="B1687" s="63"/>
      <c r="C1687" s="63"/>
      <c r="D1687" s="63"/>
      <c r="E1687" s="63"/>
      <c r="F1687" s="63"/>
      <c r="G1687" s="63"/>
      <c r="H1687" s="63"/>
    </row>
    <row r="1688" spans="1:8" ht="15" customHeight="1" x14ac:dyDescent="0.25">
      <c r="A1688" s="64" t="s">
        <v>3865</v>
      </c>
      <c r="B1688" s="64"/>
      <c r="C1688" s="65" t="s">
        <v>3</v>
      </c>
      <c r="D1688" s="65"/>
      <c r="E1688" s="12" t="s">
        <v>4</v>
      </c>
      <c r="F1688" s="12" t="s">
        <v>3725</v>
      </c>
      <c r="G1688" s="12" t="s">
        <v>3726</v>
      </c>
      <c r="H1688" s="12" t="s">
        <v>3727</v>
      </c>
    </row>
    <row r="1689" spans="1:8" ht="38.1" customHeight="1" x14ac:dyDescent="0.25">
      <c r="A1689" s="13" t="s">
        <v>6723</v>
      </c>
      <c r="B1689" s="14" t="s">
        <v>6724</v>
      </c>
      <c r="C1689" s="66" t="s">
        <v>17</v>
      </c>
      <c r="D1689" s="66"/>
      <c r="E1689" s="13" t="s">
        <v>3868</v>
      </c>
      <c r="F1689" s="15">
        <v>0.71879999999999999</v>
      </c>
      <c r="G1689" s="16">
        <v>0.43</v>
      </c>
      <c r="H1689" s="16">
        <f>TRUNC(TRUNC(F1689,8)*G1689,2)</f>
        <v>0.3</v>
      </c>
    </row>
    <row r="1690" spans="1:8" ht="38.1" customHeight="1" x14ac:dyDescent="0.25">
      <c r="A1690" s="13" t="s">
        <v>6725</v>
      </c>
      <c r="B1690" s="14" t="s">
        <v>6726</v>
      </c>
      <c r="C1690" s="66" t="s">
        <v>17</v>
      </c>
      <c r="D1690" s="66"/>
      <c r="E1690" s="13" t="s">
        <v>3829</v>
      </c>
      <c r="F1690" s="15">
        <v>0.76229999999999998</v>
      </c>
      <c r="G1690" s="16">
        <v>2.1800000000000002</v>
      </c>
      <c r="H1690" s="16">
        <f>TRUNC(TRUNC(F1690,8)*G1690,2)</f>
        <v>1.66</v>
      </c>
    </row>
    <row r="1691" spans="1:8" ht="18" customHeight="1" x14ac:dyDescent="0.25">
      <c r="A1691" s="8"/>
      <c r="B1691" s="8"/>
      <c r="C1691" s="8"/>
      <c r="D1691" s="8"/>
      <c r="E1691" s="8"/>
      <c r="F1691" s="67" t="s">
        <v>3871</v>
      </c>
      <c r="G1691" s="67"/>
      <c r="H1691" s="17">
        <f>SUM(H1689:H1690)</f>
        <v>1.96</v>
      </c>
    </row>
    <row r="1692" spans="1:8" ht="15" customHeight="1" x14ac:dyDescent="0.25">
      <c r="A1692" s="64" t="s">
        <v>3887</v>
      </c>
      <c r="B1692" s="64"/>
      <c r="C1692" s="65" t="s">
        <v>3</v>
      </c>
      <c r="D1692" s="65"/>
      <c r="E1692" s="12" t="s">
        <v>4</v>
      </c>
      <c r="F1692" s="12" t="s">
        <v>3725</v>
      </c>
      <c r="G1692" s="12" t="s">
        <v>3726</v>
      </c>
      <c r="H1692" s="12" t="s">
        <v>3727</v>
      </c>
    </row>
    <row r="1693" spans="1:8" ht="21" customHeight="1" x14ac:dyDescent="0.25">
      <c r="A1693" s="13" t="s">
        <v>4664</v>
      </c>
      <c r="B1693" s="14" t="s">
        <v>4665</v>
      </c>
      <c r="C1693" s="66" t="s">
        <v>17</v>
      </c>
      <c r="D1693" s="66"/>
      <c r="E1693" s="13" t="s">
        <v>76</v>
      </c>
      <c r="F1693" s="15">
        <v>0.82689999999999997</v>
      </c>
      <c r="G1693" s="16">
        <v>139.88999999999999</v>
      </c>
      <c r="H1693" s="16">
        <f>TRUNC(TRUNC(F1693,8)*G1693,2)</f>
        <v>115.67</v>
      </c>
    </row>
    <row r="1694" spans="1:8" ht="15" customHeight="1" x14ac:dyDescent="0.25">
      <c r="A1694" s="13" t="s">
        <v>5450</v>
      </c>
      <c r="B1694" s="14" t="s">
        <v>5451</v>
      </c>
      <c r="C1694" s="66" t="s">
        <v>17</v>
      </c>
      <c r="D1694" s="66"/>
      <c r="E1694" s="13" t="s">
        <v>740</v>
      </c>
      <c r="F1694" s="15">
        <v>212.01939999999999</v>
      </c>
      <c r="G1694" s="16">
        <v>0.84</v>
      </c>
      <c r="H1694" s="16">
        <f>TRUNC(TRUNC(F1694,8)*G1694,2)</f>
        <v>178.09</v>
      </c>
    </row>
    <row r="1695" spans="1:8" ht="21" customHeight="1" x14ac:dyDescent="0.25">
      <c r="A1695" s="13" t="s">
        <v>5456</v>
      </c>
      <c r="B1695" s="14" t="s">
        <v>5457</v>
      </c>
      <c r="C1695" s="66" t="s">
        <v>17</v>
      </c>
      <c r="D1695" s="66"/>
      <c r="E1695" s="13" t="s">
        <v>76</v>
      </c>
      <c r="F1695" s="15">
        <v>0.57820000000000005</v>
      </c>
      <c r="G1695" s="16">
        <v>116.09</v>
      </c>
      <c r="H1695" s="16">
        <f>TRUNC(TRUNC(F1695,8)*G1695,2)</f>
        <v>67.12</v>
      </c>
    </row>
    <row r="1696" spans="1:8" ht="15" customHeight="1" x14ac:dyDescent="0.25">
      <c r="A1696" s="8"/>
      <c r="B1696" s="8"/>
      <c r="C1696" s="8"/>
      <c r="D1696" s="8"/>
      <c r="E1696" s="8"/>
      <c r="F1696" s="67" t="s">
        <v>3896</v>
      </c>
      <c r="G1696" s="67"/>
      <c r="H1696" s="17">
        <f>SUM(H1693:H1695)</f>
        <v>360.88</v>
      </c>
    </row>
    <row r="1697" spans="1:8" ht="15" customHeight="1" x14ac:dyDescent="0.25">
      <c r="A1697" s="64" t="s">
        <v>3872</v>
      </c>
      <c r="B1697" s="64"/>
      <c r="C1697" s="65" t="s">
        <v>3</v>
      </c>
      <c r="D1697" s="65"/>
      <c r="E1697" s="12" t="s">
        <v>4</v>
      </c>
      <c r="F1697" s="12" t="s">
        <v>3725</v>
      </c>
      <c r="G1697" s="12" t="s">
        <v>3726</v>
      </c>
      <c r="H1697" s="12" t="s">
        <v>3727</v>
      </c>
    </row>
    <row r="1698" spans="1:8" ht="21" customHeight="1" x14ac:dyDescent="0.25">
      <c r="A1698" s="13" t="s">
        <v>6706</v>
      </c>
      <c r="B1698" s="14" t="s">
        <v>6707</v>
      </c>
      <c r="C1698" s="66" t="s">
        <v>17</v>
      </c>
      <c r="D1698" s="66"/>
      <c r="E1698" s="13" t="s">
        <v>25</v>
      </c>
      <c r="F1698" s="15">
        <v>1.4811000000000001</v>
      </c>
      <c r="G1698" s="16">
        <v>40.92</v>
      </c>
      <c r="H1698" s="16">
        <f>TRUNC(TRUNC(F1698,8)*G1698,2)</f>
        <v>60.6</v>
      </c>
    </row>
    <row r="1699" spans="1:8" ht="15" customHeight="1" x14ac:dyDescent="0.25">
      <c r="A1699" s="13" t="s">
        <v>3899</v>
      </c>
      <c r="B1699" s="14" t="s">
        <v>3900</v>
      </c>
      <c r="C1699" s="66" t="s">
        <v>17</v>
      </c>
      <c r="D1699" s="66"/>
      <c r="E1699" s="13" t="s">
        <v>25</v>
      </c>
      <c r="F1699" s="15">
        <v>2.3433000000000002</v>
      </c>
      <c r="G1699" s="16">
        <v>24.37</v>
      </c>
      <c r="H1699" s="16">
        <f>TRUNC(TRUNC(F1699,8)*G1699,2)</f>
        <v>57.1</v>
      </c>
    </row>
    <row r="1700" spans="1:8" ht="18" customHeight="1" x14ac:dyDescent="0.25">
      <c r="A1700" s="8"/>
      <c r="B1700" s="8"/>
      <c r="C1700" s="8"/>
      <c r="D1700" s="8"/>
      <c r="E1700" s="8"/>
      <c r="F1700" s="67" t="s">
        <v>3875</v>
      </c>
      <c r="G1700" s="67"/>
      <c r="H1700" s="17">
        <f>SUM(H1698:H1699)</f>
        <v>117.7</v>
      </c>
    </row>
    <row r="1701" spans="1:8" ht="15" customHeight="1" x14ac:dyDescent="0.25">
      <c r="A1701" s="8"/>
      <c r="B1701" s="8"/>
      <c r="C1701" s="8"/>
      <c r="D1701" s="8"/>
      <c r="E1701" s="8"/>
      <c r="F1701" s="68" t="s">
        <v>3745</v>
      </c>
      <c r="G1701" s="68"/>
      <c r="H1701" s="4">
        <f>ROUND(SUM(H1691,H1696,H1700),2)</f>
        <v>480.54</v>
      </c>
    </row>
    <row r="1702" spans="1:8" ht="9.9499999999999993" customHeight="1" x14ac:dyDescent="0.25">
      <c r="A1702" s="8"/>
      <c r="B1702" s="8"/>
      <c r="C1702" s="8"/>
      <c r="D1702" s="8"/>
      <c r="E1702" s="8"/>
      <c r="F1702" s="62"/>
      <c r="G1702" s="62"/>
      <c r="H1702" s="62"/>
    </row>
    <row r="1703" spans="1:8" ht="20.100000000000001" customHeight="1" x14ac:dyDescent="0.25">
      <c r="A1703" s="63" t="s">
        <v>7064</v>
      </c>
      <c r="B1703" s="63"/>
      <c r="C1703" s="63"/>
      <c r="D1703" s="63"/>
      <c r="E1703" s="63"/>
      <c r="F1703" s="63"/>
      <c r="G1703" s="63"/>
      <c r="H1703" s="63"/>
    </row>
    <row r="1704" spans="1:8" ht="15" customHeight="1" x14ac:dyDescent="0.25">
      <c r="A1704" s="64" t="s">
        <v>3865</v>
      </c>
      <c r="B1704" s="64"/>
      <c r="C1704" s="65" t="s">
        <v>3</v>
      </c>
      <c r="D1704" s="65"/>
      <c r="E1704" s="12" t="s">
        <v>4</v>
      </c>
      <c r="F1704" s="12" t="s">
        <v>3725</v>
      </c>
      <c r="G1704" s="12" t="s">
        <v>3726</v>
      </c>
      <c r="H1704" s="12" t="s">
        <v>3727</v>
      </c>
    </row>
    <row r="1705" spans="1:8" ht="38.1" customHeight="1" x14ac:dyDescent="0.25">
      <c r="A1705" s="13" t="s">
        <v>5287</v>
      </c>
      <c r="B1705" s="14" t="s">
        <v>5288</v>
      </c>
      <c r="C1705" s="66" t="s">
        <v>17</v>
      </c>
      <c r="D1705" s="66"/>
      <c r="E1705" s="13" t="s">
        <v>3868</v>
      </c>
      <c r="F1705" s="15">
        <v>0.6462</v>
      </c>
      <c r="G1705" s="16">
        <v>1.79</v>
      </c>
      <c r="H1705" s="16">
        <f>TRUNC(TRUNC(F1705,8)*G1705,2)</f>
        <v>1.1499999999999999</v>
      </c>
    </row>
    <row r="1706" spans="1:8" ht="38.1" customHeight="1" x14ac:dyDescent="0.25">
      <c r="A1706" s="13" t="s">
        <v>5289</v>
      </c>
      <c r="B1706" s="14" t="s">
        <v>5290</v>
      </c>
      <c r="C1706" s="66" t="s">
        <v>17</v>
      </c>
      <c r="D1706" s="66"/>
      <c r="E1706" s="13" t="s">
        <v>3829</v>
      </c>
      <c r="F1706" s="15">
        <v>0.68530000000000002</v>
      </c>
      <c r="G1706" s="16">
        <v>6.1</v>
      </c>
      <c r="H1706" s="16">
        <f>TRUNC(TRUNC(F1706,8)*G1706,2)</f>
        <v>4.18</v>
      </c>
    </row>
    <row r="1707" spans="1:8" ht="18" customHeight="1" x14ac:dyDescent="0.25">
      <c r="A1707" s="8"/>
      <c r="B1707" s="8"/>
      <c r="C1707" s="8"/>
      <c r="D1707" s="8"/>
      <c r="E1707" s="8"/>
      <c r="F1707" s="67" t="s">
        <v>3871</v>
      </c>
      <c r="G1707" s="67"/>
      <c r="H1707" s="17">
        <f>SUM(H1705:H1706)</f>
        <v>5.33</v>
      </c>
    </row>
    <row r="1708" spans="1:8" ht="15" customHeight="1" x14ac:dyDescent="0.25">
      <c r="A1708" s="64" t="s">
        <v>3887</v>
      </c>
      <c r="B1708" s="64"/>
      <c r="C1708" s="65" t="s">
        <v>3</v>
      </c>
      <c r="D1708" s="65"/>
      <c r="E1708" s="12" t="s">
        <v>4</v>
      </c>
      <c r="F1708" s="12" t="s">
        <v>3725</v>
      </c>
      <c r="G1708" s="12" t="s">
        <v>3726</v>
      </c>
      <c r="H1708" s="12" t="s">
        <v>3727</v>
      </c>
    </row>
    <row r="1709" spans="1:8" ht="21" customHeight="1" x14ac:dyDescent="0.25">
      <c r="A1709" s="13" t="s">
        <v>4664</v>
      </c>
      <c r="B1709" s="14" t="s">
        <v>4665</v>
      </c>
      <c r="C1709" s="66" t="s">
        <v>17</v>
      </c>
      <c r="D1709" s="66"/>
      <c r="E1709" s="13" t="s">
        <v>76</v>
      </c>
      <c r="F1709" s="15">
        <v>0.83250000000000002</v>
      </c>
      <c r="G1709" s="16">
        <v>139.88999999999999</v>
      </c>
      <c r="H1709" s="16">
        <f>TRUNC(TRUNC(F1709,8)*G1709,2)</f>
        <v>116.45</v>
      </c>
    </row>
    <row r="1710" spans="1:8" ht="15" customHeight="1" x14ac:dyDescent="0.25">
      <c r="A1710" s="13" t="s">
        <v>5450</v>
      </c>
      <c r="B1710" s="14" t="s">
        <v>5451</v>
      </c>
      <c r="C1710" s="66" t="s">
        <v>17</v>
      </c>
      <c r="D1710" s="66"/>
      <c r="E1710" s="13" t="s">
        <v>740</v>
      </c>
      <c r="F1710" s="15">
        <v>213.45310000000001</v>
      </c>
      <c r="G1710" s="16">
        <v>0.84</v>
      </c>
      <c r="H1710" s="16">
        <f>TRUNC(TRUNC(F1710,8)*G1710,2)</f>
        <v>179.3</v>
      </c>
    </row>
    <row r="1711" spans="1:8" ht="21" customHeight="1" x14ac:dyDescent="0.25">
      <c r="A1711" s="13" t="s">
        <v>5456</v>
      </c>
      <c r="B1711" s="14" t="s">
        <v>5457</v>
      </c>
      <c r="C1711" s="66" t="s">
        <v>17</v>
      </c>
      <c r="D1711" s="66"/>
      <c r="E1711" s="13" t="s">
        <v>76</v>
      </c>
      <c r="F1711" s="15">
        <v>0.58209999999999995</v>
      </c>
      <c r="G1711" s="16">
        <v>116.09</v>
      </c>
      <c r="H1711" s="16">
        <f>TRUNC(TRUNC(F1711,8)*G1711,2)</f>
        <v>67.569999999999993</v>
      </c>
    </row>
    <row r="1712" spans="1:8" ht="15" customHeight="1" x14ac:dyDescent="0.25">
      <c r="A1712" s="8"/>
      <c r="B1712" s="8"/>
      <c r="C1712" s="8"/>
      <c r="D1712" s="8"/>
      <c r="E1712" s="8"/>
      <c r="F1712" s="67" t="s">
        <v>3896</v>
      </c>
      <c r="G1712" s="67"/>
      <c r="H1712" s="17">
        <f>SUM(H1709:H1711)</f>
        <v>363.32</v>
      </c>
    </row>
    <row r="1713" spans="1:8" ht="15" customHeight="1" x14ac:dyDescent="0.25">
      <c r="A1713" s="64" t="s">
        <v>3872</v>
      </c>
      <c r="B1713" s="64"/>
      <c r="C1713" s="65" t="s">
        <v>3</v>
      </c>
      <c r="D1713" s="65"/>
      <c r="E1713" s="12" t="s">
        <v>4</v>
      </c>
      <c r="F1713" s="12" t="s">
        <v>3725</v>
      </c>
      <c r="G1713" s="12" t="s">
        <v>3726</v>
      </c>
      <c r="H1713" s="12" t="s">
        <v>3727</v>
      </c>
    </row>
    <row r="1714" spans="1:8" ht="21" customHeight="1" x14ac:dyDescent="0.25">
      <c r="A1714" s="13" t="s">
        <v>6706</v>
      </c>
      <c r="B1714" s="14" t="s">
        <v>6707</v>
      </c>
      <c r="C1714" s="66" t="s">
        <v>17</v>
      </c>
      <c r="D1714" s="66"/>
      <c r="E1714" s="13" t="s">
        <v>25</v>
      </c>
      <c r="F1714" s="15">
        <v>1.3314999999999999</v>
      </c>
      <c r="G1714" s="16">
        <v>40.92</v>
      </c>
      <c r="H1714" s="16">
        <f>TRUNC(TRUNC(F1714,8)*G1714,2)</f>
        <v>54.48</v>
      </c>
    </row>
    <row r="1715" spans="1:8" ht="15" customHeight="1" x14ac:dyDescent="0.25">
      <c r="A1715" s="13" t="s">
        <v>3899</v>
      </c>
      <c r="B1715" s="14" t="s">
        <v>3900</v>
      </c>
      <c r="C1715" s="66" t="s">
        <v>17</v>
      </c>
      <c r="D1715" s="66"/>
      <c r="E1715" s="13" t="s">
        <v>25</v>
      </c>
      <c r="F1715" s="15">
        <v>2.1057999999999999</v>
      </c>
      <c r="G1715" s="16">
        <v>24.37</v>
      </c>
      <c r="H1715" s="16">
        <f>TRUNC(TRUNC(F1715,8)*G1715,2)</f>
        <v>51.31</v>
      </c>
    </row>
    <row r="1716" spans="1:8" ht="18" customHeight="1" x14ac:dyDescent="0.25">
      <c r="A1716" s="8"/>
      <c r="B1716" s="8"/>
      <c r="C1716" s="8"/>
      <c r="D1716" s="8"/>
      <c r="E1716" s="8"/>
      <c r="F1716" s="67" t="s">
        <v>3875</v>
      </c>
      <c r="G1716" s="67"/>
      <c r="H1716" s="17">
        <f>SUM(H1714:H1715)</f>
        <v>105.78999999999999</v>
      </c>
    </row>
    <row r="1717" spans="1:8" ht="15" customHeight="1" x14ac:dyDescent="0.25">
      <c r="A1717" s="8"/>
      <c r="B1717" s="8"/>
      <c r="C1717" s="8"/>
      <c r="D1717" s="8"/>
      <c r="E1717" s="8"/>
      <c r="F1717" s="68" t="s">
        <v>3745</v>
      </c>
      <c r="G1717" s="68"/>
      <c r="H1717" s="4">
        <f>ROUND(SUM(H1707,H1712,H1716),2)</f>
        <v>474.44</v>
      </c>
    </row>
    <row r="1718" spans="1:8" ht="9.9499999999999993" customHeight="1" x14ac:dyDescent="0.25">
      <c r="A1718" s="8"/>
      <c r="B1718" s="8"/>
      <c r="C1718" s="8"/>
      <c r="D1718" s="8"/>
      <c r="E1718" s="8"/>
      <c r="F1718" s="62"/>
      <c r="G1718" s="62"/>
      <c r="H1718" s="62"/>
    </row>
    <row r="1719" spans="1:8" ht="20.100000000000001" customHeight="1" x14ac:dyDescent="0.25">
      <c r="A1719" s="63" t="s">
        <v>7065</v>
      </c>
      <c r="B1719" s="63"/>
      <c r="C1719" s="63"/>
      <c r="D1719" s="63"/>
      <c r="E1719" s="63"/>
      <c r="F1719" s="63"/>
      <c r="G1719" s="63"/>
      <c r="H1719" s="63"/>
    </row>
    <row r="1720" spans="1:8" ht="15" customHeight="1" x14ac:dyDescent="0.25">
      <c r="A1720" s="64" t="s">
        <v>3887</v>
      </c>
      <c r="B1720" s="64"/>
      <c r="C1720" s="65" t="s">
        <v>3</v>
      </c>
      <c r="D1720" s="65"/>
      <c r="E1720" s="12" t="s">
        <v>4</v>
      </c>
      <c r="F1720" s="12" t="s">
        <v>3725</v>
      </c>
      <c r="G1720" s="12" t="s">
        <v>3726</v>
      </c>
      <c r="H1720" s="12" t="s">
        <v>3727</v>
      </c>
    </row>
    <row r="1721" spans="1:8" ht="29.1" customHeight="1" x14ac:dyDescent="0.25">
      <c r="A1721" s="13" t="s">
        <v>4952</v>
      </c>
      <c r="B1721" s="14" t="s">
        <v>4953</v>
      </c>
      <c r="C1721" s="66" t="s">
        <v>17</v>
      </c>
      <c r="D1721" s="66"/>
      <c r="E1721" s="13" t="s">
        <v>61</v>
      </c>
      <c r="F1721" s="15">
        <v>2</v>
      </c>
      <c r="G1721" s="16">
        <v>0.2</v>
      </c>
      <c r="H1721" s="16">
        <f>TRUNC(TRUNC(F1721,8)*G1721,2)</f>
        <v>0.4</v>
      </c>
    </row>
    <row r="1722" spans="1:8" ht="21" customHeight="1" x14ac:dyDescent="0.25">
      <c r="A1722" s="13" t="s">
        <v>7066</v>
      </c>
      <c r="B1722" s="14" t="s">
        <v>7067</v>
      </c>
      <c r="C1722" s="66" t="s">
        <v>17</v>
      </c>
      <c r="D1722" s="66"/>
      <c r="E1722" s="13" t="s">
        <v>61</v>
      </c>
      <c r="F1722" s="15">
        <v>1</v>
      </c>
      <c r="G1722" s="16">
        <v>20.57</v>
      </c>
      <c r="H1722" s="16">
        <f>TRUNC(TRUNC(F1722,8)*G1722,2)</f>
        <v>20.57</v>
      </c>
    </row>
    <row r="1723" spans="1:8" ht="15" customHeight="1" x14ac:dyDescent="0.25">
      <c r="A1723" s="8"/>
      <c r="B1723" s="8"/>
      <c r="C1723" s="8"/>
      <c r="D1723" s="8"/>
      <c r="E1723" s="8"/>
      <c r="F1723" s="67" t="s">
        <v>3896</v>
      </c>
      <c r="G1723" s="67"/>
      <c r="H1723" s="17">
        <f>SUM(H1721:H1722)</f>
        <v>20.97</v>
      </c>
    </row>
    <row r="1724" spans="1:8" ht="15" customHeight="1" x14ac:dyDescent="0.25">
      <c r="A1724" s="64" t="s">
        <v>3872</v>
      </c>
      <c r="B1724" s="64"/>
      <c r="C1724" s="65" t="s">
        <v>3</v>
      </c>
      <c r="D1724" s="65"/>
      <c r="E1724" s="12" t="s">
        <v>4</v>
      </c>
      <c r="F1724" s="12" t="s">
        <v>3725</v>
      </c>
      <c r="G1724" s="12" t="s">
        <v>3726</v>
      </c>
      <c r="H1724" s="12" t="s">
        <v>3727</v>
      </c>
    </row>
    <row r="1725" spans="1:8" ht="21" customHeight="1" x14ac:dyDescent="0.25">
      <c r="A1725" s="13" t="s">
        <v>4267</v>
      </c>
      <c r="B1725" s="14" t="s">
        <v>4268</v>
      </c>
      <c r="C1725" s="66" t="s">
        <v>17</v>
      </c>
      <c r="D1725" s="66"/>
      <c r="E1725" s="13" t="s">
        <v>25</v>
      </c>
      <c r="F1725" s="15">
        <v>0.40079999999999999</v>
      </c>
      <c r="G1725" s="16">
        <v>25.56</v>
      </c>
      <c r="H1725" s="16">
        <f>TRUNC(TRUNC(F1725,8)*G1725,2)</f>
        <v>10.24</v>
      </c>
    </row>
    <row r="1726" spans="1:8" ht="15" customHeight="1" x14ac:dyDescent="0.25">
      <c r="A1726" s="13" t="s">
        <v>4269</v>
      </c>
      <c r="B1726" s="14" t="s">
        <v>4270</v>
      </c>
      <c r="C1726" s="66" t="s">
        <v>17</v>
      </c>
      <c r="D1726" s="66"/>
      <c r="E1726" s="13" t="s">
        <v>25</v>
      </c>
      <c r="F1726" s="15">
        <v>0.40079999999999999</v>
      </c>
      <c r="G1726" s="16">
        <v>33.94</v>
      </c>
      <c r="H1726" s="16">
        <f>TRUNC(TRUNC(F1726,8)*G1726,2)</f>
        <v>13.6</v>
      </c>
    </row>
    <row r="1727" spans="1:8" ht="18" customHeight="1" x14ac:dyDescent="0.25">
      <c r="A1727" s="8"/>
      <c r="B1727" s="8"/>
      <c r="C1727" s="8"/>
      <c r="D1727" s="8"/>
      <c r="E1727" s="8"/>
      <c r="F1727" s="67" t="s">
        <v>3875</v>
      </c>
      <c r="G1727" s="67"/>
      <c r="H1727" s="17">
        <f>SUM(H1725:H1726)</f>
        <v>23.84</v>
      </c>
    </row>
    <row r="1728" spans="1:8" ht="15" customHeight="1" x14ac:dyDescent="0.25">
      <c r="A1728" s="8"/>
      <c r="B1728" s="8"/>
      <c r="C1728" s="8"/>
      <c r="D1728" s="8"/>
      <c r="E1728" s="8"/>
      <c r="F1728" s="68" t="s">
        <v>3745</v>
      </c>
      <c r="G1728" s="68"/>
      <c r="H1728" s="4">
        <f>ROUND(SUM(H1723,H1727),2)</f>
        <v>44.81</v>
      </c>
    </row>
    <row r="1729" spans="1:8" ht="9.9499999999999993" customHeight="1" x14ac:dyDescent="0.25">
      <c r="A1729" s="8"/>
      <c r="B1729" s="8"/>
      <c r="C1729" s="8"/>
      <c r="D1729" s="8"/>
      <c r="E1729" s="8"/>
      <c r="F1729" s="62"/>
      <c r="G1729" s="62"/>
      <c r="H1729" s="62"/>
    </row>
    <row r="1730" spans="1:8" ht="20.100000000000001" customHeight="1" x14ac:dyDescent="0.25">
      <c r="A1730" s="63" t="s">
        <v>7068</v>
      </c>
      <c r="B1730" s="63"/>
      <c r="C1730" s="63"/>
      <c r="D1730" s="63"/>
      <c r="E1730" s="63"/>
      <c r="F1730" s="63"/>
      <c r="G1730" s="63"/>
      <c r="H1730" s="63"/>
    </row>
    <row r="1731" spans="1:8" ht="15" customHeight="1" x14ac:dyDescent="0.25">
      <c r="A1731" s="64" t="s">
        <v>3887</v>
      </c>
      <c r="B1731" s="64"/>
      <c r="C1731" s="65" t="s">
        <v>3</v>
      </c>
      <c r="D1731" s="65"/>
      <c r="E1731" s="12" t="s">
        <v>4</v>
      </c>
      <c r="F1731" s="12" t="s">
        <v>3725</v>
      </c>
      <c r="G1731" s="12" t="s">
        <v>3726</v>
      </c>
      <c r="H1731" s="12" t="s">
        <v>3727</v>
      </c>
    </row>
    <row r="1732" spans="1:8" ht="29.1" customHeight="1" x14ac:dyDescent="0.25">
      <c r="A1732" s="13" t="s">
        <v>4952</v>
      </c>
      <c r="B1732" s="14" t="s">
        <v>4953</v>
      </c>
      <c r="C1732" s="66" t="s">
        <v>17</v>
      </c>
      <c r="D1732" s="66"/>
      <c r="E1732" s="13" t="s">
        <v>61</v>
      </c>
      <c r="F1732" s="15">
        <v>2</v>
      </c>
      <c r="G1732" s="16">
        <v>0.2</v>
      </c>
      <c r="H1732" s="16">
        <f>TRUNC(TRUNC(F1732,8)*G1732,2)</f>
        <v>0.4</v>
      </c>
    </row>
    <row r="1733" spans="1:8" ht="21" customHeight="1" x14ac:dyDescent="0.25">
      <c r="A1733" s="13" t="s">
        <v>7069</v>
      </c>
      <c r="B1733" s="14" t="s">
        <v>7070</v>
      </c>
      <c r="C1733" s="66" t="s">
        <v>17</v>
      </c>
      <c r="D1733" s="66"/>
      <c r="E1733" s="13" t="s">
        <v>61</v>
      </c>
      <c r="F1733" s="15">
        <v>1</v>
      </c>
      <c r="G1733" s="16">
        <v>8.74</v>
      </c>
      <c r="H1733" s="16">
        <f>TRUNC(TRUNC(F1733,8)*G1733,2)</f>
        <v>8.74</v>
      </c>
    </row>
    <row r="1734" spans="1:8" ht="15" customHeight="1" x14ac:dyDescent="0.25">
      <c r="A1734" s="8"/>
      <c r="B1734" s="8"/>
      <c r="C1734" s="8"/>
      <c r="D1734" s="8"/>
      <c r="E1734" s="8"/>
      <c r="F1734" s="67" t="s">
        <v>3896</v>
      </c>
      <c r="G1734" s="67"/>
      <c r="H1734" s="17">
        <f>SUM(H1732:H1733)</f>
        <v>9.14</v>
      </c>
    </row>
    <row r="1735" spans="1:8" ht="15" customHeight="1" x14ac:dyDescent="0.25">
      <c r="A1735" s="64" t="s">
        <v>3872</v>
      </c>
      <c r="B1735" s="64"/>
      <c r="C1735" s="65" t="s">
        <v>3</v>
      </c>
      <c r="D1735" s="65"/>
      <c r="E1735" s="12" t="s">
        <v>4</v>
      </c>
      <c r="F1735" s="12" t="s">
        <v>3725</v>
      </c>
      <c r="G1735" s="12" t="s">
        <v>3726</v>
      </c>
      <c r="H1735" s="12" t="s">
        <v>3727</v>
      </c>
    </row>
    <row r="1736" spans="1:8" ht="21" customHeight="1" x14ac:dyDescent="0.25">
      <c r="A1736" s="13" t="s">
        <v>4267</v>
      </c>
      <c r="B1736" s="14" t="s">
        <v>4268</v>
      </c>
      <c r="C1736" s="66" t="s">
        <v>17</v>
      </c>
      <c r="D1736" s="66"/>
      <c r="E1736" s="13" t="s">
        <v>25</v>
      </c>
      <c r="F1736" s="15">
        <v>0.2397</v>
      </c>
      <c r="G1736" s="16">
        <v>25.56</v>
      </c>
      <c r="H1736" s="16">
        <f>TRUNC(TRUNC(F1736,8)*G1736,2)</f>
        <v>6.12</v>
      </c>
    </row>
    <row r="1737" spans="1:8" ht="15" customHeight="1" x14ac:dyDescent="0.25">
      <c r="A1737" s="13" t="s">
        <v>4269</v>
      </c>
      <c r="B1737" s="14" t="s">
        <v>4270</v>
      </c>
      <c r="C1737" s="66" t="s">
        <v>17</v>
      </c>
      <c r="D1737" s="66"/>
      <c r="E1737" s="13" t="s">
        <v>25</v>
      </c>
      <c r="F1737" s="15">
        <v>0.2397</v>
      </c>
      <c r="G1737" s="16">
        <v>33.94</v>
      </c>
      <c r="H1737" s="16">
        <f>TRUNC(TRUNC(F1737,8)*G1737,2)</f>
        <v>8.1300000000000008</v>
      </c>
    </row>
    <row r="1738" spans="1:8" ht="18" customHeight="1" x14ac:dyDescent="0.25">
      <c r="A1738" s="8"/>
      <c r="B1738" s="8"/>
      <c r="C1738" s="8"/>
      <c r="D1738" s="8"/>
      <c r="E1738" s="8"/>
      <c r="F1738" s="67" t="s">
        <v>3875</v>
      </c>
      <c r="G1738" s="67"/>
      <c r="H1738" s="17">
        <f>SUM(H1736:H1737)</f>
        <v>14.25</v>
      </c>
    </row>
    <row r="1739" spans="1:8" ht="15" customHeight="1" x14ac:dyDescent="0.25">
      <c r="A1739" s="8"/>
      <c r="B1739" s="8"/>
      <c r="C1739" s="8"/>
      <c r="D1739" s="8"/>
      <c r="E1739" s="8"/>
      <c r="F1739" s="68" t="s">
        <v>3745</v>
      </c>
      <c r="G1739" s="68"/>
      <c r="H1739" s="4">
        <f>ROUND(SUM(H1734,H1738),2)</f>
        <v>23.39</v>
      </c>
    </row>
    <row r="1740" spans="1:8" ht="9.9499999999999993" customHeight="1" x14ac:dyDescent="0.25">
      <c r="A1740" s="8"/>
      <c r="B1740" s="8"/>
      <c r="C1740" s="8"/>
      <c r="D1740" s="8"/>
      <c r="E1740" s="8"/>
      <c r="F1740" s="62"/>
      <c r="G1740" s="62"/>
      <c r="H1740" s="62"/>
    </row>
    <row r="1741" spans="1:8" ht="20.100000000000001" customHeight="1" x14ac:dyDescent="0.25">
      <c r="A1741" s="63" t="s">
        <v>4956</v>
      </c>
      <c r="B1741" s="63"/>
      <c r="C1741" s="63"/>
      <c r="D1741" s="63"/>
      <c r="E1741" s="63"/>
      <c r="F1741" s="63"/>
      <c r="G1741" s="63"/>
      <c r="H1741" s="63"/>
    </row>
    <row r="1742" spans="1:8" ht="15" customHeight="1" x14ac:dyDescent="0.25">
      <c r="A1742" s="64" t="s">
        <v>3887</v>
      </c>
      <c r="B1742" s="64"/>
      <c r="C1742" s="65" t="s">
        <v>3</v>
      </c>
      <c r="D1742" s="65"/>
      <c r="E1742" s="12" t="s">
        <v>4</v>
      </c>
      <c r="F1742" s="12" t="s">
        <v>3725</v>
      </c>
      <c r="G1742" s="12" t="s">
        <v>3726</v>
      </c>
      <c r="H1742" s="12" t="s">
        <v>3727</v>
      </c>
    </row>
    <row r="1743" spans="1:8" ht="29.1" customHeight="1" x14ac:dyDescent="0.25">
      <c r="A1743" s="13" t="s">
        <v>4952</v>
      </c>
      <c r="B1743" s="14" t="s">
        <v>4953</v>
      </c>
      <c r="C1743" s="66" t="s">
        <v>17</v>
      </c>
      <c r="D1743" s="66"/>
      <c r="E1743" s="13" t="s">
        <v>61</v>
      </c>
      <c r="F1743" s="15">
        <v>2</v>
      </c>
      <c r="G1743" s="16">
        <v>0.2</v>
      </c>
      <c r="H1743" s="16">
        <f>TRUNC(TRUNC(F1743,8)*G1743,2)</f>
        <v>0.4</v>
      </c>
    </row>
    <row r="1744" spans="1:8" ht="15" customHeight="1" x14ac:dyDescent="0.25">
      <c r="A1744" s="13" t="s">
        <v>4957</v>
      </c>
      <c r="B1744" s="14" t="s">
        <v>4958</v>
      </c>
      <c r="C1744" s="66" t="s">
        <v>17</v>
      </c>
      <c r="D1744" s="66"/>
      <c r="E1744" s="13" t="s">
        <v>61</v>
      </c>
      <c r="F1744" s="15">
        <v>1</v>
      </c>
      <c r="G1744" s="16">
        <v>7.67</v>
      </c>
      <c r="H1744" s="16">
        <f>TRUNC(TRUNC(F1744,8)*G1744,2)</f>
        <v>7.67</v>
      </c>
    </row>
    <row r="1745" spans="1:8" ht="15" customHeight="1" x14ac:dyDescent="0.25">
      <c r="A1745" s="8"/>
      <c r="B1745" s="8"/>
      <c r="C1745" s="8"/>
      <c r="D1745" s="8"/>
      <c r="E1745" s="8"/>
      <c r="F1745" s="67" t="s">
        <v>3896</v>
      </c>
      <c r="G1745" s="67"/>
      <c r="H1745" s="17">
        <f>SUM(H1743:H1744)</f>
        <v>8.07</v>
      </c>
    </row>
    <row r="1746" spans="1:8" ht="15" customHeight="1" x14ac:dyDescent="0.25">
      <c r="A1746" s="64" t="s">
        <v>3872</v>
      </c>
      <c r="B1746" s="64"/>
      <c r="C1746" s="65" t="s">
        <v>3</v>
      </c>
      <c r="D1746" s="65"/>
      <c r="E1746" s="12" t="s">
        <v>4</v>
      </c>
      <c r="F1746" s="12" t="s">
        <v>3725</v>
      </c>
      <c r="G1746" s="12" t="s">
        <v>3726</v>
      </c>
      <c r="H1746" s="12" t="s">
        <v>3727</v>
      </c>
    </row>
    <row r="1747" spans="1:8" ht="21" customHeight="1" x14ac:dyDescent="0.25">
      <c r="A1747" s="13" t="s">
        <v>4267</v>
      </c>
      <c r="B1747" s="14" t="s">
        <v>4268</v>
      </c>
      <c r="C1747" s="66" t="s">
        <v>17</v>
      </c>
      <c r="D1747" s="66"/>
      <c r="E1747" s="13" t="s">
        <v>25</v>
      </c>
      <c r="F1747" s="15">
        <v>0.2397</v>
      </c>
      <c r="G1747" s="16">
        <v>25.56</v>
      </c>
      <c r="H1747" s="16">
        <f>TRUNC(TRUNC(F1747,8)*G1747,2)</f>
        <v>6.12</v>
      </c>
    </row>
    <row r="1748" spans="1:8" ht="15" customHeight="1" x14ac:dyDescent="0.25">
      <c r="A1748" s="13" t="s">
        <v>4269</v>
      </c>
      <c r="B1748" s="14" t="s">
        <v>4270</v>
      </c>
      <c r="C1748" s="66" t="s">
        <v>17</v>
      </c>
      <c r="D1748" s="66"/>
      <c r="E1748" s="13" t="s">
        <v>25</v>
      </c>
      <c r="F1748" s="15">
        <v>0.2397</v>
      </c>
      <c r="G1748" s="16">
        <v>33.94</v>
      </c>
      <c r="H1748" s="16">
        <f>TRUNC(TRUNC(F1748,8)*G1748,2)</f>
        <v>8.1300000000000008</v>
      </c>
    </row>
    <row r="1749" spans="1:8" ht="18" customHeight="1" x14ac:dyDescent="0.25">
      <c r="A1749" s="8"/>
      <c r="B1749" s="8"/>
      <c r="C1749" s="8"/>
      <c r="D1749" s="8"/>
      <c r="E1749" s="8"/>
      <c r="F1749" s="67" t="s">
        <v>3875</v>
      </c>
      <c r="G1749" s="67"/>
      <c r="H1749" s="17">
        <f>SUM(H1747:H1748)</f>
        <v>14.25</v>
      </c>
    </row>
    <row r="1750" spans="1:8" ht="15" customHeight="1" x14ac:dyDescent="0.25">
      <c r="A1750" s="8"/>
      <c r="B1750" s="8"/>
      <c r="C1750" s="8"/>
      <c r="D1750" s="8"/>
      <c r="E1750" s="8"/>
      <c r="F1750" s="68" t="s">
        <v>3745</v>
      </c>
      <c r="G1750" s="68"/>
      <c r="H1750" s="4">
        <f>ROUND(SUM(H1745,H1749),2)</f>
        <v>22.32</v>
      </c>
    </row>
    <row r="1751" spans="1:8" ht="9.9499999999999993" customHeight="1" x14ac:dyDescent="0.25">
      <c r="A1751" s="8"/>
      <c r="B1751" s="8"/>
      <c r="C1751" s="8"/>
      <c r="D1751" s="8"/>
      <c r="E1751" s="8"/>
      <c r="F1751" s="62"/>
      <c r="G1751" s="62"/>
      <c r="H1751" s="62"/>
    </row>
    <row r="1752" spans="1:8" ht="20.100000000000001" customHeight="1" x14ac:dyDescent="0.25">
      <c r="A1752" s="63" t="s">
        <v>7071</v>
      </c>
      <c r="B1752" s="63"/>
      <c r="C1752" s="63"/>
      <c r="D1752" s="63"/>
      <c r="E1752" s="63"/>
      <c r="F1752" s="63"/>
      <c r="G1752" s="63"/>
      <c r="H1752" s="63"/>
    </row>
    <row r="1753" spans="1:8" ht="15" customHeight="1" x14ac:dyDescent="0.25">
      <c r="A1753" s="64" t="s">
        <v>3741</v>
      </c>
      <c r="B1753" s="64"/>
      <c r="C1753" s="65" t="s">
        <v>3</v>
      </c>
      <c r="D1753" s="65"/>
      <c r="E1753" s="12" t="s">
        <v>4</v>
      </c>
      <c r="F1753" s="12" t="s">
        <v>3725</v>
      </c>
      <c r="G1753" s="12" t="s">
        <v>3726</v>
      </c>
      <c r="H1753" s="12" t="s">
        <v>3727</v>
      </c>
    </row>
    <row r="1754" spans="1:8" ht="38.1" customHeight="1" x14ac:dyDescent="0.25">
      <c r="A1754" s="13" t="s">
        <v>7072</v>
      </c>
      <c r="B1754" s="14" t="s">
        <v>7073</v>
      </c>
      <c r="C1754" s="66" t="s">
        <v>17</v>
      </c>
      <c r="D1754" s="66"/>
      <c r="E1754" s="13" t="s">
        <v>25</v>
      </c>
      <c r="F1754" s="15">
        <v>1</v>
      </c>
      <c r="G1754" s="16">
        <v>0.44</v>
      </c>
      <c r="H1754" s="16">
        <f>TRUNC(TRUNC(F1754,8)*G1754,2)</f>
        <v>0.44</v>
      </c>
    </row>
    <row r="1755" spans="1:8" ht="38.1" customHeight="1" x14ac:dyDescent="0.25">
      <c r="A1755" s="13" t="s">
        <v>7074</v>
      </c>
      <c r="B1755" s="14" t="s">
        <v>7075</v>
      </c>
      <c r="C1755" s="66" t="s">
        <v>17</v>
      </c>
      <c r="D1755" s="66"/>
      <c r="E1755" s="13" t="s">
        <v>25</v>
      </c>
      <c r="F1755" s="15">
        <v>1</v>
      </c>
      <c r="G1755" s="16">
        <v>0.09</v>
      </c>
      <c r="H1755" s="16">
        <f>TRUNC(TRUNC(F1755,8)*G1755,2)</f>
        <v>0.09</v>
      </c>
    </row>
    <row r="1756" spans="1:8" ht="15" customHeight="1" x14ac:dyDescent="0.25">
      <c r="A1756" s="8"/>
      <c r="B1756" s="8"/>
      <c r="C1756" s="8"/>
      <c r="D1756" s="8"/>
      <c r="E1756" s="8"/>
      <c r="F1756" s="67" t="s">
        <v>3744</v>
      </c>
      <c r="G1756" s="67"/>
      <c r="H1756" s="17">
        <f>SUM(H1754:H1755)</f>
        <v>0.53</v>
      </c>
    </row>
    <row r="1757" spans="1:8" ht="15" customHeight="1" x14ac:dyDescent="0.25">
      <c r="A1757" s="8"/>
      <c r="B1757" s="8"/>
      <c r="C1757" s="8"/>
      <c r="D1757" s="8"/>
      <c r="E1757" s="8"/>
      <c r="F1757" s="68" t="s">
        <v>3745</v>
      </c>
      <c r="G1757" s="68"/>
      <c r="H1757" s="4">
        <f>ROUND(SUM(H1756),2)</f>
        <v>0.53</v>
      </c>
    </row>
    <row r="1758" spans="1:8" ht="9.9499999999999993" customHeight="1" x14ac:dyDescent="0.25">
      <c r="A1758" s="8"/>
      <c r="B1758" s="8"/>
      <c r="C1758" s="8"/>
      <c r="D1758" s="8"/>
      <c r="E1758" s="8"/>
      <c r="F1758" s="62"/>
      <c r="G1758" s="62"/>
      <c r="H1758" s="62"/>
    </row>
    <row r="1759" spans="1:8" ht="20.100000000000001" customHeight="1" x14ac:dyDescent="0.25">
      <c r="A1759" s="63" t="s">
        <v>7076</v>
      </c>
      <c r="B1759" s="63"/>
      <c r="C1759" s="63"/>
      <c r="D1759" s="63"/>
      <c r="E1759" s="63"/>
      <c r="F1759" s="63"/>
      <c r="G1759" s="63"/>
      <c r="H1759" s="63"/>
    </row>
    <row r="1760" spans="1:8" ht="15" customHeight="1" x14ac:dyDescent="0.25">
      <c r="A1760" s="64" t="s">
        <v>3741</v>
      </c>
      <c r="B1760" s="64"/>
      <c r="C1760" s="65" t="s">
        <v>3</v>
      </c>
      <c r="D1760" s="65"/>
      <c r="E1760" s="12" t="s">
        <v>4</v>
      </c>
      <c r="F1760" s="12" t="s">
        <v>3725</v>
      </c>
      <c r="G1760" s="12" t="s">
        <v>3726</v>
      </c>
      <c r="H1760" s="12" t="s">
        <v>3727</v>
      </c>
    </row>
    <row r="1761" spans="1:8" ht="38.1" customHeight="1" x14ac:dyDescent="0.25">
      <c r="A1761" s="13" t="s">
        <v>7072</v>
      </c>
      <c r="B1761" s="14" t="s">
        <v>7073</v>
      </c>
      <c r="C1761" s="66" t="s">
        <v>17</v>
      </c>
      <c r="D1761" s="66"/>
      <c r="E1761" s="13" t="s">
        <v>25</v>
      </c>
      <c r="F1761" s="15">
        <v>1</v>
      </c>
      <c r="G1761" s="16">
        <v>0.44</v>
      </c>
      <c r="H1761" s="16">
        <f>TRUNC(TRUNC(F1761,8)*G1761,2)</f>
        <v>0.44</v>
      </c>
    </row>
    <row r="1762" spans="1:8" ht="38.1" customHeight="1" x14ac:dyDescent="0.25">
      <c r="A1762" s="13" t="s">
        <v>7074</v>
      </c>
      <c r="B1762" s="14" t="s">
        <v>7075</v>
      </c>
      <c r="C1762" s="66" t="s">
        <v>17</v>
      </c>
      <c r="D1762" s="66"/>
      <c r="E1762" s="13" t="s">
        <v>25</v>
      </c>
      <c r="F1762" s="15">
        <v>1</v>
      </c>
      <c r="G1762" s="16">
        <v>0.09</v>
      </c>
      <c r="H1762" s="16">
        <f>TRUNC(TRUNC(F1762,8)*G1762,2)</f>
        <v>0.09</v>
      </c>
    </row>
    <row r="1763" spans="1:8" ht="38.1" customHeight="1" x14ac:dyDescent="0.25">
      <c r="A1763" s="13" t="s">
        <v>7077</v>
      </c>
      <c r="B1763" s="14" t="s">
        <v>7078</v>
      </c>
      <c r="C1763" s="66" t="s">
        <v>17</v>
      </c>
      <c r="D1763" s="66"/>
      <c r="E1763" s="13" t="s">
        <v>25</v>
      </c>
      <c r="F1763" s="15">
        <v>1</v>
      </c>
      <c r="G1763" s="16">
        <v>0.55000000000000004</v>
      </c>
      <c r="H1763" s="16">
        <f>TRUNC(TRUNC(F1763,8)*G1763,2)</f>
        <v>0.55000000000000004</v>
      </c>
    </row>
    <row r="1764" spans="1:8" ht="45.95" customHeight="1" x14ac:dyDescent="0.25">
      <c r="A1764" s="13" t="s">
        <v>7079</v>
      </c>
      <c r="B1764" s="14" t="s">
        <v>7080</v>
      </c>
      <c r="C1764" s="66" t="s">
        <v>17</v>
      </c>
      <c r="D1764" s="66"/>
      <c r="E1764" s="13" t="s">
        <v>25</v>
      </c>
      <c r="F1764" s="15">
        <v>1</v>
      </c>
      <c r="G1764" s="16">
        <v>9.1</v>
      </c>
      <c r="H1764" s="16">
        <f>TRUNC(TRUNC(F1764,8)*G1764,2)</f>
        <v>9.1</v>
      </c>
    </row>
    <row r="1765" spans="1:8" ht="15" customHeight="1" x14ac:dyDescent="0.25">
      <c r="A1765" s="8"/>
      <c r="B1765" s="8"/>
      <c r="C1765" s="8"/>
      <c r="D1765" s="8"/>
      <c r="E1765" s="8"/>
      <c r="F1765" s="67" t="s">
        <v>3744</v>
      </c>
      <c r="G1765" s="67"/>
      <c r="H1765" s="17">
        <f>SUM(H1761:H1764)</f>
        <v>10.18</v>
      </c>
    </row>
    <row r="1766" spans="1:8" ht="15" customHeight="1" x14ac:dyDescent="0.25">
      <c r="A1766" s="8"/>
      <c r="B1766" s="8"/>
      <c r="C1766" s="8"/>
      <c r="D1766" s="8"/>
      <c r="E1766" s="8"/>
      <c r="F1766" s="68" t="s">
        <v>3745</v>
      </c>
      <c r="G1766" s="68"/>
      <c r="H1766" s="4">
        <f>ROUND(SUM(H1765),2)</f>
        <v>10.18</v>
      </c>
    </row>
    <row r="1767" spans="1:8" ht="9.9499999999999993" customHeight="1" x14ac:dyDescent="0.25">
      <c r="A1767" s="8"/>
      <c r="B1767" s="8"/>
      <c r="C1767" s="8"/>
      <c r="D1767" s="8"/>
      <c r="E1767" s="8"/>
      <c r="F1767" s="62"/>
      <c r="G1767" s="62"/>
      <c r="H1767" s="62"/>
    </row>
    <row r="1768" spans="1:8" ht="20.100000000000001" customHeight="1" x14ac:dyDescent="0.25">
      <c r="A1768" s="63" t="s">
        <v>7081</v>
      </c>
      <c r="B1768" s="63"/>
      <c r="C1768" s="63"/>
      <c r="D1768" s="63"/>
      <c r="E1768" s="63"/>
      <c r="F1768" s="63"/>
      <c r="G1768" s="63"/>
      <c r="H1768" s="63"/>
    </row>
    <row r="1769" spans="1:8" ht="15" customHeight="1" x14ac:dyDescent="0.25">
      <c r="A1769" s="64" t="s">
        <v>3825</v>
      </c>
      <c r="B1769" s="64"/>
      <c r="C1769" s="65" t="s">
        <v>3</v>
      </c>
      <c r="D1769" s="65"/>
      <c r="E1769" s="12" t="s">
        <v>4</v>
      </c>
      <c r="F1769" s="12" t="s">
        <v>3725</v>
      </c>
      <c r="G1769" s="12" t="s">
        <v>3726</v>
      </c>
      <c r="H1769" s="12" t="s">
        <v>3727</v>
      </c>
    </row>
    <row r="1770" spans="1:8" ht="29.1" customHeight="1" x14ac:dyDescent="0.25">
      <c r="A1770" s="13" t="s">
        <v>7082</v>
      </c>
      <c r="B1770" s="14" t="s">
        <v>7083</v>
      </c>
      <c r="C1770" s="66" t="s">
        <v>17</v>
      </c>
      <c r="D1770" s="66"/>
      <c r="E1770" s="13" t="s">
        <v>61</v>
      </c>
      <c r="F1770" s="15">
        <v>6.3999999999999997E-5</v>
      </c>
      <c r="G1770" s="16">
        <v>6747.42</v>
      </c>
      <c r="H1770" s="16">
        <f>TRUNC(TRUNC(F1770,8)*G1770,2)</f>
        <v>0.43</v>
      </c>
    </row>
    <row r="1771" spans="1:8" ht="15" customHeight="1" x14ac:dyDescent="0.25">
      <c r="A1771" s="8"/>
      <c r="B1771" s="8"/>
      <c r="C1771" s="8"/>
      <c r="D1771" s="8"/>
      <c r="E1771" s="8"/>
      <c r="F1771" s="67" t="s">
        <v>3830</v>
      </c>
      <c r="G1771" s="67"/>
      <c r="H1771" s="17">
        <f>SUM(H1770:H1770)</f>
        <v>0.43</v>
      </c>
    </row>
    <row r="1772" spans="1:8" ht="15" customHeight="1" x14ac:dyDescent="0.25">
      <c r="A1772" s="64" t="s">
        <v>3887</v>
      </c>
      <c r="B1772" s="64"/>
      <c r="C1772" s="65" t="s">
        <v>3</v>
      </c>
      <c r="D1772" s="65"/>
      <c r="E1772" s="12" t="s">
        <v>4</v>
      </c>
      <c r="F1772" s="12" t="s">
        <v>3725</v>
      </c>
      <c r="G1772" s="12" t="s">
        <v>3726</v>
      </c>
      <c r="H1772" s="12" t="s">
        <v>3727</v>
      </c>
    </row>
    <row r="1773" spans="1:8" ht="29.1" customHeight="1" x14ac:dyDescent="0.25">
      <c r="A1773" s="13" t="s">
        <v>7084</v>
      </c>
      <c r="B1773" s="14" t="s">
        <v>7085</v>
      </c>
      <c r="C1773" s="66" t="s">
        <v>17</v>
      </c>
      <c r="D1773" s="66"/>
      <c r="E1773" s="13" t="s">
        <v>61</v>
      </c>
      <c r="F1773" s="15">
        <v>6.3999999999999997E-5</v>
      </c>
      <c r="G1773" s="16">
        <v>253.95</v>
      </c>
      <c r="H1773" s="16">
        <f>TRUNC(TRUNC(F1773,8)*G1773,2)</f>
        <v>0.01</v>
      </c>
    </row>
    <row r="1774" spans="1:8" ht="15" customHeight="1" x14ac:dyDescent="0.25">
      <c r="A1774" s="8"/>
      <c r="B1774" s="8"/>
      <c r="C1774" s="8"/>
      <c r="D1774" s="8"/>
      <c r="E1774" s="8"/>
      <c r="F1774" s="67" t="s">
        <v>3896</v>
      </c>
      <c r="G1774" s="67"/>
      <c r="H1774" s="17">
        <f>SUM(H1773:H1773)</f>
        <v>0.01</v>
      </c>
    </row>
    <row r="1775" spans="1:8" ht="15" customHeight="1" x14ac:dyDescent="0.25">
      <c r="A1775" s="8"/>
      <c r="B1775" s="8"/>
      <c r="C1775" s="8"/>
      <c r="D1775" s="8"/>
      <c r="E1775" s="8"/>
      <c r="F1775" s="68" t="s">
        <v>3745</v>
      </c>
      <c r="G1775" s="68"/>
      <c r="H1775" s="4">
        <f>ROUND(SUM(H1771,H1774),2)</f>
        <v>0.44</v>
      </c>
    </row>
    <row r="1776" spans="1:8" ht="9.9499999999999993" customHeight="1" x14ac:dyDescent="0.25">
      <c r="A1776" s="8"/>
      <c r="B1776" s="8"/>
      <c r="C1776" s="8"/>
      <c r="D1776" s="8"/>
      <c r="E1776" s="8"/>
      <c r="F1776" s="62"/>
      <c r="G1776" s="62"/>
      <c r="H1776" s="62"/>
    </row>
    <row r="1777" spans="1:8" ht="20.100000000000001" customHeight="1" x14ac:dyDescent="0.25">
      <c r="A1777" s="63" t="s">
        <v>7086</v>
      </c>
      <c r="B1777" s="63"/>
      <c r="C1777" s="63"/>
      <c r="D1777" s="63"/>
      <c r="E1777" s="63"/>
      <c r="F1777" s="63"/>
      <c r="G1777" s="63"/>
      <c r="H1777" s="63"/>
    </row>
    <row r="1778" spans="1:8" ht="15" customHeight="1" x14ac:dyDescent="0.25">
      <c r="A1778" s="64" t="s">
        <v>3825</v>
      </c>
      <c r="B1778" s="64"/>
      <c r="C1778" s="65" t="s">
        <v>3</v>
      </c>
      <c r="D1778" s="65"/>
      <c r="E1778" s="12" t="s">
        <v>4</v>
      </c>
      <c r="F1778" s="12" t="s">
        <v>3725</v>
      </c>
      <c r="G1778" s="12" t="s">
        <v>3726</v>
      </c>
      <c r="H1778" s="12" t="s">
        <v>3727</v>
      </c>
    </row>
    <row r="1779" spans="1:8" ht="29.1" customHeight="1" x14ac:dyDescent="0.25">
      <c r="A1779" s="13" t="s">
        <v>7082</v>
      </c>
      <c r="B1779" s="14" t="s">
        <v>7083</v>
      </c>
      <c r="C1779" s="66" t="s">
        <v>17</v>
      </c>
      <c r="D1779" s="66"/>
      <c r="E1779" s="13" t="s">
        <v>61</v>
      </c>
      <c r="F1779" s="15">
        <v>1.4800000000000001E-5</v>
      </c>
      <c r="G1779" s="16">
        <v>6747.42</v>
      </c>
      <c r="H1779" s="16">
        <f>TRUNC(TRUNC(F1779,8)*G1779,2)</f>
        <v>0.09</v>
      </c>
    </row>
    <row r="1780" spans="1:8" ht="15" customHeight="1" x14ac:dyDescent="0.25">
      <c r="A1780" s="8"/>
      <c r="B1780" s="8"/>
      <c r="C1780" s="8"/>
      <c r="D1780" s="8"/>
      <c r="E1780" s="8"/>
      <c r="F1780" s="67" t="s">
        <v>3830</v>
      </c>
      <c r="G1780" s="67"/>
      <c r="H1780" s="17">
        <f>SUM(H1779:H1779)</f>
        <v>0.09</v>
      </c>
    </row>
    <row r="1781" spans="1:8" ht="15" customHeight="1" x14ac:dyDescent="0.25">
      <c r="A1781" s="8"/>
      <c r="B1781" s="8"/>
      <c r="C1781" s="8"/>
      <c r="D1781" s="8"/>
      <c r="E1781" s="8"/>
      <c r="F1781" s="68" t="s">
        <v>3745</v>
      </c>
      <c r="G1781" s="68"/>
      <c r="H1781" s="4">
        <f>ROUND(SUM(H1780),2)</f>
        <v>0.09</v>
      </c>
    </row>
    <row r="1782" spans="1:8" ht="9.9499999999999993" customHeight="1" x14ac:dyDescent="0.25">
      <c r="A1782" s="8"/>
      <c r="B1782" s="8"/>
      <c r="C1782" s="8"/>
      <c r="D1782" s="8"/>
      <c r="E1782" s="8"/>
      <c r="F1782" s="62"/>
      <c r="G1782" s="62"/>
      <c r="H1782" s="62"/>
    </row>
    <row r="1783" spans="1:8" ht="20.100000000000001" customHeight="1" x14ac:dyDescent="0.25">
      <c r="A1783" s="63" t="s">
        <v>7087</v>
      </c>
      <c r="B1783" s="63"/>
      <c r="C1783" s="63"/>
      <c r="D1783" s="63"/>
      <c r="E1783" s="63"/>
      <c r="F1783" s="63"/>
      <c r="G1783" s="63"/>
      <c r="H1783" s="63"/>
    </row>
    <row r="1784" spans="1:8" ht="15" customHeight="1" x14ac:dyDescent="0.25">
      <c r="A1784" s="64" t="s">
        <v>3825</v>
      </c>
      <c r="B1784" s="64"/>
      <c r="C1784" s="65" t="s">
        <v>3</v>
      </c>
      <c r="D1784" s="65"/>
      <c r="E1784" s="12" t="s">
        <v>4</v>
      </c>
      <c r="F1784" s="12" t="s">
        <v>3725</v>
      </c>
      <c r="G1784" s="12" t="s">
        <v>3726</v>
      </c>
      <c r="H1784" s="12" t="s">
        <v>3727</v>
      </c>
    </row>
    <row r="1785" spans="1:8" ht="29.1" customHeight="1" x14ac:dyDescent="0.25">
      <c r="A1785" s="13" t="s">
        <v>7082</v>
      </c>
      <c r="B1785" s="14" t="s">
        <v>7083</v>
      </c>
      <c r="C1785" s="66" t="s">
        <v>17</v>
      </c>
      <c r="D1785" s="66"/>
      <c r="E1785" s="13" t="s">
        <v>61</v>
      </c>
      <c r="F1785" s="15">
        <v>8.0000000000000007E-5</v>
      </c>
      <c r="G1785" s="16">
        <v>6747.42</v>
      </c>
      <c r="H1785" s="16">
        <f>TRUNC(TRUNC(F1785,8)*G1785,2)</f>
        <v>0.53</v>
      </c>
    </row>
    <row r="1786" spans="1:8" ht="15" customHeight="1" x14ac:dyDescent="0.25">
      <c r="A1786" s="8"/>
      <c r="B1786" s="8"/>
      <c r="C1786" s="8"/>
      <c r="D1786" s="8"/>
      <c r="E1786" s="8"/>
      <c r="F1786" s="67" t="s">
        <v>3830</v>
      </c>
      <c r="G1786" s="67"/>
      <c r="H1786" s="17">
        <f>SUM(H1785:H1785)</f>
        <v>0.53</v>
      </c>
    </row>
    <row r="1787" spans="1:8" ht="15" customHeight="1" x14ac:dyDescent="0.25">
      <c r="A1787" s="64" t="s">
        <v>3887</v>
      </c>
      <c r="B1787" s="64"/>
      <c r="C1787" s="65" t="s">
        <v>3</v>
      </c>
      <c r="D1787" s="65"/>
      <c r="E1787" s="12" t="s">
        <v>4</v>
      </c>
      <c r="F1787" s="12" t="s">
        <v>3725</v>
      </c>
      <c r="G1787" s="12" t="s">
        <v>3726</v>
      </c>
      <c r="H1787" s="12" t="s">
        <v>3727</v>
      </c>
    </row>
    <row r="1788" spans="1:8" ht="29.1" customHeight="1" x14ac:dyDescent="0.25">
      <c r="A1788" s="13" t="s">
        <v>7084</v>
      </c>
      <c r="B1788" s="14" t="s">
        <v>7085</v>
      </c>
      <c r="C1788" s="66" t="s">
        <v>17</v>
      </c>
      <c r="D1788" s="66"/>
      <c r="E1788" s="13" t="s">
        <v>61</v>
      </c>
      <c r="F1788" s="15">
        <v>8.0000000000000007E-5</v>
      </c>
      <c r="G1788" s="16">
        <v>253.95</v>
      </c>
      <c r="H1788" s="16">
        <f>TRUNC(TRUNC(F1788,8)*G1788,2)</f>
        <v>0.02</v>
      </c>
    </row>
    <row r="1789" spans="1:8" ht="15" customHeight="1" x14ac:dyDescent="0.25">
      <c r="A1789" s="8"/>
      <c r="B1789" s="8"/>
      <c r="C1789" s="8"/>
      <c r="D1789" s="8"/>
      <c r="E1789" s="8"/>
      <c r="F1789" s="67" t="s">
        <v>3896</v>
      </c>
      <c r="G1789" s="67"/>
      <c r="H1789" s="17">
        <f>SUM(H1788:H1788)</f>
        <v>0.02</v>
      </c>
    </row>
    <row r="1790" spans="1:8" ht="15" customHeight="1" x14ac:dyDescent="0.25">
      <c r="A1790" s="8"/>
      <c r="B1790" s="8"/>
      <c r="C1790" s="8"/>
      <c r="D1790" s="8"/>
      <c r="E1790" s="8"/>
      <c r="F1790" s="68" t="s">
        <v>3745</v>
      </c>
      <c r="G1790" s="68"/>
      <c r="H1790" s="4">
        <f>ROUND(SUM(H1786,H1789),2)</f>
        <v>0.55000000000000004</v>
      </c>
    </row>
    <row r="1791" spans="1:8" ht="9.9499999999999993" customHeight="1" x14ac:dyDescent="0.25">
      <c r="A1791" s="8"/>
      <c r="B1791" s="8"/>
      <c r="C1791" s="8"/>
      <c r="D1791" s="8"/>
      <c r="E1791" s="8"/>
      <c r="F1791" s="62"/>
      <c r="G1791" s="62"/>
      <c r="H1791" s="62"/>
    </row>
    <row r="1792" spans="1:8" ht="20.100000000000001" customHeight="1" x14ac:dyDescent="0.25">
      <c r="A1792" s="63" t="s">
        <v>7088</v>
      </c>
      <c r="B1792" s="63"/>
      <c r="C1792" s="63"/>
      <c r="D1792" s="63"/>
      <c r="E1792" s="63"/>
      <c r="F1792" s="63"/>
      <c r="G1792" s="63"/>
      <c r="H1792" s="63"/>
    </row>
    <row r="1793" spans="1:8" ht="15" customHeight="1" x14ac:dyDescent="0.25">
      <c r="A1793" s="64" t="s">
        <v>3887</v>
      </c>
      <c r="B1793" s="64"/>
      <c r="C1793" s="65" t="s">
        <v>3</v>
      </c>
      <c r="D1793" s="65"/>
      <c r="E1793" s="12" t="s">
        <v>4</v>
      </c>
      <c r="F1793" s="12" t="s">
        <v>3725</v>
      </c>
      <c r="G1793" s="12" t="s">
        <v>3726</v>
      </c>
      <c r="H1793" s="12" t="s">
        <v>3727</v>
      </c>
    </row>
    <row r="1794" spans="1:8" ht="15" customHeight="1" x14ac:dyDescent="0.25">
      <c r="A1794" s="13" t="s">
        <v>7030</v>
      </c>
      <c r="B1794" s="14" t="s">
        <v>7031</v>
      </c>
      <c r="C1794" s="66" t="s">
        <v>17</v>
      </c>
      <c r="D1794" s="66"/>
      <c r="E1794" s="13" t="s">
        <v>4149</v>
      </c>
      <c r="F1794" s="15">
        <v>1.45</v>
      </c>
      <c r="G1794" s="16">
        <v>6.28</v>
      </c>
      <c r="H1794" s="16">
        <f>TRUNC(TRUNC(F1794,8)*G1794,2)</f>
        <v>9.1</v>
      </c>
    </row>
    <row r="1795" spans="1:8" ht="15" customHeight="1" x14ac:dyDescent="0.25">
      <c r="A1795" s="8"/>
      <c r="B1795" s="8"/>
      <c r="C1795" s="8"/>
      <c r="D1795" s="8"/>
      <c r="E1795" s="8"/>
      <c r="F1795" s="67" t="s">
        <v>3896</v>
      </c>
      <c r="G1795" s="67"/>
      <c r="H1795" s="17">
        <f>SUM(H1794:H1794)</f>
        <v>9.1</v>
      </c>
    </row>
    <row r="1796" spans="1:8" ht="15" customHeight="1" x14ac:dyDescent="0.25">
      <c r="A1796" s="8"/>
      <c r="B1796" s="8"/>
      <c r="C1796" s="8"/>
      <c r="D1796" s="8"/>
      <c r="E1796" s="8"/>
      <c r="F1796" s="68" t="s">
        <v>3745</v>
      </c>
      <c r="G1796" s="68"/>
      <c r="H1796" s="4">
        <f>ROUND(SUM(H1795),2)</f>
        <v>9.1</v>
      </c>
    </row>
    <row r="1797" spans="1:8" ht="9.9499999999999993" customHeight="1" x14ac:dyDescent="0.25">
      <c r="A1797" s="8"/>
      <c r="B1797" s="8"/>
      <c r="C1797" s="8"/>
      <c r="D1797" s="8"/>
      <c r="E1797" s="8"/>
      <c r="F1797" s="62"/>
      <c r="G1797" s="62"/>
      <c r="H1797" s="62"/>
    </row>
    <row r="1798" spans="1:8" ht="20.100000000000001" customHeight="1" x14ac:dyDescent="0.25">
      <c r="A1798" s="63" t="s">
        <v>7089</v>
      </c>
      <c r="B1798" s="63"/>
      <c r="C1798" s="63"/>
      <c r="D1798" s="63"/>
      <c r="E1798" s="63"/>
      <c r="F1798" s="63"/>
      <c r="G1798" s="63"/>
      <c r="H1798" s="63"/>
    </row>
    <row r="1799" spans="1:8" ht="15" customHeight="1" x14ac:dyDescent="0.25">
      <c r="A1799" s="64" t="s">
        <v>3887</v>
      </c>
      <c r="B1799" s="64"/>
      <c r="C1799" s="65" t="s">
        <v>3</v>
      </c>
      <c r="D1799" s="65"/>
      <c r="E1799" s="12" t="s">
        <v>4</v>
      </c>
      <c r="F1799" s="12" t="s">
        <v>3725</v>
      </c>
      <c r="G1799" s="12" t="s">
        <v>3726</v>
      </c>
      <c r="H1799" s="12" t="s">
        <v>3727</v>
      </c>
    </row>
    <row r="1800" spans="1:8" ht="15" customHeight="1" x14ac:dyDescent="0.25">
      <c r="A1800" s="13" t="s">
        <v>5384</v>
      </c>
      <c r="B1800" s="14" t="s">
        <v>5385</v>
      </c>
      <c r="C1800" s="66" t="s">
        <v>17</v>
      </c>
      <c r="D1800" s="66"/>
      <c r="E1800" s="13" t="s">
        <v>740</v>
      </c>
      <c r="F1800" s="15">
        <v>1.1100000000000001</v>
      </c>
      <c r="G1800" s="16">
        <v>6.89</v>
      </c>
      <c r="H1800" s="16">
        <f>TRUNC(TRUNC(F1800,8)*G1800,2)</f>
        <v>7.64</v>
      </c>
    </row>
    <row r="1801" spans="1:8" ht="15" customHeight="1" x14ac:dyDescent="0.25">
      <c r="A1801" s="8"/>
      <c r="B1801" s="8"/>
      <c r="C1801" s="8"/>
      <c r="D1801" s="8"/>
      <c r="E1801" s="8"/>
      <c r="F1801" s="67" t="s">
        <v>3896</v>
      </c>
      <c r="G1801" s="67"/>
      <c r="H1801" s="17">
        <f>SUM(H1800:H1800)</f>
        <v>7.64</v>
      </c>
    </row>
    <row r="1802" spans="1:8" ht="15" customHeight="1" x14ac:dyDescent="0.25">
      <c r="A1802" s="64" t="s">
        <v>3872</v>
      </c>
      <c r="B1802" s="64"/>
      <c r="C1802" s="65" t="s">
        <v>3</v>
      </c>
      <c r="D1802" s="65"/>
      <c r="E1802" s="12" t="s">
        <v>4</v>
      </c>
      <c r="F1802" s="12" t="s">
        <v>3725</v>
      </c>
      <c r="G1802" s="12" t="s">
        <v>3726</v>
      </c>
      <c r="H1802" s="12" t="s">
        <v>3727</v>
      </c>
    </row>
    <row r="1803" spans="1:8" ht="21" customHeight="1" x14ac:dyDescent="0.25">
      <c r="A1803" s="13" t="s">
        <v>4740</v>
      </c>
      <c r="B1803" s="14" t="s">
        <v>4741</v>
      </c>
      <c r="C1803" s="66" t="s">
        <v>17</v>
      </c>
      <c r="D1803" s="66"/>
      <c r="E1803" s="13" t="s">
        <v>25</v>
      </c>
      <c r="F1803" s="15">
        <v>1.4E-3</v>
      </c>
      <c r="G1803" s="16">
        <v>25.12</v>
      </c>
      <c r="H1803" s="16">
        <f>TRUNC(TRUNC(F1803,8)*G1803,2)</f>
        <v>0.03</v>
      </c>
    </row>
    <row r="1804" spans="1:8" ht="15" customHeight="1" x14ac:dyDescent="0.25">
      <c r="A1804" s="13" t="s">
        <v>4742</v>
      </c>
      <c r="B1804" s="14" t="s">
        <v>4743</v>
      </c>
      <c r="C1804" s="66" t="s">
        <v>17</v>
      </c>
      <c r="D1804" s="66"/>
      <c r="E1804" s="13" t="s">
        <v>25</v>
      </c>
      <c r="F1804" s="15">
        <v>8.8000000000000005E-3</v>
      </c>
      <c r="G1804" s="16">
        <v>33.29</v>
      </c>
      <c r="H1804" s="16">
        <f>TRUNC(TRUNC(F1804,8)*G1804,2)</f>
        <v>0.28999999999999998</v>
      </c>
    </row>
    <row r="1805" spans="1:8" ht="18" customHeight="1" x14ac:dyDescent="0.25">
      <c r="A1805" s="8"/>
      <c r="B1805" s="8"/>
      <c r="C1805" s="8"/>
      <c r="D1805" s="8"/>
      <c r="E1805" s="8"/>
      <c r="F1805" s="67" t="s">
        <v>3875</v>
      </c>
      <c r="G1805" s="67"/>
      <c r="H1805" s="17">
        <f>SUM(H1803:H1804)</f>
        <v>0.31999999999999995</v>
      </c>
    </row>
    <row r="1806" spans="1:8" ht="15" customHeight="1" x14ac:dyDescent="0.25">
      <c r="A1806" s="8"/>
      <c r="B1806" s="8"/>
      <c r="C1806" s="8"/>
      <c r="D1806" s="8"/>
      <c r="E1806" s="8"/>
      <c r="F1806" s="68" t="s">
        <v>3745</v>
      </c>
      <c r="G1806" s="68"/>
      <c r="H1806" s="4">
        <f>ROUND(SUM(H1801,H1805),2)</f>
        <v>7.96</v>
      </c>
    </row>
    <row r="1807" spans="1:8" ht="9.9499999999999993" customHeight="1" x14ac:dyDescent="0.25">
      <c r="A1807" s="8"/>
      <c r="B1807" s="8"/>
      <c r="C1807" s="8"/>
      <c r="D1807" s="8"/>
      <c r="E1807" s="8"/>
      <c r="F1807" s="62"/>
      <c r="G1807" s="62"/>
      <c r="H1807" s="62"/>
    </row>
    <row r="1808" spans="1:8" ht="20.100000000000001" customHeight="1" x14ac:dyDescent="0.25">
      <c r="A1808" s="63" t="s">
        <v>7090</v>
      </c>
      <c r="B1808" s="63"/>
      <c r="C1808" s="63"/>
      <c r="D1808" s="63"/>
      <c r="E1808" s="63"/>
      <c r="F1808" s="63"/>
      <c r="G1808" s="63"/>
      <c r="H1808" s="63"/>
    </row>
    <row r="1809" spans="1:8" ht="15" customHeight="1" x14ac:dyDescent="0.25">
      <c r="A1809" s="64" t="s">
        <v>3887</v>
      </c>
      <c r="B1809" s="64"/>
      <c r="C1809" s="65" t="s">
        <v>3</v>
      </c>
      <c r="D1809" s="65"/>
      <c r="E1809" s="12" t="s">
        <v>4</v>
      </c>
      <c r="F1809" s="12" t="s">
        <v>3725</v>
      </c>
      <c r="G1809" s="12" t="s">
        <v>3726</v>
      </c>
      <c r="H1809" s="12" t="s">
        <v>3727</v>
      </c>
    </row>
    <row r="1810" spans="1:8" ht="15" customHeight="1" x14ac:dyDescent="0.25">
      <c r="A1810" s="13" t="s">
        <v>5387</v>
      </c>
      <c r="B1810" s="14" t="s">
        <v>5388</v>
      </c>
      <c r="C1810" s="66" t="s">
        <v>17</v>
      </c>
      <c r="D1810" s="66"/>
      <c r="E1810" s="13" t="s">
        <v>740</v>
      </c>
      <c r="F1810" s="15">
        <v>1.1100000000000001</v>
      </c>
      <c r="G1810" s="16">
        <v>5.97</v>
      </c>
      <c r="H1810" s="16">
        <f>TRUNC(TRUNC(F1810,8)*G1810,2)</f>
        <v>6.62</v>
      </c>
    </row>
    <row r="1811" spans="1:8" ht="15" customHeight="1" x14ac:dyDescent="0.25">
      <c r="A1811" s="8"/>
      <c r="B1811" s="8"/>
      <c r="C1811" s="8"/>
      <c r="D1811" s="8"/>
      <c r="E1811" s="8"/>
      <c r="F1811" s="67" t="s">
        <v>3896</v>
      </c>
      <c r="G1811" s="67"/>
      <c r="H1811" s="17">
        <f>SUM(H1810:H1810)</f>
        <v>6.62</v>
      </c>
    </row>
    <row r="1812" spans="1:8" ht="15" customHeight="1" x14ac:dyDescent="0.25">
      <c r="A1812" s="64" t="s">
        <v>3872</v>
      </c>
      <c r="B1812" s="64"/>
      <c r="C1812" s="65" t="s">
        <v>3</v>
      </c>
      <c r="D1812" s="65"/>
      <c r="E1812" s="12" t="s">
        <v>4</v>
      </c>
      <c r="F1812" s="12" t="s">
        <v>3725</v>
      </c>
      <c r="G1812" s="12" t="s">
        <v>3726</v>
      </c>
      <c r="H1812" s="12" t="s">
        <v>3727</v>
      </c>
    </row>
    <row r="1813" spans="1:8" ht="21" customHeight="1" x14ac:dyDescent="0.25">
      <c r="A1813" s="13" t="s">
        <v>4740</v>
      </c>
      <c r="B1813" s="14" t="s">
        <v>4741</v>
      </c>
      <c r="C1813" s="66" t="s">
        <v>17</v>
      </c>
      <c r="D1813" s="66"/>
      <c r="E1813" s="13" t="s">
        <v>25</v>
      </c>
      <c r="F1813" s="15">
        <v>8.0000000000000004E-4</v>
      </c>
      <c r="G1813" s="16">
        <v>25.12</v>
      </c>
      <c r="H1813" s="16">
        <f>TRUNC(TRUNC(F1813,8)*G1813,2)</f>
        <v>0.02</v>
      </c>
    </row>
    <row r="1814" spans="1:8" ht="15" customHeight="1" x14ac:dyDescent="0.25">
      <c r="A1814" s="13" t="s">
        <v>4742</v>
      </c>
      <c r="B1814" s="14" t="s">
        <v>4743</v>
      </c>
      <c r="C1814" s="66" t="s">
        <v>17</v>
      </c>
      <c r="D1814" s="66"/>
      <c r="E1814" s="13" t="s">
        <v>25</v>
      </c>
      <c r="F1814" s="15">
        <v>4.7999999999999996E-3</v>
      </c>
      <c r="G1814" s="16">
        <v>33.29</v>
      </c>
      <c r="H1814" s="16">
        <f>TRUNC(TRUNC(F1814,8)*G1814,2)</f>
        <v>0.15</v>
      </c>
    </row>
    <row r="1815" spans="1:8" ht="18" customHeight="1" x14ac:dyDescent="0.25">
      <c r="A1815" s="8"/>
      <c r="B1815" s="8"/>
      <c r="C1815" s="8"/>
      <c r="D1815" s="8"/>
      <c r="E1815" s="8"/>
      <c r="F1815" s="67" t="s">
        <v>3875</v>
      </c>
      <c r="G1815" s="67"/>
      <c r="H1815" s="17">
        <f>SUM(H1813:H1814)</f>
        <v>0.16999999999999998</v>
      </c>
    </row>
    <row r="1816" spans="1:8" ht="15" customHeight="1" x14ac:dyDescent="0.25">
      <c r="A1816" s="8"/>
      <c r="B1816" s="8"/>
      <c r="C1816" s="8"/>
      <c r="D1816" s="8"/>
      <c r="E1816" s="8"/>
      <c r="F1816" s="68" t="s">
        <v>3745</v>
      </c>
      <c r="G1816" s="68"/>
      <c r="H1816" s="4">
        <f>ROUND(SUM(H1811,H1815),2)</f>
        <v>6.79</v>
      </c>
    </row>
    <row r="1817" spans="1:8" ht="9.9499999999999993" customHeight="1" x14ac:dyDescent="0.25">
      <c r="A1817" s="8"/>
      <c r="B1817" s="8"/>
      <c r="C1817" s="8"/>
      <c r="D1817" s="8"/>
      <c r="E1817" s="8"/>
      <c r="F1817" s="62"/>
      <c r="G1817" s="62"/>
      <c r="H1817" s="62"/>
    </row>
    <row r="1818" spans="1:8" ht="20.100000000000001" customHeight="1" x14ac:dyDescent="0.25">
      <c r="A1818" s="63" t="s">
        <v>7091</v>
      </c>
      <c r="B1818" s="63"/>
      <c r="C1818" s="63"/>
      <c r="D1818" s="63"/>
      <c r="E1818" s="63"/>
      <c r="F1818" s="63"/>
      <c r="G1818" s="63"/>
      <c r="H1818" s="63"/>
    </row>
    <row r="1819" spans="1:8" ht="15" customHeight="1" x14ac:dyDescent="0.25">
      <c r="A1819" s="64" t="s">
        <v>3887</v>
      </c>
      <c r="B1819" s="64"/>
      <c r="C1819" s="65" t="s">
        <v>3</v>
      </c>
      <c r="D1819" s="65"/>
      <c r="E1819" s="12" t="s">
        <v>4</v>
      </c>
      <c r="F1819" s="12" t="s">
        <v>3725</v>
      </c>
      <c r="G1819" s="12" t="s">
        <v>3726</v>
      </c>
      <c r="H1819" s="12" t="s">
        <v>3727</v>
      </c>
    </row>
    <row r="1820" spans="1:8" ht="15" customHeight="1" x14ac:dyDescent="0.25">
      <c r="A1820" s="13" t="s">
        <v>5387</v>
      </c>
      <c r="B1820" s="14" t="s">
        <v>5388</v>
      </c>
      <c r="C1820" s="66" t="s">
        <v>17</v>
      </c>
      <c r="D1820" s="66"/>
      <c r="E1820" s="13" t="s">
        <v>740</v>
      </c>
      <c r="F1820" s="15">
        <v>1.1100000000000001</v>
      </c>
      <c r="G1820" s="16">
        <v>5.97</v>
      </c>
      <c r="H1820" s="16">
        <f>TRUNC(TRUNC(F1820,8)*G1820,2)</f>
        <v>6.62</v>
      </c>
    </row>
    <row r="1821" spans="1:8" ht="15" customHeight="1" x14ac:dyDescent="0.25">
      <c r="A1821" s="8"/>
      <c r="B1821" s="8"/>
      <c r="C1821" s="8"/>
      <c r="D1821" s="8"/>
      <c r="E1821" s="8"/>
      <c r="F1821" s="67" t="s">
        <v>3896</v>
      </c>
      <c r="G1821" s="67"/>
      <c r="H1821" s="17">
        <f>SUM(H1820:H1820)</f>
        <v>6.62</v>
      </c>
    </row>
    <row r="1822" spans="1:8" ht="15" customHeight="1" x14ac:dyDescent="0.25">
      <c r="A1822" s="64" t="s">
        <v>3872</v>
      </c>
      <c r="B1822" s="64"/>
      <c r="C1822" s="65" t="s">
        <v>3</v>
      </c>
      <c r="D1822" s="65"/>
      <c r="E1822" s="12" t="s">
        <v>4</v>
      </c>
      <c r="F1822" s="12" t="s">
        <v>3725</v>
      </c>
      <c r="G1822" s="12" t="s">
        <v>3726</v>
      </c>
      <c r="H1822" s="12" t="s">
        <v>3727</v>
      </c>
    </row>
    <row r="1823" spans="1:8" ht="15" customHeight="1" x14ac:dyDescent="0.25">
      <c r="A1823" s="13" t="s">
        <v>4742</v>
      </c>
      <c r="B1823" s="14" t="s">
        <v>4743</v>
      </c>
      <c r="C1823" s="66" t="s">
        <v>17</v>
      </c>
      <c r="D1823" s="66"/>
      <c r="E1823" s="13" t="s">
        <v>25</v>
      </c>
      <c r="F1823" s="15">
        <v>2.5000000000000001E-3</v>
      </c>
      <c r="G1823" s="16">
        <v>33.29</v>
      </c>
      <c r="H1823" s="16">
        <f>TRUNC(TRUNC(F1823,8)*G1823,2)</f>
        <v>0.08</v>
      </c>
    </row>
    <row r="1824" spans="1:8" ht="18" customHeight="1" x14ac:dyDescent="0.25">
      <c r="A1824" s="8"/>
      <c r="B1824" s="8"/>
      <c r="C1824" s="8"/>
      <c r="D1824" s="8"/>
      <c r="E1824" s="8"/>
      <c r="F1824" s="67" t="s">
        <v>3875</v>
      </c>
      <c r="G1824" s="67"/>
      <c r="H1824" s="17">
        <f>SUM(H1823:H1823)</f>
        <v>0.08</v>
      </c>
    </row>
    <row r="1825" spans="1:8" ht="15" customHeight="1" x14ac:dyDescent="0.25">
      <c r="A1825" s="8"/>
      <c r="B1825" s="8"/>
      <c r="C1825" s="8"/>
      <c r="D1825" s="8"/>
      <c r="E1825" s="8"/>
      <c r="F1825" s="68" t="s">
        <v>3745</v>
      </c>
      <c r="G1825" s="68"/>
      <c r="H1825" s="4">
        <f>ROUND(SUM(H1821,H1824),2)</f>
        <v>6.7</v>
      </c>
    </row>
    <row r="1826" spans="1:8" ht="9.9499999999999993" customHeight="1" x14ac:dyDescent="0.25">
      <c r="A1826" s="8"/>
      <c r="B1826" s="8"/>
      <c r="C1826" s="8"/>
      <c r="D1826" s="8"/>
      <c r="E1826" s="8"/>
      <c r="F1826" s="62"/>
      <c r="G1826" s="62"/>
      <c r="H1826" s="62"/>
    </row>
    <row r="1827" spans="1:8" ht="20.100000000000001" customHeight="1" x14ac:dyDescent="0.25">
      <c r="A1827" s="63" t="s">
        <v>7092</v>
      </c>
      <c r="B1827" s="63"/>
      <c r="C1827" s="63"/>
      <c r="D1827" s="63"/>
      <c r="E1827" s="63"/>
      <c r="F1827" s="63"/>
      <c r="G1827" s="63"/>
      <c r="H1827" s="63"/>
    </row>
    <row r="1828" spans="1:8" ht="15" customHeight="1" x14ac:dyDescent="0.25">
      <c r="A1828" s="64" t="s">
        <v>3887</v>
      </c>
      <c r="B1828" s="64"/>
      <c r="C1828" s="65" t="s">
        <v>3</v>
      </c>
      <c r="D1828" s="65"/>
      <c r="E1828" s="12" t="s">
        <v>4</v>
      </c>
      <c r="F1828" s="12" t="s">
        <v>3725</v>
      </c>
      <c r="G1828" s="12" t="s">
        <v>3726</v>
      </c>
      <c r="H1828" s="12" t="s">
        <v>3727</v>
      </c>
    </row>
    <row r="1829" spans="1:8" ht="15" customHeight="1" x14ac:dyDescent="0.25">
      <c r="A1829" s="13" t="s">
        <v>7093</v>
      </c>
      <c r="B1829" s="14" t="s">
        <v>7094</v>
      </c>
      <c r="C1829" s="66" t="s">
        <v>17</v>
      </c>
      <c r="D1829" s="66"/>
      <c r="E1829" s="13" t="s">
        <v>740</v>
      </c>
      <c r="F1829" s="15">
        <v>1.1399999999999999</v>
      </c>
      <c r="G1829" s="16">
        <v>6.88</v>
      </c>
      <c r="H1829" s="16">
        <f>TRUNC(TRUNC(F1829,8)*G1829,2)</f>
        <v>7.84</v>
      </c>
    </row>
    <row r="1830" spans="1:8" ht="15" customHeight="1" x14ac:dyDescent="0.25">
      <c r="A1830" s="8"/>
      <c r="B1830" s="8"/>
      <c r="C1830" s="8"/>
      <c r="D1830" s="8"/>
      <c r="E1830" s="8"/>
      <c r="F1830" s="67" t="s">
        <v>3896</v>
      </c>
      <c r="G1830" s="67"/>
      <c r="H1830" s="17">
        <f>SUM(H1829:H1829)</f>
        <v>7.84</v>
      </c>
    </row>
    <row r="1831" spans="1:8" ht="15" customHeight="1" x14ac:dyDescent="0.25">
      <c r="A1831" s="64" t="s">
        <v>3872</v>
      </c>
      <c r="B1831" s="64"/>
      <c r="C1831" s="65" t="s">
        <v>3</v>
      </c>
      <c r="D1831" s="65"/>
      <c r="E1831" s="12" t="s">
        <v>4</v>
      </c>
      <c r="F1831" s="12" t="s">
        <v>3725</v>
      </c>
      <c r="G1831" s="12" t="s">
        <v>3726</v>
      </c>
      <c r="H1831" s="12" t="s">
        <v>3727</v>
      </c>
    </row>
    <row r="1832" spans="1:8" ht="15" customHeight="1" x14ac:dyDescent="0.25">
      <c r="A1832" s="13" t="s">
        <v>4742</v>
      </c>
      <c r="B1832" s="14" t="s">
        <v>4743</v>
      </c>
      <c r="C1832" s="66" t="s">
        <v>17</v>
      </c>
      <c r="D1832" s="66"/>
      <c r="E1832" s="13" t="s">
        <v>25</v>
      </c>
      <c r="F1832" s="15">
        <v>1.2999999999999999E-3</v>
      </c>
      <c r="G1832" s="16">
        <v>33.29</v>
      </c>
      <c r="H1832" s="16">
        <f>TRUNC(TRUNC(F1832,8)*G1832,2)</f>
        <v>0.04</v>
      </c>
    </row>
    <row r="1833" spans="1:8" ht="18" customHeight="1" x14ac:dyDescent="0.25">
      <c r="A1833" s="8"/>
      <c r="B1833" s="8"/>
      <c r="C1833" s="8"/>
      <c r="D1833" s="8"/>
      <c r="E1833" s="8"/>
      <c r="F1833" s="67" t="s">
        <v>3875</v>
      </c>
      <c r="G1833" s="67"/>
      <c r="H1833" s="17">
        <f>SUM(H1832:H1832)</f>
        <v>0.04</v>
      </c>
    </row>
    <row r="1834" spans="1:8" ht="15" customHeight="1" x14ac:dyDescent="0.25">
      <c r="A1834" s="8"/>
      <c r="B1834" s="8"/>
      <c r="C1834" s="8"/>
      <c r="D1834" s="8"/>
      <c r="E1834" s="8"/>
      <c r="F1834" s="68" t="s">
        <v>3745</v>
      </c>
      <c r="G1834" s="68"/>
      <c r="H1834" s="4">
        <f>ROUND(SUM(H1830,H1833),2)</f>
        <v>7.88</v>
      </c>
    </row>
    <row r="1835" spans="1:8" ht="9.9499999999999993" customHeight="1" x14ac:dyDescent="0.25">
      <c r="A1835" s="8"/>
      <c r="B1835" s="8"/>
      <c r="C1835" s="8"/>
      <c r="D1835" s="8"/>
      <c r="E1835" s="8"/>
      <c r="F1835" s="62"/>
      <c r="G1835" s="62"/>
      <c r="H1835" s="62"/>
    </row>
    <row r="1836" spans="1:8" ht="20.100000000000001" customHeight="1" x14ac:dyDescent="0.25">
      <c r="A1836" s="63" t="s">
        <v>7095</v>
      </c>
      <c r="B1836" s="63"/>
      <c r="C1836" s="63"/>
      <c r="D1836" s="63"/>
      <c r="E1836" s="63"/>
      <c r="F1836" s="63"/>
      <c r="G1836" s="63"/>
      <c r="H1836" s="63"/>
    </row>
    <row r="1837" spans="1:8" ht="15" customHeight="1" x14ac:dyDescent="0.25">
      <c r="A1837" s="64" t="s">
        <v>3887</v>
      </c>
      <c r="B1837" s="64"/>
      <c r="C1837" s="65" t="s">
        <v>3</v>
      </c>
      <c r="D1837" s="65"/>
      <c r="E1837" s="12" t="s">
        <v>4</v>
      </c>
      <c r="F1837" s="12" t="s">
        <v>3725</v>
      </c>
      <c r="G1837" s="12" t="s">
        <v>3726</v>
      </c>
      <c r="H1837" s="12" t="s">
        <v>3727</v>
      </c>
    </row>
    <row r="1838" spans="1:8" ht="15" customHeight="1" x14ac:dyDescent="0.25">
      <c r="A1838" s="13" t="s">
        <v>7096</v>
      </c>
      <c r="B1838" s="14" t="s">
        <v>7097</v>
      </c>
      <c r="C1838" s="66" t="s">
        <v>17</v>
      </c>
      <c r="D1838" s="66"/>
      <c r="E1838" s="13" t="s">
        <v>740</v>
      </c>
      <c r="F1838" s="15">
        <v>1.07</v>
      </c>
      <c r="G1838" s="16">
        <v>7.27</v>
      </c>
      <c r="H1838" s="16">
        <f>TRUNC(TRUNC(F1838,8)*G1838,2)</f>
        <v>7.77</v>
      </c>
    </row>
    <row r="1839" spans="1:8" ht="15" customHeight="1" x14ac:dyDescent="0.25">
      <c r="A1839" s="8"/>
      <c r="B1839" s="8"/>
      <c r="C1839" s="8"/>
      <c r="D1839" s="8"/>
      <c r="E1839" s="8"/>
      <c r="F1839" s="67" t="s">
        <v>3896</v>
      </c>
      <c r="G1839" s="67"/>
      <c r="H1839" s="17">
        <f>SUM(H1838:H1838)</f>
        <v>7.77</v>
      </c>
    </row>
    <row r="1840" spans="1:8" ht="15" customHeight="1" x14ac:dyDescent="0.25">
      <c r="A1840" s="64" t="s">
        <v>3872</v>
      </c>
      <c r="B1840" s="64"/>
      <c r="C1840" s="65" t="s">
        <v>3</v>
      </c>
      <c r="D1840" s="65"/>
      <c r="E1840" s="12" t="s">
        <v>4</v>
      </c>
      <c r="F1840" s="12" t="s">
        <v>3725</v>
      </c>
      <c r="G1840" s="12" t="s">
        <v>3726</v>
      </c>
      <c r="H1840" s="12" t="s">
        <v>3727</v>
      </c>
    </row>
    <row r="1841" spans="1:8" ht="21" customHeight="1" x14ac:dyDescent="0.25">
      <c r="A1841" s="13" t="s">
        <v>4740</v>
      </c>
      <c r="B1841" s="14" t="s">
        <v>4741</v>
      </c>
      <c r="C1841" s="66" t="s">
        <v>17</v>
      </c>
      <c r="D1841" s="66"/>
      <c r="E1841" s="13" t="s">
        <v>25</v>
      </c>
      <c r="F1841" s="15">
        <v>5.1000000000000004E-3</v>
      </c>
      <c r="G1841" s="16">
        <v>25.12</v>
      </c>
      <c r="H1841" s="16">
        <f>TRUNC(TRUNC(F1841,8)*G1841,2)</f>
        <v>0.12</v>
      </c>
    </row>
    <row r="1842" spans="1:8" ht="15" customHeight="1" x14ac:dyDescent="0.25">
      <c r="A1842" s="13" t="s">
        <v>4742</v>
      </c>
      <c r="B1842" s="14" t="s">
        <v>4743</v>
      </c>
      <c r="C1842" s="66" t="s">
        <v>17</v>
      </c>
      <c r="D1842" s="66"/>
      <c r="E1842" s="13" t="s">
        <v>25</v>
      </c>
      <c r="F1842" s="15">
        <v>3.1E-2</v>
      </c>
      <c r="G1842" s="16">
        <v>33.29</v>
      </c>
      <c r="H1842" s="16">
        <f>TRUNC(TRUNC(F1842,8)*G1842,2)</f>
        <v>1.03</v>
      </c>
    </row>
    <row r="1843" spans="1:8" ht="18" customHeight="1" x14ac:dyDescent="0.25">
      <c r="A1843" s="8"/>
      <c r="B1843" s="8"/>
      <c r="C1843" s="8"/>
      <c r="D1843" s="8"/>
      <c r="E1843" s="8"/>
      <c r="F1843" s="67" t="s">
        <v>3875</v>
      </c>
      <c r="G1843" s="67"/>
      <c r="H1843" s="17">
        <f>SUM(H1841:H1842)</f>
        <v>1.1499999999999999</v>
      </c>
    </row>
    <row r="1844" spans="1:8" ht="15" customHeight="1" x14ac:dyDescent="0.25">
      <c r="A1844" s="8"/>
      <c r="B1844" s="8"/>
      <c r="C1844" s="8"/>
      <c r="D1844" s="8"/>
      <c r="E1844" s="8"/>
      <c r="F1844" s="68" t="s">
        <v>3745</v>
      </c>
      <c r="G1844" s="68"/>
      <c r="H1844" s="4">
        <f>ROUND(SUM(H1839,H1843),2)</f>
        <v>8.92</v>
      </c>
    </row>
    <row r="1845" spans="1:8" ht="9.9499999999999993" customHeight="1" x14ac:dyDescent="0.25">
      <c r="A1845" s="8"/>
      <c r="B1845" s="8"/>
      <c r="C1845" s="8"/>
      <c r="D1845" s="8"/>
      <c r="E1845" s="8"/>
      <c r="F1845" s="62"/>
      <c r="G1845" s="62"/>
      <c r="H1845" s="62"/>
    </row>
    <row r="1846" spans="1:8" ht="20.100000000000001" customHeight="1" x14ac:dyDescent="0.25">
      <c r="A1846" s="63" t="s">
        <v>7098</v>
      </c>
      <c r="B1846" s="63"/>
      <c r="C1846" s="63"/>
      <c r="D1846" s="63"/>
      <c r="E1846" s="63"/>
      <c r="F1846" s="63"/>
      <c r="G1846" s="63"/>
      <c r="H1846" s="63"/>
    </row>
    <row r="1847" spans="1:8" ht="15" customHeight="1" x14ac:dyDescent="0.25">
      <c r="A1847" s="64" t="s">
        <v>3887</v>
      </c>
      <c r="B1847" s="64"/>
      <c r="C1847" s="65" t="s">
        <v>3</v>
      </c>
      <c r="D1847" s="65"/>
      <c r="E1847" s="12" t="s">
        <v>4</v>
      </c>
      <c r="F1847" s="12" t="s">
        <v>3725</v>
      </c>
      <c r="G1847" s="12" t="s">
        <v>3726</v>
      </c>
      <c r="H1847" s="12" t="s">
        <v>3727</v>
      </c>
    </row>
    <row r="1848" spans="1:8" ht="15" customHeight="1" x14ac:dyDescent="0.25">
      <c r="A1848" s="13" t="s">
        <v>5381</v>
      </c>
      <c r="B1848" s="14" t="s">
        <v>5382</v>
      </c>
      <c r="C1848" s="66" t="s">
        <v>17</v>
      </c>
      <c r="D1848" s="66"/>
      <c r="E1848" s="13" t="s">
        <v>740</v>
      </c>
      <c r="F1848" s="15">
        <v>1.1100000000000001</v>
      </c>
      <c r="G1848" s="16">
        <v>7.31</v>
      </c>
      <c r="H1848" s="16">
        <f>TRUNC(TRUNC(F1848,8)*G1848,2)</f>
        <v>8.11</v>
      </c>
    </row>
    <row r="1849" spans="1:8" ht="15" customHeight="1" x14ac:dyDescent="0.25">
      <c r="A1849" s="8"/>
      <c r="B1849" s="8"/>
      <c r="C1849" s="8"/>
      <c r="D1849" s="8"/>
      <c r="E1849" s="8"/>
      <c r="F1849" s="67" t="s">
        <v>3896</v>
      </c>
      <c r="G1849" s="67"/>
      <c r="H1849" s="17">
        <f>SUM(H1848:H1848)</f>
        <v>8.11</v>
      </c>
    </row>
    <row r="1850" spans="1:8" ht="15" customHeight="1" x14ac:dyDescent="0.25">
      <c r="A1850" s="64" t="s">
        <v>3872</v>
      </c>
      <c r="B1850" s="64"/>
      <c r="C1850" s="65" t="s">
        <v>3</v>
      </c>
      <c r="D1850" s="65"/>
      <c r="E1850" s="12" t="s">
        <v>4</v>
      </c>
      <c r="F1850" s="12" t="s">
        <v>3725</v>
      </c>
      <c r="G1850" s="12" t="s">
        <v>3726</v>
      </c>
      <c r="H1850" s="12" t="s">
        <v>3727</v>
      </c>
    </row>
    <row r="1851" spans="1:8" ht="21" customHeight="1" x14ac:dyDescent="0.25">
      <c r="A1851" s="13" t="s">
        <v>4740</v>
      </c>
      <c r="B1851" s="14" t="s">
        <v>4741</v>
      </c>
      <c r="C1851" s="66" t="s">
        <v>17</v>
      </c>
      <c r="D1851" s="66"/>
      <c r="E1851" s="13" t="s">
        <v>25</v>
      </c>
      <c r="F1851" s="15">
        <v>2.5999999999999999E-3</v>
      </c>
      <c r="G1851" s="16">
        <v>25.12</v>
      </c>
      <c r="H1851" s="16">
        <f>TRUNC(TRUNC(F1851,8)*G1851,2)</f>
        <v>0.06</v>
      </c>
    </row>
    <row r="1852" spans="1:8" ht="15" customHeight="1" x14ac:dyDescent="0.25">
      <c r="A1852" s="13" t="s">
        <v>4742</v>
      </c>
      <c r="B1852" s="14" t="s">
        <v>4743</v>
      </c>
      <c r="C1852" s="66" t="s">
        <v>17</v>
      </c>
      <c r="D1852" s="66"/>
      <c r="E1852" s="13" t="s">
        <v>25</v>
      </c>
      <c r="F1852" s="15">
        <v>1.6199999999999999E-2</v>
      </c>
      <c r="G1852" s="16">
        <v>33.29</v>
      </c>
      <c r="H1852" s="16">
        <f>TRUNC(TRUNC(F1852,8)*G1852,2)</f>
        <v>0.53</v>
      </c>
    </row>
    <row r="1853" spans="1:8" ht="18" customHeight="1" x14ac:dyDescent="0.25">
      <c r="A1853" s="8"/>
      <c r="B1853" s="8"/>
      <c r="C1853" s="8"/>
      <c r="D1853" s="8"/>
      <c r="E1853" s="8"/>
      <c r="F1853" s="67" t="s">
        <v>3875</v>
      </c>
      <c r="G1853" s="67"/>
      <c r="H1853" s="17">
        <f>SUM(H1851:H1852)</f>
        <v>0.59000000000000008</v>
      </c>
    </row>
    <row r="1854" spans="1:8" ht="15" customHeight="1" x14ac:dyDescent="0.25">
      <c r="A1854" s="8"/>
      <c r="B1854" s="8"/>
      <c r="C1854" s="8"/>
      <c r="D1854" s="8"/>
      <c r="E1854" s="8"/>
      <c r="F1854" s="68" t="s">
        <v>3745</v>
      </c>
      <c r="G1854" s="68"/>
      <c r="H1854" s="4">
        <f>ROUND(SUM(H1849,H1853),2)</f>
        <v>8.6999999999999993</v>
      </c>
    </row>
    <row r="1855" spans="1:8" ht="9.9499999999999993" customHeight="1" x14ac:dyDescent="0.25">
      <c r="A1855" s="8"/>
      <c r="B1855" s="8"/>
      <c r="C1855" s="8"/>
      <c r="D1855" s="8"/>
      <c r="E1855" s="8"/>
      <c r="F1855" s="62"/>
      <c r="G1855" s="62"/>
      <c r="H1855" s="62"/>
    </row>
    <row r="1856" spans="1:8" ht="20.100000000000001" customHeight="1" x14ac:dyDescent="0.25">
      <c r="A1856" s="63" t="s">
        <v>7099</v>
      </c>
      <c r="B1856" s="63"/>
      <c r="C1856" s="63"/>
      <c r="D1856" s="63"/>
      <c r="E1856" s="63"/>
      <c r="F1856" s="63"/>
      <c r="G1856" s="63"/>
      <c r="H1856" s="63"/>
    </row>
    <row r="1857" spans="1:8" ht="15" customHeight="1" x14ac:dyDescent="0.25">
      <c r="A1857" s="64" t="s">
        <v>3887</v>
      </c>
      <c r="B1857" s="64"/>
      <c r="C1857" s="65" t="s">
        <v>3</v>
      </c>
      <c r="D1857" s="65"/>
      <c r="E1857" s="12" t="s">
        <v>4</v>
      </c>
      <c r="F1857" s="12" t="s">
        <v>3725</v>
      </c>
      <c r="G1857" s="12" t="s">
        <v>3726</v>
      </c>
      <c r="H1857" s="12" t="s">
        <v>3727</v>
      </c>
    </row>
    <row r="1858" spans="1:8" ht="21" customHeight="1" x14ac:dyDescent="0.25">
      <c r="A1858" s="13" t="s">
        <v>5378</v>
      </c>
      <c r="B1858" s="14" t="s">
        <v>5379</v>
      </c>
      <c r="C1858" s="66" t="s">
        <v>17</v>
      </c>
      <c r="D1858" s="66"/>
      <c r="E1858" s="13" t="s">
        <v>740</v>
      </c>
      <c r="F1858" s="15">
        <v>1.07</v>
      </c>
      <c r="G1858" s="16">
        <v>6.52</v>
      </c>
      <c r="H1858" s="16">
        <f>TRUNC(TRUNC(F1858,8)*G1858,2)</f>
        <v>6.97</v>
      </c>
    </row>
    <row r="1859" spans="1:8" ht="15" customHeight="1" x14ac:dyDescent="0.25">
      <c r="A1859" s="8"/>
      <c r="B1859" s="8"/>
      <c r="C1859" s="8"/>
      <c r="D1859" s="8"/>
      <c r="E1859" s="8"/>
      <c r="F1859" s="67" t="s">
        <v>3896</v>
      </c>
      <c r="G1859" s="67"/>
      <c r="H1859" s="17">
        <f>SUM(H1858:H1858)</f>
        <v>6.97</v>
      </c>
    </row>
    <row r="1860" spans="1:8" ht="15" customHeight="1" x14ac:dyDescent="0.25">
      <c r="A1860" s="64" t="s">
        <v>3872</v>
      </c>
      <c r="B1860" s="64"/>
      <c r="C1860" s="65" t="s">
        <v>3</v>
      </c>
      <c r="D1860" s="65"/>
      <c r="E1860" s="12" t="s">
        <v>4</v>
      </c>
      <c r="F1860" s="12" t="s">
        <v>3725</v>
      </c>
      <c r="G1860" s="12" t="s">
        <v>3726</v>
      </c>
      <c r="H1860" s="12" t="s">
        <v>3727</v>
      </c>
    </row>
    <row r="1861" spans="1:8" ht="21" customHeight="1" x14ac:dyDescent="0.25">
      <c r="A1861" s="13" t="s">
        <v>4740</v>
      </c>
      <c r="B1861" s="14" t="s">
        <v>4741</v>
      </c>
      <c r="C1861" s="66" t="s">
        <v>17</v>
      </c>
      <c r="D1861" s="66"/>
      <c r="E1861" s="13" t="s">
        <v>25</v>
      </c>
      <c r="F1861" s="15">
        <v>1.52E-2</v>
      </c>
      <c r="G1861" s="16">
        <v>25.12</v>
      </c>
      <c r="H1861" s="16">
        <f>TRUNC(TRUNC(F1861,8)*G1861,2)</f>
        <v>0.38</v>
      </c>
    </row>
    <row r="1862" spans="1:8" ht="15" customHeight="1" x14ac:dyDescent="0.25">
      <c r="A1862" s="13" t="s">
        <v>4742</v>
      </c>
      <c r="B1862" s="14" t="s">
        <v>4743</v>
      </c>
      <c r="C1862" s="66" t="s">
        <v>17</v>
      </c>
      <c r="D1862" s="66"/>
      <c r="E1862" s="13" t="s">
        <v>25</v>
      </c>
      <c r="F1862" s="15">
        <v>9.3299999999999994E-2</v>
      </c>
      <c r="G1862" s="16">
        <v>33.29</v>
      </c>
      <c r="H1862" s="16">
        <f>TRUNC(TRUNC(F1862,8)*G1862,2)</f>
        <v>3.1</v>
      </c>
    </row>
    <row r="1863" spans="1:8" ht="18" customHeight="1" x14ac:dyDescent="0.25">
      <c r="A1863" s="8"/>
      <c r="B1863" s="8"/>
      <c r="C1863" s="8"/>
      <c r="D1863" s="8"/>
      <c r="E1863" s="8"/>
      <c r="F1863" s="67" t="s">
        <v>3875</v>
      </c>
      <c r="G1863" s="67"/>
      <c r="H1863" s="17">
        <f>SUM(H1861:H1862)</f>
        <v>3.48</v>
      </c>
    </row>
    <row r="1864" spans="1:8" ht="15" customHeight="1" x14ac:dyDescent="0.25">
      <c r="A1864" s="8"/>
      <c r="B1864" s="8"/>
      <c r="C1864" s="8"/>
      <c r="D1864" s="8"/>
      <c r="E1864" s="8"/>
      <c r="F1864" s="68" t="s">
        <v>3745</v>
      </c>
      <c r="G1864" s="68"/>
      <c r="H1864" s="4">
        <f>ROUND(SUM(H1859,H1863),2)</f>
        <v>10.45</v>
      </c>
    </row>
    <row r="1865" spans="1:8" ht="9.9499999999999993" customHeight="1" x14ac:dyDescent="0.25">
      <c r="A1865" s="8"/>
      <c r="B1865" s="8"/>
      <c r="C1865" s="8"/>
      <c r="D1865" s="8"/>
      <c r="E1865" s="8"/>
      <c r="F1865" s="62"/>
      <c r="G1865" s="62"/>
      <c r="H1865" s="62"/>
    </row>
    <row r="1866" spans="1:8" ht="20.100000000000001" customHeight="1" x14ac:dyDescent="0.25">
      <c r="A1866" s="63" t="s">
        <v>7100</v>
      </c>
      <c r="B1866" s="63"/>
      <c r="C1866" s="63"/>
      <c r="D1866" s="63"/>
      <c r="E1866" s="63"/>
      <c r="F1866" s="63"/>
      <c r="G1866" s="63"/>
      <c r="H1866" s="63"/>
    </row>
    <row r="1867" spans="1:8" ht="15" customHeight="1" x14ac:dyDescent="0.25">
      <c r="A1867" s="64" t="s">
        <v>3887</v>
      </c>
      <c r="B1867" s="64"/>
      <c r="C1867" s="65" t="s">
        <v>3</v>
      </c>
      <c r="D1867" s="65"/>
      <c r="E1867" s="12" t="s">
        <v>4</v>
      </c>
      <c r="F1867" s="12" t="s">
        <v>3725</v>
      </c>
      <c r="G1867" s="12" t="s">
        <v>3726</v>
      </c>
      <c r="H1867" s="12" t="s">
        <v>3727</v>
      </c>
    </row>
    <row r="1868" spans="1:8" ht="21" customHeight="1" x14ac:dyDescent="0.25">
      <c r="A1868" s="13" t="s">
        <v>5378</v>
      </c>
      <c r="B1868" s="14" t="s">
        <v>5379</v>
      </c>
      <c r="C1868" s="66" t="s">
        <v>17</v>
      </c>
      <c r="D1868" s="66"/>
      <c r="E1868" s="13" t="s">
        <v>740</v>
      </c>
      <c r="F1868" s="15">
        <v>1.07</v>
      </c>
      <c r="G1868" s="16">
        <v>6.52</v>
      </c>
      <c r="H1868" s="16">
        <f>TRUNC(TRUNC(F1868,8)*G1868,2)</f>
        <v>6.97</v>
      </c>
    </row>
    <row r="1869" spans="1:8" ht="15" customHeight="1" x14ac:dyDescent="0.25">
      <c r="A1869" s="8"/>
      <c r="B1869" s="8"/>
      <c r="C1869" s="8"/>
      <c r="D1869" s="8"/>
      <c r="E1869" s="8"/>
      <c r="F1869" s="67" t="s">
        <v>3896</v>
      </c>
      <c r="G1869" s="67"/>
      <c r="H1869" s="17">
        <f>SUM(H1868:H1868)</f>
        <v>6.97</v>
      </c>
    </row>
    <row r="1870" spans="1:8" ht="15" customHeight="1" x14ac:dyDescent="0.25">
      <c r="A1870" s="64" t="s">
        <v>3872</v>
      </c>
      <c r="B1870" s="64"/>
      <c r="C1870" s="65" t="s">
        <v>3</v>
      </c>
      <c r="D1870" s="65"/>
      <c r="E1870" s="12" t="s">
        <v>4</v>
      </c>
      <c r="F1870" s="12" t="s">
        <v>3725</v>
      </c>
      <c r="G1870" s="12" t="s">
        <v>3726</v>
      </c>
      <c r="H1870" s="12" t="s">
        <v>3727</v>
      </c>
    </row>
    <row r="1871" spans="1:8" ht="21" customHeight="1" x14ac:dyDescent="0.25">
      <c r="A1871" s="13" t="s">
        <v>4740</v>
      </c>
      <c r="B1871" s="14" t="s">
        <v>4741</v>
      </c>
      <c r="C1871" s="66" t="s">
        <v>17</v>
      </c>
      <c r="D1871" s="66"/>
      <c r="E1871" s="13" t="s">
        <v>25</v>
      </c>
      <c r="F1871" s="15">
        <v>9.4999999999999998E-3</v>
      </c>
      <c r="G1871" s="16">
        <v>25.12</v>
      </c>
      <c r="H1871" s="16">
        <f>TRUNC(TRUNC(F1871,8)*G1871,2)</f>
        <v>0.23</v>
      </c>
    </row>
    <row r="1872" spans="1:8" ht="15" customHeight="1" x14ac:dyDescent="0.25">
      <c r="A1872" s="13" t="s">
        <v>4742</v>
      </c>
      <c r="B1872" s="14" t="s">
        <v>4743</v>
      </c>
      <c r="C1872" s="66" t="s">
        <v>17</v>
      </c>
      <c r="D1872" s="66"/>
      <c r="E1872" s="13" t="s">
        <v>25</v>
      </c>
      <c r="F1872" s="15">
        <v>5.8099999999999999E-2</v>
      </c>
      <c r="G1872" s="16">
        <v>33.29</v>
      </c>
      <c r="H1872" s="16">
        <f>TRUNC(TRUNC(F1872,8)*G1872,2)</f>
        <v>1.93</v>
      </c>
    </row>
    <row r="1873" spans="1:8" ht="18" customHeight="1" x14ac:dyDescent="0.25">
      <c r="A1873" s="8"/>
      <c r="B1873" s="8"/>
      <c r="C1873" s="8"/>
      <c r="D1873" s="8"/>
      <c r="E1873" s="8"/>
      <c r="F1873" s="67" t="s">
        <v>3875</v>
      </c>
      <c r="G1873" s="67"/>
      <c r="H1873" s="17">
        <f>SUM(H1871:H1872)</f>
        <v>2.16</v>
      </c>
    </row>
    <row r="1874" spans="1:8" ht="15" customHeight="1" x14ac:dyDescent="0.25">
      <c r="A1874" s="8"/>
      <c r="B1874" s="8"/>
      <c r="C1874" s="8"/>
      <c r="D1874" s="8"/>
      <c r="E1874" s="8"/>
      <c r="F1874" s="68" t="s">
        <v>3745</v>
      </c>
      <c r="G1874" s="68"/>
      <c r="H1874" s="4">
        <f>ROUND(SUM(H1869,H1873),2)</f>
        <v>9.1300000000000008</v>
      </c>
    </row>
    <row r="1875" spans="1:8" ht="9.9499999999999993" customHeight="1" x14ac:dyDescent="0.25">
      <c r="A1875" s="8"/>
      <c r="B1875" s="8"/>
      <c r="C1875" s="8"/>
      <c r="D1875" s="8"/>
      <c r="E1875" s="8"/>
      <c r="F1875" s="62"/>
      <c r="G1875" s="62"/>
      <c r="H1875" s="62"/>
    </row>
    <row r="1876" spans="1:8" ht="20.100000000000001" customHeight="1" x14ac:dyDescent="0.25">
      <c r="A1876" s="63" t="s">
        <v>7101</v>
      </c>
      <c r="B1876" s="63"/>
      <c r="C1876" s="63"/>
      <c r="D1876" s="63"/>
      <c r="E1876" s="63"/>
      <c r="F1876" s="63"/>
      <c r="G1876" s="63"/>
      <c r="H1876" s="63"/>
    </row>
    <row r="1877" spans="1:8" ht="15" customHeight="1" x14ac:dyDescent="0.25">
      <c r="A1877" s="64" t="s">
        <v>3887</v>
      </c>
      <c r="B1877" s="64"/>
      <c r="C1877" s="65" t="s">
        <v>3</v>
      </c>
      <c r="D1877" s="65"/>
      <c r="E1877" s="12" t="s">
        <v>4</v>
      </c>
      <c r="F1877" s="12" t="s">
        <v>3725</v>
      </c>
      <c r="G1877" s="12" t="s">
        <v>3726</v>
      </c>
      <c r="H1877" s="12" t="s">
        <v>3727</v>
      </c>
    </row>
    <row r="1878" spans="1:8" ht="21" customHeight="1" x14ac:dyDescent="0.25">
      <c r="A1878" s="13" t="s">
        <v>7102</v>
      </c>
      <c r="B1878" s="14" t="s">
        <v>7103</v>
      </c>
      <c r="C1878" s="66" t="s">
        <v>17</v>
      </c>
      <c r="D1878" s="66"/>
      <c r="E1878" s="13" t="s">
        <v>61</v>
      </c>
      <c r="F1878" s="15">
        <v>1</v>
      </c>
      <c r="G1878" s="16">
        <v>107.46</v>
      </c>
      <c r="H1878" s="16">
        <f>TRUNC(TRUNC(F1878,8)*G1878,2)</f>
        <v>107.46</v>
      </c>
    </row>
    <row r="1879" spans="1:8" ht="15" customHeight="1" x14ac:dyDescent="0.25">
      <c r="A1879" s="13" t="s">
        <v>5200</v>
      </c>
      <c r="B1879" s="14" t="s">
        <v>5201</v>
      </c>
      <c r="C1879" s="66" t="s">
        <v>17</v>
      </c>
      <c r="D1879" s="66"/>
      <c r="E1879" s="13" t="s">
        <v>740</v>
      </c>
      <c r="F1879" s="15">
        <v>0.52710000000000001</v>
      </c>
      <c r="G1879" s="16">
        <v>45.88</v>
      </c>
      <c r="H1879" s="16">
        <f>TRUNC(TRUNC(F1879,8)*G1879,2)</f>
        <v>24.18</v>
      </c>
    </row>
    <row r="1880" spans="1:8" ht="15" customHeight="1" x14ac:dyDescent="0.25">
      <c r="A1880" s="8"/>
      <c r="B1880" s="8"/>
      <c r="C1880" s="8"/>
      <c r="D1880" s="8"/>
      <c r="E1880" s="8"/>
      <c r="F1880" s="67" t="s">
        <v>3896</v>
      </c>
      <c r="G1880" s="67"/>
      <c r="H1880" s="17">
        <f>SUM(H1878:H1879)</f>
        <v>131.63999999999999</v>
      </c>
    </row>
    <row r="1881" spans="1:8" ht="15" customHeight="1" x14ac:dyDescent="0.25">
      <c r="A1881" s="64" t="s">
        <v>3872</v>
      </c>
      <c r="B1881" s="64"/>
      <c r="C1881" s="65" t="s">
        <v>3</v>
      </c>
      <c r="D1881" s="65"/>
      <c r="E1881" s="12" t="s">
        <v>4</v>
      </c>
      <c r="F1881" s="12" t="s">
        <v>3725</v>
      </c>
      <c r="G1881" s="12" t="s">
        <v>3726</v>
      </c>
      <c r="H1881" s="12" t="s">
        <v>3727</v>
      </c>
    </row>
    <row r="1882" spans="1:8" ht="21" customHeight="1" x14ac:dyDescent="0.25">
      <c r="A1882" s="13" t="s">
        <v>4885</v>
      </c>
      <c r="B1882" s="14" t="s">
        <v>4886</v>
      </c>
      <c r="C1882" s="66" t="s">
        <v>17</v>
      </c>
      <c r="D1882" s="66"/>
      <c r="E1882" s="13" t="s">
        <v>25</v>
      </c>
      <c r="F1882" s="15">
        <v>0.8458</v>
      </c>
      <c r="G1882" s="16">
        <v>33.369999999999997</v>
      </c>
      <c r="H1882" s="16">
        <f>TRUNC(TRUNC(F1882,8)*G1882,2)</f>
        <v>28.22</v>
      </c>
    </row>
    <row r="1883" spans="1:8" ht="15" customHeight="1" x14ac:dyDescent="0.25">
      <c r="A1883" s="13" t="s">
        <v>3899</v>
      </c>
      <c r="B1883" s="14" t="s">
        <v>3900</v>
      </c>
      <c r="C1883" s="66" t="s">
        <v>17</v>
      </c>
      <c r="D1883" s="66"/>
      <c r="E1883" s="13" t="s">
        <v>25</v>
      </c>
      <c r="F1883" s="15">
        <v>0.26650000000000001</v>
      </c>
      <c r="G1883" s="16">
        <v>24.37</v>
      </c>
      <c r="H1883" s="16">
        <f>TRUNC(TRUNC(F1883,8)*G1883,2)</f>
        <v>6.49</v>
      </c>
    </row>
    <row r="1884" spans="1:8" ht="18" customHeight="1" x14ac:dyDescent="0.25">
      <c r="A1884" s="8"/>
      <c r="B1884" s="8"/>
      <c r="C1884" s="8"/>
      <c r="D1884" s="8"/>
      <c r="E1884" s="8"/>
      <c r="F1884" s="67" t="s">
        <v>3875</v>
      </c>
      <c r="G1884" s="67"/>
      <c r="H1884" s="17">
        <f>SUM(H1882:H1883)</f>
        <v>34.71</v>
      </c>
    </row>
    <row r="1885" spans="1:8" ht="15" customHeight="1" x14ac:dyDescent="0.25">
      <c r="A1885" s="8"/>
      <c r="B1885" s="8"/>
      <c r="C1885" s="8"/>
      <c r="D1885" s="8"/>
      <c r="E1885" s="8"/>
      <c r="F1885" s="68" t="s">
        <v>3745</v>
      </c>
      <c r="G1885" s="68"/>
      <c r="H1885" s="4">
        <f>ROUND(SUM(H1880,H1884),2)</f>
        <v>166.35</v>
      </c>
    </row>
    <row r="1886" spans="1:8" ht="9.9499999999999993" customHeight="1" x14ac:dyDescent="0.25">
      <c r="A1886" s="8"/>
      <c r="B1886" s="8"/>
      <c r="C1886" s="8"/>
      <c r="D1886" s="8"/>
      <c r="E1886" s="8"/>
      <c r="F1886" s="62"/>
      <c r="G1886" s="62"/>
      <c r="H1886" s="62"/>
    </row>
    <row r="1887" spans="1:8" ht="20.100000000000001" customHeight="1" x14ac:dyDescent="0.25">
      <c r="A1887" s="63" t="s">
        <v>7104</v>
      </c>
      <c r="B1887" s="63"/>
      <c r="C1887" s="63"/>
      <c r="D1887" s="63"/>
      <c r="E1887" s="63"/>
      <c r="F1887" s="63"/>
      <c r="G1887" s="63"/>
      <c r="H1887" s="63"/>
    </row>
    <row r="1888" spans="1:8" ht="15" customHeight="1" x14ac:dyDescent="0.25">
      <c r="A1888" s="64" t="s">
        <v>3741</v>
      </c>
      <c r="B1888" s="64"/>
      <c r="C1888" s="65" t="s">
        <v>3</v>
      </c>
      <c r="D1888" s="65"/>
      <c r="E1888" s="12" t="s">
        <v>4</v>
      </c>
      <c r="F1888" s="12" t="s">
        <v>3725</v>
      </c>
      <c r="G1888" s="12" t="s">
        <v>3726</v>
      </c>
      <c r="H1888" s="12" t="s">
        <v>3727</v>
      </c>
    </row>
    <row r="1889" spans="1:8" ht="29.1" customHeight="1" x14ac:dyDescent="0.25">
      <c r="A1889" s="13" t="s">
        <v>7105</v>
      </c>
      <c r="B1889" s="14" t="s">
        <v>7106</v>
      </c>
      <c r="C1889" s="66" t="s">
        <v>17</v>
      </c>
      <c r="D1889" s="66"/>
      <c r="E1889" s="13" t="s">
        <v>61</v>
      </c>
      <c r="F1889" s="15">
        <v>1</v>
      </c>
      <c r="G1889" s="16">
        <v>166.35</v>
      </c>
      <c r="H1889" s="16">
        <f>TRUNC(TRUNC(F1889,8)*G1889,2)</f>
        <v>166.35</v>
      </c>
    </row>
    <row r="1890" spans="1:8" ht="21" customHeight="1" x14ac:dyDescent="0.25">
      <c r="A1890" s="13" t="s">
        <v>5206</v>
      </c>
      <c r="B1890" s="14" t="s">
        <v>5207</v>
      </c>
      <c r="C1890" s="66" t="s">
        <v>17</v>
      </c>
      <c r="D1890" s="66"/>
      <c r="E1890" s="13" t="s">
        <v>61</v>
      </c>
      <c r="F1890" s="15">
        <v>1</v>
      </c>
      <c r="G1890" s="16">
        <v>11.59</v>
      </c>
      <c r="H1890" s="16">
        <f>TRUNC(TRUNC(F1890,8)*G1890,2)</f>
        <v>11.59</v>
      </c>
    </row>
    <row r="1891" spans="1:8" ht="29.1" customHeight="1" x14ac:dyDescent="0.25">
      <c r="A1891" s="13" t="s">
        <v>7107</v>
      </c>
      <c r="B1891" s="14" t="s">
        <v>7108</v>
      </c>
      <c r="C1891" s="66" t="s">
        <v>17</v>
      </c>
      <c r="D1891" s="66"/>
      <c r="E1891" s="13" t="s">
        <v>61</v>
      </c>
      <c r="F1891" s="15">
        <v>1</v>
      </c>
      <c r="G1891" s="16">
        <v>53.99</v>
      </c>
      <c r="H1891" s="16">
        <f>TRUNC(TRUNC(F1891,8)*G1891,2)</f>
        <v>53.99</v>
      </c>
    </row>
    <row r="1892" spans="1:8" ht="15" customHeight="1" x14ac:dyDescent="0.25">
      <c r="A1892" s="8"/>
      <c r="B1892" s="8"/>
      <c r="C1892" s="8"/>
      <c r="D1892" s="8"/>
      <c r="E1892" s="8"/>
      <c r="F1892" s="67" t="s">
        <v>3744</v>
      </c>
      <c r="G1892" s="67"/>
      <c r="H1892" s="17">
        <f>SUM(H1889:H1891)</f>
        <v>231.93</v>
      </c>
    </row>
    <row r="1893" spans="1:8" ht="15" customHeight="1" x14ac:dyDescent="0.25">
      <c r="A1893" s="8"/>
      <c r="B1893" s="8"/>
      <c r="C1893" s="8"/>
      <c r="D1893" s="8"/>
      <c r="E1893" s="8"/>
      <c r="F1893" s="68" t="s">
        <v>3745</v>
      </c>
      <c r="G1893" s="68"/>
      <c r="H1893" s="4">
        <f>ROUND(SUM(H1892),2)</f>
        <v>231.93</v>
      </c>
    </row>
    <row r="1894" spans="1:8" ht="9.9499999999999993" customHeight="1" x14ac:dyDescent="0.25">
      <c r="A1894" s="8"/>
      <c r="B1894" s="8"/>
      <c r="C1894" s="8"/>
      <c r="D1894" s="8"/>
      <c r="E1894" s="8"/>
      <c r="F1894" s="62"/>
      <c r="G1894" s="62"/>
      <c r="H1894" s="62"/>
    </row>
    <row r="1895" spans="1:8" ht="20.100000000000001" customHeight="1" x14ac:dyDescent="0.25">
      <c r="A1895" s="63" t="s">
        <v>7109</v>
      </c>
      <c r="B1895" s="63"/>
      <c r="C1895" s="63"/>
      <c r="D1895" s="63"/>
      <c r="E1895" s="63"/>
      <c r="F1895" s="63"/>
      <c r="G1895" s="63"/>
      <c r="H1895" s="63"/>
    </row>
    <row r="1896" spans="1:8" ht="15" customHeight="1" x14ac:dyDescent="0.25">
      <c r="A1896" s="64" t="s">
        <v>3887</v>
      </c>
      <c r="B1896" s="64"/>
      <c r="C1896" s="65" t="s">
        <v>3</v>
      </c>
      <c r="D1896" s="65"/>
      <c r="E1896" s="12" t="s">
        <v>4</v>
      </c>
      <c r="F1896" s="12" t="s">
        <v>3725</v>
      </c>
      <c r="G1896" s="12" t="s">
        <v>3726</v>
      </c>
      <c r="H1896" s="12" t="s">
        <v>3727</v>
      </c>
    </row>
    <row r="1897" spans="1:8" ht="21" customHeight="1" x14ac:dyDescent="0.25">
      <c r="A1897" s="13" t="s">
        <v>7110</v>
      </c>
      <c r="B1897" s="14" t="s">
        <v>7111</v>
      </c>
      <c r="C1897" s="66" t="s">
        <v>17</v>
      </c>
      <c r="D1897" s="66"/>
      <c r="E1897" s="13" t="s">
        <v>61</v>
      </c>
      <c r="F1897" s="15">
        <v>1</v>
      </c>
      <c r="G1897" s="16">
        <v>176.62</v>
      </c>
      <c r="H1897" s="16">
        <f>TRUNC(TRUNC(F1897,8)*G1897,2)</f>
        <v>176.62</v>
      </c>
    </row>
    <row r="1898" spans="1:8" ht="15" customHeight="1" x14ac:dyDescent="0.25">
      <c r="A1898" s="13" t="s">
        <v>5200</v>
      </c>
      <c r="B1898" s="14" t="s">
        <v>5201</v>
      </c>
      <c r="C1898" s="66" t="s">
        <v>17</v>
      </c>
      <c r="D1898" s="66"/>
      <c r="E1898" s="13" t="s">
        <v>740</v>
      </c>
      <c r="F1898" s="15">
        <v>0.34599999999999997</v>
      </c>
      <c r="G1898" s="16">
        <v>45.88</v>
      </c>
      <c r="H1898" s="16">
        <f>TRUNC(TRUNC(F1898,8)*G1898,2)</f>
        <v>15.87</v>
      </c>
    </row>
    <row r="1899" spans="1:8" ht="15" customHeight="1" x14ac:dyDescent="0.25">
      <c r="A1899" s="8"/>
      <c r="B1899" s="8"/>
      <c r="C1899" s="8"/>
      <c r="D1899" s="8"/>
      <c r="E1899" s="8"/>
      <c r="F1899" s="67" t="s">
        <v>3896</v>
      </c>
      <c r="G1899" s="67"/>
      <c r="H1899" s="17">
        <f>SUM(H1897:H1898)</f>
        <v>192.49</v>
      </c>
    </row>
    <row r="1900" spans="1:8" ht="15" customHeight="1" x14ac:dyDescent="0.25">
      <c r="A1900" s="64" t="s">
        <v>3872</v>
      </c>
      <c r="B1900" s="64"/>
      <c r="C1900" s="65" t="s">
        <v>3</v>
      </c>
      <c r="D1900" s="65"/>
      <c r="E1900" s="12" t="s">
        <v>4</v>
      </c>
      <c r="F1900" s="12" t="s">
        <v>3725</v>
      </c>
      <c r="G1900" s="12" t="s">
        <v>3726</v>
      </c>
      <c r="H1900" s="12" t="s">
        <v>3727</v>
      </c>
    </row>
    <row r="1901" spans="1:8" ht="21" customHeight="1" x14ac:dyDescent="0.25">
      <c r="A1901" s="13" t="s">
        <v>4885</v>
      </c>
      <c r="B1901" s="14" t="s">
        <v>4886</v>
      </c>
      <c r="C1901" s="66" t="s">
        <v>17</v>
      </c>
      <c r="D1901" s="66"/>
      <c r="E1901" s="13" t="s">
        <v>25</v>
      </c>
      <c r="F1901" s="15">
        <v>0.47739999999999999</v>
      </c>
      <c r="G1901" s="16">
        <v>33.369999999999997</v>
      </c>
      <c r="H1901" s="16">
        <f>TRUNC(TRUNC(F1901,8)*G1901,2)</f>
        <v>15.93</v>
      </c>
    </row>
    <row r="1902" spans="1:8" ht="15" customHeight="1" x14ac:dyDescent="0.25">
      <c r="A1902" s="13" t="s">
        <v>3899</v>
      </c>
      <c r="B1902" s="14" t="s">
        <v>3900</v>
      </c>
      <c r="C1902" s="66" t="s">
        <v>17</v>
      </c>
      <c r="D1902" s="66"/>
      <c r="E1902" s="13" t="s">
        <v>25</v>
      </c>
      <c r="F1902" s="15">
        <v>0.15040000000000001</v>
      </c>
      <c r="G1902" s="16">
        <v>24.37</v>
      </c>
      <c r="H1902" s="16">
        <f>TRUNC(TRUNC(F1902,8)*G1902,2)</f>
        <v>3.66</v>
      </c>
    </row>
    <row r="1903" spans="1:8" ht="18" customHeight="1" x14ac:dyDescent="0.25">
      <c r="A1903" s="8"/>
      <c r="B1903" s="8"/>
      <c r="C1903" s="8"/>
      <c r="D1903" s="8"/>
      <c r="E1903" s="8"/>
      <c r="F1903" s="67" t="s">
        <v>3875</v>
      </c>
      <c r="G1903" s="67"/>
      <c r="H1903" s="17">
        <f>SUM(H1901:H1902)</f>
        <v>19.59</v>
      </c>
    </row>
    <row r="1904" spans="1:8" ht="15" customHeight="1" x14ac:dyDescent="0.25">
      <c r="A1904" s="8"/>
      <c r="B1904" s="8"/>
      <c r="C1904" s="8"/>
      <c r="D1904" s="8"/>
      <c r="E1904" s="8"/>
      <c r="F1904" s="68" t="s">
        <v>3745</v>
      </c>
      <c r="G1904" s="68"/>
      <c r="H1904" s="4">
        <f>ROUND(SUM(H1899,H1903),2)</f>
        <v>212.08</v>
      </c>
    </row>
    <row r="1905" spans="1:8" ht="9.9499999999999993" customHeight="1" x14ac:dyDescent="0.25">
      <c r="A1905" s="8"/>
      <c r="B1905" s="8"/>
      <c r="C1905" s="8"/>
      <c r="D1905" s="8"/>
      <c r="E1905" s="8"/>
      <c r="F1905" s="62"/>
      <c r="G1905" s="62"/>
      <c r="H1905" s="62"/>
    </row>
    <row r="1906" spans="1:8" ht="20.100000000000001" customHeight="1" x14ac:dyDescent="0.25">
      <c r="A1906" s="63" t="s">
        <v>7112</v>
      </c>
      <c r="B1906" s="63"/>
      <c r="C1906" s="63"/>
      <c r="D1906" s="63"/>
      <c r="E1906" s="63"/>
      <c r="F1906" s="63"/>
      <c r="G1906" s="63"/>
      <c r="H1906" s="63"/>
    </row>
    <row r="1907" spans="1:8" ht="15" customHeight="1" x14ac:dyDescent="0.25">
      <c r="A1907" s="64" t="s">
        <v>3737</v>
      </c>
      <c r="B1907" s="64"/>
      <c r="C1907" s="65" t="s">
        <v>3</v>
      </c>
      <c r="D1907" s="65"/>
      <c r="E1907" s="12" t="s">
        <v>4</v>
      </c>
      <c r="F1907" s="12" t="s">
        <v>3725</v>
      </c>
      <c r="G1907" s="12" t="s">
        <v>3726</v>
      </c>
      <c r="H1907" s="12" t="s">
        <v>3727</v>
      </c>
    </row>
    <row r="1908" spans="1:8" ht="15" customHeight="1" x14ac:dyDescent="0.25">
      <c r="A1908" s="13" t="s">
        <v>6663</v>
      </c>
      <c r="B1908" s="14" t="s">
        <v>6664</v>
      </c>
      <c r="C1908" s="66" t="s">
        <v>17</v>
      </c>
      <c r="D1908" s="66"/>
      <c r="E1908" s="13" t="s">
        <v>25</v>
      </c>
      <c r="F1908" s="15">
        <v>1.154E-2</v>
      </c>
      <c r="G1908" s="16">
        <v>15.97</v>
      </c>
      <c r="H1908" s="16">
        <f>TRUNC(TRUNC(F1908,8)*G1908,2)</f>
        <v>0.18</v>
      </c>
    </row>
    <row r="1909" spans="1:8" ht="15" customHeight="1" x14ac:dyDescent="0.25">
      <c r="A1909" s="8"/>
      <c r="B1909" s="8"/>
      <c r="C1909" s="8"/>
      <c r="D1909" s="8"/>
      <c r="E1909" s="8"/>
      <c r="F1909" s="67" t="s">
        <v>3740</v>
      </c>
      <c r="G1909" s="67"/>
      <c r="H1909" s="17">
        <f>SUM(H1908:H1908)</f>
        <v>0.18</v>
      </c>
    </row>
    <row r="1910" spans="1:8" ht="15" customHeight="1" x14ac:dyDescent="0.25">
      <c r="A1910" s="8"/>
      <c r="B1910" s="8"/>
      <c r="C1910" s="8"/>
      <c r="D1910" s="8"/>
      <c r="E1910" s="8"/>
      <c r="F1910" s="68" t="s">
        <v>3745</v>
      </c>
      <c r="G1910" s="68"/>
      <c r="H1910" s="4">
        <f>ROUND(SUM(H1909),2)</f>
        <v>0.18</v>
      </c>
    </row>
    <row r="1911" spans="1:8" ht="9.9499999999999993" customHeight="1" x14ac:dyDescent="0.25">
      <c r="A1911" s="8"/>
      <c r="B1911" s="8"/>
      <c r="C1911" s="8"/>
      <c r="D1911" s="8"/>
      <c r="E1911" s="8"/>
      <c r="F1911" s="62"/>
      <c r="G1911" s="62"/>
      <c r="H1911" s="62"/>
    </row>
    <row r="1912" spans="1:8" ht="20.100000000000001" customHeight="1" x14ac:dyDescent="0.25">
      <c r="A1912" s="63" t="s">
        <v>7113</v>
      </c>
      <c r="B1912" s="63"/>
      <c r="C1912" s="63"/>
      <c r="D1912" s="63"/>
      <c r="E1912" s="63"/>
      <c r="F1912" s="63"/>
      <c r="G1912" s="63"/>
      <c r="H1912" s="63"/>
    </row>
    <row r="1913" spans="1:8" ht="15" customHeight="1" x14ac:dyDescent="0.25">
      <c r="A1913" s="64" t="s">
        <v>3737</v>
      </c>
      <c r="B1913" s="64"/>
      <c r="C1913" s="65" t="s">
        <v>3</v>
      </c>
      <c r="D1913" s="65"/>
      <c r="E1913" s="12" t="s">
        <v>4</v>
      </c>
      <c r="F1913" s="12" t="s">
        <v>3725</v>
      </c>
      <c r="G1913" s="12" t="s">
        <v>3726</v>
      </c>
      <c r="H1913" s="12" t="s">
        <v>3727</v>
      </c>
    </row>
    <row r="1914" spans="1:8" ht="15" customHeight="1" x14ac:dyDescent="0.25">
      <c r="A1914" s="13" t="s">
        <v>6672</v>
      </c>
      <c r="B1914" s="14" t="s">
        <v>6673</v>
      </c>
      <c r="C1914" s="66" t="s">
        <v>17</v>
      </c>
      <c r="D1914" s="66"/>
      <c r="E1914" s="13" t="s">
        <v>25</v>
      </c>
      <c r="F1914" s="15">
        <v>1.4760000000000001E-2</v>
      </c>
      <c r="G1914" s="16">
        <v>15.97</v>
      </c>
      <c r="H1914" s="16">
        <f>TRUNC(TRUNC(F1914,8)*G1914,2)</f>
        <v>0.23</v>
      </c>
    </row>
    <row r="1915" spans="1:8" ht="15" customHeight="1" x14ac:dyDescent="0.25">
      <c r="A1915" s="8"/>
      <c r="B1915" s="8"/>
      <c r="C1915" s="8"/>
      <c r="D1915" s="8"/>
      <c r="E1915" s="8"/>
      <c r="F1915" s="67" t="s">
        <v>3740</v>
      </c>
      <c r="G1915" s="67"/>
      <c r="H1915" s="17">
        <f>SUM(H1914:H1914)</f>
        <v>0.23</v>
      </c>
    </row>
    <row r="1916" spans="1:8" ht="15" customHeight="1" x14ac:dyDescent="0.25">
      <c r="A1916" s="8"/>
      <c r="B1916" s="8"/>
      <c r="C1916" s="8"/>
      <c r="D1916" s="8"/>
      <c r="E1916" s="8"/>
      <c r="F1916" s="68" t="s">
        <v>3745</v>
      </c>
      <c r="G1916" s="68"/>
      <c r="H1916" s="4">
        <f>ROUND(SUM(H1915),2)</f>
        <v>0.23</v>
      </c>
    </row>
    <row r="1917" spans="1:8" ht="9.9499999999999993" customHeight="1" x14ac:dyDescent="0.25">
      <c r="A1917" s="8"/>
      <c r="B1917" s="8"/>
      <c r="C1917" s="8"/>
      <c r="D1917" s="8"/>
      <c r="E1917" s="8"/>
      <c r="F1917" s="62"/>
      <c r="G1917" s="62"/>
      <c r="H1917" s="62"/>
    </row>
    <row r="1918" spans="1:8" ht="20.100000000000001" customHeight="1" x14ac:dyDescent="0.25">
      <c r="A1918" s="63" t="s">
        <v>7114</v>
      </c>
      <c r="B1918" s="63"/>
      <c r="C1918" s="63"/>
      <c r="D1918" s="63"/>
      <c r="E1918" s="63"/>
      <c r="F1918" s="63"/>
      <c r="G1918" s="63"/>
      <c r="H1918" s="63"/>
    </row>
    <row r="1919" spans="1:8" ht="15" customHeight="1" x14ac:dyDescent="0.25">
      <c r="A1919" s="64" t="s">
        <v>3737</v>
      </c>
      <c r="B1919" s="64"/>
      <c r="C1919" s="65" t="s">
        <v>3</v>
      </c>
      <c r="D1919" s="65"/>
      <c r="E1919" s="12" t="s">
        <v>4</v>
      </c>
      <c r="F1919" s="12" t="s">
        <v>3725</v>
      </c>
      <c r="G1919" s="12" t="s">
        <v>3726</v>
      </c>
      <c r="H1919" s="12" t="s">
        <v>3727</v>
      </c>
    </row>
    <row r="1920" spans="1:8" ht="15" customHeight="1" x14ac:dyDescent="0.25">
      <c r="A1920" s="13" t="s">
        <v>6681</v>
      </c>
      <c r="B1920" s="14" t="s">
        <v>6682</v>
      </c>
      <c r="C1920" s="66" t="s">
        <v>17</v>
      </c>
      <c r="D1920" s="66"/>
      <c r="E1920" s="13" t="s">
        <v>25</v>
      </c>
      <c r="F1920" s="15">
        <v>1.154E-2</v>
      </c>
      <c r="G1920" s="16">
        <v>15.97</v>
      </c>
      <c r="H1920" s="16">
        <f>TRUNC(TRUNC(F1920,8)*G1920,2)</f>
        <v>0.18</v>
      </c>
    </row>
    <row r="1921" spans="1:8" ht="15" customHeight="1" x14ac:dyDescent="0.25">
      <c r="A1921" s="8"/>
      <c r="B1921" s="8"/>
      <c r="C1921" s="8"/>
      <c r="D1921" s="8"/>
      <c r="E1921" s="8"/>
      <c r="F1921" s="67" t="s">
        <v>3740</v>
      </c>
      <c r="G1921" s="67"/>
      <c r="H1921" s="17">
        <f>SUM(H1920:H1920)</f>
        <v>0.18</v>
      </c>
    </row>
    <row r="1922" spans="1:8" ht="15" customHeight="1" x14ac:dyDescent="0.25">
      <c r="A1922" s="8"/>
      <c r="B1922" s="8"/>
      <c r="C1922" s="8"/>
      <c r="D1922" s="8"/>
      <c r="E1922" s="8"/>
      <c r="F1922" s="68" t="s">
        <v>3745</v>
      </c>
      <c r="G1922" s="68"/>
      <c r="H1922" s="4">
        <f>ROUND(SUM(H1921),2)</f>
        <v>0.18</v>
      </c>
    </row>
    <row r="1923" spans="1:8" ht="9.9499999999999993" customHeight="1" x14ac:dyDescent="0.25">
      <c r="A1923" s="8"/>
      <c r="B1923" s="8"/>
      <c r="C1923" s="8"/>
      <c r="D1923" s="8"/>
      <c r="E1923" s="8"/>
      <c r="F1923" s="62"/>
      <c r="G1923" s="62"/>
      <c r="H1923" s="62"/>
    </row>
    <row r="1924" spans="1:8" ht="20.100000000000001" customHeight="1" x14ac:dyDescent="0.25">
      <c r="A1924" s="63" t="s">
        <v>7115</v>
      </c>
      <c r="B1924" s="63"/>
      <c r="C1924" s="63"/>
      <c r="D1924" s="63"/>
      <c r="E1924" s="63"/>
      <c r="F1924" s="63"/>
      <c r="G1924" s="63"/>
      <c r="H1924" s="63"/>
    </row>
    <row r="1925" spans="1:8" ht="15" customHeight="1" x14ac:dyDescent="0.25">
      <c r="A1925" s="64" t="s">
        <v>3737</v>
      </c>
      <c r="B1925" s="64"/>
      <c r="C1925" s="65" t="s">
        <v>3</v>
      </c>
      <c r="D1925" s="65"/>
      <c r="E1925" s="12" t="s">
        <v>4</v>
      </c>
      <c r="F1925" s="12" t="s">
        <v>3725</v>
      </c>
      <c r="G1925" s="12" t="s">
        <v>3726</v>
      </c>
      <c r="H1925" s="12" t="s">
        <v>3727</v>
      </c>
    </row>
    <row r="1926" spans="1:8" ht="15" customHeight="1" x14ac:dyDescent="0.25">
      <c r="A1926" s="13" t="s">
        <v>6686</v>
      </c>
      <c r="B1926" s="14" t="s">
        <v>6687</v>
      </c>
      <c r="C1926" s="66" t="s">
        <v>17</v>
      </c>
      <c r="D1926" s="66"/>
      <c r="E1926" s="13" t="s">
        <v>25</v>
      </c>
      <c r="F1926" s="15">
        <v>1.154E-2</v>
      </c>
      <c r="G1926" s="16">
        <v>16.809999999999999</v>
      </c>
      <c r="H1926" s="16">
        <f>TRUNC(TRUNC(F1926,8)*G1926,2)</f>
        <v>0.19</v>
      </c>
    </row>
    <row r="1927" spans="1:8" ht="15" customHeight="1" x14ac:dyDescent="0.25">
      <c r="A1927" s="8"/>
      <c r="B1927" s="8"/>
      <c r="C1927" s="8"/>
      <c r="D1927" s="8"/>
      <c r="E1927" s="8"/>
      <c r="F1927" s="67" t="s">
        <v>3740</v>
      </c>
      <c r="G1927" s="67"/>
      <c r="H1927" s="17">
        <f>SUM(H1926:H1926)</f>
        <v>0.19</v>
      </c>
    </row>
    <row r="1928" spans="1:8" ht="15" customHeight="1" x14ac:dyDescent="0.25">
      <c r="A1928" s="8"/>
      <c r="B1928" s="8"/>
      <c r="C1928" s="8"/>
      <c r="D1928" s="8"/>
      <c r="E1928" s="8"/>
      <c r="F1928" s="68" t="s">
        <v>3745</v>
      </c>
      <c r="G1928" s="68"/>
      <c r="H1928" s="4">
        <f>ROUND(SUM(H1927),2)</f>
        <v>0.19</v>
      </c>
    </row>
    <row r="1929" spans="1:8" ht="9.9499999999999993" customHeight="1" x14ac:dyDescent="0.25">
      <c r="A1929" s="8"/>
      <c r="B1929" s="8"/>
      <c r="C1929" s="8"/>
      <c r="D1929" s="8"/>
      <c r="E1929" s="8"/>
      <c r="F1929" s="62"/>
      <c r="G1929" s="62"/>
      <c r="H1929" s="62"/>
    </row>
    <row r="1930" spans="1:8" ht="20.100000000000001" customHeight="1" x14ac:dyDescent="0.25">
      <c r="A1930" s="63" t="s">
        <v>7116</v>
      </c>
      <c r="B1930" s="63"/>
      <c r="C1930" s="63"/>
      <c r="D1930" s="63"/>
      <c r="E1930" s="63"/>
      <c r="F1930" s="63"/>
      <c r="G1930" s="63"/>
      <c r="H1930" s="63"/>
    </row>
    <row r="1931" spans="1:8" ht="15" customHeight="1" x14ac:dyDescent="0.25">
      <c r="A1931" s="64" t="s">
        <v>3737</v>
      </c>
      <c r="B1931" s="64"/>
      <c r="C1931" s="65" t="s">
        <v>3</v>
      </c>
      <c r="D1931" s="65"/>
      <c r="E1931" s="12" t="s">
        <v>4</v>
      </c>
      <c r="F1931" s="12" t="s">
        <v>3725</v>
      </c>
      <c r="G1931" s="12" t="s">
        <v>3726</v>
      </c>
      <c r="H1931" s="12" t="s">
        <v>3727</v>
      </c>
    </row>
    <row r="1932" spans="1:8" ht="15" customHeight="1" x14ac:dyDescent="0.25">
      <c r="A1932" s="13" t="s">
        <v>3788</v>
      </c>
      <c r="B1932" s="14" t="s">
        <v>3789</v>
      </c>
      <c r="C1932" s="66" t="s">
        <v>17</v>
      </c>
      <c r="D1932" s="66"/>
      <c r="E1932" s="13" t="s">
        <v>18</v>
      </c>
      <c r="F1932" s="15">
        <v>3.8300000000000001E-3</v>
      </c>
      <c r="G1932" s="16">
        <v>5147.6000000000004</v>
      </c>
      <c r="H1932" s="16">
        <f>TRUNC(TRUNC(F1932,8)*G1932,2)</f>
        <v>19.71</v>
      </c>
    </row>
    <row r="1933" spans="1:8" ht="15" customHeight="1" x14ac:dyDescent="0.25">
      <c r="A1933" s="8"/>
      <c r="B1933" s="8"/>
      <c r="C1933" s="8"/>
      <c r="D1933" s="8"/>
      <c r="E1933" s="8"/>
      <c r="F1933" s="67" t="s">
        <v>3740</v>
      </c>
      <c r="G1933" s="67"/>
      <c r="H1933" s="17">
        <f>SUM(H1932:H1932)</f>
        <v>19.71</v>
      </c>
    </row>
    <row r="1934" spans="1:8" ht="15" customHeight="1" x14ac:dyDescent="0.25">
      <c r="A1934" s="8"/>
      <c r="B1934" s="8"/>
      <c r="C1934" s="8"/>
      <c r="D1934" s="8"/>
      <c r="E1934" s="8"/>
      <c r="F1934" s="68" t="s">
        <v>3745</v>
      </c>
      <c r="G1934" s="68"/>
      <c r="H1934" s="4">
        <f>ROUND(SUM(H1933),2)</f>
        <v>19.71</v>
      </c>
    </row>
    <row r="1935" spans="1:8" ht="9.9499999999999993" customHeight="1" x14ac:dyDescent="0.25">
      <c r="A1935" s="8"/>
      <c r="B1935" s="8"/>
      <c r="C1935" s="8"/>
      <c r="D1935" s="8"/>
      <c r="E1935" s="8"/>
      <c r="F1935" s="62"/>
      <c r="G1935" s="62"/>
      <c r="H1935" s="62"/>
    </row>
    <row r="1936" spans="1:8" ht="20.100000000000001" customHeight="1" x14ac:dyDescent="0.25">
      <c r="A1936" s="63" t="s">
        <v>7117</v>
      </c>
      <c r="B1936" s="63"/>
      <c r="C1936" s="63"/>
      <c r="D1936" s="63"/>
      <c r="E1936" s="63"/>
      <c r="F1936" s="63"/>
      <c r="G1936" s="63"/>
      <c r="H1936" s="63"/>
    </row>
    <row r="1937" spans="1:8" ht="15" customHeight="1" x14ac:dyDescent="0.25">
      <c r="A1937" s="64" t="s">
        <v>3737</v>
      </c>
      <c r="B1937" s="64"/>
      <c r="C1937" s="65" t="s">
        <v>3</v>
      </c>
      <c r="D1937" s="65"/>
      <c r="E1937" s="12" t="s">
        <v>4</v>
      </c>
      <c r="F1937" s="12" t="s">
        <v>3725</v>
      </c>
      <c r="G1937" s="12" t="s">
        <v>3726</v>
      </c>
      <c r="H1937" s="12" t="s">
        <v>3727</v>
      </c>
    </row>
    <row r="1938" spans="1:8" ht="15" customHeight="1" x14ac:dyDescent="0.25">
      <c r="A1938" s="13" t="s">
        <v>6749</v>
      </c>
      <c r="B1938" s="14" t="s">
        <v>6750</v>
      </c>
      <c r="C1938" s="66" t="s">
        <v>17</v>
      </c>
      <c r="D1938" s="66"/>
      <c r="E1938" s="13" t="s">
        <v>25</v>
      </c>
      <c r="F1938" s="15">
        <v>1.154E-2</v>
      </c>
      <c r="G1938" s="16">
        <v>24.05</v>
      </c>
      <c r="H1938" s="16">
        <f>TRUNC(TRUNC(F1938,8)*G1938,2)</f>
        <v>0.27</v>
      </c>
    </row>
    <row r="1939" spans="1:8" ht="15" customHeight="1" x14ac:dyDescent="0.25">
      <c r="A1939" s="8"/>
      <c r="B1939" s="8"/>
      <c r="C1939" s="8"/>
      <c r="D1939" s="8"/>
      <c r="E1939" s="8"/>
      <c r="F1939" s="67" t="s">
        <v>3740</v>
      </c>
      <c r="G1939" s="67"/>
      <c r="H1939" s="17">
        <f>SUM(H1938:H1938)</f>
        <v>0.27</v>
      </c>
    </row>
    <row r="1940" spans="1:8" ht="15" customHeight="1" x14ac:dyDescent="0.25">
      <c r="A1940" s="8"/>
      <c r="B1940" s="8"/>
      <c r="C1940" s="8"/>
      <c r="D1940" s="8"/>
      <c r="E1940" s="8"/>
      <c r="F1940" s="68" t="s">
        <v>3745</v>
      </c>
      <c r="G1940" s="68"/>
      <c r="H1940" s="4">
        <f>ROUND(SUM(H1939),2)</f>
        <v>0.27</v>
      </c>
    </row>
    <row r="1941" spans="1:8" ht="9.9499999999999993" customHeight="1" x14ac:dyDescent="0.25">
      <c r="A1941" s="8"/>
      <c r="B1941" s="8"/>
      <c r="C1941" s="8"/>
      <c r="D1941" s="8"/>
      <c r="E1941" s="8"/>
      <c r="F1941" s="62"/>
      <c r="G1941" s="62"/>
      <c r="H1941" s="62"/>
    </row>
    <row r="1942" spans="1:8" ht="20.100000000000001" customHeight="1" x14ac:dyDescent="0.25">
      <c r="A1942" s="63" t="s">
        <v>7118</v>
      </c>
      <c r="B1942" s="63"/>
      <c r="C1942" s="63"/>
      <c r="D1942" s="63"/>
      <c r="E1942" s="63"/>
      <c r="F1942" s="63"/>
      <c r="G1942" s="63"/>
      <c r="H1942" s="63"/>
    </row>
    <row r="1943" spans="1:8" ht="15" customHeight="1" x14ac:dyDescent="0.25">
      <c r="A1943" s="64" t="s">
        <v>3737</v>
      </c>
      <c r="B1943" s="64"/>
      <c r="C1943" s="65" t="s">
        <v>3</v>
      </c>
      <c r="D1943" s="65"/>
      <c r="E1943" s="12" t="s">
        <v>4</v>
      </c>
      <c r="F1943" s="12" t="s">
        <v>3725</v>
      </c>
      <c r="G1943" s="12" t="s">
        <v>3726</v>
      </c>
      <c r="H1943" s="12" t="s">
        <v>3727</v>
      </c>
    </row>
    <row r="1944" spans="1:8" ht="15" customHeight="1" x14ac:dyDescent="0.25">
      <c r="A1944" s="13" t="s">
        <v>6772</v>
      </c>
      <c r="B1944" s="14" t="s">
        <v>6773</v>
      </c>
      <c r="C1944" s="66" t="s">
        <v>17</v>
      </c>
      <c r="D1944" s="66"/>
      <c r="E1944" s="13" t="s">
        <v>25</v>
      </c>
      <c r="F1944" s="15">
        <v>1.4760000000000001E-2</v>
      </c>
      <c r="G1944" s="16">
        <v>20.39</v>
      </c>
      <c r="H1944" s="16">
        <f>TRUNC(TRUNC(F1944,8)*G1944,2)</f>
        <v>0.3</v>
      </c>
    </row>
    <row r="1945" spans="1:8" ht="15" customHeight="1" x14ac:dyDescent="0.25">
      <c r="A1945" s="8"/>
      <c r="B1945" s="8"/>
      <c r="C1945" s="8"/>
      <c r="D1945" s="8"/>
      <c r="E1945" s="8"/>
      <c r="F1945" s="67" t="s">
        <v>3740</v>
      </c>
      <c r="G1945" s="67"/>
      <c r="H1945" s="17">
        <f>SUM(H1944:H1944)</f>
        <v>0.3</v>
      </c>
    </row>
    <row r="1946" spans="1:8" ht="15" customHeight="1" x14ac:dyDescent="0.25">
      <c r="A1946" s="8"/>
      <c r="B1946" s="8"/>
      <c r="C1946" s="8"/>
      <c r="D1946" s="8"/>
      <c r="E1946" s="8"/>
      <c r="F1946" s="68" t="s">
        <v>3745</v>
      </c>
      <c r="G1946" s="68"/>
      <c r="H1946" s="4">
        <f>ROUND(SUM(H1945),2)</f>
        <v>0.3</v>
      </c>
    </row>
    <row r="1947" spans="1:8" ht="9.9499999999999993" customHeight="1" x14ac:dyDescent="0.25">
      <c r="A1947" s="8"/>
      <c r="B1947" s="8"/>
      <c r="C1947" s="8"/>
      <c r="D1947" s="8"/>
      <c r="E1947" s="8"/>
      <c r="F1947" s="62"/>
      <c r="G1947" s="62"/>
      <c r="H1947" s="62"/>
    </row>
    <row r="1948" spans="1:8" ht="20.100000000000001" customHeight="1" x14ac:dyDescent="0.25">
      <c r="A1948" s="63" t="s">
        <v>7119</v>
      </c>
      <c r="B1948" s="63"/>
      <c r="C1948" s="63"/>
      <c r="D1948" s="63"/>
      <c r="E1948" s="63"/>
      <c r="F1948" s="63"/>
      <c r="G1948" s="63"/>
      <c r="H1948" s="63"/>
    </row>
    <row r="1949" spans="1:8" ht="15" customHeight="1" x14ac:dyDescent="0.25">
      <c r="A1949" s="64" t="s">
        <v>3737</v>
      </c>
      <c r="B1949" s="64"/>
      <c r="C1949" s="65" t="s">
        <v>3</v>
      </c>
      <c r="D1949" s="65"/>
      <c r="E1949" s="12" t="s">
        <v>4</v>
      </c>
      <c r="F1949" s="12" t="s">
        <v>3725</v>
      </c>
      <c r="G1949" s="12" t="s">
        <v>3726</v>
      </c>
      <c r="H1949" s="12" t="s">
        <v>3727</v>
      </c>
    </row>
    <row r="1950" spans="1:8" ht="15" customHeight="1" x14ac:dyDescent="0.25">
      <c r="A1950" s="13" t="s">
        <v>6782</v>
      </c>
      <c r="B1950" s="14" t="s">
        <v>6783</v>
      </c>
      <c r="C1950" s="66" t="s">
        <v>17</v>
      </c>
      <c r="D1950" s="66"/>
      <c r="E1950" s="13" t="s">
        <v>25</v>
      </c>
      <c r="F1950" s="15">
        <v>3.7319999999999999E-2</v>
      </c>
      <c r="G1950" s="16">
        <v>15.97</v>
      </c>
      <c r="H1950" s="16">
        <f>TRUNC(TRUNC(F1950,8)*G1950,2)</f>
        <v>0.59</v>
      </c>
    </row>
    <row r="1951" spans="1:8" ht="15" customHeight="1" x14ac:dyDescent="0.25">
      <c r="A1951" s="8"/>
      <c r="B1951" s="8"/>
      <c r="C1951" s="8"/>
      <c r="D1951" s="8"/>
      <c r="E1951" s="8"/>
      <c r="F1951" s="67" t="s">
        <v>3740</v>
      </c>
      <c r="G1951" s="67"/>
      <c r="H1951" s="17">
        <f>SUM(H1950:H1950)</f>
        <v>0.59</v>
      </c>
    </row>
    <row r="1952" spans="1:8" ht="15" customHeight="1" x14ac:dyDescent="0.25">
      <c r="A1952" s="8"/>
      <c r="B1952" s="8"/>
      <c r="C1952" s="8"/>
      <c r="D1952" s="8"/>
      <c r="E1952" s="8"/>
      <c r="F1952" s="68" t="s">
        <v>3745</v>
      </c>
      <c r="G1952" s="68"/>
      <c r="H1952" s="4">
        <f>ROUND(SUM(H1951),2)</f>
        <v>0.59</v>
      </c>
    </row>
    <row r="1953" spans="1:8" ht="9.9499999999999993" customHeight="1" x14ac:dyDescent="0.25">
      <c r="A1953" s="8"/>
      <c r="B1953" s="8"/>
      <c r="C1953" s="8"/>
      <c r="D1953" s="8"/>
      <c r="E1953" s="8"/>
      <c r="F1953" s="62"/>
      <c r="G1953" s="62"/>
      <c r="H1953" s="62"/>
    </row>
    <row r="1954" spans="1:8" ht="20.100000000000001" customHeight="1" x14ac:dyDescent="0.25">
      <c r="A1954" s="63" t="s">
        <v>7120</v>
      </c>
      <c r="B1954" s="63"/>
      <c r="C1954" s="63"/>
      <c r="D1954" s="63"/>
      <c r="E1954" s="63"/>
      <c r="F1954" s="63"/>
      <c r="G1954" s="63"/>
      <c r="H1954" s="63"/>
    </row>
    <row r="1955" spans="1:8" ht="15" customHeight="1" x14ac:dyDescent="0.25">
      <c r="A1955" s="64" t="s">
        <v>3737</v>
      </c>
      <c r="B1955" s="64"/>
      <c r="C1955" s="65" t="s">
        <v>3</v>
      </c>
      <c r="D1955" s="65"/>
      <c r="E1955" s="12" t="s">
        <v>4</v>
      </c>
      <c r="F1955" s="12" t="s">
        <v>3725</v>
      </c>
      <c r="G1955" s="12" t="s">
        <v>3726</v>
      </c>
      <c r="H1955" s="12" t="s">
        <v>3727</v>
      </c>
    </row>
    <row r="1956" spans="1:8" ht="21" customHeight="1" x14ac:dyDescent="0.25">
      <c r="A1956" s="13" t="s">
        <v>6791</v>
      </c>
      <c r="B1956" s="14" t="s">
        <v>6792</v>
      </c>
      <c r="C1956" s="66" t="s">
        <v>17</v>
      </c>
      <c r="D1956" s="66"/>
      <c r="E1956" s="13" t="s">
        <v>25</v>
      </c>
      <c r="F1956" s="15">
        <v>1.7979999999999999E-2</v>
      </c>
      <c r="G1956" s="16">
        <v>15.97</v>
      </c>
      <c r="H1956" s="16">
        <f>TRUNC(TRUNC(F1956,8)*G1956,2)</f>
        <v>0.28000000000000003</v>
      </c>
    </row>
    <row r="1957" spans="1:8" ht="15" customHeight="1" x14ac:dyDescent="0.25">
      <c r="A1957" s="8"/>
      <c r="B1957" s="8"/>
      <c r="C1957" s="8"/>
      <c r="D1957" s="8"/>
      <c r="E1957" s="8"/>
      <c r="F1957" s="67" t="s">
        <v>3740</v>
      </c>
      <c r="G1957" s="67"/>
      <c r="H1957" s="17">
        <f>SUM(H1956:H1956)</f>
        <v>0.28000000000000003</v>
      </c>
    </row>
    <row r="1958" spans="1:8" ht="15" customHeight="1" x14ac:dyDescent="0.25">
      <c r="A1958" s="8"/>
      <c r="B1958" s="8"/>
      <c r="C1958" s="8"/>
      <c r="D1958" s="8"/>
      <c r="E1958" s="8"/>
      <c r="F1958" s="68" t="s">
        <v>3745</v>
      </c>
      <c r="G1958" s="68"/>
      <c r="H1958" s="4">
        <f>ROUND(SUM(H1957),2)</f>
        <v>0.28000000000000003</v>
      </c>
    </row>
    <row r="1959" spans="1:8" ht="9.9499999999999993" customHeight="1" x14ac:dyDescent="0.25">
      <c r="A1959" s="8"/>
      <c r="B1959" s="8"/>
      <c r="C1959" s="8"/>
      <c r="D1959" s="8"/>
      <c r="E1959" s="8"/>
      <c r="F1959" s="62"/>
      <c r="G1959" s="62"/>
      <c r="H1959" s="62"/>
    </row>
    <row r="1960" spans="1:8" ht="20.100000000000001" customHeight="1" x14ac:dyDescent="0.25">
      <c r="A1960" s="63" t="s">
        <v>7121</v>
      </c>
      <c r="B1960" s="63"/>
      <c r="C1960" s="63"/>
      <c r="D1960" s="63"/>
      <c r="E1960" s="63"/>
      <c r="F1960" s="63"/>
      <c r="G1960" s="63"/>
      <c r="H1960" s="63"/>
    </row>
    <row r="1961" spans="1:8" ht="15" customHeight="1" x14ac:dyDescent="0.25">
      <c r="A1961" s="64" t="s">
        <v>3737</v>
      </c>
      <c r="B1961" s="64"/>
      <c r="C1961" s="65" t="s">
        <v>3</v>
      </c>
      <c r="D1961" s="65"/>
      <c r="E1961" s="12" t="s">
        <v>4</v>
      </c>
      <c r="F1961" s="12" t="s">
        <v>3725</v>
      </c>
      <c r="G1961" s="12" t="s">
        <v>3726</v>
      </c>
      <c r="H1961" s="12" t="s">
        <v>3727</v>
      </c>
    </row>
    <row r="1962" spans="1:8" ht="15" customHeight="1" x14ac:dyDescent="0.25">
      <c r="A1962" s="13" t="s">
        <v>6796</v>
      </c>
      <c r="B1962" s="14" t="s">
        <v>6797</v>
      </c>
      <c r="C1962" s="66" t="s">
        <v>17</v>
      </c>
      <c r="D1962" s="66"/>
      <c r="E1962" s="13" t="s">
        <v>25</v>
      </c>
      <c r="F1962" s="15">
        <v>1.154E-2</v>
      </c>
      <c r="G1962" s="16">
        <v>15.97</v>
      </c>
      <c r="H1962" s="16">
        <f>TRUNC(TRUNC(F1962,8)*G1962,2)</f>
        <v>0.18</v>
      </c>
    </row>
    <row r="1963" spans="1:8" ht="15" customHeight="1" x14ac:dyDescent="0.25">
      <c r="A1963" s="8"/>
      <c r="B1963" s="8"/>
      <c r="C1963" s="8"/>
      <c r="D1963" s="8"/>
      <c r="E1963" s="8"/>
      <c r="F1963" s="67" t="s">
        <v>3740</v>
      </c>
      <c r="G1963" s="67"/>
      <c r="H1963" s="17">
        <f>SUM(H1962:H1962)</f>
        <v>0.18</v>
      </c>
    </row>
    <row r="1964" spans="1:8" ht="15" customHeight="1" x14ac:dyDescent="0.25">
      <c r="A1964" s="8"/>
      <c r="B1964" s="8"/>
      <c r="C1964" s="8"/>
      <c r="D1964" s="8"/>
      <c r="E1964" s="8"/>
      <c r="F1964" s="68" t="s">
        <v>3745</v>
      </c>
      <c r="G1964" s="68"/>
      <c r="H1964" s="4">
        <f>ROUND(SUM(H1963),2)</f>
        <v>0.18</v>
      </c>
    </row>
    <row r="1965" spans="1:8" ht="9.9499999999999993" customHeight="1" x14ac:dyDescent="0.25">
      <c r="A1965" s="8"/>
      <c r="B1965" s="8"/>
      <c r="C1965" s="8"/>
      <c r="D1965" s="8"/>
      <c r="E1965" s="8"/>
      <c r="F1965" s="62"/>
      <c r="G1965" s="62"/>
      <c r="H1965" s="62"/>
    </row>
    <row r="1966" spans="1:8" ht="20.100000000000001" customHeight="1" x14ac:dyDescent="0.25">
      <c r="A1966" s="63" t="s">
        <v>7122</v>
      </c>
      <c r="B1966" s="63"/>
      <c r="C1966" s="63"/>
      <c r="D1966" s="63"/>
      <c r="E1966" s="63"/>
      <c r="F1966" s="63"/>
      <c r="G1966" s="63"/>
      <c r="H1966" s="63"/>
    </row>
    <row r="1967" spans="1:8" ht="15" customHeight="1" x14ac:dyDescent="0.25">
      <c r="A1967" s="64" t="s">
        <v>3737</v>
      </c>
      <c r="B1967" s="64"/>
      <c r="C1967" s="65" t="s">
        <v>3</v>
      </c>
      <c r="D1967" s="65"/>
      <c r="E1967" s="12" t="s">
        <v>4</v>
      </c>
      <c r="F1967" s="12" t="s">
        <v>3725</v>
      </c>
      <c r="G1967" s="12" t="s">
        <v>3726</v>
      </c>
      <c r="H1967" s="12" t="s">
        <v>3727</v>
      </c>
    </row>
    <row r="1968" spans="1:8" ht="15" customHeight="1" x14ac:dyDescent="0.25">
      <c r="A1968" s="13" t="s">
        <v>6801</v>
      </c>
      <c r="B1968" s="14" t="s">
        <v>6802</v>
      </c>
      <c r="C1968" s="66" t="s">
        <v>17</v>
      </c>
      <c r="D1968" s="66"/>
      <c r="E1968" s="13" t="s">
        <v>25</v>
      </c>
      <c r="F1968" s="15">
        <v>1.154E-2</v>
      </c>
      <c r="G1968" s="16">
        <v>15.97</v>
      </c>
      <c r="H1968" s="16">
        <f>TRUNC(TRUNC(F1968,8)*G1968,2)</f>
        <v>0.18</v>
      </c>
    </row>
    <row r="1969" spans="1:8" ht="15" customHeight="1" x14ac:dyDescent="0.25">
      <c r="A1969" s="8"/>
      <c r="B1969" s="8"/>
      <c r="C1969" s="8"/>
      <c r="D1969" s="8"/>
      <c r="E1969" s="8"/>
      <c r="F1969" s="67" t="s">
        <v>3740</v>
      </c>
      <c r="G1969" s="67"/>
      <c r="H1969" s="17">
        <f>SUM(H1968:H1968)</f>
        <v>0.18</v>
      </c>
    </row>
    <row r="1970" spans="1:8" ht="15" customHeight="1" x14ac:dyDescent="0.25">
      <c r="A1970" s="8"/>
      <c r="B1970" s="8"/>
      <c r="C1970" s="8"/>
      <c r="D1970" s="8"/>
      <c r="E1970" s="8"/>
      <c r="F1970" s="68" t="s">
        <v>3745</v>
      </c>
      <c r="G1970" s="68"/>
      <c r="H1970" s="4">
        <f>ROUND(SUM(H1969),2)</f>
        <v>0.18</v>
      </c>
    </row>
    <row r="1971" spans="1:8" ht="9.9499999999999993" customHeight="1" x14ac:dyDescent="0.25">
      <c r="A1971" s="8"/>
      <c r="B1971" s="8"/>
      <c r="C1971" s="8"/>
      <c r="D1971" s="8"/>
      <c r="E1971" s="8"/>
      <c r="F1971" s="62"/>
      <c r="G1971" s="62"/>
      <c r="H1971" s="62"/>
    </row>
    <row r="1972" spans="1:8" ht="20.100000000000001" customHeight="1" x14ac:dyDescent="0.25">
      <c r="A1972" s="63" t="s">
        <v>7123</v>
      </c>
      <c r="B1972" s="63"/>
      <c r="C1972" s="63"/>
      <c r="D1972" s="63"/>
      <c r="E1972" s="63"/>
      <c r="F1972" s="63"/>
      <c r="G1972" s="63"/>
      <c r="H1972" s="63"/>
    </row>
    <row r="1973" spans="1:8" ht="15" customHeight="1" x14ac:dyDescent="0.25">
      <c r="A1973" s="64" t="s">
        <v>3737</v>
      </c>
      <c r="B1973" s="64"/>
      <c r="C1973" s="65" t="s">
        <v>3</v>
      </c>
      <c r="D1973" s="65"/>
      <c r="E1973" s="12" t="s">
        <v>4</v>
      </c>
      <c r="F1973" s="12" t="s">
        <v>3725</v>
      </c>
      <c r="G1973" s="12" t="s">
        <v>3726</v>
      </c>
      <c r="H1973" s="12" t="s">
        <v>3727</v>
      </c>
    </row>
    <row r="1974" spans="1:8" ht="15" customHeight="1" x14ac:dyDescent="0.25">
      <c r="A1974" s="13" t="s">
        <v>6806</v>
      </c>
      <c r="B1974" s="14" t="s">
        <v>6807</v>
      </c>
      <c r="C1974" s="66" t="s">
        <v>17</v>
      </c>
      <c r="D1974" s="66"/>
      <c r="E1974" s="13" t="s">
        <v>25</v>
      </c>
      <c r="F1974" s="15">
        <v>1.4760000000000001E-2</v>
      </c>
      <c r="G1974" s="16">
        <v>24.05</v>
      </c>
      <c r="H1974" s="16">
        <f>TRUNC(TRUNC(F1974,8)*G1974,2)</f>
        <v>0.35</v>
      </c>
    </row>
    <row r="1975" spans="1:8" ht="15" customHeight="1" x14ac:dyDescent="0.25">
      <c r="A1975" s="8"/>
      <c r="B1975" s="8"/>
      <c r="C1975" s="8"/>
      <c r="D1975" s="8"/>
      <c r="E1975" s="8"/>
      <c r="F1975" s="67" t="s">
        <v>3740</v>
      </c>
      <c r="G1975" s="67"/>
      <c r="H1975" s="17">
        <f>SUM(H1974:H1974)</f>
        <v>0.35</v>
      </c>
    </row>
    <row r="1976" spans="1:8" ht="15" customHeight="1" x14ac:dyDescent="0.25">
      <c r="A1976" s="8"/>
      <c r="B1976" s="8"/>
      <c r="C1976" s="8"/>
      <c r="D1976" s="8"/>
      <c r="E1976" s="8"/>
      <c r="F1976" s="68" t="s">
        <v>3745</v>
      </c>
      <c r="G1976" s="68"/>
      <c r="H1976" s="4">
        <f>ROUND(SUM(H1975),2)</f>
        <v>0.35</v>
      </c>
    </row>
    <row r="1977" spans="1:8" ht="9.9499999999999993" customHeight="1" x14ac:dyDescent="0.25">
      <c r="A1977" s="8"/>
      <c r="B1977" s="8"/>
      <c r="C1977" s="8"/>
      <c r="D1977" s="8"/>
      <c r="E1977" s="8"/>
      <c r="F1977" s="62"/>
      <c r="G1977" s="62"/>
      <c r="H1977" s="62"/>
    </row>
    <row r="1978" spans="1:8" ht="20.100000000000001" customHeight="1" x14ac:dyDescent="0.25">
      <c r="A1978" s="63" t="s">
        <v>7124</v>
      </c>
      <c r="B1978" s="63"/>
      <c r="C1978" s="63"/>
      <c r="D1978" s="63"/>
      <c r="E1978" s="63"/>
      <c r="F1978" s="63"/>
      <c r="G1978" s="63"/>
      <c r="H1978" s="63"/>
    </row>
    <row r="1979" spans="1:8" ht="15" customHeight="1" x14ac:dyDescent="0.25">
      <c r="A1979" s="64" t="s">
        <v>3737</v>
      </c>
      <c r="B1979" s="64"/>
      <c r="C1979" s="65" t="s">
        <v>3</v>
      </c>
      <c r="D1979" s="65"/>
      <c r="E1979" s="12" t="s">
        <v>4</v>
      </c>
      <c r="F1979" s="12" t="s">
        <v>3725</v>
      </c>
      <c r="G1979" s="12" t="s">
        <v>3726</v>
      </c>
      <c r="H1979" s="12" t="s">
        <v>3727</v>
      </c>
    </row>
    <row r="1980" spans="1:8" ht="15" customHeight="1" x14ac:dyDescent="0.25">
      <c r="A1980" s="13" t="s">
        <v>6898</v>
      </c>
      <c r="B1980" s="14" t="s">
        <v>6899</v>
      </c>
      <c r="C1980" s="66" t="s">
        <v>17</v>
      </c>
      <c r="D1980" s="66"/>
      <c r="E1980" s="13" t="s">
        <v>25</v>
      </c>
      <c r="F1980" s="15">
        <v>1.154E-2</v>
      </c>
      <c r="G1980" s="16">
        <v>24.1</v>
      </c>
      <c r="H1980" s="16">
        <f>TRUNC(TRUNC(F1980,8)*G1980,2)</f>
        <v>0.27</v>
      </c>
    </row>
    <row r="1981" spans="1:8" ht="15" customHeight="1" x14ac:dyDescent="0.25">
      <c r="A1981" s="8"/>
      <c r="B1981" s="8"/>
      <c r="C1981" s="8"/>
      <c r="D1981" s="8"/>
      <c r="E1981" s="8"/>
      <c r="F1981" s="67" t="s">
        <v>3740</v>
      </c>
      <c r="G1981" s="67"/>
      <c r="H1981" s="17">
        <f>SUM(H1980:H1980)</f>
        <v>0.27</v>
      </c>
    </row>
    <row r="1982" spans="1:8" ht="15" customHeight="1" x14ac:dyDescent="0.25">
      <c r="A1982" s="8"/>
      <c r="B1982" s="8"/>
      <c r="C1982" s="8"/>
      <c r="D1982" s="8"/>
      <c r="E1982" s="8"/>
      <c r="F1982" s="68" t="s">
        <v>3745</v>
      </c>
      <c r="G1982" s="68"/>
      <c r="H1982" s="4">
        <f>ROUND(SUM(H1981),2)</f>
        <v>0.27</v>
      </c>
    </row>
    <row r="1983" spans="1:8" ht="9.9499999999999993" customHeight="1" x14ac:dyDescent="0.25">
      <c r="A1983" s="8"/>
      <c r="B1983" s="8"/>
      <c r="C1983" s="8"/>
      <c r="D1983" s="8"/>
      <c r="E1983" s="8"/>
      <c r="F1983" s="62"/>
      <c r="G1983" s="62"/>
      <c r="H1983" s="62"/>
    </row>
    <row r="1984" spans="1:8" ht="20.100000000000001" customHeight="1" x14ac:dyDescent="0.25">
      <c r="A1984" s="63" t="s">
        <v>7125</v>
      </c>
      <c r="B1984" s="63"/>
      <c r="C1984" s="63"/>
      <c r="D1984" s="63"/>
      <c r="E1984" s="63"/>
      <c r="F1984" s="63"/>
      <c r="G1984" s="63"/>
      <c r="H1984" s="63"/>
    </row>
    <row r="1985" spans="1:8" ht="15" customHeight="1" x14ac:dyDescent="0.25">
      <c r="A1985" s="64" t="s">
        <v>3737</v>
      </c>
      <c r="B1985" s="64"/>
      <c r="C1985" s="65" t="s">
        <v>3</v>
      </c>
      <c r="D1985" s="65"/>
      <c r="E1985" s="12" t="s">
        <v>4</v>
      </c>
      <c r="F1985" s="12" t="s">
        <v>3725</v>
      </c>
      <c r="G1985" s="12" t="s">
        <v>3726</v>
      </c>
      <c r="H1985" s="12" t="s">
        <v>3727</v>
      </c>
    </row>
    <row r="1986" spans="1:8" ht="15" customHeight="1" x14ac:dyDescent="0.25">
      <c r="A1986" s="13" t="s">
        <v>6991</v>
      </c>
      <c r="B1986" s="14" t="s">
        <v>6992</v>
      </c>
      <c r="C1986" s="66" t="s">
        <v>17</v>
      </c>
      <c r="D1986" s="66"/>
      <c r="E1986" s="13" t="s">
        <v>25</v>
      </c>
      <c r="F1986" s="15">
        <v>1.4760000000000001E-2</v>
      </c>
      <c r="G1986" s="16">
        <v>22.91</v>
      </c>
      <c r="H1986" s="16">
        <f>TRUNC(TRUNC(F1986,8)*G1986,2)</f>
        <v>0.33</v>
      </c>
    </row>
    <row r="1987" spans="1:8" ht="15" customHeight="1" x14ac:dyDescent="0.25">
      <c r="A1987" s="8"/>
      <c r="B1987" s="8"/>
      <c r="C1987" s="8"/>
      <c r="D1987" s="8"/>
      <c r="E1987" s="8"/>
      <c r="F1987" s="67" t="s">
        <v>3740</v>
      </c>
      <c r="G1987" s="67"/>
      <c r="H1987" s="17">
        <f>SUM(H1986:H1986)</f>
        <v>0.33</v>
      </c>
    </row>
    <row r="1988" spans="1:8" ht="15" customHeight="1" x14ac:dyDescent="0.25">
      <c r="A1988" s="8"/>
      <c r="B1988" s="8"/>
      <c r="C1988" s="8"/>
      <c r="D1988" s="8"/>
      <c r="E1988" s="8"/>
      <c r="F1988" s="68" t="s">
        <v>3745</v>
      </c>
      <c r="G1988" s="68"/>
      <c r="H1988" s="4">
        <f>ROUND(SUM(H1987),2)</f>
        <v>0.33</v>
      </c>
    </row>
    <row r="1989" spans="1:8" ht="9.9499999999999993" customHeight="1" x14ac:dyDescent="0.25">
      <c r="A1989" s="8"/>
      <c r="B1989" s="8"/>
      <c r="C1989" s="8"/>
      <c r="D1989" s="8"/>
      <c r="E1989" s="8"/>
      <c r="F1989" s="62"/>
      <c r="G1989" s="62"/>
      <c r="H1989" s="62"/>
    </row>
    <row r="1990" spans="1:8" ht="20.100000000000001" customHeight="1" x14ac:dyDescent="0.25">
      <c r="A1990" s="63" t="s">
        <v>7126</v>
      </c>
      <c r="B1990" s="63"/>
      <c r="C1990" s="63"/>
      <c r="D1990" s="63"/>
      <c r="E1990" s="63"/>
      <c r="F1990" s="63"/>
      <c r="G1990" s="63"/>
      <c r="H1990" s="63"/>
    </row>
    <row r="1991" spans="1:8" ht="15" customHeight="1" x14ac:dyDescent="0.25">
      <c r="A1991" s="64" t="s">
        <v>3737</v>
      </c>
      <c r="B1991" s="64"/>
      <c r="C1991" s="65" t="s">
        <v>3</v>
      </c>
      <c r="D1991" s="65"/>
      <c r="E1991" s="12" t="s">
        <v>4</v>
      </c>
      <c r="F1991" s="12" t="s">
        <v>3725</v>
      </c>
      <c r="G1991" s="12" t="s">
        <v>3726</v>
      </c>
      <c r="H1991" s="12" t="s">
        <v>3727</v>
      </c>
    </row>
    <row r="1992" spans="1:8" ht="15" customHeight="1" x14ac:dyDescent="0.25">
      <c r="A1992" s="13" t="s">
        <v>6996</v>
      </c>
      <c r="B1992" s="14" t="s">
        <v>6997</v>
      </c>
      <c r="C1992" s="66" t="s">
        <v>17</v>
      </c>
      <c r="D1992" s="66"/>
      <c r="E1992" s="13" t="s">
        <v>25</v>
      </c>
      <c r="F1992" s="15">
        <v>1.154E-2</v>
      </c>
      <c r="G1992" s="16">
        <v>24.05</v>
      </c>
      <c r="H1992" s="16">
        <f>TRUNC(TRUNC(F1992,8)*G1992,2)</f>
        <v>0.27</v>
      </c>
    </row>
    <row r="1993" spans="1:8" ht="15" customHeight="1" x14ac:dyDescent="0.25">
      <c r="A1993" s="8"/>
      <c r="B1993" s="8"/>
      <c r="C1993" s="8"/>
      <c r="D1993" s="8"/>
      <c r="E1993" s="8"/>
      <c r="F1993" s="67" t="s">
        <v>3740</v>
      </c>
      <c r="G1993" s="67"/>
      <c r="H1993" s="17">
        <f>SUM(H1992:H1992)</f>
        <v>0.27</v>
      </c>
    </row>
    <row r="1994" spans="1:8" ht="15" customHeight="1" x14ac:dyDescent="0.25">
      <c r="A1994" s="8"/>
      <c r="B1994" s="8"/>
      <c r="C1994" s="8"/>
      <c r="D1994" s="8"/>
      <c r="E1994" s="8"/>
      <c r="F1994" s="68" t="s">
        <v>3745</v>
      </c>
      <c r="G1994" s="68"/>
      <c r="H1994" s="4">
        <f>ROUND(SUM(H1993),2)</f>
        <v>0.27</v>
      </c>
    </row>
    <row r="1995" spans="1:8" ht="9.9499999999999993" customHeight="1" x14ac:dyDescent="0.25">
      <c r="A1995" s="8"/>
      <c r="B1995" s="8"/>
      <c r="C1995" s="8"/>
      <c r="D1995" s="8"/>
      <c r="E1995" s="8"/>
      <c r="F1995" s="62"/>
      <c r="G1995" s="62"/>
      <c r="H1995" s="62"/>
    </row>
    <row r="1996" spans="1:8" ht="20.100000000000001" customHeight="1" x14ac:dyDescent="0.25">
      <c r="A1996" s="63" t="s">
        <v>7127</v>
      </c>
      <c r="B1996" s="63"/>
      <c r="C1996" s="63"/>
      <c r="D1996" s="63"/>
      <c r="E1996" s="63"/>
      <c r="F1996" s="63"/>
      <c r="G1996" s="63"/>
      <c r="H1996" s="63"/>
    </row>
    <row r="1997" spans="1:8" ht="15" customHeight="1" x14ac:dyDescent="0.25">
      <c r="A1997" s="64" t="s">
        <v>3737</v>
      </c>
      <c r="B1997" s="64"/>
      <c r="C1997" s="65" t="s">
        <v>3</v>
      </c>
      <c r="D1997" s="65"/>
      <c r="E1997" s="12" t="s">
        <v>4</v>
      </c>
      <c r="F1997" s="12" t="s">
        <v>3725</v>
      </c>
      <c r="G1997" s="12" t="s">
        <v>3726</v>
      </c>
      <c r="H1997" s="12" t="s">
        <v>3727</v>
      </c>
    </row>
    <row r="1998" spans="1:8" ht="15" customHeight="1" x14ac:dyDescent="0.25">
      <c r="A1998" s="13" t="s">
        <v>7128</v>
      </c>
      <c r="B1998" s="14" t="s">
        <v>7129</v>
      </c>
      <c r="C1998" s="66" t="s">
        <v>17</v>
      </c>
      <c r="D1998" s="66"/>
      <c r="E1998" s="13" t="s">
        <v>25</v>
      </c>
      <c r="F1998" s="15">
        <v>3.7319999999999999E-2</v>
      </c>
      <c r="G1998" s="16">
        <v>24.05</v>
      </c>
      <c r="H1998" s="16">
        <f>TRUNC(TRUNC(F1998,8)*G1998,2)</f>
        <v>0.89</v>
      </c>
    </row>
    <row r="1999" spans="1:8" ht="15" customHeight="1" x14ac:dyDescent="0.25">
      <c r="A1999" s="8"/>
      <c r="B1999" s="8"/>
      <c r="C1999" s="8"/>
      <c r="D1999" s="8"/>
      <c r="E1999" s="8"/>
      <c r="F1999" s="67" t="s">
        <v>3740</v>
      </c>
      <c r="G1999" s="67"/>
      <c r="H1999" s="17">
        <f>SUM(H1998:H1998)</f>
        <v>0.89</v>
      </c>
    </row>
    <row r="2000" spans="1:8" ht="15" customHeight="1" x14ac:dyDescent="0.25">
      <c r="A2000" s="8"/>
      <c r="B2000" s="8"/>
      <c r="C2000" s="8"/>
      <c r="D2000" s="8"/>
      <c r="E2000" s="8"/>
      <c r="F2000" s="68" t="s">
        <v>3745</v>
      </c>
      <c r="G2000" s="68"/>
      <c r="H2000" s="4">
        <f>ROUND(SUM(H1999),2)</f>
        <v>0.89</v>
      </c>
    </row>
    <row r="2001" spans="1:8" ht="9.9499999999999993" customHeight="1" x14ac:dyDescent="0.25">
      <c r="A2001" s="8"/>
      <c r="B2001" s="8"/>
      <c r="C2001" s="8"/>
      <c r="D2001" s="8"/>
      <c r="E2001" s="8"/>
      <c r="F2001" s="62"/>
      <c r="G2001" s="62"/>
      <c r="H2001" s="62"/>
    </row>
    <row r="2002" spans="1:8" ht="20.100000000000001" customHeight="1" x14ac:dyDescent="0.25">
      <c r="A2002" s="63" t="s">
        <v>7130</v>
      </c>
      <c r="B2002" s="63"/>
      <c r="C2002" s="63"/>
      <c r="D2002" s="63"/>
      <c r="E2002" s="63"/>
      <c r="F2002" s="63"/>
      <c r="G2002" s="63"/>
      <c r="H2002" s="63"/>
    </row>
    <row r="2003" spans="1:8" ht="15" customHeight="1" x14ac:dyDescent="0.25">
      <c r="A2003" s="64" t="s">
        <v>3737</v>
      </c>
      <c r="B2003" s="64"/>
      <c r="C2003" s="65" t="s">
        <v>3</v>
      </c>
      <c r="D2003" s="65"/>
      <c r="E2003" s="12" t="s">
        <v>4</v>
      </c>
      <c r="F2003" s="12" t="s">
        <v>3725</v>
      </c>
      <c r="G2003" s="12" t="s">
        <v>3726</v>
      </c>
      <c r="H2003" s="12" t="s">
        <v>3727</v>
      </c>
    </row>
    <row r="2004" spans="1:8" ht="15" customHeight="1" x14ac:dyDescent="0.25">
      <c r="A2004" s="13" t="s">
        <v>7131</v>
      </c>
      <c r="B2004" s="14" t="s">
        <v>7132</v>
      </c>
      <c r="C2004" s="66" t="s">
        <v>17</v>
      </c>
      <c r="D2004" s="66"/>
      <c r="E2004" s="13" t="s">
        <v>25</v>
      </c>
      <c r="F2004" s="15">
        <v>1.7979999999999999E-2</v>
      </c>
      <c r="G2004" s="16">
        <v>24.05</v>
      </c>
      <c r="H2004" s="16">
        <f>TRUNC(TRUNC(F2004,8)*G2004,2)</f>
        <v>0.43</v>
      </c>
    </row>
    <row r="2005" spans="1:8" ht="15" customHeight="1" x14ac:dyDescent="0.25">
      <c r="A2005" s="8"/>
      <c r="B2005" s="8"/>
      <c r="C2005" s="8"/>
      <c r="D2005" s="8"/>
      <c r="E2005" s="8"/>
      <c r="F2005" s="67" t="s">
        <v>3740</v>
      </c>
      <c r="G2005" s="67"/>
      <c r="H2005" s="17">
        <f>SUM(H2004:H2004)</f>
        <v>0.43</v>
      </c>
    </row>
    <row r="2006" spans="1:8" ht="15" customHeight="1" x14ac:dyDescent="0.25">
      <c r="A2006" s="8"/>
      <c r="B2006" s="8"/>
      <c r="C2006" s="8"/>
      <c r="D2006" s="8"/>
      <c r="E2006" s="8"/>
      <c r="F2006" s="68" t="s">
        <v>3745</v>
      </c>
      <c r="G2006" s="68"/>
      <c r="H2006" s="4">
        <f>ROUND(SUM(H2005),2)</f>
        <v>0.43</v>
      </c>
    </row>
    <row r="2007" spans="1:8" ht="9.9499999999999993" customHeight="1" x14ac:dyDescent="0.25">
      <c r="A2007" s="8"/>
      <c r="B2007" s="8"/>
      <c r="C2007" s="8"/>
      <c r="D2007" s="8"/>
      <c r="E2007" s="8"/>
      <c r="F2007" s="62"/>
      <c r="G2007" s="62"/>
      <c r="H2007" s="62"/>
    </row>
    <row r="2008" spans="1:8" ht="20.100000000000001" customHeight="1" x14ac:dyDescent="0.25">
      <c r="A2008" s="63" t="s">
        <v>7133</v>
      </c>
      <c r="B2008" s="63"/>
      <c r="C2008" s="63"/>
      <c r="D2008" s="63"/>
      <c r="E2008" s="63"/>
      <c r="F2008" s="63"/>
      <c r="G2008" s="63"/>
      <c r="H2008" s="63"/>
    </row>
    <row r="2009" spans="1:8" ht="15" customHeight="1" x14ac:dyDescent="0.25">
      <c r="A2009" s="64" t="s">
        <v>3737</v>
      </c>
      <c r="B2009" s="64"/>
      <c r="C2009" s="65" t="s">
        <v>3</v>
      </c>
      <c r="D2009" s="65"/>
      <c r="E2009" s="12" t="s">
        <v>4</v>
      </c>
      <c r="F2009" s="12" t="s">
        <v>3725</v>
      </c>
      <c r="G2009" s="12" t="s">
        <v>3726</v>
      </c>
      <c r="H2009" s="12" t="s">
        <v>3727</v>
      </c>
    </row>
    <row r="2010" spans="1:8" ht="15" customHeight="1" x14ac:dyDescent="0.25">
      <c r="A2010" s="13" t="s">
        <v>7134</v>
      </c>
      <c r="B2010" s="14" t="s">
        <v>7135</v>
      </c>
      <c r="C2010" s="66" t="s">
        <v>17</v>
      </c>
      <c r="D2010" s="66"/>
      <c r="E2010" s="13" t="s">
        <v>25</v>
      </c>
      <c r="F2010" s="15">
        <v>2.12E-2</v>
      </c>
      <c r="G2010" s="16">
        <v>37.22</v>
      </c>
      <c r="H2010" s="16">
        <f>TRUNC(TRUNC(F2010,8)*G2010,2)</f>
        <v>0.78</v>
      </c>
    </row>
    <row r="2011" spans="1:8" ht="15" customHeight="1" x14ac:dyDescent="0.25">
      <c r="A2011" s="8"/>
      <c r="B2011" s="8"/>
      <c r="C2011" s="8"/>
      <c r="D2011" s="8"/>
      <c r="E2011" s="8"/>
      <c r="F2011" s="67" t="s">
        <v>3740</v>
      </c>
      <c r="G2011" s="67"/>
      <c r="H2011" s="17">
        <f>SUM(H2010:H2010)</f>
        <v>0.78</v>
      </c>
    </row>
    <row r="2012" spans="1:8" ht="15" customHeight="1" x14ac:dyDescent="0.25">
      <c r="A2012" s="8"/>
      <c r="B2012" s="8"/>
      <c r="C2012" s="8"/>
      <c r="D2012" s="8"/>
      <c r="E2012" s="8"/>
      <c r="F2012" s="68" t="s">
        <v>3745</v>
      </c>
      <c r="G2012" s="68"/>
      <c r="H2012" s="4">
        <f>ROUND(SUM(H2011),2)</f>
        <v>0.78</v>
      </c>
    </row>
    <row r="2013" spans="1:8" ht="9.9499999999999993" customHeight="1" x14ac:dyDescent="0.25">
      <c r="A2013" s="8"/>
      <c r="B2013" s="8"/>
      <c r="C2013" s="8"/>
      <c r="D2013" s="8"/>
      <c r="E2013" s="8"/>
      <c r="F2013" s="62"/>
      <c r="G2013" s="62"/>
      <c r="H2013" s="62"/>
    </row>
    <row r="2014" spans="1:8" ht="20.100000000000001" customHeight="1" x14ac:dyDescent="0.25">
      <c r="A2014" s="63" t="s">
        <v>7136</v>
      </c>
      <c r="B2014" s="63"/>
      <c r="C2014" s="63"/>
      <c r="D2014" s="63"/>
      <c r="E2014" s="63"/>
      <c r="F2014" s="63"/>
      <c r="G2014" s="63"/>
      <c r="H2014" s="63"/>
    </row>
    <row r="2015" spans="1:8" ht="15" customHeight="1" x14ac:dyDescent="0.25">
      <c r="A2015" s="64" t="s">
        <v>3737</v>
      </c>
      <c r="B2015" s="64"/>
      <c r="C2015" s="65" t="s">
        <v>3</v>
      </c>
      <c r="D2015" s="65"/>
      <c r="E2015" s="12" t="s">
        <v>4</v>
      </c>
      <c r="F2015" s="12" t="s">
        <v>3725</v>
      </c>
      <c r="G2015" s="12" t="s">
        <v>3726</v>
      </c>
      <c r="H2015" s="12" t="s">
        <v>3727</v>
      </c>
    </row>
    <row r="2016" spans="1:8" ht="15" customHeight="1" x14ac:dyDescent="0.25">
      <c r="A2016" s="13" t="s">
        <v>3774</v>
      </c>
      <c r="B2016" s="14" t="s">
        <v>3775</v>
      </c>
      <c r="C2016" s="66" t="s">
        <v>17</v>
      </c>
      <c r="D2016" s="66"/>
      <c r="E2016" s="13" t="s">
        <v>18</v>
      </c>
      <c r="F2016" s="15">
        <v>1.5970000000000002E-2</v>
      </c>
      <c r="G2016" s="16">
        <v>6507.99</v>
      </c>
      <c r="H2016" s="16">
        <f>TRUNC(TRUNC(F2016,8)*G2016,2)</f>
        <v>103.93</v>
      </c>
    </row>
    <row r="2017" spans="1:8" ht="15" customHeight="1" x14ac:dyDescent="0.25">
      <c r="A2017" s="8"/>
      <c r="B2017" s="8"/>
      <c r="C2017" s="8"/>
      <c r="D2017" s="8"/>
      <c r="E2017" s="8"/>
      <c r="F2017" s="67" t="s">
        <v>3740</v>
      </c>
      <c r="G2017" s="67"/>
      <c r="H2017" s="17">
        <f>SUM(H2016:H2016)</f>
        <v>103.93</v>
      </c>
    </row>
    <row r="2018" spans="1:8" ht="15" customHeight="1" x14ac:dyDescent="0.25">
      <c r="A2018" s="8"/>
      <c r="B2018" s="8"/>
      <c r="C2018" s="8"/>
      <c r="D2018" s="8"/>
      <c r="E2018" s="8"/>
      <c r="F2018" s="68" t="s">
        <v>3745</v>
      </c>
      <c r="G2018" s="68"/>
      <c r="H2018" s="4">
        <f>ROUND(SUM(H2017),2)</f>
        <v>103.93</v>
      </c>
    </row>
    <row r="2019" spans="1:8" ht="9.9499999999999993" customHeight="1" x14ac:dyDescent="0.25">
      <c r="A2019" s="8"/>
      <c r="B2019" s="8"/>
      <c r="C2019" s="8"/>
      <c r="D2019" s="8"/>
      <c r="E2019" s="8"/>
      <c r="F2019" s="62"/>
      <c r="G2019" s="62"/>
      <c r="H2019" s="62"/>
    </row>
    <row r="2020" spans="1:8" ht="20.100000000000001" customHeight="1" x14ac:dyDescent="0.25">
      <c r="A2020" s="63" t="s">
        <v>7137</v>
      </c>
      <c r="B2020" s="63"/>
      <c r="C2020" s="63"/>
      <c r="D2020" s="63"/>
      <c r="E2020" s="63"/>
      <c r="F2020" s="63"/>
      <c r="G2020" s="63"/>
      <c r="H2020" s="63"/>
    </row>
    <row r="2021" spans="1:8" ht="15" customHeight="1" x14ac:dyDescent="0.25">
      <c r="A2021" s="64" t="s">
        <v>3737</v>
      </c>
      <c r="B2021" s="64"/>
      <c r="C2021" s="65" t="s">
        <v>3</v>
      </c>
      <c r="D2021" s="65"/>
      <c r="E2021" s="12" t="s">
        <v>4</v>
      </c>
      <c r="F2021" s="12" t="s">
        <v>3725</v>
      </c>
      <c r="G2021" s="12" t="s">
        <v>3726</v>
      </c>
      <c r="H2021" s="12" t="s">
        <v>3727</v>
      </c>
    </row>
    <row r="2022" spans="1:8" ht="15" customHeight="1" x14ac:dyDescent="0.25">
      <c r="A2022" s="13" t="s">
        <v>3760</v>
      </c>
      <c r="B2022" s="14" t="s">
        <v>3761</v>
      </c>
      <c r="C2022" s="66" t="s">
        <v>17</v>
      </c>
      <c r="D2022" s="66"/>
      <c r="E2022" s="13" t="s">
        <v>25</v>
      </c>
      <c r="F2022" s="15">
        <v>1.4760000000000001E-2</v>
      </c>
      <c r="G2022" s="16">
        <v>130.85</v>
      </c>
      <c r="H2022" s="16">
        <f>TRUNC(TRUNC(F2022,8)*G2022,2)</f>
        <v>1.93</v>
      </c>
    </row>
    <row r="2023" spans="1:8" ht="15" customHeight="1" x14ac:dyDescent="0.25">
      <c r="A2023" s="8"/>
      <c r="B2023" s="8"/>
      <c r="C2023" s="8"/>
      <c r="D2023" s="8"/>
      <c r="E2023" s="8"/>
      <c r="F2023" s="67" t="s">
        <v>3740</v>
      </c>
      <c r="G2023" s="67"/>
      <c r="H2023" s="17">
        <f>SUM(H2022:H2022)</f>
        <v>1.93</v>
      </c>
    </row>
    <row r="2024" spans="1:8" ht="15" customHeight="1" x14ac:dyDescent="0.25">
      <c r="A2024" s="8"/>
      <c r="B2024" s="8"/>
      <c r="C2024" s="8"/>
      <c r="D2024" s="8"/>
      <c r="E2024" s="8"/>
      <c r="F2024" s="68" t="s">
        <v>3745</v>
      </c>
      <c r="G2024" s="68"/>
      <c r="H2024" s="4">
        <f>ROUND(SUM(H2023),2)</f>
        <v>1.93</v>
      </c>
    </row>
    <row r="2025" spans="1:8" ht="9.9499999999999993" customHeight="1" x14ac:dyDescent="0.25">
      <c r="A2025" s="8"/>
      <c r="B2025" s="8"/>
      <c r="C2025" s="8"/>
      <c r="D2025" s="8"/>
      <c r="E2025" s="8"/>
      <c r="F2025" s="62"/>
      <c r="G2025" s="62"/>
      <c r="H2025" s="62"/>
    </row>
    <row r="2026" spans="1:8" ht="20.100000000000001" customHeight="1" x14ac:dyDescent="0.25">
      <c r="A2026" s="63" t="s">
        <v>7138</v>
      </c>
      <c r="B2026" s="63"/>
      <c r="C2026" s="63"/>
      <c r="D2026" s="63"/>
      <c r="E2026" s="63"/>
      <c r="F2026" s="63"/>
      <c r="G2026" s="63"/>
      <c r="H2026" s="63"/>
    </row>
    <row r="2027" spans="1:8" ht="15" customHeight="1" x14ac:dyDescent="0.25">
      <c r="A2027" s="64" t="s">
        <v>3737</v>
      </c>
      <c r="B2027" s="64"/>
      <c r="C2027" s="65" t="s">
        <v>3</v>
      </c>
      <c r="D2027" s="65"/>
      <c r="E2027" s="12" t="s">
        <v>4</v>
      </c>
      <c r="F2027" s="12" t="s">
        <v>3725</v>
      </c>
      <c r="G2027" s="12" t="s">
        <v>3726</v>
      </c>
      <c r="H2027" s="12" t="s">
        <v>3727</v>
      </c>
    </row>
    <row r="2028" spans="1:8" ht="15" customHeight="1" x14ac:dyDescent="0.25">
      <c r="A2028" s="13" t="s">
        <v>3747</v>
      </c>
      <c r="B2028" s="14" t="s">
        <v>3748</v>
      </c>
      <c r="C2028" s="66" t="s">
        <v>17</v>
      </c>
      <c r="D2028" s="66"/>
      <c r="E2028" s="13" t="s">
        <v>18</v>
      </c>
      <c r="F2028" s="15">
        <v>1.112E-2</v>
      </c>
      <c r="G2028" s="16">
        <v>22877.54</v>
      </c>
      <c r="H2028" s="16">
        <f>TRUNC(TRUNC(F2028,8)*G2028,2)</f>
        <v>254.39</v>
      </c>
    </row>
    <row r="2029" spans="1:8" ht="15" customHeight="1" x14ac:dyDescent="0.25">
      <c r="A2029" s="8"/>
      <c r="B2029" s="8"/>
      <c r="C2029" s="8"/>
      <c r="D2029" s="8"/>
      <c r="E2029" s="8"/>
      <c r="F2029" s="67" t="s">
        <v>3740</v>
      </c>
      <c r="G2029" s="67"/>
      <c r="H2029" s="17">
        <f>SUM(H2028:H2028)</f>
        <v>254.39</v>
      </c>
    </row>
    <row r="2030" spans="1:8" ht="15" customHeight="1" x14ac:dyDescent="0.25">
      <c r="A2030" s="8"/>
      <c r="B2030" s="8"/>
      <c r="C2030" s="8"/>
      <c r="D2030" s="8"/>
      <c r="E2030" s="8"/>
      <c r="F2030" s="68" t="s">
        <v>3745</v>
      </c>
      <c r="G2030" s="68"/>
      <c r="H2030" s="4">
        <f>ROUND(SUM(H2029),2)</f>
        <v>254.39</v>
      </c>
    </row>
    <row r="2031" spans="1:8" ht="9.9499999999999993" customHeight="1" x14ac:dyDescent="0.25">
      <c r="A2031" s="8"/>
      <c r="B2031" s="8"/>
      <c r="C2031" s="8"/>
      <c r="D2031" s="8"/>
      <c r="E2031" s="8"/>
      <c r="F2031" s="62"/>
      <c r="G2031" s="62"/>
      <c r="H2031" s="62"/>
    </row>
    <row r="2032" spans="1:8" ht="20.100000000000001" customHeight="1" x14ac:dyDescent="0.25">
      <c r="A2032" s="63" t="s">
        <v>7139</v>
      </c>
      <c r="B2032" s="63"/>
      <c r="C2032" s="63"/>
      <c r="D2032" s="63"/>
      <c r="E2032" s="63"/>
      <c r="F2032" s="63"/>
      <c r="G2032" s="63"/>
      <c r="H2032" s="63"/>
    </row>
    <row r="2033" spans="1:8" ht="15" customHeight="1" x14ac:dyDescent="0.25">
      <c r="A2033" s="64" t="s">
        <v>3737</v>
      </c>
      <c r="B2033" s="64"/>
      <c r="C2033" s="65" t="s">
        <v>3</v>
      </c>
      <c r="D2033" s="65"/>
      <c r="E2033" s="12" t="s">
        <v>4</v>
      </c>
      <c r="F2033" s="12" t="s">
        <v>3725</v>
      </c>
      <c r="G2033" s="12" t="s">
        <v>3726</v>
      </c>
      <c r="H2033" s="12" t="s">
        <v>3727</v>
      </c>
    </row>
    <row r="2034" spans="1:8" ht="15" customHeight="1" x14ac:dyDescent="0.25">
      <c r="A2034" s="13" t="s">
        <v>3738</v>
      </c>
      <c r="B2034" s="14" t="s">
        <v>3739</v>
      </c>
      <c r="C2034" s="66" t="s">
        <v>17</v>
      </c>
      <c r="D2034" s="66"/>
      <c r="E2034" s="13" t="s">
        <v>18</v>
      </c>
      <c r="F2034" s="15">
        <v>1.112E-2</v>
      </c>
      <c r="G2034" s="16">
        <v>25289.06</v>
      </c>
      <c r="H2034" s="16">
        <f>TRUNC(TRUNC(F2034,8)*G2034,2)</f>
        <v>281.20999999999998</v>
      </c>
    </row>
    <row r="2035" spans="1:8" ht="15" customHeight="1" x14ac:dyDescent="0.25">
      <c r="A2035" s="8"/>
      <c r="B2035" s="8"/>
      <c r="C2035" s="8"/>
      <c r="D2035" s="8"/>
      <c r="E2035" s="8"/>
      <c r="F2035" s="67" t="s">
        <v>3740</v>
      </c>
      <c r="G2035" s="67"/>
      <c r="H2035" s="17">
        <f>SUM(H2034:H2034)</f>
        <v>281.20999999999998</v>
      </c>
    </row>
    <row r="2036" spans="1:8" ht="15" customHeight="1" x14ac:dyDescent="0.25">
      <c r="A2036" s="8"/>
      <c r="B2036" s="8"/>
      <c r="C2036" s="8"/>
      <c r="D2036" s="8"/>
      <c r="E2036" s="8"/>
      <c r="F2036" s="68" t="s">
        <v>3745</v>
      </c>
      <c r="G2036" s="68"/>
      <c r="H2036" s="4">
        <f>ROUND(SUM(H2035),2)</f>
        <v>281.20999999999998</v>
      </c>
    </row>
    <row r="2037" spans="1:8" ht="9.9499999999999993" customHeight="1" x14ac:dyDescent="0.25">
      <c r="A2037" s="8"/>
      <c r="B2037" s="8"/>
      <c r="C2037" s="8"/>
      <c r="D2037" s="8"/>
      <c r="E2037" s="8"/>
      <c r="F2037" s="62"/>
      <c r="G2037" s="62"/>
      <c r="H2037" s="62"/>
    </row>
    <row r="2038" spans="1:8" ht="20.100000000000001" customHeight="1" x14ac:dyDescent="0.25">
      <c r="A2038" s="63" t="s">
        <v>7140</v>
      </c>
      <c r="B2038" s="63"/>
      <c r="C2038" s="63"/>
      <c r="D2038" s="63"/>
      <c r="E2038" s="63"/>
      <c r="F2038" s="63"/>
      <c r="G2038" s="63"/>
      <c r="H2038" s="63"/>
    </row>
    <row r="2039" spans="1:8" ht="15" customHeight="1" x14ac:dyDescent="0.25">
      <c r="A2039" s="64" t="s">
        <v>3737</v>
      </c>
      <c r="B2039" s="64"/>
      <c r="C2039" s="65" t="s">
        <v>3</v>
      </c>
      <c r="D2039" s="65"/>
      <c r="E2039" s="12" t="s">
        <v>4</v>
      </c>
      <c r="F2039" s="12" t="s">
        <v>3725</v>
      </c>
      <c r="G2039" s="12" t="s">
        <v>3726</v>
      </c>
      <c r="H2039" s="12" t="s">
        <v>3727</v>
      </c>
    </row>
    <row r="2040" spans="1:8" ht="15" customHeight="1" x14ac:dyDescent="0.25">
      <c r="A2040" s="13" t="s">
        <v>7141</v>
      </c>
      <c r="B2040" s="14" t="s">
        <v>7142</v>
      </c>
      <c r="C2040" s="66" t="s">
        <v>17</v>
      </c>
      <c r="D2040" s="66"/>
      <c r="E2040" s="13" t="s">
        <v>25</v>
      </c>
      <c r="F2040" s="15">
        <v>1.154E-2</v>
      </c>
      <c r="G2040" s="16">
        <v>24.05</v>
      </c>
      <c r="H2040" s="16">
        <f>TRUNC(TRUNC(F2040,8)*G2040,2)</f>
        <v>0.27</v>
      </c>
    </row>
    <row r="2041" spans="1:8" ht="15" customHeight="1" x14ac:dyDescent="0.25">
      <c r="A2041" s="8"/>
      <c r="B2041" s="8"/>
      <c r="C2041" s="8"/>
      <c r="D2041" s="8"/>
      <c r="E2041" s="8"/>
      <c r="F2041" s="67" t="s">
        <v>3740</v>
      </c>
      <c r="G2041" s="67"/>
      <c r="H2041" s="17">
        <f>SUM(H2040:H2040)</f>
        <v>0.27</v>
      </c>
    </row>
    <row r="2042" spans="1:8" ht="15" customHeight="1" x14ac:dyDescent="0.25">
      <c r="A2042" s="8"/>
      <c r="B2042" s="8"/>
      <c r="C2042" s="8"/>
      <c r="D2042" s="8"/>
      <c r="E2042" s="8"/>
      <c r="F2042" s="68" t="s">
        <v>3745</v>
      </c>
      <c r="G2042" s="68"/>
      <c r="H2042" s="4">
        <f>ROUND(SUM(H2041),2)</f>
        <v>0.27</v>
      </c>
    </row>
    <row r="2043" spans="1:8" ht="9.9499999999999993" customHeight="1" x14ac:dyDescent="0.25">
      <c r="A2043" s="8"/>
      <c r="B2043" s="8"/>
      <c r="C2043" s="8"/>
      <c r="D2043" s="8"/>
      <c r="E2043" s="8"/>
      <c r="F2043" s="62"/>
      <c r="G2043" s="62"/>
      <c r="H2043" s="62"/>
    </row>
    <row r="2044" spans="1:8" ht="20.100000000000001" customHeight="1" x14ac:dyDescent="0.25">
      <c r="A2044" s="63" t="s">
        <v>7143</v>
      </c>
      <c r="B2044" s="63"/>
      <c r="C2044" s="63"/>
      <c r="D2044" s="63"/>
      <c r="E2044" s="63"/>
      <c r="F2044" s="63"/>
      <c r="G2044" s="63"/>
      <c r="H2044" s="63"/>
    </row>
    <row r="2045" spans="1:8" ht="15" customHeight="1" x14ac:dyDescent="0.25">
      <c r="A2045" s="64" t="s">
        <v>3737</v>
      </c>
      <c r="B2045" s="64"/>
      <c r="C2045" s="65" t="s">
        <v>3</v>
      </c>
      <c r="D2045" s="65"/>
      <c r="E2045" s="12" t="s">
        <v>4</v>
      </c>
      <c r="F2045" s="12" t="s">
        <v>3725</v>
      </c>
      <c r="G2045" s="12" t="s">
        <v>3726</v>
      </c>
      <c r="H2045" s="12" t="s">
        <v>3727</v>
      </c>
    </row>
    <row r="2046" spans="1:8" ht="15" customHeight="1" x14ac:dyDescent="0.25">
      <c r="A2046" s="13" t="s">
        <v>7144</v>
      </c>
      <c r="B2046" s="14" t="s">
        <v>7145</v>
      </c>
      <c r="C2046" s="66" t="s">
        <v>17</v>
      </c>
      <c r="D2046" s="66"/>
      <c r="E2046" s="13" t="s">
        <v>25</v>
      </c>
      <c r="F2046" s="15">
        <v>2.12E-2</v>
      </c>
      <c r="G2046" s="16">
        <v>25.52</v>
      </c>
      <c r="H2046" s="16">
        <f>TRUNC(TRUNC(F2046,8)*G2046,2)</f>
        <v>0.54</v>
      </c>
    </row>
    <row r="2047" spans="1:8" ht="15" customHeight="1" x14ac:dyDescent="0.25">
      <c r="A2047" s="8"/>
      <c r="B2047" s="8"/>
      <c r="C2047" s="8"/>
      <c r="D2047" s="8"/>
      <c r="E2047" s="8"/>
      <c r="F2047" s="67" t="s">
        <v>3740</v>
      </c>
      <c r="G2047" s="67"/>
      <c r="H2047" s="17">
        <f>SUM(H2046:H2046)</f>
        <v>0.54</v>
      </c>
    </row>
    <row r="2048" spans="1:8" ht="15" customHeight="1" x14ac:dyDescent="0.25">
      <c r="A2048" s="8"/>
      <c r="B2048" s="8"/>
      <c r="C2048" s="8"/>
      <c r="D2048" s="8"/>
      <c r="E2048" s="8"/>
      <c r="F2048" s="68" t="s">
        <v>3745</v>
      </c>
      <c r="G2048" s="68"/>
      <c r="H2048" s="4">
        <f>ROUND(SUM(H2047),2)</f>
        <v>0.54</v>
      </c>
    </row>
    <row r="2049" spans="1:8" ht="9.9499999999999993" customHeight="1" x14ac:dyDescent="0.25">
      <c r="A2049" s="8"/>
      <c r="B2049" s="8"/>
      <c r="C2049" s="8"/>
      <c r="D2049" s="8"/>
      <c r="E2049" s="8"/>
      <c r="F2049" s="62"/>
      <c r="G2049" s="62"/>
      <c r="H2049" s="62"/>
    </row>
    <row r="2050" spans="1:8" ht="20.100000000000001" customHeight="1" x14ac:dyDescent="0.25">
      <c r="A2050" s="63" t="s">
        <v>7146</v>
      </c>
      <c r="B2050" s="63"/>
      <c r="C2050" s="63"/>
      <c r="D2050" s="63"/>
      <c r="E2050" s="63"/>
      <c r="F2050" s="63"/>
      <c r="G2050" s="63"/>
      <c r="H2050" s="63"/>
    </row>
    <row r="2051" spans="1:8" ht="15" customHeight="1" x14ac:dyDescent="0.25">
      <c r="A2051" s="64" t="s">
        <v>3737</v>
      </c>
      <c r="B2051" s="64"/>
      <c r="C2051" s="65" t="s">
        <v>3</v>
      </c>
      <c r="D2051" s="65"/>
      <c r="E2051" s="12" t="s">
        <v>4</v>
      </c>
      <c r="F2051" s="12" t="s">
        <v>3725</v>
      </c>
      <c r="G2051" s="12" t="s">
        <v>3726</v>
      </c>
      <c r="H2051" s="12" t="s">
        <v>3727</v>
      </c>
    </row>
    <row r="2052" spans="1:8" ht="15" customHeight="1" x14ac:dyDescent="0.25">
      <c r="A2052" s="13" t="s">
        <v>7147</v>
      </c>
      <c r="B2052" s="14" t="s">
        <v>7148</v>
      </c>
      <c r="C2052" s="66" t="s">
        <v>17</v>
      </c>
      <c r="D2052" s="66"/>
      <c r="E2052" s="13" t="s">
        <v>25</v>
      </c>
      <c r="F2052" s="15">
        <v>5.0899999999999999E-3</v>
      </c>
      <c r="G2052" s="16">
        <v>16.25</v>
      </c>
      <c r="H2052" s="16">
        <f>TRUNC(TRUNC(F2052,8)*G2052,2)</f>
        <v>0.08</v>
      </c>
    </row>
    <row r="2053" spans="1:8" ht="15" customHeight="1" x14ac:dyDescent="0.25">
      <c r="A2053" s="8"/>
      <c r="B2053" s="8"/>
      <c r="C2053" s="8"/>
      <c r="D2053" s="8"/>
      <c r="E2053" s="8"/>
      <c r="F2053" s="67" t="s">
        <v>3740</v>
      </c>
      <c r="G2053" s="67"/>
      <c r="H2053" s="17">
        <f>SUM(H2052:H2052)</f>
        <v>0.08</v>
      </c>
    </row>
    <row r="2054" spans="1:8" ht="15" customHeight="1" x14ac:dyDescent="0.25">
      <c r="A2054" s="8"/>
      <c r="B2054" s="8"/>
      <c r="C2054" s="8"/>
      <c r="D2054" s="8"/>
      <c r="E2054" s="8"/>
      <c r="F2054" s="68" t="s">
        <v>3745</v>
      </c>
      <c r="G2054" s="68"/>
      <c r="H2054" s="4">
        <f>ROUND(SUM(H2053),2)</f>
        <v>0.08</v>
      </c>
    </row>
    <row r="2055" spans="1:8" ht="9.9499999999999993" customHeight="1" x14ac:dyDescent="0.25">
      <c r="A2055" s="8"/>
      <c r="B2055" s="8"/>
      <c r="C2055" s="8"/>
      <c r="D2055" s="8"/>
      <c r="E2055" s="8"/>
      <c r="F2055" s="62"/>
      <c r="G2055" s="62"/>
      <c r="H2055" s="62"/>
    </row>
    <row r="2056" spans="1:8" ht="20.100000000000001" customHeight="1" x14ac:dyDescent="0.25">
      <c r="A2056" s="63" t="s">
        <v>7149</v>
      </c>
      <c r="B2056" s="63"/>
      <c r="C2056" s="63"/>
      <c r="D2056" s="63"/>
      <c r="E2056" s="63"/>
      <c r="F2056" s="63"/>
      <c r="G2056" s="63"/>
      <c r="H2056" s="63"/>
    </row>
    <row r="2057" spans="1:8" ht="15" customHeight="1" x14ac:dyDescent="0.25">
      <c r="A2057" s="64" t="s">
        <v>3737</v>
      </c>
      <c r="B2057" s="64"/>
      <c r="C2057" s="65" t="s">
        <v>3</v>
      </c>
      <c r="D2057" s="65"/>
      <c r="E2057" s="12" t="s">
        <v>4</v>
      </c>
      <c r="F2057" s="12" t="s">
        <v>3725</v>
      </c>
      <c r="G2057" s="12" t="s">
        <v>3726</v>
      </c>
      <c r="H2057" s="12" t="s">
        <v>3727</v>
      </c>
    </row>
    <row r="2058" spans="1:8" ht="15" customHeight="1" x14ac:dyDescent="0.25">
      <c r="A2058" s="13" t="s">
        <v>7150</v>
      </c>
      <c r="B2058" s="14" t="s">
        <v>7151</v>
      </c>
      <c r="C2058" s="66" t="s">
        <v>17</v>
      </c>
      <c r="D2058" s="66"/>
      <c r="E2058" s="13" t="s">
        <v>25</v>
      </c>
      <c r="F2058" s="15">
        <v>1.4760000000000001E-2</v>
      </c>
      <c r="G2058" s="16">
        <v>24.05</v>
      </c>
      <c r="H2058" s="16">
        <f>TRUNC(TRUNC(F2058,8)*G2058,2)</f>
        <v>0.35</v>
      </c>
    </row>
    <row r="2059" spans="1:8" ht="15" customHeight="1" x14ac:dyDescent="0.25">
      <c r="A2059" s="8"/>
      <c r="B2059" s="8"/>
      <c r="C2059" s="8"/>
      <c r="D2059" s="8"/>
      <c r="E2059" s="8"/>
      <c r="F2059" s="67" t="s">
        <v>3740</v>
      </c>
      <c r="G2059" s="67"/>
      <c r="H2059" s="17">
        <f>SUM(H2058:H2058)</f>
        <v>0.35</v>
      </c>
    </row>
    <row r="2060" spans="1:8" ht="15" customHeight="1" x14ac:dyDescent="0.25">
      <c r="A2060" s="8"/>
      <c r="B2060" s="8"/>
      <c r="C2060" s="8"/>
      <c r="D2060" s="8"/>
      <c r="E2060" s="8"/>
      <c r="F2060" s="68" t="s">
        <v>3745</v>
      </c>
      <c r="G2060" s="68"/>
      <c r="H2060" s="4">
        <f>ROUND(SUM(H2059),2)</f>
        <v>0.35</v>
      </c>
    </row>
    <row r="2061" spans="1:8" ht="9.9499999999999993" customHeight="1" x14ac:dyDescent="0.25">
      <c r="A2061" s="8"/>
      <c r="B2061" s="8"/>
      <c r="C2061" s="8"/>
      <c r="D2061" s="8"/>
      <c r="E2061" s="8"/>
      <c r="F2061" s="62"/>
      <c r="G2061" s="62"/>
      <c r="H2061" s="62"/>
    </row>
    <row r="2062" spans="1:8" ht="20.100000000000001" customHeight="1" x14ac:dyDescent="0.25">
      <c r="A2062" s="63" t="s">
        <v>7152</v>
      </c>
      <c r="B2062" s="63"/>
      <c r="C2062" s="63"/>
      <c r="D2062" s="63"/>
      <c r="E2062" s="63"/>
      <c r="F2062" s="63"/>
      <c r="G2062" s="63"/>
      <c r="H2062" s="63"/>
    </row>
    <row r="2063" spans="1:8" ht="15" customHeight="1" x14ac:dyDescent="0.25">
      <c r="A2063" s="64" t="s">
        <v>3737</v>
      </c>
      <c r="B2063" s="64"/>
      <c r="C2063" s="65" t="s">
        <v>3</v>
      </c>
      <c r="D2063" s="65"/>
      <c r="E2063" s="12" t="s">
        <v>4</v>
      </c>
      <c r="F2063" s="12" t="s">
        <v>3725</v>
      </c>
      <c r="G2063" s="12" t="s">
        <v>3726</v>
      </c>
      <c r="H2063" s="12" t="s">
        <v>3727</v>
      </c>
    </row>
    <row r="2064" spans="1:8" ht="15" customHeight="1" x14ac:dyDescent="0.25">
      <c r="A2064" s="13" t="s">
        <v>7153</v>
      </c>
      <c r="B2064" s="14" t="s">
        <v>7154</v>
      </c>
      <c r="C2064" s="66" t="s">
        <v>17</v>
      </c>
      <c r="D2064" s="66"/>
      <c r="E2064" s="13" t="s">
        <v>25</v>
      </c>
      <c r="F2064" s="15">
        <v>2.7650000000000001E-2</v>
      </c>
      <c r="G2064" s="16">
        <v>22</v>
      </c>
      <c r="H2064" s="16">
        <f>TRUNC(TRUNC(F2064,8)*G2064,2)</f>
        <v>0.6</v>
      </c>
    </row>
    <row r="2065" spans="1:8" ht="15" customHeight="1" x14ac:dyDescent="0.25">
      <c r="A2065" s="8"/>
      <c r="B2065" s="8"/>
      <c r="C2065" s="8"/>
      <c r="D2065" s="8"/>
      <c r="E2065" s="8"/>
      <c r="F2065" s="67" t="s">
        <v>3740</v>
      </c>
      <c r="G2065" s="67"/>
      <c r="H2065" s="17">
        <f>SUM(H2064:H2064)</f>
        <v>0.6</v>
      </c>
    </row>
    <row r="2066" spans="1:8" ht="15" customHeight="1" x14ac:dyDescent="0.25">
      <c r="A2066" s="8"/>
      <c r="B2066" s="8"/>
      <c r="C2066" s="8"/>
      <c r="D2066" s="8"/>
      <c r="E2066" s="8"/>
      <c r="F2066" s="68" t="s">
        <v>3745</v>
      </c>
      <c r="G2066" s="68"/>
      <c r="H2066" s="4">
        <f>ROUND(SUM(H2065),2)</f>
        <v>0.6</v>
      </c>
    </row>
    <row r="2067" spans="1:8" ht="9.9499999999999993" customHeight="1" x14ac:dyDescent="0.25">
      <c r="A2067" s="8"/>
      <c r="B2067" s="8"/>
      <c r="C2067" s="8"/>
      <c r="D2067" s="8"/>
      <c r="E2067" s="8"/>
      <c r="F2067" s="62"/>
      <c r="G2067" s="62"/>
      <c r="H2067" s="62"/>
    </row>
    <row r="2068" spans="1:8" ht="20.100000000000001" customHeight="1" x14ac:dyDescent="0.25">
      <c r="A2068" s="63" t="s">
        <v>7155</v>
      </c>
      <c r="B2068" s="63"/>
      <c r="C2068" s="63"/>
      <c r="D2068" s="63"/>
      <c r="E2068" s="63"/>
      <c r="F2068" s="63"/>
      <c r="G2068" s="63"/>
      <c r="H2068" s="63"/>
    </row>
    <row r="2069" spans="1:8" ht="15" customHeight="1" x14ac:dyDescent="0.25">
      <c r="A2069" s="64" t="s">
        <v>3737</v>
      </c>
      <c r="B2069" s="64"/>
      <c r="C2069" s="65" t="s">
        <v>3</v>
      </c>
      <c r="D2069" s="65"/>
      <c r="E2069" s="12" t="s">
        <v>4</v>
      </c>
      <c r="F2069" s="12" t="s">
        <v>3725</v>
      </c>
      <c r="G2069" s="12" t="s">
        <v>3726</v>
      </c>
      <c r="H2069" s="12" t="s">
        <v>3727</v>
      </c>
    </row>
    <row r="2070" spans="1:8" ht="15" customHeight="1" x14ac:dyDescent="0.25">
      <c r="A2070" s="13" t="s">
        <v>3769</v>
      </c>
      <c r="B2070" s="14" t="s">
        <v>3770</v>
      </c>
      <c r="C2070" s="66" t="s">
        <v>17</v>
      </c>
      <c r="D2070" s="66"/>
      <c r="E2070" s="13" t="s">
        <v>18</v>
      </c>
      <c r="F2070" s="15">
        <v>1.5970000000000002E-2</v>
      </c>
      <c r="G2070" s="16">
        <v>9062.0400000000009</v>
      </c>
      <c r="H2070" s="16">
        <f>TRUNC(TRUNC(F2070,8)*G2070,2)</f>
        <v>144.72</v>
      </c>
    </row>
    <row r="2071" spans="1:8" ht="15" customHeight="1" x14ac:dyDescent="0.25">
      <c r="A2071" s="8"/>
      <c r="B2071" s="8"/>
      <c r="C2071" s="8"/>
      <c r="D2071" s="8"/>
      <c r="E2071" s="8"/>
      <c r="F2071" s="67" t="s">
        <v>3740</v>
      </c>
      <c r="G2071" s="67"/>
      <c r="H2071" s="17">
        <f>SUM(H2070:H2070)</f>
        <v>144.72</v>
      </c>
    </row>
    <row r="2072" spans="1:8" ht="15" customHeight="1" x14ac:dyDescent="0.25">
      <c r="A2072" s="8"/>
      <c r="B2072" s="8"/>
      <c r="C2072" s="8"/>
      <c r="D2072" s="8"/>
      <c r="E2072" s="8"/>
      <c r="F2072" s="68" t="s">
        <v>3745</v>
      </c>
      <c r="G2072" s="68"/>
      <c r="H2072" s="4">
        <f>ROUND(SUM(H2071),2)</f>
        <v>144.72</v>
      </c>
    </row>
    <row r="2073" spans="1:8" ht="9.9499999999999993" customHeight="1" x14ac:dyDescent="0.25">
      <c r="A2073" s="8"/>
      <c r="B2073" s="8"/>
      <c r="C2073" s="8"/>
      <c r="D2073" s="8"/>
      <c r="E2073" s="8"/>
      <c r="F2073" s="62"/>
      <c r="G2073" s="62"/>
      <c r="H2073" s="62"/>
    </row>
    <row r="2074" spans="1:8" ht="20.100000000000001" customHeight="1" x14ac:dyDescent="0.25">
      <c r="A2074" s="63" t="s">
        <v>7156</v>
      </c>
      <c r="B2074" s="63"/>
      <c r="C2074" s="63"/>
      <c r="D2074" s="63"/>
      <c r="E2074" s="63"/>
      <c r="F2074" s="63"/>
      <c r="G2074" s="63"/>
      <c r="H2074" s="63"/>
    </row>
    <row r="2075" spans="1:8" ht="15" customHeight="1" x14ac:dyDescent="0.25">
      <c r="A2075" s="64" t="s">
        <v>3737</v>
      </c>
      <c r="B2075" s="64"/>
      <c r="C2075" s="65" t="s">
        <v>3</v>
      </c>
      <c r="D2075" s="65"/>
      <c r="E2075" s="12" t="s">
        <v>4</v>
      </c>
      <c r="F2075" s="12" t="s">
        <v>3725</v>
      </c>
      <c r="G2075" s="12" t="s">
        <v>3726</v>
      </c>
      <c r="H2075" s="12" t="s">
        <v>3727</v>
      </c>
    </row>
    <row r="2076" spans="1:8" ht="15" customHeight="1" x14ac:dyDescent="0.25">
      <c r="A2076" s="13" t="s">
        <v>7157</v>
      </c>
      <c r="B2076" s="14" t="s">
        <v>7158</v>
      </c>
      <c r="C2076" s="66" t="s">
        <v>17</v>
      </c>
      <c r="D2076" s="66"/>
      <c r="E2076" s="13" t="s">
        <v>25</v>
      </c>
      <c r="F2076" s="15">
        <v>3.0870000000000002E-2</v>
      </c>
      <c r="G2076" s="16">
        <v>20.37</v>
      </c>
      <c r="H2076" s="16">
        <f>TRUNC(TRUNC(F2076,8)*G2076,2)</f>
        <v>0.62</v>
      </c>
    </row>
    <row r="2077" spans="1:8" ht="15" customHeight="1" x14ac:dyDescent="0.25">
      <c r="A2077" s="8"/>
      <c r="B2077" s="8"/>
      <c r="C2077" s="8"/>
      <c r="D2077" s="8"/>
      <c r="E2077" s="8"/>
      <c r="F2077" s="67" t="s">
        <v>3740</v>
      </c>
      <c r="G2077" s="67"/>
      <c r="H2077" s="17">
        <f>SUM(H2076:H2076)</f>
        <v>0.62</v>
      </c>
    </row>
    <row r="2078" spans="1:8" ht="15" customHeight="1" x14ac:dyDescent="0.25">
      <c r="A2078" s="8"/>
      <c r="B2078" s="8"/>
      <c r="C2078" s="8"/>
      <c r="D2078" s="8"/>
      <c r="E2078" s="8"/>
      <c r="F2078" s="68" t="s">
        <v>3745</v>
      </c>
      <c r="G2078" s="68"/>
      <c r="H2078" s="4">
        <f>ROUND(SUM(H2077),2)</f>
        <v>0.62</v>
      </c>
    </row>
    <row r="2079" spans="1:8" ht="9.9499999999999993" customHeight="1" x14ac:dyDescent="0.25">
      <c r="A2079" s="8"/>
      <c r="B2079" s="8"/>
      <c r="C2079" s="8"/>
      <c r="D2079" s="8"/>
      <c r="E2079" s="8"/>
      <c r="F2079" s="62"/>
      <c r="G2079" s="62"/>
      <c r="H2079" s="62"/>
    </row>
    <row r="2080" spans="1:8" ht="20.100000000000001" customHeight="1" x14ac:dyDescent="0.25">
      <c r="A2080" s="63" t="s">
        <v>7159</v>
      </c>
      <c r="B2080" s="63"/>
      <c r="C2080" s="63"/>
      <c r="D2080" s="63"/>
      <c r="E2080" s="63"/>
      <c r="F2080" s="63"/>
      <c r="G2080" s="63"/>
      <c r="H2080" s="63"/>
    </row>
    <row r="2081" spans="1:8" ht="15" customHeight="1" x14ac:dyDescent="0.25">
      <c r="A2081" s="64" t="s">
        <v>3737</v>
      </c>
      <c r="B2081" s="64"/>
      <c r="C2081" s="65" t="s">
        <v>3</v>
      </c>
      <c r="D2081" s="65"/>
      <c r="E2081" s="12" t="s">
        <v>4</v>
      </c>
      <c r="F2081" s="12" t="s">
        <v>3725</v>
      </c>
      <c r="G2081" s="12" t="s">
        <v>3726</v>
      </c>
      <c r="H2081" s="12" t="s">
        <v>3727</v>
      </c>
    </row>
    <row r="2082" spans="1:8" ht="15" customHeight="1" x14ac:dyDescent="0.25">
      <c r="A2082" s="13" t="s">
        <v>7160</v>
      </c>
      <c r="B2082" s="14" t="s">
        <v>7161</v>
      </c>
      <c r="C2082" s="66" t="s">
        <v>17</v>
      </c>
      <c r="D2082" s="66"/>
      <c r="E2082" s="13" t="s">
        <v>25</v>
      </c>
      <c r="F2082" s="15">
        <v>1.154E-2</v>
      </c>
      <c r="G2082" s="16">
        <v>27.44</v>
      </c>
      <c r="H2082" s="16">
        <f>TRUNC(TRUNC(F2082,8)*G2082,2)</f>
        <v>0.31</v>
      </c>
    </row>
    <row r="2083" spans="1:8" ht="15" customHeight="1" x14ac:dyDescent="0.25">
      <c r="A2083" s="8"/>
      <c r="B2083" s="8"/>
      <c r="C2083" s="8"/>
      <c r="D2083" s="8"/>
      <c r="E2083" s="8"/>
      <c r="F2083" s="67" t="s">
        <v>3740</v>
      </c>
      <c r="G2083" s="67"/>
      <c r="H2083" s="17">
        <f>SUM(H2082:H2082)</f>
        <v>0.31</v>
      </c>
    </row>
    <row r="2084" spans="1:8" ht="15" customHeight="1" x14ac:dyDescent="0.25">
      <c r="A2084" s="8"/>
      <c r="B2084" s="8"/>
      <c r="C2084" s="8"/>
      <c r="D2084" s="8"/>
      <c r="E2084" s="8"/>
      <c r="F2084" s="68" t="s">
        <v>3745</v>
      </c>
      <c r="G2084" s="68"/>
      <c r="H2084" s="4">
        <f>ROUND(SUM(H2083),2)</f>
        <v>0.31</v>
      </c>
    </row>
    <row r="2085" spans="1:8" ht="9.9499999999999993" customHeight="1" x14ac:dyDescent="0.25">
      <c r="A2085" s="8"/>
      <c r="B2085" s="8"/>
      <c r="C2085" s="8"/>
      <c r="D2085" s="8"/>
      <c r="E2085" s="8"/>
      <c r="F2085" s="62"/>
      <c r="G2085" s="62"/>
      <c r="H2085" s="62"/>
    </row>
    <row r="2086" spans="1:8" ht="20.100000000000001" customHeight="1" x14ac:dyDescent="0.25">
      <c r="A2086" s="63" t="s">
        <v>7162</v>
      </c>
      <c r="B2086" s="63"/>
      <c r="C2086" s="63"/>
      <c r="D2086" s="63"/>
      <c r="E2086" s="63"/>
      <c r="F2086" s="63"/>
      <c r="G2086" s="63"/>
      <c r="H2086" s="63"/>
    </row>
    <row r="2087" spans="1:8" ht="15" customHeight="1" x14ac:dyDescent="0.25">
      <c r="A2087" s="64" t="s">
        <v>3737</v>
      </c>
      <c r="B2087" s="64"/>
      <c r="C2087" s="65" t="s">
        <v>3</v>
      </c>
      <c r="D2087" s="65"/>
      <c r="E2087" s="12" t="s">
        <v>4</v>
      </c>
      <c r="F2087" s="12" t="s">
        <v>3725</v>
      </c>
      <c r="G2087" s="12" t="s">
        <v>3726</v>
      </c>
      <c r="H2087" s="12" t="s">
        <v>3727</v>
      </c>
    </row>
    <row r="2088" spans="1:8" ht="15" customHeight="1" x14ac:dyDescent="0.25">
      <c r="A2088" s="13" t="s">
        <v>7163</v>
      </c>
      <c r="B2088" s="14" t="s">
        <v>7164</v>
      </c>
      <c r="C2088" s="66" t="s">
        <v>17</v>
      </c>
      <c r="D2088" s="66"/>
      <c r="E2088" s="13" t="s">
        <v>25</v>
      </c>
      <c r="F2088" s="15">
        <v>3.0870000000000002E-2</v>
      </c>
      <c r="G2088" s="16">
        <v>43.39</v>
      </c>
      <c r="H2088" s="16">
        <f>TRUNC(TRUNC(F2088,8)*G2088,2)</f>
        <v>1.33</v>
      </c>
    </row>
    <row r="2089" spans="1:8" ht="15" customHeight="1" x14ac:dyDescent="0.25">
      <c r="A2089" s="8"/>
      <c r="B2089" s="8"/>
      <c r="C2089" s="8"/>
      <c r="D2089" s="8"/>
      <c r="E2089" s="8"/>
      <c r="F2089" s="67" t="s">
        <v>3740</v>
      </c>
      <c r="G2089" s="67"/>
      <c r="H2089" s="17">
        <f>SUM(H2088:H2088)</f>
        <v>1.33</v>
      </c>
    </row>
    <row r="2090" spans="1:8" ht="15" customHeight="1" x14ac:dyDescent="0.25">
      <c r="A2090" s="8"/>
      <c r="B2090" s="8"/>
      <c r="C2090" s="8"/>
      <c r="D2090" s="8"/>
      <c r="E2090" s="8"/>
      <c r="F2090" s="68" t="s">
        <v>3745</v>
      </c>
      <c r="G2090" s="68"/>
      <c r="H2090" s="4">
        <f>ROUND(SUM(H2089),2)</f>
        <v>1.33</v>
      </c>
    </row>
    <row r="2091" spans="1:8" ht="9.9499999999999993" customHeight="1" x14ac:dyDescent="0.25">
      <c r="A2091" s="8"/>
      <c r="B2091" s="8"/>
      <c r="C2091" s="8"/>
      <c r="D2091" s="8"/>
      <c r="E2091" s="8"/>
      <c r="F2091" s="62"/>
      <c r="G2091" s="62"/>
      <c r="H2091" s="62"/>
    </row>
    <row r="2092" spans="1:8" ht="20.100000000000001" customHeight="1" x14ac:dyDescent="0.25">
      <c r="A2092" s="63" t="s">
        <v>7165</v>
      </c>
      <c r="B2092" s="63"/>
      <c r="C2092" s="63"/>
      <c r="D2092" s="63"/>
      <c r="E2092" s="63"/>
      <c r="F2092" s="63"/>
      <c r="G2092" s="63"/>
      <c r="H2092" s="63"/>
    </row>
    <row r="2093" spans="1:8" ht="15" customHeight="1" x14ac:dyDescent="0.25">
      <c r="A2093" s="64" t="s">
        <v>3737</v>
      </c>
      <c r="B2093" s="64"/>
      <c r="C2093" s="65" t="s">
        <v>3</v>
      </c>
      <c r="D2093" s="65"/>
      <c r="E2093" s="12" t="s">
        <v>4</v>
      </c>
      <c r="F2093" s="12" t="s">
        <v>3725</v>
      </c>
      <c r="G2093" s="12" t="s">
        <v>3726</v>
      </c>
      <c r="H2093" s="12" t="s">
        <v>3727</v>
      </c>
    </row>
    <row r="2094" spans="1:8" ht="15" customHeight="1" x14ac:dyDescent="0.25">
      <c r="A2094" s="13" t="s">
        <v>7166</v>
      </c>
      <c r="B2094" s="14" t="s">
        <v>7167</v>
      </c>
      <c r="C2094" s="66" t="s">
        <v>17</v>
      </c>
      <c r="D2094" s="66"/>
      <c r="E2094" s="13" t="s">
        <v>25</v>
      </c>
      <c r="F2094" s="15">
        <v>5.0899999999999999E-3</v>
      </c>
      <c r="G2094" s="16">
        <v>28.19</v>
      </c>
      <c r="H2094" s="16">
        <f>TRUNC(TRUNC(F2094,8)*G2094,2)</f>
        <v>0.14000000000000001</v>
      </c>
    </row>
    <row r="2095" spans="1:8" ht="15" customHeight="1" x14ac:dyDescent="0.25">
      <c r="A2095" s="8"/>
      <c r="B2095" s="8"/>
      <c r="C2095" s="8"/>
      <c r="D2095" s="8"/>
      <c r="E2095" s="8"/>
      <c r="F2095" s="67" t="s">
        <v>3740</v>
      </c>
      <c r="G2095" s="67"/>
      <c r="H2095" s="17">
        <f>SUM(H2094:H2094)</f>
        <v>0.14000000000000001</v>
      </c>
    </row>
    <row r="2096" spans="1:8" ht="15" customHeight="1" x14ac:dyDescent="0.25">
      <c r="A2096" s="8"/>
      <c r="B2096" s="8"/>
      <c r="C2096" s="8"/>
      <c r="D2096" s="8"/>
      <c r="E2096" s="8"/>
      <c r="F2096" s="68" t="s">
        <v>3745</v>
      </c>
      <c r="G2096" s="68"/>
      <c r="H2096" s="4">
        <f>ROUND(SUM(H2095),2)</f>
        <v>0.14000000000000001</v>
      </c>
    </row>
    <row r="2097" spans="1:8" ht="9.9499999999999993" customHeight="1" x14ac:dyDescent="0.25">
      <c r="A2097" s="8"/>
      <c r="B2097" s="8"/>
      <c r="C2097" s="8"/>
      <c r="D2097" s="8"/>
      <c r="E2097" s="8"/>
      <c r="F2097" s="62"/>
      <c r="G2097" s="62"/>
      <c r="H2097" s="62"/>
    </row>
    <row r="2098" spans="1:8" ht="20.100000000000001" customHeight="1" x14ac:dyDescent="0.25">
      <c r="A2098" s="63" t="s">
        <v>7168</v>
      </c>
      <c r="B2098" s="63"/>
      <c r="C2098" s="63"/>
      <c r="D2098" s="63"/>
      <c r="E2098" s="63"/>
      <c r="F2098" s="63"/>
      <c r="G2098" s="63"/>
      <c r="H2098" s="63"/>
    </row>
    <row r="2099" spans="1:8" ht="15" customHeight="1" x14ac:dyDescent="0.25">
      <c r="A2099" s="64" t="s">
        <v>3737</v>
      </c>
      <c r="B2099" s="64"/>
      <c r="C2099" s="65" t="s">
        <v>3</v>
      </c>
      <c r="D2099" s="65"/>
      <c r="E2099" s="12" t="s">
        <v>4</v>
      </c>
      <c r="F2099" s="12" t="s">
        <v>3725</v>
      </c>
      <c r="G2099" s="12" t="s">
        <v>3726</v>
      </c>
      <c r="H2099" s="12" t="s">
        <v>3727</v>
      </c>
    </row>
    <row r="2100" spans="1:8" ht="15" customHeight="1" x14ac:dyDescent="0.25">
      <c r="A2100" s="13" t="s">
        <v>7169</v>
      </c>
      <c r="B2100" s="14" t="s">
        <v>7170</v>
      </c>
      <c r="C2100" s="66" t="s">
        <v>17</v>
      </c>
      <c r="D2100" s="66"/>
      <c r="E2100" s="13" t="s">
        <v>25</v>
      </c>
      <c r="F2100" s="15">
        <v>5.0899999999999999E-3</v>
      </c>
      <c r="G2100" s="16">
        <v>27.14</v>
      </c>
      <c r="H2100" s="16">
        <f>TRUNC(TRUNC(F2100,8)*G2100,2)</f>
        <v>0.13</v>
      </c>
    </row>
    <row r="2101" spans="1:8" ht="15" customHeight="1" x14ac:dyDescent="0.25">
      <c r="A2101" s="8"/>
      <c r="B2101" s="8"/>
      <c r="C2101" s="8"/>
      <c r="D2101" s="8"/>
      <c r="E2101" s="8"/>
      <c r="F2101" s="67" t="s">
        <v>3740</v>
      </c>
      <c r="G2101" s="67"/>
      <c r="H2101" s="17">
        <f>SUM(H2100:H2100)</f>
        <v>0.13</v>
      </c>
    </row>
    <row r="2102" spans="1:8" ht="15" customHeight="1" x14ac:dyDescent="0.25">
      <c r="A2102" s="8"/>
      <c r="B2102" s="8"/>
      <c r="C2102" s="8"/>
      <c r="D2102" s="8"/>
      <c r="E2102" s="8"/>
      <c r="F2102" s="68" t="s">
        <v>3745</v>
      </c>
      <c r="G2102" s="68"/>
      <c r="H2102" s="4">
        <f>ROUND(SUM(H2101),2)</f>
        <v>0.13</v>
      </c>
    </row>
    <row r="2103" spans="1:8" ht="9.9499999999999993" customHeight="1" x14ac:dyDescent="0.25">
      <c r="A2103" s="8"/>
      <c r="B2103" s="8"/>
      <c r="C2103" s="8"/>
      <c r="D2103" s="8"/>
      <c r="E2103" s="8"/>
      <c r="F2103" s="62"/>
      <c r="G2103" s="62"/>
      <c r="H2103" s="62"/>
    </row>
    <row r="2104" spans="1:8" ht="20.100000000000001" customHeight="1" x14ac:dyDescent="0.25">
      <c r="A2104" s="63" t="s">
        <v>7171</v>
      </c>
      <c r="B2104" s="63"/>
      <c r="C2104" s="63"/>
      <c r="D2104" s="63"/>
      <c r="E2104" s="63"/>
      <c r="F2104" s="63"/>
      <c r="G2104" s="63"/>
      <c r="H2104" s="63"/>
    </row>
    <row r="2105" spans="1:8" ht="15" customHeight="1" x14ac:dyDescent="0.25">
      <c r="A2105" s="64" t="s">
        <v>3737</v>
      </c>
      <c r="B2105" s="64"/>
      <c r="C2105" s="65" t="s">
        <v>3</v>
      </c>
      <c r="D2105" s="65"/>
      <c r="E2105" s="12" t="s">
        <v>4</v>
      </c>
      <c r="F2105" s="12" t="s">
        <v>3725</v>
      </c>
      <c r="G2105" s="12" t="s">
        <v>3726</v>
      </c>
      <c r="H2105" s="12" t="s">
        <v>3727</v>
      </c>
    </row>
    <row r="2106" spans="1:8" ht="21" customHeight="1" x14ac:dyDescent="0.25">
      <c r="A2106" s="13" t="s">
        <v>7172</v>
      </c>
      <c r="B2106" s="14" t="s">
        <v>7173</v>
      </c>
      <c r="C2106" s="66" t="s">
        <v>17</v>
      </c>
      <c r="D2106" s="66"/>
      <c r="E2106" s="13" t="s">
        <v>25</v>
      </c>
      <c r="F2106" s="15">
        <v>1.6369999999999999E-2</v>
      </c>
      <c r="G2106" s="16">
        <v>30.41</v>
      </c>
      <c r="H2106" s="16">
        <f>TRUNC(TRUNC(F2106,8)*G2106,2)</f>
        <v>0.49</v>
      </c>
    </row>
    <row r="2107" spans="1:8" ht="15" customHeight="1" x14ac:dyDescent="0.25">
      <c r="A2107" s="8"/>
      <c r="B2107" s="8"/>
      <c r="C2107" s="8"/>
      <c r="D2107" s="8"/>
      <c r="E2107" s="8"/>
      <c r="F2107" s="67" t="s">
        <v>3740</v>
      </c>
      <c r="G2107" s="67"/>
      <c r="H2107" s="17">
        <f>SUM(H2106:H2106)</f>
        <v>0.49</v>
      </c>
    </row>
    <row r="2108" spans="1:8" ht="15" customHeight="1" x14ac:dyDescent="0.25">
      <c r="A2108" s="8"/>
      <c r="B2108" s="8"/>
      <c r="C2108" s="8"/>
      <c r="D2108" s="8"/>
      <c r="E2108" s="8"/>
      <c r="F2108" s="68" t="s">
        <v>3745</v>
      </c>
      <c r="G2108" s="68"/>
      <c r="H2108" s="4">
        <f>ROUND(SUM(H2107),2)</f>
        <v>0.49</v>
      </c>
    </row>
    <row r="2109" spans="1:8" ht="9.9499999999999993" customHeight="1" x14ac:dyDescent="0.25">
      <c r="A2109" s="8"/>
      <c r="B2109" s="8"/>
      <c r="C2109" s="8"/>
      <c r="D2109" s="8"/>
      <c r="E2109" s="8"/>
      <c r="F2109" s="62"/>
      <c r="G2109" s="62"/>
      <c r="H2109" s="62"/>
    </row>
    <row r="2110" spans="1:8" ht="20.100000000000001" customHeight="1" x14ac:dyDescent="0.25">
      <c r="A2110" s="63" t="s">
        <v>7174</v>
      </c>
      <c r="B2110" s="63"/>
      <c r="C2110" s="63"/>
      <c r="D2110" s="63"/>
      <c r="E2110" s="63"/>
      <c r="F2110" s="63"/>
      <c r="G2110" s="63"/>
      <c r="H2110" s="63"/>
    </row>
    <row r="2111" spans="1:8" ht="15" customHeight="1" x14ac:dyDescent="0.25">
      <c r="A2111" s="64" t="s">
        <v>3737</v>
      </c>
      <c r="B2111" s="64"/>
      <c r="C2111" s="65" t="s">
        <v>3</v>
      </c>
      <c r="D2111" s="65"/>
      <c r="E2111" s="12" t="s">
        <v>4</v>
      </c>
      <c r="F2111" s="12" t="s">
        <v>3725</v>
      </c>
      <c r="G2111" s="12" t="s">
        <v>3726</v>
      </c>
      <c r="H2111" s="12" t="s">
        <v>3727</v>
      </c>
    </row>
    <row r="2112" spans="1:8" ht="21" customHeight="1" x14ac:dyDescent="0.25">
      <c r="A2112" s="13" t="s">
        <v>7175</v>
      </c>
      <c r="B2112" s="14" t="s">
        <v>7176</v>
      </c>
      <c r="C2112" s="66" t="s">
        <v>17</v>
      </c>
      <c r="D2112" s="66"/>
      <c r="E2112" s="13" t="s">
        <v>25</v>
      </c>
      <c r="F2112" s="15">
        <v>8.3099999999999997E-3</v>
      </c>
      <c r="G2112" s="16">
        <v>32.869999999999997</v>
      </c>
      <c r="H2112" s="16">
        <f>TRUNC(TRUNC(F2112,8)*G2112,2)</f>
        <v>0.27</v>
      </c>
    </row>
    <row r="2113" spans="1:8" ht="15" customHeight="1" x14ac:dyDescent="0.25">
      <c r="A2113" s="8"/>
      <c r="B2113" s="8"/>
      <c r="C2113" s="8"/>
      <c r="D2113" s="8"/>
      <c r="E2113" s="8"/>
      <c r="F2113" s="67" t="s">
        <v>3740</v>
      </c>
      <c r="G2113" s="67"/>
      <c r="H2113" s="17">
        <f>SUM(H2112:H2112)</f>
        <v>0.27</v>
      </c>
    </row>
    <row r="2114" spans="1:8" ht="15" customHeight="1" x14ac:dyDescent="0.25">
      <c r="A2114" s="8"/>
      <c r="B2114" s="8"/>
      <c r="C2114" s="8"/>
      <c r="D2114" s="8"/>
      <c r="E2114" s="8"/>
      <c r="F2114" s="68" t="s">
        <v>3745</v>
      </c>
      <c r="G2114" s="68"/>
      <c r="H2114" s="4">
        <f>ROUND(SUM(H2113),2)</f>
        <v>0.27</v>
      </c>
    </row>
    <row r="2115" spans="1:8" ht="9.9499999999999993" customHeight="1" x14ac:dyDescent="0.25">
      <c r="A2115" s="8"/>
      <c r="B2115" s="8"/>
      <c r="C2115" s="8"/>
      <c r="D2115" s="8"/>
      <c r="E2115" s="8"/>
      <c r="F2115" s="62"/>
      <c r="G2115" s="62"/>
      <c r="H2115" s="62"/>
    </row>
    <row r="2116" spans="1:8" ht="20.100000000000001" customHeight="1" x14ac:dyDescent="0.25">
      <c r="A2116" s="63" t="s">
        <v>7177</v>
      </c>
      <c r="B2116" s="63"/>
      <c r="C2116" s="63"/>
      <c r="D2116" s="63"/>
      <c r="E2116" s="63"/>
      <c r="F2116" s="63"/>
      <c r="G2116" s="63"/>
      <c r="H2116" s="63"/>
    </row>
    <row r="2117" spans="1:8" ht="15" customHeight="1" x14ac:dyDescent="0.25">
      <c r="A2117" s="64" t="s">
        <v>3737</v>
      </c>
      <c r="B2117" s="64"/>
      <c r="C2117" s="65" t="s">
        <v>3</v>
      </c>
      <c r="D2117" s="65"/>
      <c r="E2117" s="12" t="s">
        <v>4</v>
      </c>
      <c r="F2117" s="12" t="s">
        <v>3725</v>
      </c>
      <c r="G2117" s="12" t="s">
        <v>3726</v>
      </c>
      <c r="H2117" s="12" t="s">
        <v>3727</v>
      </c>
    </row>
    <row r="2118" spans="1:8" ht="21" customHeight="1" x14ac:dyDescent="0.25">
      <c r="A2118" s="13" t="s">
        <v>7178</v>
      </c>
      <c r="B2118" s="14" t="s">
        <v>7179</v>
      </c>
      <c r="C2118" s="66" t="s">
        <v>17</v>
      </c>
      <c r="D2118" s="66"/>
      <c r="E2118" s="13" t="s">
        <v>25</v>
      </c>
      <c r="F2118" s="15">
        <v>8.3099999999999997E-3</v>
      </c>
      <c r="G2118" s="16">
        <v>33.450000000000003</v>
      </c>
      <c r="H2118" s="16">
        <f>TRUNC(TRUNC(F2118,8)*G2118,2)</f>
        <v>0.27</v>
      </c>
    </row>
    <row r="2119" spans="1:8" ht="15" customHeight="1" x14ac:dyDescent="0.25">
      <c r="A2119" s="8"/>
      <c r="B2119" s="8"/>
      <c r="C2119" s="8"/>
      <c r="D2119" s="8"/>
      <c r="E2119" s="8"/>
      <c r="F2119" s="67" t="s">
        <v>3740</v>
      </c>
      <c r="G2119" s="67"/>
      <c r="H2119" s="17">
        <f>SUM(H2118:H2118)</f>
        <v>0.27</v>
      </c>
    </row>
    <row r="2120" spans="1:8" ht="15" customHeight="1" x14ac:dyDescent="0.25">
      <c r="A2120" s="8"/>
      <c r="B2120" s="8"/>
      <c r="C2120" s="8"/>
      <c r="D2120" s="8"/>
      <c r="E2120" s="8"/>
      <c r="F2120" s="68" t="s">
        <v>3745</v>
      </c>
      <c r="G2120" s="68"/>
      <c r="H2120" s="4">
        <f>ROUND(SUM(H2119),2)</f>
        <v>0.27</v>
      </c>
    </row>
    <row r="2121" spans="1:8" ht="9.9499999999999993" customHeight="1" x14ac:dyDescent="0.25">
      <c r="A2121" s="8"/>
      <c r="B2121" s="8"/>
      <c r="C2121" s="8"/>
      <c r="D2121" s="8"/>
      <c r="E2121" s="8"/>
      <c r="F2121" s="62"/>
      <c r="G2121" s="62"/>
      <c r="H2121" s="62"/>
    </row>
    <row r="2122" spans="1:8" ht="20.100000000000001" customHeight="1" x14ac:dyDescent="0.25">
      <c r="A2122" s="63" t="s">
        <v>7180</v>
      </c>
      <c r="B2122" s="63"/>
      <c r="C2122" s="63"/>
      <c r="D2122" s="63"/>
      <c r="E2122" s="63"/>
      <c r="F2122" s="63"/>
      <c r="G2122" s="63"/>
      <c r="H2122" s="63"/>
    </row>
    <row r="2123" spans="1:8" ht="15" customHeight="1" x14ac:dyDescent="0.25">
      <c r="A2123" s="64" t="s">
        <v>3737</v>
      </c>
      <c r="B2123" s="64"/>
      <c r="C2123" s="65" t="s">
        <v>3</v>
      </c>
      <c r="D2123" s="65"/>
      <c r="E2123" s="12" t="s">
        <v>4</v>
      </c>
      <c r="F2123" s="12" t="s">
        <v>3725</v>
      </c>
      <c r="G2123" s="12" t="s">
        <v>3726</v>
      </c>
      <c r="H2123" s="12" t="s">
        <v>3727</v>
      </c>
    </row>
    <row r="2124" spans="1:8" ht="15" customHeight="1" x14ac:dyDescent="0.25">
      <c r="A2124" s="13" t="s">
        <v>7181</v>
      </c>
      <c r="B2124" s="14" t="s">
        <v>7182</v>
      </c>
      <c r="C2124" s="66" t="s">
        <v>17</v>
      </c>
      <c r="D2124" s="66"/>
      <c r="E2124" s="13" t="s">
        <v>25</v>
      </c>
      <c r="F2124" s="15">
        <v>1.154E-2</v>
      </c>
      <c r="G2124" s="16">
        <v>35.71</v>
      </c>
      <c r="H2124" s="16">
        <f>TRUNC(TRUNC(F2124,8)*G2124,2)</f>
        <v>0.41</v>
      </c>
    </row>
    <row r="2125" spans="1:8" ht="15" customHeight="1" x14ac:dyDescent="0.25">
      <c r="A2125" s="8"/>
      <c r="B2125" s="8"/>
      <c r="C2125" s="8"/>
      <c r="D2125" s="8"/>
      <c r="E2125" s="8"/>
      <c r="F2125" s="67" t="s">
        <v>3740</v>
      </c>
      <c r="G2125" s="67"/>
      <c r="H2125" s="17">
        <f>SUM(H2124:H2124)</f>
        <v>0.41</v>
      </c>
    </row>
    <row r="2126" spans="1:8" ht="15" customHeight="1" x14ac:dyDescent="0.25">
      <c r="A2126" s="8"/>
      <c r="B2126" s="8"/>
      <c r="C2126" s="8"/>
      <c r="D2126" s="8"/>
      <c r="E2126" s="8"/>
      <c r="F2126" s="68" t="s">
        <v>3745</v>
      </c>
      <c r="G2126" s="68"/>
      <c r="H2126" s="4">
        <f>ROUND(SUM(H2125),2)</f>
        <v>0.41</v>
      </c>
    </row>
    <row r="2127" spans="1:8" ht="9.9499999999999993" customHeight="1" x14ac:dyDescent="0.25">
      <c r="A2127" s="8"/>
      <c r="B2127" s="8"/>
      <c r="C2127" s="8"/>
      <c r="D2127" s="8"/>
      <c r="E2127" s="8"/>
      <c r="F2127" s="62"/>
      <c r="G2127" s="62"/>
      <c r="H2127" s="62"/>
    </row>
    <row r="2128" spans="1:8" ht="20.100000000000001" customHeight="1" x14ac:dyDescent="0.25">
      <c r="A2128" s="63" t="s">
        <v>7183</v>
      </c>
      <c r="B2128" s="63"/>
      <c r="C2128" s="63"/>
      <c r="D2128" s="63"/>
      <c r="E2128" s="63"/>
      <c r="F2128" s="63"/>
      <c r="G2128" s="63"/>
      <c r="H2128" s="63"/>
    </row>
    <row r="2129" spans="1:8" ht="15" customHeight="1" x14ac:dyDescent="0.25">
      <c r="A2129" s="64" t="s">
        <v>3737</v>
      </c>
      <c r="B2129" s="64"/>
      <c r="C2129" s="65" t="s">
        <v>3</v>
      </c>
      <c r="D2129" s="65"/>
      <c r="E2129" s="12" t="s">
        <v>4</v>
      </c>
      <c r="F2129" s="12" t="s">
        <v>3725</v>
      </c>
      <c r="G2129" s="12" t="s">
        <v>3726</v>
      </c>
      <c r="H2129" s="12" t="s">
        <v>3727</v>
      </c>
    </row>
    <row r="2130" spans="1:8" ht="15" customHeight="1" x14ac:dyDescent="0.25">
      <c r="A2130" s="13" t="s">
        <v>7184</v>
      </c>
      <c r="B2130" s="14" t="s">
        <v>7185</v>
      </c>
      <c r="C2130" s="66" t="s">
        <v>17</v>
      </c>
      <c r="D2130" s="66"/>
      <c r="E2130" s="13" t="s">
        <v>25</v>
      </c>
      <c r="F2130" s="15">
        <v>1.6369999999999999E-2</v>
      </c>
      <c r="G2130" s="16">
        <v>29.16</v>
      </c>
      <c r="H2130" s="16">
        <f>TRUNC(TRUNC(F2130,8)*G2130,2)</f>
        <v>0.47</v>
      </c>
    </row>
    <row r="2131" spans="1:8" ht="15" customHeight="1" x14ac:dyDescent="0.25">
      <c r="A2131" s="8"/>
      <c r="B2131" s="8"/>
      <c r="C2131" s="8"/>
      <c r="D2131" s="8"/>
      <c r="E2131" s="8"/>
      <c r="F2131" s="67" t="s">
        <v>3740</v>
      </c>
      <c r="G2131" s="67"/>
      <c r="H2131" s="17">
        <f>SUM(H2130:H2130)</f>
        <v>0.47</v>
      </c>
    </row>
    <row r="2132" spans="1:8" ht="15" customHeight="1" x14ac:dyDescent="0.25">
      <c r="A2132" s="8"/>
      <c r="B2132" s="8"/>
      <c r="C2132" s="8"/>
      <c r="D2132" s="8"/>
      <c r="E2132" s="8"/>
      <c r="F2132" s="68" t="s">
        <v>3745</v>
      </c>
      <c r="G2132" s="68"/>
      <c r="H2132" s="4">
        <f>ROUND(SUM(H2131),2)</f>
        <v>0.47</v>
      </c>
    </row>
    <row r="2133" spans="1:8" ht="9.9499999999999993" customHeight="1" x14ac:dyDescent="0.25">
      <c r="A2133" s="8"/>
      <c r="B2133" s="8"/>
      <c r="C2133" s="8"/>
      <c r="D2133" s="8"/>
      <c r="E2133" s="8"/>
      <c r="F2133" s="62"/>
      <c r="G2133" s="62"/>
      <c r="H2133" s="62"/>
    </row>
    <row r="2134" spans="1:8" ht="20.100000000000001" customHeight="1" x14ac:dyDescent="0.25">
      <c r="A2134" s="63" t="s">
        <v>7186</v>
      </c>
      <c r="B2134" s="63"/>
      <c r="C2134" s="63"/>
      <c r="D2134" s="63"/>
      <c r="E2134" s="63"/>
      <c r="F2134" s="63"/>
      <c r="G2134" s="63"/>
      <c r="H2134" s="63"/>
    </row>
    <row r="2135" spans="1:8" ht="15" customHeight="1" x14ac:dyDescent="0.25">
      <c r="A2135" s="64" t="s">
        <v>3737</v>
      </c>
      <c r="B2135" s="64"/>
      <c r="C2135" s="65" t="s">
        <v>3</v>
      </c>
      <c r="D2135" s="65"/>
      <c r="E2135" s="12" t="s">
        <v>4</v>
      </c>
      <c r="F2135" s="12" t="s">
        <v>3725</v>
      </c>
      <c r="G2135" s="12" t="s">
        <v>3726</v>
      </c>
      <c r="H2135" s="12" t="s">
        <v>3727</v>
      </c>
    </row>
    <row r="2136" spans="1:8" ht="15" customHeight="1" x14ac:dyDescent="0.25">
      <c r="A2136" s="13" t="s">
        <v>7187</v>
      </c>
      <c r="B2136" s="14" t="s">
        <v>7188</v>
      </c>
      <c r="C2136" s="66" t="s">
        <v>17</v>
      </c>
      <c r="D2136" s="66"/>
      <c r="E2136" s="13" t="s">
        <v>25</v>
      </c>
      <c r="F2136" s="15">
        <v>1.6369999999999999E-2</v>
      </c>
      <c r="G2136" s="16">
        <v>42.59</v>
      </c>
      <c r="H2136" s="16">
        <f>TRUNC(TRUNC(F2136,8)*G2136,2)</f>
        <v>0.69</v>
      </c>
    </row>
    <row r="2137" spans="1:8" ht="15" customHeight="1" x14ac:dyDescent="0.25">
      <c r="A2137" s="8"/>
      <c r="B2137" s="8"/>
      <c r="C2137" s="8"/>
      <c r="D2137" s="8"/>
      <c r="E2137" s="8"/>
      <c r="F2137" s="67" t="s">
        <v>3740</v>
      </c>
      <c r="G2137" s="67"/>
      <c r="H2137" s="17">
        <f>SUM(H2136:H2136)</f>
        <v>0.69</v>
      </c>
    </row>
    <row r="2138" spans="1:8" ht="15" customHeight="1" x14ac:dyDescent="0.25">
      <c r="A2138" s="8"/>
      <c r="B2138" s="8"/>
      <c r="C2138" s="8"/>
      <c r="D2138" s="8"/>
      <c r="E2138" s="8"/>
      <c r="F2138" s="68" t="s">
        <v>3745</v>
      </c>
      <c r="G2138" s="68"/>
      <c r="H2138" s="4">
        <f>ROUND(SUM(H2137),2)</f>
        <v>0.69</v>
      </c>
    </row>
    <row r="2139" spans="1:8" ht="9.9499999999999993" customHeight="1" x14ac:dyDescent="0.25">
      <c r="A2139" s="8"/>
      <c r="B2139" s="8"/>
      <c r="C2139" s="8"/>
      <c r="D2139" s="8"/>
      <c r="E2139" s="8"/>
      <c r="F2139" s="62"/>
      <c r="G2139" s="62"/>
      <c r="H2139" s="62"/>
    </row>
    <row r="2140" spans="1:8" ht="20.100000000000001" customHeight="1" x14ac:dyDescent="0.25">
      <c r="A2140" s="63" t="s">
        <v>7189</v>
      </c>
      <c r="B2140" s="63"/>
      <c r="C2140" s="63"/>
      <c r="D2140" s="63"/>
      <c r="E2140" s="63"/>
      <c r="F2140" s="63"/>
      <c r="G2140" s="63"/>
      <c r="H2140" s="63"/>
    </row>
    <row r="2141" spans="1:8" ht="15" customHeight="1" x14ac:dyDescent="0.25">
      <c r="A2141" s="64" t="s">
        <v>3737</v>
      </c>
      <c r="B2141" s="64"/>
      <c r="C2141" s="65" t="s">
        <v>3</v>
      </c>
      <c r="D2141" s="65"/>
      <c r="E2141" s="12" t="s">
        <v>4</v>
      </c>
      <c r="F2141" s="12" t="s">
        <v>3725</v>
      </c>
      <c r="G2141" s="12" t="s">
        <v>3726</v>
      </c>
      <c r="H2141" s="12" t="s">
        <v>3727</v>
      </c>
    </row>
    <row r="2142" spans="1:8" ht="15" customHeight="1" x14ac:dyDescent="0.25">
      <c r="A2142" s="13" t="s">
        <v>7190</v>
      </c>
      <c r="B2142" s="14" t="s">
        <v>7191</v>
      </c>
      <c r="C2142" s="66" t="s">
        <v>17</v>
      </c>
      <c r="D2142" s="66"/>
      <c r="E2142" s="13" t="s">
        <v>25</v>
      </c>
      <c r="F2142" s="15">
        <v>8.3099999999999997E-3</v>
      </c>
      <c r="G2142" s="16">
        <v>50.52</v>
      </c>
      <c r="H2142" s="16">
        <f>TRUNC(TRUNC(F2142,8)*G2142,2)</f>
        <v>0.41</v>
      </c>
    </row>
    <row r="2143" spans="1:8" ht="15" customHeight="1" x14ac:dyDescent="0.25">
      <c r="A2143" s="8"/>
      <c r="B2143" s="8"/>
      <c r="C2143" s="8"/>
      <c r="D2143" s="8"/>
      <c r="E2143" s="8"/>
      <c r="F2143" s="67" t="s">
        <v>3740</v>
      </c>
      <c r="G2143" s="67"/>
      <c r="H2143" s="17">
        <f>SUM(H2142:H2142)</f>
        <v>0.41</v>
      </c>
    </row>
    <row r="2144" spans="1:8" ht="15" customHeight="1" x14ac:dyDescent="0.25">
      <c r="A2144" s="8"/>
      <c r="B2144" s="8"/>
      <c r="C2144" s="8"/>
      <c r="D2144" s="8"/>
      <c r="E2144" s="8"/>
      <c r="F2144" s="68" t="s">
        <v>3745</v>
      </c>
      <c r="G2144" s="68"/>
      <c r="H2144" s="4">
        <f>ROUND(SUM(H2143),2)</f>
        <v>0.41</v>
      </c>
    </row>
    <row r="2145" spans="1:8" ht="9.9499999999999993" customHeight="1" x14ac:dyDescent="0.25">
      <c r="A2145" s="8"/>
      <c r="B2145" s="8"/>
      <c r="C2145" s="8"/>
      <c r="D2145" s="8"/>
      <c r="E2145" s="8"/>
      <c r="F2145" s="62"/>
      <c r="G2145" s="62"/>
      <c r="H2145" s="62"/>
    </row>
    <row r="2146" spans="1:8" ht="20.100000000000001" customHeight="1" x14ac:dyDescent="0.25">
      <c r="A2146" s="63" t="s">
        <v>7192</v>
      </c>
      <c r="B2146" s="63"/>
      <c r="C2146" s="63"/>
      <c r="D2146" s="63"/>
      <c r="E2146" s="63"/>
      <c r="F2146" s="63"/>
      <c r="G2146" s="63"/>
      <c r="H2146" s="63"/>
    </row>
    <row r="2147" spans="1:8" ht="15" customHeight="1" x14ac:dyDescent="0.25">
      <c r="A2147" s="64" t="s">
        <v>3737</v>
      </c>
      <c r="B2147" s="64"/>
      <c r="C2147" s="65" t="s">
        <v>3</v>
      </c>
      <c r="D2147" s="65"/>
      <c r="E2147" s="12" t="s">
        <v>4</v>
      </c>
      <c r="F2147" s="12" t="s">
        <v>3725</v>
      </c>
      <c r="G2147" s="12" t="s">
        <v>3726</v>
      </c>
      <c r="H2147" s="12" t="s">
        <v>3727</v>
      </c>
    </row>
    <row r="2148" spans="1:8" ht="21" customHeight="1" x14ac:dyDescent="0.25">
      <c r="A2148" s="13" t="s">
        <v>7193</v>
      </c>
      <c r="B2148" s="14" t="s">
        <v>7194</v>
      </c>
      <c r="C2148" s="66" t="s">
        <v>17</v>
      </c>
      <c r="D2148" s="66"/>
      <c r="E2148" s="13" t="s">
        <v>25</v>
      </c>
      <c r="F2148" s="15">
        <v>1.154E-2</v>
      </c>
      <c r="G2148" s="16">
        <v>32.61</v>
      </c>
      <c r="H2148" s="16">
        <f>TRUNC(TRUNC(F2148,8)*G2148,2)</f>
        <v>0.37</v>
      </c>
    </row>
    <row r="2149" spans="1:8" ht="15" customHeight="1" x14ac:dyDescent="0.25">
      <c r="A2149" s="8"/>
      <c r="B2149" s="8"/>
      <c r="C2149" s="8"/>
      <c r="D2149" s="8"/>
      <c r="E2149" s="8"/>
      <c r="F2149" s="67" t="s">
        <v>3740</v>
      </c>
      <c r="G2149" s="67"/>
      <c r="H2149" s="17">
        <f>SUM(H2148:H2148)</f>
        <v>0.37</v>
      </c>
    </row>
    <row r="2150" spans="1:8" ht="15" customHeight="1" x14ac:dyDescent="0.25">
      <c r="A2150" s="8"/>
      <c r="B2150" s="8"/>
      <c r="C2150" s="8"/>
      <c r="D2150" s="8"/>
      <c r="E2150" s="8"/>
      <c r="F2150" s="68" t="s">
        <v>3745</v>
      </c>
      <c r="G2150" s="68"/>
      <c r="H2150" s="4">
        <f>ROUND(SUM(H2149),2)</f>
        <v>0.37</v>
      </c>
    </row>
    <row r="2151" spans="1:8" ht="9.9499999999999993" customHeight="1" x14ac:dyDescent="0.25">
      <c r="A2151" s="8"/>
      <c r="B2151" s="8"/>
      <c r="C2151" s="8"/>
      <c r="D2151" s="8"/>
      <c r="E2151" s="8"/>
      <c r="F2151" s="62"/>
      <c r="G2151" s="62"/>
      <c r="H2151" s="62"/>
    </row>
    <row r="2152" spans="1:8" ht="20.100000000000001" customHeight="1" x14ac:dyDescent="0.25">
      <c r="A2152" s="63" t="s">
        <v>7195</v>
      </c>
      <c r="B2152" s="63"/>
      <c r="C2152" s="63"/>
      <c r="D2152" s="63"/>
      <c r="E2152" s="63"/>
      <c r="F2152" s="63"/>
      <c r="G2152" s="63"/>
      <c r="H2152" s="63"/>
    </row>
    <row r="2153" spans="1:8" ht="15" customHeight="1" x14ac:dyDescent="0.25">
      <c r="A2153" s="64" t="s">
        <v>3737</v>
      </c>
      <c r="B2153" s="64"/>
      <c r="C2153" s="65" t="s">
        <v>3</v>
      </c>
      <c r="D2153" s="65"/>
      <c r="E2153" s="12" t="s">
        <v>4</v>
      </c>
      <c r="F2153" s="12" t="s">
        <v>3725</v>
      </c>
      <c r="G2153" s="12" t="s">
        <v>3726</v>
      </c>
      <c r="H2153" s="12" t="s">
        <v>3727</v>
      </c>
    </row>
    <row r="2154" spans="1:8" ht="15" customHeight="1" x14ac:dyDescent="0.25">
      <c r="A2154" s="13" t="s">
        <v>7196</v>
      </c>
      <c r="B2154" s="14" t="s">
        <v>7197</v>
      </c>
      <c r="C2154" s="66" t="s">
        <v>17</v>
      </c>
      <c r="D2154" s="66"/>
      <c r="E2154" s="13" t="s">
        <v>25</v>
      </c>
      <c r="F2154" s="15">
        <v>8.3099999999999997E-3</v>
      </c>
      <c r="G2154" s="16">
        <v>33.450000000000003</v>
      </c>
      <c r="H2154" s="16">
        <f>TRUNC(TRUNC(F2154,8)*G2154,2)</f>
        <v>0.27</v>
      </c>
    </row>
    <row r="2155" spans="1:8" ht="15" customHeight="1" x14ac:dyDescent="0.25">
      <c r="A2155" s="8"/>
      <c r="B2155" s="8"/>
      <c r="C2155" s="8"/>
      <c r="D2155" s="8"/>
      <c r="E2155" s="8"/>
      <c r="F2155" s="67" t="s">
        <v>3740</v>
      </c>
      <c r="G2155" s="67"/>
      <c r="H2155" s="17">
        <f>SUM(H2154:H2154)</f>
        <v>0.27</v>
      </c>
    </row>
    <row r="2156" spans="1:8" ht="15" customHeight="1" x14ac:dyDescent="0.25">
      <c r="A2156" s="8"/>
      <c r="B2156" s="8"/>
      <c r="C2156" s="8"/>
      <c r="D2156" s="8"/>
      <c r="E2156" s="8"/>
      <c r="F2156" s="68" t="s">
        <v>3745</v>
      </c>
      <c r="G2156" s="68"/>
      <c r="H2156" s="4">
        <f>ROUND(SUM(H2155),2)</f>
        <v>0.27</v>
      </c>
    </row>
    <row r="2157" spans="1:8" ht="9.9499999999999993" customHeight="1" x14ac:dyDescent="0.25">
      <c r="A2157" s="8"/>
      <c r="B2157" s="8"/>
      <c r="C2157" s="8"/>
      <c r="D2157" s="8"/>
      <c r="E2157" s="8"/>
      <c r="F2157" s="62"/>
      <c r="G2157" s="62"/>
      <c r="H2157" s="62"/>
    </row>
    <row r="2158" spans="1:8" ht="20.100000000000001" customHeight="1" x14ac:dyDescent="0.25">
      <c r="A2158" s="63" t="s">
        <v>7198</v>
      </c>
      <c r="B2158" s="63"/>
      <c r="C2158" s="63"/>
      <c r="D2158" s="63"/>
      <c r="E2158" s="63"/>
      <c r="F2158" s="63"/>
      <c r="G2158" s="63"/>
      <c r="H2158" s="63"/>
    </row>
    <row r="2159" spans="1:8" ht="15" customHeight="1" x14ac:dyDescent="0.25">
      <c r="A2159" s="64" t="s">
        <v>3737</v>
      </c>
      <c r="B2159" s="64"/>
      <c r="C2159" s="65" t="s">
        <v>3</v>
      </c>
      <c r="D2159" s="65"/>
      <c r="E2159" s="12" t="s">
        <v>4</v>
      </c>
      <c r="F2159" s="12" t="s">
        <v>3725</v>
      </c>
      <c r="G2159" s="12" t="s">
        <v>3726</v>
      </c>
      <c r="H2159" s="12" t="s">
        <v>3727</v>
      </c>
    </row>
    <row r="2160" spans="1:8" ht="15" customHeight="1" x14ac:dyDescent="0.25">
      <c r="A2160" s="13" t="s">
        <v>7199</v>
      </c>
      <c r="B2160" s="14" t="s">
        <v>7200</v>
      </c>
      <c r="C2160" s="66" t="s">
        <v>17</v>
      </c>
      <c r="D2160" s="66"/>
      <c r="E2160" s="13" t="s">
        <v>25</v>
      </c>
      <c r="F2160" s="15">
        <v>8.3099999999999997E-3</v>
      </c>
      <c r="G2160" s="16">
        <v>33.450000000000003</v>
      </c>
      <c r="H2160" s="16">
        <f>TRUNC(TRUNC(F2160,8)*G2160,2)</f>
        <v>0.27</v>
      </c>
    </row>
    <row r="2161" spans="1:8" ht="15" customHeight="1" x14ac:dyDescent="0.25">
      <c r="A2161" s="8"/>
      <c r="B2161" s="8"/>
      <c r="C2161" s="8"/>
      <c r="D2161" s="8"/>
      <c r="E2161" s="8"/>
      <c r="F2161" s="67" t="s">
        <v>3740</v>
      </c>
      <c r="G2161" s="67"/>
      <c r="H2161" s="17">
        <f>SUM(H2160:H2160)</f>
        <v>0.27</v>
      </c>
    </row>
    <row r="2162" spans="1:8" ht="15" customHeight="1" x14ac:dyDescent="0.25">
      <c r="A2162" s="8"/>
      <c r="B2162" s="8"/>
      <c r="C2162" s="8"/>
      <c r="D2162" s="8"/>
      <c r="E2162" s="8"/>
      <c r="F2162" s="68" t="s">
        <v>3745</v>
      </c>
      <c r="G2162" s="68"/>
      <c r="H2162" s="4">
        <f>ROUND(SUM(H2161),2)</f>
        <v>0.27</v>
      </c>
    </row>
    <row r="2163" spans="1:8" ht="9.9499999999999993" customHeight="1" x14ac:dyDescent="0.25">
      <c r="A2163" s="8"/>
      <c r="B2163" s="8"/>
      <c r="C2163" s="8"/>
      <c r="D2163" s="8"/>
      <c r="E2163" s="8"/>
      <c r="F2163" s="62"/>
      <c r="G2163" s="62"/>
      <c r="H2163" s="62"/>
    </row>
    <row r="2164" spans="1:8" ht="20.100000000000001" customHeight="1" x14ac:dyDescent="0.25">
      <c r="A2164" s="63" t="s">
        <v>7201</v>
      </c>
      <c r="B2164" s="63"/>
      <c r="C2164" s="63"/>
      <c r="D2164" s="63"/>
      <c r="E2164" s="63"/>
      <c r="F2164" s="63"/>
      <c r="G2164" s="63"/>
      <c r="H2164" s="63"/>
    </row>
    <row r="2165" spans="1:8" ht="15" customHeight="1" x14ac:dyDescent="0.25">
      <c r="A2165" s="64" t="s">
        <v>3737</v>
      </c>
      <c r="B2165" s="64"/>
      <c r="C2165" s="65" t="s">
        <v>3</v>
      </c>
      <c r="D2165" s="65"/>
      <c r="E2165" s="12" t="s">
        <v>4</v>
      </c>
      <c r="F2165" s="12" t="s">
        <v>3725</v>
      </c>
      <c r="G2165" s="12" t="s">
        <v>3726</v>
      </c>
      <c r="H2165" s="12" t="s">
        <v>3727</v>
      </c>
    </row>
    <row r="2166" spans="1:8" ht="21" customHeight="1" x14ac:dyDescent="0.25">
      <c r="A2166" s="13" t="s">
        <v>7202</v>
      </c>
      <c r="B2166" s="14" t="s">
        <v>7203</v>
      </c>
      <c r="C2166" s="66" t="s">
        <v>17</v>
      </c>
      <c r="D2166" s="66"/>
      <c r="E2166" s="13" t="s">
        <v>25</v>
      </c>
      <c r="F2166" s="15">
        <v>8.3099999999999997E-3</v>
      </c>
      <c r="G2166" s="16">
        <v>50.52</v>
      </c>
      <c r="H2166" s="16">
        <f>TRUNC(TRUNC(F2166,8)*G2166,2)</f>
        <v>0.41</v>
      </c>
    </row>
    <row r="2167" spans="1:8" ht="15" customHeight="1" x14ac:dyDescent="0.25">
      <c r="A2167" s="8"/>
      <c r="B2167" s="8"/>
      <c r="C2167" s="8"/>
      <c r="D2167" s="8"/>
      <c r="E2167" s="8"/>
      <c r="F2167" s="67" t="s">
        <v>3740</v>
      </c>
      <c r="G2167" s="67"/>
      <c r="H2167" s="17">
        <f>SUM(H2166:H2166)</f>
        <v>0.41</v>
      </c>
    </row>
    <row r="2168" spans="1:8" ht="15" customHeight="1" x14ac:dyDescent="0.25">
      <c r="A2168" s="8"/>
      <c r="B2168" s="8"/>
      <c r="C2168" s="8"/>
      <c r="D2168" s="8"/>
      <c r="E2168" s="8"/>
      <c r="F2168" s="68" t="s">
        <v>3745</v>
      </c>
      <c r="G2168" s="68"/>
      <c r="H2168" s="4">
        <f>ROUND(SUM(H2167),2)</f>
        <v>0.41</v>
      </c>
    </row>
    <row r="2169" spans="1:8" ht="9.9499999999999993" customHeight="1" x14ac:dyDescent="0.25">
      <c r="A2169" s="8"/>
      <c r="B2169" s="8"/>
      <c r="C2169" s="8"/>
      <c r="D2169" s="8"/>
      <c r="E2169" s="8"/>
      <c r="F2169" s="62"/>
      <c r="G2169" s="62"/>
      <c r="H2169" s="62"/>
    </row>
    <row r="2170" spans="1:8" ht="20.100000000000001" customHeight="1" x14ac:dyDescent="0.25">
      <c r="A2170" s="63" t="s">
        <v>7204</v>
      </c>
      <c r="B2170" s="63"/>
      <c r="C2170" s="63"/>
      <c r="D2170" s="63"/>
      <c r="E2170" s="63"/>
      <c r="F2170" s="63"/>
      <c r="G2170" s="63"/>
      <c r="H2170" s="63"/>
    </row>
    <row r="2171" spans="1:8" ht="15" customHeight="1" x14ac:dyDescent="0.25">
      <c r="A2171" s="64" t="s">
        <v>3737</v>
      </c>
      <c r="B2171" s="64"/>
      <c r="C2171" s="65" t="s">
        <v>3</v>
      </c>
      <c r="D2171" s="65"/>
      <c r="E2171" s="12" t="s">
        <v>4</v>
      </c>
      <c r="F2171" s="12" t="s">
        <v>3725</v>
      </c>
      <c r="G2171" s="12" t="s">
        <v>3726</v>
      </c>
      <c r="H2171" s="12" t="s">
        <v>3727</v>
      </c>
    </row>
    <row r="2172" spans="1:8" ht="15" customHeight="1" x14ac:dyDescent="0.25">
      <c r="A2172" s="13" t="s">
        <v>7205</v>
      </c>
      <c r="B2172" s="14" t="s">
        <v>7206</v>
      </c>
      <c r="C2172" s="66" t="s">
        <v>17</v>
      </c>
      <c r="D2172" s="66"/>
      <c r="E2172" s="13" t="s">
        <v>25</v>
      </c>
      <c r="F2172" s="15">
        <v>1.154E-2</v>
      </c>
      <c r="G2172" s="16">
        <v>28</v>
      </c>
      <c r="H2172" s="16">
        <f>TRUNC(TRUNC(F2172,8)*G2172,2)</f>
        <v>0.32</v>
      </c>
    </row>
    <row r="2173" spans="1:8" ht="15" customHeight="1" x14ac:dyDescent="0.25">
      <c r="A2173" s="8"/>
      <c r="B2173" s="8"/>
      <c r="C2173" s="8"/>
      <c r="D2173" s="8"/>
      <c r="E2173" s="8"/>
      <c r="F2173" s="67" t="s">
        <v>3740</v>
      </c>
      <c r="G2173" s="67"/>
      <c r="H2173" s="17">
        <f>SUM(H2172:H2172)</f>
        <v>0.32</v>
      </c>
    </row>
    <row r="2174" spans="1:8" ht="15" customHeight="1" x14ac:dyDescent="0.25">
      <c r="A2174" s="8"/>
      <c r="B2174" s="8"/>
      <c r="C2174" s="8"/>
      <c r="D2174" s="8"/>
      <c r="E2174" s="8"/>
      <c r="F2174" s="68" t="s">
        <v>3745</v>
      </c>
      <c r="G2174" s="68"/>
      <c r="H2174" s="4">
        <f>ROUND(SUM(H2173),2)</f>
        <v>0.32</v>
      </c>
    </row>
    <row r="2175" spans="1:8" ht="9.9499999999999993" customHeight="1" x14ac:dyDescent="0.25">
      <c r="A2175" s="8"/>
      <c r="B2175" s="8"/>
      <c r="C2175" s="8"/>
      <c r="D2175" s="8"/>
      <c r="E2175" s="8"/>
      <c r="F2175" s="62"/>
      <c r="G2175" s="62"/>
      <c r="H2175" s="62"/>
    </row>
    <row r="2176" spans="1:8" ht="20.100000000000001" customHeight="1" x14ac:dyDescent="0.25">
      <c r="A2176" s="63" t="s">
        <v>7207</v>
      </c>
      <c r="B2176" s="63"/>
      <c r="C2176" s="63"/>
      <c r="D2176" s="63"/>
      <c r="E2176" s="63"/>
      <c r="F2176" s="63"/>
      <c r="G2176" s="63"/>
      <c r="H2176" s="63"/>
    </row>
    <row r="2177" spans="1:8" ht="15" customHeight="1" x14ac:dyDescent="0.25">
      <c r="A2177" s="64" t="s">
        <v>3737</v>
      </c>
      <c r="B2177" s="64"/>
      <c r="C2177" s="65" t="s">
        <v>3</v>
      </c>
      <c r="D2177" s="65"/>
      <c r="E2177" s="12" t="s">
        <v>4</v>
      </c>
      <c r="F2177" s="12" t="s">
        <v>3725</v>
      </c>
      <c r="G2177" s="12" t="s">
        <v>3726</v>
      </c>
      <c r="H2177" s="12" t="s">
        <v>3727</v>
      </c>
    </row>
    <row r="2178" spans="1:8" ht="15" customHeight="1" x14ac:dyDescent="0.25">
      <c r="A2178" s="13" t="s">
        <v>7208</v>
      </c>
      <c r="B2178" s="14" t="s">
        <v>7209</v>
      </c>
      <c r="C2178" s="66" t="s">
        <v>17</v>
      </c>
      <c r="D2178" s="66"/>
      <c r="E2178" s="13" t="s">
        <v>25</v>
      </c>
      <c r="F2178" s="15">
        <v>2.12E-2</v>
      </c>
      <c r="G2178" s="16">
        <v>24.05</v>
      </c>
      <c r="H2178" s="16">
        <f>TRUNC(TRUNC(F2178,8)*G2178,2)</f>
        <v>0.5</v>
      </c>
    </row>
    <row r="2179" spans="1:8" ht="15" customHeight="1" x14ac:dyDescent="0.25">
      <c r="A2179" s="8"/>
      <c r="B2179" s="8"/>
      <c r="C2179" s="8"/>
      <c r="D2179" s="8"/>
      <c r="E2179" s="8"/>
      <c r="F2179" s="67" t="s">
        <v>3740</v>
      </c>
      <c r="G2179" s="67"/>
      <c r="H2179" s="17">
        <f>SUM(H2178:H2178)</f>
        <v>0.5</v>
      </c>
    </row>
    <row r="2180" spans="1:8" ht="15" customHeight="1" x14ac:dyDescent="0.25">
      <c r="A2180" s="8"/>
      <c r="B2180" s="8"/>
      <c r="C2180" s="8"/>
      <c r="D2180" s="8"/>
      <c r="E2180" s="8"/>
      <c r="F2180" s="68" t="s">
        <v>3745</v>
      </c>
      <c r="G2180" s="68"/>
      <c r="H2180" s="4">
        <f>ROUND(SUM(H2179),2)</f>
        <v>0.5</v>
      </c>
    </row>
    <row r="2181" spans="1:8" ht="9.9499999999999993" customHeight="1" x14ac:dyDescent="0.25">
      <c r="A2181" s="8"/>
      <c r="B2181" s="8"/>
      <c r="C2181" s="8"/>
      <c r="D2181" s="8"/>
      <c r="E2181" s="8"/>
      <c r="F2181" s="62"/>
      <c r="G2181" s="62"/>
      <c r="H2181" s="62"/>
    </row>
    <row r="2182" spans="1:8" ht="20.100000000000001" customHeight="1" x14ac:dyDescent="0.25">
      <c r="A2182" s="63" t="s">
        <v>7210</v>
      </c>
      <c r="B2182" s="63"/>
      <c r="C2182" s="63"/>
      <c r="D2182" s="63"/>
      <c r="E2182" s="63"/>
      <c r="F2182" s="63"/>
      <c r="G2182" s="63"/>
      <c r="H2182" s="63"/>
    </row>
    <row r="2183" spans="1:8" ht="15" customHeight="1" x14ac:dyDescent="0.25">
      <c r="A2183" s="64" t="s">
        <v>3737</v>
      </c>
      <c r="B2183" s="64"/>
      <c r="C2183" s="65" t="s">
        <v>3</v>
      </c>
      <c r="D2183" s="65"/>
      <c r="E2183" s="12" t="s">
        <v>4</v>
      </c>
      <c r="F2183" s="12" t="s">
        <v>3725</v>
      </c>
      <c r="G2183" s="12" t="s">
        <v>3726</v>
      </c>
      <c r="H2183" s="12" t="s">
        <v>3727</v>
      </c>
    </row>
    <row r="2184" spans="1:8" ht="15" customHeight="1" x14ac:dyDescent="0.25">
      <c r="A2184" s="13" t="s">
        <v>7211</v>
      </c>
      <c r="B2184" s="14" t="s">
        <v>7212</v>
      </c>
      <c r="C2184" s="66" t="s">
        <v>17</v>
      </c>
      <c r="D2184" s="66"/>
      <c r="E2184" s="13" t="s">
        <v>25</v>
      </c>
      <c r="F2184" s="15">
        <v>1.4760000000000001E-2</v>
      </c>
      <c r="G2184" s="16">
        <v>24.05</v>
      </c>
      <c r="H2184" s="16">
        <f>TRUNC(TRUNC(F2184,8)*G2184,2)</f>
        <v>0.35</v>
      </c>
    </row>
    <row r="2185" spans="1:8" ht="15" customHeight="1" x14ac:dyDescent="0.25">
      <c r="A2185" s="8"/>
      <c r="B2185" s="8"/>
      <c r="C2185" s="8"/>
      <c r="D2185" s="8"/>
      <c r="E2185" s="8"/>
      <c r="F2185" s="67" t="s">
        <v>3740</v>
      </c>
      <c r="G2185" s="67"/>
      <c r="H2185" s="17">
        <f>SUM(H2184:H2184)</f>
        <v>0.35</v>
      </c>
    </row>
    <row r="2186" spans="1:8" ht="15" customHeight="1" x14ac:dyDescent="0.25">
      <c r="A2186" s="8"/>
      <c r="B2186" s="8"/>
      <c r="C2186" s="8"/>
      <c r="D2186" s="8"/>
      <c r="E2186" s="8"/>
      <c r="F2186" s="68" t="s">
        <v>3745</v>
      </c>
      <c r="G2186" s="68"/>
      <c r="H2186" s="4">
        <f>ROUND(SUM(H2185),2)</f>
        <v>0.35</v>
      </c>
    </row>
    <row r="2187" spans="1:8" ht="9.9499999999999993" customHeight="1" x14ac:dyDescent="0.25">
      <c r="A2187" s="8"/>
      <c r="B2187" s="8"/>
      <c r="C2187" s="8"/>
      <c r="D2187" s="8"/>
      <c r="E2187" s="8"/>
      <c r="F2187" s="62"/>
      <c r="G2187" s="62"/>
      <c r="H2187" s="62"/>
    </row>
    <row r="2188" spans="1:8" ht="20.100000000000001" customHeight="1" x14ac:dyDescent="0.25">
      <c r="A2188" s="63" t="s">
        <v>7213</v>
      </c>
      <c r="B2188" s="63"/>
      <c r="C2188" s="63"/>
      <c r="D2188" s="63"/>
      <c r="E2188" s="63"/>
      <c r="F2188" s="63"/>
      <c r="G2188" s="63"/>
      <c r="H2188" s="63"/>
    </row>
    <row r="2189" spans="1:8" ht="15" customHeight="1" x14ac:dyDescent="0.25">
      <c r="A2189" s="64" t="s">
        <v>3737</v>
      </c>
      <c r="B2189" s="64"/>
      <c r="C2189" s="65" t="s">
        <v>3</v>
      </c>
      <c r="D2189" s="65"/>
      <c r="E2189" s="12" t="s">
        <v>4</v>
      </c>
      <c r="F2189" s="12" t="s">
        <v>3725</v>
      </c>
      <c r="G2189" s="12" t="s">
        <v>3726</v>
      </c>
      <c r="H2189" s="12" t="s">
        <v>3727</v>
      </c>
    </row>
    <row r="2190" spans="1:8" ht="15" customHeight="1" x14ac:dyDescent="0.25">
      <c r="A2190" s="13" t="s">
        <v>7214</v>
      </c>
      <c r="B2190" s="14" t="s">
        <v>7215</v>
      </c>
      <c r="C2190" s="66" t="s">
        <v>17</v>
      </c>
      <c r="D2190" s="66"/>
      <c r="E2190" s="13" t="s">
        <v>25</v>
      </c>
      <c r="F2190" s="15">
        <v>1.154E-2</v>
      </c>
      <c r="G2190" s="16">
        <v>24.05</v>
      </c>
      <c r="H2190" s="16">
        <f>TRUNC(TRUNC(F2190,8)*G2190,2)</f>
        <v>0.27</v>
      </c>
    </row>
    <row r="2191" spans="1:8" ht="15" customHeight="1" x14ac:dyDescent="0.25">
      <c r="A2191" s="8"/>
      <c r="B2191" s="8"/>
      <c r="C2191" s="8"/>
      <c r="D2191" s="8"/>
      <c r="E2191" s="8"/>
      <c r="F2191" s="67" t="s">
        <v>3740</v>
      </c>
      <c r="G2191" s="67"/>
      <c r="H2191" s="17">
        <f>SUM(H2190:H2190)</f>
        <v>0.27</v>
      </c>
    </row>
    <row r="2192" spans="1:8" ht="15" customHeight="1" x14ac:dyDescent="0.25">
      <c r="A2192" s="8"/>
      <c r="B2192" s="8"/>
      <c r="C2192" s="8"/>
      <c r="D2192" s="8"/>
      <c r="E2192" s="8"/>
      <c r="F2192" s="68" t="s">
        <v>3745</v>
      </c>
      <c r="G2192" s="68"/>
      <c r="H2192" s="4">
        <f>ROUND(SUM(H2191),2)</f>
        <v>0.27</v>
      </c>
    </row>
    <row r="2193" spans="1:8" ht="9.9499999999999993" customHeight="1" x14ac:dyDescent="0.25">
      <c r="A2193" s="8"/>
      <c r="B2193" s="8"/>
      <c r="C2193" s="8"/>
      <c r="D2193" s="8"/>
      <c r="E2193" s="8"/>
      <c r="F2193" s="62"/>
      <c r="G2193" s="62"/>
      <c r="H2193" s="62"/>
    </row>
    <row r="2194" spans="1:8" ht="20.100000000000001" customHeight="1" x14ac:dyDescent="0.25">
      <c r="A2194" s="63" t="s">
        <v>7216</v>
      </c>
      <c r="B2194" s="63"/>
      <c r="C2194" s="63"/>
      <c r="D2194" s="63"/>
      <c r="E2194" s="63"/>
      <c r="F2194" s="63"/>
      <c r="G2194" s="63"/>
      <c r="H2194" s="63"/>
    </row>
    <row r="2195" spans="1:8" ht="15" customHeight="1" x14ac:dyDescent="0.25">
      <c r="A2195" s="64" t="s">
        <v>3737</v>
      </c>
      <c r="B2195" s="64"/>
      <c r="C2195" s="65" t="s">
        <v>3</v>
      </c>
      <c r="D2195" s="65"/>
      <c r="E2195" s="12" t="s">
        <v>4</v>
      </c>
      <c r="F2195" s="12" t="s">
        <v>3725</v>
      </c>
      <c r="G2195" s="12" t="s">
        <v>3726</v>
      </c>
      <c r="H2195" s="12" t="s">
        <v>3727</v>
      </c>
    </row>
    <row r="2196" spans="1:8" ht="15" customHeight="1" x14ac:dyDescent="0.25">
      <c r="A2196" s="13" t="s">
        <v>7217</v>
      </c>
      <c r="B2196" s="14" t="s">
        <v>7218</v>
      </c>
      <c r="C2196" s="66" t="s">
        <v>17</v>
      </c>
      <c r="D2196" s="66"/>
      <c r="E2196" s="13" t="s">
        <v>25</v>
      </c>
      <c r="F2196" s="15">
        <v>2.12E-2</v>
      </c>
      <c r="G2196" s="16">
        <v>15.17</v>
      </c>
      <c r="H2196" s="16">
        <f>TRUNC(TRUNC(F2196,8)*G2196,2)</f>
        <v>0.32</v>
      </c>
    </row>
    <row r="2197" spans="1:8" ht="15" customHeight="1" x14ac:dyDescent="0.25">
      <c r="A2197" s="8"/>
      <c r="B2197" s="8"/>
      <c r="C2197" s="8"/>
      <c r="D2197" s="8"/>
      <c r="E2197" s="8"/>
      <c r="F2197" s="67" t="s">
        <v>3740</v>
      </c>
      <c r="G2197" s="67"/>
      <c r="H2197" s="17">
        <f>SUM(H2196:H2196)</f>
        <v>0.32</v>
      </c>
    </row>
    <row r="2198" spans="1:8" ht="15" customHeight="1" x14ac:dyDescent="0.25">
      <c r="A2198" s="8"/>
      <c r="B2198" s="8"/>
      <c r="C2198" s="8"/>
      <c r="D2198" s="8"/>
      <c r="E2198" s="8"/>
      <c r="F2198" s="68" t="s">
        <v>3745</v>
      </c>
      <c r="G2198" s="68"/>
      <c r="H2198" s="4">
        <f>ROUND(SUM(H2197),2)</f>
        <v>0.32</v>
      </c>
    </row>
    <row r="2199" spans="1:8" ht="9.9499999999999993" customHeight="1" x14ac:dyDescent="0.25">
      <c r="A2199" s="8"/>
      <c r="B2199" s="8"/>
      <c r="C2199" s="8"/>
      <c r="D2199" s="8"/>
      <c r="E2199" s="8"/>
      <c r="F2199" s="62"/>
      <c r="G2199" s="62"/>
      <c r="H2199" s="62"/>
    </row>
    <row r="2200" spans="1:8" ht="20.100000000000001" customHeight="1" x14ac:dyDescent="0.25">
      <c r="A2200" s="63" t="s">
        <v>7219</v>
      </c>
      <c r="B2200" s="63"/>
      <c r="C2200" s="63"/>
      <c r="D2200" s="63"/>
      <c r="E2200" s="63"/>
      <c r="F2200" s="63"/>
      <c r="G2200" s="63"/>
      <c r="H2200" s="63"/>
    </row>
    <row r="2201" spans="1:8" ht="15" customHeight="1" x14ac:dyDescent="0.25">
      <c r="A2201" s="64" t="s">
        <v>3737</v>
      </c>
      <c r="B2201" s="64"/>
      <c r="C2201" s="65" t="s">
        <v>3</v>
      </c>
      <c r="D2201" s="65"/>
      <c r="E2201" s="12" t="s">
        <v>4</v>
      </c>
      <c r="F2201" s="12" t="s">
        <v>3725</v>
      </c>
      <c r="G2201" s="12" t="s">
        <v>3726</v>
      </c>
      <c r="H2201" s="12" t="s">
        <v>3727</v>
      </c>
    </row>
    <row r="2202" spans="1:8" ht="15" customHeight="1" x14ac:dyDescent="0.25">
      <c r="A2202" s="13" t="s">
        <v>7220</v>
      </c>
      <c r="B2202" s="14" t="s">
        <v>7221</v>
      </c>
      <c r="C2202" s="66" t="s">
        <v>17</v>
      </c>
      <c r="D2202" s="66"/>
      <c r="E2202" s="13" t="s">
        <v>25</v>
      </c>
      <c r="F2202" s="15">
        <v>1.154E-2</v>
      </c>
      <c r="G2202" s="16">
        <v>29.46</v>
      </c>
      <c r="H2202" s="16">
        <f>TRUNC(TRUNC(F2202,8)*G2202,2)</f>
        <v>0.33</v>
      </c>
    </row>
    <row r="2203" spans="1:8" ht="15" customHeight="1" x14ac:dyDescent="0.25">
      <c r="A2203" s="8"/>
      <c r="B2203" s="8"/>
      <c r="C2203" s="8"/>
      <c r="D2203" s="8"/>
      <c r="E2203" s="8"/>
      <c r="F2203" s="67" t="s">
        <v>3740</v>
      </c>
      <c r="G2203" s="67"/>
      <c r="H2203" s="17">
        <f>SUM(H2202:H2202)</f>
        <v>0.33</v>
      </c>
    </row>
    <row r="2204" spans="1:8" ht="15" customHeight="1" x14ac:dyDescent="0.25">
      <c r="A2204" s="8"/>
      <c r="B2204" s="8"/>
      <c r="C2204" s="8"/>
      <c r="D2204" s="8"/>
      <c r="E2204" s="8"/>
      <c r="F2204" s="68" t="s">
        <v>3745</v>
      </c>
      <c r="G2204" s="68"/>
      <c r="H2204" s="4">
        <f>ROUND(SUM(H2203),2)</f>
        <v>0.33</v>
      </c>
    </row>
    <row r="2205" spans="1:8" ht="9.9499999999999993" customHeight="1" x14ac:dyDescent="0.25">
      <c r="A2205" s="8"/>
      <c r="B2205" s="8"/>
      <c r="C2205" s="8"/>
      <c r="D2205" s="8"/>
      <c r="E2205" s="8"/>
      <c r="F2205" s="62"/>
      <c r="G2205" s="62"/>
      <c r="H2205" s="62"/>
    </row>
    <row r="2206" spans="1:8" ht="20.100000000000001" customHeight="1" x14ac:dyDescent="0.25">
      <c r="A2206" s="63" t="s">
        <v>7222</v>
      </c>
      <c r="B2206" s="63"/>
      <c r="C2206" s="63"/>
      <c r="D2206" s="63"/>
      <c r="E2206" s="63"/>
      <c r="F2206" s="63"/>
      <c r="G2206" s="63"/>
      <c r="H2206" s="63"/>
    </row>
    <row r="2207" spans="1:8" ht="15" customHeight="1" x14ac:dyDescent="0.25">
      <c r="A2207" s="64" t="s">
        <v>3737</v>
      </c>
      <c r="B2207" s="64"/>
      <c r="C2207" s="65" t="s">
        <v>3</v>
      </c>
      <c r="D2207" s="65"/>
      <c r="E2207" s="12" t="s">
        <v>4</v>
      </c>
      <c r="F2207" s="12" t="s">
        <v>3725</v>
      </c>
      <c r="G2207" s="12" t="s">
        <v>3726</v>
      </c>
      <c r="H2207" s="12" t="s">
        <v>3727</v>
      </c>
    </row>
    <row r="2208" spans="1:8" ht="15" customHeight="1" x14ac:dyDescent="0.25">
      <c r="A2208" s="13" t="s">
        <v>3793</v>
      </c>
      <c r="B2208" s="14" t="s">
        <v>3794</v>
      </c>
      <c r="C2208" s="66" t="s">
        <v>17</v>
      </c>
      <c r="D2208" s="66"/>
      <c r="E2208" s="13" t="s">
        <v>18</v>
      </c>
      <c r="F2208" s="15">
        <v>1.354E-2</v>
      </c>
      <c r="G2208" s="16">
        <v>5246.33</v>
      </c>
      <c r="H2208" s="16">
        <f>TRUNC(TRUNC(F2208,8)*G2208,2)</f>
        <v>71.03</v>
      </c>
    </row>
    <row r="2209" spans="1:8" ht="15" customHeight="1" x14ac:dyDescent="0.25">
      <c r="A2209" s="8"/>
      <c r="B2209" s="8"/>
      <c r="C2209" s="8"/>
      <c r="D2209" s="8"/>
      <c r="E2209" s="8"/>
      <c r="F2209" s="67" t="s">
        <v>3740</v>
      </c>
      <c r="G2209" s="67"/>
      <c r="H2209" s="17">
        <f>SUM(H2208:H2208)</f>
        <v>71.03</v>
      </c>
    </row>
    <row r="2210" spans="1:8" ht="15" customHeight="1" x14ac:dyDescent="0.25">
      <c r="A2210" s="8"/>
      <c r="B2210" s="8"/>
      <c r="C2210" s="8"/>
      <c r="D2210" s="8"/>
      <c r="E2210" s="8"/>
      <c r="F2210" s="68" t="s">
        <v>3745</v>
      </c>
      <c r="G2210" s="68"/>
      <c r="H2210" s="4">
        <f>ROUND(SUM(H2209),2)</f>
        <v>71.03</v>
      </c>
    </row>
    <row r="2211" spans="1:8" ht="9.9499999999999993" customHeight="1" x14ac:dyDescent="0.25">
      <c r="A2211" s="8"/>
      <c r="B2211" s="8"/>
      <c r="C2211" s="8"/>
      <c r="D2211" s="8"/>
      <c r="E2211" s="8"/>
      <c r="F2211" s="62"/>
      <c r="G2211" s="62"/>
      <c r="H2211" s="62"/>
    </row>
    <row r="2212" spans="1:8" ht="20.100000000000001" customHeight="1" x14ac:dyDescent="0.25">
      <c r="A2212" s="63" t="s">
        <v>7223</v>
      </c>
      <c r="B2212" s="63"/>
      <c r="C2212" s="63"/>
      <c r="D2212" s="63"/>
      <c r="E2212" s="63"/>
      <c r="F2212" s="63"/>
      <c r="G2212" s="63"/>
      <c r="H2212" s="63"/>
    </row>
    <row r="2213" spans="1:8" ht="15" customHeight="1" x14ac:dyDescent="0.25">
      <c r="A2213" s="64" t="s">
        <v>3737</v>
      </c>
      <c r="B2213" s="64"/>
      <c r="C2213" s="65" t="s">
        <v>3</v>
      </c>
      <c r="D2213" s="65"/>
      <c r="E2213" s="12" t="s">
        <v>4</v>
      </c>
      <c r="F2213" s="12" t="s">
        <v>3725</v>
      </c>
      <c r="G2213" s="12" t="s">
        <v>3726</v>
      </c>
      <c r="H2213" s="12" t="s">
        <v>3727</v>
      </c>
    </row>
    <row r="2214" spans="1:8" ht="15" customHeight="1" x14ac:dyDescent="0.25">
      <c r="A2214" s="13" t="s">
        <v>7224</v>
      </c>
      <c r="B2214" s="14" t="s">
        <v>7225</v>
      </c>
      <c r="C2214" s="66" t="s">
        <v>17</v>
      </c>
      <c r="D2214" s="66"/>
      <c r="E2214" s="13" t="s">
        <v>25</v>
      </c>
      <c r="F2214" s="15">
        <v>1.154E-2</v>
      </c>
      <c r="G2214" s="16">
        <v>23.75</v>
      </c>
      <c r="H2214" s="16">
        <f>TRUNC(TRUNC(F2214,8)*G2214,2)</f>
        <v>0.27</v>
      </c>
    </row>
    <row r="2215" spans="1:8" ht="15" customHeight="1" x14ac:dyDescent="0.25">
      <c r="A2215" s="8"/>
      <c r="B2215" s="8"/>
      <c r="C2215" s="8"/>
      <c r="D2215" s="8"/>
      <c r="E2215" s="8"/>
      <c r="F2215" s="67" t="s">
        <v>3740</v>
      </c>
      <c r="G2215" s="67"/>
      <c r="H2215" s="17">
        <f>SUM(H2214:H2214)</f>
        <v>0.27</v>
      </c>
    </row>
    <row r="2216" spans="1:8" ht="15" customHeight="1" x14ac:dyDescent="0.25">
      <c r="A2216" s="8"/>
      <c r="B2216" s="8"/>
      <c r="C2216" s="8"/>
      <c r="D2216" s="8"/>
      <c r="E2216" s="8"/>
      <c r="F2216" s="68" t="s">
        <v>3745</v>
      </c>
      <c r="G2216" s="68"/>
      <c r="H2216" s="4">
        <f>ROUND(SUM(H2215),2)</f>
        <v>0.27</v>
      </c>
    </row>
    <row r="2217" spans="1:8" ht="9.9499999999999993" customHeight="1" x14ac:dyDescent="0.25">
      <c r="A2217" s="8"/>
      <c r="B2217" s="8"/>
      <c r="C2217" s="8"/>
      <c r="D2217" s="8"/>
      <c r="E2217" s="8"/>
      <c r="F2217" s="62"/>
      <c r="G2217" s="62"/>
      <c r="H2217" s="62"/>
    </row>
    <row r="2218" spans="1:8" ht="20.100000000000001" customHeight="1" x14ac:dyDescent="0.25">
      <c r="A2218" s="63" t="s">
        <v>7226</v>
      </c>
      <c r="B2218" s="63"/>
      <c r="C2218" s="63"/>
      <c r="D2218" s="63"/>
      <c r="E2218" s="63"/>
      <c r="F2218" s="63"/>
      <c r="G2218" s="63"/>
      <c r="H2218" s="63"/>
    </row>
    <row r="2219" spans="1:8" ht="15" customHeight="1" x14ac:dyDescent="0.25">
      <c r="A2219" s="64" t="s">
        <v>3737</v>
      </c>
      <c r="B2219" s="64"/>
      <c r="C2219" s="65" t="s">
        <v>3</v>
      </c>
      <c r="D2219" s="65"/>
      <c r="E2219" s="12" t="s">
        <v>4</v>
      </c>
      <c r="F2219" s="12" t="s">
        <v>3725</v>
      </c>
      <c r="G2219" s="12" t="s">
        <v>3726</v>
      </c>
      <c r="H2219" s="12" t="s">
        <v>3727</v>
      </c>
    </row>
    <row r="2220" spans="1:8" ht="21" customHeight="1" x14ac:dyDescent="0.25">
      <c r="A2220" s="13" t="s">
        <v>7193</v>
      </c>
      <c r="B2220" s="14" t="s">
        <v>7194</v>
      </c>
      <c r="C2220" s="66" t="s">
        <v>17</v>
      </c>
      <c r="D2220" s="66"/>
      <c r="E2220" s="13" t="s">
        <v>25</v>
      </c>
      <c r="F2220" s="15">
        <v>1.154E-2</v>
      </c>
      <c r="G2220" s="16">
        <v>32.61</v>
      </c>
      <c r="H2220" s="16">
        <f>TRUNC(TRUNC(F2220,8)*G2220,2)</f>
        <v>0.37</v>
      </c>
    </row>
    <row r="2221" spans="1:8" ht="15" customHeight="1" x14ac:dyDescent="0.25">
      <c r="A2221" s="8"/>
      <c r="B2221" s="8"/>
      <c r="C2221" s="8"/>
      <c r="D2221" s="8"/>
      <c r="E2221" s="8"/>
      <c r="F2221" s="67" t="s">
        <v>3740</v>
      </c>
      <c r="G2221" s="67"/>
      <c r="H2221" s="17">
        <f>SUM(H2220:H2220)</f>
        <v>0.37</v>
      </c>
    </row>
    <row r="2222" spans="1:8" ht="15" customHeight="1" x14ac:dyDescent="0.25">
      <c r="A2222" s="8"/>
      <c r="B2222" s="8"/>
      <c r="C2222" s="8"/>
      <c r="D2222" s="8"/>
      <c r="E2222" s="8"/>
      <c r="F2222" s="68" t="s">
        <v>3745</v>
      </c>
      <c r="G2222" s="68"/>
      <c r="H2222" s="4">
        <f>ROUND(SUM(H2221),2)</f>
        <v>0.37</v>
      </c>
    </row>
    <row r="2223" spans="1:8" ht="9.9499999999999993" customHeight="1" x14ac:dyDescent="0.25">
      <c r="A2223" s="8"/>
      <c r="B2223" s="8"/>
      <c r="C2223" s="8"/>
      <c r="D2223" s="8"/>
      <c r="E2223" s="8"/>
      <c r="F2223" s="62"/>
      <c r="G2223" s="62"/>
      <c r="H2223" s="62"/>
    </row>
    <row r="2224" spans="1:8" ht="20.100000000000001" customHeight="1" x14ac:dyDescent="0.25">
      <c r="A2224" s="63" t="s">
        <v>7227</v>
      </c>
      <c r="B2224" s="63"/>
      <c r="C2224" s="63"/>
      <c r="D2224" s="63"/>
      <c r="E2224" s="63"/>
      <c r="F2224" s="63"/>
      <c r="G2224" s="63"/>
      <c r="H2224" s="63"/>
    </row>
    <row r="2225" spans="1:8" ht="15" customHeight="1" x14ac:dyDescent="0.25">
      <c r="A2225" s="64" t="s">
        <v>3737</v>
      </c>
      <c r="B2225" s="64"/>
      <c r="C2225" s="65" t="s">
        <v>3</v>
      </c>
      <c r="D2225" s="65"/>
      <c r="E2225" s="12" t="s">
        <v>4</v>
      </c>
      <c r="F2225" s="12" t="s">
        <v>3725</v>
      </c>
      <c r="G2225" s="12" t="s">
        <v>3726</v>
      </c>
      <c r="H2225" s="12" t="s">
        <v>3727</v>
      </c>
    </row>
    <row r="2226" spans="1:8" ht="15" customHeight="1" x14ac:dyDescent="0.25">
      <c r="A2226" s="13" t="s">
        <v>3783</v>
      </c>
      <c r="B2226" s="14" t="s">
        <v>3784</v>
      </c>
      <c r="C2226" s="66" t="s">
        <v>17</v>
      </c>
      <c r="D2226" s="66"/>
      <c r="E2226" s="13" t="s">
        <v>18</v>
      </c>
      <c r="F2226" s="15">
        <v>1.354E-2</v>
      </c>
      <c r="G2226" s="16">
        <v>7520</v>
      </c>
      <c r="H2226" s="16">
        <f>TRUNC(TRUNC(F2226,8)*G2226,2)</f>
        <v>101.82</v>
      </c>
    </row>
    <row r="2227" spans="1:8" ht="15" customHeight="1" x14ac:dyDescent="0.25">
      <c r="A2227" s="8"/>
      <c r="B2227" s="8"/>
      <c r="C2227" s="8"/>
      <c r="D2227" s="8"/>
      <c r="E2227" s="8"/>
      <c r="F2227" s="67" t="s">
        <v>3740</v>
      </c>
      <c r="G2227" s="67"/>
      <c r="H2227" s="17">
        <f>SUM(H2226:H2226)</f>
        <v>101.82</v>
      </c>
    </row>
    <row r="2228" spans="1:8" ht="15" customHeight="1" x14ac:dyDescent="0.25">
      <c r="A2228" s="8"/>
      <c r="B2228" s="8"/>
      <c r="C2228" s="8"/>
      <c r="D2228" s="8"/>
      <c r="E2228" s="8"/>
      <c r="F2228" s="68" t="s">
        <v>3745</v>
      </c>
      <c r="G2228" s="68"/>
      <c r="H2228" s="4">
        <f>ROUND(SUM(H2227),2)</f>
        <v>101.82</v>
      </c>
    </row>
    <row r="2229" spans="1:8" ht="9.9499999999999993" customHeight="1" x14ac:dyDescent="0.25">
      <c r="A2229" s="8"/>
      <c r="B2229" s="8"/>
      <c r="C2229" s="8"/>
      <c r="D2229" s="8"/>
      <c r="E2229" s="8"/>
      <c r="F2229" s="62"/>
      <c r="G2229" s="62"/>
      <c r="H2229" s="62"/>
    </row>
    <row r="2230" spans="1:8" ht="20.100000000000001" customHeight="1" x14ac:dyDescent="0.25">
      <c r="A2230" s="63" t="s">
        <v>7228</v>
      </c>
      <c r="B2230" s="63"/>
      <c r="C2230" s="63"/>
      <c r="D2230" s="63"/>
      <c r="E2230" s="63"/>
      <c r="F2230" s="63"/>
      <c r="G2230" s="63"/>
      <c r="H2230" s="63"/>
    </row>
    <row r="2231" spans="1:8" ht="15" customHeight="1" x14ac:dyDescent="0.25">
      <c r="A2231" s="64" t="s">
        <v>3737</v>
      </c>
      <c r="B2231" s="64"/>
      <c r="C2231" s="65" t="s">
        <v>3</v>
      </c>
      <c r="D2231" s="65"/>
      <c r="E2231" s="12" t="s">
        <v>4</v>
      </c>
      <c r="F2231" s="12" t="s">
        <v>3725</v>
      </c>
      <c r="G2231" s="12" t="s">
        <v>3726</v>
      </c>
      <c r="H2231" s="12" t="s">
        <v>3727</v>
      </c>
    </row>
    <row r="2232" spans="1:8" ht="15" customHeight="1" x14ac:dyDescent="0.25">
      <c r="A2232" s="13" t="s">
        <v>7229</v>
      </c>
      <c r="B2232" s="14" t="s">
        <v>7230</v>
      </c>
      <c r="C2232" s="66" t="s">
        <v>17</v>
      </c>
      <c r="D2232" s="66"/>
      <c r="E2232" s="13" t="s">
        <v>25</v>
      </c>
      <c r="F2232" s="15">
        <v>1.4760000000000001E-2</v>
      </c>
      <c r="G2232" s="16">
        <v>15.97</v>
      </c>
      <c r="H2232" s="16">
        <f>TRUNC(TRUNC(F2232,8)*G2232,2)</f>
        <v>0.23</v>
      </c>
    </row>
    <row r="2233" spans="1:8" ht="15" customHeight="1" x14ac:dyDescent="0.25">
      <c r="A2233" s="8"/>
      <c r="B2233" s="8"/>
      <c r="C2233" s="8"/>
      <c r="D2233" s="8"/>
      <c r="E2233" s="8"/>
      <c r="F2233" s="67" t="s">
        <v>3740</v>
      </c>
      <c r="G2233" s="67"/>
      <c r="H2233" s="17">
        <f>SUM(H2232:H2232)</f>
        <v>0.23</v>
      </c>
    </row>
    <row r="2234" spans="1:8" ht="15" customHeight="1" x14ac:dyDescent="0.25">
      <c r="A2234" s="8"/>
      <c r="B2234" s="8"/>
      <c r="C2234" s="8"/>
      <c r="D2234" s="8"/>
      <c r="E2234" s="8"/>
      <c r="F2234" s="68" t="s">
        <v>3745</v>
      </c>
      <c r="G2234" s="68"/>
      <c r="H2234" s="4">
        <f>ROUND(SUM(H2233),2)</f>
        <v>0.23</v>
      </c>
    </row>
    <row r="2235" spans="1:8" ht="9.9499999999999993" customHeight="1" x14ac:dyDescent="0.25">
      <c r="A2235" s="8"/>
      <c r="B2235" s="8"/>
      <c r="C2235" s="8"/>
      <c r="D2235" s="8"/>
      <c r="E2235" s="8"/>
      <c r="F2235" s="62"/>
      <c r="G2235" s="62"/>
      <c r="H2235" s="62"/>
    </row>
    <row r="2236" spans="1:8" ht="20.100000000000001" customHeight="1" x14ac:dyDescent="0.25">
      <c r="A2236" s="63" t="s">
        <v>7231</v>
      </c>
      <c r="B2236" s="63"/>
      <c r="C2236" s="63"/>
      <c r="D2236" s="63"/>
      <c r="E2236" s="63"/>
      <c r="F2236" s="63"/>
      <c r="G2236" s="63"/>
      <c r="H2236" s="63"/>
    </row>
    <row r="2237" spans="1:8" ht="15" customHeight="1" x14ac:dyDescent="0.25">
      <c r="A2237" s="64" t="s">
        <v>3737</v>
      </c>
      <c r="B2237" s="64"/>
      <c r="C2237" s="65" t="s">
        <v>3</v>
      </c>
      <c r="D2237" s="65"/>
      <c r="E2237" s="12" t="s">
        <v>4</v>
      </c>
      <c r="F2237" s="12" t="s">
        <v>3725</v>
      </c>
      <c r="G2237" s="12" t="s">
        <v>3726</v>
      </c>
      <c r="H2237" s="12" t="s">
        <v>3727</v>
      </c>
    </row>
    <row r="2238" spans="1:8" ht="15" customHeight="1" x14ac:dyDescent="0.25">
      <c r="A2238" s="13" t="s">
        <v>3806</v>
      </c>
      <c r="B2238" s="14" t="s">
        <v>3807</v>
      </c>
      <c r="C2238" s="66" t="s">
        <v>17</v>
      </c>
      <c r="D2238" s="66"/>
      <c r="E2238" s="13" t="s">
        <v>25</v>
      </c>
      <c r="F2238" s="15">
        <v>5.0899999999999999E-3</v>
      </c>
      <c r="G2238" s="16">
        <v>15.84</v>
      </c>
      <c r="H2238" s="16">
        <f>TRUNC(TRUNC(F2238,8)*G2238,2)</f>
        <v>0.08</v>
      </c>
    </row>
    <row r="2239" spans="1:8" ht="15" customHeight="1" x14ac:dyDescent="0.25">
      <c r="A2239" s="8"/>
      <c r="B2239" s="8"/>
      <c r="C2239" s="8"/>
      <c r="D2239" s="8"/>
      <c r="E2239" s="8"/>
      <c r="F2239" s="67" t="s">
        <v>3740</v>
      </c>
      <c r="G2239" s="67"/>
      <c r="H2239" s="17">
        <f>SUM(H2238:H2238)</f>
        <v>0.08</v>
      </c>
    </row>
    <row r="2240" spans="1:8" ht="15" customHeight="1" x14ac:dyDescent="0.25">
      <c r="A2240" s="8"/>
      <c r="B2240" s="8"/>
      <c r="C2240" s="8"/>
      <c r="D2240" s="8"/>
      <c r="E2240" s="8"/>
      <c r="F2240" s="68" t="s">
        <v>3745</v>
      </c>
      <c r="G2240" s="68"/>
      <c r="H2240" s="4">
        <f>ROUND(SUM(H2239),2)</f>
        <v>0.08</v>
      </c>
    </row>
    <row r="2241" spans="1:8" ht="9.9499999999999993" customHeight="1" x14ac:dyDescent="0.25">
      <c r="A2241" s="8"/>
      <c r="B2241" s="8"/>
      <c r="C2241" s="8"/>
      <c r="D2241" s="8"/>
      <c r="E2241" s="8"/>
      <c r="F2241" s="62"/>
      <c r="G2241" s="62"/>
      <c r="H2241" s="62"/>
    </row>
    <row r="2242" spans="1:8" ht="20.100000000000001" customHeight="1" x14ac:dyDescent="0.25">
      <c r="A2242" s="63" t="s">
        <v>7232</v>
      </c>
      <c r="B2242" s="63"/>
      <c r="C2242" s="63"/>
      <c r="D2242" s="63"/>
      <c r="E2242" s="63"/>
      <c r="F2242" s="63"/>
      <c r="G2242" s="63"/>
      <c r="H2242" s="63"/>
    </row>
    <row r="2243" spans="1:8" ht="15" customHeight="1" x14ac:dyDescent="0.25">
      <c r="A2243" s="64" t="s">
        <v>3737</v>
      </c>
      <c r="B2243" s="64"/>
      <c r="C2243" s="65" t="s">
        <v>3</v>
      </c>
      <c r="D2243" s="65"/>
      <c r="E2243" s="12" t="s">
        <v>4</v>
      </c>
      <c r="F2243" s="12" t="s">
        <v>3725</v>
      </c>
      <c r="G2243" s="12" t="s">
        <v>3726</v>
      </c>
      <c r="H2243" s="12" t="s">
        <v>3727</v>
      </c>
    </row>
    <row r="2244" spans="1:8" ht="15" customHeight="1" x14ac:dyDescent="0.25">
      <c r="A2244" s="13" t="s">
        <v>3819</v>
      </c>
      <c r="B2244" s="14" t="s">
        <v>3820</v>
      </c>
      <c r="C2244" s="66" t="s">
        <v>17</v>
      </c>
      <c r="D2244" s="66"/>
      <c r="E2244" s="13" t="s">
        <v>18</v>
      </c>
      <c r="F2244" s="15">
        <v>3.8300000000000001E-3</v>
      </c>
      <c r="G2244" s="16">
        <v>2771.31</v>
      </c>
      <c r="H2244" s="16">
        <f>TRUNC(TRUNC(F2244,8)*G2244,2)</f>
        <v>10.61</v>
      </c>
    </row>
    <row r="2245" spans="1:8" ht="15" customHeight="1" x14ac:dyDescent="0.25">
      <c r="A2245" s="8"/>
      <c r="B2245" s="8"/>
      <c r="C2245" s="8"/>
      <c r="D2245" s="8"/>
      <c r="E2245" s="8"/>
      <c r="F2245" s="67" t="s">
        <v>3740</v>
      </c>
      <c r="G2245" s="67"/>
      <c r="H2245" s="17">
        <f>SUM(H2244:H2244)</f>
        <v>10.61</v>
      </c>
    </row>
    <row r="2246" spans="1:8" ht="15" customHeight="1" x14ac:dyDescent="0.25">
      <c r="A2246" s="8"/>
      <c r="B2246" s="8"/>
      <c r="C2246" s="8"/>
      <c r="D2246" s="8"/>
      <c r="E2246" s="8"/>
      <c r="F2246" s="68" t="s">
        <v>3745</v>
      </c>
      <c r="G2246" s="68"/>
      <c r="H2246" s="4">
        <f>ROUND(SUM(H2245),2)</f>
        <v>10.61</v>
      </c>
    </row>
    <row r="2247" spans="1:8" ht="9.9499999999999993" customHeight="1" x14ac:dyDescent="0.25">
      <c r="A2247" s="8"/>
      <c r="B2247" s="8"/>
      <c r="C2247" s="8"/>
      <c r="D2247" s="8"/>
      <c r="E2247" s="8"/>
      <c r="F2247" s="62"/>
      <c r="G2247" s="62"/>
      <c r="H2247" s="62"/>
    </row>
    <row r="2248" spans="1:8" ht="20.100000000000001" customHeight="1" x14ac:dyDescent="0.25">
      <c r="A2248" s="63" t="s">
        <v>7233</v>
      </c>
      <c r="B2248" s="63"/>
      <c r="C2248" s="63"/>
      <c r="D2248" s="63"/>
      <c r="E2248" s="63"/>
      <c r="F2248" s="63"/>
      <c r="G2248" s="63"/>
      <c r="H2248" s="63"/>
    </row>
    <row r="2249" spans="1:8" ht="15" customHeight="1" x14ac:dyDescent="0.25">
      <c r="A2249" s="64" t="s">
        <v>3887</v>
      </c>
      <c r="B2249" s="64"/>
      <c r="C2249" s="65" t="s">
        <v>3</v>
      </c>
      <c r="D2249" s="65"/>
      <c r="E2249" s="12" t="s">
        <v>4</v>
      </c>
      <c r="F2249" s="12" t="s">
        <v>3725</v>
      </c>
      <c r="G2249" s="12" t="s">
        <v>3726</v>
      </c>
      <c r="H2249" s="12" t="s">
        <v>3727</v>
      </c>
    </row>
    <row r="2250" spans="1:8" ht="21" customHeight="1" x14ac:dyDescent="0.25">
      <c r="A2250" s="13" t="s">
        <v>5099</v>
      </c>
      <c r="B2250" s="14" t="s">
        <v>5100</v>
      </c>
      <c r="C2250" s="66" t="s">
        <v>17</v>
      </c>
      <c r="D2250" s="66"/>
      <c r="E2250" s="13" t="s">
        <v>61</v>
      </c>
      <c r="F2250" s="15">
        <v>2</v>
      </c>
      <c r="G2250" s="16">
        <v>3.1</v>
      </c>
      <c r="H2250" s="16">
        <f>TRUNC(TRUNC(F2250,8)*G2250,2)</f>
        <v>6.2</v>
      </c>
    </row>
    <row r="2251" spans="1:8" ht="21" customHeight="1" x14ac:dyDescent="0.25">
      <c r="A2251" s="13" t="s">
        <v>7234</v>
      </c>
      <c r="B2251" s="14" t="s">
        <v>7235</v>
      </c>
      <c r="C2251" s="66" t="s">
        <v>17</v>
      </c>
      <c r="D2251" s="66"/>
      <c r="E2251" s="13" t="s">
        <v>61</v>
      </c>
      <c r="F2251" s="15">
        <v>1</v>
      </c>
      <c r="G2251" s="16">
        <v>20.6</v>
      </c>
      <c r="H2251" s="16">
        <f>TRUNC(TRUNC(F2251,8)*G2251,2)</f>
        <v>20.6</v>
      </c>
    </row>
    <row r="2252" spans="1:8" ht="29.1" customHeight="1" x14ac:dyDescent="0.25">
      <c r="A2252" s="13" t="s">
        <v>4492</v>
      </c>
      <c r="B2252" s="14" t="s">
        <v>4493</v>
      </c>
      <c r="C2252" s="66" t="s">
        <v>17</v>
      </c>
      <c r="D2252" s="66"/>
      <c r="E2252" s="13" t="s">
        <v>61</v>
      </c>
      <c r="F2252" s="15">
        <v>0.115</v>
      </c>
      <c r="G2252" s="16">
        <v>26.04</v>
      </c>
      <c r="H2252" s="16">
        <f>TRUNC(TRUNC(F2252,8)*G2252,2)</f>
        <v>2.99</v>
      </c>
    </row>
    <row r="2253" spans="1:8" ht="15" customHeight="1" x14ac:dyDescent="0.25">
      <c r="A2253" s="8"/>
      <c r="B2253" s="8"/>
      <c r="C2253" s="8"/>
      <c r="D2253" s="8"/>
      <c r="E2253" s="8"/>
      <c r="F2253" s="67" t="s">
        <v>3896</v>
      </c>
      <c r="G2253" s="67"/>
      <c r="H2253" s="17">
        <f>SUM(H2250:H2252)</f>
        <v>29.79</v>
      </c>
    </row>
    <row r="2254" spans="1:8" ht="15" customHeight="1" x14ac:dyDescent="0.25">
      <c r="A2254" s="64" t="s">
        <v>3872</v>
      </c>
      <c r="B2254" s="64"/>
      <c r="C2254" s="65" t="s">
        <v>3</v>
      </c>
      <c r="D2254" s="65"/>
      <c r="E2254" s="12" t="s">
        <v>4</v>
      </c>
      <c r="F2254" s="12" t="s">
        <v>3725</v>
      </c>
      <c r="G2254" s="12" t="s">
        <v>3726</v>
      </c>
      <c r="H2254" s="12" t="s">
        <v>3727</v>
      </c>
    </row>
    <row r="2255" spans="1:8" ht="21" customHeight="1" x14ac:dyDescent="0.25">
      <c r="A2255" s="13" t="s">
        <v>3936</v>
      </c>
      <c r="B2255" s="14" t="s">
        <v>3937</v>
      </c>
      <c r="C2255" s="66" t="s">
        <v>17</v>
      </c>
      <c r="D2255" s="66"/>
      <c r="E2255" s="13" t="s">
        <v>25</v>
      </c>
      <c r="F2255" s="15">
        <v>0.19259999999999999</v>
      </c>
      <c r="G2255" s="16">
        <v>24.57</v>
      </c>
      <c r="H2255" s="16">
        <f>TRUNC(TRUNC(F2255,8)*G2255,2)</f>
        <v>4.7300000000000004</v>
      </c>
    </row>
    <row r="2256" spans="1:8" ht="21" customHeight="1" x14ac:dyDescent="0.25">
      <c r="A2256" s="13" t="s">
        <v>3938</v>
      </c>
      <c r="B2256" s="14" t="s">
        <v>3939</v>
      </c>
      <c r="C2256" s="66" t="s">
        <v>17</v>
      </c>
      <c r="D2256" s="66"/>
      <c r="E2256" s="13" t="s">
        <v>25</v>
      </c>
      <c r="F2256" s="15">
        <v>0.19259999999999999</v>
      </c>
      <c r="G2256" s="16">
        <v>32.799999999999997</v>
      </c>
      <c r="H2256" s="16">
        <f>TRUNC(TRUNC(F2256,8)*G2256,2)</f>
        <v>6.31</v>
      </c>
    </row>
    <row r="2257" spans="1:8" ht="18" customHeight="1" x14ac:dyDescent="0.25">
      <c r="A2257" s="8"/>
      <c r="B2257" s="8"/>
      <c r="C2257" s="8"/>
      <c r="D2257" s="8"/>
      <c r="E2257" s="8"/>
      <c r="F2257" s="67" t="s">
        <v>3875</v>
      </c>
      <c r="G2257" s="67"/>
      <c r="H2257" s="17">
        <f>SUM(H2255:H2256)</f>
        <v>11.04</v>
      </c>
    </row>
    <row r="2258" spans="1:8" ht="15" customHeight="1" x14ac:dyDescent="0.25">
      <c r="A2258" s="8"/>
      <c r="B2258" s="8"/>
      <c r="C2258" s="8"/>
      <c r="D2258" s="8"/>
      <c r="E2258" s="8"/>
      <c r="F2258" s="68" t="s">
        <v>3745</v>
      </c>
      <c r="G2258" s="68"/>
      <c r="H2258" s="4">
        <f>ROUND(SUM(H2253,H2257),2)</f>
        <v>40.83</v>
      </c>
    </row>
    <row r="2259" spans="1:8" ht="9.9499999999999993" customHeight="1" x14ac:dyDescent="0.25">
      <c r="A2259" s="8"/>
      <c r="B2259" s="8"/>
      <c r="C2259" s="8"/>
      <c r="D2259" s="8"/>
      <c r="E2259" s="8"/>
      <c r="F2259" s="62"/>
      <c r="G2259" s="62"/>
      <c r="H2259" s="62"/>
    </row>
    <row r="2260" spans="1:8" ht="20.100000000000001" customHeight="1" x14ac:dyDescent="0.25">
      <c r="A2260" s="63" t="s">
        <v>7236</v>
      </c>
      <c r="B2260" s="63"/>
      <c r="C2260" s="63"/>
      <c r="D2260" s="63"/>
      <c r="E2260" s="63"/>
      <c r="F2260" s="63"/>
      <c r="G2260" s="63"/>
      <c r="H2260" s="63"/>
    </row>
    <row r="2261" spans="1:8" ht="15" customHeight="1" x14ac:dyDescent="0.25">
      <c r="A2261" s="64" t="s">
        <v>3872</v>
      </c>
      <c r="B2261" s="64"/>
      <c r="C2261" s="65" t="s">
        <v>3</v>
      </c>
      <c r="D2261" s="65"/>
      <c r="E2261" s="12" t="s">
        <v>4</v>
      </c>
      <c r="F2261" s="12" t="s">
        <v>3725</v>
      </c>
      <c r="G2261" s="12" t="s">
        <v>3726</v>
      </c>
      <c r="H2261" s="12" t="s">
        <v>3727</v>
      </c>
    </row>
    <row r="2262" spans="1:8" ht="15" customHeight="1" x14ac:dyDescent="0.25">
      <c r="A2262" s="13" t="s">
        <v>3948</v>
      </c>
      <c r="B2262" s="14" t="s">
        <v>3949</v>
      </c>
      <c r="C2262" s="66" t="s">
        <v>17</v>
      </c>
      <c r="D2262" s="66"/>
      <c r="E2262" s="13" t="s">
        <v>25</v>
      </c>
      <c r="F2262" s="15">
        <v>0.1</v>
      </c>
      <c r="G2262" s="16">
        <v>33.520000000000003</v>
      </c>
      <c r="H2262" s="16">
        <f>TRUNC(TRUNC(F2262,8)*G2262,2)</f>
        <v>3.35</v>
      </c>
    </row>
    <row r="2263" spans="1:8" ht="15" customHeight="1" x14ac:dyDescent="0.25">
      <c r="A2263" s="13" t="s">
        <v>3899</v>
      </c>
      <c r="B2263" s="14" t="s">
        <v>3900</v>
      </c>
      <c r="C2263" s="66" t="s">
        <v>17</v>
      </c>
      <c r="D2263" s="66"/>
      <c r="E2263" s="13" t="s">
        <v>25</v>
      </c>
      <c r="F2263" s="15">
        <v>0.1</v>
      </c>
      <c r="G2263" s="16">
        <v>24.37</v>
      </c>
      <c r="H2263" s="16">
        <f>TRUNC(TRUNC(F2263,8)*G2263,2)</f>
        <v>2.4300000000000002</v>
      </c>
    </row>
    <row r="2264" spans="1:8" ht="18" customHeight="1" x14ac:dyDescent="0.25">
      <c r="A2264" s="8"/>
      <c r="B2264" s="8"/>
      <c r="C2264" s="8"/>
      <c r="D2264" s="8"/>
      <c r="E2264" s="8"/>
      <c r="F2264" s="67" t="s">
        <v>3875</v>
      </c>
      <c r="G2264" s="67"/>
      <c r="H2264" s="17">
        <f>SUM(H2262:H2263)</f>
        <v>5.78</v>
      </c>
    </row>
    <row r="2265" spans="1:8" ht="15" customHeight="1" x14ac:dyDescent="0.25">
      <c r="A2265" s="64" t="s">
        <v>3741</v>
      </c>
      <c r="B2265" s="64"/>
      <c r="C2265" s="65" t="s">
        <v>3</v>
      </c>
      <c r="D2265" s="65"/>
      <c r="E2265" s="12" t="s">
        <v>4</v>
      </c>
      <c r="F2265" s="12" t="s">
        <v>3725</v>
      </c>
      <c r="G2265" s="12" t="s">
        <v>3726</v>
      </c>
      <c r="H2265" s="12" t="s">
        <v>3727</v>
      </c>
    </row>
    <row r="2266" spans="1:8" ht="29.1" customHeight="1" x14ac:dyDescent="0.25">
      <c r="A2266" s="13" t="s">
        <v>4252</v>
      </c>
      <c r="B2266" s="14" t="s">
        <v>4253</v>
      </c>
      <c r="C2266" s="66" t="s">
        <v>188</v>
      </c>
      <c r="D2266" s="66"/>
      <c r="E2266" s="13" t="s">
        <v>189</v>
      </c>
      <c r="F2266" s="15">
        <v>5.0000000000000001E-3</v>
      </c>
      <c r="G2266" s="16">
        <v>628.4</v>
      </c>
      <c r="H2266" s="16">
        <f>TRUNC(TRUNC(F2266,8)*G2266,2)</f>
        <v>3.14</v>
      </c>
    </row>
    <row r="2267" spans="1:8" ht="15" customHeight="1" x14ac:dyDescent="0.25">
      <c r="A2267" s="8"/>
      <c r="B2267" s="8"/>
      <c r="C2267" s="8"/>
      <c r="D2267" s="8"/>
      <c r="E2267" s="8"/>
      <c r="F2267" s="67" t="s">
        <v>3744</v>
      </c>
      <c r="G2267" s="67"/>
      <c r="H2267" s="17">
        <f>SUM(H2266:H2266)</f>
        <v>3.14</v>
      </c>
    </row>
    <row r="2268" spans="1:8" ht="15" customHeight="1" x14ac:dyDescent="0.25">
      <c r="A2268" s="8"/>
      <c r="B2268" s="8"/>
      <c r="C2268" s="8"/>
      <c r="D2268" s="8"/>
      <c r="E2268" s="8"/>
      <c r="F2268" s="68" t="s">
        <v>3745</v>
      </c>
      <c r="G2268" s="68"/>
      <c r="H2268" s="4">
        <f>ROUND(SUM(H2264,H2267),2)</f>
        <v>8.92</v>
      </c>
    </row>
    <row r="2269" spans="1:8" ht="9.9499999999999993" customHeight="1" x14ac:dyDescent="0.25">
      <c r="A2269" s="8"/>
      <c r="B2269" s="8"/>
      <c r="C2269" s="8"/>
      <c r="D2269" s="8"/>
      <c r="E2269" s="8"/>
      <c r="F2269" s="62"/>
      <c r="G2269" s="62"/>
      <c r="H2269" s="62"/>
    </row>
    <row r="2270" spans="1:8" ht="20.100000000000001" customHeight="1" x14ac:dyDescent="0.25">
      <c r="A2270" s="63" t="s">
        <v>7237</v>
      </c>
      <c r="B2270" s="63"/>
      <c r="C2270" s="63"/>
      <c r="D2270" s="63"/>
      <c r="E2270" s="63"/>
      <c r="F2270" s="63"/>
      <c r="G2270" s="63"/>
      <c r="H2270" s="63"/>
    </row>
    <row r="2271" spans="1:8" ht="15" customHeight="1" x14ac:dyDescent="0.25">
      <c r="A2271" s="64" t="s">
        <v>3887</v>
      </c>
      <c r="B2271" s="64"/>
      <c r="C2271" s="65" t="s">
        <v>3</v>
      </c>
      <c r="D2271" s="65"/>
      <c r="E2271" s="12" t="s">
        <v>4</v>
      </c>
      <c r="F2271" s="12" t="s">
        <v>3725</v>
      </c>
      <c r="G2271" s="12" t="s">
        <v>3726</v>
      </c>
      <c r="H2271" s="12" t="s">
        <v>3727</v>
      </c>
    </row>
    <row r="2272" spans="1:8" ht="21" customHeight="1" x14ac:dyDescent="0.25">
      <c r="A2272" s="13" t="s">
        <v>6732</v>
      </c>
      <c r="B2272" s="14" t="s">
        <v>6733</v>
      </c>
      <c r="C2272" s="66" t="s">
        <v>17</v>
      </c>
      <c r="D2272" s="66"/>
      <c r="E2272" s="13" t="s">
        <v>76</v>
      </c>
      <c r="F2272" s="15">
        <v>0.94299999999999995</v>
      </c>
      <c r="G2272" s="16">
        <v>141.71</v>
      </c>
      <c r="H2272" s="16">
        <f>TRUNC(TRUNC(F2272,8)*G2272,2)</f>
        <v>133.63</v>
      </c>
    </row>
    <row r="2273" spans="1:8" ht="15" customHeight="1" x14ac:dyDescent="0.25">
      <c r="A2273" s="13" t="s">
        <v>5450</v>
      </c>
      <c r="B2273" s="14" t="s">
        <v>5451</v>
      </c>
      <c r="C2273" s="66" t="s">
        <v>17</v>
      </c>
      <c r="D2273" s="66"/>
      <c r="E2273" s="13" t="s">
        <v>740</v>
      </c>
      <c r="F2273" s="15">
        <v>255</v>
      </c>
      <c r="G2273" s="16">
        <v>0.84</v>
      </c>
      <c r="H2273" s="16">
        <f>TRUNC(TRUNC(F2273,8)*G2273,2)</f>
        <v>214.2</v>
      </c>
    </row>
    <row r="2274" spans="1:8" ht="21" customHeight="1" x14ac:dyDescent="0.25">
      <c r="A2274" s="13" t="s">
        <v>5456</v>
      </c>
      <c r="B2274" s="14" t="s">
        <v>5457</v>
      </c>
      <c r="C2274" s="66" t="s">
        <v>17</v>
      </c>
      <c r="D2274" s="66"/>
      <c r="E2274" s="13" t="s">
        <v>76</v>
      </c>
      <c r="F2274" s="15">
        <v>0.20899999999999999</v>
      </c>
      <c r="G2274" s="16">
        <v>116.09</v>
      </c>
      <c r="H2274" s="16">
        <f>TRUNC(TRUNC(F2274,8)*G2274,2)</f>
        <v>24.26</v>
      </c>
    </row>
    <row r="2275" spans="1:8" ht="21" customHeight="1" x14ac:dyDescent="0.25">
      <c r="A2275" s="13" t="s">
        <v>6363</v>
      </c>
      <c r="B2275" s="14" t="s">
        <v>6364</v>
      </c>
      <c r="C2275" s="66" t="s">
        <v>17</v>
      </c>
      <c r="D2275" s="66"/>
      <c r="E2275" s="13" t="s">
        <v>76</v>
      </c>
      <c r="F2275" s="15">
        <v>0.627</v>
      </c>
      <c r="G2275" s="16">
        <v>116.7</v>
      </c>
      <c r="H2275" s="16">
        <f>TRUNC(TRUNC(F2275,8)*G2275,2)</f>
        <v>73.17</v>
      </c>
    </row>
    <row r="2276" spans="1:8" ht="15" customHeight="1" x14ac:dyDescent="0.25">
      <c r="A2276" s="8"/>
      <c r="B2276" s="8"/>
      <c r="C2276" s="8"/>
      <c r="D2276" s="8"/>
      <c r="E2276" s="8"/>
      <c r="F2276" s="67" t="s">
        <v>3896</v>
      </c>
      <c r="G2276" s="67"/>
      <c r="H2276" s="17">
        <f>SUM(H2272:H2275)</f>
        <v>445.26</v>
      </c>
    </row>
    <row r="2277" spans="1:8" ht="15" customHeight="1" x14ac:dyDescent="0.25">
      <c r="A2277" s="64" t="s">
        <v>3872</v>
      </c>
      <c r="B2277" s="64"/>
      <c r="C2277" s="65" t="s">
        <v>3</v>
      </c>
      <c r="D2277" s="65"/>
      <c r="E2277" s="12" t="s">
        <v>4</v>
      </c>
      <c r="F2277" s="12" t="s">
        <v>3725</v>
      </c>
      <c r="G2277" s="12" t="s">
        <v>3726</v>
      </c>
      <c r="H2277" s="12" t="s">
        <v>3727</v>
      </c>
    </row>
    <row r="2278" spans="1:8" ht="15" customHeight="1" x14ac:dyDescent="0.25">
      <c r="A2278" s="13" t="s">
        <v>3899</v>
      </c>
      <c r="B2278" s="14" t="s">
        <v>3900</v>
      </c>
      <c r="C2278" s="66" t="s">
        <v>17</v>
      </c>
      <c r="D2278" s="66"/>
      <c r="E2278" s="13" t="s">
        <v>25</v>
      </c>
      <c r="F2278" s="15">
        <v>6</v>
      </c>
      <c r="G2278" s="16">
        <v>24.37</v>
      </c>
      <c r="H2278" s="16">
        <f>TRUNC(TRUNC(F2278,8)*G2278,2)</f>
        <v>146.22</v>
      </c>
    </row>
    <row r="2279" spans="1:8" ht="18" customHeight="1" x14ac:dyDescent="0.25">
      <c r="A2279" s="8"/>
      <c r="B2279" s="8"/>
      <c r="C2279" s="8"/>
      <c r="D2279" s="8"/>
      <c r="E2279" s="8"/>
      <c r="F2279" s="67" t="s">
        <v>3875</v>
      </c>
      <c r="G2279" s="67"/>
      <c r="H2279" s="17">
        <f>SUM(H2278:H2278)</f>
        <v>146.22</v>
      </c>
    </row>
    <row r="2280" spans="1:8" ht="15" customHeight="1" x14ac:dyDescent="0.25">
      <c r="A2280" s="8"/>
      <c r="B2280" s="8"/>
      <c r="C2280" s="8"/>
      <c r="D2280" s="8"/>
      <c r="E2280" s="8"/>
      <c r="F2280" s="68" t="s">
        <v>3745</v>
      </c>
      <c r="G2280" s="68"/>
      <c r="H2280" s="4">
        <f>ROUND(SUM(H2276,H2279),2)</f>
        <v>591.48</v>
      </c>
    </row>
    <row r="2281" spans="1:8" ht="9.9499999999999993" customHeight="1" x14ac:dyDescent="0.25">
      <c r="A2281" s="8"/>
      <c r="B2281" s="8"/>
      <c r="C2281" s="8"/>
      <c r="D2281" s="8"/>
      <c r="E2281" s="8"/>
      <c r="F2281" s="62"/>
      <c r="G2281" s="62"/>
      <c r="H2281" s="62"/>
    </row>
    <row r="2282" spans="1:8" ht="20.100000000000001" customHeight="1" x14ac:dyDescent="0.25">
      <c r="A2282" s="63" t="s">
        <v>7238</v>
      </c>
      <c r="B2282" s="63"/>
      <c r="C2282" s="63"/>
      <c r="D2282" s="63"/>
      <c r="E2282" s="63"/>
      <c r="F2282" s="63"/>
      <c r="G2282" s="63"/>
      <c r="H2282" s="63"/>
    </row>
    <row r="2283" spans="1:8" ht="15" customHeight="1" x14ac:dyDescent="0.25">
      <c r="A2283" s="64" t="s">
        <v>3741</v>
      </c>
      <c r="B2283" s="64"/>
      <c r="C2283" s="65" t="s">
        <v>3</v>
      </c>
      <c r="D2283" s="65"/>
      <c r="E2283" s="12" t="s">
        <v>4</v>
      </c>
      <c r="F2283" s="12" t="s">
        <v>3725</v>
      </c>
      <c r="G2283" s="12" t="s">
        <v>3726</v>
      </c>
      <c r="H2283" s="12" t="s">
        <v>3727</v>
      </c>
    </row>
    <row r="2284" spans="1:8" ht="21" customHeight="1" x14ac:dyDescent="0.25">
      <c r="A2284" s="13" t="s">
        <v>7239</v>
      </c>
      <c r="B2284" s="14" t="s">
        <v>7240</v>
      </c>
      <c r="C2284" s="66" t="s">
        <v>188</v>
      </c>
      <c r="D2284" s="66"/>
      <c r="E2284" s="13" t="s">
        <v>189</v>
      </c>
      <c r="F2284" s="15">
        <v>1</v>
      </c>
      <c r="G2284" s="16">
        <v>591.48</v>
      </c>
      <c r="H2284" s="16">
        <f>TRUNC(TRUNC(F2284,8)*G2284,2)</f>
        <v>591.48</v>
      </c>
    </row>
    <row r="2285" spans="1:8" ht="21" customHeight="1" x14ac:dyDescent="0.25">
      <c r="A2285" s="13" t="s">
        <v>7241</v>
      </c>
      <c r="B2285" s="14" t="s">
        <v>7242</v>
      </c>
      <c r="C2285" s="66" t="s">
        <v>188</v>
      </c>
      <c r="D2285" s="66"/>
      <c r="E2285" s="13" t="s">
        <v>189</v>
      </c>
      <c r="F2285" s="15">
        <v>1</v>
      </c>
      <c r="G2285" s="16">
        <v>69.42</v>
      </c>
      <c r="H2285" s="16">
        <f>TRUNC(TRUNC(F2285,8)*G2285,2)</f>
        <v>69.42</v>
      </c>
    </row>
    <row r="2286" spans="1:8" ht="15" customHeight="1" x14ac:dyDescent="0.25">
      <c r="A2286" s="8"/>
      <c r="B2286" s="8"/>
      <c r="C2286" s="8"/>
      <c r="D2286" s="8"/>
      <c r="E2286" s="8"/>
      <c r="F2286" s="67" t="s">
        <v>3744</v>
      </c>
      <c r="G2286" s="67"/>
      <c r="H2286" s="17">
        <f>SUM(H2284:H2285)</f>
        <v>660.9</v>
      </c>
    </row>
    <row r="2287" spans="1:8" ht="15" customHeight="1" x14ac:dyDescent="0.25">
      <c r="A2287" s="8"/>
      <c r="B2287" s="8"/>
      <c r="C2287" s="8"/>
      <c r="D2287" s="8"/>
      <c r="E2287" s="8"/>
      <c r="F2287" s="68" t="s">
        <v>3745</v>
      </c>
      <c r="G2287" s="68"/>
      <c r="H2287" s="4">
        <f>ROUND(SUM(H2286),2)</f>
        <v>660.9</v>
      </c>
    </row>
    <row r="2288" spans="1:8" ht="9.9499999999999993" customHeight="1" x14ac:dyDescent="0.25">
      <c r="A2288" s="8"/>
      <c r="B2288" s="8"/>
      <c r="C2288" s="8"/>
      <c r="D2288" s="8"/>
      <c r="E2288" s="8"/>
      <c r="F2288" s="62"/>
      <c r="G2288" s="62"/>
      <c r="H2288" s="62"/>
    </row>
    <row r="2289" spans="1:8" ht="20.100000000000001" customHeight="1" x14ac:dyDescent="0.25">
      <c r="A2289" s="63" t="s">
        <v>7243</v>
      </c>
      <c r="B2289" s="63"/>
      <c r="C2289" s="63"/>
      <c r="D2289" s="63"/>
      <c r="E2289" s="63"/>
      <c r="F2289" s="63"/>
      <c r="G2289" s="63"/>
      <c r="H2289" s="63"/>
    </row>
    <row r="2290" spans="1:8" ht="15" customHeight="1" x14ac:dyDescent="0.25">
      <c r="A2290" s="64" t="s">
        <v>3741</v>
      </c>
      <c r="B2290" s="64"/>
      <c r="C2290" s="65" t="s">
        <v>3</v>
      </c>
      <c r="D2290" s="65"/>
      <c r="E2290" s="12" t="s">
        <v>4</v>
      </c>
      <c r="F2290" s="12" t="s">
        <v>3725</v>
      </c>
      <c r="G2290" s="12" t="s">
        <v>3726</v>
      </c>
      <c r="H2290" s="12" t="s">
        <v>3727</v>
      </c>
    </row>
    <row r="2291" spans="1:8" ht="21" customHeight="1" x14ac:dyDescent="0.25">
      <c r="A2291" s="13" t="s">
        <v>7244</v>
      </c>
      <c r="B2291" s="14" t="s">
        <v>7245</v>
      </c>
      <c r="C2291" s="66" t="s">
        <v>188</v>
      </c>
      <c r="D2291" s="66"/>
      <c r="E2291" s="13" t="s">
        <v>189</v>
      </c>
      <c r="F2291" s="15">
        <v>1</v>
      </c>
      <c r="G2291" s="16">
        <v>619.15</v>
      </c>
      <c r="H2291" s="16">
        <f>TRUNC(TRUNC(F2291,8)*G2291,2)</f>
        <v>619.15</v>
      </c>
    </row>
    <row r="2292" spans="1:8" ht="21" customHeight="1" x14ac:dyDescent="0.25">
      <c r="A2292" s="13" t="s">
        <v>7241</v>
      </c>
      <c r="B2292" s="14" t="s">
        <v>7242</v>
      </c>
      <c r="C2292" s="66" t="s">
        <v>188</v>
      </c>
      <c r="D2292" s="66"/>
      <c r="E2292" s="13" t="s">
        <v>189</v>
      </c>
      <c r="F2292" s="15">
        <v>1</v>
      </c>
      <c r="G2292" s="16">
        <v>69.42</v>
      </c>
      <c r="H2292" s="16">
        <f>TRUNC(TRUNC(F2292,8)*G2292,2)</f>
        <v>69.42</v>
      </c>
    </row>
    <row r="2293" spans="1:8" ht="15" customHeight="1" x14ac:dyDescent="0.25">
      <c r="A2293" s="8"/>
      <c r="B2293" s="8"/>
      <c r="C2293" s="8"/>
      <c r="D2293" s="8"/>
      <c r="E2293" s="8"/>
      <c r="F2293" s="67" t="s">
        <v>3744</v>
      </c>
      <c r="G2293" s="67"/>
      <c r="H2293" s="17">
        <f>SUM(H2291:H2292)</f>
        <v>688.56999999999994</v>
      </c>
    </row>
    <row r="2294" spans="1:8" ht="15" customHeight="1" x14ac:dyDescent="0.25">
      <c r="A2294" s="8"/>
      <c r="B2294" s="8"/>
      <c r="C2294" s="8"/>
      <c r="D2294" s="8"/>
      <c r="E2294" s="8"/>
      <c r="F2294" s="68" t="s">
        <v>3745</v>
      </c>
      <c r="G2294" s="68"/>
      <c r="H2294" s="4">
        <f>ROUND(SUM(H2293),2)</f>
        <v>688.57</v>
      </c>
    </row>
    <row r="2295" spans="1:8" ht="9.9499999999999993" customHeight="1" x14ac:dyDescent="0.25">
      <c r="A2295" s="8"/>
      <c r="B2295" s="8"/>
      <c r="C2295" s="8"/>
      <c r="D2295" s="8"/>
      <c r="E2295" s="8"/>
      <c r="F2295" s="62"/>
      <c r="G2295" s="62"/>
      <c r="H2295" s="62"/>
    </row>
    <row r="2296" spans="1:8" ht="20.100000000000001" customHeight="1" x14ac:dyDescent="0.25">
      <c r="A2296" s="63" t="s">
        <v>7246</v>
      </c>
      <c r="B2296" s="63"/>
      <c r="C2296" s="63"/>
      <c r="D2296" s="63"/>
      <c r="E2296" s="63"/>
      <c r="F2296" s="63"/>
      <c r="G2296" s="63"/>
      <c r="H2296" s="63"/>
    </row>
    <row r="2297" spans="1:8" ht="15" customHeight="1" x14ac:dyDescent="0.25">
      <c r="A2297" s="64" t="s">
        <v>3887</v>
      </c>
      <c r="B2297" s="64"/>
      <c r="C2297" s="65" t="s">
        <v>3</v>
      </c>
      <c r="D2297" s="65"/>
      <c r="E2297" s="12" t="s">
        <v>4</v>
      </c>
      <c r="F2297" s="12" t="s">
        <v>3725</v>
      </c>
      <c r="G2297" s="12" t="s">
        <v>3726</v>
      </c>
      <c r="H2297" s="12" t="s">
        <v>3727</v>
      </c>
    </row>
    <row r="2298" spans="1:8" ht="21" customHeight="1" x14ac:dyDescent="0.25">
      <c r="A2298" s="13" t="s">
        <v>6732</v>
      </c>
      <c r="B2298" s="14" t="s">
        <v>6733</v>
      </c>
      <c r="C2298" s="66" t="s">
        <v>17</v>
      </c>
      <c r="D2298" s="66"/>
      <c r="E2298" s="13" t="s">
        <v>76</v>
      </c>
      <c r="F2298" s="15">
        <v>0.91300000000000003</v>
      </c>
      <c r="G2298" s="16">
        <v>141.71</v>
      </c>
      <c r="H2298" s="16">
        <f>TRUNC(TRUNC(F2298,8)*G2298,2)</f>
        <v>129.38</v>
      </c>
    </row>
    <row r="2299" spans="1:8" ht="15" customHeight="1" x14ac:dyDescent="0.25">
      <c r="A2299" s="13" t="s">
        <v>5450</v>
      </c>
      <c r="B2299" s="14" t="s">
        <v>5451</v>
      </c>
      <c r="C2299" s="66" t="s">
        <v>17</v>
      </c>
      <c r="D2299" s="66"/>
      <c r="E2299" s="13" t="s">
        <v>740</v>
      </c>
      <c r="F2299" s="15">
        <v>293</v>
      </c>
      <c r="G2299" s="16">
        <v>0.84</v>
      </c>
      <c r="H2299" s="16">
        <f>TRUNC(TRUNC(F2299,8)*G2299,2)</f>
        <v>246.12</v>
      </c>
    </row>
    <row r="2300" spans="1:8" ht="21" customHeight="1" x14ac:dyDescent="0.25">
      <c r="A2300" s="13" t="s">
        <v>5456</v>
      </c>
      <c r="B2300" s="14" t="s">
        <v>5457</v>
      </c>
      <c r="C2300" s="66" t="s">
        <v>17</v>
      </c>
      <c r="D2300" s="66"/>
      <c r="E2300" s="13" t="s">
        <v>76</v>
      </c>
      <c r="F2300" s="15">
        <v>0.20899999999999999</v>
      </c>
      <c r="G2300" s="16">
        <v>116.09</v>
      </c>
      <c r="H2300" s="16">
        <f>TRUNC(TRUNC(F2300,8)*G2300,2)</f>
        <v>24.26</v>
      </c>
    </row>
    <row r="2301" spans="1:8" ht="21" customHeight="1" x14ac:dyDescent="0.25">
      <c r="A2301" s="13" t="s">
        <v>6363</v>
      </c>
      <c r="B2301" s="14" t="s">
        <v>6364</v>
      </c>
      <c r="C2301" s="66" t="s">
        <v>17</v>
      </c>
      <c r="D2301" s="66"/>
      <c r="E2301" s="13" t="s">
        <v>76</v>
      </c>
      <c r="F2301" s="15">
        <v>0.627</v>
      </c>
      <c r="G2301" s="16">
        <v>116.7</v>
      </c>
      <c r="H2301" s="16">
        <f>TRUNC(TRUNC(F2301,8)*G2301,2)</f>
        <v>73.17</v>
      </c>
    </row>
    <row r="2302" spans="1:8" ht="15" customHeight="1" x14ac:dyDescent="0.25">
      <c r="A2302" s="8"/>
      <c r="B2302" s="8"/>
      <c r="C2302" s="8"/>
      <c r="D2302" s="8"/>
      <c r="E2302" s="8"/>
      <c r="F2302" s="67" t="s">
        <v>3896</v>
      </c>
      <c r="G2302" s="67"/>
      <c r="H2302" s="17">
        <f>SUM(H2298:H2301)</f>
        <v>472.93</v>
      </c>
    </row>
    <row r="2303" spans="1:8" ht="15" customHeight="1" x14ac:dyDescent="0.25">
      <c r="A2303" s="64" t="s">
        <v>3872</v>
      </c>
      <c r="B2303" s="64"/>
      <c r="C2303" s="65" t="s">
        <v>3</v>
      </c>
      <c r="D2303" s="65"/>
      <c r="E2303" s="12" t="s">
        <v>4</v>
      </c>
      <c r="F2303" s="12" t="s">
        <v>3725</v>
      </c>
      <c r="G2303" s="12" t="s">
        <v>3726</v>
      </c>
      <c r="H2303" s="12" t="s">
        <v>3727</v>
      </c>
    </row>
    <row r="2304" spans="1:8" ht="15" customHeight="1" x14ac:dyDescent="0.25">
      <c r="A2304" s="13" t="s">
        <v>3899</v>
      </c>
      <c r="B2304" s="14" t="s">
        <v>3900</v>
      </c>
      <c r="C2304" s="66" t="s">
        <v>17</v>
      </c>
      <c r="D2304" s="66"/>
      <c r="E2304" s="13" t="s">
        <v>25</v>
      </c>
      <c r="F2304" s="15">
        <v>6</v>
      </c>
      <c r="G2304" s="16">
        <v>24.37</v>
      </c>
      <c r="H2304" s="16">
        <f>TRUNC(TRUNC(F2304,8)*G2304,2)</f>
        <v>146.22</v>
      </c>
    </row>
    <row r="2305" spans="1:8" ht="18" customHeight="1" x14ac:dyDescent="0.25">
      <c r="A2305" s="8"/>
      <c r="B2305" s="8"/>
      <c r="C2305" s="8"/>
      <c r="D2305" s="8"/>
      <c r="E2305" s="8"/>
      <c r="F2305" s="67" t="s">
        <v>3875</v>
      </c>
      <c r="G2305" s="67"/>
      <c r="H2305" s="17">
        <f>SUM(H2304:H2304)</f>
        <v>146.22</v>
      </c>
    </row>
    <row r="2306" spans="1:8" ht="15" customHeight="1" x14ac:dyDescent="0.25">
      <c r="A2306" s="8"/>
      <c r="B2306" s="8"/>
      <c r="C2306" s="8"/>
      <c r="D2306" s="8"/>
      <c r="E2306" s="8"/>
      <c r="F2306" s="68" t="s">
        <v>3745</v>
      </c>
      <c r="G2306" s="68"/>
      <c r="H2306" s="4">
        <f>ROUND(SUM(H2302,H2305),2)</f>
        <v>619.15</v>
      </c>
    </row>
    <row r="2307" spans="1:8" ht="9.9499999999999993" customHeight="1" x14ac:dyDescent="0.25">
      <c r="A2307" s="8"/>
      <c r="B2307" s="8"/>
      <c r="C2307" s="8"/>
      <c r="D2307" s="8"/>
      <c r="E2307" s="8"/>
      <c r="F2307" s="62"/>
      <c r="G2307" s="62"/>
      <c r="H2307" s="62"/>
    </row>
    <row r="2308" spans="1:8" ht="20.100000000000001" customHeight="1" x14ac:dyDescent="0.25">
      <c r="A2308" s="63" t="s">
        <v>7247</v>
      </c>
      <c r="B2308" s="63"/>
      <c r="C2308" s="63"/>
      <c r="D2308" s="63"/>
      <c r="E2308" s="63"/>
      <c r="F2308" s="63"/>
      <c r="G2308" s="63"/>
      <c r="H2308" s="63"/>
    </row>
    <row r="2309" spans="1:8" ht="15" customHeight="1" x14ac:dyDescent="0.25">
      <c r="A2309" s="64" t="s">
        <v>3887</v>
      </c>
      <c r="B2309" s="64"/>
      <c r="C2309" s="65" t="s">
        <v>3</v>
      </c>
      <c r="D2309" s="65"/>
      <c r="E2309" s="12" t="s">
        <v>4</v>
      </c>
      <c r="F2309" s="12" t="s">
        <v>3725</v>
      </c>
      <c r="G2309" s="12" t="s">
        <v>3726</v>
      </c>
      <c r="H2309" s="12" t="s">
        <v>3727</v>
      </c>
    </row>
    <row r="2310" spans="1:8" ht="15" customHeight="1" x14ac:dyDescent="0.25">
      <c r="A2310" s="13" t="s">
        <v>7248</v>
      </c>
      <c r="B2310" s="14" t="s">
        <v>7249</v>
      </c>
      <c r="C2310" s="66" t="s">
        <v>188</v>
      </c>
      <c r="D2310" s="66"/>
      <c r="E2310" s="13" t="s">
        <v>189</v>
      </c>
      <c r="F2310" s="15">
        <v>1</v>
      </c>
      <c r="G2310" s="16">
        <v>455.83</v>
      </c>
      <c r="H2310" s="16">
        <f>TRUNC(TRUNC(F2310,8)*G2310,2)</f>
        <v>455.83</v>
      </c>
    </row>
    <row r="2311" spans="1:8" ht="15" customHeight="1" x14ac:dyDescent="0.25">
      <c r="A2311" s="8"/>
      <c r="B2311" s="8"/>
      <c r="C2311" s="8"/>
      <c r="D2311" s="8"/>
      <c r="E2311" s="8"/>
      <c r="F2311" s="67" t="s">
        <v>3896</v>
      </c>
      <c r="G2311" s="67"/>
      <c r="H2311" s="17">
        <f>SUM(H2310:H2310)</f>
        <v>455.83</v>
      </c>
    </row>
    <row r="2312" spans="1:8" ht="15" customHeight="1" x14ac:dyDescent="0.25">
      <c r="A2312" s="64" t="s">
        <v>3741</v>
      </c>
      <c r="B2312" s="64"/>
      <c r="C2312" s="65" t="s">
        <v>3</v>
      </c>
      <c r="D2312" s="65"/>
      <c r="E2312" s="12" t="s">
        <v>4</v>
      </c>
      <c r="F2312" s="12" t="s">
        <v>3725</v>
      </c>
      <c r="G2312" s="12" t="s">
        <v>3726</v>
      </c>
      <c r="H2312" s="12" t="s">
        <v>3727</v>
      </c>
    </row>
    <row r="2313" spans="1:8" ht="29.1" customHeight="1" x14ac:dyDescent="0.25">
      <c r="A2313" s="13" t="s">
        <v>7250</v>
      </c>
      <c r="B2313" s="14" t="s">
        <v>7251</v>
      </c>
      <c r="C2313" s="66" t="s">
        <v>188</v>
      </c>
      <c r="D2313" s="66"/>
      <c r="E2313" s="13" t="s">
        <v>189</v>
      </c>
      <c r="F2313" s="15">
        <v>1</v>
      </c>
      <c r="G2313" s="16">
        <v>69.42</v>
      </c>
      <c r="H2313" s="16">
        <f>TRUNC(TRUNC(F2313,8)*G2313,2)</f>
        <v>69.42</v>
      </c>
    </row>
    <row r="2314" spans="1:8" ht="29.1" customHeight="1" x14ac:dyDescent="0.25">
      <c r="A2314" s="13" t="s">
        <v>7252</v>
      </c>
      <c r="B2314" s="14" t="s">
        <v>7253</v>
      </c>
      <c r="C2314" s="66" t="s">
        <v>17</v>
      </c>
      <c r="D2314" s="66"/>
      <c r="E2314" s="13" t="s">
        <v>76</v>
      </c>
      <c r="F2314" s="15">
        <v>1</v>
      </c>
      <c r="G2314" s="16">
        <v>59.12</v>
      </c>
      <c r="H2314" s="16">
        <f>TRUNC(TRUNC(F2314,8)*G2314,2)</f>
        <v>59.12</v>
      </c>
    </row>
    <row r="2315" spans="1:8" ht="15" customHeight="1" x14ac:dyDescent="0.25">
      <c r="A2315" s="8"/>
      <c r="B2315" s="8"/>
      <c r="C2315" s="8"/>
      <c r="D2315" s="8"/>
      <c r="E2315" s="8"/>
      <c r="F2315" s="67" t="s">
        <v>3744</v>
      </c>
      <c r="G2315" s="67"/>
      <c r="H2315" s="17">
        <f>SUM(H2313:H2314)</f>
        <v>128.54</v>
      </c>
    </row>
    <row r="2316" spans="1:8" ht="15" customHeight="1" x14ac:dyDescent="0.25">
      <c r="A2316" s="8"/>
      <c r="B2316" s="8"/>
      <c r="C2316" s="8"/>
      <c r="D2316" s="8"/>
      <c r="E2316" s="8"/>
      <c r="F2316" s="68" t="s">
        <v>3745</v>
      </c>
      <c r="G2316" s="68"/>
      <c r="H2316" s="4">
        <f>ROUND(SUM(H2311,H2315),2)</f>
        <v>584.37</v>
      </c>
    </row>
    <row r="2317" spans="1:8" ht="9.9499999999999993" customHeight="1" x14ac:dyDescent="0.25">
      <c r="A2317" s="8"/>
      <c r="B2317" s="8"/>
      <c r="C2317" s="8"/>
      <c r="D2317" s="8"/>
      <c r="E2317" s="8"/>
      <c r="F2317" s="62"/>
      <c r="G2317" s="62"/>
      <c r="H2317" s="62"/>
    </row>
    <row r="2318" spans="1:8" ht="20.100000000000001" customHeight="1" x14ac:dyDescent="0.25">
      <c r="A2318" s="63" t="s">
        <v>7254</v>
      </c>
      <c r="B2318" s="63"/>
      <c r="C2318" s="63"/>
      <c r="D2318" s="63"/>
      <c r="E2318" s="63"/>
      <c r="F2318" s="63"/>
      <c r="G2318" s="63"/>
      <c r="H2318" s="63"/>
    </row>
    <row r="2319" spans="1:8" ht="15" customHeight="1" x14ac:dyDescent="0.25">
      <c r="A2319" s="64" t="s">
        <v>3887</v>
      </c>
      <c r="B2319" s="64"/>
      <c r="C2319" s="65" t="s">
        <v>3</v>
      </c>
      <c r="D2319" s="65"/>
      <c r="E2319" s="12" t="s">
        <v>4</v>
      </c>
      <c r="F2319" s="12" t="s">
        <v>3725</v>
      </c>
      <c r="G2319" s="12" t="s">
        <v>3726</v>
      </c>
      <c r="H2319" s="12" t="s">
        <v>3727</v>
      </c>
    </row>
    <row r="2320" spans="1:8" ht="29.1" customHeight="1" x14ac:dyDescent="0.25">
      <c r="A2320" s="13" t="s">
        <v>3921</v>
      </c>
      <c r="B2320" s="14" t="s">
        <v>3922</v>
      </c>
      <c r="C2320" s="66" t="s">
        <v>17</v>
      </c>
      <c r="D2320" s="66"/>
      <c r="E2320" s="13" t="s">
        <v>76</v>
      </c>
      <c r="F2320" s="15">
        <v>1</v>
      </c>
      <c r="G2320" s="16">
        <v>575</v>
      </c>
      <c r="H2320" s="16">
        <f>TRUNC(TRUNC(F2320,8)*G2320,2)</f>
        <v>575</v>
      </c>
    </row>
    <row r="2321" spans="1:8" ht="15" customHeight="1" x14ac:dyDescent="0.25">
      <c r="A2321" s="8"/>
      <c r="B2321" s="8"/>
      <c r="C2321" s="8"/>
      <c r="D2321" s="8"/>
      <c r="E2321" s="8"/>
      <c r="F2321" s="67" t="s">
        <v>3896</v>
      </c>
      <c r="G2321" s="67"/>
      <c r="H2321" s="17">
        <f>SUM(H2320:H2320)</f>
        <v>575</v>
      </c>
    </row>
    <row r="2322" spans="1:8" ht="15" customHeight="1" x14ac:dyDescent="0.25">
      <c r="A2322" s="64" t="s">
        <v>3741</v>
      </c>
      <c r="B2322" s="64"/>
      <c r="C2322" s="65" t="s">
        <v>3</v>
      </c>
      <c r="D2322" s="65"/>
      <c r="E2322" s="12" t="s">
        <v>4</v>
      </c>
      <c r="F2322" s="12" t="s">
        <v>3725</v>
      </c>
      <c r="G2322" s="12" t="s">
        <v>3726</v>
      </c>
      <c r="H2322" s="12" t="s">
        <v>3727</v>
      </c>
    </row>
    <row r="2323" spans="1:8" ht="29.1" customHeight="1" x14ac:dyDescent="0.25">
      <c r="A2323" s="13" t="s">
        <v>7250</v>
      </c>
      <c r="B2323" s="14" t="s">
        <v>7251</v>
      </c>
      <c r="C2323" s="66" t="s">
        <v>188</v>
      </c>
      <c r="D2323" s="66"/>
      <c r="E2323" s="13" t="s">
        <v>189</v>
      </c>
      <c r="F2323" s="15">
        <v>1</v>
      </c>
      <c r="G2323" s="16">
        <v>69.42</v>
      </c>
      <c r="H2323" s="16">
        <f>TRUNC(TRUNC(F2323,8)*G2323,2)</f>
        <v>69.42</v>
      </c>
    </row>
    <row r="2324" spans="1:8" ht="29.1" customHeight="1" x14ac:dyDescent="0.25">
      <c r="A2324" s="13" t="s">
        <v>7252</v>
      </c>
      <c r="B2324" s="14" t="s">
        <v>7253</v>
      </c>
      <c r="C2324" s="66" t="s">
        <v>17</v>
      </c>
      <c r="D2324" s="66"/>
      <c r="E2324" s="13" t="s">
        <v>76</v>
      </c>
      <c r="F2324" s="15">
        <v>1</v>
      </c>
      <c r="G2324" s="16">
        <v>59.12</v>
      </c>
      <c r="H2324" s="16">
        <f>TRUNC(TRUNC(F2324,8)*G2324,2)</f>
        <v>59.12</v>
      </c>
    </row>
    <row r="2325" spans="1:8" ht="15" customHeight="1" x14ac:dyDescent="0.25">
      <c r="A2325" s="8"/>
      <c r="B2325" s="8"/>
      <c r="C2325" s="8"/>
      <c r="D2325" s="8"/>
      <c r="E2325" s="8"/>
      <c r="F2325" s="67" t="s">
        <v>3744</v>
      </c>
      <c r="G2325" s="67"/>
      <c r="H2325" s="17">
        <f>SUM(H2323:H2324)</f>
        <v>128.54</v>
      </c>
    </row>
    <row r="2326" spans="1:8" ht="15" customHeight="1" x14ac:dyDescent="0.25">
      <c r="A2326" s="8"/>
      <c r="B2326" s="8"/>
      <c r="C2326" s="8"/>
      <c r="D2326" s="8"/>
      <c r="E2326" s="8"/>
      <c r="F2326" s="68" t="s">
        <v>3745</v>
      </c>
      <c r="G2326" s="68"/>
      <c r="H2326" s="4">
        <f>ROUND(SUM(H2321,H2325),2)</f>
        <v>703.54</v>
      </c>
    </row>
    <row r="2327" spans="1:8" ht="9.9499999999999993" customHeight="1" x14ac:dyDescent="0.25">
      <c r="A2327" s="8"/>
      <c r="B2327" s="8"/>
      <c r="C2327" s="8"/>
      <c r="D2327" s="8"/>
      <c r="E2327" s="8"/>
      <c r="F2327" s="62"/>
      <c r="G2327" s="62"/>
      <c r="H2327" s="62"/>
    </row>
    <row r="2328" spans="1:8" ht="20.100000000000001" customHeight="1" x14ac:dyDescent="0.25">
      <c r="A2328" s="63" t="s">
        <v>7255</v>
      </c>
      <c r="B2328" s="63"/>
      <c r="C2328" s="63"/>
      <c r="D2328" s="63"/>
      <c r="E2328" s="63"/>
      <c r="F2328" s="63"/>
      <c r="G2328" s="63"/>
      <c r="H2328" s="63"/>
    </row>
    <row r="2329" spans="1:8" ht="15" customHeight="1" x14ac:dyDescent="0.25">
      <c r="A2329" s="64" t="s">
        <v>3741</v>
      </c>
      <c r="B2329" s="64"/>
      <c r="C2329" s="65" t="s">
        <v>3</v>
      </c>
      <c r="D2329" s="65"/>
      <c r="E2329" s="12" t="s">
        <v>4</v>
      </c>
      <c r="F2329" s="12" t="s">
        <v>3725</v>
      </c>
      <c r="G2329" s="12" t="s">
        <v>3726</v>
      </c>
      <c r="H2329" s="12" t="s">
        <v>3727</v>
      </c>
    </row>
    <row r="2330" spans="1:8" ht="29.1" customHeight="1" x14ac:dyDescent="0.25">
      <c r="A2330" s="13" t="s">
        <v>7256</v>
      </c>
      <c r="B2330" s="14" t="s">
        <v>7257</v>
      </c>
      <c r="C2330" s="66" t="s">
        <v>17</v>
      </c>
      <c r="D2330" s="66"/>
      <c r="E2330" s="13" t="s">
        <v>25</v>
      </c>
      <c r="F2330" s="15">
        <v>1</v>
      </c>
      <c r="G2330" s="16">
        <v>0.72</v>
      </c>
      <c r="H2330" s="16">
        <f>TRUNC(TRUNC(F2330,8)*G2330,2)</f>
        <v>0.72</v>
      </c>
    </row>
    <row r="2331" spans="1:8" ht="29.1" customHeight="1" x14ac:dyDescent="0.25">
      <c r="A2331" s="13" t="s">
        <v>7258</v>
      </c>
      <c r="B2331" s="14" t="s">
        <v>7259</v>
      </c>
      <c r="C2331" s="66" t="s">
        <v>17</v>
      </c>
      <c r="D2331" s="66"/>
      <c r="E2331" s="13" t="s">
        <v>25</v>
      </c>
      <c r="F2331" s="15">
        <v>1</v>
      </c>
      <c r="G2331" s="16">
        <v>0.15</v>
      </c>
      <c r="H2331" s="16">
        <f>TRUNC(TRUNC(F2331,8)*G2331,2)</f>
        <v>0.15</v>
      </c>
    </row>
    <row r="2332" spans="1:8" ht="29.1" customHeight="1" x14ac:dyDescent="0.25">
      <c r="A2332" s="13" t="s">
        <v>7260</v>
      </c>
      <c r="B2332" s="14" t="s">
        <v>7261</v>
      </c>
      <c r="C2332" s="66" t="s">
        <v>17</v>
      </c>
      <c r="D2332" s="66"/>
      <c r="E2332" s="13" t="s">
        <v>25</v>
      </c>
      <c r="F2332" s="15">
        <v>1</v>
      </c>
      <c r="G2332" s="16">
        <v>0.7</v>
      </c>
      <c r="H2332" s="16">
        <f>TRUNC(TRUNC(F2332,8)*G2332,2)</f>
        <v>0.7</v>
      </c>
    </row>
    <row r="2333" spans="1:8" ht="29.1" customHeight="1" x14ac:dyDescent="0.25">
      <c r="A2333" s="13" t="s">
        <v>7262</v>
      </c>
      <c r="B2333" s="14" t="s">
        <v>7263</v>
      </c>
      <c r="C2333" s="66" t="s">
        <v>17</v>
      </c>
      <c r="D2333" s="66"/>
      <c r="E2333" s="13" t="s">
        <v>25</v>
      </c>
      <c r="F2333" s="15">
        <v>1</v>
      </c>
      <c r="G2333" s="16">
        <v>9.0399999999999991</v>
      </c>
      <c r="H2333" s="16">
        <f>TRUNC(TRUNC(F2333,8)*G2333,2)</f>
        <v>9.0399999999999991</v>
      </c>
    </row>
    <row r="2334" spans="1:8" ht="15" customHeight="1" x14ac:dyDescent="0.25">
      <c r="A2334" s="8"/>
      <c r="B2334" s="8"/>
      <c r="C2334" s="8"/>
      <c r="D2334" s="8"/>
      <c r="E2334" s="8"/>
      <c r="F2334" s="67" t="s">
        <v>3744</v>
      </c>
      <c r="G2334" s="67"/>
      <c r="H2334" s="17">
        <f>SUM(H2330:H2333)</f>
        <v>10.61</v>
      </c>
    </row>
    <row r="2335" spans="1:8" ht="15" customHeight="1" x14ac:dyDescent="0.25">
      <c r="A2335" s="8"/>
      <c r="B2335" s="8"/>
      <c r="C2335" s="8"/>
      <c r="D2335" s="8"/>
      <c r="E2335" s="8"/>
      <c r="F2335" s="68" t="s">
        <v>3745</v>
      </c>
      <c r="G2335" s="68"/>
      <c r="H2335" s="4">
        <f>ROUND(SUM(H2334),2)</f>
        <v>10.61</v>
      </c>
    </row>
    <row r="2336" spans="1:8" ht="9.9499999999999993" customHeight="1" x14ac:dyDescent="0.25">
      <c r="A2336" s="8"/>
      <c r="B2336" s="8"/>
      <c r="C2336" s="8"/>
      <c r="D2336" s="8"/>
      <c r="E2336" s="8"/>
      <c r="F2336" s="62"/>
      <c r="G2336" s="62"/>
      <c r="H2336" s="62"/>
    </row>
    <row r="2337" spans="1:8" ht="20.100000000000001" customHeight="1" x14ac:dyDescent="0.25">
      <c r="A2337" s="63" t="s">
        <v>7264</v>
      </c>
      <c r="B2337" s="63"/>
      <c r="C2337" s="63"/>
      <c r="D2337" s="63"/>
      <c r="E2337" s="63"/>
      <c r="F2337" s="63"/>
      <c r="G2337" s="63"/>
      <c r="H2337" s="63"/>
    </row>
    <row r="2338" spans="1:8" ht="15" customHeight="1" x14ac:dyDescent="0.25">
      <c r="A2338" s="64" t="s">
        <v>3825</v>
      </c>
      <c r="B2338" s="64"/>
      <c r="C2338" s="65" t="s">
        <v>3</v>
      </c>
      <c r="D2338" s="65"/>
      <c r="E2338" s="12" t="s">
        <v>4</v>
      </c>
      <c r="F2338" s="12" t="s">
        <v>3725</v>
      </c>
      <c r="G2338" s="12" t="s">
        <v>3726</v>
      </c>
      <c r="H2338" s="12" t="s">
        <v>3727</v>
      </c>
    </row>
    <row r="2339" spans="1:8" ht="21" customHeight="1" x14ac:dyDescent="0.25">
      <c r="A2339" s="13" t="s">
        <v>7265</v>
      </c>
      <c r="B2339" s="14" t="s">
        <v>7266</v>
      </c>
      <c r="C2339" s="66" t="s">
        <v>17</v>
      </c>
      <c r="D2339" s="66"/>
      <c r="E2339" s="13" t="s">
        <v>61</v>
      </c>
      <c r="F2339" s="15">
        <v>7.2000000000000002E-5</v>
      </c>
      <c r="G2339" s="16">
        <v>10136.450000000001</v>
      </c>
      <c r="H2339" s="16">
        <f>TRUNC(TRUNC(F2339,8)*G2339,2)</f>
        <v>0.72</v>
      </c>
    </row>
    <row r="2340" spans="1:8" ht="15" customHeight="1" x14ac:dyDescent="0.25">
      <c r="A2340" s="8"/>
      <c r="B2340" s="8"/>
      <c r="C2340" s="8"/>
      <c r="D2340" s="8"/>
      <c r="E2340" s="8"/>
      <c r="F2340" s="67" t="s">
        <v>3830</v>
      </c>
      <c r="G2340" s="67"/>
      <c r="H2340" s="17">
        <f>SUM(H2339:H2339)</f>
        <v>0.72</v>
      </c>
    </row>
    <row r="2341" spans="1:8" ht="15" customHeight="1" x14ac:dyDescent="0.25">
      <c r="A2341" s="8"/>
      <c r="B2341" s="8"/>
      <c r="C2341" s="8"/>
      <c r="D2341" s="8"/>
      <c r="E2341" s="8"/>
      <c r="F2341" s="68" t="s">
        <v>3745</v>
      </c>
      <c r="G2341" s="68"/>
      <c r="H2341" s="4">
        <f>ROUND(SUM(H2340),2)</f>
        <v>0.72</v>
      </c>
    </row>
    <row r="2342" spans="1:8" ht="9.9499999999999993" customHeight="1" x14ac:dyDescent="0.25">
      <c r="A2342" s="8"/>
      <c r="B2342" s="8"/>
      <c r="C2342" s="8"/>
      <c r="D2342" s="8"/>
      <c r="E2342" s="8"/>
      <c r="F2342" s="62"/>
      <c r="G2342" s="62"/>
      <c r="H2342" s="62"/>
    </row>
    <row r="2343" spans="1:8" ht="20.100000000000001" customHeight="1" x14ac:dyDescent="0.25">
      <c r="A2343" s="63" t="s">
        <v>7267</v>
      </c>
      <c r="B2343" s="63"/>
      <c r="C2343" s="63"/>
      <c r="D2343" s="63"/>
      <c r="E2343" s="63"/>
      <c r="F2343" s="63"/>
      <c r="G2343" s="63"/>
      <c r="H2343" s="63"/>
    </row>
    <row r="2344" spans="1:8" ht="15" customHeight="1" x14ac:dyDescent="0.25">
      <c r="A2344" s="64" t="s">
        <v>3825</v>
      </c>
      <c r="B2344" s="64"/>
      <c r="C2344" s="65" t="s">
        <v>3</v>
      </c>
      <c r="D2344" s="65"/>
      <c r="E2344" s="12" t="s">
        <v>4</v>
      </c>
      <c r="F2344" s="12" t="s">
        <v>3725</v>
      </c>
      <c r="G2344" s="12" t="s">
        <v>3726</v>
      </c>
      <c r="H2344" s="12" t="s">
        <v>3727</v>
      </c>
    </row>
    <row r="2345" spans="1:8" ht="21" customHeight="1" x14ac:dyDescent="0.25">
      <c r="A2345" s="13" t="s">
        <v>7265</v>
      </c>
      <c r="B2345" s="14" t="s">
        <v>7266</v>
      </c>
      <c r="C2345" s="66" t="s">
        <v>17</v>
      </c>
      <c r="D2345" s="66"/>
      <c r="E2345" s="13" t="s">
        <v>61</v>
      </c>
      <c r="F2345" s="15">
        <v>1.4800000000000001E-5</v>
      </c>
      <c r="G2345" s="16">
        <v>10136.450000000001</v>
      </c>
      <c r="H2345" s="16">
        <f>TRUNC(TRUNC(F2345,8)*G2345,2)</f>
        <v>0.15</v>
      </c>
    </row>
    <row r="2346" spans="1:8" ht="15" customHeight="1" x14ac:dyDescent="0.25">
      <c r="A2346" s="8"/>
      <c r="B2346" s="8"/>
      <c r="C2346" s="8"/>
      <c r="D2346" s="8"/>
      <c r="E2346" s="8"/>
      <c r="F2346" s="67" t="s">
        <v>3830</v>
      </c>
      <c r="G2346" s="67"/>
      <c r="H2346" s="17">
        <f>SUM(H2345:H2345)</f>
        <v>0.15</v>
      </c>
    </row>
    <row r="2347" spans="1:8" ht="15" customHeight="1" x14ac:dyDescent="0.25">
      <c r="A2347" s="8"/>
      <c r="B2347" s="8"/>
      <c r="C2347" s="8"/>
      <c r="D2347" s="8"/>
      <c r="E2347" s="8"/>
      <c r="F2347" s="68" t="s">
        <v>3745</v>
      </c>
      <c r="G2347" s="68"/>
      <c r="H2347" s="4">
        <f>ROUND(SUM(H2346),2)</f>
        <v>0.15</v>
      </c>
    </row>
    <row r="2348" spans="1:8" ht="9.9499999999999993" customHeight="1" x14ac:dyDescent="0.25">
      <c r="A2348" s="8"/>
      <c r="B2348" s="8"/>
      <c r="C2348" s="8"/>
      <c r="D2348" s="8"/>
      <c r="E2348" s="8"/>
      <c r="F2348" s="62"/>
      <c r="G2348" s="62"/>
      <c r="H2348" s="62"/>
    </row>
    <row r="2349" spans="1:8" ht="20.100000000000001" customHeight="1" x14ac:dyDescent="0.25">
      <c r="A2349" s="63" t="s">
        <v>7268</v>
      </c>
      <c r="B2349" s="63"/>
      <c r="C2349" s="63"/>
      <c r="D2349" s="63"/>
      <c r="E2349" s="63"/>
      <c r="F2349" s="63"/>
      <c r="G2349" s="63"/>
      <c r="H2349" s="63"/>
    </row>
    <row r="2350" spans="1:8" ht="15" customHeight="1" x14ac:dyDescent="0.25">
      <c r="A2350" s="64" t="s">
        <v>3825</v>
      </c>
      <c r="B2350" s="64"/>
      <c r="C2350" s="65" t="s">
        <v>3</v>
      </c>
      <c r="D2350" s="65"/>
      <c r="E2350" s="12" t="s">
        <v>4</v>
      </c>
      <c r="F2350" s="12" t="s">
        <v>3725</v>
      </c>
      <c r="G2350" s="12" t="s">
        <v>3726</v>
      </c>
      <c r="H2350" s="12" t="s">
        <v>3727</v>
      </c>
    </row>
    <row r="2351" spans="1:8" ht="21" customHeight="1" x14ac:dyDescent="0.25">
      <c r="A2351" s="13" t="s">
        <v>7265</v>
      </c>
      <c r="B2351" s="14" t="s">
        <v>7266</v>
      </c>
      <c r="C2351" s="66" t="s">
        <v>17</v>
      </c>
      <c r="D2351" s="66"/>
      <c r="E2351" s="13" t="s">
        <v>61</v>
      </c>
      <c r="F2351" s="15">
        <v>6.9999999999999994E-5</v>
      </c>
      <c r="G2351" s="16">
        <v>10136.450000000001</v>
      </c>
      <c r="H2351" s="16">
        <f>TRUNC(TRUNC(F2351,8)*G2351,2)</f>
        <v>0.7</v>
      </c>
    </row>
    <row r="2352" spans="1:8" ht="15" customHeight="1" x14ac:dyDescent="0.25">
      <c r="A2352" s="8"/>
      <c r="B2352" s="8"/>
      <c r="C2352" s="8"/>
      <c r="D2352" s="8"/>
      <c r="E2352" s="8"/>
      <c r="F2352" s="67" t="s">
        <v>3830</v>
      </c>
      <c r="G2352" s="67"/>
      <c r="H2352" s="17">
        <f>SUM(H2351:H2351)</f>
        <v>0.7</v>
      </c>
    </row>
    <row r="2353" spans="1:8" ht="15" customHeight="1" x14ac:dyDescent="0.25">
      <c r="A2353" s="8"/>
      <c r="B2353" s="8"/>
      <c r="C2353" s="8"/>
      <c r="D2353" s="8"/>
      <c r="E2353" s="8"/>
      <c r="F2353" s="68" t="s">
        <v>3745</v>
      </c>
      <c r="G2353" s="68"/>
      <c r="H2353" s="4">
        <f>ROUND(SUM(H2352),2)</f>
        <v>0.7</v>
      </c>
    </row>
    <row r="2354" spans="1:8" ht="9.9499999999999993" customHeight="1" x14ac:dyDescent="0.25">
      <c r="A2354" s="8"/>
      <c r="B2354" s="8"/>
      <c r="C2354" s="8"/>
      <c r="D2354" s="8"/>
      <c r="E2354" s="8"/>
      <c r="F2354" s="62"/>
      <c r="G2354" s="62"/>
      <c r="H2354" s="62"/>
    </row>
    <row r="2355" spans="1:8" ht="20.100000000000001" customHeight="1" x14ac:dyDescent="0.25">
      <c r="A2355" s="63" t="s">
        <v>7269</v>
      </c>
      <c r="B2355" s="63"/>
      <c r="C2355" s="63"/>
      <c r="D2355" s="63"/>
      <c r="E2355" s="63"/>
      <c r="F2355" s="63"/>
      <c r="G2355" s="63"/>
      <c r="H2355" s="63"/>
    </row>
    <row r="2356" spans="1:8" ht="15" customHeight="1" x14ac:dyDescent="0.25">
      <c r="A2356" s="64" t="s">
        <v>3887</v>
      </c>
      <c r="B2356" s="64"/>
      <c r="C2356" s="65" t="s">
        <v>3</v>
      </c>
      <c r="D2356" s="65"/>
      <c r="E2356" s="12" t="s">
        <v>4</v>
      </c>
      <c r="F2356" s="12" t="s">
        <v>3725</v>
      </c>
      <c r="G2356" s="12" t="s">
        <v>3726</v>
      </c>
      <c r="H2356" s="12" t="s">
        <v>3727</v>
      </c>
    </row>
    <row r="2357" spans="1:8" ht="15" customHeight="1" x14ac:dyDescent="0.25">
      <c r="A2357" s="13" t="s">
        <v>7030</v>
      </c>
      <c r="B2357" s="14" t="s">
        <v>7031</v>
      </c>
      <c r="C2357" s="66" t="s">
        <v>17</v>
      </c>
      <c r="D2357" s="66"/>
      <c r="E2357" s="13" t="s">
        <v>4149</v>
      </c>
      <c r="F2357" s="15">
        <v>1.44</v>
      </c>
      <c r="G2357" s="16">
        <v>6.28</v>
      </c>
      <c r="H2357" s="16">
        <f>TRUNC(TRUNC(F2357,8)*G2357,2)</f>
        <v>9.0399999999999991</v>
      </c>
    </row>
    <row r="2358" spans="1:8" ht="15" customHeight="1" x14ac:dyDescent="0.25">
      <c r="A2358" s="8"/>
      <c r="B2358" s="8"/>
      <c r="C2358" s="8"/>
      <c r="D2358" s="8"/>
      <c r="E2358" s="8"/>
      <c r="F2358" s="67" t="s">
        <v>3896</v>
      </c>
      <c r="G2358" s="67"/>
      <c r="H2358" s="17">
        <f>SUM(H2357:H2357)</f>
        <v>9.0399999999999991</v>
      </c>
    </row>
    <row r="2359" spans="1:8" ht="15" customHeight="1" x14ac:dyDescent="0.25">
      <c r="A2359" s="8"/>
      <c r="B2359" s="8"/>
      <c r="C2359" s="8"/>
      <c r="D2359" s="8"/>
      <c r="E2359" s="8"/>
      <c r="F2359" s="68" t="s">
        <v>3745</v>
      </c>
      <c r="G2359" s="68"/>
      <c r="H2359" s="4">
        <f>ROUND(SUM(H2358),2)</f>
        <v>9.0399999999999991</v>
      </c>
    </row>
    <row r="2360" spans="1:8" ht="9.9499999999999993" customHeight="1" x14ac:dyDescent="0.25">
      <c r="A2360" s="8"/>
      <c r="B2360" s="8"/>
      <c r="C2360" s="8"/>
      <c r="D2360" s="8"/>
      <c r="E2360" s="8"/>
      <c r="F2360" s="62"/>
      <c r="G2360" s="62"/>
      <c r="H2360" s="62"/>
    </row>
    <row r="2361" spans="1:8" ht="20.100000000000001" customHeight="1" x14ac:dyDescent="0.25">
      <c r="A2361" s="63" t="s">
        <v>7270</v>
      </c>
      <c r="B2361" s="63"/>
      <c r="C2361" s="63"/>
      <c r="D2361" s="63"/>
      <c r="E2361" s="63"/>
      <c r="F2361" s="63"/>
      <c r="G2361" s="63"/>
      <c r="H2361" s="63"/>
    </row>
    <row r="2362" spans="1:8" ht="15" customHeight="1" x14ac:dyDescent="0.25">
      <c r="A2362" s="64" t="s">
        <v>3887</v>
      </c>
      <c r="B2362" s="64"/>
      <c r="C2362" s="65" t="s">
        <v>3</v>
      </c>
      <c r="D2362" s="65"/>
      <c r="E2362" s="12" t="s">
        <v>4</v>
      </c>
      <c r="F2362" s="12" t="s">
        <v>3725</v>
      </c>
      <c r="G2362" s="12" t="s">
        <v>3726</v>
      </c>
      <c r="H2362" s="12" t="s">
        <v>3727</v>
      </c>
    </row>
    <row r="2363" spans="1:8" ht="21" customHeight="1" x14ac:dyDescent="0.25">
      <c r="A2363" s="13" t="s">
        <v>7271</v>
      </c>
      <c r="B2363" s="14" t="s">
        <v>7272</v>
      </c>
      <c r="C2363" s="66" t="s">
        <v>17</v>
      </c>
      <c r="D2363" s="66"/>
      <c r="E2363" s="13" t="s">
        <v>61</v>
      </c>
      <c r="F2363" s="15">
        <v>1</v>
      </c>
      <c r="G2363" s="16">
        <v>18.350000000000001</v>
      </c>
      <c r="H2363" s="16">
        <f>TRUNC(TRUNC(F2363,8)*G2363,2)</f>
        <v>18.350000000000001</v>
      </c>
    </row>
    <row r="2364" spans="1:8" ht="29.1" customHeight="1" x14ac:dyDescent="0.25">
      <c r="A2364" s="13" t="s">
        <v>4373</v>
      </c>
      <c r="B2364" s="14" t="s">
        <v>4374</v>
      </c>
      <c r="C2364" s="66" t="s">
        <v>17</v>
      </c>
      <c r="D2364" s="66"/>
      <c r="E2364" s="13" t="s">
        <v>61</v>
      </c>
      <c r="F2364" s="15">
        <v>1</v>
      </c>
      <c r="G2364" s="16">
        <v>1.46</v>
      </c>
      <c r="H2364" s="16">
        <f>TRUNC(TRUNC(F2364,8)*G2364,2)</f>
        <v>1.46</v>
      </c>
    </row>
    <row r="2365" spans="1:8" ht="15" customHeight="1" x14ac:dyDescent="0.25">
      <c r="A2365" s="8"/>
      <c r="B2365" s="8"/>
      <c r="C2365" s="8"/>
      <c r="D2365" s="8"/>
      <c r="E2365" s="8"/>
      <c r="F2365" s="67" t="s">
        <v>3896</v>
      </c>
      <c r="G2365" s="67"/>
      <c r="H2365" s="17">
        <f>SUM(H2363:H2364)</f>
        <v>19.810000000000002</v>
      </c>
    </row>
    <row r="2366" spans="1:8" ht="15" customHeight="1" x14ac:dyDescent="0.25">
      <c r="A2366" s="64" t="s">
        <v>3872</v>
      </c>
      <c r="B2366" s="64"/>
      <c r="C2366" s="65" t="s">
        <v>3</v>
      </c>
      <c r="D2366" s="65"/>
      <c r="E2366" s="12" t="s">
        <v>4</v>
      </c>
      <c r="F2366" s="12" t="s">
        <v>3725</v>
      </c>
      <c r="G2366" s="12" t="s">
        <v>3726</v>
      </c>
      <c r="H2366" s="12" t="s">
        <v>3727</v>
      </c>
    </row>
    <row r="2367" spans="1:8" ht="21" customHeight="1" x14ac:dyDescent="0.25">
      <c r="A2367" s="13" t="s">
        <v>4267</v>
      </c>
      <c r="B2367" s="14" t="s">
        <v>4268</v>
      </c>
      <c r="C2367" s="66" t="s">
        <v>17</v>
      </c>
      <c r="D2367" s="66"/>
      <c r="E2367" s="13" t="s">
        <v>25</v>
      </c>
      <c r="F2367" s="15">
        <v>0.12714</v>
      </c>
      <c r="G2367" s="16">
        <v>25.56</v>
      </c>
      <c r="H2367" s="16">
        <f>TRUNC(TRUNC(F2367,8)*G2367,2)</f>
        <v>3.24</v>
      </c>
    </row>
    <row r="2368" spans="1:8" ht="15" customHeight="1" x14ac:dyDescent="0.25">
      <c r="A2368" s="13" t="s">
        <v>4269</v>
      </c>
      <c r="B2368" s="14" t="s">
        <v>4270</v>
      </c>
      <c r="C2368" s="66" t="s">
        <v>17</v>
      </c>
      <c r="D2368" s="66"/>
      <c r="E2368" s="13" t="s">
        <v>25</v>
      </c>
      <c r="F2368" s="15">
        <v>0.12714</v>
      </c>
      <c r="G2368" s="16">
        <v>33.94</v>
      </c>
      <c r="H2368" s="16">
        <f>TRUNC(TRUNC(F2368,8)*G2368,2)</f>
        <v>4.3099999999999996</v>
      </c>
    </row>
    <row r="2369" spans="1:8" ht="18" customHeight="1" x14ac:dyDescent="0.25">
      <c r="A2369" s="8"/>
      <c r="B2369" s="8"/>
      <c r="C2369" s="8"/>
      <c r="D2369" s="8"/>
      <c r="E2369" s="8"/>
      <c r="F2369" s="67" t="s">
        <v>3875</v>
      </c>
      <c r="G2369" s="67"/>
      <c r="H2369" s="17">
        <f>SUM(H2367:H2368)</f>
        <v>7.55</v>
      </c>
    </row>
    <row r="2370" spans="1:8" ht="15" customHeight="1" x14ac:dyDescent="0.25">
      <c r="A2370" s="8"/>
      <c r="B2370" s="8"/>
      <c r="C2370" s="8"/>
      <c r="D2370" s="8"/>
      <c r="E2370" s="8"/>
      <c r="F2370" s="68" t="s">
        <v>3745</v>
      </c>
      <c r="G2370" s="68"/>
      <c r="H2370" s="4">
        <f>ROUND(SUM(H2365,H2369),2)</f>
        <v>27.36</v>
      </c>
    </row>
    <row r="2371" spans="1:8" ht="9.9499999999999993" customHeight="1" x14ac:dyDescent="0.25">
      <c r="A2371" s="8"/>
      <c r="B2371" s="8"/>
      <c r="C2371" s="8"/>
      <c r="D2371" s="8"/>
      <c r="E2371" s="8"/>
      <c r="F2371" s="62"/>
      <c r="G2371" s="62"/>
      <c r="H2371" s="62"/>
    </row>
    <row r="2372" spans="1:8" ht="20.100000000000001" customHeight="1" x14ac:dyDescent="0.25">
      <c r="A2372" s="63" t="s">
        <v>7273</v>
      </c>
      <c r="B2372" s="63"/>
      <c r="C2372" s="63"/>
      <c r="D2372" s="63"/>
      <c r="E2372" s="63"/>
      <c r="F2372" s="63"/>
      <c r="G2372" s="63"/>
      <c r="H2372" s="63"/>
    </row>
    <row r="2373" spans="1:8" ht="15" customHeight="1" x14ac:dyDescent="0.25">
      <c r="A2373" s="64" t="s">
        <v>3724</v>
      </c>
      <c r="B2373" s="64"/>
      <c r="C2373" s="65" t="s">
        <v>3</v>
      </c>
      <c r="D2373" s="65"/>
      <c r="E2373" s="12" t="s">
        <v>4</v>
      </c>
      <c r="F2373" s="12" t="s">
        <v>3725</v>
      </c>
      <c r="G2373" s="12" t="s">
        <v>3726</v>
      </c>
      <c r="H2373" s="12" t="s">
        <v>3727</v>
      </c>
    </row>
    <row r="2374" spans="1:8" ht="21" customHeight="1" x14ac:dyDescent="0.25">
      <c r="A2374" s="13" t="s">
        <v>3798</v>
      </c>
      <c r="B2374" s="14" t="s">
        <v>3799</v>
      </c>
      <c r="C2374" s="66" t="s">
        <v>17</v>
      </c>
      <c r="D2374" s="66"/>
      <c r="E2374" s="13" t="s">
        <v>25</v>
      </c>
      <c r="F2374" s="15">
        <v>1</v>
      </c>
      <c r="G2374" s="16">
        <v>4.5199999999999996</v>
      </c>
      <c r="H2374" s="16">
        <f t="shared" ref="H2374:H2379" si="15">TRUNC(TRUNC(F2374,8)*G2374,2)</f>
        <v>4.5199999999999996</v>
      </c>
    </row>
    <row r="2375" spans="1:8" ht="21" customHeight="1" x14ac:dyDescent="0.25">
      <c r="A2375" s="13" t="s">
        <v>6778</v>
      </c>
      <c r="B2375" s="14" t="s">
        <v>6779</v>
      </c>
      <c r="C2375" s="66" t="s">
        <v>17</v>
      </c>
      <c r="D2375" s="66"/>
      <c r="E2375" s="13" t="s">
        <v>25</v>
      </c>
      <c r="F2375" s="15">
        <v>1</v>
      </c>
      <c r="G2375" s="16">
        <v>1.26</v>
      </c>
      <c r="H2375" s="16">
        <f t="shared" si="15"/>
        <v>1.26</v>
      </c>
    </row>
    <row r="2376" spans="1:8" ht="21" customHeight="1" x14ac:dyDescent="0.25">
      <c r="A2376" s="13" t="s">
        <v>3754</v>
      </c>
      <c r="B2376" s="14" t="s">
        <v>3755</v>
      </c>
      <c r="C2376" s="66" t="s">
        <v>17</v>
      </c>
      <c r="D2376" s="66"/>
      <c r="E2376" s="13" t="s">
        <v>25</v>
      </c>
      <c r="F2376" s="15">
        <v>1</v>
      </c>
      <c r="G2376" s="16">
        <v>1.43</v>
      </c>
      <c r="H2376" s="16">
        <f t="shared" si="15"/>
        <v>1.43</v>
      </c>
    </row>
    <row r="2377" spans="1:8" ht="21" customHeight="1" x14ac:dyDescent="0.25">
      <c r="A2377" s="13" t="s">
        <v>6780</v>
      </c>
      <c r="B2377" s="14" t="s">
        <v>6781</v>
      </c>
      <c r="C2377" s="66" t="s">
        <v>17</v>
      </c>
      <c r="D2377" s="66"/>
      <c r="E2377" s="13" t="s">
        <v>25</v>
      </c>
      <c r="F2377" s="15">
        <v>1</v>
      </c>
      <c r="G2377" s="16">
        <v>0.86</v>
      </c>
      <c r="H2377" s="16">
        <f t="shared" si="15"/>
        <v>0.86</v>
      </c>
    </row>
    <row r="2378" spans="1:8" ht="21" customHeight="1" x14ac:dyDescent="0.25">
      <c r="A2378" s="13" t="s">
        <v>3758</v>
      </c>
      <c r="B2378" s="14" t="s">
        <v>3759</v>
      </c>
      <c r="C2378" s="66" t="s">
        <v>17</v>
      </c>
      <c r="D2378" s="66"/>
      <c r="E2378" s="13" t="s">
        <v>25</v>
      </c>
      <c r="F2378" s="15">
        <v>1</v>
      </c>
      <c r="G2378" s="16">
        <v>0.08</v>
      </c>
      <c r="H2378" s="16">
        <f t="shared" si="15"/>
        <v>0.08</v>
      </c>
    </row>
    <row r="2379" spans="1:8" ht="21" customHeight="1" x14ac:dyDescent="0.25">
      <c r="A2379" s="13" t="s">
        <v>3804</v>
      </c>
      <c r="B2379" s="14" t="s">
        <v>3805</v>
      </c>
      <c r="C2379" s="66" t="s">
        <v>17</v>
      </c>
      <c r="D2379" s="66"/>
      <c r="E2379" s="13" t="s">
        <v>25</v>
      </c>
      <c r="F2379" s="15">
        <v>1</v>
      </c>
      <c r="G2379" s="16">
        <v>0.85</v>
      </c>
      <c r="H2379" s="16">
        <f t="shared" si="15"/>
        <v>0.85</v>
      </c>
    </row>
    <row r="2380" spans="1:8" ht="15" customHeight="1" x14ac:dyDescent="0.25">
      <c r="A2380" s="8"/>
      <c r="B2380" s="8"/>
      <c r="C2380" s="8"/>
      <c r="D2380" s="8"/>
      <c r="E2380" s="8"/>
      <c r="F2380" s="67" t="s">
        <v>3736</v>
      </c>
      <c r="G2380" s="67"/>
      <c r="H2380" s="17">
        <f>SUM(H2374:H2379)</f>
        <v>8.9999999999999982</v>
      </c>
    </row>
    <row r="2381" spans="1:8" ht="15" customHeight="1" x14ac:dyDescent="0.25">
      <c r="A2381" s="64" t="s">
        <v>3737</v>
      </c>
      <c r="B2381" s="64"/>
      <c r="C2381" s="65" t="s">
        <v>3</v>
      </c>
      <c r="D2381" s="65"/>
      <c r="E2381" s="12" t="s">
        <v>4</v>
      </c>
      <c r="F2381" s="12" t="s">
        <v>3725</v>
      </c>
      <c r="G2381" s="12" t="s">
        <v>3726</v>
      </c>
      <c r="H2381" s="12" t="s">
        <v>3727</v>
      </c>
    </row>
    <row r="2382" spans="1:8" ht="15" customHeight="1" x14ac:dyDescent="0.25">
      <c r="A2382" s="13" t="s">
        <v>7128</v>
      </c>
      <c r="B2382" s="14" t="s">
        <v>7129</v>
      </c>
      <c r="C2382" s="66" t="s">
        <v>17</v>
      </c>
      <c r="D2382" s="66"/>
      <c r="E2382" s="13" t="s">
        <v>25</v>
      </c>
      <c r="F2382" s="15">
        <v>1</v>
      </c>
      <c r="G2382" s="16">
        <v>24.05</v>
      </c>
      <c r="H2382" s="16">
        <f>TRUNC(TRUNC(F2382,8)*G2382,2)</f>
        <v>24.05</v>
      </c>
    </row>
    <row r="2383" spans="1:8" ht="15" customHeight="1" x14ac:dyDescent="0.25">
      <c r="A2383" s="8"/>
      <c r="B2383" s="8"/>
      <c r="C2383" s="8"/>
      <c r="D2383" s="8"/>
      <c r="E2383" s="8"/>
      <c r="F2383" s="67" t="s">
        <v>3740</v>
      </c>
      <c r="G2383" s="67"/>
      <c r="H2383" s="17">
        <f>SUM(H2382:H2382)</f>
        <v>24.05</v>
      </c>
    </row>
    <row r="2384" spans="1:8" ht="15" customHeight="1" x14ac:dyDescent="0.25">
      <c r="A2384" s="64" t="s">
        <v>3741</v>
      </c>
      <c r="B2384" s="64"/>
      <c r="C2384" s="65" t="s">
        <v>3</v>
      </c>
      <c r="D2384" s="65"/>
      <c r="E2384" s="12" t="s">
        <v>4</v>
      </c>
      <c r="F2384" s="12" t="s">
        <v>3725</v>
      </c>
      <c r="G2384" s="12" t="s">
        <v>3726</v>
      </c>
      <c r="H2384" s="12" t="s">
        <v>3727</v>
      </c>
    </row>
    <row r="2385" spans="1:8" ht="21" customHeight="1" x14ac:dyDescent="0.25">
      <c r="A2385" s="13" t="s">
        <v>7274</v>
      </c>
      <c r="B2385" s="14" t="s">
        <v>7275</v>
      </c>
      <c r="C2385" s="66" t="s">
        <v>17</v>
      </c>
      <c r="D2385" s="66"/>
      <c r="E2385" s="13" t="s">
        <v>25</v>
      </c>
      <c r="F2385" s="15">
        <v>1</v>
      </c>
      <c r="G2385" s="16">
        <v>0.89</v>
      </c>
      <c r="H2385" s="16">
        <f>TRUNC(TRUNC(F2385,8)*G2385,2)</f>
        <v>0.89</v>
      </c>
    </row>
    <row r="2386" spans="1:8" ht="15" customHeight="1" x14ac:dyDescent="0.25">
      <c r="A2386" s="8"/>
      <c r="B2386" s="8"/>
      <c r="C2386" s="8"/>
      <c r="D2386" s="8"/>
      <c r="E2386" s="8"/>
      <c r="F2386" s="67" t="s">
        <v>3744</v>
      </c>
      <c r="G2386" s="67"/>
      <c r="H2386" s="17">
        <f>SUM(H2385:H2385)</f>
        <v>0.89</v>
      </c>
    </row>
    <row r="2387" spans="1:8" ht="15" customHeight="1" x14ac:dyDescent="0.25">
      <c r="A2387" s="8"/>
      <c r="B2387" s="8"/>
      <c r="C2387" s="8"/>
      <c r="D2387" s="8"/>
      <c r="E2387" s="8"/>
      <c r="F2387" s="68" t="s">
        <v>3745</v>
      </c>
      <c r="G2387" s="68"/>
      <c r="H2387" s="4">
        <f>ROUND(SUM(H2380,H2383,H2386),2)</f>
        <v>33.94</v>
      </c>
    </row>
    <row r="2388" spans="1:8" ht="9.9499999999999993" customHeight="1" x14ac:dyDescent="0.25">
      <c r="A2388" s="8"/>
      <c r="B2388" s="8"/>
      <c r="C2388" s="8"/>
      <c r="D2388" s="8"/>
      <c r="E2388" s="8"/>
      <c r="F2388" s="62"/>
      <c r="G2388" s="62"/>
      <c r="H2388" s="62"/>
    </row>
    <row r="2389" spans="1:8" ht="20.100000000000001" customHeight="1" x14ac:dyDescent="0.25">
      <c r="A2389" s="63" t="s">
        <v>7276</v>
      </c>
      <c r="B2389" s="63"/>
      <c r="C2389" s="63"/>
      <c r="D2389" s="63"/>
      <c r="E2389" s="63"/>
      <c r="F2389" s="63"/>
      <c r="G2389" s="63"/>
      <c r="H2389" s="63"/>
    </row>
    <row r="2390" spans="1:8" ht="15" customHeight="1" x14ac:dyDescent="0.25">
      <c r="A2390" s="64" t="s">
        <v>3887</v>
      </c>
      <c r="B2390" s="64"/>
      <c r="C2390" s="65" t="s">
        <v>3</v>
      </c>
      <c r="D2390" s="65"/>
      <c r="E2390" s="12" t="s">
        <v>4</v>
      </c>
      <c r="F2390" s="12" t="s">
        <v>3725</v>
      </c>
      <c r="G2390" s="12" t="s">
        <v>3726</v>
      </c>
      <c r="H2390" s="12" t="s">
        <v>3727</v>
      </c>
    </row>
    <row r="2391" spans="1:8" ht="21" customHeight="1" x14ac:dyDescent="0.25">
      <c r="A2391" s="13" t="s">
        <v>7277</v>
      </c>
      <c r="B2391" s="14" t="s">
        <v>7278</v>
      </c>
      <c r="C2391" s="66" t="s">
        <v>17</v>
      </c>
      <c r="D2391" s="66"/>
      <c r="E2391" s="13" t="s">
        <v>178</v>
      </c>
      <c r="F2391" s="15">
        <v>1.1000000000000001</v>
      </c>
      <c r="G2391" s="16">
        <v>2.1</v>
      </c>
      <c r="H2391" s="16">
        <f>TRUNC(TRUNC(F2391,8)*G2391,2)</f>
        <v>2.31</v>
      </c>
    </row>
    <row r="2392" spans="1:8" ht="15" customHeight="1" x14ac:dyDescent="0.25">
      <c r="A2392" s="8"/>
      <c r="B2392" s="8"/>
      <c r="C2392" s="8"/>
      <c r="D2392" s="8"/>
      <c r="E2392" s="8"/>
      <c r="F2392" s="67" t="s">
        <v>3896</v>
      </c>
      <c r="G2392" s="67"/>
      <c r="H2392" s="17">
        <f>SUM(H2391:H2391)</f>
        <v>2.31</v>
      </c>
    </row>
    <row r="2393" spans="1:8" ht="15" customHeight="1" x14ac:dyDescent="0.25">
      <c r="A2393" s="64" t="s">
        <v>3872</v>
      </c>
      <c r="B2393" s="64"/>
      <c r="C2393" s="65" t="s">
        <v>3</v>
      </c>
      <c r="D2393" s="65"/>
      <c r="E2393" s="12" t="s">
        <v>4</v>
      </c>
      <c r="F2393" s="12" t="s">
        <v>3725</v>
      </c>
      <c r="G2393" s="12" t="s">
        <v>3726</v>
      </c>
      <c r="H2393" s="12" t="s">
        <v>3727</v>
      </c>
    </row>
    <row r="2394" spans="1:8" ht="21" customHeight="1" x14ac:dyDescent="0.25">
      <c r="A2394" s="13" t="s">
        <v>4267</v>
      </c>
      <c r="B2394" s="14" t="s">
        <v>4268</v>
      </c>
      <c r="C2394" s="66" t="s">
        <v>17</v>
      </c>
      <c r="D2394" s="66"/>
      <c r="E2394" s="13" t="s">
        <v>25</v>
      </c>
      <c r="F2394" s="15">
        <v>0.08</v>
      </c>
      <c r="G2394" s="16">
        <v>25.56</v>
      </c>
      <c r="H2394" s="16">
        <f>TRUNC(TRUNC(F2394,8)*G2394,2)</f>
        <v>2.04</v>
      </c>
    </row>
    <row r="2395" spans="1:8" ht="15" customHeight="1" x14ac:dyDescent="0.25">
      <c r="A2395" s="13" t="s">
        <v>4269</v>
      </c>
      <c r="B2395" s="14" t="s">
        <v>4270</v>
      </c>
      <c r="C2395" s="66" t="s">
        <v>17</v>
      </c>
      <c r="D2395" s="66"/>
      <c r="E2395" s="13" t="s">
        <v>25</v>
      </c>
      <c r="F2395" s="15">
        <v>0.08</v>
      </c>
      <c r="G2395" s="16">
        <v>33.94</v>
      </c>
      <c r="H2395" s="16">
        <f>TRUNC(TRUNC(F2395,8)*G2395,2)</f>
        <v>2.71</v>
      </c>
    </row>
    <row r="2396" spans="1:8" ht="18" customHeight="1" x14ac:dyDescent="0.25">
      <c r="A2396" s="8"/>
      <c r="B2396" s="8"/>
      <c r="C2396" s="8"/>
      <c r="D2396" s="8"/>
      <c r="E2396" s="8"/>
      <c r="F2396" s="67" t="s">
        <v>3875</v>
      </c>
      <c r="G2396" s="67"/>
      <c r="H2396" s="17">
        <f>SUM(H2394:H2395)</f>
        <v>4.75</v>
      </c>
    </row>
    <row r="2397" spans="1:8" ht="15" customHeight="1" x14ac:dyDescent="0.25">
      <c r="A2397" s="64" t="s">
        <v>3741</v>
      </c>
      <c r="B2397" s="64"/>
      <c r="C2397" s="65" t="s">
        <v>3</v>
      </c>
      <c r="D2397" s="65"/>
      <c r="E2397" s="12" t="s">
        <v>4</v>
      </c>
      <c r="F2397" s="12" t="s">
        <v>3725</v>
      </c>
      <c r="G2397" s="12" t="s">
        <v>3726</v>
      </c>
      <c r="H2397" s="12" t="s">
        <v>3727</v>
      </c>
    </row>
    <row r="2398" spans="1:8" ht="45.95" customHeight="1" x14ac:dyDescent="0.25">
      <c r="A2398" s="13" t="s">
        <v>4001</v>
      </c>
      <c r="B2398" s="14" t="s">
        <v>4002</v>
      </c>
      <c r="C2398" s="66" t="s">
        <v>17</v>
      </c>
      <c r="D2398" s="66"/>
      <c r="E2398" s="13" t="s">
        <v>178</v>
      </c>
      <c r="F2398" s="15">
        <v>1</v>
      </c>
      <c r="G2398" s="16">
        <v>11.49</v>
      </c>
      <c r="H2398" s="16">
        <f>TRUNC(TRUNC(F2398,8)*G2398,2)</f>
        <v>11.49</v>
      </c>
    </row>
    <row r="2399" spans="1:8" ht="15" customHeight="1" x14ac:dyDescent="0.25">
      <c r="A2399" s="8"/>
      <c r="B2399" s="8"/>
      <c r="C2399" s="8"/>
      <c r="D2399" s="8"/>
      <c r="E2399" s="8"/>
      <c r="F2399" s="67" t="s">
        <v>3744</v>
      </c>
      <c r="G2399" s="67"/>
      <c r="H2399" s="17">
        <f>SUM(H2398:H2398)</f>
        <v>11.49</v>
      </c>
    </row>
    <row r="2400" spans="1:8" ht="15" customHeight="1" x14ac:dyDescent="0.25">
      <c r="A2400" s="8"/>
      <c r="B2400" s="8"/>
      <c r="C2400" s="8"/>
      <c r="D2400" s="8"/>
      <c r="E2400" s="8"/>
      <c r="F2400" s="68" t="s">
        <v>3745</v>
      </c>
      <c r="G2400" s="68"/>
      <c r="H2400" s="4">
        <f>ROUND(SUM(H2392,H2396,H2399),2)</f>
        <v>18.55</v>
      </c>
    </row>
    <row r="2401" spans="1:8" ht="9.9499999999999993" customHeight="1" x14ac:dyDescent="0.25">
      <c r="A2401" s="8"/>
      <c r="B2401" s="8"/>
      <c r="C2401" s="8"/>
      <c r="D2401" s="8"/>
      <c r="E2401" s="8"/>
      <c r="F2401" s="62"/>
      <c r="G2401" s="62"/>
      <c r="H2401" s="62"/>
    </row>
    <row r="2402" spans="1:8" ht="20.100000000000001" customHeight="1" x14ac:dyDescent="0.25">
      <c r="A2402" s="63" t="s">
        <v>7279</v>
      </c>
      <c r="B2402" s="63"/>
      <c r="C2402" s="63"/>
      <c r="D2402" s="63"/>
      <c r="E2402" s="63"/>
      <c r="F2402" s="63"/>
      <c r="G2402" s="63"/>
      <c r="H2402" s="63"/>
    </row>
    <row r="2403" spans="1:8" ht="15" customHeight="1" x14ac:dyDescent="0.25">
      <c r="A2403" s="64" t="s">
        <v>3887</v>
      </c>
      <c r="B2403" s="64"/>
      <c r="C2403" s="65" t="s">
        <v>3</v>
      </c>
      <c r="D2403" s="65"/>
      <c r="E2403" s="12" t="s">
        <v>4</v>
      </c>
      <c r="F2403" s="12" t="s">
        <v>3725</v>
      </c>
      <c r="G2403" s="12" t="s">
        <v>3726</v>
      </c>
      <c r="H2403" s="12" t="s">
        <v>3727</v>
      </c>
    </row>
    <row r="2404" spans="1:8" ht="21" customHeight="1" x14ac:dyDescent="0.25">
      <c r="A2404" s="13" t="s">
        <v>7277</v>
      </c>
      <c r="B2404" s="14" t="s">
        <v>7278</v>
      </c>
      <c r="C2404" s="66" t="s">
        <v>17</v>
      </c>
      <c r="D2404" s="66"/>
      <c r="E2404" s="13" t="s">
        <v>178</v>
      </c>
      <c r="F2404" s="15">
        <v>1.0169999999999999</v>
      </c>
      <c r="G2404" s="16">
        <v>2.1</v>
      </c>
      <c r="H2404" s="16">
        <f>TRUNC(TRUNC(F2404,8)*G2404,2)</f>
        <v>2.13</v>
      </c>
    </row>
    <row r="2405" spans="1:8" ht="15" customHeight="1" x14ac:dyDescent="0.25">
      <c r="A2405" s="8"/>
      <c r="B2405" s="8"/>
      <c r="C2405" s="8"/>
      <c r="D2405" s="8"/>
      <c r="E2405" s="8"/>
      <c r="F2405" s="67" t="s">
        <v>3896</v>
      </c>
      <c r="G2405" s="67"/>
      <c r="H2405" s="17">
        <f>SUM(H2404:H2404)</f>
        <v>2.13</v>
      </c>
    </row>
    <row r="2406" spans="1:8" ht="15" customHeight="1" x14ac:dyDescent="0.25">
      <c r="A2406" s="64" t="s">
        <v>3872</v>
      </c>
      <c r="B2406" s="64"/>
      <c r="C2406" s="65" t="s">
        <v>3</v>
      </c>
      <c r="D2406" s="65"/>
      <c r="E2406" s="12" t="s">
        <v>4</v>
      </c>
      <c r="F2406" s="12" t="s">
        <v>3725</v>
      </c>
      <c r="G2406" s="12" t="s">
        <v>3726</v>
      </c>
      <c r="H2406" s="12" t="s">
        <v>3727</v>
      </c>
    </row>
    <row r="2407" spans="1:8" ht="21" customHeight="1" x14ac:dyDescent="0.25">
      <c r="A2407" s="13" t="s">
        <v>4267</v>
      </c>
      <c r="B2407" s="14" t="s">
        <v>4268</v>
      </c>
      <c r="C2407" s="66" t="s">
        <v>17</v>
      </c>
      <c r="D2407" s="66"/>
      <c r="E2407" s="13" t="s">
        <v>25</v>
      </c>
      <c r="F2407" s="15">
        <v>0.124</v>
      </c>
      <c r="G2407" s="16">
        <v>25.56</v>
      </c>
      <c r="H2407" s="16">
        <f>TRUNC(TRUNC(F2407,8)*G2407,2)</f>
        <v>3.16</v>
      </c>
    </row>
    <row r="2408" spans="1:8" ht="15" customHeight="1" x14ac:dyDescent="0.25">
      <c r="A2408" s="13" t="s">
        <v>4269</v>
      </c>
      <c r="B2408" s="14" t="s">
        <v>4270</v>
      </c>
      <c r="C2408" s="66" t="s">
        <v>17</v>
      </c>
      <c r="D2408" s="66"/>
      <c r="E2408" s="13" t="s">
        <v>25</v>
      </c>
      <c r="F2408" s="15">
        <v>0.124</v>
      </c>
      <c r="G2408" s="16">
        <v>33.94</v>
      </c>
      <c r="H2408" s="16">
        <f>TRUNC(TRUNC(F2408,8)*G2408,2)</f>
        <v>4.2</v>
      </c>
    </row>
    <row r="2409" spans="1:8" ht="18" customHeight="1" x14ac:dyDescent="0.25">
      <c r="A2409" s="8"/>
      <c r="B2409" s="8"/>
      <c r="C2409" s="8"/>
      <c r="D2409" s="8"/>
      <c r="E2409" s="8"/>
      <c r="F2409" s="67" t="s">
        <v>3875</v>
      </c>
      <c r="G2409" s="67"/>
      <c r="H2409" s="17">
        <f>SUM(H2407:H2408)</f>
        <v>7.36</v>
      </c>
    </row>
    <row r="2410" spans="1:8" ht="15" customHeight="1" x14ac:dyDescent="0.25">
      <c r="A2410" s="8"/>
      <c r="B2410" s="8"/>
      <c r="C2410" s="8"/>
      <c r="D2410" s="8"/>
      <c r="E2410" s="8"/>
      <c r="F2410" s="68" t="s">
        <v>3745</v>
      </c>
      <c r="G2410" s="68"/>
      <c r="H2410" s="4">
        <f>ROUND(SUM(H2405,H2409),2)</f>
        <v>9.49</v>
      </c>
    </row>
    <row r="2411" spans="1:8" ht="9.9499999999999993" customHeight="1" x14ac:dyDescent="0.25">
      <c r="A2411" s="8"/>
      <c r="B2411" s="8"/>
      <c r="C2411" s="8"/>
      <c r="D2411" s="8"/>
      <c r="E2411" s="8"/>
      <c r="F2411" s="62"/>
      <c r="G2411" s="62"/>
      <c r="H2411" s="62"/>
    </row>
    <row r="2412" spans="1:8" ht="20.100000000000001" customHeight="1" x14ac:dyDescent="0.25">
      <c r="A2412" s="63" t="s">
        <v>7280</v>
      </c>
      <c r="B2412" s="63"/>
      <c r="C2412" s="63"/>
      <c r="D2412" s="63"/>
      <c r="E2412" s="63"/>
      <c r="F2412" s="63"/>
      <c r="G2412" s="63"/>
      <c r="H2412" s="63"/>
    </row>
    <row r="2413" spans="1:8" ht="15" customHeight="1" x14ac:dyDescent="0.25">
      <c r="A2413" s="64" t="s">
        <v>3887</v>
      </c>
      <c r="B2413" s="64"/>
      <c r="C2413" s="65" t="s">
        <v>3</v>
      </c>
      <c r="D2413" s="65"/>
      <c r="E2413" s="12" t="s">
        <v>4</v>
      </c>
      <c r="F2413" s="12" t="s">
        <v>3725</v>
      </c>
      <c r="G2413" s="12" t="s">
        <v>3726</v>
      </c>
      <c r="H2413" s="12" t="s">
        <v>3727</v>
      </c>
    </row>
    <row r="2414" spans="1:8" ht="21" customHeight="1" x14ac:dyDescent="0.25">
      <c r="A2414" s="13" t="s">
        <v>7281</v>
      </c>
      <c r="B2414" s="14" t="s">
        <v>7282</v>
      </c>
      <c r="C2414" s="66" t="s">
        <v>17</v>
      </c>
      <c r="D2414" s="66"/>
      <c r="E2414" s="13" t="s">
        <v>178</v>
      </c>
      <c r="F2414" s="15">
        <v>1.1000000000000001</v>
      </c>
      <c r="G2414" s="16">
        <v>2.2799999999999998</v>
      </c>
      <c r="H2414" s="16">
        <f>TRUNC(TRUNC(F2414,8)*G2414,2)</f>
        <v>2.5</v>
      </c>
    </row>
    <row r="2415" spans="1:8" ht="15" customHeight="1" x14ac:dyDescent="0.25">
      <c r="A2415" s="8"/>
      <c r="B2415" s="8"/>
      <c r="C2415" s="8"/>
      <c r="D2415" s="8"/>
      <c r="E2415" s="8"/>
      <c r="F2415" s="67" t="s">
        <v>3896</v>
      </c>
      <c r="G2415" s="67"/>
      <c r="H2415" s="17">
        <f>SUM(H2414:H2414)</f>
        <v>2.5</v>
      </c>
    </row>
    <row r="2416" spans="1:8" ht="15" customHeight="1" x14ac:dyDescent="0.25">
      <c r="A2416" s="64" t="s">
        <v>3872</v>
      </c>
      <c r="B2416" s="64"/>
      <c r="C2416" s="65" t="s">
        <v>3</v>
      </c>
      <c r="D2416" s="65"/>
      <c r="E2416" s="12" t="s">
        <v>4</v>
      </c>
      <c r="F2416" s="12" t="s">
        <v>3725</v>
      </c>
      <c r="G2416" s="12" t="s">
        <v>3726</v>
      </c>
      <c r="H2416" s="12" t="s">
        <v>3727</v>
      </c>
    </row>
    <row r="2417" spans="1:8" ht="21" customHeight="1" x14ac:dyDescent="0.25">
      <c r="A2417" s="13" t="s">
        <v>4267</v>
      </c>
      <c r="B2417" s="14" t="s">
        <v>4268</v>
      </c>
      <c r="C2417" s="66" t="s">
        <v>17</v>
      </c>
      <c r="D2417" s="66"/>
      <c r="E2417" s="13" t="s">
        <v>25</v>
      </c>
      <c r="F2417" s="15">
        <v>9.0999999999999998E-2</v>
      </c>
      <c r="G2417" s="16">
        <v>25.56</v>
      </c>
      <c r="H2417" s="16">
        <f>TRUNC(TRUNC(F2417,8)*G2417,2)</f>
        <v>2.3199999999999998</v>
      </c>
    </row>
    <row r="2418" spans="1:8" ht="15" customHeight="1" x14ac:dyDescent="0.25">
      <c r="A2418" s="13" t="s">
        <v>4269</v>
      </c>
      <c r="B2418" s="14" t="s">
        <v>4270</v>
      </c>
      <c r="C2418" s="66" t="s">
        <v>17</v>
      </c>
      <c r="D2418" s="66"/>
      <c r="E2418" s="13" t="s">
        <v>25</v>
      </c>
      <c r="F2418" s="15">
        <v>9.0999999999999998E-2</v>
      </c>
      <c r="G2418" s="16">
        <v>33.94</v>
      </c>
      <c r="H2418" s="16">
        <f>TRUNC(TRUNC(F2418,8)*G2418,2)</f>
        <v>3.08</v>
      </c>
    </row>
    <row r="2419" spans="1:8" ht="18" customHeight="1" x14ac:dyDescent="0.25">
      <c r="A2419" s="8"/>
      <c r="B2419" s="8"/>
      <c r="C2419" s="8"/>
      <c r="D2419" s="8"/>
      <c r="E2419" s="8"/>
      <c r="F2419" s="67" t="s">
        <v>3875</v>
      </c>
      <c r="G2419" s="67"/>
      <c r="H2419" s="17">
        <f>SUM(H2417:H2418)</f>
        <v>5.4</v>
      </c>
    </row>
    <row r="2420" spans="1:8" ht="15" customHeight="1" x14ac:dyDescent="0.25">
      <c r="A2420" s="64" t="s">
        <v>3741</v>
      </c>
      <c r="B2420" s="64"/>
      <c r="C2420" s="65" t="s">
        <v>3</v>
      </c>
      <c r="D2420" s="65"/>
      <c r="E2420" s="12" t="s">
        <v>4</v>
      </c>
      <c r="F2420" s="12" t="s">
        <v>3725</v>
      </c>
      <c r="G2420" s="12" t="s">
        <v>3726</v>
      </c>
      <c r="H2420" s="12" t="s">
        <v>3727</v>
      </c>
    </row>
    <row r="2421" spans="1:8" ht="45.95" customHeight="1" x14ac:dyDescent="0.25">
      <c r="A2421" s="13" t="s">
        <v>4001</v>
      </c>
      <c r="B2421" s="14" t="s">
        <v>4002</v>
      </c>
      <c r="C2421" s="66" t="s">
        <v>17</v>
      </c>
      <c r="D2421" s="66"/>
      <c r="E2421" s="13" t="s">
        <v>178</v>
      </c>
      <c r="F2421" s="15">
        <v>1</v>
      </c>
      <c r="G2421" s="16">
        <v>11.49</v>
      </c>
      <c r="H2421" s="16">
        <f>TRUNC(TRUNC(F2421,8)*G2421,2)</f>
        <v>11.49</v>
      </c>
    </row>
    <row r="2422" spans="1:8" ht="15" customHeight="1" x14ac:dyDescent="0.25">
      <c r="A2422" s="8"/>
      <c r="B2422" s="8"/>
      <c r="C2422" s="8"/>
      <c r="D2422" s="8"/>
      <c r="E2422" s="8"/>
      <c r="F2422" s="67" t="s">
        <v>3744</v>
      </c>
      <c r="G2422" s="67"/>
      <c r="H2422" s="17">
        <f>SUM(H2421:H2421)</f>
        <v>11.49</v>
      </c>
    </row>
    <row r="2423" spans="1:8" ht="15" customHeight="1" x14ac:dyDescent="0.25">
      <c r="A2423" s="8"/>
      <c r="B2423" s="8"/>
      <c r="C2423" s="8"/>
      <c r="D2423" s="8"/>
      <c r="E2423" s="8"/>
      <c r="F2423" s="68" t="s">
        <v>3745</v>
      </c>
      <c r="G2423" s="68"/>
      <c r="H2423" s="4">
        <f>ROUND(SUM(H2415,H2419,H2422),2)</f>
        <v>19.39</v>
      </c>
    </row>
    <row r="2424" spans="1:8" ht="9.9499999999999993" customHeight="1" x14ac:dyDescent="0.25">
      <c r="A2424" s="8"/>
      <c r="B2424" s="8"/>
      <c r="C2424" s="8"/>
      <c r="D2424" s="8"/>
      <c r="E2424" s="8"/>
      <c r="F2424" s="62"/>
      <c r="G2424" s="62"/>
      <c r="H2424" s="62"/>
    </row>
    <row r="2425" spans="1:8" ht="20.100000000000001" customHeight="1" x14ac:dyDescent="0.25">
      <c r="A2425" s="63" t="s">
        <v>7283</v>
      </c>
      <c r="B2425" s="63"/>
      <c r="C2425" s="63"/>
      <c r="D2425" s="63"/>
      <c r="E2425" s="63"/>
      <c r="F2425" s="63"/>
      <c r="G2425" s="63"/>
      <c r="H2425" s="63"/>
    </row>
    <row r="2426" spans="1:8" ht="15" customHeight="1" x14ac:dyDescent="0.25">
      <c r="A2426" s="64" t="s">
        <v>3887</v>
      </c>
      <c r="B2426" s="64"/>
      <c r="C2426" s="65" t="s">
        <v>3</v>
      </c>
      <c r="D2426" s="65"/>
      <c r="E2426" s="12" t="s">
        <v>4</v>
      </c>
      <c r="F2426" s="12" t="s">
        <v>3725</v>
      </c>
      <c r="G2426" s="12" t="s">
        <v>3726</v>
      </c>
      <c r="H2426" s="12" t="s">
        <v>3727</v>
      </c>
    </row>
    <row r="2427" spans="1:8" ht="21" customHeight="1" x14ac:dyDescent="0.25">
      <c r="A2427" s="13" t="s">
        <v>7281</v>
      </c>
      <c r="B2427" s="14" t="s">
        <v>7282</v>
      </c>
      <c r="C2427" s="66" t="s">
        <v>17</v>
      </c>
      <c r="D2427" s="66"/>
      <c r="E2427" s="13" t="s">
        <v>178</v>
      </c>
      <c r="F2427" s="15">
        <v>1.0169999999999999</v>
      </c>
      <c r="G2427" s="16">
        <v>2.2799999999999998</v>
      </c>
      <c r="H2427" s="16">
        <f>TRUNC(TRUNC(F2427,8)*G2427,2)</f>
        <v>2.31</v>
      </c>
    </row>
    <row r="2428" spans="1:8" ht="15" customHeight="1" x14ac:dyDescent="0.25">
      <c r="A2428" s="8"/>
      <c r="B2428" s="8"/>
      <c r="C2428" s="8"/>
      <c r="D2428" s="8"/>
      <c r="E2428" s="8"/>
      <c r="F2428" s="67" t="s">
        <v>3896</v>
      </c>
      <c r="G2428" s="67"/>
      <c r="H2428" s="17">
        <f>SUM(H2427:H2427)</f>
        <v>2.31</v>
      </c>
    </row>
    <row r="2429" spans="1:8" ht="15" customHeight="1" x14ac:dyDescent="0.25">
      <c r="A2429" s="64" t="s">
        <v>3872</v>
      </c>
      <c r="B2429" s="64"/>
      <c r="C2429" s="65" t="s">
        <v>3</v>
      </c>
      <c r="D2429" s="65"/>
      <c r="E2429" s="12" t="s">
        <v>4</v>
      </c>
      <c r="F2429" s="12" t="s">
        <v>3725</v>
      </c>
      <c r="G2429" s="12" t="s">
        <v>3726</v>
      </c>
      <c r="H2429" s="12" t="s">
        <v>3727</v>
      </c>
    </row>
    <row r="2430" spans="1:8" ht="21" customHeight="1" x14ac:dyDescent="0.25">
      <c r="A2430" s="13" t="s">
        <v>4267</v>
      </c>
      <c r="B2430" s="14" t="s">
        <v>4268</v>
      </c>
      <c r="C2430" s="66" t="s">
        <v>17</v>
      </c>
      <c r="D2430" s="66"/>
      <c r="E2430" s="13" t="s">
        <v>25</v>
      </c>
      <c r="F2430" s="15">
        <v>0.13400000000000001</v>
      </c>
      <c r="G2430" s="16">
        <v>25.56</v>
      </c>
      <c r="H2430" s="16">
        <f>TRUNC(TRUNC(F2430,8)*G2430,2)</f>
        <v>3.42</v>
      </c>
    </row>
    <row r="2431" spans="1:8" ht="15" customHeight="1" x14ac:dyDescent="0.25">
      <c r="A2431" s="13" t="s">
        <v>4269</v>
      </c>
      <c r="B2431" s="14" t="s">
        <v>4270</v>
      </c>
      <c r="C2431" s="66" t="s">
        <v>17</v>
      </c>
      <c r="D2431" s="66"/>
      <c r="E2431" s="13" t="s">
        <v>25</v>
      </c>
      <c r="F2431" s="15">
        <v>0.13400000000000001</v>
      </c>
      <c r="G2431" s="16">
        <v>33.94</v>
      </c>
      <c r="H2431" s="16">
        <f>TRUNC(TRUNC(F2431,8)*G2431,2)</f>
        <v>4.54</v>
      </c>
    </row>
    <row r="2432" spans="1:8" ht="18" customHeight="1" x14ac:dyDescent="0.25">
      <c r="A2432" s="8"/>
      <c r="B2432" s="8"/>
      <c r="C2432" s="8"/>
      <c r="D2432" s="8"/>
      <c r="E2432" s="8"/>
      <c r="F2432" s="67" t="s">
        <v>3875</v>
      </c>
      <c r="G2432" s="67"/>
      <c r="H2432" s="17">
        <f>SUM(H2430:H2431)</f>
        <v>7.96</v>
      </c>
    </row>
    <row r="2433" spans="1:8" ht="15" customHeight="1" x14ac:dyDescent="0.25">
      <c r="A2433" s="8"/>
      <c r="B2433" s="8"/>
      <c r="C2433" s="8"/>
      <c r="D2433" s="8"/>
      <c r="E2433" s="8"/>
      <c r="F2433" s="68" t="s">
        <v>3745</v>
      </c>
      <c r="G2433" s="68"/>
      <c r="H2433" s="4">
        <f>ROUND(SUM(H2428,H2432),2)</f>
        <v>10.27</v>
      </c>
    </row>
    <row r="2434" spans="1:8" ht="9.9499999999999993" customHeight="1" x14ac:dyDescent="0.25">
      <c r="A2434" s="8"/>
      <c r="B2434" s="8"/>
      <c r="C2434" s="8"/>
      <c r="D2434" s="8"/>
      <c r="E2434" s="8"/>
      <c r="F2434" s="62"/>
      <c r="G2434" s="62"/>
      <c r="H2434" s="62"/>
    </row>
    <row r="2435" spans="1:8" ht="20.100000000000001" customHeight="1" x14ac:dyDescent="0.25">
      <c r="A2435" s="63" t="s">
        <v>7284</v>
      </c>
      <c r="B2435" s="63"/>
      <c r="C2435" s="63"/>
      <c r="D2435" s="63"/>
      <c r="E2435" s="63"/>
      <c r="F2435" s="63"/>
      <c r="G2435" s="63"/>
      <c r="H2435" s="63"/>
    </row>
    <row r="2436" spans="1:8" ht="15" customHeight="1" x14ac:dyDescent="0.25">
      <c r="A2436" s="64" t="s">
        <v>3887</v>
      </c>
      <c r="B2436" s="64"/>
      <c r="C2436" s="65" t="s">
        <v>3</v>
      </c>
      <c r="D2436" s="65"/>
      <c r="E2436" s="12" t="s">
        <v>4</v>
      </c>
      <c r="F2436" s="12" t="s">
        <v>3725</v>
      </c>
      <c r="G2436" s="12" t="s">
        <v>3726</v>
      </c>
      <c r="H2436" s="12" t="s">
        <v>3727</v>
      </c>
    </row>
    <row r="2437" spans="1:8" ht="21" customHeight="1" x14ac:dyDescent="0.25">
      <c r="A2437" s="13" t="s">
        <v>7285</v>
      </c>
      <c r="B2437" s="14" t="s">
        <v>7286</v>
      </c>
      <c r="C2437" s="66" t="s">
        <v>17</v>
      </c>
      <c r="D2437" s="66"/>
      <c r="E2437" s="13" t="s">
        <v>178</v>
      </c>
      <c r="F2437" s="15">
        <v>1.0169999999999999</v>
      </c>
      <c r="G2437" s="16">
        <v>3.48</v>
      </c>
      <c r="H2437" s="16">
        <f>TRUNC(TRUNC(F2437,8)*G2437,2)</f>
        <v>3.53</v>
      </c>
    </row>
    <row r="2438" spans="1:8" ht="15" customHeight="1" x14ac:dyDescent="0.25">
      <c r="A2438" s="8"/>
      <c r="B2438" s="8"/>
      <c r="C2438" s="8"/>
      <c r="D2438" s="8"/>
      <c r="E2438" s="8"/>
      <c r="F2438" s="67" t="s">
        <v>3896</v>
      </c>
      <c r="G2438" s="67"/>
      <c r="H2438" s="17">
        <f>SUM(H2437:H2437)</f>
        <v>3.53</v>
      </c>
    </row>
    <row r="2439" spans="1:8" ht="15" customHeight="1" x14ac:dyDescent="0.25">
      <c r="A2439" s="64" t="s">
        <v>3872</v>
      </c>
      <c r="B2439" s="64"/>
      <c r="C2439" s="65" t="s">
        <v>3</v>
      </c>
      <c r="D2439" s="65"/>
      <c r="E2439" s="12" t="s">
        <v>4</v>
      </c>
      <c r="F2439" s="12" t="s">
        <v>3725</v>
      </c>
      <c r="G2439" s="12" t="s">
        <v>3726</v>
      </c>
      <c r="H2439" s="12" t="s">
        <v>3727</v>
      </c>
    </row>
    <row r="2440" spans="1:8" ht="21" customHeight="1" x14ac:dyDescent="0.25">
      <c r="A2440" s="13" t="s">
        <v>4267</v>
      </c>
      <c r="B2440" s="14" t="s">
        <v>4268</v>
      </c>
      <c r="C2440" s="66" t="s">
        <v>17</v>
      </c>
      <c r="D2440" s="66"/>
      <c r="E2440" s="13" t="s">
        <v>25</v>
      </c>
      <c r="F2440" s="15">
        <v>0.105</v>
      </c>
      <c r="G2440" s="16">
        <v>25.56</v>
      </c>
      <c r="H2440" s="16">
        <f>TRUNC(TRUNC(F2440,8)*G2440,2)</f>
        <v>2.68</v>
      </c>
    </row>
    <row r="2441" spans="1:8" ht="15" customHeight="1" x14ac:dyDescent="0.25">
      <c r="A2441" s="13" t="s">
        <v>4269</v>
      </c>
      <c r="B2441" s="14" t="s">
        <v>4270</v>
      </c>
      <c r="C2441" s="66" t="s">
        <v>17</v>
      </c>
      <c r="D2441" s="66"/>
      <c r="E2441" s="13" t="s">
        <v>25</v>
      </c>
      <c r="F2441" s="15">
        <v>0.105</v>
      </c>
      <c r="G2441" s="16">
        <v>33.94</v>
      </c>
      <c r="H2441" s="16">
        <f>TRUNC(TRUNC(F2441,8)*G2441,2)</f>
        <v>3.56</v>
      </c>
    </row>
    <row r="2442" spans="1:8" ht="18" customHeight="1" x14ac:dyDescent="0.25">
      <c r="A2442" s="8"/>
      <c r="B2442" s="8"/>
      <c r="C2442" s="8"/>
      <c r="D2442" s="8"/>
      <c r="E2442" s="8"/>
      <c r="F2442" s="67" t="s">
        <v>3875</v>
      </c>
      <c r="G2442" s="67"/>
      <c r="H2442" s="17">
        <f>SUM(H2440:H2441)</f>
        <v>6.24</v>
      </c>
    </row>
    <row r="2443" spans="1:8" ht="15" customHeight="1" x14ac:dyDescent="0.25">
      <c r="A2443" s="8"/>
      <c r="B2443" s="8"/>
      <c r="C2443" s="8"/>
      <c r="D2443" s="8"/>
      <c r="E2443" s="8"/>
      <c r="F2443" s="68" t="s">
        <v>3745</v>
      </c>
      <c r="G2443" s="68"/>
      <c r="H2443" s="4">
        <f>ROUND(SUM(H2438,H2442),2)</f>
        <v>9.77</v>
      </c>
    </row>
    <row r="2444" spans="1:8" ht="9.9499999999999993" customHeight="1" x14ac:dyDescent="0.25">
      <c r="A2444" s="8"/>
      <c r="B2444" s="8"/>
      <c r="C2444" s="8"/>
      <c r="D2444" s="8"/>
      <c r="E2444" s="8"/>
      <c r="F2444" s="62"/>
      <c r="G2444" s="62"/>
      <c r="H2444" s="62"/>
    </row>
    <row r="2445" spans="1:8" ht="20.100000000000001" customHeight="1" x14ac:dyDescent="0.25">
      <c r="A2445" s="63" t="s">
        <v>7287</v>
      </c>
      <c r="B2445" s="63"/>
      <c r="C2445" s="63"/>
      <c r="D2445" s="63"/>
      <c r="E2445" s="63"/>
      <c r="F2445" s="63"/>
      <c r="G2445" s="63"/>
      <c r="H2445" s="63"/>
    </row>
    <row r="2446" spans="1:8" ht="15" customHeight="1" x14ac:dyDescent="0.25">
      <c r="A2446" s="64" t="s">
        <v>3887</v>
      </c>
      <c r="B2446" s="64"/>
      <c r="C2446" s="65" t="s">
        <v>3</v>
      </c>
      <c r="D2446" s="65"/>
      <c r="E2446" s="12" t="s">
        <v>4</v>
      </c>
      <c r="F2446" s="12" t="s">
        <v>3725</v>
      </c>
      <c r="G2446" s="12" t="s">
        <v>3726</v>
      </c>
      <c r="H2446" s="12" t="s">
        <v>3727</v>
      </c>
    </row>
    <row r="2447" spans="1:8" ht="21" customHeight="1" x14ac:dyDescent="0.25">
      <c r="A2447" s="13" t="s">
        <v>7285</v>
      </c>
      <c r="B2447" s="14" t="s">
        <v>7286</v>
      </c>
      <c r="C2447" s="66" t="s">
        <v>17</v>
      </c>
      <c r="D2447" s="66"/>
      <c r="E2447" s="13" t="s">
        <v>178</v>
      </c>
      <c r="F2447" s="15">
        <v>1.0169999999999999</v>
      </c>
      <c r="G2447" s="16">
        <v>3.48</v>
      </c>
      <c r="H2447" s="16">
        <f>TRUNC(TRUNC(F2447,8)*G2447,2)</f>
        <v>3.53</v>
      </c>
    </row>
    <row r="2448" spans="1:8" ht="15" customHeight="1" x14ac:dyDescent="0.25">
      <c r="A2448" s="8"/>
      <c r="B2448" s="8"/>
      <c r="C2448" s="8"/>
      <c r="D2448" s="8"/>
      <c r="E2448" s="8"/>
      <c r="F2448" s="67" t="s">
        <v>3896</v>
      </c>
      <c r="G2448" s="67"/>
      <c r="H2448" s="17">
        <f>SUM(H2447:H2447)</f>
        <v>3.53</v>
      </c>
    </row>
    <row r="2449" spans="1:8" ht="15" customHeight="1" x14ac:dyDescent="0.25">
      <c r="A2449" s="64" t="s">
        <v>3872</v>
      </c>
      <c r="B2449" s="64"/>
      <c r="C2449" s="65" t="s">
        <v>3</v>
      </c>
      <c r="D2449" s="65"/>
      <c r="E2449" s="12" t="s">
        <v>4</v>
      </c>
      <c r="F2449" s="12" t="s">
        <v>3725</v>
      </c>
      <c r="G2449" s="12" t="s">
        <v>3726</v>
      </c>
      <c r="H2449" s="12" t="s">
        <v>3727</v>
      </c>
    </row>
    <row r="2450" spans="1:8" ht="21" customHeight="1" x14ac:dyDescent="0.25">
      <c r="A2450" s="13" t="s">
        <v>4267</v>
      </c>
      <c r="B2450" s="14" t="s">
        <v>4268</v>
      </c>
      <c r="C2450" s="66" t="s">
        <v>17</v>
      </c>
      <c r="D2450" s="66"/>
      <c r="E2450" s="13" t="s">
        <v>25</v>
      </c>
      <c r="F2450" s="15">
        <v>0.16300000000000001</v>
      </c>
      <c r="G2450" s="16">
        <v>25.56</v>
      </c>
      <c r="H2450" s="16">
        <f>TRUNC(TRUNC(F2450,8)*G2450,2)</f>
        <v>4.16</v>
      </c>
    </row>
    <row r="2451" spans="1:8" ht="15" customHeight="1" x14ac:dyDescent="0.25">
      <c r="A2451" s="13" t="s">
        <v>4269</v>
      </c>
      <c r="B2451" s="14" t="s">
        <v>4270</v>
      </c>
      <c r="C2451" s="66" t="s">
        <v>17</v>
      </c>
      <c r="D2451" s="66"/>
      <c r="E2451" s="13" t="s">
        <v>25</v>
      </c>
      <c r="F2451" s="15">
        <v>0.16300000000000001</v>
      </c>
      <c r="G2451" s="16">
        <v>33.94</v>
      </c>
      <c r="H2451" s="16">
        <f>TRUNC(TRUNC(F2451,8)*G2451,2)</f>
        <v>5.53</v>
      </c>
    </row>
    <row r="2452" spans="1:8" ht="18" customHeight="1" x14ac:dyDescent="0.25">
      <c r="A2452" s="8"/>
      <c r="B2452" s="8"/>
      <c r="C2452" s="8"/>
      <c r="D2452" s="8"/>
      <c r="E2452" s="8"/>
      <c r="F2452" s="67" t="s">
        <v>3875</v>
      </c>
      <c r="G2452" s="67"/>
      <c r="H2452" s="17">
        <f>SUM(H2450:H2451)</f>
        <v>9.6900000000000013</v>
      </c>
    </row>
    <row r="2453" spans="1:8" ht="15" customHeight="1" x14ac:dyDescent="0.25">
      <c r="A2453" s="8"/>
      <c r="B2453" s="8"/>
      <c r="C2453" s="8"/>
      <c r="D2453" s="8"/>
      <c r="E2453" s="8"/>
      <c r="F2453" s="68" t="s">
        <v>3745</v>
      </c>
      <c r="G2453" s="68"/>
      <c r="H2453" s="4">
        <f>ROUND(SUM(H2448,H2452),2)</f>
        <v>13.22</v>
      </c>
    </row>
    <row r="2454" spans="1:8" ht="9.9499999999999993" customHeight="1" x14ac:dyDescent="0.25">
      <c r="A2454" s="8"/>
      <c r="B2454" s="8"/>
      <c r="C2454" s="8"/>
      <c r="D2454" s="8"/>
      <c r="E2454" s="8"/>
      <c r="F2454" s="62"/>
      <c r="G2454" s="62"/>
      <c r="H2454" s="62"/>
    </row>
    <row r="2455" spans="1:8" ht="20.100000000000001" customHeight="1" x14ac:dyDescent="0.25">
      <c r="A2455" s="63" t="s">
        <v>7288</v>
      </c>
      <c r="B2455" s="63"/>
      <c r="C2455" s="63"/>
      <c r="D2455" s="63"/>
      <c r="E2455" s="63"/>
      <c r="F2455" s="63"/>
      <c r="G2455" s="63"/>
      <c r="H2455" s="63"/>
    </row>
    <row r="2456" spans="1:8" ht="15" customHeight="1" x14ac:dyDescent="0.25">
      <c r="A2456" s="64" t="s">
        <v>3887</v>
      </c>
      <c r="B2456" s="64"/>
      <c r="C2456" s="65" t="s">
        <v>3</v>
      </c>
      <c r="D2456" s="65"/>
      <c r="E2456" s="12" t="s">
        <v>4</v>
      </c>
      <c r="F2456" s="12" t="s">
        <v>3725</v>
      </c>
      <c r="G2456" s="12" t="s">
        <v>3726</v>
      </c>
      <c r="H2456" s="12" t="s">
        <v>3727</v>
      </c>
    </row>
    <row r="2457" spans="1:8" ht="21" customHeight="1" x14ac:dyDescent="0.25">
      <c r="A2457" s="13" t="s">
        <v>4564</v>
      </c>
      <c r="B2457" s="14" t="s">
        <v>4565</v>
      </c>
      <c r="C2457" s="66" t="s">
        <v>17</v>
      </c>
      <c r="D2457" s="66"/>
      <c r="E2457" s="13" t="s">
        <v>72</v>
      </c>
      <c r="F2457" s="15">
        <v>0.15809999999999999</v>
      </c>
      <c r="G2457" s="16">
        <v>14.11</v>
      </c>
      <c r="H2457" s="16">
        <f>TRUNC(TRUNC(F2457,8)*G2457,2)</f>
        <v>2.23</v>
      </c>
    </row>
    <row r="2458" spans="1:8" ht="15" customHeight="1" x14ac:dyDescent="0.25">
      <c r="A2458" s="8"/>
      <c r="B2458" s="8"/>
      <c r="C2458" s="8"/>
      <c r="D2458" s="8"/>
      <c r="E2458" s="8"/>
      <c r="F2458" s="67" t="s">
        <v>3896</v>
      </c>
      <c r="G2458" s="67"/>
      <c r="H2458" s="17">
        <f>SUM(H2457:H2457)</f>
        <v>2.23</v>
      </c>
    </row>
    <row r="2459" spans="1:8" ht="15" customHeight="1" x14ac:dyDescent="0.25">
      <c r="A2459" s="64" t="s">
        <v>3872</v>
      </c>
      <c r="B2459" s="64"/>
      <c r="C2459" s="65" t="s">
        <v>3</v>
      </c>
      <c r="D2459" s="65"/>
      <c r="E2459" s="12" t="s">
        <v>4</v>
      </c>
      <c r="F2459" s="12" t="s">
        <v>3725</v>
      </c>
      <c r="G2459" s="12" t="s">
        <v>3726</v>
      </c>
      <c r="H2459" s="12" t="s">
        <v>3727</v>
      </c>
    </row>
    <row r="2460" spans="1:8" ht="15" customHeight="1" x14ac:dyDescent="0.25">
      <c r="A2460" s="13" t="s">
        <v>3948</v>
      </c>
      <c r="B2460" s="14" t="s">
        <v>3949</v>
      </c>
      <c r="C2460" s="66" t="s">
        <v>17</v>
      </c>
      <c r="D2460" s="66"/>
      <c r="E2460" s="13" t="s">
        <v>25</v>
      </c>
      <c r="F2460" s="15">
        <v>0.40899999999999997</v>
      </c>
      <c r="G2460" s="16">
        <v>33.520000000000003</v>
      </c>
      <c r="H2460" s="16">
        <f>TRUNC(TRUNC(F2460,8)*G2460,2)</f>
        <v>13.7</v>
      </c>
    </row>
    <row r="2461" spans="1:8" ht="15" customHeight="1" x14ac:dyDescent="0.25">
      <c r="A2461" s="13" t="s">
        <v>3899</v>
      </c>
      <c r="B2461" s="14" t="s">
        <v>3900</v>
      </c>
      <c r="C2461" s="66" t="s">
        <v>17</v>
      </c>
      <c r="D2461" s="66"/>
      <c r="E2461" s="13" t="s">
        <v>25</v>
      </c>
      <c r="F2461" s="15">
        <v>0.40899999999999997</v>
      </c>
      <c r="G2461" s="16">
        <v>24.37</v>
      </c>
      <c r="H2461" s="16">
        <f>TRUNC(TRUNC(F2461,8)*G2461,2)</f>
        <v>9.9600000000000009</v>
      </c>
    </row>
    <row r="2462" spans="1:8" ht="18" customHeight="1" x14ac:dyDescent="0.25">
      <c r="A2462" s="8"/>
      <c r="B2462" s="8"/>
      <c r="C2462" s="8"/>
      <c r="D2462" s="8"/>
      <c r="E2462" s="8"/>
      <c r="F2462" s="67" t="s">
        <v>3875</v>
      </c>
      <c r="G2462" s="67"/>
      <c r="H2462" s="17">
        <f>SUM(H2460:H2461)</f>
        <v>23.66</v>
      </c>
    </row>
    <row r="2463" spans="1:8" ht="15" customHeight="1" x14ac:dyDescent="0.25">
      <c r="A2463" s="64" t="s">
        <v>3741</v>
      </c>
      <c r="B2463" s="64"/>
      <c r="C2463" s="65" t="s">
        <v>3</v>
      </c>
      <c r="D2463" s="65"/>
      <c r="E2463" s="12" t="s">
        <v>4</v>
      </c>
      <c r="F2463" s="12" t="s">
        <v>3725</v>
      </c>
      <c r="G2463" s="12" t="s">
        <v>3726</v>
      </c>
      <c r="H2463" s="12" t="s">
        <v>3727</v>
      </c>
    </row>
    <row r="2464" spans="1:8" ht="38.1" customHeight="1" x14ac:dyDescent="0.25">
      <c r="A2464" s="13" t="s">
        <v>4827</v>
      </c>
      <c r="B2464" s="14" t="s">
        <v>4828</v>
      </c>
      <c r="C2464" s="66" t="s">
        <v>17</v>
      </c>
      <c r="D2464" s="66"/>
      <c r="E2464" s="13" t="s">
        <v>76</v>
      </c>
      <c r="F2464" s="15">
        <v>2.93E-2</v>
      </c>
      <c r="G2464" s="16">
        <v>875.75</v>
      </c>
      <c r="H2464" s="16">
        <f>TRUNC(TRUNC(F2464,8)*G2464,2)</f>
        <v>25.65</v>
      </c>
    </row>
    <row r="2465" spans="1:8" ht="15" customHeight="1" x14ac:dyDescent="0.25">
      <c r="A2465" s="8"/>
      <c r="B2465" s="8"/>
      <c r="C2465" s="8"/>
      <c r="D2465" s="8"/>
      <c r="E2465" s="8"/>
      <c r="F2465" s="67" t="s">
        <v>3744</v>
      </c>
      <c r="G2465" s="67"/>
      <c r="H2465" s="17">
        <f>SUM(H2464:H2464)</f>
        <v>25.65</v>
      </c>
    </row>
    <row r="2466" spans="1:8" ht="15" customHeight="1" x14ac:dyDescent="0.25">
      <c r="A2466" s="8"/>
      <c r="B2466" s="8"/>
      <c r="C2466" s="8"/>
      <c r="D2466" s="8"/>
      <c r="E2466" s="8"/>
      <c r="F2466" s="68" t="s">
        <v>3745</v>
      </c>
      <c r="G2466" s="68"/>
      <c r="H2466" s="4">
        <f>ROUND(SUM(H2458,H2462,H2465),2)</f>
        <v>51.54</v>
      </c>
    </row>
    <row r="2467" spans="1:8" ht="9.9499999999999993" customHeight="1" x14ac:dyDescent="0.25">
      <c r="A2467" s="8"/>
      <c r="B2467" s="8"/>
      <c r="C2467" s="8"/>
      <c r="D2467" s="8"/>
      <c r="E2467" s="8"/>
      <c r="F2467" s="62"/>
      <c r="G2467" s="62"/>
      <c r="H2467" s="62"/>
    </row>
    <row r="2468" spans="1:8" ht="20.100000000000001" customHeight="1" x14ac:dyDescent="0.25">
      <c r="A2468" s="63" t="s">
        <v>5248</v>
      </c>
      <c r="B2468" s="63"/>
      <c r="C2468" s="63"/>
      <c r="D2468" s="63"/>
      <c r="E2468" s="63"/>
      <c r="F2468" s="63"/>
      <c r="G2468" s="63"/>
      <c r="H2468" s="63"/>
    </row>
    <row r="2469" spans="1:8" ht="15" customHeight="1" x14ac:dyDescent="0.25">
      <c r="A2469" s="64" t="s">
        <v>3887</v>
      </c>
      <c r="B2469" s="64"/>
      <c r="C2469" s="65" t="s">
        <v>3</v>
      </c>
      <c r="D2469" s="65"/>
      <c r="E2469" s="12" t="s">
        <v>4</v>
      </c>
      <c r="F2469" s="12" t="s">
        <v>3725</v>
      </c>
      <c r="G2469" s="12" t="s">
        <v>3726</v>
      </c>
      <c r="H2469" s="12" t="s">
        <v>3727</v>
      </c>
    </row>
    <row r="2470" spans="1:8" ht="21" customHeight="1" x14ac:dyDescent="0.25">
      <c r="A2470" s="13" t="s">
        <v>4564</v>
      </c>
      <c r="B2470" s="14" t="s">
        <v>4565</v>
      </c>
      <c r="C2470" s="66" t="s">
        <v>17</v>
      </c>
      <c r="D2470" s="66"/>
      <c r="E2470" s="13" t="s">
        <v>72</v>
      </c>
      <c r="F2470" s="15">
        <v>0.13880000000000001</v>
      </c>
      <c r="G2470" s="16">
        <v>14.11</v>
      </c>
      <c r="H2470" s="16">
        <f>TRUNC(TRUNC(F2470,8)*G2470,2)</f>
        <v>1.95</v>
      </c>
    </row>
    <row r="2471" spans="1:8" ht="15" customHeight="1" x14ac:dyDescent="0.25">
      <c r="A2471" s="8"/>
      <c r="B2471" s="8"/>
      <c r="C2471" s="8"/>
      <c r="D2471" s="8"/>
      <c r="E2471" s="8"/>
      <c r="F2471" s="67" t="s">
        <v>3896</v>
      </c>
      <c r="G2471" s="67"/>
      <c r="H2471" s="17">
        <f>SUM(H2470:H2470)</f>
        <v>1.95</v>
      </c>
    </row>
    <row r="2472" spans="1:8" ht="15" customHeight="1" x14ac:dyDescent="0.25">
      <c r="A2472" s="64" t="s">
        <v>3872</v>
      </c>
      <c r="B2472" s="64"/>
      <c r="C2472" s="65" t="s">
        <v>3</v>
      </c>
      <c r="D2472" s="65"/>
      <c r="E2472" s="12" t="s">
        <v>4</v>
      </c>
      <c r="F2472" s="12" t="s">
        <v>3725</v>
      </c>
      <c r="G2472" s="12" t="s">
        <v>3726</v>
      </c>
      <c r="H2472" s="12" t="s">
        <v>3727</v>
      </c>
    </row>
    <row r="2473" spans="1:8" ht="15" customHeight="1" x14ac:dyDescent="0.25">
      <c r="A2473" s="13" t="s">
        <v>3948</v>
      </c>
      <c r="B2473" s="14" t="s">
        <v>3949</v>
      </c>
      <c r="C2473" s="66" t="s">
        <v>17</v>
      </c>
      <c r="D2473" s="66"/>
      <c r="E2473" s="13" t="s">
        <v>25</v>
      </c>
      <c r="F2473" s="15">
        <v>0.67900000000000005</v>
      </c>
      <c r="G2473" s="16">
        <v>33.520000000000003</v>
      </c>
      <c r="H2473" s="16">
        <f>TRUNC(TRUNC(F2473,8)*G2473,2)</f>
        <v>22.76</v>
      </c>
    </row>
    <row r="2474" spans="1:8" ht="15" customHeight="1" x14ac:dyDescent="0.25">
      <c r="A2474" s="13" t="s">
        <v>3899</v>
      </c>
      <c r="B2474" s="14" t="s">
        <v>3900</v>
      </c>
      <c r="C2474" s="66" t="s">
        <v>17</v>
      </c>
      <c r="D2474" s="66"/>
      <c r="E2474" s="13" t="s">
        <v>25</v>
      </c>
      <c r="F2474" s="15">
        <v>0.67900000000000005</v>
      </c>
      <c r="G2474" s="16">
        <v>24.37</v>
      </c>
      <c r="H2474" s="16">
        <f>TRUNC(TRUNC(F2474,8)*G2474,2)</f>
        <v>16.54</v>
      </c>
    </row>
    <row r="2475" spans="1:8" ht="18" customHeight="1" x14ac:dyDescent="0.25">
      <c r="A2475" s="8"/>
      <c r="B2475" s="8"/>
      <c r="C2475" s="8"/>
      <c r="D2475" s="8"/>
      <c r="E2475" s="8"/>
      <c r="F2475" s="67" t="s">
        <v>3875</v>
      </c>
      <c r="G2475" s="67"/>
      <c r="H2475" s="17">
        <f>SUM(H2473:H2474)</f>
        <v>39.299999999999997</v>
      </c>
    </row>
    <row r="2476" spans="1:8" ht="15" customHeight="1" x14ac:dyDescent="0.25">
      <c r="A2476" s="64" t="s">
        <v>3741</v>
      </c>
      <c r="B2476" s="64"/>
      <c r="C2476" s="65" t="s">
        <v>3</v>
      </c>
      <c r="D2476" s="65"/>
      <c r="E2476" s="12" t="s">
        <v>4</v>
      </c>
      <c r="F2476" s="12" t="s">
        <v>3725</v>
      </c>
      <c r="G2476" s="12" t="s">
        <v>3726</v>
      </c>
      <c r="H2476" s="12" t="s">
        <v>3727</v>
      </c>
    </row>
    <row r="2477" spans="1:8" ht="38.1" customHeight="1" x14ac:dyDescent="0.25">
      <c r="A2477" s="13" t="s">
        <v>4827</v>
      </c>
      <c r="B2477" s="14" t="s">
        <v>4828</v>
      </c>
      <c r="C2477" s="66" t="s">
        <v>17</v>
      </c>
      <c r="D2477" s="66"/>
      <c r="E2477" s="13" t="s">
        <v>76</v>
      </c>
      <c r="F2477" s="15">
        <v>3.1399999999999997E-2</v>
      </c>
      <c r="G2477" s="16">
        <v>875.75</v>
      </c>
      <c r="H2477" s="16">
        <f>TRUNC(TRUNC(F2477,8)*G2477,2)</f>
        <v>27.49</v>
      </c>
    </row>
    <row r="2478" spans="1:8" ht="15" customHeight="1" x14ac:dyDescent="0.25">
      <c r="A2478" s="8"/>
      <c r="B2478" s="8"/>
      <c r="C2478" s="8"/>
      <c r="D2478" s="8"/>
      <c r="E2478" s="8"/>
      <c r="F2478" s="67" t="s">
        <v>3744</v>
      </c>
      <c r="G2478" s="67"/>
      <c r="H2478" s="17">
        <f>SUM(H2477:H2477)</f>
        <v>27.49</v>
      </c>
    </row>
    <row r="2479" spans="1:8" ht="15" customHeight="1" x14ac:dyDescent="0.25">
      <c r="A2479" s="8"/>
      <c r="B2479" s="8"/>
      <c r="C2479" s="8"/>
      <c r="D2479" s="8"/>
      <c r="E2479" s="8"/>
      <c r="F2479" s="68" t="s">
        <v>3745</v>
      </c>
      <c r="G2479" s="68"/>
      <c r="H2479" s="4">
        <f>ROUND(SUM(H2471,H2475,H2478),2)</f>
        <v>68.739999999999995</v>
      </c>
    </row>
    <row r="2480" spans="1:8" ht="9.9499999999999993" customHeight="1" x14ac:dyDescent="0.25">
      <c r="A2480" s="8"/>
      <c r="B2480" s="8"/>
      <c r="C2480" s="8"/>
      <c r="D2480" s="8"/>
      <c r="E2480" s="8"/>
      <c r="F2480" s="62"/>
      <c r="G2480" s="62"/>
      <c r="H2480" s="62"/>
    </row>
    <row r="2481" spans="1:8" ht="20.100000000000001" customHeight="1" x14ac:dyDescent="0.25">
      <c r="A2481" s="63" t="s">
        <v>7289</v>
      </c>
      <c r="B2481" s="63"/>
      <c r="C2481" s="63"/>
      <c r="D2481" s="63"/>
      <c r="E2481" s="63"/>
      <c r="F2481" s="63"/>
      <c r="G2481" s="63"/>
      <c r="H2481" s="63"/>
    </row>
    <row r="2482" spans="1:8" ht="15" customHeight="1" x14ac:dyDescent="0.25">
      <c r="A2482" s="64" t="s">
        <v>3724</v>
      </c>
      <c r="B2482" s="64"/>
      <c r="C2482" s="65" t="s">
        <v>3</v>
      </c>
      <c r="D2482" s="65"/>
      <c r="E2482" s="12" t="s">
        <v>4</v>
      </c>
      <c r="F2482" s="12" t="s">
        <v>3725</v>
      </c>
      <c r="G2482" s="12" t="s">
        <v>3726</v>
      </c>
      <c r="H2482" s="12" t="s">
        <v>3727</v>
      </c>
    </row>
    <row r="2483" spans="1:8" ht="21" customHeight="1" x14ac:dyDescent="0.25">
      <c r="A2483" s="13" t="s">
        <v>3798</v>
      </c>
      <c r="B2483" s="14" t="s">
        <v>3799</v>
      </c>
      <c r="C2483" s="66" t="s">
        <v>17</v>
      </c>
      <c r="D2483" s="66"/>
      <c r="E2483" s="13" t="s">
        <v>25</v>
      </c>
      <c r="F2483" s="15">
        <v>1</v>
      </c>
      <c r="G2483" s="16">
        <v>4.5199999999999996</v>
      </c>
      <c r="H2483" s="16">
        <f t="shared" ref="H2483:H2488" si="16">TRUNC(TRUNC(F2483,8)*G2483,2)</f>
        <v>4.5199999999999996</v>
      </c>
    </row>
    <row r="2484" spans="1:8" ht="21" customHeight="1" x14ac:dyDescent="0.25">
      <c r="A2484" s="13" t="s">
        <v>6787</v>
      </c>
      <c r="B2484" s="14" t="s">
        <v>6788</v>
      </c>
      <c r="C2484" s="66" t="s">
        <v>17</v>
      </c>
      <c r="D2484" s="66"/>
      <c r="E2484" s="13" t="s">
        <v>25</v>
      </c>
      <c r="F2484" s="15">
        <v>1</v>
      </c>
      <c r="G2484" s="16">
        <v>1.1299999999999999</v>
      </c>
      <c r="H2484" s="16">
        <f t="shared" si="16"/>
        <v>1.1299999999999999</v>
      </c>
    </row>
    <row r="2485" spans="1:8" ht="21" customHeight="1" x14ac:dyDescent="0.25">
      <c r="A2485" s="13" t="s">
        <v>3754</v>
      </c>
      <c r="B2485" s="14" t="s">
        <v>3755</v>
      </c>
      <c r="C2485" s="66" t="s">
        <v>17</v>
      </c>
      <c r="D2485" s="66"/>
      <c r="E2485" s="13" t="s">
        <v>25</v>
      </c>
      <c r="F2485" s="15">
        <v>1</v>
      </c>
      <c r="G2485" s="16">
        <v>1.43</v>
      </c>
      <c r="H2485" s="16">
        <f t="shared" si="16"/>
        <v>1.43</v>
      </c>
    </row>
    <row r="2486" spans="1:8" ht="21" customHeight="1" x14ac:dyDescent="0.25">
      <c r="A2486" s="13" t="s">
        <v>6789</v>
      </c>
      <c r="B2486" s="14" t="s">
        <v>6790</v>
      </c>
      <c r="C2486" s="66" t="s">
        <v>17</v>
      </c>
      <c r="D2486" s="66"/>
      <c r="E2486" s="13" t="s">
        <v>25</v>
      </c>
      <c r="F2486" s="15">
        <v>1</v>
      </c>
      <c r="G2486" s="16">
        <v>0.31</v>
      </c>
      <c r="H2486" s="16">
        <f t="shared" si="16"/>
        <v>0.31</v>
      </c>
    </row>
    <row r="2487" spans="1:8" ht="21" customHeight="1" x14ac:dyDescent="0.25">
      <c r="A2487" s="13" t="s">
        <v>3758</v>
      </c>
      <c r="B2487" s="14" t="s">
        <v>3759</v>
      </c>
      <c r="C2487" s="66" t="s">
        <v>17</v>
      </c>
      <c r="D2487" s="66"/>
      <c r="E2487" s="13" t="s">
        <v>25</v>
      </c>
      <c r="F2487" s="15">
        <v>1</v>
      </c>
      <c r="G2487" s="16">
        <v>0.08</v>
      </c>
      <c r="H2487" s="16">
        <f t="shared" si="16"/>
        <v>0.08</v>
      </c>
    </row>
    <row r="2488" spans="1:8" ht="21" customHeight="1" x14ac:dyDescent="0.25">
      <c r="A2488" s="13" t="s">
        <v>3804</v>
      </c>
      <c r="B2488" s="14" t="s">
        <v>3805</v>
      </c>
      <c r="C2488" s="66" t="s">
        <v>17</v>
      </c>
      <c r="D2488" s="66"/>
      <c r="E2488" s="13" t="s">
        <v>25</v>
      </c>
      <c r="F2488" s="15">
        <v>1</v>
      </c>
      <c r="G2488" s="16">
        <v>0.85</v>
      </c>
      <c r="H2488" s="16">
        <f t="shared" si="16"/>
        <v>0.85</v>
      </c>
    </row>
    <row r="2489" spans="1:8" ht="15" customHeight="1" x14ac:dyDescent="0.25">
      <c r="A2489" s="8"/>
      <c r="B2489" s="8"/>
      <c r="C2489" s="8"/>
      <c r="D2489" s="8"/>
      <c r="E2489" s="8"/>
      <c r="F2489" s="67" t="s">
        <v>3736</v>
      </c>
      <c r="G2489" s="67"/>
      <c r="H2489" s="17">
        <f>SUM(H2483:H2488)</f>
        <v>8.3199999999999985</v>
      </c>
    </row>
    <row r="2490" spans="1:8" ht="15" customHeight="1" x14ac:dyDescent="0.25">
      <c r="A2490" s="64" t="s">
        <v>3737</v>
      </c>
      <c r="B2490" s="64"/>
      <c r="C2490" s="65" t="s">
        <v>3</v>
      </c>
      <c r="D2490" s="65"/>
      <c r="E2490" s="12" t="s">
        <v>4</v>
      </c>
      <c r="F2490" s="12" t="s">
        <v>3725</v>
      </c>
      <c r="G2490" s="12" t="s">
        <v>3726</v>
      </c>
      <c r="H2490" s="12" t="s">
        <v>3727</v>
      </c>
    </row>
    <row r="2491" spans="1:8" ht="15" customHeight="1" x14ac:dyDescent="0.25">
      <c r="A2491" s="13" t="s">
        <v>7131</v>
      </c>
      <c r="B2491" s="14" t="s">
        <v>7132</v>
      </c>
      <c r="C2491" s="66" t="s">
        <v>17</v>
      </c>
      <c r="D2491" s="66"/>
      <c r="E2491" s="13" t="s">
        <v>25</v>
      </c>
      <c r="F2491" s="15">
        <v>1</v>
      </c>
      <c r="G2491" s="16">
        <v>24.05</v>
      </c>
      <c r="H2491" s="16">
        <f>TRUNC(TRUNC(F2491,8)*G2491,2)</f>
        <v>24.05</v>
      </c>
    </row>
    <row r="2492" spans="1:8" ht="15" customHeight="1" x14ac:dyDescent="0.25">
      <c r="A2492" s="8"/>
      <c r="B2492" s="8"/>
      <c r="C2492" s="8"/>
      <c r="D2492" s="8"/>
      <c r="E2492" s="8"/>
      <c r="F2492" s="67" t="s">
        <v>3740</v>
      </c>
      <c r="G2492" s="67"/>
      <c r="H2492" s="17">
        <f>SUM(H2491:H2491)</f>
        <v>24.05</v>
      </c>
    </row>
    <row r="2493" spans="1:8" ht="15" customHeight="1" x14ac:dyDescent="0.25">
      <c r="A2493" s="64" t="s">
        <v>3741</v>
      </c>
      <c r="B2493" s="64"/>
      <c r="C2493" s="65" t="s">
        <v>3</v>
      </c>
      <c r="D2493" s="65"/>
      <c r="E2493" s="12" t="s">
        <v>4</v>
      </c>
      <c r="F2493" s="12" t="s">
        <v>3725</v>
      </c>
      <c r="G2493" s="12" t="s">
        <v>3726</v>
      </c>
      <c r="H2493" s="12" t="s">
        <v>3727</v>
      </c>
    </row>
    <row r="2494" spans="1:8" ht="21" customHeight="1" x14ac:dyDescent="0.25">
      <c r="A2494" s="13" t="s">
        <v>7290</v>
      </c>
      <c r="B2494" s="14" t="s">
        <v>7291</v>
      </c>
      <c r="C2494" s="66" t="s">
        <v>17</v>
      </c>
      <c r="D2494" s="66"/>
      <c r="E2494" s="13" t="s">
        <v>25</v>
      </c>
      <c r="F2494" s="15">
        <v>1</v>
      </c>
      <c r="G2494" s="16">
        <v>0.43</v>
      </c>
      <c r="H2494" s="16">
        <f>TRUNC(TRUNC(F2494,8)*G2494,2)</f>
        <v>0.43</v>
      </c>
    </row>
    <row r="2495" spans="1:8" ht="15" customHeight="1" x14ac:dyDescent="0.25">
      <c r="A2495" s="8"/>
      <c r="B2495" s="8"/>
      <c r="C2495" s="8"/>
      <c r="D2495" s="8"/>
      <c r="E2495" s="8"/>
      <c r="F2495" s="67" t="s">
        <v>3744</v>
      </c>
      <c r="G2495" s="67"/>
      <c r="H2495" s="17">
        <f>SUM(H2494:H2494)</f>
        <v>0.43</v>
      </c>
    </row>
    <row r="2496" spans="1:8" ht="15" customHeight="1" x14ac:dyDescent="0.25">
      <c r="A2496" s="8"/>
      <c r="B2496" s="8"/>
      <c r="C2496" s="8"/>
      <c r="D2496" s="8"/>
      <c r="E2496" s="8"/>
      <c r="F2496" s="68" t="s">
        <v>3745</v>
      </c>
      <c r="G2496" s="68"/>
      <c r="H2496" s="4">
        <f>ROUND(SUM(H2489,H2492,H2495),2)</f>
        <v>32.799999999999997</v>
      </c>
    </row>
    <row r="2497" spans="1:8" ht="9.9499999999999993" customHeight="1" x14ac:dyDescent="0.25">
      <c r="A2497" s="8"/>
      <c r="B2497" s="8"/>
      <c r="C2497" s="8"/>
      <c r="D2497" s="8"/>
      <c r="E2497" s="8"/>
      <c r="F2497" s="62"/>
      <c r="G2497" s="62"/>
      <c r="H2497" s="62"/>
    </row>
    <row r="2498" spans="1:8" ht="20.100000000000001" customHeight="1" x14ac:dyDescent="0.25">
      <c r="A2498" s="63" t="s">
        <v>7292</v>
      </c>
      <c r="B2498" s="63"/>
      <c r="C2498" s="63"/>
      <c r="D2498" s="63"/>
      <c r="E2498" s="63"/>
      <c r="F2498" s="63"/>
      <c r="G2498" s="63"/>
      <c r="H2498" s="63"/>
    </row>
    <row r="2499" spans="1:8" ht="15" customHeight="1" x14ac:dyDescent="0.25">
      <c r="A2499" s="64" t="s">
        <v>3724</v>
      </c>
      <c r="B2499" s="64"/>
      <c r="C2499" s="65" t="s">
        <v>3</v>
      </c>
      <c r="D2499" s="65"/>
      <c r="E2499" s="12" t="s">
        <v>4</v>
      </c>
      <c r="F2499" s="12" t="s">
        <v>3725</v>
      </c>
      <c r="G2499" s="12" t="s">
        <v>3726</v>
      </c>
      <c r="H2499" s="12" t="s">
        <v>3727</v>
      </c>
    </row>
    <row r="2500" spans="1:8" ht="21" customHeight="1" x14ac:dyDescent="0.25">
      <c r="A2500" s="13" t="s">
        <v>7293</v>
      </c>
      <c r="B2500" s="14" t="s">
        <v>7294</v>
      </c>
      <c r="C2500" s="66" t="s">
        <v>17</v>
      </c>
      <c r="D2500" s="66"/>
      <c r="E2500" s="13" t="s">
        <v>25</v>
      </c>
      <c r="F2500" s="15">
        <v>1</v>
      </c>
      <c r="G2500" s="16">
        <v>1.28</v>
      </c>
      <c r="H2500" s="16">
        <f>TRUNC(TRUNC(F2500,8)*G2500,2)</f>
        <v>1.28</v>
      </c>
    </row>
    <row r="2501" spans="1:8" ht="21" customHeight="1" x14ac:dyDescent="0.25">
      <c r="A2501" s="13" t="s">
        <v>3754</v>
      </c>
      <c r="B2501" s="14" t="s">
        <v>3755</v>
      </c>
      <c r="C2501" s="66" t="s">
        <v>17</v>
      </c>
      <c r="D2501" s="66"/>
      <c r="E2501" s="13" t="s">
        <v>25</v>
      </c>
      <c r="F2501" s="15">
        <v>1</v>
      </c>
      <c r="G2501" s="16">
        <v>1.43</v>
      </c>
      <c r="H2501" s="16">
        <f>TRUNC(TRUNC(F2501,8)*G2501,2)</f>
        <v>1.43</v>
      </c>
    </row>
    <row r="2502" spans="1:8" ht="21" customHeight="1" x14ac:dyDescent="0.25">
      <c r="A2502" s="13" t="s">
        <v>7295</v>
      </c>
      <c r="B2502" s="14" t="s">
        <v>7296</v>
      </c>
      <c r="C2502" s="66" t="s">
        <v>17</v>
      </c>
      <c r="D2502" s="66"/>
      <c r="E2502" s="13" t="s">
        <v>25</v>
      </c>
      <c r="F2502" s="15">
        <v>1</v>
      </c>
      <c r="G2502" s="16">
        <v>0.08</v>
      </c>
      <c r="H2502" s="16">
        <f>TRUNC(TRUNC(F2502,8)*G2502,2)</f>
        <v>0.08</v>
      </c>
    </row>
    <row r="2503" spans="1:8" ht="21" customHeight="1" x14ac:dyDescent="0.25">
      <c r="A2503" s="13" t="s">
        <v>3758</v>
      </c>
      <c r="B2503" s="14" t="s">
        <v>3759</v>
      </c>
      <c r="C2503" s="66" t="s">
        <v>17</v>
      </c>
      <c r="D2503" s="66"/>
      <c r="E2503" s="13" t="s">
        <v>25</v>
      </c>
      <c r="F2503" s="15">
        <v>1</v>
      </c>
      <c r="G2503" s="16">
        <v>0.08</v>
      </c>
      <c r="H2503" s="16">
        <f>TRUNC(TRUNC(F2503,8)*G2503,2)</f>
        <v>0.08</v>
      </c>
    </row>
    <row r="2504" spans="1:8" ht="15" customHeight="1" x14ac:dyDescent="0.25">
      <c r="A2504" s="8"/>
      <c r="B2504" s="8"/>
      <c r="C2504" s="8"/>
      <c r="D2504" s="8"/>
      <c r="E2504" s="8"/>
      <c r="F2504" s="67" t="s">
        <v>3736</v>
      </c>
      <c r="G2504" s="67"/>
      <c r="H2504" s="17">
        <f>SUM(H2500:H2503)</f>
        <v>2.87</v>
      </c>
    </row>
    <row r="2505" spans="1:8" ht="15" customHeight="1" x14ac:dyDescent="0.25">
      <c r="A2505" s="64" t="s">
        <v>3737</v>
      </c>
      <c r="B2505" s="64"/>
      <c r="C2505" s="65" t="s">
        <v>3</v>
      </c>
      <c r="D2505" s="65"/>
      <c r="E2505" s="12" t="s">
        <v>4</v>
      </c>
      <c r="F2505" s="12" t="s">
        <v>3725</v>
      </c>
      <c r="G2505" s="12" t="s">
        <v>3726</v>
      </c>
      <c r="H2505" s="12" t="s">
        <v>3727</v>
      </c>
    </row>
    <row r="2506" spans="1:8" ht="15" customHeight="1" x14ac:dyDescent="0.25">
      <c r="A2506" s="13" t="s">
        <v>7134</v>
      </c>
      <c r="B2506" s="14" t="s">
        <v>7135</v>
      </c>
      <c r="C2506" s="66" t="s">
        <v>17</v>
      </c>
      <c r="D2506" s="66"/>
      <c r="E2506" s="13" t="s">
        <v>25</v>
      </c>
      <c r="F2506" s="15">
        <v>1</v>
      </c>
      <c r="G2506" s="16">
        <v>37.22</v>
      </c>
      <c r="H2506" s="16">
        <f>TRUNC(TRUNC(F2506,8)*G2506,2)</f>
        <v>37.22</v>
      </c>
    </row>
    <row r="2507" spans="1:8" ht="15" customHeight="1" x14ac:dyDescent="0.25">
      <c r="A2507" s="8"/>
      <c r="B2507" s="8"/>
      <c r="C2507" s="8"/>
      <c r="D2507" s="8"/>
      <c r="E2507" s="8"/>
      <c r="F2507" s="67" t="s">
        <v>3740</v>
      </c>
      <c r="G2507" s="67"/>
      <c r="H2507" s="17">
        <f>SUM(H2506:H2506)</f>
        <v>37.22</v>
      </c>
    </row>
    <row r="2508" spans="1:8" ht="15" customHeight="1" x14ac:dyDescent="0.25">
      <c r="A2508" s="64" t="s">
        <v>3741</v>
      </c>
      <c r="B2508" s="64"/>
      <c r="C2508" s="65" t="s">
        <v>3</v>
      </c>
      <c r="D2508" s="65"/>
      <c r="E2508" s="12" t="s">
        <v>4</v>
      </c>
      <c r="F2508" s="12" t="s">
        <v>3725</v>
      </c>
      <c r="G2508" s="12" t="s">
        <v>3726</v>
      </c>
      <c r="H2508" s="12" t="s">
        <v>3727</v>
      </c>
    </row>
    <row r="2509" spans="1:8" ht="21" customHeight="1" x14ac:dyDescent="0.25">
      <c r="A2509" s="13" t="s">
        <v>7297</v>
      </c>
      <c r="B2509" s="14" t="s">
        <v>7298</v>
      </c>
      <c r="C2509" s="66" t="s">
        <v>17</v>
      </c>
      <c r="D2509" s="66"/>
      <c r="E2509" s="13" t="s">
        <v>25</v>
      </c>
      <c r="F2509" s="15">
        <v>1</v>
      </c>
      <c r="G2509" s="16">
        <v>0.78</v>
      </c>
      <c r="H2509" s="16">
        <f>TRUNC(TRUNC(F2509,8)*G2509,2)</f>
        <v>0.78</v>
      </c>
    </row>
    <row r="2510" spans="1:8" ht="15" customHeight="1" x14ac:dyDescent="0.25">
      <c r="A2510" s="8"/>
      <c r="B2510" s="8"/>
      <c r="C2510" s="8"/>
      <c r="D2510" s="8"/>
      <c r="E2510" s="8"/>
      <c r="F2510" s="67" t="s">
        <v>3744</v>
      </c>
      <c r="G2510" s="67"/>
      <c r="H2510" s="17">
        <f>SUM(H2509:H2509)</f>
        <v>0.78</v>
      </c>
    </row>
    <row r="2511" spans="1:8" ht="15" customHeight="1" x14ac:dyDescent="0.25">
      <c r="A2511" s="8"/>
      <c r="B2511" s="8"/>
      <c r="C2511" s="8"/>
      <c r="D2511" s="8"/>
      <c r="E2511" s="8"/>
      <c r="F2511" s="68" t="s">
        <v>3745</v>
      </c>
      <c r="G2511" s="68"/>
      <c r="H2511" s="4">
        <f>ROUND(SUM(H2504,H2507,H2510),2)</f>
        <v>40.869999999999997</v>
      </c>
    </row>
    <row r="2512" spans="1:8" ht="9.9499999999999993" customHeight="1" x14ac:dyDescent="0.25">
      <c r="A2512" s="8"/>
      <c r="B2512" s="8"/>
      <c r="C2512" s="8"/>
      <c r="D2512" s="8"/>
      <c r="E2512" s="8"/>
      <c r="F2512" s="62"/>
      <c r="G2512" s="62"/>
      <c r="H2512" s="62"/>
    </row>
    <row r="2513" spans="1:8" ht="20.100000000000001" customHeight="1" x14ac:dyDescent="0.25">
      <c r="A2513" s="63" t="s">
        <v>7299</v>
      </c>
      <c r="B2513" s="63"/>
      <c r="C2513" s="63"/>
      <c r="D2513" s="63"/>
      <c r="E2513" s="63"/>
      <c r="F2513" s="63"/>
      <c r="G2513" s="63"/>
      <c r="H2513" s="63"/>
    </row>
    <row r="2514" spans="1:8" ht="15" customHeight="1" x14ac:dyDescent="0.25">
      <c r="A2514" s="64" t="s">
        <v>3887</v>
      </c>
      <c r="B2514" s="64"/>
      <c r="C2514" s="65" t="s">
        <v>3</v>
      </c>
      <c r="D2514" s="65"/>
      <c r="E2514" s="12" t="s">
        <v>4</v>
      </c>
      <c r="F2514" s="12" t="s">
        <v>3725</v>
      </c>
      <c r="G2514" s="12" t="s">
        <v>3726</v>
      </c>
      <c r="H2514" s="12" t="s">
        <v>3727</v>
      </c>
    </row>
    <row r="2515" spans="1:8" ht="15" customHeight="1" x14ac:dyDescent="0.25">
      <c r="A2515" s="13" t="s">
        <v>7300</v>
      </c>
      <c r="B2515" s="14" t="s">
        <v>7301</v>
      </c>
      <c r="C2515" s="66" t="s">
        <v>17</v>
      </c>
      <c r="D2515" s="66"/>
      <c r="E2515" s="13" t="s">
        <v>61</v>
      </c>
      <c r="F2515" s="15">
        <v>1</v>
      </c>
      <c r="G2515" s="16">
        <v>37.33</v>
      </c>
      <c r="H2515" s="16">
        <f>TRUNC(TRUNC(F2515,8)*G2515,2)</f>
        <v>37.33</v>
      </c>
    </row>
    <row r="2516" spans="1:8" ht="21" customHeight="1" x14ac:dyDescent="0.25">
      <c r="A2516" s="13" t="s">
        <v>5189</v>
      </c>
      <c r="B2516" s="14" t="s">
        <v>5190</v>
      </c>
      <c r="C2516" s="66" t="s">
        <v>17</v>
      </c>
      <c r="D2516" s="66"/>
      <c r="E2516" s="13" t="s">
        <v>61</v>
      </c>
      <c r="F2516" s="15">
        <v>2.1000000000000001E-2</v>
      </c>
      <c r="G2516" s="16">
        <v>3.76</v>
      </c>
      <c r="H2516" s="16">
        <f>TRUNC(TRUNC(F2516,8)*G2516,2)</f>
        <v>7.0000000000000007E-2</v>
      </c>
    </row>
    <row r="2517" spans="1:8" ht="15" customHeight="1" x14ac:dyDescent="0.25">
      <c r="A2517" s="8"/>
      <c r="B2517" s="8"/>
      <c r="C2517" s="8"/>
      <c r="D2517" s="8"/>
      <c r="E2517" s="8"/>
      <c r="F2517" s="67" t="s">
        <v>3896</v>
      </c>
      <c r="G2517" s="67"/>
      <c r="H2517" s="17">
        <f>SUM(H2515:H2516)</f>
        <v>37.4</v>
      </c>
    </row>
    <row r="2518" spans="1:8" ht="15" customHeight="1" x14ac:dyDescent="0.25">
      <c r="A2518" s="64" t="s">
        <v>3872</v>
      </c>
      <c r="B2518" s="64"/>
      <c r="C2518" s="65" t="s">
        <v>3</v>
      </c>
      <c r="D2518" s="65"/>
      <c r="E2518" s="12" t="s">
        <v>4</v>
      </c>
      <c r="F2518" s="12" t="s">
        <v>3725</v>
      </c>
      <c r="G2518" s="12" t="s">
        <v>3726</v>
      </c>
      <c r="H2518" s="12" t="s">
        <v>3727</v>
      </c>
    </row>
    <row r="2519" spans="1:8" ht="21" customHeight="1" x14ac:dyDescent="0.25">
      <c r="A2519" s="13" t="s">
        <v>3938</v>
      </c>
      <c r="B2519" s="14" t="s">
        <v>3939</v>
      </c>
      <c r="C2519" s="66" t="s">
        <v>17</v>
      </c>
      <c r="D2519" s="66"/>
      <c r="E2519" s="13" t="s">
        <v>25</v>
      </c>
      <c r="F2519" s="15">
        <v>0.1525</v>
      </c>
      <c r="G2519" s="16">
        <v>32.799999999999997</v>
      </c>
      <c r="H2519" s="16">
        <f>TRUNC(TRUNC(F2519,8)*G2519,2)</f>
        <v>5</v>
      </c>
    </row>
    <row r="2520" spans="1:8" ht="15" customHeight="1" x14ac:dyDescent="0.25">
      <c r="A2520" s="13" t="s">
        <v>3899</v>
      </c>
      <c r="B2520" s="14" t="s">
        <v>3900</v>
      </c>
      <c r="C2520" s="66" t="s">
        <v>17</v>
      </c>
      <c r="D2520" s="66"/>
      <c r="E2520" s="13" t="s">
        <v>25</v>
      </c>
      <c r="F2520" s="15">
        <v>4.8099999999999997E-2</v>
      </c>
      <c r="G2520" s="16">
        <v>24.37</v>
      </c>
      <c r="H2520" s="16">
        <f>TRUNC(TRUNC(F2520,8)*G2520,2)</f>
        <v>1.17</v>
      </c>
    </row>
    <row r="2521" spans="1:8" ht="18" customHeight="1" x14ac:dyDescent="0.25">
      <c r="A2521" s="8"/>
      <c r="B2521" s="8"/>
      <c r="C2521" s="8"/>
      <c r="D2521" s="8"/>
      <c r="E2521" s="8"/>
      <c r="F2521" s="67" t="s">
        <v>3875</v>
      </c>
      <c r="G2521" s="67"/>
      <c r="H2521" s="17">
        <f>SUM(H2519:H2520)</f>
        <v>6.17</v>
      </c>
    </row>
    <row r="2522" spans="1:8" ht="15" customHeight="1" x14ac:dyDescent="0.25">
      <c r="A2522" s="8"/>
      <c r="B2522" s="8"/>
      <c r="C2522" s="8"/>
      <c r="D2522" s="8"/>
      <c r="E2522" s="8"/>
      <c r="F2522" s="68" t="s">
        <v>3745</v>
      </c>
      <c r="G2522" s="68"/>
      <c r="H2522" s="4">
        <f>ROUND(SUM(H2517,H2521),2)</f>
        <v>43.57</v>
      </c>
    </row>
    <row r="2523" spans="1:8" ht="9.9499999999999993" customHeight="1" x14ac:dyDescent="0.25">
      <c r="A2523" s="8"/>
      <c r="B2523" s="8"/>
      <c r="C2523" s="8"/>
      <c r="D2523" s="8"/>
      <c r="E2523" s="8"/>
      <c r="F2523" s="62"/>
      <c r="G2523" s="62"/>
      <c r="H2523" s="62"/>
    </row>
    <row r="2524" spans="1:8" ht="20.100000000000001" customHeight="1" x14ac:dyDescent="0.25">
      <c r="A2524" s="63" t="s">
        <v>7302</v>
      </c>
      <c r="B2524" s="63"/>
      <c r="C2524" s="63"/>
      <c r="D2524" s="63"/>
      <c r="E2524" s="63"/>
      <c r="F2524" s="63"/>
      <c r="G2524" s="63"/>
      <c r="H2524" s="63"/>
    </row>
    <row r="2525" spans="1:8" ht="15" customHeight="1" x14ac:dyDescent="0.25">
      <c r="A2525" s="64" t="s">
        <v>3887</v>
      </c>
      <c r="B2525" s="64"/>
      <c r="C2525" s="65" t="s">
        <v>3</v>
      </c>
      <c r="D2525" s="65"/>
      <c r="E2525" s="12" t="s">
        <v>4</v>
      </c>
      <c r="F2525" s="12" t="s">
        <v>3725</v>
      </c>
      <c r="G2525" s="12" t="s">
        <v>3726</v>
      </c>
      <c r="H2525" s="12" t="s">
        <v>3727</v>
      </c>
    </row>
    <row r="2526" spans="1:8" ht="21" customHeight="1" x14ac:dyDescent="0.25">
      <c r="A2526" s="13" t="s">
        <v>7303</v>
      </c>
      <c r="B2526" s="14" t="s">
        <v>7304</v>
      </c>
      <c r="C2526" s="66" t="s">
        <v>17</v>
      </c>
      <c r="D2526" s="66"/>
      <c r="E2526" s="13" t="s">
        <v>61</v>
      </c>
      <c r="F2526" s="15">
        <v>1</v>
      </c>
      <c r="G2526" s="16">
        <v>4.87</v>
      </c>
      <c r="H2526" s="16">
        <f>TRUNC(TRUNC(F2526,8)*G2526,2)</f>
        <v>4.87</v>
      </c>
    </row>
    <row r="2527" spans="1:8" ht="21" customHeight="1" x14ac:dyDescent="0.25">
      <c r="A2527" s="13" t="s">
        <v>5189</v>
      </c>
      <c r="B2527" s="14" t="s">
        <v>5190</v>
      </c>
      <c r="C2527" s="66" t="s">
        <v>17</v>
      </c>
      <c r="D2527" s="66"/>
      <c r="E2527" s="13" t="s">
        <v>61</v>
      </c>
      <c r="F2527" s="15">
        <v>2.1000000000000001E-2</v>
      </c>
      <c r="G2527" s="16">
        <v>3.76</v>
      </c>
      <c r="H2527" s="16">
        <f>TRUNC(TRUNC(F2527,8)*G2527,2)</f>
        <v>7.0000000000000007E-2</v>
      </c>
    </row>
    <row r="2528" spans="1:8" ht="15" customHeight="1" x14ac:dyDescent="0.25">
      <c r="A2528" s="8"/>
      <c r="B2528" s="8"/>
      <c r="C2528" s="8"/>
      <c r="D2528" s="8"/>
      <c r="E2528" s="8"/>
      <c r="F2528" s="67" t="s">
        <v>3896</v>
      </c>
      <c r="G2528" s="67"/>
      <c r="H2528" s="17">
        <f>SUM(H2526:H2527)</f>
        <v>4.9400000000000004</v>
      </c>
    </row>
    <row r="2529" spans="1:8" ht="15" customHeight="1" x14ac:dyDescent="0.25">
      <c r="A2529" s="64" t="s">
        <v>3872</v>
      </c>
      <c r="B2529" s="64"/>
      <c r="C2529" s="65" t="s">
        <v>3</v>
      </c>
      <c r="D2529" s="65"/>
      <c r="E2529" s="12" t="s">
        <v>4</v>
      </c>
      <c r="F2529" s="12" t="s">
        <v>3725</v>
      </c>
      <c r="G2529" s="12" t="s">
        <v>3726</v>
      </c>
      <c r="H2529" s="12" t="s">
        <v>3727</v>
      </c>
    </row>
    <row r="2530" spans="1:8" ht="21" customHeight="1" x14ac:dyDescent="0.25">
      <c r="A2530" s="13" t="s">
        <v>3938</v>
      </c>
      <c r="B2530" s="14" t="s">
        <v>3939</v>
      </c>
      <c r="C2530" s="66" t="s">
        <v>17</v>
      </c>
      <c r="D2530" s="66"/>
      <c r="E2530" s="13" t="s">
        <v>25</v>
      </c>
      <c r="F2530" s="15">
        <v>0.1525</v>
      </c>
      <c r="G2530" s="16">
        <v>32.799999999999997</v>
      </c>
      <c r="H2530" s="16">
        <f>TRUNC(TRUNC(F2530,8)*G2530,2)</f>
        <v>5</v>
      </c>
    </row>
    <row r="2531" spans="1:8" ht="15" customHeight="1" x14ac:dyDescent="0.25">
      <c r="A2531" s="13" t="s">
        <v>3899</v>
      </c>
      <c r="B2531" s="14" t="s">
        <v>3900</v>
      </c>
      <c r="C2531" s="66" t="s">
        <v>17</v>
      </c>
      <c r="D2531" s="66"/>
      <c r="E2531" s="13" t="s">
        <v>25</v>
      </c>
      <c r="F2531" s="15">
        <v>4.8099999999999997E-2</v>
      </c>
      <c r="G2531" s="16">
        <v>24.37</v>
      </c>
      <c r="H2531" s="16">
        <f>TRUNC(TRUNC(F2531,8)*G2531,2)</f>
        <v>1.17</v>
      </c>
    </row>
    <row r="2532" spans="1:8" ht="18" customHeight="1" x14ac:dyDescent="0.25">
      <c r="A2532" s="8"/>
      <c r="B2532" s="8"/>
      <c r="C2532" s="8"/>
      <c r="D2532" s="8"/>
      <c r="E2532" s="8"/>
      <c r="F2532" s="67" t="s">
        <v>3875</v>
      </c>
      <c r="G2532" s="67"/>
      <c r="H2532" s="17">
        <f>SUM(H2530:H2531)</f>
        <v>6.17</v>
      </c>
    </row>
    <row r="2533" spans="1:8" ht="15" customHeight="1" x14ac:dyDescent="0.25">
      <c r="A2533" s="8"/>
      <c r="B2533" s="8"/>
      <c r="C2533" s="8"/>
      <c r="D2533" s="8"/>
      <c r="E2533" s="8"/>
      <c r="F2533" s="68" t="s">
        <v>3745</v>
      </c>
      <c r="G2533" s="68"/>
      <c r="H2533" s="4">
        <f>ROUND(SUM(H2528,H2532),2)</f>
        <v>11.11</v>
      </c>
    </row>
    <row r="2534" spans="1:8" ht="9.9499999999999993" customHeight="1" x14ac:dyDescent="0.25">
      <c r="A2534" s="8"/>
      <c r="B2534" s="8"/>
      <c r="C2534" s="8"/>
      <c r="D2534" s="8"/>
      <c r="E2534" s="8"/>
      <c r="F2534" s="62"/>
      <c r="G2534" s="62"/>
      <c r="H2534" s="62"/>
    </row>
    <row r="2535" spans="1:8" ht="20.100000000000001" customHeight="1" x14ac:dyDescent="0.25">
      <c r="A2535" s="63" t="s">
        <v>7305</v>
      </c>
      <c r="B2535" s="63"/>
      <c r="C2535" s="63"/>
      <c r="D2535" s="63"/>
      <c r="E2535" s="63"/>
      <c r="F2535" s="63"/>
      <c r="G2535" s="63"/>
      <c r="H2535" s="63"/>
    </row>
    <row r="2536" spans="1:8" ht="15" customHeight="1" x14ac:dyDescent="0.25">
      <c r="A2536" s="64" t="s">
        <v>3872</v>
      </c>
      <c r="B2536" s="64"/>
      <c r="C2536" s="65" t="s">
        <v>3</v>
      </c>
      <c r="D2536" s="65"/>
      <c r="E2536" s="12" t="s">
        <v>4</v>
      </c>
      <c r="F2536" s="12" t="s">
        <v>3725</v>
      </c>
      <c r="G2536" s="12" t="s">
        <v>3726</v>
      </c>
      <c r="H2536" s="12" t="s">
        <v>3727</v>
      </c>
    </row>
    <row r="2537" spans="1:8" ht="21" customHeight="1" x14ac:dyDescent="0.25">
      <c r="A2537" s="13" t="s">
        <v>7306</v>
      </c>
      <c r="B2537" s="14" t="s">
        <v>7307</v>
      </c>
      <c r="C2537" s="66" t="s">
        <v>17</v>
      </c>
      <c r="D2537" s="66"/>
      <c r="E2537" s="13" t="s">
        <v>25</v>
      </c>
      <c r="F2537" s="15">
        <v>1</v>
      </c>
      <c r="G2537" s="16">
        <v>43.9</v>
      </c>
      <c r="H2537" s="16">
        <f>TRUNC(TRUNC(F2537,8)*G2537,2)</f>
        <v>43.9</v>
      </c>
    </row>
    <row r="2538" spans="1:8" ht="18" customHeight="1" x14ac:dyDescent="0.25">
      <c r="A2538" s="8"/>
      <c r="B2538" s="8"/>
      <c r="C2538" s="8"/>
      <c r="D2538" s="8"/>
      <c r="E2538" s="8"/>
      <c r="F2538" s="67" t="s">
        <v>3875</v>
      </c>
      <c r="G2538" s="67"/>
      <c r="H2538" s="17">
        <f>SUM(H2537:H2537)</f>
        <v>43.9</v>
      </c>
    </row>
    <row r="2539" spans="1:8" ht="15" customHeight="1" x14ac:dyDescent="0.25">
      <c r="A2539" s="64" t="s">
        <v>3741</v>
      </c>
      <c r="B2539" s="64"/>
      <c r="C2539" s="65" t="s">
        <v>3</v>
      </c>
      <c r="D2539" s="65"/>
      <c r="E2539" s="12" t="s">
        <v>4</v>
      </c>
      <c r="F2539" s="12" t="s">
        <v>3725</v>
      </c>
      <c r="G2539" s="12" t="s">
        <v>3726</v>
      </c>
      <c r="H2539" s="12" t="s">
        <v>3727</v>
      </c>
    </row>
    <row r="2540" spans="1:8" ht="29.1" customHeight="1" x14ac:dyDescent="0.25">
      <c r="A2540" s="13" t="s">
        <v>7308</v>
      </c>
      <c r="B2540" s="14" t="s">
        <v>7309</v>
      </c>
      <c r="C2540" s="66" t="s">
        <v>17</v>
      </c>
      <c r="D2540" s="66"/>
      <c r="E2540" s="13" t="s">
        <v>25</v>
      </c>
      <c r="F2540" s="15">
        <v>1</v>
      </c>
      <c r="G2540" s="16">
        <v>47.3</v>
      </c>
      <c r="H2540" s="16">
        <f>TRUNC(TRUNC(F2540,8)*G2540,2)</f>
        <v>47.3</v>
      </c>
    </row>
    <row r="2541" spans="1:8" ht="29.1" customHeight="1" x14ac:dyDescent="0.25">
      <c r="A2541" s="13" t="s">
        <v>7310</v>
      </c>
      <c r="B2541" s="14" t="s">
        <v>7311</v>
      </c>
      <c r="C2541" s="66" t="s">
        <v>17</v>
      </c>
      <c r="D2541" s="66"/>
      <c r="E2541" s="13" t="s">
        <v>25</v>
      </c>
      <c r="F2541" s="15">
        <v>1</v>
      </c>
      <c r="G2541" s="16">
        <v>12.5</v>
      </c>
      <c r="H2541" s="16">
        <f>TRUNC(TRUNC(F2541,8)*G2541,2)</f>
        <v>12.5</v>
      </c>
    </row>
    <row r="2542" spans="1:8" ht="15" customHeight="1" x14ac:dyDescent="0.25">
      <c r="A2542" s="8"/>
      <c r="B2542" s="8"/>
      <c r="C2542" s="8"/>
      <c r="D2542" s="8"/>
      <c r="E2542" s="8"/>
      <c r="F2542" s="67" t="s">
        <v>3744</v>
      </c>
      <c r="G2542" s="67"/>
      <c r="H2542" s="17">
        <f>SUM(H2540:H2541)</f>
        <v>59.8</v>
      </c>
    </row>
    <row r="2543" spans="1:8" ht="15" customHeight="1" x14ac:dyDescent="0.25">
      <c r="A2543" s="8"/>
      <c r="B2543" s="8"/>
      <c r="C2543" s="8"/>
      <c r="D2543" s="8"/>
      <c r="E2543" s="8"/>
      <c r="F2543" s="68" t="s">
        <v>3745</v>
      </c>
      <c r="G2543" s="68"/>
      <c r="H2543" s="4">
        <f>ROUND(SUM(H2538,H2542),2)</f>
        <v>103.7</v>
      </c>
    </row>
    <row r="2544" spans="1:8" ht="9.9499999999999993" customHeight="1" x14ac:dyDescent="0.25">
      <c r="A2544" s="8"/>
      <c r="B2544" s="8"/>
      <c r="C2544" s="8"/>
      <c r="D2544" s="8"/>
      <c r="E2544" s="8"/>
      <c r="F2544" s="62"/>
      <c r="G2544" s="62"/>
      <c r="H2544" s="62"/>
    </row>
    <row r="2545" spans="1:8" ht="20.100000000000001" customHeight="1" x14ac:dyDescent="0.25">
      <c r="A2545" s="63" t="s">
        <v>7312</v>
      </c>
      <c r="B2545" s="63"/>
      <c r="C2545" s="63"/>
      <c r="D2545" s="63"/>
      <c r="E2545" s="63"/>
      <c r="F2545" s="63"/>
      <c r="G2545" s="63"/>
      <c r="H2545" s="63"/>
    </row>
    <row r="2546" spans="1:8" ht="15" customHeight="1" x14ac:dyDescent="0.25">
      <c r="A2546" s="64" t="s">
        <v>3872</v>
      </c>
      <c r="B2546" s="64"/>
      <c r="C2546" s="65" t="s">
        <v>3</v>
      </c>
      <c r="D2546" s="65"/>
      <c r="E2546" s="12" t="s">
        <v>4</v>
      </c>
      <c r="F2546" s="12" t="s">
        <v>3725</v>
      </c>
      <c r="G2546" s="12" t="s">
        <v>3726</v>
      </c>
      <c r="H2546" s="12" t="s">
        <v>3727</v>
      </c>
    </row>
    <row r="2547" spans="1:8" ht="21" customHeight="1" x14ac:dyDescent="0.25">
      <c r="A2547" s="13" t="s">
        <v>7306</v>
      </c>
      <c r="B2547" s="14" t="s">
        <v>7307</v>
      </c>
      <c r="C2547" s="66" t="s">
        <v>17</v>
      </c>
      <c r="D2547" s="66"/>
      <c r="E2547" s="13" t="s">
        <v>25</v>
      </c>
      <c r="F2547" s="15">
        <v>1</v>
      </c>
      <c r="G2547" s="16">
        <v>43.9</v>
      </c>
      <c r="H2547" s="16">
        <f>TRUNC(TRUNC(F2547,8)*G2547,2)</f>
        <v>43.9</v>
      </c>
    </row>
    <row r="2548" spans="1:8" ht="18" customHeight="1" x14ac:dyDescent="0.25">
      <c r="A2548" s="8"/>
      <c r="B2548" s="8"/>
      <c r="C2548" s="8"/>
      <c r="D2548" s="8"/>
      <c r="E2548" s="8"/>
      <c r="F2548" s="67" t="s">
        <v>3875</v>
      </c>
      <c r="G2548" s="67"/>
      <c r="H2548" s="17">
        <f>SUM(H2547:H2547)</f>
        <v>43.9</v>
      </c>
    </row>
    <row r="2549" spans="1:8" ht="15" customHeight="1" x14ac:dyDescent="0.25">
      <c r="A2549" s="64" t="s">
        <v>3741</v>
      </c>
      <c r="B2549" s="64"/>
      <c r="C2549" s="65" t="s">
        <v>3</v>
      </c>
      <c r="D2549" s="65"/>
      <c r="E2549" s="12" t="s">
        <v>4</v>
      </c>
      <c r="F2549" s="12" t="s">
        <v>3725</v>
      </c>
      <c r="G2549" s="12" t="s">
        <v>3726</v>
      </c>
      <c r="H2549" s="12" t="s">
        <v>3727</v>
      </c>
    </row>
    <row r="2550" spans="1:8" ht="29.1" customHeight="1" x14ac:dyDescent="0.25">
      <c r="A2550" s="13" t="s">
        <v>7308</v>
      </c>
      <c r="B2550" s="14" t="s">
        <v>7309</v>
      </c>
      <c r="C2550" s="66" t="s">
        <v>17</v>
      </c>
      <c r="D2550" s="66"/>
      <c r="E2550" s="13" t="s">
        <v>25</v>
      </c>
      <c r="F2550" s="15">
        <v>1</v>
      </c>
      <c r="G2550" s="16">
        <v>47.3</v>
      </c>
      <c r="H2550" s="16">
        <f>TRUNC(TRUNC(F2550,8)*G2550,2)</f>
        <v>47.3</v>
      </c>
    </row>
    <row r="2551" spans="1:8" ht="29.1" customHeight="1" x14ac:dyDescent="0.25">
      <c r="A2551" s="13" t="s">
        <v>7310</v>
      </c>
      <c r="B2551" s="14" t="s">
        <v>7311</v>
      </c>
      <c r="C2551" s="66" t="s">
        <v>17</v>
      </c>
      <c r="D2551" s="66"/>
      <c r="E2551" s="13" t="s">
        <v>25</v>
      </c>
      <c r="F2551" s="15">
        <v>1</v>
      </c>
      <c r="G2551" s="16">
        <v>12.5</v>
      </c>
      <c r="H2551" s="16">
        <f>TRUNC(TRUNC(F2551,8)*G2551,2)</f>
        <v>12.5</v>
      </c>
    </row>
    <row r="2552" spans="1:8" ht="29.1" customHeight="1" x14ac:dyDescent="0.25">
      <c r="A2552" s="13" t="s">
        <v>7313</v>
      </c>
      <c r="B2552" s="14" t="s">
        <v>7314</v>
      </c>
      <c r="C2552" s="66" t="s">
        <v>17</v>
      </c>
      <c r="D2552" s="66"/>
      <c r="E2552" s="13" t="s">
        <v>25</v>
      </c>
      <c r="F2552" s="15">
        <v>1</v>
      </c>
      <c r="G2552" s="16">
        <v>59.13</v>
      </c>
      <c r="H2552" s="16">
        <f>TRUNC(TRUNC(F2552,8)*G2552,2)</f>
        <v>59.13</v>
      </c>
    </row>
    <row r="2553" spans="1:8" ht="29.1" customHeight="1" x14ac:dyDescent="0.25">
      <c r="A2553" s="13" t="s">
        <v>7315</v>
      </c>
      <c r="B2553" s="14" t="s">
        <v>7316</v>
      </c>
      <c r="C2553" s="66" t="s">
        <v>17</v>
      </c>
      <c r="D2553" s="66"/>
      <c r="E2553" s="13" t="s">
        <v>25</v>
      </c>
      <c r="F2553" s="15">
        <v>1</v>
      </c>
      <c r="G2553" s="16">
        <v>64.180000000000007</v>
      </c>
      <c r="H2553" s="16">
        <f>TRUNC(TRUNC(F2553,8)*G2553,2)</f>
        <v>64.180000000000007</v>
      </c>
    </row>
    <row r="2554" spans="1:8" ht="15" customHeight="1" x14ac:dyDescent="0.25">
      <c r="A2554" s="8"/>
      <c r="B2554" s="8"/>
      <c r="C2554" s="8"/>
      <c r="D2554" s="8"/>
      <c r="E2554" s="8"/>
      <c r="F2554" s="67" t="s">
        <v>3744</v>
      </c>
      <c r="G2554" s="67"/>
      <c r="H2554" s="17">
        <f>SUM(H2550:H2553)</f>
        <v>183.11</v>
      </c>
    </row>
    <row r="2555" spans="1:8" ht="15" customHeight="1" x14ac:dyDescent="0.25">
      <c r="A2555" s="8"/>
      <c r="B2555" s="8"/>
      <c r="C2555" s="8"/>
      <c r="D2555" s="8"/>
      <c r="E2555" s="8"/>
      <c r="F2555" s="68" t="s">
        <v>3745</v>
      </c>
      <c r="G2555" s="68"/>
      <c r="H2555" s="4">
        <f>ROUND(SUM(H2548,H2554),2)</f>
        <v>227.01</v>
      </c>
    </row>
    <row r="2556" spans="1:8" ht="9.9499999999999993" customHeight="1" x14ac:dyDescent="0.25">
      <c r="A2556" s="8"/>
      <c r="B2556" s="8"/>
      <c r="C2556" s="8"/>
      <c r="D2556" s="8"/>
      <c r="E2556" s="8"/>
      <c r="F2556" s="62"/>
      <c r="G2556" s="62"/>
      <c r="H2556" s="62"/>
    </row>
    <row r="2557" spans="1:8" ht="20.100000000000001" customHeight="1" x14ac:dyDescent="0.25">
      <c r="A2557" s="63" t="s">
        <v>7317</v>
      </c>
      <c r="B2557" s="63"/>
      <c r="C2557" s="63"/>
      <c r="D2557" s="63"/>
      <c r="E2557" s="63"/>
      <c r="F2557" s="63"/>
      <c r="G2557" s="63"/>
      <c r="H2557" s="63"/>
    </row>
    <row r="2558" spans="1:8" ht="15" customHeight="1" x14ac:dyDescent="0.25">
      <c r="A2558" s="64" t="s">
        <v>3825</v>
      </c>
      <c r="B2558" s="64"/>
      <c r="C2558" s="65" t="s">
        <v>3</v>
      </c>
      <c r="D2558" s="65"/>
      <c r="E2558" s="12" t="s">
        <v>4</v>
      </c>
      <c r="F2558" s="12" t="s">
        <v>3725</v>
      </c>
      <c r="G2558" s="12" t="s">
        <v>3726</v>
      </c>
      <c r="H2558" s="12" t="s">
        <v>3727</v>
      </c>
    </row>
    <row r="2559" spans="1:8" ht="21" customHeight="1" x14ac:dyDescent="0.25">
      <c r="A2559" s="13" t="s">
        <v>7318</v>
      </c>
      <c r="B2559" s="14" t="s">
        <v>7319</v>
      </c>
      <c r="C2559" s="66" t="s">
        <v>17</v>
      </c>
      <c r="D2559" s="66"/>
      <c r="E2559" s="13" t="s">
        <v>61</v>
      </c>
      <c r="F2559" s="15">
        <v>5.5999999999999999E-5</v>
      </c>
      <c r="G2559" s="16">
        <v>844795</v>
      </c>
      <c r="H2559" s="16">
        <f>TRUNC(TRUNC(F2559,8)*G2559,2)</f>
        <v>47.3</v>
      </c>
    </row>
    <row r="2560" spans="1:8" ht="15" customHeight="1" x14ac:dyDescent="0.25">
      <c r="A2560" s="8"/>
      <c r="B2560" s="8"/>
      <c r="C2560" s="8"/>
      <c r="D2560" s="8"/>
      <c r="E2560" s="8"/>
      <c r="F2560" s="67" t="s">
        <v>3830</v>
      </c>
      <c r="G2560" s="67"/>
      <c r="H2560" s="17">
        <f>SUM(H2559:H2559)</f>
        <v>47.3</v>
      </c>
    </row>
    <row r="2561" spans="1:8" ht="15" customHeight="1" x14ac:dyDescent="0.25">
      <c r="A2561" s="8"/>
      <c r="B2561" s="8"/>
      <c r="C2561" s="8"/>
      <c r="D2561" s="8"/>
      <c r="E2561" s="8"/>
      <c r="F2561" s="68" t="s">
        <v>3745</v>
      </c>
      <c r="G2561" s="68"/>
      <c r="H2561" s="4">
        <f>ROUND(SUM(H2560),2)</f>
        <v>47.3</v>
      </c>
    </row>
    <row r="2562" spans="1:8" ht="9.9499999999999993" customHeight="1" x14ac:dyDescent="0.25">
      <c r="A2562" s="8"/>
      <c r="B2562" s="8"/>
      <c r="C2562" s="8"/>
      <c r="D2562" s="8"/>
      <c r="E2562" s="8"/>
      <c r="F2562" s="62"/>
      <c r="G2562" s="62"/>
      <c r="H2562" s="62"/>
    </row>
    <row r="2563" spans="1:8" ht="20.100000000000001" customHeight="1" x14ac:dyDescent="0.25">
      <c r="A2563" s="63" t="s">
        <v>7320</v>
      </c>
      <c r="B2563" s="63"/>
      <c r="C2563" s="63"/>
      <c r="D2563" s="63"/>
      <c r="E2563" s="63"/>
      <c r="F2563" s="63"/>
      <c r="G2563" s="63"/>
      <c r="H2563" s="63"/>
    </row>
    <row r="2564" spans="1:8" ht="15" customHeight="1" x14ac:dyDescent="0.25">
      <c r="A2564" s="64" t="s">
        <v>3825</v>
      </c>
      <c r="B2564" s="64"/>
      <c r="C2564" s="65" t="s">
        <v>3</v>
      </c>
      <c r="D2564" s="65"/>
      <c r="E2564" s="12" t="s">
        <v>4</v>
      </c>
      <c r="F2564" s="12" t="s">
        <v>3725</v>
      </c>
      <c r="G2564" s="12" t="s">
        <v>3726</v>
      </c>
      <c r="H2564" s="12" t="s">
        <v>3727</v>
      </c>
    </row>
    <row r="2565" spans="1:8" ht="21" customHeight="1" x14ac:dyDescent="0.25">
      <c r="A2565" s="13" t="s">
        <v>7318</v>
      </c>
      <c r="B2565" s="14" t="s">
        <v>7319</v>
      </c>
      <c r="C2565" s="66" t="s">
        <v>17</v>
      </c>
      <c r="D2565" s="66"/>
      <c r="E2565" s="13" t="s">
        <v>61</v>
      </c>
      <c r="F2565" s="15">
        <v>1.4800000000000001E-5</v>
      </c>
      <c r="G2565" s="16">
        <v>844795</v>
      </c>
      <c r="H2565" s="16">
        <f>TRUNC(TRUNC(F2565,8)*G2565,2)</f>
        <v>12.5</v>
      </c>
    </row>
    <row r="2566" spans="1:8" ht="15" customHeight="1" x14ac:dyDescent="0.25">
      <c r="A2566" s="8"/>
      <c r="B2566" s="8"/>
      <c r="C2566" s="8"/>
      <c r="D2566" s="8"/>
      <c r="E2566" s="8"/>
      <c r="F2566" s="67" t="s">
        <v>3830</v>
      </c>
      <c r="G2566" s="67"/>
      <c r="H2566" s="17">
        <f>SUM(H2565:H2565)</f>
        <v>12.5</v>
      </c>
    </row>
    <row r="2567" spans="1:8" ht="15" customHeight="1" x14ac:dyDescent="0.25">
      <c r="A2567" s="8"/>
      <c r="B2567" s="8"/>
      <c r="C2567" s="8"/>
      <c r="D2567" s="8"/>
      <c r="E2567" s="8"/>
      <c r="F2567" s="68" t="s">
        <v>3745</v>
      </c>
      <c r="G2567" s="68"/>
      <c r="H2567" s="4">
        <f>ROUND(SUM(H2566),2)</f>
        <v>12.5</v>
      </c>
    </row>
    <row r="2568" spans="1:8" ht="9.9499999999999993" customHeight="1" x14ac:dyDescent="0.25">
      <c r="A2568" s="8"/>
      <c r="B2568" s="8"/>
      <c r="C2568" s="8"/>
      <c r="D2568" s="8"/>
      <c r="E2568" s="8"/>
      <c r="F2568" s="62"/>
      <c r="G2568" s="62"/>
      <c r="H2568" s="62"/>
    </row>
    <row r="2569" spans="1:8" ht="20.100000000000001" customHeight="1" x14ac:dyDescent="0.25">
      <c r="A2569" s="63" t="s">
        <v>7321</v>
      </c>
      <c r="B2569" s="63"/>
      <c r="C2569" s="63"/>
      <c r="D2569" s="63"/>
      <c r="E2569" s="63"/>
      <c r="F2569" s="63"/>
      <c r="G2569" s="63"/>
      <c r="H2569" s="63"/>
    </row>
    <row r="2570" spans="1:8" ht="15" customHeight="1" x14ac:dyDescent="0.25">
      <c r="A2570" s="64" t="s">
        <v>3825</v>
      </c>
      <c r="B2570" s="64"/>
      <c r="C2570" s="65" t="s">
        <v>3</v>
      </c>
      <c r="D2570" s="65"/>
      <c r="E2570" s="12" t="s">
        <v>4</v>
      </c>
      <c r="F2570" s="12" t="s">
        <v>3725</v>
      </c>
      <c r="G2570" s="12" t="s">
        <v>3726</v>
      </c>
      <c r="H2570" s="12" t="s">
        <v>3727</v>
      </c>
    </row>
    <row r="2571" spans="1:8" ht="21" customHeight="1" x14ac:dyDescent="0.25">
      <c r="A2571" s="13" t="s">
        <v>7318</v>
      </c>
      <c r="B2571" s="14" t="s">
        <v>7319</v>
      </c>
      <c r="C2571" s="66" t="s">
        <v>17</v>
      </c>
      <c r="D2571" s="66"/>
      <c r="E2571" s="13" t="s">
        <v>61</v>
      </c>
      <c r="F2571" s="15">
        <v>6.9999999999999994E-5</v>
      </c>
      <c r="G2571" s="16">
        <v>844795</v>
      </c>
      <c r="H2571" s="16">
        <f>TRUNC(TRUNC(F2571,8)*G2571,2)</f>
        <v>59.13</v>
      </c>
    </row>
    <row r="2572" spans="1:8" ht="15" customHeight="1" x14ac:dyDescent="0.25">
      <c r="A2572" s="8"/>
      <c r="B2572" s="8"/>
      <c r="C2572" s="8"/>
      <c r="D2572" s="8"/>
      <c r="E2572" s="8"/>
      <c r="F2572" s="67" t="s">
        <v>3830</v>
      </c>
      <c r="G2572" s="67"/>
      <c r="H2572" s="17">
        <f>SUM(H2571:H2571)</f>
        <v>59.13</v>
      </c>
    </row>
    <row r="2573" spans="1:8" ht="15" customHeight="1" x14ac:dyDescent="0.25">
      <c r="A2573" s="8"/>
      <c r="B2573" s="8"/>
      <c r="C2573" s="8"/>
      <c r="D2573" s="8"/>
      <c r="E2573" s="8"/>
      <c r="F2573" s="68" t="s">
        <v>3745</v>
      </c>
      <c r="G2573" s="68"/>
      <c r="H2573" s="4">
        <f>ROUND(SUM(H2572),2)</f>
        <v>59.13</v>
      </c>
    </row>
    <row r="2574" spans="1:8" ht="9.9499999999999993" customHeight="1" x14ac:dyDescent="0.25">
      <c r="A2574" s="8"/>
      <c r="B2574" s="8"/>
      <c r="C2574" s="8"/>
      <c r="D2574" s="8"/>
      <c r="E2574" s="8"/>
      <c r="F2574" s="62"/>
      <c r="G2574" s="62"/>
      <c r="H2574" s="62"/>
    </row>
    <row r="2575" spans="1:8" ht="20.100000000000001" customHeight="1" x14ac:dyDescent="0.25">
      <c r="A2575" s="63" t="s">
        <v>7322</v>
      </c>
      <c r="B2575" s="63"/>
      <c r="C2575" s="63"/>
      <c r="D2575" s="63"/>
      <c r="E2575" s="63"/>
      <c r="F2575" s="63"/>
      <c r="G2575" s="63"/>
      <c r="H2575" s="63"/>
    </row>
    <row r="2576" spans="1:8" ht="15" customHeight="1" x14ac:dyDescent="0.25">
      <c r="A2576" s="64" t="s">
        <v>3887</v>
      </c>
      <c r="B2576" s="64"/>
      <c r="C2576" s="65" t="s">
        <v>3</v>
      </c>
      <c r="D2576" s="65"/>
      <c r="E2576" s="12" t="s">
        <v>4</v>
      </c>
      <c r="F2576" s="12" t="s">
        <v>3725</v>
      </c>
      <c r="G2576" s="12" t="s">
        <v>3726</v>
      </c>
      <c r="H2576" s="12" t="s">
        <v>3727</v>
      </c>
    </row>
    <row r="2577" spans="1:8" ht="21" customHeight="1" x14ac:dyDescent="0.25">
      <c r="A2577" s="13" t="s">
        <v>6925</v>
      </c>
      <c r="B2577" s="14" t="s">
        <v>6926</v>
      </c>
      <c r="C2577" s="66" t="s">
        <v>17</v>
      </c>
      <c r="D2577" s="66"/>
      <c r="E2577" s="13" t="s">
        <v>4149</v>
      </c>
      <c r="F2577" s="15">
        <v>10.77</v>
      </c>
      <c r="G2577" s="16">
        <v>5.96</v>
      </c>
      <c r="H2577" s="16">
        <f>TRUNC(TRUNC(F2577,8)*G2577,2)</f>
        <v>64.180000000000007</v>
      </c>
    </row>
    <row r="2578" spans="1:8" ht="15" customHeight="1" x14ac:dyDescent="0.25">
      <c r="A2578" s="8"/>
      <c r="B2578" s="8"/>
      <c r="C2578" s="8"/>
      <c r="D2578" s="8"/>
      <c r="E2578" s="8"/>
      <c r="F2578" s="67" t="s">
        <v>3896</v>
      </c>
      <c r="G2578" s="67"/>
      <c r="H2578" s="17">
        <f>SUM(H2577:H2577)</f>
        <v>64.180000000000007</v>
      </c>
    </row>
    <row r="2579" spans="1:8" ht="15" customHeight="1" x14ac:dyDescent="0.25">
      <c r="A2579" s="8"/>
      <c r="B2579" s="8"/>
      <c r="C2579" s="8"/>
      <c r="D2579" s="8"/>
      <c r="E2579" s="8"/>
      <c r="F2579" s="68" t="s">
        <v>3745</v>
      </c>
      <c r="G2579" s="68"/>
      <c r="H2579" s="4">
        <f>ROUND(SUM(H2578),2)</f>
        <v>64.180000000000007</v>
      </c>
    </row>
    <row r="2580" spans="1:8" ht="9.9499999999999993" customHeight="1" x14ac:dyDescent="0.25">
      <c r="A2580" s="8"/>
      <c r="B2580" s="8"/>
      <c r="C2580" s="8"/>
      <c r="D2580" s="8"/>
      <c r="E2580" s="8"/>
      <c r="F2580" s="62"/>
      <c r="G2580" s="62"/>
      <c r="H2580" s="62"/>
    </row>
    <row r="2581" spans="1:8" ht="20.100000000000001" customHeight="1" x14ac:dyDescent="0.25">
      <c r="A2581" s="63" t="s">
        <v>7323</v>
      </c>
      <c r="B2581" s="63"/>
      <c r="C2581" s="63"/>
      <c r="D2581" s="63"/>
      <c r="E2581" s="63"/>
      <c r="F2581" s="63"/>
      <c r="G2581" s="63"/>
      <c r="H2581" s="63"/>
    </row>
    <row r="2582" spans="1:8" ht="15" customHeight="1" x14ac:dyDescent="0.25">
      <c r="A2582" s="64" t="s">
        <v>3872</v>
      </c>
      <c r="B2582" s="64"/>
      <c r="C2582" s="65" t="s">
        <v>3</v>
      </c>
      <c r="D2582" s="65"/>
      <c r="E2582" s="12" t="s">
        <v>4</v>
      </c>
      <c r="F2582" s="12" t="s">
        <v>3725</v>
      </c>
      <c r="G2582" s="12" t="s">
        <v>3726</v>
      </c>
      <c r="H2582" s="12" t="s">
        <v>3727</v>
      </c>
    </row>
    <row r="2583" spans="1:8" ht="21" customHeight="1" x14ac:dyDescent="0.25">
      <c r="A2583" s="13" t="s">
        <v>7306</v>
      </c>
      <c r="B2583" s="14" t="s">
        <v>7307</v>
      </c>
      <c r="C2583" s="66" t="s">
        <v>17</v>
      </c>
      <c r="D2583" s="66"/>
      <c r="E2583" s="13" t="s">
        <v>25</v>
      </c>
      <c r="F2583" s="15">
        <v>1</v>
      </c>
      <c r="G2583" s="16">
        <v>43.9</v>
      </c>
      <c r="H2583" s="16">
        <f>TRUNC(TRUNC(F2583,8)*G2583,2)</f>
        <v>43.9</v>
      </c>
    </row>
    <row r="2584" spans="1:8" ht="18" customHeight="1" x14ac:dyDescent="0.25">
      <c r="A2584" s="8"/>
      <c r="B2584" s="8"/>
      <c r="C2584" s="8"/>
      <c r="D2584" s="8"/>
      <c r="E2584" s="8"/>
      <c r="F2584" s="67" t="s">
        <v>3875</v>
      </c>
      <c r="G2584" s="67"/>
      <c r="H2584" s="17">
        <f>SUM(H2583:H2583)</f>
        <v>43.9</v>
      </c>
    </row>
    <row r="2585" spans="1:8" ht="15" customHeight="1" x14ac:dyDescent="0.25">
      <c r="A2585" s="64" t="s">
        <v>3741</v>
      </c>
      <c r="B2585" s="64"/>
      <c r="C2585" s="65" t="s">
        <v>3</v>
      </c>
      <c r="D2585" s="65"/>
      <c r="E2585" s="12" t="s">
        <v>4</v>
      </c>
      <c r="F2585" s="12" t="s">
        <v>3725</v>
      </c>
      <c r="G2585" s="12" t="s">
        <v>3726</v>
      </c>
      <c r="H2585" s="12" t="s">
        <v>3727</v>
      </c>
    </row>
    <row r="2586" spans="1:8" ht="29.1" customHeight="1" x14ac:dyDescent="0.25">
      <c r="A2586" s="13" t="s">
        <v>7324</v>
      </c>
      <c r="B2586" s="14" t="s">
        <v>7325</v>
      </c>
      <c r="C2586" s="66" t="s">
        <v>17</v>
      </c>
      <c r="D2586" s="66"/>
      <c r="E2586" s="13" t="s">
        <v>25</v>
      </c>
      <c r="F2586" s="15">
        <v>1</v>
      </c>
      <c r="G2586" s="16">
        <v>53.53</v>
      </c>
      <c r="H2586" s="16">
        <f>TRUNC(TRUNC(F2586,8)*G2586,2)</f>
        <v>53.53</v>
      </c>
    </row>
    <row r="2587" spans="1:8" ht="29.1" customHeight="1" x14ac:dyDescent="0.25">
      <c r="A2587" s="13" t="s">
        <v>7326</v>
      </c>
      <c r="B2587" s="14" t="s">
        <v>7327</v>
      </c>
      <c r="C2587" s="66" t="s">
        <v>17</v>
      </c>
      <c r="D2587" s="66"/>
      <c r="E2587" s="13" t="s">
        <v>25</v>
      </c>
      <c r="F2587" s="15">
        <v>1</v>
      </c>
      <c r="G2587" s="16">
        <v>14.14</v>
      </c>
      <c r="H2587" s="16">
        <f>TRUNC(TRUNC(F2587,8)*G2587,2)</f>
        <v>14.14</v>
      </c>
    </row>
    <row r="2588" spans="1:8" ht="15" customHeight="1" x14ac:dyDescent="0.25">
      <c r="A2588" s="8"/>
      <c r="B2588" s="8"/>
      <c r="C2588" s="8"/>
      <c r="D2588" s="8"/>
      <c r="E2588" s="8"/>
      <c r="F2588" s="67" t="s">
        <v>3744</v>
      </c>
      <c r="G2588" s="67"/>
      <c r="H2588" s="17">
        <f>SUM(H2586:H2587)</f>
        <v>67.67</v>
      </c>
    </row>
    <row r="2589" spans="1:8" ht="15" customHeight="1" x14ac:dyDescent="0.25">
      <c r="A2589" s="8"/>
      <c r="B2589" s="8"/>
      <c r="C2589" s="8"/>
      <c r="D2589" s="8"/>
      <c r="E2589" s="8"/>
      <c r="F2589" s="68" t="s">
        <v>3745</v>
      </c>
      <c r="G2589" s="68"/>
      <c r="H2589" s="4">
        <f>ROUND(SUM(H2584,H2588),2)</f>
        <v>111.57</v>
      </c>
    </row>
    <row r="2590" spans="1:8" ht="9.9499999999999993" customHeight="1" x14ac:dyDescent="0.25">
      <c r="A2590" s="8"/>
      <c r="B2590" s="8"/>
      <c r="C2590" s="8"/>
      <c r="D2590" s="8"/>
      <c r="E2590" s="8"/>
      <c r="F2590" s="62"/>
      <c r="G2590" s="62"/>
      <c r="H2590" s="62"/>
    </row>
    <row r="2591" spans="1:8" ht="20.100000000000001" customHeight="1" x14ac:dyDescent="0.25">
      <c r="A2591" s="63" t="s">
        <v>7328</v>
      </c>
      <c r="B2591" s="63"/>
      <c r="C2591" s="63"/>
      <c r="D2591" s="63"/>
      <c r="E2591" s="63"/>
      <c r="F2591" s="63"/>
      <c r="G2591" s="63"/>
      <c r="H2591" s="63"/>
    </row>
    <row r="2592" spans="1:8" ht="15" customHeight="1" x14ac:dyDescent="0.25">
      <c r="A2592" s="64" t="s">
        <v>3872</v>
      </c>
      <c r="B2592" s="64"/>
      <c r="C2592" s="65" t="s">
        <v>3</v>
      </c>
      <c r="D2592" s="65"/>
      <c r="E2592" s="12" t="s">
        <v>4</v>
      </c>
      <c r="F2592" s="12" t="s">
        <v>3725</v>
      </c>
      <c r="G2592" s="12" t="s">
        <v>3726</v>
      </c>
      <c r="H2592" s="12" t="s">
        <v>3727</v>
      </c>
    </row>
    <row r="2593" spans="1:8" ht="21" customHeight="1" x14ac:dyDescent="0.25">
      <c r="A2593" s="13" t="s">
        <v>7306</v>
      </c>
      <c r="B2593" s="14" t="s">
        <v>7307</v>
      </c>
      <c r="C2593" s="66" t="s">
        <v>17</v>
      </c>
      <c r="D2593" s="66"/>
      <c r="E2593" s="13" t="s">
        <v>25</v>
      </c>
      <c r="F2593" s="15">
        <v>1</v>
      </c>
      <c r="G2593" s="16">
        <v>43.9</v>
      </c>
      <c r="H2593" s="16">
        <f>TRUNC(TRUNC(F2593,8)*G2593,2)</f>
        <v>43.9</v>
      </c>
    </row>
    <row r="2594" spans="1:8" ht="18" customHeight="1" x14ac:dyDescent="0.25">
      <c r="A2594" s="8"/>
      <c r="B2594" s="8"/>
      <c r="C2594" s="8"/>
      <c r="D2594" s="8"/>
      <c r="E2594" s="8"/>
      <c r="F2594" s="67" t="s">
        <v>3875</v>
      </c>
      <c r="G2594" s="67"/>
      <c r="H2594" s="17">
        <f>SUM(H2593:H2593)</f>
        <v>43.9</v>
      </c>
    </row>
    <row r="2595" spans="1:8" ht="15" customHeight="1" x14ac:dyDescent="0.25">
      <c r="A2595" s="64" t="s">
        <v>3741</v>
      </c>
      <c r="B2595" s="64"/>
      <c r="C2595" s="65" t="s">
        <v>3</v>
      </c>
      <c r="D2595" s="65"/>
      <c r="E2595" s="12" t="s">
        <v>4</v>
      </c>
      <c r="F2595" s="12" t="s">
        <v>3725</v>
      </c>
      <c r="G2595" s="12" t="s">
        <v>3726</v>
      </c>
      <c r="H2595" s="12" t="s">
        <v>3727</v>
      </c>
    </row>
    <row r="2596" spans="1:8" ht="29.1" customHeight="1" x14ac:dyDescent="0.25">
      <c r="A2596" s="13" t="s">
        <v>7324</v>
      </c>
      <c r="B2596" s="14" t="s">
        <v>7325</v>
      </c>
      <c r="C2596" s="66" t="s">
        <v>17</v>
      </c>
      <c r="D2596" s="66"/>
      <c r="E2596" s="13" t="s">
        <v>25</v>
      </c>
      <c r="F2596" s="15">
        <v>1</v>
      </c>
      <c r="G2596" s="16">
        <v>53.53</v>
      </c>
      <c r="H2596" s="16">
        <f>TRUNC(TRUNC(F2596,8)*G2596,2)</f>
        <v>53.53</v>
      </c>
    </row>
    <row r="2597" spans="1:8" ht="29.1" customHeight="1" x14ac:dyDescent="0.25">
      <c r="A2597" s="13" t="s">
        <v>7326</v>
      </c>
      <c r="B2597" s="14" t="s">
        <v>7327</v>
      </c>
      <c r="C2597" s="66" t="s">
        <v>17</v>
      </c>
      <c r="D2597" s="66"/>
      <c r="E2597" s="13" t="s">
        <v>25</v>
      </c>
      <c r="F2597" s="15">
        <v>1</v>
      </c>
      <c r="G2597" s="16">
        <v>14.14</v>
      </c>
      <c r="H2597" s="16">
        <f>TRUNC(TRUNC(F2597,8)*G2597,2)</f>
        <v>14.14</v>
      </c>
    </row>
    <row r="2598" spans="1:8" ht="29.1" customHeight="1" x14ac:dyDescent="0.25">
      <c r="A2598" s="13" t="s">
        <v>7329</v>
      </c>
      <c r="B2598" s="14" t="s">
        <v>7330</v>
      </c>
      <c r="C2598" s="66" t="s">
        <v>17</v>
      </c>
      <c r="D2598" s="66"/>
      <c r="E2598" s="13" t="s">
        <v>25</v>
      </c>
      <c r="F2598" s="15">
        <v>1</v>
      </c>
      <c r="G2598" s="16">
        <v>66.91</v>
      </c>
      <c r="H2598" s="16">
        <f>TRUNC(TRUNC(F2598,8)*G2598,2)</f>
        <v>66.91</v>
      </c>
    </row>
    <row r="2599" spans="1:8" ht="29.1" customHeight="1" x14ac:dyDescent="0.25">
      <c r="A2599" s="13" t="s">
        <v>7331</v>
      </c>
      <c r="B2599" s="14" t="s">
        <v>7332</v>
      </c>
      <c r="C2599" s="66" t="s">
        <v>17</v>
      </c>
      <c r="D2599" s="66"/>
      <c r="E2599" s="13" t="s">
        <v>25</v>
      </c>
      <c r="F2599" s="15">
        <v>1</v>
      </c>
      <c r="G2599" s="16">
        <v>89.57</v>
      </c>
      <c r="H2599" s="16">
        <f>TRUNC(TRUNC(F2599,8)*G2599,2)</f>
        <v>89.57</v>
      </c>
    </row>
    <row r="2600" spans="1:8" ht="15" customHeight="1" x14ac:dyDescent="0.25">
      <c r="A2600" s="8"/>
      <c r="B2600" s="8"/>
      <c r="C2600" s="8"/>
      <c r="D2600" s="8"/>
      <c r="E2600" s="8"/>
      <c r="F2600" s="67" t="s">
        <v>3744</v>
      </c>
      <c r="G2600" s="67"/>
      <c r="H2600" s="17">
        <f>SUM(H2596:H2599)</f>
        <v>224.14999999999998</v>
      </c>
    </row>
    <row r="2601" spans="1:8" ht="15" customHeight="1" x14ac:dyDescent="0.25">
      <c r="A2601" s="8"/>
      <c r="B2601" s="8"/>
      <c r="C2601" s="8"/>
      <c r="D2601" s="8"/>
      <c r="E2601" s="8"/>
      <c r="F2601" s="68" t="s">
        <v>3745</v>
      </c>
      <c r="G2601" s="68"/>
      <c r="H2601" s="4">
        <f>ROUND(SUM(H2594,H2600),2)</f>
        <v>268.05</v>
      </c>
    </row>
    <row r="2602" spans="1:8" ht="9.9499999999999993" customHeight="1" x14ac:dyDescent="0.25">
      <c r="A2602" s="8"/>
      <c r="B2602" s="8"/>
      <c r="C2602" s="8"/>
      <c r="D2602" s="8"/>
      <c r="E2602" s="8"/>
      <c r="F2602" s="62"/>
      <c r="G2602" s="62"/>
      <c r="H2602" s="62"/>
    </row>
    <row r="2603" spans="1:8" ht="20.100000000000001" customHeight="1" x14ac:dyDescent="0.25">
      <c r="A2603" s="63" t="s">
        <v>7333</v>
      </c>
      <c r="B2603" s="63"/>
      <c r="C2603" s="63"/>
      <c r="D2603" s="63"/>
      <c r="E2603" s="63"/>
      <c r="F2603" s="63"/>
      <c r="G2603" s="63"/>
      <c r="H2603" s="63"/>
    </row>
    <row r="2604" spans="1:8" ht="15" customHeight="1" x14ac:dyDescent="0.25">
      <c r="A2604" s="64" t="s">
        <v>3825</v>
      </c>
      <c r="B2604" s="64"/>
      <c r="C2604" s="65" t="s">
        <v>3</v>
      </c>
      <c r="D2604" s="65"/>
      <c r="E2604" s="12" t="s">
        <v>4</v>
      </c>
      <c r="F2604" s="12" t="s">
        <v>3725</v>
      </c>
      <c r="G2604" s="12" t="s">
        <v>3726</v>
      </c>
      <c r="H2604" s="12" t="s">
        <v>3727</v>
      </c>
    </row>
    <row r="2605" spans="1:8" ht="29.1" customHeight="1" x14ac:dyDescent="0.25">
      <c r="A2605" s="13" t="s">
        <v>7334</v>
      </c>
      <c r="B2605" s="14" t="s">
        <v>7335</v>
      </c>
      <c r="C2605" s="66" t="s">
        <v>17</v>
      </c>
      <c r="D2605" s="66"/>
      <c r="E2605" s="13" t="s">
        <v>61</v>
      </c>
      <c r="F2605" s="15">
        <v>5.5999999999999999E-5</v>
      </c>
      <c r="G2605" s="16">
        <v>955912.15</v>
      </c>
      <c r="H2605" s="16">
        <f>TRUNC(TRUNC(F2605,8)*G2605,2)</f>
        <v>53.53</v>
      </c>
    </row>
    <row r="2606" spans="1:8" ht="15" customHeight="1" x14ac:dyDescent="0.25">
      <c r="A2606" s="8"/>
      <c r="B2606" s="8"/>
      <c r="C2606" s="8"/>
      <c r="D2606" s="8"/>
      <c r="E2606" s="8"/>
      <c r="F2606" s="67" t="s">
        <v>3830</v>
      </c>
      <c r="G2606" s="67"/>
      <c r="H2606" s="17">
        <f>SUM(H2605:H2605)</f>
        <v>53.53</v>
      </c>
    </row>
    <row r="2607" spans="1:8" ht="15" customHeight="1" x14ac:dyDescent="0.25">
      <c r="A2607" s="8"/>
      <c r="B2607" s="8"/>
      <c r="C2607" s="8"/>
      <c r="D2607" s="8"/>
      <c r="E2607" s="8"/>
      <c r="F2607" s="68" t="s">
        <v>3745</v>
      </c>
      <c r="G2607" s="68"/>
      <c r="H2607" s="4">
        <f>ROUND(SUM(H2606),2)</f>
        <v>53.53</v>
      </c>
    </row>
    <row r="2608" spans="1:8" ht="9.9499999999999993" customHeight="1" x14ac:dyDescent="0.25">
      <c r="A2608" s="8"/>
      <c r="B2608" s="8"/>
      <c r="C2608" s="8"/>
      <c r="D2608" s="8"/>
      <c r="E2608" s="8"/>
      <c r="F2608" s="62"/>
      <c r="G2608" s="62"/>
      <c r="H2608" s="62"/>
    </row>
    <row r="2609" spans="1:8" ht="20.100000000000001" customHeight="1" x14ac:dyDescent="0.25">
      <c r="A2609" s="63" t="s">
        <v>7336</v>
      </c>
      <c r="B2609" s="63"/>
      <c r="C2609" s="63"/>
      <c r="D2609" s="63"/>
      <c r="E2609" s="63"/>
      <c r="F2609" s="63"/>
      <c r="G2609" s="63"/>
      <c r="H2609" s="63"/>
    </row>
    <row r="2610" spans="1:8" ht="15" customHeight="1" x14ac:dyDescent="0.25">
      <c r="A2610" s="64" t="s">
        <v>3825</v>
      </c>
      <c r="B2610" s="64"/>
      <c r="C2610" s="65" t="s">
        <v>3</v>
      </c>
      <c r="D2610" s="65"/>
      <c r="E2610" s="12" t="s">
        <v>4</v>
      </c>
      <c r="F2610" s="12" t="s">
        <v>3725</v>
      </c>
      <c r="G2610" s="12" t="s">
        <v>3726</v>
      </c>
      <c r="H2610" s="12" t="s">
        <v>3727</v>
      </c>
    </row>
    <row r="2611" spans="1:8" ht="29.1" customHeight="1" x14ac:dyDescent="0.25">
      <c r="A2611" s="13" t="s">
        <v>7334</v>
      </c>
      <c r="B2611" s="14" t="s">
        <v>7335</v>
      </c>
      <c r="C2611" s="66" t="s">
        <v>17</v>
      </c>
      <c r="D2611" s="66"/>
      <c r="E2611" s="13" t="s">
        <v>61</v>
      </c>
      <c r="F2611" s="15">
        <v>1.4800000000000001E-5</v>
      </c>
      <c r="G2611" s="16">
        <v>955912.15</v>
      </c>
      <c r="H2611" s="16">
        <f>TRUNC(TRUNC(F2611,8)*G2611,2)</f>
        <v>14.14</v>
      </c>
    </row>
    <row r="2612" spans="1:8" ht="15" customHeight="1" x14ac:dyDescent="0.25">
      <c r="A2612" s="8"/>
      <c r="B2612" s="8"/>
      <c r="C2612" s="8"/>
      <c r="D2612" s="8"/>
      <c r="E2612" s="8"/>
      <c r="F2612" s="67" t="s">
        <v>3830</v>
      </c>
      <c r="G2612" s="67"/>
      <c r="H2612" s="17">
        <f>SUM(H2611:H2611)</f>
        <v>14.14</v>
      </c>
    </row>
    <row r="2613" spans="1:8" ht="15" customHeight="1" x14ac:dyDescent="0.25">
      <c r="A2613" s="8"/>
      <c r="B2613" s="8"/>
      <c r="C2613" s="8"/>
      <c r="D2613" s="8"/>
      <c r="E2613" s="8"/>
      <c r="F2613" s="68" t="s">
        <v>3745</v>
      </c>
      <c r="G2613" s="68"/>
      <c r="H2613" s="4">
        <f>ROUND(SUM(H2612),2)</f>
        <v>14.14</v>
      </c>
    </row>
    <row r="2614" spans="1:8" ht="9.9499999999999993" customHeight="1" x14ac:dyDescent="0.25">
      <c r="A2614" s="8"/>
      <c r="B2614" s="8"/>
      <c r="C2614" s="8"/>
      <c r="D2614" s="8"/>
      <c r="E2614" s="8"/>
      <c r="F2614" s="62"/>
      <c r="G2614" s="62"/>
      <c r="H2614" s="62"/>
    </row>
    <row r="2615" spans="1:8" ht="20.100000000000001" customHeight="1" x14ac:dyDescent="0.25">
      <c r="A2615" s="63" t="s">
        <v>7337</v>
      </c>
      <c r="B2615" s="63"/>
      <c r="C2615" s="63"/>
      <c r="D2615" s="63"/>
      <c r="E2615" s="63"/>
      <c r="F2615" s="63"/>
      <c r="G2615" s="63"/>
      <c r="H2615" s="63"/>
    </row>
    <row r="2616" spans="1:8" ht="15" customHeight="1" x14ac:dyDescent="0.25">
      <c r="A2616" s="64" t="s">
        <v>3825</v>
      </c>
      <c r="B2616" s="64"/>
      <c r="C2616" s="65" t="s">
        <v>3</v>
      </c>
      <c r="D2616" s="65"/>
      <c r="E2616" s="12" t="s">
        <v>4</v>
      </c>
      <c r="F2616" s="12" t="s">
        <v>3725</v>
      </c>
      <c r="G2616" s="12" t="s">
        <v>3726</v>
      </c>
      <c r="H2616" s="12" t="s">
        <v>3727</v>
      </c>
    </row>
    <row r="2617" spans="1:8" ht="29.1" customHeight="1" x14ac:dyDescent="0.25">
      <c r="A2617" s="13" t="s">
        <v>7334</v>
      </c>
      <c r="B2617" s="14" t="s">
        <v>7335</v>
      </c>
      <c r="C2617" s="66" t="s">
        <v>17</v>
      </c>
      <c r="D2617" s="66"/>
      <c r="E2617" s="13" t="s">
        <v>61</v>
      </c>
      <c r="F2617" s="15">
        <v>6.9999999999999994E-5</v>
      </c>
      <c r="G2617" s="16">
        <v>955912.15</v>
      </c>
      <c r="H2617" s="16">
        <f>TRUNC(TRUNC(F2617,8)*G2617,2)</f>
        <v>66.91</v>
      </c>
    </row>
    <row r="2618" spans="1:8" ht="15" customHeight="1" x14ac:dyDescent="0.25">
      <c r="A2618" s="8"/>
      <c r="B2618" s="8"/>
      <c r="C2618" s="8"/>
      <c r="D2618" s="8"/>
      <c r="E2618" s="8"/>
      <c r="F2618" s="67" t="s">
        <v>3830</v>
      </c>
      <c r="G2618" s="67"/>
      <c r="H2618" s="17">
        <f>SUM(H2617:H2617)</f>
        <v>66.91</v>
      </c>
    </row>
    <row r="2619" spans="1:8" ht="15" customHeight="1" x14ac:dyDescent="0.25">
      <c r="A2619" s="8"/>
      <c r="B2619" s="8"/>
      <c r="C2619" s="8"/>
      <c r="D2619" s="8"/>
      <c r="E2619" s="8"/>
      <c r="F2619" s="68" t="s">
        <v>3745</v>
      </c>
      <c r="G2619" s="68"/>
      <c r="H2619" s="4">
        <f>ROUND(SUM(H2618),2)</f>
        <v>66.91</v>
      </c>
    </row>
    <row r="2620" spans="1:8" ht="9.9499999999999993" customHeight="1" x14ac:dyDescent="0.25">
      <c r="A2620" s="8"/>
      <c r="B2620" s="8"/>
      <c r="C2620" s="8"/>
      <c r="D2620" s="8"/>
      <c r="E2620" s="8"/>
      <c r="F2620" s="62"/>
      <c r="G2620" s="62"/>
      <c r="H2620" s="62"/>
    </row>
    <row r="2621" spans="1:8" ht="20.100000000000001" customHeight="1" x14ac:dyDescent="0.25">
      <c r="A2621" s="63" t="s">
        <v>7338</v>
      </c>
      <c r="B2621" s="63"/>
      <c r="C2621" s="63"/>
      <c r="D2621" s="63"/>
      <c r="E2621" s="63"/>
      <c r="F2621" s="63"/>
      <c r="G2621" s="63"/>
      <c r="H2621" s="63"/>
    </row>
    <row r="2622" spans="1:8" ht="15" customHeight="1" x14ac:dyDescent="0.25">
      <c r="A2622" s="64" t="s">
        <v>3887</v>
      </c>
      <c r="B2622" s="64"/>
      <c r="C2622" s="65" t="s">
        <v>3</v>
      </c>
      <c r="D2622" s="65"/>
      <c r="E2622" s="12" t="s">
        <v>4</v>
      </c>
      <c r="F2622" s="12" t="s">
        <v>3725</v>
      </c>
      <c r="G2622" s="12" t="s">
        <v>3726</v>
      </c>
      <c r="H2622" s="12" t="s">
        <v>3727</v>
      </c>
    </row>
    <row r="2623" spans="1:8" ht="21" customHeight="1" x14ac:dyDescent="0.25">
      <c r="A2623" s="13" t="s">
        <v>6925</v>
      </c>
      <c r="B2623" s="14" t="s">
        <v>6926</v>
      </c>
      <c r="C2623" s="66" t="s">
        <v>17</v>
      </c>
      <c r="D2623" s="66"/>
      <c r="E2623" s="13" t="s">
        <v>4149</v>
      </c>
      <c r="F2623" s="15">
        <v>15.03</v>
      </c>
      <c r="G2623" s="16">
        <v>5.96</v>
      </c>
      <c r="H2623" s="16">
        <f>TRUNC(TRUNC(F2623,8)*G2623,2)</f>
        <v>89.57</v>
      </c>
    </row>
    <row r="2624" spans="1:8" ht="15" customHeight="1" x14ac:dyDescent="0.25">
      <c r="A2624" s="8"/>
      <c r="B2624" s="8"/>
      <c r="C2624" s="8"/>
      <c r="D2624" s="8"/>
      <c r="E2624" s="8"/>
      <c r="F2624" s="67" t="s">
        <v>3896</v>
      </c>
      <c r="G2624" s="67"/>
      <c r="H2624" s="17">
        <f>SUM(H2623:H2623)</f>
        <v>89.57</v>
      </c>
    </row>
    <row r="2625" spans="1:8" ht="15" customHeight="1" x14ac:dyDescent="0.25">
      <c r="A2625" s="8"/>
      <c r="B2625" s="8"/>
      <c r="C2625" s="8"/>
      <c r="D2625" s="8"/>
      <c r="E2625" s="8"/>
      <c r="F2625" s="68" t="s">
        <v>3745</v>
      </c>
      <c r="G2625" s="68"/>
      <c r="H2625" s="4">
        <f>ROUND(SUM(H2624),2)</f>
        <v>89.57</v>
      </c>
    </row>
    <row r="2626" spans="1:8" ht="9.9499999999999993" customHeight="1" x14ac:dyDescent="0.25">
      <c r="A2626" s="8"/>
      <c r="B2626" s="8"/>
      <c r="C2626" s="8"/>
      <c r="D2626" s="8"/>
      <c r="E2626" s="8"/>
      <c r="F2626" s="62"/>
      <c r="G2626" s="62"/>
      <c r="H2626" s="62"/>
    </row>
    <row r="2627" spans="1:8" ht="20.100000000000001" customHeight="1" x14ac:dyDescent="0.25">
      <c r="A2627" s="63" t="s">
        <v>7339</v>
      </c>
      <c r="B2627" s="63"/>
      <c r="C2627" s="63"/>
      <c r="D2627" s="63"/>
      <c r="E2627" s="63"/>
      <c r="F2627" s="63"/>
      <c r="G2627" s="63"/>
      <c r="H2627" s="63"/>
    </row>
    <row r="2628" spans="1:8" ht="15" customHeight="1" x14ac:dyDescent="0.25">
      <c r="A2628" s="64" t="s">
        <v>3872</v>
      </c>
      <c r="B2628" s="64"/>
      <c r="C2628" s="65" t="s">
        <v>3</v>
      </c>
      <c r="D2628" s="65"/>
      <c r="E2628" s="12" t="s">
        <v>4</v>
      </c>
      <c r="F2628" s="12" t="s">
        <v>3725</v>
      </c>
      <c r="G2628" s="12" t="s">
        <v>3726</v>
      </c>
      <c r="H2628" s="12" t="s">
        <v>3727</v>
      </c>
    </row>
    <row r="2629" spans="1:8" ht="15" customHeight="1" x14ac:dyDescent="0.25">
      <c r="A2629" s="13" t="s">
        <v>3899</v>
      </c>
      <c r="B2629" s="14" t="s">
        <v>3900</v>
      </c>
      <c r="C2629" s="66" t="s">
        <v>17</v>
      </c>
      <c r="D2629" s="66"/>
      <c r="E2629" s="13" t="s">
        <v>25</v>
      </c>
      <c r="F2629" s="15">
        <v>3.9557666999999999</v>
      </c>
      <c r="G2629" s="16">
        <v>24.37</v>
      </c>
      <c r="H2629" s="16">
        <f>TRUNC(TRUNC(F2629,8)*G2629,2)</f>
        <v>96.4</v>
      </c>
    </row>
    <row r="2630" spans="1:8" ht="18" customHeight="1" x14ac:dyDescent="0.25">
      <c r="A2630" s="8"/>
      <c r="B2630" s="8"/>
      <c r="C2630" s="8"/>
      <c r="D2630" s="8"/>
      <c r="E2630" s="8"/>
      <c r="F2630" s="67" t="s">
        <v>3875</v>
      </c>
      <c r="G2630" s="67"/>
      <c r="H2630" s="17">
        <f>SUM(H2629:H2629)</f>
        <v>96.4</v>
      </c>
    </row>
    <row r="2631" spans="1:8" ht="15" customHeight="1" x14ac:dyDescent="0.25">
      <c r="A2631" s="8"/>
      <c r="B2631" s="8"/>
      <c r="C2631" s="8"/>
      <c r="D2631" s="8"/>
      <c r="E2631" s="8"/>
      <c r="F2631" s="68" t="s">
        <v>3745</v>
      </c>
      <c r="G2631" s="68"/>
      <c r="H2631" s="4">
        <f>ROUND(SUM(H2630),2)</f>
        <v>96.4</v>
      </c>
    </row>
    <row r="2632" spans="1:8" ht="9.9499999999999993" customHeight="1" x14ac:dyDescent="0.25">
      <c r="A2632" s="8"/>
      <c r="B2632" s="8"/>
      <c r="C2632" s="8"/>
      <c r="D2632" s="8"/>
      <c r="E2632" s="8"/>
      <c r="F2632" s="62"/>
      <c r="G2632" s="62"/>
      <c r="H2632" s="62"/>
    </row>
    <row r="2633" spans="1:8" ht="20.100000000000001" customHeight="1" x14ac:dyDescent="0.25">
      <c r="A2633" s="63" t="s">
        <v>7340</v>
      </c>
      <c r="B2633" s="63"/>
      <c r="C2633" s="63"/>
      <c r="D2633" s="63"/>
      <c r="E2633" s="63"/>
      <c r="F2633" s="63"/>
      <c r="G2633" s="63"/>
      <c r="H2633" s="63"/>
    </row>
    <row r="2634" spans="1:8" ht="15" customHeight="1" x14ac:dyDescent="0.25">
      <c r="A2634" s="64" t="s">
        <v>3872</v>
      </c>
      <c r="B2634" s="64"/>
      <c r="C2634" s="65" t="s">
        <v>3</v>
      </c>
      <c r="D2634" s="65"/>
      <c r="E2634" s="12" t="s">
        <v>4</v>
      </c>
      <c r="F2634" s="12" t="s">
        <v>3725</v>
      </c>
      <c r="G2634" s="12" t="s">
        <v>3726</v>
      </c>
      <c r="H2634" s="12" t="s">
        <v>3727</v>
      </c>
    </row>
    <row r="2635" spans="1:8" ht="15" customHeight="1" x14ac:dyDescent="0.25">
      <c r="A2635" s="13" t="s">
        <v>3899</v>
      </c>
      <c r="B2635" s="14" t="s">
        <v>3900</v>
      </c>
      <c r="C2635" s="66" t="s">
        <v>17</v>
      </c>
      <c r="D2635" s="66"/>
      <c r="E2635" s="13" t="s">
        <v>25</v>
      </c>
      <c r="F2635" s="15">
        <v>2.9039999999999999</v>
      </c>
      <c r="G2635" s="16">
        <v>24.37</v>
      </c>
      <c r="H2635" s="16">
        <f>TRUNC(TRUNC(F2635,8)*G2635,2)</f>
        <v>70.77</v>
      </c>
    </row>
    <row r="2636" spans="1:8" ht="18" customHeight="1" x14ac:dyDescent="0.25">
      <c r="A2636" s="8"/>
      <c r="B2636" s="8"/>
      <c r="C2636" s="8"/>
      <c r="D2636" s="8"/>
      <c r="E2636" s="8"/>
      <c r="F2636" s="67" t="s">
        <v>3875</v>
      </c>
      <c r="G2636" s="67"/>
      <c r="H2636" s="17">
        <f>SUM(H2635:H2635)</f>
        <v>70.77</v>
      </c>
    </row>
    <row r="2637" spans="1:8" ht="15" customHeight="1" x14ac:dyDescent="0.25">
      <c r="A2637" s="8"/>
      <c r="B2637" s="8"/>
      <c r="C2637" s="8"/>
      <c r="D2637" s="8"/>
      <c r="E2637" s="8"/>
      <c r="F2637" s="68" t="s">
        <v>3745</v>
      </c>
      <c r="G2637" s="68"/>
      <c r="H2637" s="4">
        <f>ROUND(SUM(H2636),2)</f>
        <v>70.77</v>
      </c>
    </row>
    <row r="2638" spans="1:8" ht="9.9499999999999993" customHeight="1" x14ac:dyDescent="0.25">
      <c r="A2638" s="8"/>
      <c r="B2638" s="8"/>
      <c r="C2638" s="8"/>
      <c r="D2638" s="8"/>
      <c r="E2638" s="8"/>
      <c r="F2638" s="62"/>
      <c r="G2638" s="62"/>
      <c r="H2638" s="62"/>
    </row>
    <row r="2639" spans="1:8" ht="20.100000000000001" customHeight="1" x14ac:dyDescent="0.25">
      <c r="A2639" s="63" t="s">
        <v>7341</v>
      </c>
      <c r="B2639" s="63"/>
      <c r="C2639" s="63"/>
      <c r="D2639" s="63"/>
      <c r="E2639" s="63"/>
      <c r="F2639" s="63"/>
      <c r="G2639" s="63"/>
      <c r="H2639" s="63"/>
    </row>
    <row r="2640" spans="1:8" ht="15" customHeight="1" x14ac:dyDescent="0.25">
      <c r="A2640" s="64" t="s">
        <v>3741</v>
      </c>
      <c r="B2640" s="64"/>
      <c r="C2640" s="65" t="s">
        <v>3</v>
      </c>
      <c r="D2640" s="65"/>
      <c r="E2640" s="12" t="s">
        <v>4</v>
      </c>
      <c r="F2640" s="12" t="s">
        <v>3725</v>
      </c>
      <c r="G2640" s="12" t="s">
        <v>3726</v>
      </c>
      <c r="H2640" s="12" t="s">
        <v>3727</v>
      </c>
    </row>
    <row r="2641" spans="1:8" ht="29.1" customHeight="1" x14ac:dyDescent="0.25">
      <c r="A2641" s="13" t="s">
        <v>7342</v>
      </c>
      <c r="B2641" s="14" t="s">
        <v>7343</v>
      </c>
      <c r="C2641" s="66" t="s">
        <v>17</v>
      </c>
      <c r="D2641" s="66"/>
      <c r="E2641" s="13" t="s">
        <v>740</v>
      </c>
      <c r="F2641" s="15">
        <v>3.6</v>
      </c>
      <c r="G2641" s="16">
        <v>12.55</v>
      </c>
      <c r="H2641" s="16">
        <f t="shared" ref="H2641:H2647" si="17">TRUNC(TRUNC(F2641,8)*G2641,2)</f>
        <v>45.18</v>
      </c>
    </row>
    <row r="2642" spans="1:8" ht="29.1" customHeight="1" x14ac:dyDescent="0.25">
      <c r="A2642" s="13" t="s">
        <v>1513</v>
      </c>
      <c r="B2642" s="14" t="s">
        <v>1514</v>
      </c>
      <c r="C2642" s="66" t="s">
        <v>17</v>
      </c>
      <c r="D2642" s="66"/>
      <c r="E2642" s="13" t="s">
        <v>72</v>
      </c>
      <c r="F2642" s="15">
        <v>1.24</v>
      </c>
      <c r="G2642" s="16">
        <v>2.4700000000000002</v>
      </c>
      <c r="H2642" s="16">
        <f t="shared" si="17"/>
        <v>3.06</v>
      </c>
    </row>
    <row r="2643" spans="1:8" ht="29.1" customHeight="1" x14ac:dyDescent="0.25">
      <c r="A2643" s="13" t="s">
        <v>4114</v>
      </c>
      <c r="B2643" s="14" t="s">
        <v>4115</v>
      </c>
      <c r="C2643" s="66" t="s">
        <v>17</v>
      </c>
      <c r="D2643" s="66"/>
      <c r="E2643" s="13" t="s">
        <v>72</v>
      </c>
      <c r="F2643" s="15">
        <v>1</v>
      </c>
      <c r="G2643" s="16">
        <v>3.85</v>
      </c>
      <c r="H2643" s="16">
        <f t="shared" si="17"/>
        <v>3.85</v>
      </c>
    </row>
    <row r="2644" spans="1:8" ht="29.1" customHeight="1" x14ac:dyDescent="0.25">
      <c r="A2644" s="13" t="s">
        <v>1542</v>
      </c>
      <c r="B2644" s="14" t="s">
        <v>1543</v>
      </c>
      <c r="C2644" s="66" t="s">
        <v>17</v>
      </c>
      <c r="D2644" s="66"/>
      <c r="E2644" s="13" t="s">
        <v>76</v>
      </c>
      <c r="F2644" s="15">
        <v>0.13500000000000001</v>
      </c>
      <c r="G2644" s="16">
        <v>723.66</v>
      </c>
      <c r="H2644" s="16">
        <f t="shared" si="17"/>
        <v>97.69</v>
      </c>
    </row>
    <row r="2645" spans="1:8" ht="21" customHeight="1" x14ac:dyDescent="0.25">
      <c r="A2645" s="13" t="s">
        <v>7344</v>
      </c>
      <c r="B2645" s="14" t="s">
        <v>7345</v>
      </c>
      <c r="C2645" s="66" t="s">
        <v>17</v>
      </c>
      <c r="D2645" s="66"/>
      <c r="E2645" s="13" t="s">
        <v>76</v>
      </c>
      <c r="F2645" s="15">
        <v>3.5000000000000003E-2</v>
      </c>
      <c r="G2645" s="16">
        <v>70.77</v>
      </c>
      <c r="H2645" s="16">
        <f t="shared" si="17"/>
        <v>2.4700000000000002</v>
      </c>
    </row>
    <row r="2646" spans="1:8" ht="29.1" customHeight="1" x14ac:dyDescent="0.25">
      <c r="A2646" s="13" t="s">
        <v>1539</v>
      </c>
      <c r="B2646" s="14" t="s">
        <v>1540</v>
      </c>
      <c r="C2646" s="66" t="s">
        <v>17</v>
      </c>
      <c r="D2646" s="66"/>
      <c r="E2646" s="13" t="s">
        <v>72</v>
      </c>
      <c r="F2646" s="15">
        <v>0.08</v>
      </c>
      <c r="G2646" s="16">
        <v>146.59</v>
      </c>
      <c r="H2646" s="16">
        <f t="shared" si="17"/>
        <v>11.72</v>
      </c>
    </row>
    <row r="2647" spans="1:8" ht="29.1" customHeight="1" x14ac:dyDescent="0.25">
      <c r="A2647" s="13" t="s">
        <v>4116</v>
      </c>
      <c r="B2647" s="14" t="s">
        <v>4117</v>
      </c>
      <c r="C2647" s="66" t="s">
        <v>17</v>
      </c>
      <c r="D2647" s="66"/>
      <c r="E2647" s="13" t="s">
        <v>76</v>
      </c>
      <c r="F2647" s="15">
        <v>0.1</v>
      </c>
      <c r="G2647" s="16">
        <v>207.58</v>
      </c>
      <c r="H2647" s="16">
        <f t="shared" si="17"/>
        <v>20.75</v>
      </c>
    </row>
    <row r="2648" spans="1:8" ht="15" customHeight="1" x14ac:dyDescent="0.25">
      <c r="A2648" s="8"/>
      <c r="B2648" s="8"/>
      <c r="C2648" s="8"/>
      <c r="D2648" s="8"/>
      <c r="E2648" s="8"/>
      <c r="F2648" s="67" t="s">
        <v>3744</v>
      </c>
      <c r="G2648" s="67"/>
      <c r="H2648" s="17">
        <f>SUM(H2641:H2647)</f>
        <v>184.72</v>
      </c>
    </row>
    <row r="2649" spans="1:8" ht="15" customHeight="1" x14ac:dyDescent="0.25">
      <c r="A2649" s="8"/>
      <c r="B2649" s="8"/>
      <c r="C2649" s="8"/>
      <c r="D2649" s="8"/>
      <c r="E2649" s="8"/>
      <c r="F2649" s="68" t="s">
        <v>3745</v>
      </c>
      <c r="G2649" s="68"/>
      <c r="H2649" s="4">
        <f>ROUND(SUM(H2648),2)</f>
        <v>184.72</v>
      </c>
    </row>
    <row r="2650" spans="1:8" ht="9.9499999999999993" customHeight="1" x14ac:dyDescent="0.25">
      <c r="A2650" s="8"/>
      <c r="B2650" s="8"/>
      <c r="C2650" s="8"/>
      <c r="D2650" s="8"/>
      <c r="E2650" s="8"/>
      <c r="F2650" s="62"/>
      <c r="G2650" s="62"/>
      <c r="H2650" s="62"/>
    </row>
    <row r="2651" spans="1:8" ht="20.100000000000001" customHeight="1" x14ac:dyDescent="0.25">
      <c r="A2651" s="63" t="s">
        <v>7346</v>
      </c>
      <c r="B2651" s="63"/>
      <c r="C2651" s="63"/>
      <c r="D2651" s="63"/>
      <c r="E2651" s="63"/>
      <c r="F2651" s="63"/>
      <c r="G2651" s="63"/>
      <c r="H2651" s="63"/>
    </row>
    <row r="2652" spans="1:8" ht="15" customHeight="1" x14ac:dyDescent="0.25">
      <c r="A2652" s="64" t="s">
        <v>3872</v>
      </c>
      <c r="B2652" s="64"/>
      <c r="C2652" s="65" t="s">
        <v>3</v>
      </c>
      <c r="D2652" s="65"/>
      <c r="E2652" s="12" t="s">
        <v>4</v>
      </c>
      <c r="F2652" s="12" t="s">
        <v>3725</v>
      </c>
      <c r="G2652" s="12" t="s">
        <v>3726</v>
      </c>
      <c r="H2652" s="12" t="s">
        <v>3727</v>
      </c>
    </row>
    <row r="2653" spans="1:8" ht="15" customHeight="1" x14ac:dyDescent="0.25">
      <c r="A2653" s="13" t="s">
        <v>3899</v>
      </c>
      <c r="B2653" s="14" t="s">
        <v>3900</v>
      </c>
      <c r="C2653" s="66" t="s">
        <v>17</v>
      </c>
      <c r="D2653" s="66"/>
      <c r="E2653" s="13" t="s">
        <v>25</v>
      </c>
      <c r="F2653" s="15">
        <v>3</v>
      </c>
      <c r="G2653" s="16">
        <v>24.37</v>
      </c>
      <c r="H2653" s="16">
        <f>TRUNC(TRUNC(F2653,8)*G2653,2)</f>
        <v>73.11</v>
      </c>
    </row>
    <row r="2654" spans="1:8" ht="18" customHeight="1" x14ac:dyDescent="0.25">
      <c r="A2654" s="8"/>
      <c r="B2654" s="8"/>
      <c r="C2654" s="8"/>
      <c r="D2654" s="8"/>
      <c r="E2654" s="8"/>
      <c r="F2654" s="67" t="s">
        <v>3875</v>
      </c>
      <c r="G2654" s="67"/>
      <c r="H2654" s="17">
        <f>SUM(H2653:H2653)</f>
        <v>73.11</v>
      </c>
    </row>
    <row r="2655" spans="1:8" ht="15" customHeight="1" x14ac:dyDescent="0.25">
      <c r="A2655" s="8"/>
      <c r="B2655" s="8"/>
      <c r="C2655" s="8"/>
      <c r="D2655" s="8"/>
      <c r="E2655" s="8"/>
      <c r="F2655" s="68" t="s">
        <v>3745</v>
      </c>
      <c r="G2655" s="68"/>
      <c r="H2655" s="4">
        <f>ROUND(SUM(H2654),2)</f>
        <v>73.11</v>
      </c>
    </row>
    <row r="2656" spans="1:8" ht="9.9499999999999993" customHeight="1" x14ac:dyDescent="0.25">
      <c r="A2656" s="8"/>
      <c r="B2656" s="8"/>
      <c r="C2656" s="8"/>
      <c r="D2656" s="8"/>
      <c r="E2656" s="8"/>
      <c r="F2656" s="62"/>
      <c r="G2656" s="62"/>
      <c r="H2656" s="62"/>
    </row>
    <row r="2657" spans="1:8" ht="20.100000000000001" customHeight="1" x14ac:dyDescent="0.25">
      <c r="A2657" s="63" t="s">
        <v>7347</v>
      </c>
      <c r="B2657" s="63"/>
      <c r="C2657" s="63"/>
      <c r="D2657" s="63"/>
      <c r="E2657" s="63"/>
      <c r="F2657" s="63"/>
      <c r="G2657" s="63"/>
      <c r="H2657" s="63"/>
    </row>
    <row r="2658" spans="1:8" ht="15" customHeight="1" x14ac:dyDescent="0.25">
      <c r="A2658" s="64" t="s">
        <v>3865</v>
      </c>
      <c r="B2658" s="64"/>
      <c r="C2658" s="65" t="s">
        <v>3</v>
      </c>
      <c r="D2658" s="65"/>
      <c r="E2658" s="12" t="s">
        <v>4</v>
      </c>
      <c r="F2658" s="12" t="s">
        <v>3725</v>
      </c>
      <c r="G2658" s="12" t="s">
        <v>3726</v>
      </c>
      <c r="H2658" s="12" t="s">
        <v>3727</v>
      </c>
    </row>
    <row r="2659" spans="1:8" ht="29.1" customHeight="1" x14ac:dyDescent="0.25">
      <c r="A2659" s="13" t="s">
        <v>3915</v>
      </c>
      <c r="B2659" s="14" t="s">
        <v>3916</v>
      </c>
      <c r="C2659" s="66" t="s">
        <v>17</v>
      </c>
      <c r="D2659" s="66"/>
      <c r="E2659" s="13" t="s">
        <v>3868</v>
      </c>
      <c r="F2659" s="15">
        <v>0.03</v>
      </c>
      <c r="G2659" s="16">
        <v>40.880000000000003</v>
      </c>
      <c r="H2659" s="16">
        <f>TRUNC(TRUNC(F2659,8)*G2659,2)</f>
        <v>1.22</v>
      </c>
    </row>
    <row r="2660" spans="1:8" ht="29.1" customHeight="1" x14ac:dyDescent="0.25">
      <c r="A2660" s="13" t="s">
        <v>3917</v>
      </c>
      <c r="B2660" s="14" t="s">
        <v>3918</v>
      </c>
      <c r="C2660" s="66" t="s">
        <v>17</v>
      </c>
      <c r="D2660" s="66"/>
      <c r="E2660" s="13" t="s">
        <v>3829</v>
      </c>
      <c r="F2660" s="15">
        <v>7.0000000000000001E-3</v>
      </c>
      <c r="G2660" s="16">
        <v>42.43</v>
      </c>
      <c r="H2660" s="16">
        <f>TRUNC(TRUNC(F2660,8)*G2660,2)</f>
        <v>0.28999999999999998</v>
      </c>
    </row>
    <row r="2661" spans="1:8" ht="18" customHeight="1" x14ac:dyDescent="0.25">
      <c r="A2661" s="8"/>
      <c r="B2661" s="8"/>
      <c r="C2661" s="8"/>
      <c r="D2661" s="8"/>
      <c r="E2661" s="8"/>
      <c r="F2661" s="67" t="s">
        <v>3871</v>
      </c>
      <c r="G2661" s="67"/>
      <c r="H2661" s="17">
        <f>SUM(H2659:H2660)</f>
        <v>1.51</v>
      </c>
    </row>
    <row r="2662" spans="1:8" ht="15" customHeight="1" x14ac:dyDescent="0.25">
      <c r="A2662" s="64" t="s">
        <v>3887</v>
      </c>
      <c r="B2662" s="64"/>
      <c r="C2662" s="65" t="s">
        <v>3</v>
      </c>
      <c r="D2662" s="65"/>
      <c r="E2662" s="12" t="s">
        <v>4</v>
      </c>
      <c r="F2662" s="12" t="s">
        <v>3725</v>
      </c>
      <c r="G2662" s="12" t="s">
        <v>3726</v>
      </c>
      <c r="H2662" s="12" t="s">
        <v>3727</v>
      </c>
    </row>
    <row r="2663" spans="1:8" ht="21" customHeight="1" x14ac:dyDescent="0.25">
      <c r="A2663" s="13" t="s">
        <v>3925</v>
      </c>
      <c r="B2663" s="14" t="s">
        <v>3926</v>
      </c>
      <c r="C2663" s="66" t="s">
        <v>17</v>
      </c>
      <c r="D2663" s="66"/>
      <c r="E2663" s="13" t="s">
        <v>178</v>
      </c>
      <c r="F2663" s="15">
        <v>1.31</v>
      </c>
      <c r="G2663" s="16">
        <v>9.6199999999999992</v>
      </c>
      <c r="H2663" s="16">
        <f>TRUNC(TRUNC(F2663,8)*G2663,2)</f>
        <v>12.6</v>
      </c>
    </row>
    <row r="2664" spans="1:8" ht="15" customHeight="1" x14ac:dyDescent="0.25">
      <c r="A2664" s="13" t="s">
        <v>4771</v>
      </c>
      <c r="B2664" s="14" t="s">
        <v>4772</v>
      </c>
      <c r="C2664" s="66" t="s">
        <v>17</v>
      </c>
      <c r="D2664" s="66"/>
      <c r="E2664" s="13" t="s">
        <v>740</v>
      </c>
      <c r="F2664" s="15">
        <v>2.3E-2</v>
      </c>
      <c r="G2664" s="16">
        <v>16.32</v>
      </c>
      <c r="H2664" s="16">
        <f>TRUNC(TRUNC(F2664,8)*G2664,2)</f>
        <v>0.37</v>
      </c>
    </row>
    <row r="2665" spans="1:8" ht="15" customHeight="1" x14ac:dyDescent="0.25">
      <c r="A2665" s="8"/>
      <c r="B2665" s="8"/>
      <c r="C2665" s="8"/>
      <c r="D2665" s="8"/>
      <c r="E2665" s="8"/>
      <c r="F2665" s="67" t="s">
        <v>3896</v>
      </c>
      <c r="G2665" s="67"/>
      <c r="H2665" s="17">
        <f>SUM(H2663:H2664)</f>
        <v>12.969999999999999</v>
      </c>
    </row>
    <row r="2666" spans="1:8" ht="15" customHeight="1" x14ac:dyDescent="0.25">
      <c r="A2666" s="64" t="s">
        <v>3872</v>
      </c>
      <c r="B2666" s="64"/>
      <c r="C2666" s="65" t="s">
        <v>3</v>
      </c>
      <c r="D2666" s="65"/>
      <c r="E2666" s="12" t="s">
        <v>4</v>
      </c>
      <c r="F2666" s="12" t="s">
        <v>3725</v>
      </c>
      <c r="G2666" s="12" t="s">
        <v>3726</v>
      </c>
      <c r="H2666" s="12" t="s">
        <v>3727</v>
      </c>
    </row>
    <row r="2667" spans="1:8" ht="21" customHeight="1" x14ac:dyDescent="0.25">
      <c r="A2667" s="13" t="s">
        <v>3908</v>
      </c>
      <c r="B2667" s="14" t="s">
        <v>3909</v>
      </c>
      <c r="C2667" s="66" t="s">
        <v>17</v>
      </c>
      <c r="D2667" s="66"/>
      <c r="E2667" s="13" t="s">
        <v>25</v>
      </c>
      <c r="F2667" s="15">
        <v>2.1000000000000001E-2</v>
      </c>
      <c r="G2667" s="16">
        <v>24.95</v>
      </c>
      <c r="H2667" s="16">
        <f>TRUNC(TRUNC(F2667,8)*G2667,2)</f>
        <v>0.52</v>
      </c>
    </row>
    <row r="2668" spans="1:8" ht="21" customHeight="1" x14ac:dyDescent="0.25">
      <c r="A2668" s="13" t="s">
        <v>3897</v>
      </c>
      <c r="B2668" s="14" t="s">
        <v>3898</v>
      </c>
      <c r="C2668" s="66" t="s">
        <v>17</v>
      </c>
      <c r="D2668" s="66"/>
      <c r="E2668" s="13" t="s">
        <v>25</v>
      </c>
      <c r="F2668" s="15">
        <v>9.0999999999999998E-2</v>
      </c>
      <c r="G2668" s="16">
        <v>33.07</v>
      </c>
      <c r="H2668" s="16">
        <f>TRUNC(TRUNC(F2668,8)*G2668,2)</f>
        <v>3</v>
      </c>
    </row>
    <row r="2669" spans="1:8" ht="18" customHeight="1" x14ac:dyDescent="0.25">
      <c r="A2669" s="8"/>
      <c r="B2669" s="8"/>
      <c r="C2669" s="8"/>
      <c r="D2669" s="8"/>
      <c r="E2669" s="8"/>
      <c r="F2669" s="67" t="s">
        <v>3875</v>
      </c>
      <c r="G2669" s="67"/>
      <c r="H2669" s="17">
        <f>SUM(H2667:H2668)</f>
        <v>3.52</v>
      </c>
    </row>
    <row r="2670" spans="1:8" ht="15" customHeight="1" x14ac:dyDescent="0.25">
      <c r="A2670" s="8"/>
      <c r="B2670" s="8"/>
      <c r="C2670" s="8"/>
      <c r="D2670" s="8"/>
      <c r="E2670" s="8"/>
      <c r="F2670" s="68" t="s">
        <v>3745</v>
      </c>
      <c r="G2670" s="68"/>
      <c r="H2670" s="4">
        <f>ROUND(SUM(H2661,H2665,H2669),2)</f>
        <v>18</v>
      </c>
    </row>
    <row r="2671" spans="1:8" ht="9.9499999999999993" customHeight="1" x14ac:dyDescent="0.25">
      <c r="A2671" s="8"/>
      <c r="B2671" s="8"/>
      <c r="C2671" s="8"/>
      <c r="D2671" s="8"/>
      <c r="E2671" s="8"/>
      <c r="F2671" s="62"/>
      <c r="G2671" s="62"/>
      <c r="H2671" s="62"/>
    </row>
    <row r="2672" spans="1:8" ht="20.100000000000001" customHeight="1" x14ac:dyDescent="0.25">
      <c r="A2672" s="63" t="s">
        <v>7348</v>
      </c>
      <c r="B2672" s="63"/>
      <c r="C2672" s="63"/>
      <c r="D2672" s="63"/>
      <c r="E2672" s="63"/>
      <c r="F2672" s="63"/>
      <c r="G2672" s="63"/>
      <c r="H2672" s="63"/>
    </row>
    <row r="2673" spans="1:8" ht="15" customHeight="1" x14ac:dyDescent="0.25">
      <c r="A2673" s="64" t="s">
        <v>3865</v>
      </c>
      <c r="B2673" s="64"/>
      <c r="C2673" s="65" t="s">
        <v>3</v>
      </c>
      <c r="D2673" s="65"/>
      <c r="E2673" s="12" t="s">
        <v>4</v>
      </c>
      <c r="F2673" s="12" t="s">
        <v>3725</v>
      </c>
      <c r="G2673" s="12" t="s">
        <v>3726</v>
      </c>
      <c r="H2673" s="12" t="s">
        <v>3727</v>
      </c>
    </row>
    <row r="2674" spans="1:8" ht="29.1" customHeight="1" x14ac:dyDescent="0.25">
      <c r="A2674" s="13" t="s">
        <v>3915</v>
      </c>
      <c r="B2674" s="14" t="s">
        <v>3916</v>
      </c>
      <c r="C2674" s="66" t="s">
        <v>17</v>
      </c>
      <c r="D2674" s="66"/>
      <c r="E2674" s="13" t="s">
        <v>3868</v>
      </c>
      <c r="F2674" s="15">
        <v>9.9000000000000005E-2</v>
      </c>
      <c r="G2674" s="16">
        <v>40.880000000000003</v>
      </c>
      <c r="H2674" s="16">
        <f>TRUNC(TRUNC(F2674,8)*G2674,2)</f>
        <v>4.04</v>
      </c>
    </row>
    <row r="2675" spans="1:8" ht="29.1" customHeight="1" x14ac:dyDescent="0.25">
      <c r="A2675" s="13" t="s">
        <v>3917</v>
      </c>
      <c r="B2675" s="14" t="s">
        <v>3918</v>
      </c>
      <c r="C2675" s="66" t="s">
        <v>17</v>
      </c>
      <c r="D2675" s="66"/>
      <c r="E2675" s="13" t="s">
        <v>3829</v>
      </c>
      <c r="F2675" s="15">
        <v>5.7000000000000002E-2</v>
      </c>
      <c r="G2675" s="16">
        <v>42.43</v>
      </c>
      <c r="H2675" s="16">
        <f>TRUNC(TRUNC(F2675,8)*G2675,2)</f>
        <v>2.41</v>
      </c>
    </row>
    <row r="2676" spans="1:8" ht="18" customHeight="1" x14ac:dyDescent="0.25">
      <c r="A2676" s="8"/>
      <c r="B2676" s="8"/>
      <c r="C2676" s="8"/>
      <c r="D2676" s="8"/>
      <c r="E2676" s="8"/>
      <c r="F2676" s="67" t="s">
        <v>3871</v>
      </c>
      <c r="G2676" s="67"/>
      <c r="H2676" s="17">
        <f>SUM(H2674:H2675)</f>
        <v>6.45</v>
      </c>
    </row>
    <row r="2677" spans="1:8" ht="15" customHeight="1" x14ac:dyDescent="0.25">
      <c r="A2677" s="64" t="s">
        <v>3887</v>
      </c>
      <c r="B2677" s="64"/>
      <c r="C2677" s="65" t="s">
        <v>3</v>
      </c>
      <c r="D2677" s="65"/>
      <c r="E2677" s="12" t="s">
        <v>4</v>
      </c>
      <c r="F2677" s="12" t="s">
        <v>3725</v>
      </c>
      <c r="G2677" s="12" t="s">
        <v>3726</v>
      </c>
      <c r="H2677" s="12" t="s">
        <v>3727</v>
      </c>
    </row>
    <row r="2678" spans="1:8" ht="29.1" customHeight="1" x14ac:dyDescent="0.25">
      <c r="A2678" s="13" t="s">
        <v>4765</v>
      </c>
      <c r="B2678" s="14" t="s">
        <v>4766</v>
      </c>
      <c r="C2678" s="66" t="s">
        <v>17</v>
      </c>
      <c r="D2678" s="66"/>
      <c r="E2678" s="13" t="s">
        <v>72</v>
      </c>
      <c r="F2678" s="15">
        <v>1.198</v>
      </c>
      <c r="G2678" s="16">
        <v>44.5</v>
      </c>
      <c r="H2678" s="16">
        <f>TRUNC(TRUNC(F2678,8)*G2678,2)</f>
        <v>53.31</v>
      </c>
    </row>
    <row r="2679" spans="1:8" ht="21" customHeight="1" x14ac:dyDescent="0.25">
      <c r="A2679" s="13" t="s">
        <v>3925</v>
      </c>
      <c r="B2679" s="14" t="s">
        <v>3926</v>
      </c>
      <c r="C2679" s="66" t="s">
        <v>17</v>
      </c>
      <c r="D2679" s="66"/>
      <c r="E2679" s="13" t="s">
        <v>178</v>
      </c>
      <c r="F2679" s="15">
        <v>6.7039999999999997</v>
      </c>
      <c r="G2679" s="16">
        <v>9.6199999999999992</v>
      </c>
      <c r="H2679" s="16">
        <f>TRUNC(TRUNC(F2679,8)*G2679,2)</f>
        <v>64.489999999999995</v>
      </c>
    </row>
    <row r="2680" spans="1:8" ht="15" customHeight="1" x14ac:dyDescent="0.25">
      <c r="A2680" s="13" t="s">
        <v>4769</v>
      </c>
      <c r="B2680" s="14" t="s">
        <v>4770</v>
      </c>
      <c r="C2680" s="66" t="s">
        <v>17</v>
      </c>
      <c r="D2680" s="66"/>
      <c r="E2680" s="13" t="s">
        <v>740</v>
      </c>
      <c r="F2680" s="15">
        <v>3.1E-2</v>
      </c>
      <c r="G2680" s="16">
        <v>18.059999999999999</v>
      </c>
      <c r="H2680" s="16">
        <f>TRUNC(TRUNC(F2680,8)*G2680,2)</f>
        <v>0.55000000000000004</v>
      </c>
    </row>
    <row r="2681" spans="1:8" ht="15" customHeight="1" x14ac:dyDescent="0.25">
      <c r="A2681" s="13" t="s">
        <v>4723</v>
      </c>
      <c r="B2681" s="14" t="s">
        <v>4724</v>
      </c>
      <c r="C2681" s="66" t="s">
        <v>17</v>
      </c>
      <c r="D2681" s="66"/>
      <c r="E2681" s="13" t="s">
        <v>740</v>
      </c>
      <c r="F2681" s="15">
        <v>7.0999999999999994E-2</v>
      </c>
      <c r="G2681" s="16">
        <v>16.63</v>
      </c>
      <c r="H2681" s="16">
        <f>TRUNC(TRUNC(F2681,8)*G2681,2)</f>
        <v>1.18</v>
      </c>
    </row>
    <row r="2682" spans="1:8" ht="21" customHeight="1" x14ac:dyDescent="0.25">
      <c r="A2682" s="13" t="s">
        <v>4150</v>
      </c>
      <c r="B2682" s="14" t="s">
        <v>4151</v>
      </c>
      <c r="C2682" s="66" t="s">
        <v>17</v>
      </c>
      <c r="D2682" s="66"/>
      <c r="E2682" s="13" t="s">
        <v>178</v>
      </c>
      <c r="F2682" s="15">
        <v>0.92500000000000004</v>
      </c>
      <c r="G2682" s="16">
        <v>3.36</v>
      </c>
      <c r="H2682" s="16">
        <f>TRUNC(TRUNC(F2682,8)*G2682,2)</f>
        <v>3.1</v>
      </c>
    </row>
    <row r="2683" spans="1:8" ht="15" customHeight="1" x14ac:dyDescent="0.25">
      <c r="A2683" s="8"/>
      <c r="B2683" s="8"/>
      <c r="C2683" s="8"/>
      <c r="D2683" s="8"/>
      <c r="E2683" s="8"/>
      <c r="F2683" s="67" t="s">
        <v>3896</v>
      </c>
      <c r="G2683" s="67"/>
      <c r="H2683" s="17">
        <f>SUM(H2678:H2682)</f>
        <v>122.63</v>
      </c>
    </row>
    <row r="2684" spans="1:8" ht="15" customHeight="1" x14ac:dyDescent="0.25">
      <c r="A2684" s="64" t="s">
        <v>3872</v>
      </c>
      <c r="B2684" s="64"/>
      <c r="C2684" s="65" t="s">
        <v>3</v>
      </c>
      <c r="D2684" s="65"/>
      <c r="E2684" s="12" t="s">
        <v>4</v>
      </c>
      <c r="F2684" s="12" t="s">
        <v>3725</v>
      </c>
      <c r="G2684" s="12" t="s">
        <v>3726</v>
      </c>
      <c r="H2684" s="12" t="s">
        <v>3727</v>
      </c>
    </row>
    <row r="2685" spans="1:8" ht="21" customHeight="1" x14ac:dyDescent="0.25">
      <c r="A2685" s="13" t="s">
        <v>3908</v>
      </c>
      <c r="B2685" s="14" t="s">
        <v>3909</v>
      </c>
      <c r="C2685" s="66" t="s">
        <v>17</v>
      </c>
      <c r="D2685" s="66"/>
      <c r="E2685" s="13" t="s">
        <v>25</v>
      </c>
      <c r="F2685" s="15">
        <v>0.156</v>
      </c>
      <c r="G2685" s="16">
        <v>24.95</v>
      </c>
      <c r="H2685" s="16">
        <f>TRUNC(TRUNC(F2685,8)*G2685,2)</f>
        <v>3.89</v>
      </c>
    </row>
    <row r="2686" spans="1:8" ht="21" customHeight="1" x14ac:dyDescent="0.25">
      <c r="A2686" s="13" t="s">
        <v>3897</v>
      </c>
      <c r="B2686" s="14" t="s">
        <v>3898</v>
      </c>
      <c r="C2686" s="66" t="s">
        <v>17</v>
      </c>
      <c r="D2686" s="66"/>
      <c r="E2686" s="13" t="s">
        <v>25</v>
      </c>
      <c r="F2686" s="15">
        <v>0.78</v>
      </c>
      <c r="G2686" s="16">
        <v>33.07</v>
      </c>
      <c r="H2686" s="16">
        <f>TRUNC(TRUNC(F2686,8)*G2686,2)</f>
        <v>25.79</v>
      </c>
    </row>
    <row r="2687" spans="1:8" ht="18" customHeight="1" x14ac:dyDescent="0.25">
      <c r="A2687" s="8"/>
      <c r="B2687" s="8"/>
      <c r="C2687" s="8"/>
      <c r="D2687" s="8"/>
      <c r="E2687" s="8"/>
      <c r="F2687" s="67" t="s">
        <v>3875</v>
      </c>
      <c r="G2687" s="67"/>
      <c r="H2687" s="17">
        <f>SUM(H2685:H2686)</f>
        <v>29.68</v>
      </c>
    </row>
    <row r="2688" spans="1:8" ht="15" customHeight="1" x14ac:dyDescent="0.25">
      <c r="A2688" s="8"/>
      <c r="B2688" s="8"/>
      <c r="C2688" s="8"/>
      <c r="D2688" s="8"/>
      <c r="E2688" s="8"/>
      <c r="F2688" s="68" t="s">
        <v>3745</v>
      </c>
      <c r="G2688" s="68"/>
      <c r="H2688" s="4">
        <f>ROUND(SUM(H2676,H2683,H2687),2)</f>
        <v>158.76</v>
      </c>
    </row>
    <row r="2689" spans="1:8" ht="9.9499999999999993" customHeight="1" x14ac:dyDescent="0.25">
      <c r="A2689" s="8"/>
      <c r="B2689" s="8"/>
      <c r="C2689" s="8"/>
      <c r="D2689" s="8"/>
      <c r="E2689" s="8"/>
      <c r="F2689" s="62"/>
      <c r="G2689" s="62"/>
      <c r="H2689" s="62"/>
    </row>
    <row r="2690" spans="1:8" ht="20.100000000000001" customHeight="1" x14ac:dyDescent="0.25">
      <c r="A2690" s="63" t="s">
        <v>7349</v>
      </c>
      <c r="B2690" s="63"/>
      <c r="C2690" s="63"/>
      <c r="D2690" s="63"/>
      <c r="E2690" s="63"/>
      <c r="F2690" s="63"/>
      <c r="G2690" s="63"/>
      <c r="H2690" s="63"/>
    </row>
    <row r="2691" spans="1:8" ht="15" customHeight="1" x14ac:dyDescent="0.25">
      <c r="A2691" s="64" t="s">
        <v>3865</v>
      </c>
      <c r="B2691" s="64"/>
      <c r="C2691" s="65" t="s">
        <v>3</v>
      </c>
      <c r="D2691" s="65"/>
      <c r="E2691" s="12" t="s">
        <v>4</v>
      </c>
      <c r="F2691" s="12" t="s">
        <v>3725</v>
      </c>
      <c r="G2691" s="12" t="s">
        <v>3726</v>
      </c>
      <c r="H2691" s="12" t="s">
        <v>3727</v>
      </c>
    </row>
    <row r="2692" spans="1:8" ht="29.1" customHeight="1" x14ac:dyDescent="0.25">
      <c r="A2692" s="13" t="s">
        <v>3915</v>
      </c>
      <c r="B2692" s="14" t="s">
        <v>3916</v>
      </c>
      <c r="C2692" s="66" t="s">
        <v>17</v>
      </c>
      <c r="D2692" s="66"/>
      <c r="E2692" s="13" t="s">
        <v>3868</v>
      </c>
      <c r="F2692" s="15">
        <v>2.1999999999999999E-2</v>
      </c>
      <c r="G2692" s="16">
        <v>40.880000000000003</v>
      </c>
      <c r="H2692" s="16">
        <f>TRUNC(TRUNC(F2692,8)*G2692,2)</f>
        <v>0.89</v>
      </c>
    </row>
    <row r="2693" spans="1:8" ht="29.1" customHeight="1" x14ac:dyDescent="0.25">
      <c r="A2693" s="13" t="s">
        <v>3917</v>
      </c>
      <c r="B2693" s="14" t="s">
        <v>3918</v>
      </c>
      <c r="C2693" s="66" t="s">
        <v>17</v>
      </c>
      <c r="D2693" s="66"/>
      <c r="E2693" s="13" t="s">
        <v>3829</v>
      </c>
      <c r="F2693" s="15">
        <v>5.0000000000000001E-3</v>
      </c>
      <c r="G2693" s="16">
        <v>42.43</v>
      </c>
      <c r="H2693" s="16">
        <f>TRUNC(TRUNC(F2693,8)*G2693,2)</f>
        <v>0.21</v>
      </c>
    </row>
    <row r="2694" spans="1:8" ht="18" customHeight="1" x14ac:dyDescent="0.25">
      <c r="A2694" s="8"/>
      <c r="B2694" s="8"/>
      <c r="C2694" s="8"/>
      <c r="D2694" s="8"/>
      <c r="E2694" s="8"/>
      <c r="F2694" s="67" t="s">
        <v>3871</v>
      </c>
      <c r="G2694" s="67"/>
      <c r="H2694" s="17">
        <f>SUM(H2692:H2693)</f>
        <v>1.1000000000000001</v>
      </c>
    </row>
    <row r="2695" spans="1:8" ht="15" customHeight="1" x14ac:dyDescent="0.25">
      <c r="A2695" s="64" t="s">
        <v>3887</v>
      </c>
      <c r="B2695" s="64"/>
      <c r="C2695" s="65" t="s">
        <v>3</v>
      </c>
      <c r="D2695" s="65"/>
      <c r="E2695" s="12" t="s">
        <v>4</v>
      </c>
      <c r="F2695" s="12" t="s">
        <v>3725</v>
      </c>
      <c r="G2695" s="12" t="s">
        <v>3726</v>
      </c>
      <c r="H2695" s="12" t="s">
        <v>3727</v>
      </c>
    </row>
    <row r="2696" spans="1:8" ht="29.1" customHeight="1" x14ac:dyDescent="0.25">
      <c r="A2696" s="13" t="s">
        <v>4765</v>
      </c>
      <c r="B2696" s="14" t="s">
        <v>4766</v>
      </c>
      <c r="C2696" s="66" t="s">
        <v>17</v>
      </c>
      <c r="D2696" s="66"/>
      <c r="E2696" s="13" t="s">
        <v>72</v>
      </c>
      <c r="F2696" s="15">
        <v>1.05</v>
      </c>
      <c r="G2696" s="16">
        <v>44.5</v>
      </c>
      <c r="H2696" s="16">
        <f>TRUNC(TRUNC(F2696,8)*G2696,2)</f>
        <v>46.72</v>
      </c>
    </row>
    <row r="2697" spans="1:8" ht="15" customHeight="1" x14ac:dyDescent="0.25">
      <c r="A2697" s="8"/>
      <c r="B2697" s="8"/>
      <c r="C2697" s="8"/>
      <c r="D2697" s="8"/>
      <c r="E2697" s="8"/>
      <c r="F2697" s="67" t="s">
        <v>3896</v>
      </c>
      <c r="G2697" s="67"/>
      <c r="H2697" s="17">
        <f>SUM(H2696:H2696)</f>
        <v>46.72</v>
      </c>
    </row>
    <row r="2698" spans="1:8" ht="15" customHeight="1" x14ac:dyDescent="0.25">
      <c r="A2698" s="64" t="s">
        <v>3872</v>
      </c>
      <c r="B2698" s="64"/>
      <c r="C2698" s="65" t="s">
        <v>3</v>
      </c>
      <c r="D2698" s="65"/>
      <c r="E2698" s="12" t="s">
        <v>4</v>
      </c>
      <c r="F2698" s="12" t="s">
        <v>3725</v>
      </c>
      <c r="G2698" s="12" t="s">
        <v>3726</v>
      </c>
      <c r="H2698" s="12" t="s">
        <v>3727</v>
      </c>
    </row>
    <row r="2699" spans="1:8" ht="21" customHeight="1" x14ac:dyDescent="0.25">
      <c r="A2699" s="13" t="s">
        <v>3908</v>
      </c>
      <c r="B2699" s="14" t="s">
        <v>3909</v>
      </c>
      <c r="C2699" s="66" t="s">
        <v>17</v>
      </c>
      <c r="D2699" s="66"/>
      <c r="E2699" s="13" t="s">
        <v>25</v>
      </c>
      <c r="F2699" s="15">
        <v>5.0000000000000001E-3</v>
      </c>
      <c r="G2699" s="16">
        <v>24.95</v>
      </c>
      <c r="H2699" s="16">
        <f>TRUNC(TRUNC(F2699,8)*G2699,2)</f>
        <v>0.12</v>
      </c>
    </row>
    <row r="2700" spans="1:8" ht="21" customHeight="1" x14ac:dyDescent="0.25">
      <c r="A2700" s="13" t="s">
        <v>3897</v>
      </c>
      <c r="B2700" s="14" t="s">
        <v>3898</v>
      </c>
      <c r="C2700" s="66" t="s">
        <v>17</v>
      </c>
      <c r="D2700" s="66"/>
      <c r="E2700" s="13" t="s">
        <v>25</v>
      </c>
      <c r="F2700" s="15">
        <v>5.0000000000000001E-3</v>
      </c>
      <c r="G2700" s="16">
        <v>33.07</v>
      </c>
      <c r="H2700" s="16">
        <f>TRUNC(TRUNC(F2700,8)*G2700,2)</f>
        <v>0.16</v>
      </c>
    </row>
    <row r="2701" spans="1:8" ht="18" customHeight="1" x14ac:dyDescent="0.25">
      <c r="A2701" s="8"/>
      <c r="B2701" s="8"/>
      <c r="C2701" s="8"/>
      <c r="D2701" s="8"/>
      <c r="E2701" s="8"/>
      <c r="F2701" s="67" t="s">
        <v>3875</v>
      </c>
      <c r="G2701" s="67"/>
      <c r="H2701" s="17">
        <f>SUM(H2699:H2700)</f>
        <v>0.28000000000000003</v>
      </c>
    </row>
    <row r="2702" spans="1:8" ht="15" customHeight="1" x14ac:dyDescent="0.25">
      <c r="A2702" s="8"/>
      <c r="B2702" s="8"/>
      <c r="C2702" s="8"/>
      <c r="D2702" s="8"/>
      <c r="E2702" s="8"/>
      <c r="F2702" s="68" t="s">
        <v>3745</v>
      </c>
      <c r="G2702" s="68"/>
      <c r="H2702" s="4">
        <f>ROUND(SUM(H2694,H2697,H2701),2)</f>
        <v>48.1</v>
      </c>
    </row>
    <row r="2703" spans="1:8" ht="9.9499999999999993" customHeight="1" x14ac:dyDescent="0.25">
      <c r="A2703" s="8"/>
      <c r="B2703" s="8"/>
      <c r="C2703" s="8"/>
      <c r="D2703" s="8"/>
      <c r="E2703" s="8"/>
      <c r="F2703" s="62"/>
      <c r="G2703" s="62"/>
      <c r="H2703" s="62"/>
    </row>
    <row r="2704" spans="1:8" ht="20.100000000000001" customHeight="1" x14ac:dyDescent="0.25">
      <c r="A2704" s="63" t="s">
        <v>7350</v>
      </c>
      <c r="B2704" s="63"/>
      <c r="C2704" s="63"/>
      <c r="D2704" s="63"/>
      <c r="E2704" s="63"/>
      <c r="F2704" s="63"/>
      <c r="G2704" s="63"/>
      <c r="H2704" s="63"/>
    </row>
    <row r="2705" spans="1:8" ht="15" customHeight="1" x14ac:dyDescent="0.25">
      <c r="A2705" s="64" t="s">
        <v>3865</v>
      </c>
      <c r="B2705" s="64"/>
      <c r="C2705" s="65" t="s">
        <v>3</v>
      </c>
      <c r="D2705" s="65"/>
      <c r="E2705" s="12" t="s">
        <v>4</v>
      </c>
      <c r="F2705" s="12" t="s">
        <v>3725</v>
      </c>
      <c r="G2705" s="12" t="s">
        <v>3726</v>
      </c>
      <c r="H2705" s="12" t="s">
        <v>3727</v>
      </c>
    </row>
    <row r="2706" spans="1:8" ht="29.1" customHeight="1" x14ac:dyDescent="0.25">
      <c r="A2706" s="13" t="s">
        <v>3915</v>
      </c>
      <c r="B2706" s="14" t="s">
        <v>3916</v>
      </c>
      <c r="C2706" s="66" t="s">
        <v>17</v>
      </c>
      <c r="D2706" s="66"/>
      <c r="E2706" s="13" t="s">
        <v>3868</v>
      </c>
      <c r="F2706" s="15">
        <v>0.255</v>
      </c>
      <c r="G2706" s="16">
        <v>40.880000000000003</v>
      </c>
      <c r="H2706" s="16">
        <f>TRUNC(TRUNC(F2706,8)*G2706,2)</f>
        <v>10.42</v>
      </c>
    </row>
    <row r="2707" spans="1:8" ht="29.1" customHeight="1" x14ac:dyDescent="0.25">
      <c r="A2707" s="13" t="s">
        <v>3917</v>
      </c>
      <c r="B2707" s="14" t="s">
        <v>3918</v>
      </c>
      <c r="C2707" s="66" t="s">
        <v>17</v>
      </c>
      <c r="D2707" s="66"/>
      <c r="E2707" s="13" t="s">
        <v>3829</v>
      </c>
      <c r="F2707" s="15">
        <v>6.3E-2</v>
      </c>
      <c r="G2707" s="16">
        <v>42.43</v>
      </c>
      <c r="H2707" s="16">
        <f>TRUNC(TRUNC(F2707,8)*G2707,2)</f>
        <v>2.67</v>
      </c>
    </row>
    <row r="2708" spans="1:8" ht="18" customHeight="1" x14ac:dyDescent="0.25">
      <c r="A2708" s="8"/>
      <c r="B2708" s="8"/>
      <c r="C2708" s="8"/>
      <c r="D2708" s="8"/>
      <c r="E2708" s="8"/>
      <c r="F2708" s="67" t="s">
        <v>3871</v>
      </c>
      <c r="G2708" s="67"/>
      <c r="H2708" s="17">
        <f>SUM(H2706:H2707)</f>
        <v>13.09</v>
      </c>
    </row>
    <row r="2709" spans="1:8" ht="15" customHeight="1" x14ac:dyDescent="0.25">
      <c r="A2709" s="64" t="s">
        <v>3887</v>
      </c>
      <c r="B2709" s="64"/>
      <c r="C2709" s="65" t="s">
        <v>3</v>
      </c>
      <c r="D2709" s="65"/>
      <c r="E2709" s="12" t="s">
        <v>4</v>
      </c>
      <c r="F2709" s="12" t="s">
        <v>3725</v>
      </c>
      <c r="G2709" s="12" t="s">
        <v>3726</v>
      </c>
      <c r="H2709" s="12" t="s">
        <v>3727</v>
      </c>
    </row>
    <row r="2710" spans="1:8" ht="29.1" customHeight="1" x14ac:dyDescent="0.25">
      <c r="A2710" s="13" t="s">
        <v>7351</v>
      </c>
      <c r="B2710" s="14" t="s">
        <v>7352</v>
      </c>
      <c r="C2710" s="66" t="s">
        <v>17</v>
      </c>
      <c r="D2710" s="66"/>
      <c r="E2710" s="13" t="s">
        <v>72</v>
      </c>
      <c r="F2710" s="15">
        <v>1.3360000000000001</v>
      </c>
      <c r="G2710" s="16">
        <v>75.37</v>
      </c>
      <c r="H2710" s="16">
        <f>TRUNC(TRUNC(F2710,8)*G2710,2)</f>
        <v>100.69</v>
      </c>
    </row>
    <row r="2711" spans="1:8" ht="21" customHeight="1" x14ac:dyDescent="0.25">
      <c r="A2711" s="13" t="s">
        <v>3925</v>
      </c>
      <c r="B2711" s="14" t="s">
        <v>3926</v>
      </c>
      <c r="C2711" s="66" t="s">
        <v>17</v>
      </c>
      <c r="D2711" s="66"/>
      <c r="E2711" s="13" t="s">
        <v>178</v>
      </c>
      <c r="F2711" s="15">
        <v>2.3079999999999998</v>
      </c>
      <c r="G2711" s="16">
        <v>9.6199999999999992</v>
      </c>
      <c r="H2711" s="16">
        <f>TRUNC(TRUNC(F2711,8)*G2711,2)</f>
        <v>22.2</v>
      </c>
    </row>
    <row r="2712" spans="1:8" ht="15" customHeight="1" x14ac:dyDescent="0.25">
      <c r="A2712" s="13" t="s">
        <v>4771</v>
      </c>
      <c r="B2712" s="14" t="s">
        <v>4772</v>
      </c>
      <c r="C2712" s="66" t="s">
        <v>17</v>
      </c>
      <c r="D2712" s="66"/>
      <c r="E2712" s="13" t="s">
        <v>740</v>
      </c>
      <c r="F2712" s="15">
        <v>0.20799999999999999</v>
      </c>
      <c r="G2712" s="16">
        <v>16.32</v>
      </c>
      <c r="H2712" s="16">
        <f>TRUNC(TRUNC(F2712,8)*G2712,2)</f>
        <v>3.39</v>
      </c>
    </row>
    <row r="2713" spans="1:8" ht="21" customHeight="1" x14ac:dyDescent="0.25">
      <c r="A2713" s="13" t="s">
        <v>4150</v>
      </c>
      <c r="B2713" s="14" t="s">
        <v>4151</v>
      </c>
      <c r="C2713" s="66" t="s">
        <v>17</v>
      </c>
      <c r="D2713" s="66"/>
      <c r="E2713" s="13" t="s">
        <v>178</v>
      </c>
      <c r="F2713" s="15">
        <v>9.2370000000000001</v>
      </c>
      <c r="G2713" s="16">
        <v>3.36</v>
      </c>
      <c r="H2713" s="16">
        <f>TRUNC(TRUNC(F2713,8)*G2713,2)</f>
        <v>31.03</v>
      </c>
    </row>
    <row r="2714" spans="1:8" ht="15" customHeight="1" x14ac:dyDescent="0.25">
      <c r="A2714" s="8"/>
      <c r="B2714" s="8"/>
      <c r="C2714" s="8"/>
      <c r="D2714" s="8"/>
      <c r="E2714" s="8"/>
      <c r="F2714" s="67" t="s">
        <v>3896</v>
      </c>
      <c r="G2714" s="67"/>
      <c r="H2714" s="17">
        <f>SUM(H2710:H2713)</f>
        <v>157.31</v>
      </c>
    </row>
    <row r="2715" spans="1:8" ht="15" customHeight="1" x14ac:dyDescent="0.25">
      <c r="A2715" s="64" t="s">
        <v>3872</v>
      </c>
      <c r="B2715" s="64"/>
      <c r="C2715" s="65" t="s">
        <v>3</v>
      </c>
      <c r="D2715" s="65"/>
      <c r="E2715" s="12" t="s">
        <v>4</v>
      </c>
      <c r="F2715" s="12" t="s">
        <v>3725</v>
      </c>
      <c r="G2715" s="12" t="s">
        <v>3726</v>
      </c>
      <c r="H2715" s="12" t="s">
        <v>3727</v>
      </c>
    </row>
    <row r="2716" spans="1:8" ht="21" customHeight="1" x14ac:dyDescent="0.25">
      <c r="A2716" s="13" t="s">
        <v>3908</v>
      </c>
      <c r="B2716" s="14" t="s">
        <v>3909</v>
      </c>
      <c r="C2716" s="66" t="s">
        <v>17</v>
      </c>
      <c r="D2716" s="66"/>
      <c r="E2716" s="13" t="s">
        <v>25</v>
      </c>
      <c r="F2716" s="15">
        <v>0.25</v>
      </c>
      <c r="G2716" s="16">
        <v>24.95</v>
      </c>
      <c r="H2716" s="16">
        <f>TRUNC(TRUNC(F2716,8)*G2716,2)</f>
        <v>6.23</v>
      </c>
    </row>
    <row r="2717" spans="1:8" ht="21" customHeight="1" x14ac:dyDescent="0.25">
      <c r="A2717" s="13" t="s">
        <v>3897</v>
      </c>
      <c r="B2717" s="14" t="s">
        <v>3898</v>
      </c>
      <c r="C2717" s="66" t="s">
        <v>17</v>
      </c>
      <c r="D2717" s="66"/>
      <c r="E2717" s="13" t="s">
        <v>25</v>
      </c>
      <c r="F2717" s="15">
        <v>1.18</v>
      </c>
      <c r="G2717" s="16">
        <v>33.07</v>
      </c>
      <c r="H2717" s="16">
        <f>TRUNC(TRUNC(F2717,8)*G2717,2)</f>
        <v>39.020000000000003</v>
      </c>
    </row>
    <row r="2718" spans="1:8" ht="18" customHeight="1" x14ac:dyDescent="0.25">
      <c r="A2718" s="8"/>
      <c r="B2718" s="8"/>
      <c r="C2718" s="8"/>
      <c r="D2718" s="8"/>
      <c r="E2718" s="8"/>
      <c r="F2718" s="67" t="s">
        <v>3875</v>
      </c>
      <c r="G2718" s="67"/>
      <c r="H2718" s="17">
        <f>SUM(H2716:H2717)</f>
        <v>45.25</v>
      </c>
    </row>
    <row r="2719" spans="1:8" ht="15" customHeight="1" x14ac:dyDescent="0.25">
      <c r="A2719" s="8"/>
      <c r="B2719" s="8"/>
      <c r="C2719" s="8"/>
      <c r="D2719" s="8"/>
      <c r="E2719" s="8"/>
      <c r="F2719" s="68" t="s">
        <v>3745</v>
      </c>
      <c r="G2719" s="68"/>
      <c r="H2719" s="4">
        <f>ROUND(SUM(H2708,H2714,H2718),2)</f>
        <v>215.65</v>
      </c>
    </row>
    <row r="2720" spans="1:8" ht="9.9499999999999993" customHeight="1" x14ac:dyDescent="0.25">
      <c r="A2720" s="8"/>
      <c r="B2720" s="8"/>
      <c r="C2720" s="8"/>
      <c r="D2720" s="8"/>
      <c r="E2720" s="8"/>
      <c r="F2720" s="62"/>
      <c r="G2720" s="62"/>
      <c r="H2720" s="62"/>
    </row>
    <row r="2721" spans="1:8" ht="20.100000000000001" customHeight="1" x14ac:dyDescent="0.25">
      <c r="A2721" s="63" t="s">
        <v>7353</v>
      </c>
      <c r="B2721" s="63"/>
      <c r="C2721" s="63"/>
      <c r="D2721" s="63"/>
      <c r="E2721" s="63"/>
      <c r="F2721" s="63"/>
      <c r="G2721" s="63"/>
      <c r="H2721" s="63"/>
    </row>
    <row r="2722" spans="1:8" ht="15" customHeight="1" x14ac:dyDescent="0.25">
      <c r="A2722" s="64" t="s">
        <v>3865</v>
      </c>
      <c r="B2722" s="64"/>
      <c r="C2722" s="65" t="s">
        <v>3</v>
      </c>
      <c r="D2722" s="65"/>
      <c r="E2722" s="12" t="s">
        <v>4</v>
      </c>
      <c r="F2722" s="12" t="s">
        <v>3725</v>
      </c>
      <c r="G2722" s="12" t="s">
        <v>3726</v>
      </c>
      <c r="H2722" s="12" t="s">
        <v>3727</v>
      </c>
    </row>
    <row r="2723" spans="1:8" ht="29.1" customHeight="1" x14ac:dyDescent="0.25">
      <c r="A2723" s="13" t="s">
        <v>3915</v>
      </c>
      <c r="B2723" s="14" t="s">
        <v>3916</v>
      </c>
      <c r="C2723" s="66" t="s">
        <v>17</v>
      </c>
      <c r="D2723" s="66"/>
      <c r="E2723" s="13" t="s">
        <v>3868</v>
      </c>
      <c r="F2723" s="15">
        <v>0.255</v>
      </c>
      <c r="G2723" s="16">
        <v>40.880000000000003</v>
      </c>
      <c r="H2723" s="16">
        <f>TRUNC(TRUNC(F2723,8)*G2723,2)</f>
        <v>10.42</v>
      </c>
    </row>
    <row r="2724" spans="1:8" ht="29.1" customHeight="1" x14ac:dyDescent="0.25">
      <c r="A2724" s="13" t="s">
        <v>3917</v>
      </c>
      <c r="B2724" s="14" t="s">
        <v>3918</v>
      </c>
      <c r="C2724" s="66" t="s">
        <v>17</v>
      </c>
      <c r="D2724" s="66"/>
      <c r="E2724" s="13" t="s">
        <v>3829</v>
      </c>
      <c r="F2724" s="15">
        <v>6.3E-2</v>
      </c>
      <c r="G2724" s="16">
        <v>42.43</v>
      </c>
      <c r="H2724" s="16">
        <f>TRUNC(TRUNC(F2724,8)*G2724,2)</f>
        <v>2.67</v>
      </c>
    </row>
    <row r="2725" spans="1:8" ht="18" customHeight="1" x14ac:dyDescent="0.25">
      <c r="A2725" s="8"/>
      <c r="B2725" s="8"/>
      <c r="C2725" s="8"/>
      <c r="D2725" s="8"/>
      <c r="E2725" s="8"/>
      <c r="F2725" s="67" t="s">
        <v>3871</v>
      </c>
      <c r="G2725" s="67"/>
      <c r="H2725" s="17">
        <f>SUM(H2723:H2724)</f>
        <v>13.09</v>
      </c>
    </row>
    <row r="2726" spans="1:8" ht="15" customHeight="1" x14ac:dyDescent="0.25">
      <c r="A2726" s="64" t="s">
        <v>3887</v>
      </c>
      <c r="B2726" s="64"/>
      <c r="C2726" s="65" t="s">
        <v>3</v>
      </c>
      <c r="D2726" s="65"/>
      <c r="E2726" s="12" t="s">
        <v>4</v>
      </c>
      <c r="F2726" s="12" t="s">
        <v>3725</v>
      </c>
      <c r="G2726" s="12" t="s">
        <v>3726</v>
      </c>
      <c r="H2726" s="12" t="s">
        <v>3727</v>
      </c>
    </row>
    <row r="2727" spans="1:8" ht="29.1" customHeight="1" x14ac:dyDescent="0.25">
      <c r="A2727" s="13" t="s">
        <v>4765</v>
      </c>
      <c r="B2727" s="14" t="s">
        <v>4766</v>
      </c>
      <c r="C2727" s="66" t="s">
        <v>17</v>
      </c>
      <c r="D2727" s="66"/>
      <c r="E2727" s="13" t="s">
        <v>72</v>
      </c>
      <c r="F2727" s="15">
        <v>1.3360000000000001</v>
      </c>
      <c r="G2727" s="16">
        <v>44.5</v>
      </c>
      <c r="H2727" s="16">
        <f>TRUNC(TRUNC(F2727,8)*G2727,2)</f>
        <v>59.45</v>
      </c>
    </row>
    <row r="2728" spans="1:8" ht="21" customHeight="1" x14ac:dyDescent="0.25">
      <c r="A2728" s="13" t="s">
        <v>3925</v>
      </c>
      <c r="B2728" s="14" t="s">
        <v>3926</v>
      </c>
      <c r="C2728" s="66" t="s">
        <v>17</v>
      </c>
      <c r="D2728" s="66"/>
      <c r="E2728" s="13" t="s">
        <v>178</v>
      </c>
      <c r="F2728" s="15">
        <v>2.3079999999999998</v>
      </c>
      <c r="G2728" s="16">
        <v>9.6199999999999992</v>
      </c>
      <c r="H2728" s="16">
        <f>TRUNC(TRUNC(F2728,8)*G2728,2)</f>
        <v>22.2</v>
      </c>
    </row>
    <row r="2729" spans="1:8" ht="15" customHeight="1" x14ac:dyDescent="0.25">
      <c r="A2729" s="13" t="s">
        <v>4771</v>
      </c>
      <c r="B2729" s="14" t="s">
        <v>4772</v>
      </c>
      <c r="C2729" s="66" t="s">
        <v>17</v>
      </c>
      <c r="D2729" s="66"/>
      <c r="E2729" s="13" t="s">
        <v>740</v>
      </c>
      <c r="F2729" s="15">
        <v>0.20799999999999999</v>
      </c>
      <c r="G2729" s="16">
        <v>16.32</v>
      </c>
      <c r="H2729" s="16">
        <f>TRUNC(TRUNC(F2729,8)*G2729,2)</f>
        <v>3.39</v>
      </c>
    </row>
    <row r="2730" spans="1:8" ht="21" customHeight="1" x14ac:dyDescent="0.25">
      <c r="A2730" s="13" t="s">
        <v>4150</v>
      </c>
      <c r="B2730" s="14" t="s">
        <v>4151</v>
      </c>
      <c r="C2730" s="66" t="s">
        <v>17</v>
      </c>
      <c r="D2730" s="66"/>
      <c r="E2730" s="13" t="s">
        <v>178</v>
      </c>
      <c r="F2730" s="15">
        <v>9.2370000000000001</v>
      </c>
      <c r="G2730" s="16">
        <v>3.36</v>
      </c>
      <c r="H2730" s="16">
        <f>TRUNC(TRUNC(F2730,8)*G2730,2)</f>
        <v>31.03</v>
      </c>
    </row>
    <row r="2731" spans="1:8" ht="15" customHeight="1" x14ac:dyDescent="0.25">
      <c r="A2731" s="8"/>
      <c r="B2731" s="8"/>
      <c r="C2731" s="8"/>
      <c r="D2731" s="8"/>
      <c r="E2731" s="8"/>
      <c r="F2731" s="67" t="s">
        <v>3896</v>
      </c>
      <c r="G2731" s="67"/>
      <c r="H2731" s="17">
        <f>SUM(H2727:H2730)</f>
        <v>116.07000000000001</v>
      </c>
    </row>
    <row r="2732" spans="1:8" ht="15" customHeight="1" x14ac:dyDescent="0.25">
      <c r="A2732" s="64" t="s">
        <v>3872</v>
      </c>
      <c r="B2732" s="64"/>
      <c r="C2732" s="65" t="s">
        <v>3</v>
      </c>
      <c r="D2732" s="65"/>
      <c r="E2732" s="12" t="s">
        <v>4</v>
      </c>
      <c r="F2732" s="12" t="s">
        <v>3725</v>
      </c>
      <c r="G2732" s="12" t="s">
        <v>3726</v>
      </c>
      <c r="H2732" s="12" t="s">
        <v>3727</v>
      </c>
    </row>
    <row r="2733" spans="1:8" ht="21" customHeight="1" x14ac:dyDescent="0.25">
      <c r="A2733" s="13" t="s">
        <v>3908</v>
      </c>
      <c r="B2733" s="14" t="s">
        <v>3909</v>
      </c>
      <c r="C2733" s="66" t="s">
        <v>17</v>
      </c>
      <c r="D2733" s="66"/>
      <c r="E2733" s="13" t="s">
        <v>25</v>
      </c>
      <c r="F2733" s="15">
        <v>0.25</v>
      </c>
      <c r="G2733" s="16">
        <v>24.95</v>
      </c>
      <c r="H2733" s="16">
        <f>TRUNC(TRUNC(F2733,8)*G2733,2)</f>
        <v>6.23</v>
      </c>
    </row>
    <row r="2734" spans="1:8" ht="21" customHeight="1" x14ac:dyDescent="0.25">
      <c r="A2734" s="13" t="s">
        <v>3897</v>
      </c>
      <c r="B2734" s="14" t="s">
        <v>3898</v>
      </c>
      <c r="C2734" s="66" t="s">
        <v>17</v>
      </c>
      <c r="D2734" s="66"/>
      <c r="E2734" s="13" t="s">
        <v>25</v>
      </c>
      <c r="F2734" s="15">
        <v>1.18</v>
      </c>
      <c r="G2734" s="16">
        <v>33.07</v>
      </c>
      <c r="H2734" s="16">
        <f>TRUNC(TRUNC(F2734,8)*G2734,2)</f>
        <v>39.020000000000003</v>
      </c>
    </row>
    <row r="2735" spans="1:8" ht="18" customHeight="1" x14ac:dyDescent="0.25">
      <c r="A2735" s="8"/>
      <c r="B2735" s="8"/>
      <c r="C2735" s="8"/>
      <c r="D2735" s="8"/>
      <c r="E2735" s="8"/>
      <c r="F2735" s="67" t="s">
        <v>3875</v>
      </c>
      <c r="G2735" s="67"/>
      <c r="H2735" s="17">
        <f>SUM(H2733:H2734)</f>
        <v>45.25</v>
      </c>
    </row>
    <row r="2736" spans="1:8" ht="15" customHeight="1" x14ac:dyDescent="0.25">
      <c r="A2736" s="8"/>
      <c r="B2736" s="8"/>
      <c r="C2736" s="8"/>
      <c r="D2736" s="8"/>
      <c r="E2736" s="8"/>
      <c r="F2736" s="68" t="s">
        <v>3745</v>
      </c>
      <c r="G2736" s="68"/>
      <c r="H2736" s="4">
        <f>ROUND(SUM(H2725,H2731,H2735),2)</f>
        <v>174.41</v>
      </c>
    </row>
    <row r="2737" spans="1:8" ht="9.9499999999999993" customHeight="1" x14ac:dyDescent="0.25">
      <c r="A2737" s="8"/>
      <c r="B2737" s="8"/>
      <c r="C2737" s="8"/>
      <c r="D2737" s="8"/>
      <c r="E2737" s="8"/>
      <c r="F2737" s="62"/>
      <c r="G2737" s="62"/>
      <c r="H2737" s="62"/>
    </row>
    <row r="2738" spans="1:8" ht="20.100000000000001" customHeight="1" x14ac:dyDescent="0.25">
      <c r="A2738" s="63" t="s">
        <v>7354</v>
      </c>
      <c r="B2738" s="63"/>
      <c r="C2738" s="63"/>
      <c r="D2738" s="63"/>
      <c r="E2738" s="63"/>
      <c r="F2738" s="63"/>
      <c r="G2738" s="63"/>
      <c r="H2738" s="63"/>
    </row>
    <row r="2739" spans="1:8" ht="15" customHeight="1" x14ac:dyDescent="0.25">
      <c r="A2739" s="64" t="s">
        <v>3865</v>
      </c>
      <c r="B2739" s="64"/>
      <c r="C2739" s="65" t="s">
        <v>3</v>
      </c>
      <c r="D2739" s="65"/>
      <c r="E2739" s="12" t="s">
        <v>4</v>
      </c>
      <c r="F2739" s="12" t="s">
        <v>3725</v>
      </c>
      <c r="G2739" s="12" t="s">
        <v>3726</v>
      </c>
      <c r="H2739" s="12" t="s">
        <v>3727</v>
      </c>
    </row>
    <row r="2740" spans="1:8" ht="29.1" customHeight="1" x14ac:dyDescent="0.25">
      <c r="A2740" s="13" t="s">
        <v>3915</v>
      </c>
      <c r="B2740" s="14" t="s">
        <v>3916</v>
      </c>
      <c r="C2740" s="66" t="s">
        <v>17</v>
      </c>
      <c r="D2740" s="66"/>
      <c r="E2740" s="13" t="s">
        <v>3868</v>
      </c>
      <c r="F2740" s="15">
        <v>0.224</v>
      </c>
      <c r="G2740" s="16">
        <v>40.880000000000003</v>
      </c>
      <c r="H2740" s="16">
        <f>TRUNC(TRUNC(F2740,8)*G2740,2)</f>
        <v>9.15</v>
      </c>
    </row>
    <row r="2741" spans="1:8" ht="29.1" customHeight="1" x14ac:dyDescent="0.25">
      <c r="A2741" s="13" t="s">
        <v>3917</v>
      </c>
      <c r="B2741" s="14" t="s">
        <v>3918</v>
      </c>
      <c r="C2741" s="66" t="s">
        <v>17</v>
      </c>
      <c r="D2741" s="66"/>
      <c r="E2741" s="13" t="s">
        <v>3829</v>
      </c>
      <c r="F2741" s="15">
        <v>5.6000000000000001E-2</v>
      </c>
      <c r="G2741" s="16">
        <v>42.43</v>
      </c>
      <c r="H2741" s="16">
        <f>TRUNC(TRUNC(F2741,8)*G2741,2)</f>
        <v>2.37</v>
      </c>
    </row>
    <row r="2742" spans="1:8" ht="18" customHeight="1" x14ac:dyDescent="0.25">
      <c r="A2742" s="8"/>
      <c r="B2742" s="8"/>
      <c r="C2742" s="8"/>
      <c r="D2742" s="8"/>
      <c r="E2742" s="8"/>
      <c r="F2742" s="67" t="s">
        <v>3871</v>
      </c>
      <c r="G2742" s="67"/>
      <c r="H2742" s="17">
        <f>SUM(H2740:H2741)</f>
        <v>11.52</v>
      </c>
    </row>
    <row r="2743" spans="1:8" ht="15" customHeight="1" x14ac:dyDescent="0.25">
      <c r="A2743" s="64" t="s">
        <v>3887</v>
      </c>
      <c r="B2743" s="64"/>
      <c r="C2743" s="65" t="s">
        <v>3</v>
      </c>
      <c r="D2743" s="65"/>
      <c r="E2743" s="12" t="s">
        <v>4</v>
      </c>
      <c r="F2743" s="12" t="s">
        <v>3725</v>
      </c>
      <c r="G2743" s="12" t="s">
        <v>3726</v>
      </c>
      <c r="H2743" s="12" t="s">
        <v>3727</v>
      </c>
    </row>
    <row r="2744" spans="1:8" ht="15" customHeight="1" x14ac:dyDescent="0.25">
      <c r="A2744" s="13" t="s">
        <v>4771</v>
      </c>
      <c r="B2744" s="14" t="s">
        <v>4772</v>
      </c>
      <c r="C2744" s="66" t="s">
        <v>17</v>
      </c>
      <c r="D2744" s="66"/>
      <c r="E2744" s="13" t="s">
        <v>740</v>
      </c>
      <c r="F2744" s="15">
        <v>0.128</v>
      </c>
      <c r="G2744" s="16">
        <v>16.32</v>
      </c>
      <c r="H2744" s="16">
        <f>TRUNC(TRUNC(F2744,8)*G2744,2)</f>
        <v>2.08</v>
      </c>
    </row>
    <row r="2745" spans="1:8" ht="21" customHeight="1" x14ac:dyDescent="0.25">
      <c r="A2745" s="13" t="s">
        <v>4150</v>
      </c>
      <c r="B2745" s="14" t="s">
        <v>4151</v>
      </c>
      <c r="C2745" s="66" t="s">
        <v>17</v>
      </c>
      <c r="D2745" s="66"/>
      <c r="E2745" s="13" t="s">
        <v>178</v>
      </c>
      <c r="F2745" s="15">
        <v>4.2279999999999998</v>
      </c>
      <c r="G2745" s="16">
        <v>3.36</v>
      </c>
      <c r="H2745" s="16">
        <f>TRUNC(TRUNC(F2745,8)*G2745,2)</f>
        <v>14.2</v>
      </c>
    </row>
    <row r="2746" spans="1:8" ht="29.1" customHeight="1" x14ac:dyDescent="0.25">
      <c r="A2746" s="13" t="s">
        <v>7355</v>
      </c>
      <c r="B2746" s="14" t="s">
        <v>7356</v>
      </c>
      <c r="C2746" s="66" t="s">
        <v>17</v>
      </c>
      <c r="D2746" s="66"/>
      <c r="E2746" s="13" t="s">
        <v>178</v>
      </c>
      <c r="F2746" s="15">
        <v>4.4480000000000004</v>
      </c>
      <c r="G2746" s="16">
        <v>27.45</v>
      </c>
      <c r="H2746" s="16">
        <f>TRUNC(TRUNC(F2746,8)*G2746,2)</f>
        <v>122.09</v>
      </c>
    </row>
    <row r="2747" spans="1:8" ht="15" customHeight="1" x14ac:dyDescent="0.25">
      <c r="A2747" s="8"/>
      <c r="B2747" s="8"/>
      <c r="C2747" s="8"/>
      <c r="D2747" s="8"/>
      <c r="E2747" s="8"/>
      <c r="F2747" s="67" t="s">
        <v>3896</v>
      </c>
      <c r="G2747" s="67"/>
      <c r="H2747" s="17">
        <f>SUM(H2744:H2746)</f>
        <v>138.37</v>
      </c>
    </row>
    <row r="2748" spans="1:8" ht="15" customHeight="1" x14ac:dyDescent="0.25">
      <c r="A2748" s="64" t="s">
        <v>3872</v>
      </c>
      <c r="B2748" s="64"/>
      <c r="C2748" s="65" t="s">
        <v>3</v>
      </c>
      <c r="D2748" s="65"/>
      <c r="E2748" s="12" t="s">
        <v>4</v>
      </c>
      <c r="F2748" s="12" t="s">
        <v>3725</v>
      </c>
      <c r="G2748" s="12" t="s">
        <v>3726</v>
      </c>
      <c r="H2748" s="12" t="s">
        <v>3727</v>
      </c>
    </row>
    <row r="2749" spans="1:8" ht="21" customHeight="1" x14ac:dyDescent="0.25">
      <c r="A2749" s="13" t="s">
        <v>3908</v>
      </c>
      <c r="B2749" s="14" t="s">
        <v>3909</v>
      </c>
      <c r="C2749" s="66" t="s">
        <v>17</v>
      </c>
      <c r="D2749" s="66"/>
      <c r="E2749" s="13" t="s">
        <v>25</v>
      </c>
      <c r="F2749" s="15">
        <v>0.17899999999999999</v>
      </c>
      <c r="G2749" s="16">
        <v>24.95</v>
      </c>
      <c r="H2749" s="16">
        <f>TRUNC(TRUNC(F2749,8)*G2749,2)</f>
        <v>4.46</v>
      </c>
    </row>
    <row r="2750" spans="1:8" ht="21" customHeight="1" x14ac:dyDescent="0.25">
      <c r="A2750" s="13" t="s">
        <v>3897</v>
      </c>
      <c r="B2750" s="14" t="s">
        <v>3898</v>
      </c>
      <c r="C2750" s="66" t="s">
        <v>17</v>
      </c>
      <c r="D2750" s="66"/>
      <c r="E2750" s="13" t="s">
        <v>25</v>
      </c>
      <c r="F2750" s="15">
        <v>0.79200000000000004</v>
      </c>
      <c r="G2750" s="16">
        <v>33.07</v>
      </c>
      <c r="H2750" s="16">
        <f>TRUNC(TRUNC(F2750,8)*G2750,2)</f>
        <v>26.19</v>
      </c>
    </row>
    <row r="2751" spans="1:8" ht="18" customHeight="1" x14ac:dyDescent="0.25">
      <c r="A2751" s="8"/>
      <c r="B2751" s="8"/>
      <c r="C2751" s="8"/>
      <c r="D2751" s="8"/>
      <c r="E2751" s="8"/>
      <c r="F2751" s="67" t="s">
        <v>3875</v>
      </c>
      <c r="G2751" s="67"/>
      <c r="H2751" s="17">
        <f>SUM(H2749:H2750)</f>
        <v>30.650000000000002</v>
      </c>
    </row>
    <row r="2752" spans="1:8" ht="15" customHeight="1" x14ac:dyDescent="0.25">
      <c r="A2752" s="8"/>
      <c r="B2752" s="8"/>
      <c r="C2752" s="8"/>
      <c r="D2752" s="8"/>
      <c r="E2752" s="8"/>
      <c r="F2752" s="68" t="s">
        <v>3745</v>
      </c>
      <c r="G2752" s="68"/>
      <c r="H2752" s="4">
        <f>ROUND(SUM(H2742,H2747,H2751),2)</f>
        <v>180.54</v>
      </c>
    </row>
    <row r="2753" spans="1:8" ht="9.9499999999999993" customHeight="1" x14ac:dyDescent="0.25">
      <c r="A2753" s="8"/>
      <c r="B2753" s="8"/>
      <c r="C2753" s="8"/>
      <c r="D2753" s="8"/>
      <c r="E2753" s="8"/>
      <c r="F2753" s="62"/>
      <c r="G2753" s="62"/>
      <c r="H2753" s="62"/>
    </row>
    <row r="2754" spans="1:8" ht="20.100000000000001" customHeight="1" x14ac:dyDescent="0.25">
      <c r="A2754" s="63" t="s">
        <v>7357</v>
      </c>
      <c r="B2754" s="63"/>
      <c r="C2754" s="63"/>
      <c r="D2754" s="63"/>
      <c r="E2754" s="63"/>
      <c r="F2754" s="63"/>
      <c r="G2754" s="63"/>
      <c r="H2754" s="63"/>
    </row>
    <row r="2755" spans="1:8" ht="15" customHeight="1" x14ac:dyDescent="0.25">
      <c r="A2755" s="64" t="s">
        <v>3865</v>
      </c>
      <c r="B2755" s="64"/>
      <c r="C2755" s="65" t="s">
        <v>3</v>
      </c>
      <c r="D2755" s="65"/>
      <c r="E2755" s="12" t="s">
        <v>4</v>
      </c>
      <c r="F2755" s="12" t="s">
        <v>3725</v>
      </c>
      <c r="G2755" s="12" t="s">
        <v>3726</v>
      </c>
      <c r="H2755" s="12" t="s">
        <v>3727</v>
      </c>
    </row>
    <row r="2756" spans="1:8" ht="29.1" customHeight="1" x14ac:dyDescent="0.25">
      <c r="A2756" s="13" t="s">
        <v>3915</v>
      </c>
      <c r="B2756" s="14" t="s">
        <v>3916</v>
      </c>
      <c r="C2756" s="66" t="s">
        <v>17</v>
      </c>
      <c r="D2756" s="66"/>
      <c r="E2756" s="13" t="s">
        <v>3868</v>
      </c>
      <c r="F2756" s="15">
        <v>0.23699999999999999</v>
      </c>
      <c r="G2756" s="16">
        <v>40.880000000000003</v>
      </c>
      <c r="H2756" s="16">
        <f>TRUNC(TRUNC(F2756,8)*G2756,2)</f>
        <v>9.68</v>
      </c>
    </row>
    <row r="2757" spans="1:8" ht="29.1" customHeight="1" x14ac:dyDescent="0.25">
      <c r="A2757" s="13" t="s">
        <v>3917</v>
      </c>
      <c r="B2757" s="14" t="s">
        <v>3918</v>
      </c>
      <c r="C2757" s="66" t="s">
        <v>17</v>
      </c>
      <c r="D2757" s="66"/>
      <c r="E2757" s="13" t="s">
        <v>3829</v>
      </c>
      <c r="F2757" s="15">
        <v>0.05</v>
      </c>
      <c r="G2757" s="16">
        <v>42.43</v>
      </c>
      <c r="H2757" s="16">
        <f>TRUNC(TRUNC(F2757,8)*G2757,2)</f>
        <v>2.12</v>
      </c>
    </row>
    <row r="2758" spans="1:8" ht="18" customHeight="1" x14ac:dyDescent="0.25">
      <c r="A2758" s="8"/>
      <c r="B2758" s="8"/>
      <c r="C2758" s="8"/>
      <c r="D2758" s="8"/>
      <c r="E2758" s="8"/>
      <c r="F2758" s="67" t="s">
        <v>3871</v>
      </c>
      <c r="G2758" s="67"/>
      <c r="H2758" s="17">
        <f>SUM(H2756:H2757)</f>
        <v>11.8</v>
      </c>
    </row>
    <row r="2759" spans="1:8" ht="15" customHeight="1" x14ac:dyDescent="0.25">
      <c r="A2759" s="64" t="s">
        <v>3887</v>
      </c>
      <c r="B2759" s="64"/>
      <c r="C2759" s="65" t="s">
        <v>3</v>
      </c>
      <c r="D2759" s="65"/>
      <c r="E2759" s="12" t="s">
        <v>4</v>
      </c>
      <c r="F2759" s="12" t="s">
        <v>3725</v>
      </c>
      <c r="G2759" s="12" t="s">
        <v>3726</v>
      </c>
      <c r="H2759" s="12" t="s">
        <v>3727</v>
      </c>
    </row>
    <row r="2760" spans="1:8" ht="29.1" customHeight="1" x14ac:dyDescent="0.25">
      <c r="A2760" s="13" t="s">
        <v>4765</v>
      </c>
      <c r="B2760" s="14" t="s">
        <v>4766</v>
      </c>
      <c r="C2760" s="66" t="s">
        <v>17</v>
      </c>
      <c r="D2760" s="66"/>
      <c r="E2760" s="13" t="s">
        <v>72</v>
      </c>
      <c r="F2760" s="15">
        <v>1.1459999999999999</v>
      </c>
      <c r="G2760" s="16">
        <v>44.5</v>
      </c>
      <c r="H2760" s="16">
        <f>TRUNC(TRUNC(F2760,8)*G2760,2)</f>
        <v>50.99</v>
      </c>
    </row>
    <row r="2761" spans="1:8" ht="21" customHeight="1" x14ac:dyDescent="0.25">
      <c r="A2761" s="13" t="s">
        <v>3925</v>
      </c>
      <c r="B2761" s="14" t="s">
        <v>3926</v>
      </c>
      <c r="C2761" s="66" t="s">
        <v>17</v>
      </c>
      <c r="D2761" s="66"/>
      <c r="E2761" s="13" t="s">
        <v>178</v>
      </c>
      <c r="F2761" s="15">
        <v>0.16600000000000001</v>
      </c>
      <c r="G2761" s="16">
        <v>9.6199999999999992</v>
      </c>
      <c r="H2761" s="16">
        <f>TRUNC(TRUNC(F2761,8)*G2761,2)</f>
        <v>1.59</v>
      </c>
    </row>
    <row r="2762" spans="1:8" ht="15" customHeight="1" x14ac:dyDescent="0.25">
      <c r="A2762" s="13" t="s">
        <v>4771</v>
      </c>
      <c r="B2762" s="14" t="s">
        <v>4772</v>
      </c>
      <c r="C2762" s="66" t="s">
        <v>17</v>
      </c>
      <c r="D2762" s="66"/>
      <c r="E2762" s="13" t="s">
        <v>740</v>
      </c>
      <c r="F2762" s="15">
        <v>0.159</v>
      </c>
      <c r="G2762" s="16">
        <v>16.32</v>
      </c>
      <c r="H2762" s="16">
        <f>TRUNC(TRUNC(F2762,8)*G2762,2)</f>
        <v>2.59</v>
      </c>
    </row>
    <row r="2763" spans="1:8" ht="21" customHeight="1" x14ac:dyDescent="0.25">
      <c r="A2763" s="13" t="s">
        <v>4150</v>
      </c>
      <c r="B2763" s="14" t="s">
        <v>4151</v>
      </c>
      <c r="C2763" s="66" t="s">
        <v>17</v>
      </c>
      <c r="D2763" s="66"/>
      <c r="E2763" s="13" t="s">
        <v>178</v>
      </c>
      <c r="F2763" s="15">
        <v>6.952</v>
      </c>
      <c r="G2763" s="16">
        <v>3.36</v>
      </c>
      <c r="H2763" s="16">
        <f>TRUNC(TRUNC(F2763,8)*G2763,2)</f>
        <v>23.35</v>
      </c>
    </row>
    <row r="2764" spans="1:8" ht="15" customHeight="1" x14ac:dyDescent="0.25">
      <c r="A2764" s="8"/>
      <c r="B2764" s="8"/>
      <c r="C2764" s="8"/>
      <c r="D2764" s="8"/>
      <c r="E2764" s="8"/>
      <c r="F2764" s="67" t="s">
        <v>3896</v>
      </c>
      <c r="G2764" s="67"/>
      <c r="H2764" s="17">
        <f>SUM(H2760:H2763)</f>
        <v>78.52000000000001</v>
      </c>
    </row>
    <row r="2765" spans="1:8" ht="15" customHeight="1" x14ac:dyDescent="0.25">
      <c r="A2765" s="64" t="s">
        <v>3872</v>
      </c>
      <c r="B2765" s="64"/>
      <c r="C2765" s="65" t="s">
        <v>3</v>
      </c>
      <c r="D2765" s="65"/>
      <c r="E2765" s="12" t="s">
        <v>4</v>
      </c>
      <c r="F2765" s="12" t="s">
        <v>3725</v>
      </c>
      <c r="G2765" s="12" t="s">
        <v>3726</v>
      </c>
      <c r="H2765" s="12" t="s">
        <v>3727</v>
      </c>
    </row>
    <row r="2766" spans="1:8" ht="21" customHeight="1" x14ac:dyDescent="0.25">
      <c r="A2766" s="13" t="s">
        <v>3908</v>
      </c>
      <c r="B2766" s="14" t="s">
        <v>3909</v>
      </c>
      <c r="C2766" s="66" t="s">
        <v>17</v>
      </c>
      <c r="D2766" s="66"/>
      <c r="E2766" s="13" t="s">
        <v>25</v>
      </c>
      <c r="F2766" s="15">
        <v>0.20200000000000001</v>
      </c>
      <c r="G2766" s="16">
        <v>24.95</v>
      </c>
      <c r="H2766" s="16">
        <f>TRUNC(TRUNC(F2766,8)*G2766,2)</f>
        <v>5.03</v>
      </c>
    </row>
    <row r="2767" spans="1:8" ht="21" customHeight="1" x14ac:dyDescent="0.25">
      <c r="A2767" s="13" t="s">
        <v>3897</v>
      </c>
      <c r="B2767" s="14" t="s">
        <v>3898</v>
      </c>
      <c r="C2767" s="66" t="s">
        <v>17</v>
      </c>
      <c r="D2767" s="66"/>
      <c r="E2767" s="13" t="s">
        <v>25</v>
      </c>
      <c r="F2767" s="15">
        <v>0.91100000000000003</v>
      </c>
      <c r="G2767" s="16">
        <v>33.07</v>
      </c>
      <c r="H2767" s="16">
        <f>TRUNC(TRUNC(F2767,8)*G2767,2)</f>
        <v>30.12</v>
      </c>
    </row>
    <row r="2768" spans="1:8" ht="18" customHeight="1" x14ac:dyDescent="0.25">
      <c r="A2768" s="8"/>
      <c r="B2768" s="8"/>
      <c r="C2768" s="8"/>
      <c r="D2768" s="8"/>
      <c r="E2768" s="8"/>
      <c r="F2768" s="67" t="s">
        <v>3875</v>
      </c>
      <c r="G2768" s="67"/>
      <c r="H2768" s="17">
        <f>SUM(H2766:H2767)</f>
        <v>35.15</v>
      </c>
    </row>
    <row r="2769" spans="1:8" ht="15" customHeight="1" x14ac:dyDescent="0.25">
      <c r="A2769" s="8"/>
      <c r="B2769" s="8"/>
      <c r="C2769" s="8"/>
      <c r="D2769" s="8"/>
      <c r="E2769" s="8"/>
      <c r="F2769" s="68" t="s">
        <v>3745</v>
      </c>
      <c r="G2769" s="68"/>
      <c r="H2769" s="4">
        <f>ROUND(SUM(H2758,H2764,H2768),2)</f>
        <v>125.47</v>
      </c>
    </row>
    <row r="2770" spans="1:8" ht="9.9499999999999993" customHeight="1" x14ac:dyDescent="0.25">
      <c r="A2770" s="8"/>
      <c r="B2770" s="8"/>
      <c r="C2770" s="8"/>
      <c r="D2770" s="8"/>
      <c r="E2770" s="8"/>
      <c r="F2770" s="62"/>
      <c r="G2770" s="62"/>
      <c r="H2770" s="62"/>
    </row>
    <row r="2771" spans="1:8" ht="20.100000000000001" customHeight="1" x14ac:dyDescent="0.25">
      <c r="A2771" s="63" t="s">
        <v>5389</v>
      </c>
      <c r="B2771" s="63"/>
      <c r="C2771" s="63"/>
      <c r="D2771" s="63"/>
      <c r="E2771" s="63"/>
      <c r="F2771" s="63"/>
      <c r="G2771" s="63"/>
      <c r="H2771" s="63"/>
    </row>
    <row r="2772" spans="1:8" ht="15" customHeight="1" x14ac:dyDescent="0.25">
      <c r="A2772" s="64" t="s">
        <v>3887</v>
      </c>
      <c r="B2772" s="64"/>
      <c r="C2772" s="65" t="s">
        <v>3</v>
      </c>
      <c r="D2772" s="65"/>
      <c r="E2772" s="12" t="s">
        <v>4</v>
      </c>
      <c r="F2772" s="12" t="s">
        <v>3725</v>
      </c>
      <c r="G2772" s="12" t="s">
        <v>3726</v>
      </c>
      <c r="H2772" s="12" t="s">
        <v>3727</v>
      </c>
    </row>
    <row r="2773" spans="1:8" ht="21" customHeight="1" x14ac:dyDescent="0.25">
      <c r="A2773" s="13" t="s">
        <v>4147</v>
      </c>
      <c r="B2773" s="14" t="s">
        <v>4148</v>
      </c>
      <c r="C2773" s="66" t="s">
        <v>17</v>
      </c>
      <c r="D2773" s="66"/>
      <c r="E2773" s="13" t="s">
        <v>4149</v>
      </c>
      <c r="F2773" s="15">
        <v>1.7000000000000001E-2</v>
      </c>
      <c r="G2773" s="16">
        <v>6.71</v>
      </c>
      <c r="H2773" s="16">
        <f>TRUNC(TRUNC(F2773,8)*G2773,2)</f>
        <v>0.11</v>
      </c>
    </row>
    <row r="2774" spans="1:8" ht="21" customHeight="1" x14ac:dyDescent="0.25">
      <c r="A2774" s="13" t="s">
        <v>3925</v>
      </c>
      <c r="B2774" s="14" t="s">
        <v>3926</v>
      </c>
      <c r="C2774" s="66" t="s">
        <v>17</v>
      </c>
      <c r="D2774" s="66"/>
      <c r="E2774" s="13" t="s">
        <v>178</v>
      </c>
      <c r="F2774" s="15">
        <v>0.37</v>
      </c>
      <c r="G2774" s="16">
        <v>9.6199999999999992</v>
      </c>
      <c r="H2774" s="16">
        <f>TRUNC(TRUNC(F2774,8)*G2774,2)</f>
        <v>3.55</v>
      </c>
    </row>
    <row r="2775" spans="1:8" ht="15" customHeight="1" x14ac:dyDescent="0.25">
      <c r="A2775" s="13" t="s">
        <v>4771</v>
      </c>
      <c r="B2775" s="14" t="s">
        <v>4772</v>
      </c>
      <c r="C2775" s="66" t="s">
        <v>17</v>
      </c>
      <c r="D2775" s="66"/>
      <c r="E2775" s="13" t="s">
        <v>740</v>
      </c>
      <c r="F2775" s="15">
        <v>9.5000000000000001E-2</v>
      </c>
      <c r="G2775" s="16">
        <v>16.32</v>
      </c>
      <c r="H2775" s="16">
        <f>TRUNC(TRUNC(F2775,8)*G2775,2)</f>
        <v>1.55</v>
      </c>
    </row>
    <row r="2776" spans="1:8" ht="21" customHeight="1" x14ac:dyDescent="0.25">
      <c r="A2776" s="13" t="s">
        <v>4150</v>
      </c>
      <c r="B2776" s="14" t="s">
        <v>4151</v>
      </c>
      <c r="C2776" s="66" t="s">
        <v>17</v>
      </c>
      <c r="D2776" s="66"/>
      <c r="E2776" s="13" t="s">
        <v>178</v>
      </c>
      <c r="F2776" s="15">
        <v>0.44</v>
      </c>
      <c r="G2776" s="16">
        <v>3.36</v>
      </c>
      <c r="H2776" s="16">
        <f>TRUNC(TRUNC(F2776,8)*G2776,2)</f>
        <v>1.47</v>
      </c>
    </row>
    <row r="2777" spans="1:8" ht="29.1" customHeight="1" x14ac:dyDescent="0.25">
      <c r="A2777" s="13" t="s">
        <v>4095</v>
      </c>
      <c r="B2777" s="14" t="s">
        <v>4096</v>
      </c>
      <c r="C2777" s="66" t="s">
        <v>17</v>
      </c>
      <c r="D2777" s="66"/>
      <c r="E2777" s="13" t="s">
        <v>178</v>
      </c>
      <c r="F2777" s="15">
        <v>1.38</v>
      </c>
      <c r="G2777" s="16">
        <v>18.809999999999999</v>
      </c>
      <c r="H2777" s="16">
        <f>TRUNC(TRUNC(F2777,8)*G2777,2)</f>
        <v>25.95</v>
      </c>
    </row>
    <row r="2778" spans="1:8" ht="15" customHeight="1" x14ac:dyDescent="0.25">
      <c r="A2778" s="8"/>
      <c r="B2778" s="8"/>
      <c r="C2778" s="8"/>
      <c r="D2778" s="8"/>
      <c r="E2778" s="8"/>
      <c r="F2778" s="67" t="s">
        <v>3896</v>
      </c>
      <c r="G2778" s="67"/>
      <c r="H2778" s="17">
        <f>SUM(H2773:H2777)</f>
        <v>32.629999999999995</v>
      </c>
    </row>
    <row r="2779" spans="1:8" ht="15" customHeight="1" x14ac:dyDescent="0.25">
      <c r="A2779" s="64" t="s">
        <v>3872</v>
      </c>
      <c r="B2779" s="64"/>
      <c r="C2779" s="65" t="s">
        <v>3</v>
      </c>
      <c r="D2779" s="65"/>
      <c r="E2779" s="12" t="s">
        <v>4</v>
      </c>
      <c r="F2779" s="12" t="s">
        <v>3725</v>
      </c>
      <c r="G2779" s="12" t="s">
        <v>3726</v>
      </c>
      <c r="H2779" s="12" t="s">
        <v>3727</v>
      </c>
    </row>
    <row r="2780" spans="1:8" ht="21" customHeight="1" x14ac:dyDescent="0.25">
      <c r="A2780" s="13" t="s">
        <v>3908</v>
      </c>
      <c r="B2780" s="14" t="s">
        <v>3909</v>
      </c>
      <c r="C2780" s="66" t="s">
        <v>17</v>
      </c>
      <c r="D2780" s="66"/>
      <c r="E2780" s="13" t="s">
        <v>25</v>
      </c>
      <c r="F2780" s="15">
        <v>1.444</v>
      </c>
      <c r="G2780" s="16">
        <v>24.95</v>
      </c>
      <c r="H2780" s="16">
        <f>TRUNC(TRUNC(F2780,8)*G2780,2)</f>
        <v>36.020000000000003</v>
      </c>
    </row>
    <row r="2781" spans="1:8" ht="21" customHeight="1" x14ac:dyDescent="0.25">
      <c r="A2781" s="13" t="s">
        <v>3897</v>
      </c>
      <c r="B2781" s="14" t="s">
        <v>3898</v>
      </c>
      <c r="C2781" s="66" t="s">
        <v>17</v>
      </c>
      <c r="D2781" s="66"/>
      <c r="E2781" s="13" t="s">
        <v>25</v>
      </c>
      <c r="F2781" s="15">
        <v>2.3570000000000002</v>
      </c>
      <c r="G2781" s="16">
        <v>33.07</v>
      </c>
      <c r="H2781" s="16">
        <f>TRUNC(TRUNC(F2781,8)*G2781,2)</f>
        <v>77.94</v>
      </c>
    </row>
    <row r="2782" spans="1:8" ht="18" customHeight="1" x14ac:dyDescent="0.25">
      <c r="A2782" s="8"/>
      <c r="B2782" s="8"/>
      <c r="C2782" s="8"/>
      <c r="D2782" s="8"/>
      <c r="E2782" s="8"/>
      <c r="F2782" s="67" t="s">
        <v>3875</v>
      </c>
      <c r="G2782" s="67"/>
      <c r="H2782" s="17">
        <f>SUM(H2780:H2781)</f>
        <v>113.96000000000001</v>
      </c>
    </row>
    <row r="2783" spans="1:8" ht="15" customHeight="1" x14ac:dyDescent="0.25">
      <c r="A2783" s="8"/>
      <c r="B2783" s="8"/>
      <c r="C2783" s="8"/>
      <c r="D2783" s="8"/>
      <c r="E2783" s="8"/>
      <c r="F2783" s="68" t="s">
        <v>3745</v>
      </c>
      <c r="G2783" s="68"/>
      <c r="H2783" s="4">
        <f>ROUND(SUM(H2778,H2782),2)</f>
        <v>146.59</v>
      </c>
    </row>
    <row r="2784" spans="1:8" ht="9.9499999999999993" customHeight="1" x14ac:dyDescent="0.25">
      <c r="A2784" s="8"/>
      <c r="B2784" s="8"/>
      <c r="C2784" s="8"/>
      <c r="D2784" s="8"/>
      <c r="E2784" s="8"/>
      <c r="F2784" s="62"/>
      <c r="G2784" s="62"/>
      <c r="H2784" s="62"/>
    </row>
    <row r="2785" spans="1:8" ht="20.100000000000001" customHeight="1" x14ac:dyDescent="0.25">
      <c r="A2785" s="63" t="s">
        <v>4749</v>
      </c>
      <c r="B2785" s="63"/>
      <c r="C2785" s="63"/>
      <c r="D2785" s="63"/>
      <c r="E2785" s="63"/>
      <c r="F2785" s="63"/>
      <c r="G2785" s="63"/>
      <c r="H2785" s="63"/>
    </row>
    <row r="2786" spans="1:8" ht="15" customHeight="1" x14ac:dyDescent="0.25">
      <c r="A2786" s="64" t="s">
        <v>3865</v>
      </c>
      <c r="B2786" s="64"/>
      <c r="C2786" s="65" t="s">
        <v>3</v>
      </c>
      <c r="D2786" s="65"/>
      <c r="E2786" s="12" t="s">
        <v>4</v>
      </c>
      <c r="F2786" s="12" t="s">
        <v>3725</v>
      </c>
      <c r="G2786" s="12" t="s">
        <v>3726</v>
      </c>
      <c r="H2786" s="12" t="s">
        <v>3727</v>
      </c>
    </row>
    <row r="2787" spans="1:8" ht="29.1" customHeight="1" x14ac:dyDescent="0.25">
      <c r="A2787" s="13" t="s">
        <v>3915</v>
      </c>
      <c r="B2787" s="14" t="s">
        <v>3916</v>
      </c>
      <c r="C2787" s="66" t="s">
        <v>17</v>
      </c>
      <c r="D2787" s="66"/>
      <c r="E2787" s="13" t="s">
        <v>3868</v>
      </c>
      <c r="F2787" s="15">
        <v>5.2999999999999999E-2</v>
      </c>
      <c r="G2787" s="16">
        <v>40.880000000000003</v>
      </c>
      <c r="H2787" s="16">
        <f>TRUNC(TRUNC(F2787,8)*G2787,2)</f>
        <v>2.16</v>
      </c>
    </row>
    <row r="2788" spans="1:8" ht="29.1" customHeight="1" x14ac:dyDescent="0.25">
      <c r="A2788" s="13" t="s">
        <v>3917</v>
      </c>
      <c r="B2788" s="14" t="s">
        <v>3918</v>
      </c>
      <c r="C2788" s="66" t="s">
        <v>17</v>
      </c>
      <c r="D2788" s="66"/>
      <c r="E2788" s="13" t="s">
        <v>3829</v>
      </c>
      <c r="F2788" s="15">
        <v>1.2999999999999999E-2</v>
      </c>
      <c r="G2788" s="16">
        <v>42.43</v>
      </c>
      <c r="H2788" s="16">
        <f>TRUNC(TRUNC(F2788,8)*G2788,2)</f>
        <v>0.55000000000000004</v>
      </c>
    </row>
    <row r="2789" spans="1:8" ht="18" customHeight="1" x14ac:dyDescent="0.25">
      <c r="A2789" s="8"/>
      <c r="B2789" s="8"/>
      <c r="C2789" s="8"/>
      <c r="D2789" s="8"/>
      <c r="E2789" s="8"/>
      <c r="F2789" s="67" t="s">
        <v>3871</v>
      </c>
      <c r="G2789" s="67"/>
      <c r="H2789" s="17">
        <f>SUM(H2787:H2788)</f>
        <v>2.71</v>
      </c>
    </row>
    <row r="2790" spans="1:8" ht="15" customHeight="1" x14ac:dyDescent="0.25">
      <c r="A2790" s="64" t="s">
        <v>3887</v>
      </c>
      <c r="B2790" s="64"/>
      <c r="C2790" s="65" t="s">
        <v>3</v>
      </c>
      <c r="D2790" s="65"/>
      <c r="E2790" s="12" t="s">
        <v>4</v>
      </c>
      <c r="F2790" s="12" t="s">
        <v>3725</v>
      </c>
      <c r="G2790" s="12" t="s">
        <v>3726</v>
      </c>
      <c r="H2790" s="12" t="s">
        <v>3727</v>
      </c>
    </row>
    <row r="2791" spans="1:8" ht="21" customHeight="1" x14ac:dyDescent="0.25">
      <c r="A2791" s="13" t="s">
        <v>4147</v>
      </c>
      <c r="B2791" s="14" t="s">
        <v>4148</v>
      </c>
      <c r="C2791" s="66" t="s">
        <v>17</v>
      </c>
      <c r="D2791" s="66"/>
      <c r="E2791" s="13" t="s">
        <v>4149</v>
      </c>
      <c r="F2791" s="15">
        <v>1.67E-2</v>
      </c>
      <c r="G2791" s="16">
        <v>6.71</v>
      </c>
      <c r="H2791" s="16">
        <f t="shared" ref="H2791:H2796" si="18">TRUNC(TRUNC(F2791,8)*G2791,2)</f>
        <v>0.11</v>
      </c>
    </row>
    <row r="2792" spans="1:8" ht="21" customHeight="1" x14ac:dyDescent="0.25">
      <c r="A2792" s="13" t="s">
        <v>3925</v>
      </c>
      <c r="B2792" s="14" t="s">
        <v>3926</v>
      </c>
      <c r="C2792" s="66" t="s">
        <v>17</v>
      </c>
      <c r="D2792" s="66"/>
      <c r="E2792" s="13" t="s">
        <v>178</v>
      </c>
      <c r="F2792" s="15">
        <v>0.60499999999999998</v>
      </c>
      <c r="G2792" s="16">
        <v>9.6199999999999992</v>
      </c>
      <c r="H2792" s="16">
        <f t="shared" si="18"/>
        <v>5.82</v>
      </c>
    </row>
    <row r="2793" spans="1:8" ht="15" customHeight="1" x14ac:dyDescent="0.25">
      <c r="A2793" s="13" t="s">
        <v>4723</v>
      </c>
      <c r="B2793" s="14" t="s">
        <v>4724</v>
      </c>
      <c r="C2793" s="66" t="s">
        <v>17</v>
      </c>
      <c r="D2793" s="66"/>
      <c r="E2793" s="13" t="s">
        <v>740</v>
      </c>
      <c r="F2793" s="15">
        <v>2.5999999999999999E-2</v>
      </c>
      <c r="G2793" s="16">
        <v>16.63</v>
      </c>
      <c r="H2793" s="16">
        <f t="shared" si="18"/>
        <v>0.43</v>
      </c>
    </row>
    <row r="2794" spans="1:8" ht="21" customHeight="1" x14ac:dyDescent="0.25">
      <c r="A2794" s="13" t="s">
        <v>4725</v>
      </c>
      <c r="B2794" s="14" t="s">
        <v>4726</v>
      </c>
      <c r="C2794" s="66" t="s">
        <v>17</v>
      </c>
      <c r="D2794" s="66"/>
      <c r="E2794" s="13" t="s">
        <v>740</v>
      </c>
      <c r="F2794" s="15">
        <v>5.2999999999999999E-2</v>
      </c>
      <c r="G2794" s="16">
        <v>20.14</v>
      </c>
      <c r="H2794" s="16">
        <f t="shared" si="18"/>
        <v>1.06</v>
      </c>
    </row>
    <row r="2795" spans="1:8" ht="21" customHeight="1" x14ac:dyDescent="0.25">
      <c r="A2795" s="13" t="s">
        <v>4150</v>
      </c>
      <c r="B2795" s="14" t="s">
        <v>4151</v>
      </c>
      <c r="C2795" s="66" t="s">
        <v>17</v>
      </c>
      <c r="D2795" s="66"/>
      <c r="E2795" s="13" t="s">
        <v>178</v>
      </c>
      <c r="F2795" s="15">
        <v>0.54700000000000004</v>
      </c>
      <c r="G2795" s="16">
        <v>3.36</v>
      </c>
      <c r="H2795" s="16">
        <f t="shared" si="18"/>
        <v>1.83</v>
      </c>
    </row>
    <row r="2796" spans="1:8" ht="21" customHeight="1" x14ac:dyDescent="0.25">
      <c r="A2796" s="13" t="s">
        <v>3931</v>
      </c>
      <c r="B2796" s="14" t="s">
        <v>3932</v>
      </c>
      <c r="C2796" s="66" t="s">
        <v>17</v>
      </c>
      <c r="D2796" s="66"/>
      <c r="E2796" s="13" t="s">
        <v>178</v>
      </c>
      <c r="F2796" s="15">
        <v>1.1339999999999999</v>
      </c>
      <c r="G2796" s="16">
        <v>15.95</v>
      </c>
      <c r="H2796" s="16">
        <f t="shared" si="18"/>
        <v>18.079999999999998</v>
      </c>
    </row>
    <row r="2797" spans="1:8" ht="15" customHeight="1" x14ac:dyDescent="0.25">
      <c r="A2797" s="8"/>
      <c r="B2797" s="8"/>
      <c r="C2797" s="8"/>
      <c r="D2797" s="8"/>
      <c r="E2797" s="8"/>
      <c r="F2797" s="67" t="s">
        <v>3896</v>
      </c>
      <c r="G2797" s="67"/>
      <c r="H2797" s="17">
        <f>SUM(H2791:H2796)</f>
        <v>27.33</v>
      </c>
    </row>
    <row r="2798" spans="1:8" ht="15" customHeight="1" x14ac:dyDescent="0.25">
      <c r="A2798" s="64" t="s">
        <v>3872</v>
      </c>
      <c r="B2798" s="64"/>
      <c r="C2798" s="65" t="s">
        <v>3</v>
      </c>
      <c r="D2798" s="65"/>
      <c r="E2798" s="12" t="s">
        <v>4</v>
      </c>
      <c r="F2798" s="12" t="s">
        <v>3725</v>
      </c>
      <c r="G2798" s="12" t="s">
        <v>3726</v>
      </c>
      <c r="H2798" s="12" t="s">
        <v>3727</v>
      </c>
    </row>
    <row r="2799" spans="1:8" ht="21" customHeight="1" x14ac:dyDescent="0.25">
      <c r="A2799" s="13" t="s">
        <v>3908</v>
      </c>
      <c r="B2799" s="14" t="s">
        <v>3909</v>
      </c>
      <c r="C2799" s="66" t="s">
        <v>17</v>
      </c>
      <c r="D2799" s="66"/>
      <c r="E2799" s="13" t="s">
        <v>25</v>
      </c>
      <c r="F2799" s="15">
        <v>0.47699999999999998</v>
      </c>
      <c r="G2799" s="16">
        <v>24.95</v>
      </c>
      <c r="H2799" s="16">
        <f>TRUNC(TRUNC(F2799,8)*G2799,2)</f>
        <v>11.9</v>
      </c>
    </row>
    <row r="2800" spans="1:8" ht="21" customHeight="1" x14ac:dyDescent="0.25">
      <c r="A2800" s="13" t="s">
        <v>3897</v>
      </c>
      <c r="B2800" s="14" t="s">
        <v>3898</v>
      </c>
      <c r="C2800" s="66" t="s">
        <v>17</v>
      </c>
      <c r="D2800" s="66"/>
      <c r="E2800" s="13" t="s">
        <v>25</v>
      </c>
      <c r="F2800" s="15">
        <v>1.0880000000000001</v>
      </c>
      <c r="G2800" s="16">
        <v>33.07</v>
      </c>
      <c r="H2800" s="16">
        <f>TRUNC(TRUNC(F2800,8)*G2800,2)</f>
        <v>35.979999999999997</v>
      </c>
    </row>
    <row r="2801" spans="1:8" ht="18" customHeight="1" x14ac:dyDescent="0.25">
      <c r="A2801" s="8"/>
      <c r="B2801" s="8"/>
      <c r="C2801" s="8"/>
      <c r="D2801" s="8"/>
      <c r="E2801" s="8"/>
      <c r="F2801" s="67" t="s">
        <v>3875</v>
      </c>
      <c r="G2801" s="67"/>
      <c r="H2801" s="17">
        <f>SUM(H2799:H2800)</f>
        <v>47.879999999999995</v>
      </c>
    </row>
    <row r="2802" spans="1:8" ht="15" customHeight="1" x14ac:dyDescent="0.25">
      <c r="A2802" s="8"/>
      <c r="B2802" s="8"/>
      <c r="C2802" s="8"/>
      <c r="D2802" s="8"/>
      <c r="E2802" s="8"/>
      <c r="F2802" s="68" t="s">
        <v>3745</v>
      </c>
      <c r="G2802" s="68"/>
      <c r="H2802" s="4">
        <f>ROUND(SUM(H2789,H2797,H2801),2)</f>
        <v>77.92</v>
      </c>
    </row>
    <row r="2803" spans="1:8" ht="9.9499999999999993" customHeight="1" x14ac:dyDescent="0.25">
      <c r="A2803" s="8"/>
      <c r="B2803" s="8"/>
      <c r="C2803" s="8"/>
      <c r="D2803" s="8"/>
      <c r="E2803" s="8"/>
      <c r="F2803" s="62"/>
      <c r="G2803" s="62"/>
      <c r="H2803" s="62"/>
    </row>
    <row r="2804" spans="1:8" ht="20.100000000000001" customHeight="1" x14ac:dyDescent="0.25">
      <c r="A2804" s="63" t="s">
        <v>7358</v>
      </c>
      <c r="B2804" s="63"/>
      <c r="C2804" s="63"/>
      <c r="D2804" s="63"/>
      <c r="E2804" s="63"/>
      <c r="F2804" s="63"/>
      <c r="G2804" s="63"/>
      <c r="H2804" s="63"/>
    </row>
    <row r="2805" spans="1:8" ht="15" customHeight="1" x14ac:dyDescent="0.25">
      <c r="A2805" s="64" t="s">
        <v>3887</v>
      </c>
      <c r="B2805" s="64"/>
      <c r="C2805" s="65" t="s">
        <v>3</v>
      </c>
      <c r="D2805" s="65"/>
      <c r="E2805" s="12" t="s">
        <v>4</v>
      </c>
      <c r="F2805" s="12" t="s">
        <v>3725</v>
      </c>
      <c r="G2805" s="12" t="s">
        <v>3726</v>
      </c>
      <c r="H2805" s="12" t="s">
        <v>3727</v>
      </c>
    </row>
    <row r="2806" spans="1:8" ht="45.95" customHeight="1" x14ac:dyDescent="0.25">
      <c r="A2806" s="13" t="s">
        <v>3959</v>
      </c>
      <c r="B2806" s="14" t="s">
        <v>3960</v>
      </c>
      <c r="C2806" s="66" t="s">
        <v>17</v>
      </c>
      <c r="D2806" s="66"/>
      <c r="E2806" s="13" t="s">
        <v>3412</v>
      </c>
      <c r="F2806" s="15">
        <v>1</v>
      </c>
      <c r="G2806" s="16">
        <v>87.55</v>
      </c>
      <c r="H2806" s="16">
        <f>TRUNC(TRUNC(F2806,8)*G2806,2)</f>
        <v>87.55</v>
      </c>
    </row>
    <row r="2807" spans="1:8" ht="15" customHeight="1" x14ac:dyDescent="0.25">
      <c r="A2807" s="8"/>
      <c r="B2807" s="8"/>
      <c r="C2807" s="8"/>
      <c r="D2807" s="8"/>
      <c r="E2807" s="8"/>
      <c r="F2807" s="67" t="s">
        <v>3896</v>
      </c>
      <c r="G2807" s="67"/>
      <c r="H2807" s="17">
        <f>SUM(H2806:H2806)</f>
        <v>87.55</v>
      </c>
    </row>
    <row r="2808" spans="1:8" ht="15" customHeight="1" x14ac:dyDescent="0.25">
      <c r="A2808" s="64" t="s">
        <v>3872</v>
      </c>
      <c r="B2808" s="64"/>
      <c r="C2808" s="65" t="s">
        <v>3</v>
      </c>
      <c r="D2808" s="65"/>
      <c r="E2808" s="12" t="s">
        <v>4</v>
      </c>
      <c r="F2808" s="12" t="s">
        <v>3725</v>
      </c>
      <c r="G2808" s="12" t="s">
        <v>3726</v>
      </c>
      <c r="H2808" s="12" t="s">
        <v>3727</v>
      </c>
    </row>
    <row r="2809" spans="1:8" ht="21" customHeight="1" x14ac:dyDescent="0.25">
      <c r="A2809" s="13" t="s">
        <v>4841</v>
      </c>
      <c r="B2809" s="14" t="s">
        <v>4842</v>
      </c>
      <c r="C2809" s="66" t="s">
        <v>17</v>
      </c>
      <c r="D2809" s="66"/>
      <c r="E2809" s="13" t="s">
        <v>25</v>
      </c>
      <c r="F2809" s="15">
        <v>0.76700000000000002</v>
      </c>
      <c r="G2809" s="16">
        <v>31.99</v>
      </c>
      <c r="H2809" s="16">
        <f>TRUNC(TRUNC(F2809,8)*G2809,2)</f>
        <v>24.53</v>
      </c>
    </row>
    <row r="2810" spans="1:8" ht="15" customHeight="1" x14ac:dyDescent="0.25">
      <c r="A2810" s="13" t="s">
        <v>3899</v>
      </c>
      <c r="B2810" s="14" t="s">
        <v>3900</v>
      </c>
      <c r="C2810" s="66" t="s">
        <v>17</v>
      </c>
      <c r="D2810" s="66"/>
      <c r="E2810" s="13" t="s">
        <v>25</v>
      </c>
      <c r="F2810" s="15">
        <v>0.38400000000000001</v>
      </c>
      <c r="G2810" s="16">
        <v>24.37</v>
      </c>
      <c r="H2810" s="16">
        <f>TRUNC(TRUNC(F2810,8)*G2810,2)</f>
        <v>9.35</v>
      </c>
    </row>
    <row r="2811" spans="1:8" ht="18" customHeight="1" x14ac:dyDescent="0.25">
      <c r="A2811" s="8"/>
      <c r="B2811" s="8"/>
      <c r="C2811" s="8"/>
      <c r="D2811" s="8"/>
      <c r="E2811" s="8"/>
      <c r="F2811" s="67" t="s">
        <v>3875</v>
      </c>
      <c r="G2811" s="67"/>
      <c r="H2811" s="17">
        <f>SUM(H2809:H2810)</f>
        <v>33.880000000000003</v>
      </c>
    </row>
    <row r="2812" spans="1:8" ht="15" customHeight="1" x14ac:dyDescent="0.25">
      <c r="A2812" s="8"/>
      <c r="B2812" s="8"/>
      <c r="C2812" s="8"/>
      <c r="D2812" s="8"/>
      <c r="E2812" s="8"/>
      <c r="F2812" s="68" t="s">
        <v>3745</v>
      </c>
      <c r="G2812" s="68"/>
      <c r="H2812" s="4">
        <f>ROUND(SUM(H2807,H2811),2)</f>
        <v>121.43</v>
      </c>
    </row>
    <row r="2813" spans="1:8" ht="9.9499999999999993" customHeight="1" x14ac:dyDescent="0.25">
      <c r="A2813" s="8"/>
      <c r="B2813" s="8"/>
      <c r="C2813" s="8"/>
      <c r="D2813" s="8"/>
      <c r="E2813" s="8"/>
      <c r="F2813" s="62"/>
      <c r="G2813" s="62"/>
      <c r="H2813" s="62"/>
    </row>
    <row r="2814" spans="1:8" ht="27" customHeight="1" x14ac:dyDescent="0.25">
      <c r="A2814" s="63" t="s">
        <v>7359</v>
      </c>
      <c r="B2814" s="63"/>
      <c r="C2814" s="63"/>
      <c r="D2814" s="63"/>
      <c r="E2814" s="63"/>
      <c r="F2814" s="63"/>
      <c r="G2814" s="63"/>
      <c r="H2814" s="63"/>
    </row>
    <row r="2815" spans="1:8" ht="15" customHeight="1" x14ac:dyDescent="0.25">
      <c r="A2815" s="64" t="s">
        <v>3887</v>
      </c>
      <c r="B2815" s="64"/>
      <c r="C2815" s="65" t="s">
        <v>3</v>
      </c>
      <c r="D2815" s="65"/>
      <c r="E2815" s="12" t="s">
        <v>4</v>
      </c>
      <c r="F2815" s="12" t="s">
        <v>3725</v>
      </c>
      <c r="G2815" s="12" t="s">
        <v>3726</v>
      </c>
      <c r="H2815" s="12" t="s">
        <v>3727</v>
      </c>
    </row>
    <row r="2816" spans="1:8" ht="21" customHeight="1" x14ac:dyDescent="0.25">
      <c r="A2816" s="13" t="s">
        <v>7360</v>
      </c>
      <c r="B2816" s="14" t="s">
        <v>7361</v>
      </c>
      <c r="C2816" s="66" t="s">
        <v>17</v>
      </c>
      <c r="D2816" s="66"/>
      <c r="E2816" s="13" t="s">
        <v>61</v>
      </c>
      <c r="F2816" s="15">
        <v>1.7857000000000001</v>
      </c>
      <c r="G2816" s="16">
        <v>1.9</v>
      </c>
      <c r="H2816" s="16">
        <f>TRUNC(TRUNC(F2816,8)*G2816,2)</f>
        <v>3.39</v>
      </c>
    </row>
    <row r="2817" spans="1:8" ht="15" customHeight="1" x14ac:dyDescent="0.25">
      <c r="A2817" s="8"/>
      <c r="B2817" s="8"/>
      <c r="C2817" s="8"/>
      <c r="D2817" s="8"/>
      <c r="E2817" s="8"/>
      <c r="F2817" s="67" t="s">
        <v>3896</v>
      </c>
      <c r="G2817" s="67"/>
      <c r="H2817" s="17">
        <f>SUM(H2816:H2816)</f>
        <v>3.39</v>
      </c>
    </row>
    <row r="2818" spans="1:8" ht="15" customHeight="1" x14ac:dyDescent="0.25">
      <c r="A2818" s="64" t="s">
        <v>3872</v>
      </c>
      <c r="B2818" s="64"/>
      <c r="C2818" s="65" t="s">
        <v>3</v>
      </c>
      <c r="D2818" s="65"/>
      <c r="E2818" s="12" t="s">
        <v>4</v>
      </c>
      <c r="F2818" s="12" t="s">
        <v>3725</v>
      </c>
      <c r="G2818" s="12" t="s">
        <v>3726</v>
      </c>
      <c r="H2818" s="12" t="s">
        <v>3727</v>
      </c>
    </row>
    <row r="2819" spans="1:8" ht="21" customHeight="1" x14ac:dyDescent="0.25">
      <c r="A2819" s="13" t="s">
        <v>3936</v>
      </c>
      <c r="B2819" s="14" t="s">
        <v>3937</v>
      </c>
      <c r="C2819" s="66" t="s">
        <v>17</v>
      </c>
      <c r="D2819" s="66"/>
      <c r="E2819" s="13" t="s">
        <v>25</v>
      </c>
      <c r="F2819" s="15">
        <v>4.8000000000000001E-2</v>
      </c>
      <c r="G2819" s="16">
        <v>24.57</v>
      </c>
      <c r="H2819" s="16">
        <f>TRUNC(TRUNC(F2819,8)*G2819,2)</f>
        <v>1.17</v>
      </c>
    </row>
    <row r="2820" spans="1:8" ht="21" customHeight="1" x14ac:dyDescent="0.25">
      <c r="A2820" s="13" t="s">
        <v>3938</v>
      </c>
      <c r="B2820" s="14" t="s">
        <v>3939</v>
      </c>
      <c r="C2820" s="66" t="s">
        <v>17</v>
      </c>
      <c r="D2820" s="66"/>
      <c r="E2820" s="13" t="s">
        <v>25</v>
      </c>
      <c r="F2820" s="15">
        <v>0.2114</v>
      </c>
      <c r="G2820" s="16">
        <v>32.799999999999997</v>
      </c>
      <c r="H2820" s="16">
        <f>TRUNC(TRUNC(F2820,8)*G2820,2)</f>
        <v>6.93</v>
      </c>
    </row>
    <row r="2821" spans="1:8" ht="18" customHeight="1" x14ac:dyDescent="0.25">
      <c r="A2821" s="8"/>
      <c r="B2821" s="8"/>
      <c r="C2821" s="8"/>
      <c r="D2821" s="8"/>
      <c r="E2821" s="8"/>
      <c r="F2821" s="67" t="s">
        <v>3875</v>
      </c>
      <c r="G2821" s="67"/>
      <c r="H2821" s="17">
        <f>SUM(H2819:H2820)</f>
        <v>8.1</v>
      </c>
    </row>
    <row r="2822" spans="1:8" ht="15" customHeight="1" x14ac:dyDescent="0.25">
      <c r="A2822" s="8"/>
      <c r="B2822" s="8"/>
      <c r="C2822" s="8"/>
      <c r="D2822" s="8"/>
      <c r="E2822" s="8"/>
      <c r="F2822" s="68" t="s">
        <v>3745</v>
      </c>
      <c r="G2822" s="68"/>
      <c r="H2822" s="4">
        <f>ROUND(SUM(H2817,H2821),2)</f>
        <v>11.49</v>
      </c>
    </row>
    <row r="2823" spans="1:8" ht="9.9499999999999993" customHeight="1" x14ac:dyDescent="0.25">
      <c r="A2823" s="8"/>
      <c r="B2823" s="8"/>
      <c r="C2823" s="8"/>
      <c r="D2823" s="8"/>
      <c r="E2823" s="8"/>
      <c r="F2823" s="62"/>
      <c r="G2823" s="62"/>
      <c r="H2823" s="62"/>
    </row>
    <row r="2824" spans="1:8" ht="27" customHeight="1" x14ac:dyDescent="0.25">
      <c r="A2824" s="63" t="s">
        <v>7362</v>
      </c>
      <c r="B2824" s="63"/>
      <c r="C2824" s="63"/>
      <c r="D2824" s="63"/>
      <c r="E2824" s="63"/>
      <c r="F2824" s="63"/>
      <c r="G2824" s="63"/>
      <c r="H2824" s="63"/>
    </row>
    <row r="2825" spans="1:8" ht="15" customHeight="1" x14ac:dyDescent="0.25">
      <c r="A2825" s="64" t="s">
        <v>3887</v>
      </c>
      <c r="B2825" s="64"/>
      <c r="C2825" s="65" t="s">
        <v>3</v>
      </c>
      <c r="D2825" s="65"/>
      <c r="E2825" s="12" t="s">
        <v>4</v>
      </c>
      <c r="F2825" s="12" t="s">
        <v>3725</v>
      </c>
      <c r="G2825" s="12" t="s">
        <v>3726</v>
      </c>
      <c r="H2825" s="12" t="s">
        <v>3727</v>
      </c>
    </row>
    <row r="2826" spans="1:8" ht="21" customHeight="1" x14ac:dyDescent="0.25">
      <c r="A2826" s="13" t="s">
        <v>7360</v>
      </c>
      <c r="B2826" s="14" t="s">
        <v>7361</v>
      </c>
      <c r="C2826" s="66" t="s">
        <v>17</v>
      </c>
      <c r="D2826" s="66"/>
      <c r="E2826" s="13" t="s">
        <v>61</v>
      </c>
      <c r="F2826" s="15">
        <v>0.66669999999999996</v>
      </c>
      <c r="G2826" s="16">
        <v>1.9</v>
      </c>
      <c r="H2826" s="16">
        <f>TRUNC(TRUNC(F2826,8)*G2826,2)</f>
        <v>1.26</v>
      </c>
    </row>
    <row r="2827" spans="1:8" ht="15" customHeight="1" x14ac:dyDescent="0.25">
      <c r="A2827" s="8"/>
      <c r="B2827" s="8"/>
      <c r="C2827" s="8"/>
      <c r="D2827" s="8"/>
      <c r="E2827" s="8"/>
      <c r="F2827" s="67" t="s">
        <v>3896</v>
      </c>
      <c r="G2827" s="67"/>
      <c r="H2827" s="17">
        <f>SUM(H2826:H2826)</f>
        <v>1.26</v>
      </c>
    </row>
    <row r="2828" spans="1:8" ht="15" customHeight="1" x14ac:dyDescent="0.25">
      <c r="A2828" s="64" t="s">
        <v>3872</v>
      </c>
      <c r="B2828" s="64"/>
      <c r="C2828" s="65" t="s">
        <v>3</v>
      </c>
      <c r="D2828" s="65"/>
      <c r="E2828" s="12" t="s">
        <v>4</v>
      </c>
      <c r="F2828" s="12" t="s">
        <v>3725</v>
      </c>
      <c r="G2828" s="12" t="s">
        <v>3726</v>
      </c>
      <c r="H2828" s="12" t="s">
        <v>3727</v>
      </c>
    </row>
    <row r="2829" spans="1:8" ht="21" customHeight="1" x14ac:dyDescent="0.25">
      <c r="A2829" s="13" t="s">
        <v>3936</v>
      </c>
      <c r="B2829" s="14" t="s">
        <v>3937</v>
      </c>
      <c r="C2829" s="66" t="s">
        <v>17</v>
      </c>
      <c r="D2829" s="66"/>
      <c r="E2829" s="13" t="s">
        <v>25</v>
      </c>
      <c r="F2829" s="15">
        <v>1.7899999999999999E-2</v>
      </c>
      <c r="G2829" s="16">
        <v>24.57</v>
      </c>
      <c r="H2829" s="16">
        <f>TRUNC(TRUNC(F2829,8)*G2829,2)</f>
        <v>0.43</v>
      </c>
    </row>
    <row r="2830" spans="1:8" ht="21" customHeight="1" x14ac:dyDescent="0.25">
      <c r="A2830" s="13" t="s">
        <v>3938</v>
      </c>
      <c r="B2830" s="14" t="s">
        <v>3939</v>
      </c>
      <c r="C2830" s="66" t="s">
        <v>17</v>
      </c>
      <c r="D2830" s="66"/>
      <c r="E2830" s="13" t="s">
        <v>25</v>
      </c>
      <c r="F2830" s="15">
        <v>7.8899999999999998E-2</v>
      </c>
      <c r="G2830" s="16">
        <v>32.799999999999997</v>
      </c>
      <c r="H2830" s="16">
        <f>TRUNC(TRUNC(F2830,8)*G2830,2)</f>
        <v>2.58</v>
      </c>
    </row>
    <row r="2831" spans="1:8" ht="18" customHeight="1" x14ac:dyDescent="0.25">
      <c r="A2831" s="8"/>
      <c r="B2831" s="8"/>
      <c r="C2831" s="8"/>
      <c r="D2831" s="8"/>
      <c r="E2831" s="8"/>
      <c r="F2831" s="67" t="s">
        <v>3875</v>
      </c>
      <c r="G2831" s="67"/>
      <c r="H2831" s="17">
        <f>SUM(H2829:H2830)</f>
        <v>3.0100000000000002</v>
      </c>
    </row>
    <row r="2832" spans="1:8" ht="15" customHeight="1" x14ac:dyDescent="0.25">
      <c r="A2832" s="8"/>
      <c r="B2832" s="8"/>
      <c r="C2832" s="8"/>
      <c r="D2832" s="8"/>
      <c r="E2832" s="8"/>
      <c r="F2832" s="68" t="s">
        <v>3745</v>
      </c>
      <c r="G2832" s="68"/>
      <c r="H2832" s="4">
        <f>ROUND(SUM(H2827,H2831),2)</f>
        <v>4.2699999999999996</v>
      </c>
    </row>
    <row r="2833" spans="1:8" ht="9.9499999999999993" customHeight="1" x14ac:dyDescent="0.25">
      <c r="A2833" s="8"/>
      <c r="B2833" s="8"/>
      <c r="C2833" s="8"/>
      <c r="D2833" s="8"/>
      <c r="E2833" s="8"/>
      <c r="F2833" s="62"/>
      <c r="G2833" s="62"/>
      <c r="H2833" s="62"/>
    </row>
    <row r="2834" spans="1:8" ht="20.100000000000001" customHeight="1" x14ac:dyDescent="0.25">
      <c r="A2834" s="63" t="s">
        <v>7363</v>
      </c>
      <c r="B2834" s="63"/>
      <c r="C2834" s="63"/>
      <c r="D2834" s="63"/>
      <c r="E2834" s="63"/>
      <c r="F2834" s="63"/>
      <c r="G2834" s="63"/>
      <c r="H2834" s="63"/>
    </row>
    <row r="2835" spans="1:8" ht="15" customHeight="1" x14ac:dyDescent="0.25">
      <c r="A2835" s="64" t="s">
        <v>3887</v>
      </c>
      <c r="B2835" s="64"/>
      <c r="C2835" s="65" t="s">
        <v>3</v>
      </c>
      <c r="D2835" s="65"/>
      <c r="E2835" s="12" t="s">
        <v>4</v>
      </c>
      <c r="F2835" s="12" t="s">
        <v>3725</v>
      </c>
      <c r="G2835" s="12" t="s">
        <v>3726</v>
      </c>
      <c r="H2835" s="12" t="s">
        <v>3727</v>
      </c>
    </row>
    <row r="2836" spans="1:8" ht="21" customHeight="1" x14ac:dyDescent="0.25">
      <c r="A2836" s="13" t="s">
        <v>4201</v>
      </c>
      <c r="B2836" s="14" t="s">
        <v>4202</v>
      </c>
      <c r="C2836" s="66" t="s">
        <v>17</v>
      </c>
      <c r="D2836" s="66"/>
      <c r="E2836" s="13" t="s">
        <v>740</v>
      </c>
      <c r="F2836" s="15">
        <v>0.15</v>
      </c>
      <c r="G2836" s="16">
        <v>25</v>
      </c>
      <c r="H2836" s="16">
        <f t="shared" ref="H2836:H2843" si="19">TRUNC(TRUNC(F2836,8)*G2836,2)</f>
        <v>3.75</v>
      </c>
    </row>
    <row r="2837" spans="1:8" ht="29.1" customHeight="1" x14ac:dyDescent="0.25">
      <c r="A2837" s="13" t="s">
        <v>7364</v>
      </c>
      <c r="B2837" s="14" t="s">
        <v>7365</v>
      </c>
      <c r="C2837" s="66" t="s">
        <v>17</v>
      </c>
      <c r="D2837" s="66"/>
      <c r="E2837" s="13" t="s">
        <v>72</v>
      </c>
      <c r="F2837" s="15">
        <v>0.58399999999999996</v>
      </c>
      <c r="G2837" s="16">
        <v>43.84</v>
      </c>
      <c r="H2837" s="16">
        <f t="shared" si="19"/>
        <v>25.6</v>
      </c>
    </row>
    <row r="2838" spans="1:8" ht="21" customHeight="1" x14ac:dyDescent="0.25">
      <c r="A2838" s="13" t="s">
        <v>4147</v>
      </c>
      <c r="B2838" s="14" t="s">
        <v>4148</v>
      </c>
      <c r="C2838" s="66" t="s">
        <v>17</v>
      </c>
      <c r="D2838" s="66"/>
      <c r="E2838" s="13" t="s">
        <v>4149</v>
      </c>
      <c r="F2838" s="15">
        <v>0.02</v>
      </c>
      <c r="G2838" s="16">
        <v>6.71</v>
      </c>
      <c r="H2838" s="16">
        <f t="shared" si="19"/>
        <v>0.13</v>
      </c>
    </row>
    <row r="2839" spans="1:8" ht="21" customHeight="1" x14ac:dyDescent="0.25">
      <c r="A2839" s="13" t="s">
        <v>7366</v>
      </c>
      <c r="B2839" s="14" t="s">
        <v>7367</v>
      </c>
      <c r="C2839" s="66" t="s">
        <v>188</v>
      </c>
      <c r="D2839" s="66"/>
      <c r="E2839" s="13" t="s">
        <v>465</v>
      </c>
      <c r="F2839" s="15">
        <v>3.0670000000000002</v>
      </c>
      <c r="G2839" s="16">
        <v>6.69</v>
      </c>
      <c r="H2839" s="16">
        <f t="shared" si="19"/>
        <v>20.51</v>
      </c>
    </row>
    <row r="2840" spans="1:8" ht="15" customHeight="1" x14ac:dyDescent="0.25">
      <c r="A2840" s="13" t="s">
        <v>4771</v>
      </c>
      <c r="B2840" s="14" t="s">
        <v>4772</v>
      </c>
      <c r="C2840" s="66" t="s">
        <v>17</v>
      </c>
      <c r="D2840" s="66"/>
      <c r="E2840" s="13" t="s">
        <v>740</v>
      </c>
      <c r="F2840" s="15">
        <v>2.5000000000000001E-2</v>
      </c>
      <c r="G2840" s="16">
        <v>16.32</v>
      </c>
      <c r="H2840" s="16">
        <f t="shared" si="19"/>
        <v>0.4</v>
      </c>
    </row>
    <row r="2841" spans="1:8" ht="15" customHeight="1" x14ac:dyDescent="0.25">
      <c r="A2841" s="13" t="s">
        <v>3892</v>
      </c>
      <c r="B2841" s="14" t="s">
        <v>3893</v>
      </c>
      <c r="C2841" s="66" t="s">
        <v>17</v>
      </c>
      <c r="D2841" s="66"/>
      <c r="E2841" s="13" t="s">
        <v>740</v>
      </c>
      <c r="F2841" s="15">
        <v>0.1</v>
      </c>
      <c r="G2841" s="16">
        <v>16.63</v>
      </c>
      <c r="H2841" s="16">
        <f t="shared" si="19"/>
        <v>1.66</v>
      </c>
    </row>
    <row r="2842" spans="1:8" ht="21" customHeight="1" x14ac:dyDescent="0.25">
      <c r="A2842" s="13" t="s">
        <v>3894</v>
      </c>
      <c r="B2842" s="14" t="s">
        <v>3895</v>
      </c>
      <c r="C2842" s="66" t="s">
        <v>17</v>
      </c>
      <c r="D2842" s="66"/>
      <c r="E2842" s="13" t="s">
        <v>178</v>
      </c>
      <c r="F2842" s="15">
        <v>2.722</v>
      </c>
      <c r="G2842" s="16">
        <v>4.88</v>
      </c>
      <c r="H2842" s="16">
        <f t="shared" si="19"/>
        <v>13.28</v>
      </c>
    </row>
    <row r="2843" spans="1:8" ht="29.1" customHeight="1" x14ac:dyDescent="0.25">
      <c r="A2843" s="13" t="s">
        <v>4095</v>
      </c>
      <c r="B2843" s="14" t="s">
        <v>4096</v>
      </c>
      <c r="C2843" s="66" t="s">
        <v>17</v>
      </c>
      <c r="D2843" s="66"/>
      <c r="E2843" s="13" t="s">
        <v>178</v>
      </c>
      <c r="F2843" s="15">
        <v>0.30599999999999999</v>
      </c>
      <c r="G2843" s="16">
        <v>18.809999999999999</v>
      </c>
      <c r="H2843" s="16">
        <f t="shared" si="19"/>
        <v>5.75</v>
      </c>
    </row>
    <row r="2844" spans="1:8" ht="15" customHeight="1" x14ac:dyDescent="0.25">
      <c r="A2844" s="8"/>
      <c r="B2844" s="8"/>
      <c r="C2844" s="8"/>
      <c r="D2844" s="8"/>
      <c r="E2844" s="8"/>
      <c r="F2844" s="67" t="s">
        <v>3896</v>
      </c>
      <c r="G2844" s="67"/>
      <c r="H2844" s="17">
        <f>SUM(H2836:H2843)</f>
        <v>71.08</v>
      </c>
    </row>
    <row r="2845" spans="1:8" ht="15" customHeight="1" x14ac:dyDescent="0.25">
      <c r="A2845" s="64" t="s">
        <v>3872</v>
      </c>
      <c r="B2845" s="64"/>
      <c r="C2845" s="65" t="s">
        <v>3</v>
      </c>
      <c r="D2845" s="65"/>
      <c r="E2845" s="12" t="s">
        <v>4</v>
      </c>
      <c r="F2845" s="12" t="s">
        <v>3725</v>
      </c>
      <c r="G2845" s="12" t="s">
        <v>3726</v>
      </c>
      <c r="H2845" s="12" t="s">
        <v>3727</v>
      </c>
    </row>
    <row r="2846" spans="1:8" ht="21" customHeight="1" x14ac:dyDescent="0.25">
      <c r="A2846" s="13" t="s">
        <v>3897</v>
      </c>
      <c r="B2846" s="14" t="s">
        <v>3898</v>
      </c>
      <c r="C2846" s="66" t="s">
        <v>17</v>
      </c>
      <c r="D2846" s="66"/>
      <c r="E2846" s="13" t="s">
        <v>25</v>
      </c>
      <c r="F2846" s="15">
        <v>1.333</v>
      </c>
      <c r="G2846" s="16">
        <v>33.07</v>
      </c>
      <c r="H2846" s="16">
        <f>TRUNC(TRUNC(F2846,8)*G2846,2)</f>
        <v>44.08</v>
      </c>
    </row>
    <row r="2847" spans="1:8" ht="15" customHeight="1" x14ac:dyDescent="0.25">
      <c r="A2847" s="13" t="s">
        <v>3899</v>
      </c>
      <c r="B2847" s="14" t="s">
        <v>3900</v>
      </c>
      <c r="C2847" s="66" t="s">
        <v>17</v>
      </c>
      <c r="D2847" s="66"/>
      <c r="E2847" s="13" t="s">
        <v>25</v>
      </c>
      <c r="F2847" s="15">
        <v>0.33300000000000002</v>
      </c>
      <c r="G2847" s="16">
        <v>24.37</v>
      </c>
      <c r="H2847" s="16">
        <f>TRUNC(TRUNC(F2847,8)*G2847,2)</f>
        <v>8.11</v>
      </c>
    </row>
    <row r="2848" spans="1:8" ht="18" customHeight="1" x14ac:dyDescent="0.25">
      <c r="A2848" s="8"/>
      <c r="B2848" s="8"/>
      <c r="C2848" s="8"/>
      <c r="D2848" s="8"/>
      <c r="E2848" s="8"/>
      <c r="F2848" s="67" t="s">
        <v>3875</v>
      </c>
      <c r="G2848" s="67"/>
      <c r="H2848" s="17">
        <f>SUM(H2846:H2847)</f>
        <v>52.19</v>
      </c>
    </row>
    <row r="2849" spans="1:8" ht="15" customHeight="1" x14ac:dyDescent="0.25">
      <c r="A2849" s="8"/>
      <c r="B2849" s="8"/>
      <c r="C2849" s="8"/>
      <c r="D2849" s="8"/>
      <c r="E2849" s="8"/>
      <c r="F2849" s="68" t="s">
        <v>3745</v>
      </c>
      <c r="G2849" s="68"/>
      <c r="H2849" s="4">
        <f>ROUND(SUM(H2844,H2848),2)</f>
        <v>123.27</v>
      </c>
    </row>
    <row r="2850" spans="1:8" ht="9.9499999999999993" customHeight="1" x14ac:dyDescent="0.25">
      <c r="A2850" s="8"/>
      <c r="B2850" s="8"/>
      <c r="C2850" s="8"/>
      <c r="D2850" s="8"/>
      <c r="E2850" s="8"/>
      <c r="F2850" s="62"/>
      <c r="G2850" s="62"/>
      <c r="H2850" s="62"/>
    </row>
    <row r="2851" spans="1:8" ht="20.100000000000001" customHeight="1" x14ac:dyDescent="0.25">
      <c r="A2851" s="63" t="s">
        <v>7368</v>
      </c>
      <c r="B2851" s="63"/>
      <c r="C2851" s="63"/>
      <c r="D2851" s="63"/>
      <c r="E2851" s="63"/>
      <c r="F2851" s="63"/>
      <c r="G2851" s="63"/>
      <c r="H2851" s="63"/>
    </row>
    <row r="2852" spans="1:8" ht="15" customHeight="1" x14ac:dyDescent="0.25">
      <c r="A2852" s="64" t="s">
        <v>3887</v>
      </c>
      <c r="B2852" s="64"/>
      <c r="C2852" s="65" t="s">
        <v>3</v>
      </c>
      <c r="D2852" s="65"/>
      <c r="E2852" s="12" t="s">
        <v>4</v>
      </c>
      <c r="F2852" s="12" t="s">
        <v>3725</v>
      </c>
      <c r="G2852" s="12" t="s">
        <v>3726</v>
      </c>
      <c r="H2852" s="12" t="s">
        <v>3727</v>
      </c>
    </row>
    <row r="2853" spans="1:8" ht="21" customHeight="1" x14ac:dyDescent="0.25">
      <c r="A2853" s="13" t="s">
        <v>4201</v>
      </c>
      <c r="B2853" s="14" t="s">
        <v>4202</v>
      </c>
      <c r="C2853" s="66" t="s">
        <v>17</v>
      </c>
      <c r="D2853" s="66"/>
      <c r="E2853" s="13" t="s">
        <v>740</v>
      </c>
      <c r="F2853" s="15">
        <v>0.15</v>
      </c>
      <c r="G2853" s="16">
        <v>25</v>
      </c>
      <c r="H2853" s="16">
        <f t="shared" ref="H2853:H2860" si="20">TRUNC(TRUNC(F2853,8)*G2853,2)</f>
        <v>3.75</v>
      </c>
    </row>
    <row r="2854" spans="1:8" ht="15" customHeight="1" x14ac:dyDescent="0.25">
      <c r="A2854" s="13" t="s">
        <v>7369</v>
      </c>
      <c r="B2854" s="14" t="s">
        <v>7370</v>
      </c>
      <c r="C2854" s="66" t="s">
        <v>188</v>
      </c>
      <c r="D2854" s="66"/>
      <c r="E2854" s="13" t="s">
        <v>193</v>
      </c>
      <c r="F2854" s="15">
        <v>0.58399999999999996</v>
      </c>
      <c r="G2854" s="16">
        <v>44.17</v>
      </c>
      <c r="H2854" s="16">
        <f t="shared" si="20"/>
        <v>25.79</v>
      </c>
    </row>
    <row r="2855" spans="1:8" ht="21" customHeight="1" x14ac:dyDescent="0.25">
      <c r="A2855" s="13" t="s">
        <v>4147</v>
      </c>
      <c r="B2855" s="14" t="s">
        <v>4148</v>
      </c>
      <c r="C2855" s="66" t="s">
        <v>17</v>
      </c>
      <c r="D2855" s="66"/>
      <c r="E2855" s="13" t="s">
        <v>4149</v>
      </c>
      <c r="F2855" s="15">
        <v>0.02</v>
      </c>
      <c r="G2855" s="16">
        <v>6.71</v>
      </c>
      <c r="H2855" s="16">
        <f t="shared" si="20"/>
        <v>0.13</v>
      </c>
    </row>
    <row r="2856" spans="1:8" ht="21" customHeight="1" x14ac:dyDescent="0.25">
      <c r="A2856" s="13" t="s">
        <v>7366</v>
      </c>
      <c r="B2856" s="14" t="s">
        <v>7367</v>
      </c>
      <c r="C2856" s="66" t="s">
        <v>188</v>
      </c>
      <c r="D2856" s="66"/>
      <c r="E2856" s="13" t="s">
        <v>465</v>
      </c>
      <c r="F2856" s="15">
        <v>3.0670000000000002</v>
      </c>
      <c r="G2856" s="16">
        <v>6.69</v>
      </c>
      <c r="H2856" s="16">
        <f t="shared" si="20"/>
        <v>20.51</v>
      </c>
    </row>
    <row r="2857" spans="1:8" ht="15" customHeight="1" x14ac:dyDescent="0.25">
      <c r="A2857" s="13" t="s">
        <v>4771</v>
      </c>
      <c r="B2857" s="14" t="s">
        <v>4772</v>
      </c>
      <c r="C2857" s="66" t="s">
        <v>17</v>
      </c>
      <c r="D2857" s="66"/>
      <c r="E2857" s="13" t="s">
        <v>740</v>
      </c>
      <c r="F2857" s="15">
        <v>2.5000000000000001E-2</v>
      </c>
      <c r="G2857" s="16">
        <v>16.32</v>
      </c>
      <c r="H2857" s="16">
        <f t="shared" si="20"/>
        <v>0.4</v>
      </c>
    </row>
    <row r="2858" spans="1:8" ht="15" customHeight="1" x14ac:dyDescent="0.25">
      <c r="A2858" s="13" t="s">
        <v>3892</v>
      </c>
      <c r="B2858" s="14" t="s">
        <v>3893</v>
      </c>
      <c r="C2858" s="66" t="s">
        <v>17</v>
      </c>
      <c r="D2858" s="66"/>
      <c r="E2858" s="13" t="s">
        <v>740</v>
      </c>
      <c r="F2858" s="15">
        <v>0.1</v>
      </c>
      <c r="G2858" s="16">
        <v>16.63</v>
      </c>
      <c r="H2858" s="16">
        <f t="shared" si="20"/>
        <v>1.66</v>
      </c>
    </row>
    <row r="2859" spans="1:8" ht="21" customHeight="1" x14ac:dyDescent="0.25">
      <c r="A2859" s="13" t="s">
        <v>3894</v>
      </c>
      <c r="B2859" s="14" t="s">
        <v>3895</v>
      </c>
      <c r="C2859" s="66" t="s">
        <v>17</v>
      </c>
      <c r="D2859" s="66"/>
      <c r="E2859" s="13" t="s">
        <v>178</v>
      </c>
      <c r="F2859" s="15">
        <v>2.722</v>
      </c>
      <c r="G2859" s="16">
        <v>4.88</v>
      </c>
      <c r="H2859" s="16">
        <f t="shared" si="20"/>
        <v>13.28</v>
      </c>
    </row>
    <row r="2860" spans="1:8" ht="29.1" customHeight="1" x14ac:dyDescent="0.25">
      <c r="A2860" s="13" t="s">
        <v>4095</v>
      </c>
      <c r="B2860" s="14" t="s">
        <v>4096</v>
      </c>
      <c r="C2860" s="66" t="s">
        <v>17</v>
      </c>
      <c r="D2860" s="66"/>
      <c r="E2860" s="13" t="s">
        <v>178</v>
      </c>
      <c r="F2860" s="15">
        <v>0.30599999999999999</v>
      </c>
      <c r="G2860" s="16">
        <v>18.809999999999999</v>
      </c>
      <c r="H2860" s="16">
        <f t="shared" si="20"/>
        <v>5.75</v>
      </c>
    </row>
    <row r="2861" spans="1:8" ht="15" customHeight="1" x14ac:dyDescent="0.25">
      <c r="A2861" s="8"/>
      <c r="B2861" s="8"/>
      <c r="C2861" s="8"/>
      <c r="D2861" s="8"/>
      <c r="E2861" s="8"/>
      <c r="F2861" s="67" t="s">
        <v>3896</v>
      </c>
      <c r="G2861" s="67"/>
      <c r="H2861" s="17">
        <f>SUM(H2853:H2860)</f>
        <v>71.27</v>
      </c>
    </row>
    <row r="2862" spans="1:8" ht="15" customHeight="1" x14ac:dyDescent="0.25">
      <c r="A2862" s="64" t="s">
        <v>3872</v>
      </c>
      <c r="B2862" s="64"/>
      <c r="C2862" s="65" t="s">
        <v>3</v>
      </c>
      <c r="D2862" s="65"/>
      <c r="E2862" s="12" t="s">
        <v>4</v>
      </c>
      <c r="F2862" s="12" t="s">
        <v>3725</v>
      </c>
      <c r="G2862" s="12" t="s">
        <v>3726</v>
      </c>
      <c r="H2862" s="12" t="s">
        <v>3727</v>
      </c>
    </row>
    <row r="2863" spans="1:8" ht="21" customHeight="1" x14ac:dyDescent="0.25">
      <c r="A2863" s="13" t="s">
        <v>3897</v>
      </c>
      <c r="B2863" s="14" t="s">
        <v>3898</v>
      </c>
      <c r="C2863" s="66" t="s">
        <v>17</v>
      </c>
      <c r="D2863" s="66"/>
      <c r="E2863" s="13" t="s">
        <v>25</v>
      </c>
      <c r="F2863" s="15">
        <v>1.333</v>
      </c>
      <c r="G2863" s="16">
        <v>33.07</v>
      </c>
      <c r="H2863" s="16">
        <f>TRUNC(TRUNC(F2863,8)*G2863,2)</f>
        <v>44.08</v>
      </c>
    </row>
    <row r="2864" spans="1:8" ht="15" customHeight="1" x14ac:dyDescent="0.25">
      <c r="A2864" s="13" t="s">
        <v>3899</v>
      </c>
      <c r="B2864" s="14" t="s">
        <v>3900</v>
      </c>
      <c r="C2864" s="66" t="s">
        <v>17</v>
      </c>
      <c r="D2864" s="66"/>
      <c r="E2864" s="13" t="s">
        <v>25</v>
      </c>
      <c r="F2864" s="15">
        <v>1.5</v>
      </c>
      <c r="G2864" s="16">
        <v>24.37</v>
      </c>
      <c r="H2864" s="16">
        <f>TRUNC(TRUNC(F2864,8)*G2864,2)</f>
        <v>36.549999999999997</v>
      </c>
    </row>
    <row r="2865" spans="1:8" ht="18" customHeight="1" x14ac:dyDescent="0.25">
      <c r="A2865" s="8"/>
      <c r="B2865" s="8"/>
      <c r="C2865" s="8"/>
      <c r="D2865" s="8"/>
      <c r="E2865" s="8"/>
      <c r="F2865" s="67" t="s">
        <v>3875</v>
      </c>
      <c r="G2865" s="67"/>
      <c r="H2865" s="17">
        <f>SUM(H2863:H2864)</f>
        <v>80.63</v>
      </c>
    </row>
    <row r="2866" spans="1:8" ht="15" customHeight="1" x14ac:dyDescent="0.25">
      <c r="A2866" s="8"/>
      <c r="B2866" s="8"/>
      <c r="C2866" s="8"/>
      <c r="D2866" s="8"/>
      <c r="E2866" s="8"/>
      <c r="F2866" s="68" t="s">
        <v>3745</v>
      </c>
      <c r="G2866" s="68"/>
      <c r="H2866" s="4">
        <f>ROUND(SUM(H2861,H2865),2)</f>
        <v>151.9</v>
      </c>
    </row>
    <row r="2867" spans="1:8" ht="9.9499999999999993" customHeight="1" x14ac:dyDescent="0.25">
      <c r="A2867" s="8"/>
      <c r="B2867" s="8"/>
      <c r="C2867" s="8"/>
      <c r="D2867" s="8"/>
      <c r="E2867" s="8"/>
      <c r="F2867" s="62"/>
      <c r="G2867" s="62"/>
      <c r="H2867" s="62"/>
    </row>
    <row r="2868" spans="1:8" ht="20.100000000000001" customHeight="1" x14ac:dyDescent="0.25">
      <c r="A2868" s="63" t="s">
        <v>7371</v>
      </c>
      <c r="B2868" s="63"/>
      <c r="C2868" s="63"/>
      <c r="D2868" s="63"/>
      <c r="E2868" s="63"/>
      <c r="F2868" s="63"/>
      <c r="G2868" s="63"/>
      <c r="H2868" s="63"/>
    </row>
    <row r="2869" spans="1:8" ht="15" customHeight="1" x14ac:dyDescent="0.25">
      <c r="A2869" s="64" t="s">
        <v>3887</v>
      </c>
      <c r="B2869" s="64"/>
      <c r="C2869" s="65" t="s">
        <v>3</v>
      </c>
      <c r="D2869" s="65"/>
      <c r="E2869" s="12" t="s">
        <v>4</v>
      </c>
      <c r="F2869" s="12" t="s">
        <v>3725</v>
      </c>
      <c r="G2869" s="12" t="s">
        <v>3726</v>
      </c>
      <c r="H2869" s="12" t="s">
        <v>3727</v>
      </c>
    </row>
    <row r="2870" spans="1:8" ht="21" customHeight="1" x14ac:dyDescent="0.25">
      <c r="A2870" s="13" t="s">
        <v>4201</v>
      </c>
      <c r="B2870" s="14" t="s">
        <v>4202</v>
      </c>
      <c r="C2870" s="66" t="s">
        <v>17</v>
      </c>
      <c r="D2870" s="66"/>
      <c r="E2870" s="13" t="s">
        <v>740</v>
      </c>
      <c r="F2870" s="15">
        <v>0.15</v>
      </c>
      <c r="G2870" s="16">
        <v>25</v>
      </c>
      <c r="H2870" s="16">
        <f t="shared" ref="H2870:H2875" si="21">TRUNC(TRUNC(F2870,8)*G2870,2)</f>
        <v>3.75</v>
      </c>
    </row>
    <row r="2871" spans="1:8" ht="15" customHeight="1" x14ac:dyDescent="0.25">
      <c r="A2871" s="13" t="s">
        <v>7369</v>
      </c>
      <c r="B2871" s="14" t="s">
        <v>7370</v>
      </c>
      <c r="C2871" s="66" t="s">
        <v>188</v>
      </c>
      <c r="D2871" s="66"/>
      <c r="E2871" s="13" t="s">
        <v>193</v>
      </c>
      <c r="F2871" s="15">
        <v>0.55000000000000004</v>
      </c>
      <c r="G2871" s="16">
        <v>44.17</v>
      </c>
      <c r="H2871" s="16">
        <f t="shared" si="21"/>
        <v>24.29</v>
      </c>
    </row>
    <row r="2872" spans="1:8" ht="21" customHeight="1" x14ac:dyDescent="0.25">
      <c r="A2872" s="13" t="s">
        <v>4147</v>
      </c>
      <c r="B2872" s="14" t="s">
        <v>4148</v>
      </c>
      <c r="C2872" s="66" t="s">
        <v>17</v>
      </c>
      <c r="D2872" s="66"/>
      <c r="E2872" s="13" t="s">
        <v>4149</v>
      </c>
      <c r="F2872" s="15">
        <v>1.4999999999999999E-2</v>
      </c>
      <c r="G2872" s="16">
        <v>6.71</v>
      </c>
      <c r="H2872" s="16">
        <f t="shared" si="21"/>
        <v>0.1</v>
      </c>
    </row>
    <row r="2873" spans="1:8" ht="21" customHeight="1" x14ac:dyDescent="0.25">
      <c r="A2873" s="13" t="s">
        <v>7366</v>
      </c>
      <c r="B2873" s="14" t="s">
        <v>7367</v>
      </c>
      <c r="C2873" s="66" t="s">
        <v>188</v>
      </c>
      <c r="D2873" s="66"/>
      <c r="E2873" s="13" t="s">
        <v>465</v>
      </c>
      <c r="F2873" s="15">
        <v>0.5</v>
      </c>
      <c r="G2873" s="16">
        <v>6.69</v>
      </c>
      <c r="H2873" s="16">
        <f t="shared" si="21"/>
        <v>3.34</v>
      </c>
    </row>
    <row r="2874" spans="1:8" ht="15" customHeight="1" x14ac:dyDescent="0.25">
      <c r="A2874" s="13" t="s">
        <v>7372</v>
      </c>
      <c r="B2874" s="14" t="s">
        <v>7373</v>
      </c>
      <c r="C2874" s="66" t="s">
        <v>17</v>
      </c>
      <c r="D2874" s="66"/>
      <c r="E2874" s="13" t="s">
        <v>740</v>
      </c>
      <c r="F2874" s="15">
        <v>0.3</v>
      </c>
      <c r="G2874" s="16">
        <v>17.39</v>
      </c>
      <c r="H2874" s="16">
        <f t="shared" si="21"/>
        <v>5.21</v>
      </c>
    </row>
    <row r="2875" spans="1:8" ht="21" customHeight="1" x14ac:dyDescent="0.25">
      <c r="A2875" s="13" t="s">
        <v>3894</v>
      </c>
      <c r="B2875" s="14" t="s">
        <v>3895</v>
      </c>
      <c r="C2875" s="66" t="s">
        <v>17</v>
      </c>
      <c r="D2875" s="66"/>
      <c r="E2875" s="13" t="s">
        <v>178</v>
      </c>
      <c r="F2875" s="15">
        <v>2</v>
      </c>
      <c r="G2875" s="16">
        <v>4.88</v>
      </c>
      <c r="H2875" s="16">
        <f t="shared" si="21"/>
        <v>9.76</v>
      </c>
    </row>
    <row r="2876" spans="1:8" ht="15" customHeight="1" x14ac:dyDescent="0.25">
      <c r="A2876" s="8"/>
      <c r="B2876" s="8"/>
      <c r="C2876" s="8"/>
      <c r="D2876" s="8"/>
      <c r="E2876" s="8"/>
      <c r="F2876" s="67" t="s">
        <v>3896</v>
      </c>
      <c r="G2876" s="67"/>
      <c r="H2876" s="17">
        <f>SUM(H2870:H2875)</f>
        <v>46.449999999999996</v>
      </c>
    </row>
    <row r="2877" spans="1:8" ht="15" customHeight="1" x14ac:dyDescent="0.25">
      <c r="A2877" s="64" t="s">
        <v>3872</v>
      </c>
      <c r="B2877" s="64"/>
      <c r="C2877" s="65" t="s">
        <v>3</v>
      </c>
      <c r="D2877" s="65"/>
      <c r="E2877" s="12" t="s">
        <v>4</v>
      </c>
      <c r="F2877" s="12" t="s">
        <v>3725</v>
      </c>
      <c r="G2877" s="12" t="s">
        <v>3726</v>
      </c>
      <c r="H2877" s="12" t="s">
        <v>3727</v>
      </c>
    </row>
    <row r="2878" spans="1:8" ht="21" customHeight="1" x14ac:dyDescent="0.25">
      <c r="A2878" s="13" t="s">
        <v>3897</v>
      </c>
      <c r="B2878" s="14" t="s">
        <v>3898</v>
      </c>
      <c r="C2878" s="66" t="s">
        <v>17</v>
      </c>
      <c r="D2878" s="66"/>
      <c r="E2878" s="13" t="s">
        <v>25</v>
      </c>
      <c r="F2878" s="15">
        <v>1.5</v>
      </c>
      <c r="G2878" s="16">
        <v>33.07</v>
      </c>
      <c r="H2878" s="16">
        <f>TRUNC(TRUNC(F2878,8)*G2878,2)</f>
        <v>49.6</v>
      </c>
    </row>
    <row r="2879" spans="1:8" ht="15" customHeight="1" x14ac:dyDescent="0.25">
      <c r="A2879" s="13" t="s">
        <v>3899</v>
      </c>
      <c r="B2879" s="14" t="s">
        <v>3900</v>
      </c>
      <c r="C2879" s="66" t="s">
        <v>17</v>
      </c>
      <c r="D2879" s="66"/>
      <c r="E2879" s="13" t="s">
        <v>25</v>
      </c>
      <c r="F2879" s="15">
        <v>1.5</v>
      </c>
      <c r="G2879" s="16">
        <v>24.37</v>
      </c>
      <c r="H2879" s="16">
        <f>TRUNC(TRUNC(F2879,8)*G2879,2)</f>
        <v>36.549999999999997</v>
      </c>
    </row>
    <row r="2880" spans="1:8" ht="18" customHeight="1" x14ac:dyDescent="0.25">
      <c r="A2880" s="8"/>
      <c r="B2880" s="8"/>
      <c r="C2880" s="8"/>
      <c r="D2880" s="8"/>
      <c r="E2880" s="8"/>
      <c r="F2880" s="67" t="s">
        <v>3875</v>
      </c>
      <c r="G2880" s="67"/>
      <c r="H2880" s="17">
        <f>SUM(H2878:H2879)</f>
        <v>86.15</v>
      </c>
    </row>
    <row r="2881" spans="1:8" ht="15" customHeight="1" x14ac:dyDescent="0.25">
      <c r="A2881" s="8"/>
      <c r="B2881" s="8"/>
      <c r="C2881" s="8"/>
      <c r="D2881" s="8"/>
      <c r="E2881" s="8"/>
      <c r="F2881" s="68" t="s">
        <v>3745</v>
      </c>
      <c r="G2881" s="68"/>
      <c r="H2881" s="4">
        <f>ROUND(SUM(H2876,H2880),2)</f>
        <v>132.6</v>
      </c>
    </row>
    <row r="2882" spans="1:8" ht="9.9499999999999993" customHeight="1" x14ac:dyDescent="0.25">
      <c r="A2882" s="8"/>
      <c r="B2882" s="8"/>
      <c r="C2882" s="8"/>
      <c r="D2882" s="8"/>
      <c r="E2882" s="8"/>
      <c r="F2882" s="62"/>
      <c r="G2882" s="62"/>
      <c r="H2882" s="62"/>
    </row>
    <row r="2883" spans="1:8" ht="20.100000000000001" customHeight="1" x14ac:dyDescent="0.25">
      <c r="A2883" s="63" t="s">
        <v>7374</v>
      </c>
      <c r="B2883" s="63"/>
      <c r="C2883" s="63"/>
      <c r="D2883" s="63"/>
      <c r="E2883" s="63"/>
      <c r="F2883" s="63"/>
      <c r="G2883" s="63"/>
      <c r="H2883" s="63"/>
    </row>
    <row r="2884" spans="1:8" ht="15" customHeight="1" x14ac:dyDescent="0.25">
      <c r="A2884" s="64" t="s">
        <v>3887</v>
      </c>
      <c r="B2884" s="64"/>
      <c r="C2884" s="65" t="s">
        <v>3</v>
      </c>
      <c r="D2884" s="65"/>
      <c r="E2884" s="12" t="s">
        <v>4</v>
      </c>
      <c r="F2884" s="12" t="s">
        <v>3725</v>
      </c>
      <c r="G2884" s="12" t="s">
        <v>3726</v>
      </c>
      <c r="H2884" s="12" t="s">
        <v>3727</v>
      </c>
    </row>
    <row r="2885" spans="1:8" ht="15" customHeight="1" x14ac:dyDescent="0.25">
      <c r="A2885" s="13" t="s">
        <v>7375</v>
      </c>
      <c r="B2885" s="14" t="s">
        <v>7376</v>
      </c>
      <c r="C2885" s="66" t="s">
        <v>188</v>
      </c>
      <c r="D2885" s="66"/>
      <c r="E2885" s="13" t="s">
        <v>286</v>
      </c>
      <c r="F2885" s="15">
        <v>1</v>
      </c>
      <c r="G2885" s="16">
        <v>24.44</v>
      </c>
      <c r="H2885" s="16">
        <f>TRUNC(TRUNC(F2885,8)*G2885,2)</f>
        <v>24.44</v>
      </c>
    </row>
    <row r="2886" spans="1:8" ht="15" customHeight="1" x14ac:dyDescent="0.25">
      <c r="A2886" s="8"/>
      <c r="B2886" s="8"/>
      <c r="C2886" s="8"/>
      <c r="D2886" s="8"/>
      <c r="E2886" s="8"/>
      <c r="F2886" s="67" t="s">
        <v>3896</v>
      </c>
      <c r="G2886" s="67"/>
      <c r="H2886" s="17">
        <f>SUM(H2885:H2885)</f>
        <v>24.44</v>
      </c>
    </row>
    <row r="2887" spans="1:8" ht="15" customHeight="1" x14ac:dyDescent="0.25">
      <c r="A2887" s="8"/>
      <c r="B2887" s="8"/>
      <c r="C2887" s="8"/>
      <c r="D2887" s="8"/>
      <c r="E2887" s="8"/>
      <c r="F2887" s="68" t="s">
        <v>3745</v>
      </c>
      <c r="G2887" s="68"/>
      <c r="H2887" s="4">
        <f>ROUND(SUM(H2886),2)</f>
        <v>24.44</v>
      </c>
    </row>
    <row r="2888" spans="1:8" ht="9.9499999999999993" customHeight="1" x14ac:dyDescent="0.25">
      <c r="A2888" s="8"/>
      <c r="B2888" s="8"/>
      <c r="C2888" s="8"/>
      <c r="D2888" s="8"/>
      <c r="E2888" s="8"/>
      <c r="F2888" s="62"/>
      <c r="G2888" s="62"/>
      <c r="H2888" s="62"/>
    </row>
    <row r="2889" spans="1:8" ht="20.100000000000001" customHeight="1" x14ac:dyDescent="0.25">
      <c r="A2889" s="63" t="s">
        <v>7377</v>
      </c>
      <c r="B2889" s="63"/>
      <c r="C2889" s="63"/>
      <c r="D2889" s="63"/>
      <c r="E2889" s="63"/>
      <c r="F2889" s="63"/>
      <c r="G2889" s="63"/>
      <c r="H2889" s="63"/>
    </row>
    <row r="2890" spans="1:8" ht="15" customHeight="1" x14ac:dyDescent="0.25">
      <c r="A2890" s="64" t="s">
        <v>3741</v>
      </c>
      <c r="B2890" s="64"/>
      <c r="C2890" s="65" t="s">
        <v>3</v>
      </c>
      <c r="D2890" s="65"/>
      <c r="E2890" s="12" t="s">
        <v>4</v>
      </c>
      <c r="F2890" s="12" t="s">
        <v>3725</v>
      </c>
      <c r="G2890" s="12" t="s">
        <v>3726</v>
      </c>
      <c r="H2890" s="12" t="s">
        <v>3727</v>
      </c>
    </row>
    <row r="2891" spans="1:8" ht="21" customHeight="1" x14ac:dyDescent="0.25">
      <c r="A2891" s="13" t="s">
        <v>7378</v>
      </c>
      <c r="B2891" s="14" t="s">
        <v>7379</v>
      </c>
      <c r="C2891" s="66" t="s">
        <v>188</v>
      </c>
      <c r="D2891" s="66"/>
      <c r="E2891" s="13" t="s">
        <v>286</v>
      </c>
      <c r="F2891" s="15">
        <v>1</v>
      </c>
      <c r="G2891" s="16">
        <v>24.44</v>
      </c>
      <c r="H2891" s="16">
        <f>TRUNC(TRUNC(F2891,8)*G2891,2)</f>
        <v>24.44</v>
      </c>
    </row>
    <row r="2892" spans="1:8" ht="21" customHeight="1" x14ac:dyDescent="0.25">
      <c r="A2892" s="13" t="s">
        <v>7380</v>
      </c>
      <c r="B2892" s="14" t="s">
        <v>7381</v>
      </c>
      <c r="C2892" s="66" t="s">
        <v>188</v>
      </c>
      <c r="D2892" s="66"/>
      <c r="E2892" s="13" t="s">
        <v>286</v>
      </c>
      <c r="F2892" s="15">
        <v>1</v>
      </c>
      <c r="G2892" s="16">
        <v>37.090000000000003</v>
      </c>
      <c r="H2892" s="16">
        <f>TRUNC(TRUNC(F2892,8)*G2892,2)</f>
        <v>37.090000000000003</v>
      </c>
    </row>
    <row r="2893" spans="1:8" ht="15" customHeight="1" x14ac:dyDescent="0.25">
      <c r="A2893" s="8"/>
      <c r="B2893" s="8"/>
      <c r="C2893" s="8"/>
      <c r="D2893" s="8"/>
      <c r="E2893" s="8"/>
      <c r="F2893" s="67" t="s">
        <v>3744</v>
      </c>
      <c r="G2893" s="67"/>
      <c r="H2893" s="17">
        <f>SUM(H2891:H2892)</f>
        <v>61.53</v>
      </c>
    </row>
    <row r="2894" spans="1:8" ht="15" customHeight="1" x14ac:dyDescent="0.25">
      <c r="A2894" s="8"/>
      <c r="B2894" s="8"/>
      <c r="C2894" s="8"/>
      <c r="D2894" s="8"/>
      <c r="E2894" s="8"/>
      <c r="F2894" s="68" t="s">
        <v>3745</v>
      </c>
      <c r="G2894" s="68"/>
      <c r="H2894" s="4">
        <f>ROUND(SUM(H2893),2)</f>
        <v>61.53</v>
      </c>
    </row>
    <row r="2895" spans="1:8" ht="9.9499999999999993" customHeight="1" x14ac:dyDescent="0.25">
      <c r="A2895" s="8"/>
      <c r="B2895" s="8"/>
      <c r="C2895" s="8"/>
      <c r="D2895" s="8"/>
      <c r="E2895" s="8"/>
      <c r="F2895" s="62"/>
      <c r="G2895" s="62"/>
      <c r="H2895" s="62"/>
    </row>
    <row r="2896" spans="1:8" ht="20.100000000000001" customHeight="1" x14ac:dyDescent="0.25">
      <c r="A2896" s="63" t="s">
        <v>7382</v>
      </c>
      <c r="B2896" s="63"/>
      <c r="C2896" s="63"/>
      <c r="D2896" s="63"/>
      <c r="E2896" s="63"/>
      <c r="F2896" s="63"/>
      <c r="G2896" s="63"/>
      <c r="H2896" s="63"/>
    </row>
    <row r="2897" spans="1:8" ht="15" customHeight="1" x14ac:dyDescent="0.25">
      <c r="A2897" s="64" t="s">
        <v>3724</v>
      </c>
      <c r="B2897" s="64"/>
      <c r="C2897" s="65" t="s">
        <v>3</v>
      </c>
      <c r="D2897" s="65"/>
      <c r="E2897" s="12" t="s">
        <v>4</v>
      </c>
      <c r="F2897" s="12" t="s">
        <v>3725</v>
      </c>
      <c r="G2897" s="12" t="s">
        <v>3726</v>
      </c>
      <c r="H2897" s="12" t="s">
        <v>3727</v>
      </c>
    </row>
    <row r="2898" spans="1:8" ht="21" customHeight="1" x14ac:dyDescent="0.25">
      <c r="A2898" s="13" t="s">
        <v>3798</v>
      </c>
      <c r="B2898" s="14" t="s">
        <v>3799</v>
      </c>
      <c r="C2898" s="66" t="s">
        <v>17</v>
      </c>
      <c r="D2898" s="66"/>
      <c r="E2898" s="13" t="s">
        <v>25</v>
      </c>
      <c r="F2898" s="15">
        <v>1</v>
      </c>
      <c r="G2898" s="16">
        <v>4.5199999999999996</v>
      </c>
      <c r="H2898" s="16">
        <f t="shared" ref="H2898:H2903" si="22">TRUNC(TRUNC(F2898,8)*G2898,2)</f>
        <v>4.5199999999999996</v>
      </c>
    </row>
    <row r="2899" spans="1:8" ht="21" customHeight="1" x14ac:dyDescent="0.25">
      <c r="A2899" s="13" t="s">
        <v>6659</v>
      </c>
      <c r="B2899" s="14" t="s">
        <v>6660</v>
      </c>
      <c r="C2899" s="66" t="s">
        <v>17</v>
      </c>
      <c r="D2899" s="66"/>
      <c r="E2899" s="13" t="s">
        <v>25</v>
      </c>
      <c r="F2899" s="15">
        <v>1</v>
      </c>
      <c r="G2899" s="16">
        <v>1.31</v>
      </c>
      <c r="H2899" s="16">
        <f t="shared" si="22"/>
        <v>1.31</v>
      </c>
    </row>
    <row r="2900" spans="1:8" ht="21" customHeight="1" x14ac:dyDescent="0.25">
      <c r="A2900" s="13" t="s">
        <v>3754</v>
      </c>
      <c r="B2900" s="14" t="s">
        <v>3755</v>
      </c>
      <c r="C2900" s="66" t="s">
        <v>17</v>
      </c>
      <c r="D2900" s="66"/>
      <c r="E2900" s="13" t="s">
        <v>25</v>
      </c>
      <c r="F2900" s="15">
        <v>1</v>
      </c>
      <c r="G2900" s="16">
        <v>1.43</v>
      </c>
      <c r="H2900" s="16">
        <f t="shared" si="22"/>
        <v>1.43</v>
      </c>
    </row>
    <row r="2901" spans="1:8" ht="21" customHeight="1" x14ac:dyDescent="0.25">
      <c r="A2901" s="13" t="s">
        <v>6661</v>
      </c>
      <c r="B2901" s="14" t="s">
        <v>6662</v>
      </c>
      <c r="C2901" s="66" t="s">
        <v>17</v>
      </c>
      <c r="D2901" s="66"/>
      <c r="E2901" s="13" t="s">
        <v>25</v>
      </c>
      <c r="F2901" s="15">
        <v>1</v>
      </c>
      <c r="G2901" s="16">
        <v>0.78</v>
      </c>
      <c r="H2901" s="16">
        <f t="shared" si="22"/>
        <v>0.78</v>
      </c>
    </row>
    <row r="2902" spans="1:8" ht="21" customHeight="1" x14ac:dyDescent="0.25">
      <c r="A2902" s="13" t="s">
        <v>3758</v>
      </c>
      <c r="B2902" s="14" t="s">
        <v>3759</v>
      </c>
      <c r="C2902" s="66" t="s">
        <v>17</v>
      </c>
      <c r="D2902" s="66"/>
      <c r="E2902" s="13" t="s">
        <v>25</v>
      </c>
      <c r="F2902" s="15">
        <v>1</v>
      </c>
      <c r="G2902" s="16">
        <v>0.08</v>
      </c>
      <c r="H2902" s="16">
        <f t="shared" si="22"/>
        <v>0.08</v>
      </c>
    </row>
    <row r="2903" spans="1:8" ht="21" customHeight="1" x14ac:dyDescent="0.25">
      <c r="A2903" s="13" t="s">
        <v>3804</v>
      </c>
      <c r="B2903" s="14" t="s">
        <v>3805</v>
      </c>
      <c r="C2903" s="66" t="s">
        <v>17</v>
      </c>
      <c r="D2903" s="66"/>
      <c r="E2903" s="13" t="s">
        <v>25</v>
      </c>
      <c r="F2903" s="15">
        <v>1</v>
      </c>
      <c r="G2903" s="16">
        <v>0.85</v>
      </c>
      <c r="H2903" s="16">
        <f t="shared" si="22"/>
        <v>0.85</v>
      </c>
    </row>
    <row r="2904" spans="1:8" ht="15" customHeight="1" x14ac:dyDescent="0.25">
      <c r="A2904" s="8"/>
      <c r="B2904" s="8"/>
      <c r="C2904" s="8"/>
      <c r="D2904" s="8"/>
      <c r="E2904" s="8"/>
      <c r="F2904" s="67" t="s">
        <v>3736</v>
      </c>
      <c r="G2904" s="67"/>
      <c r="H2904" s="17">
        <f>SUM(H2898:H2903)</f>
        <v>8.9699999999999989</v>
      </c>
    </row>
    <row r="2905" spans="1:8" ht="15" customHeight="1" x14ac:dyDescent="0.25">
      <c r="A2905" s="64" t="s">
        <v>3737</v>
      </c>
      <c r="B2905" s="64"/>
      <c r="C2905" s="65" t="s">
        <v>3</v>
      </c>
      <c r="D2905" s="65"/>
      <c r="E2905" s="12" t="s">
        <v>4</v>
      </c>
      <c r="F2905" s="12" t="s">
        <v>3725</v>
      </c>
      <c r="G2905" s="12" t="s">
        <v>3726</v>
      </c>
      <c r="H2905" s="12" t="s">
        <v>3727</v>
      </c>
    </row>
    <row r="2906" spans="1:8" ht="15" customHeight="1" x14ac:dyDescent="0.25">
      <c r="A2906" s="13" t="s">
        <v>7141</v>
      </c>
      <c r="B2906" s="14" t="s">
        <v>7142</v>
      </c>
      <c r="C2906" s="66" t="s">
        <v>17</v>
      </c>
      <c r="D2906" s="66"/>
      <c r="E2906" s="13" t="s">
        <v>25</v>
      </c>
      <c r="F2906" s="15">
        <v>1</v>
      </c>
      <c r="G2906" s="16">
        <v>24.05</v>
      </c>
      <c r="H2906" s="16">
        <f>TRUNC(TRUNC(F2906,8)*G2906,2)</f>
        <v>24.05</v>
      </c>
    </row>
    <row r="2907" spans="1:8" ht="15" customHeight="1" x14ac:dyDescent="0.25">
      <c r="A2907" s="8"/>
      <c r="B2907" s="8"/>
      <c r="C2907" s="8"/>
      <c r="D2907" s="8"/>
      <c r="E2907" s="8"/>
      <c r="F2907" s="67" t="s">
        <v>3740</v>
      </c>
      <c r="G2907" s="67"/>
      <c r="H2907" s="17">
        <f>SUM(H2906:H2906)</f>
        <v>24.05</v>
      </c>
    </row>
    <row r="2908" spans="1:8" ht="15" customHeight="1" x14ac:dyDescent="0.25">
      <c r="A2908" s="64" t="s">
        <v>3741</v>
      </c>
      <c r="B2908" s="64"/>
      <c r="C2908" s="65" t="s">
        <v>3</v>
      </c>
      <c r="D2908" s="65"/>
      <c r="E2908" s="12" t="s">
        <v>4</v>
      </c>
      <c r="F2908" s="12" t="s">
        <v>3725</v>
      </c>
      <c r="G2908" s="12" t="s">
        <v>3726</v>
      </c>
      <c r="H2908" s="12" t="s">
        <v>3727</v>
      </c>
    </row>
    <row r="2909" spans="1:8" ht="21" customHeight="1" x14ac:dyDescent="0.25">
      <c r="A2909" s="13" t="s">
        <v>7383</v>
      </c>
      <c r="B2909" s="14" t="s">
        <v>7384</v>
      </c>
      <c r="C2909" s="66" t="s">
        <v>17</v>
      </c>
      <c r="D2909" s="66"/>
      <c r="E2909" s="13" t="s">
        <v>25</v>
      </c>
      <c r="F2909" s="15">
        <v>1</v>
      </c>
      <c r="G2909" s="16">
        <v>0.27</v>
      </c>
      <c r="H2909" s="16">
        <f>TRUNC(TRUNC(F2909,8)*G2909,2)</f>
        <v>0.27</v>
      </c>
    </row>
    <row r="2910" spans="1:8" ht="15" customHeight="1" x14ac:dyDescent="0.25">
      <c r="A2910" s="8"/>
      <c r="B2910" s="8"/>
      <c r="C2910" s="8"/>
      <c r="D2910" s="8"/>
      <c r="E2910" s="8"/>
      <c r="F2910" s="67" t="s">
        <v>3744</v>
      </c>
      <c r="G2910" s="67"/>
      <c r="H2910" s="17">
        <f>SUM(H2909:H2909)</f>
        <v>0.27</v>
      </c>
    </row>
    <row r="2911" spans="1:8" ht="15" customHeight="1" x14ac:dyDescent="0.25">
      <c r="A2911" s="8"/>
      <c r="B2911" s="8"/>
      <c r="C2911" s="8"/>
      <c r="D2911" s="8"/>
      <c r="E2911" s="8"/>
      <c r="F2911" s="68" t="s">
        <v>3745</v>
      </c>
      <c r="G2911" s="68"/>
      <c r="H2911" s="4">
        <f>ROUND(SUM(H2904,H2907,H2910),2)</f>
        <v>33.29</v>
      </c>
    </row>
    <row r="2912" spans="1:8" ht="9.9499999999999993" customHeight="1" x14ac:dyDescent="0.25">
      <c r="A2912" s="8"/>
      <c r="B2912" s="8"/>
      <c r="C2912" s="8"/>
      <c r="D2912" s="8"/>
      <c r="E2912" s="8"/>
      <c r="F2912" s="62"/>
      <c r="G2912" s="62"/>
      <c r="H2912" s="62"/>
    </row>
    <row r="2913" spans="1:8" ht="20.100000000000001" customHeight="1" x14ac:dyDescent="0.25">
      <c r="A2913" s="63" t="s">
        <v>7385</v>
      </c>
      <c r="B2913" s="63"/>
      <c r="C2913" s="63"/>
      <c r="D2913" s="63"/>
      <c r="E2913" s="63"/>
      <c r="F2913" s="63"/>
      <c r="G2913" s="63"/>
      <c r="H2913" s="63"/>
    </row>
    <row r="2914" spans="1:8" ht="15" customHeight="1" x14ac:dyDescent="0.25">
      <c r="A2914" s="64" t="s">
        <v>3865</v>
      </c>
      <c r="B2914" s="64"/>
      <c r="C2914" s="65" t="s">
        <v>3</v>
      </c>
      <c r="D2914" s="65"/>
      <c r="E2914" s="12" t="s">
        <v>4</v>
      </c>
      <c r="F2914" s="12" t="s">
        <v>3725</v>
      </c>
      <c r="G2914" s="12" t="s">
        <v>3726</v>
      </c>
      <c r="H2914" s="12" t="s">
        <v>3727</v>
      </c>
    </row>
    <row r="2915" spans="1:8" ht="38.1" customHeight="1" x14ac:dyDescent="0.25">
      <c r="A2915" s="13" t="s">
        <v>6723</v>
      </c>
      <c r="B2915" s="14" t="s">
        <v>6724</v>
      </c>
      <c r="C2915" s="66" t="s">
        <v>17</v>
      </c>
      <c r="D2915" s="66"/>
      <c r="E2915" s="13" t="s">
        <v>3868</v>
      </c>
      <c r="F2915" s="15">
        <v>0.49309999999999998</v>
      </c>
      <c r="G2915" s="16">
        <v>0.43</v>
      </c>
      <c r="H2915" s="16">
        <f>TRUNC(TRUNC(F2915,8)*G2915,2)</f>
        <v>0.21</v>
      </c>
    </row>
    <row r="2916" spans="1:8" ht="38.1" customHeight="1" x14ac:dyDescent="0.25">
      <c r="A2916" s="13" t="s">
        <v>6725</v>
      </c>
      <c r="B2916" s="14" t="s">
        <v>6726</v>
      </c>
      <c r="C2916" s="66" t="s">
        <v>17</v>
      </c>
      <c r="D2916" s="66"/>
      <c r="E2916" s="13" t="s">
        <v>3829</v>
      </c>
      <c r="F2916" s="15">
        <v>1.1137999999999999</v>
      </c>
      <c r="G2916" s="16">
        <v>2.1800000000000002</v>
      </c>
      <c r="H2916" s="16">
        <f>TRUNC(TRUNC(F2916,8)*G2916,2)</f>
        <v>2.42</v>
      </c>
    </row>
    <row r="2917" spans="1:8" ht="18" customHeight="1" x14ac:dyDescent="0.25">
      <c r="A2917" s="8"/>
      <c r="B2917" s="8"/>
      <c r="C2917" s="8"/>
      <c r="D2917" s="8"/>
      <c r="E2917" s="8"/>
      <c r="F2917" s="67" t="s">
        <v>3871</v>
      </c>
      <c r="G2917" s="67"/>
      <c r="H2917" s="17">
        <f>SUM(H2915:H2916)</f>
        <v>2.63</v>
      </c>
    </row>
    <row r="2918" spans="1:8" ht="15" customHeight="1" x14ac:dyDescent="0.25">
      <c r="A2918" s="64" t="s">
        <v>3887</v>
      </c>
      <c r="B2918" s="64"/>
      <c r="C2918" s="65" t="s">
        <v>3</v>
      </c>
      <c r="D2918" s="65"/>
      <c r="E2918" s="12" t="s">
        <v>4</v>
      </c>
      <c r="F2918" s="12" t="s">
        <v>3725</v>
      </c>
      <c r="G2918" s="12" t="s">
        <v>3726</v>
      </c>
      <c r="H2918" s="12" t="s">
        <v>3727</v>
      </c>
    </row>
    <row r="2919" spans="1:8" ht="21" customHeight="1" x14ac:dyDescent="0.25">
      <c r="A2919" s="13" t="s">
        <v>6732</v>
      </c>
      <c r="B2919" s="14" t="s">
        <v>6733</v>
      </c>
      <c r="C2919" s="66" t="s">
        <v>17</v>
      </c>
      <c r="D2919" s="66"/>
      <c r="E2919" s="13" t="s">
        <v>76</v>
      </c>
      <c r="F2919" s="15">
        <v>0.63019999999999998</v>
      </c>
      <c r="G2919" s="16">
        <v>141.71</v>
      </c>
      <c r="H2919" s="16">
        <f>TRUNC(TRUNC(F2919,8)*G2919,2)</f>
        <v>89.3</v>
      </c>
    </row>
    <row r="2920" spans="1:8" ht="15" customHeight="1" x14ac:dyDescent="0.25">
      <c r="A2920" s="13" t="s">
        <v>6719</v>
      </c>
      <c r="B2920" s="14" t="s">
        <v>6720</v>
      </c>
      <c r="C2920" s="66" t="s">
        <v>17</v>
      </c>
      <c r="D2920" s="66"/>
      <c r="E2920" s="13" t="s">
        <v>740</v>
      </c>
      <c r="F2920" s="15">
        <v>15.125500000000001</v>
      </c>
      <c r="G2920" s="16">
        <v>1.66</v>
      </c>
      <c r="H2920" s="16">
        <f>TRUNC(TRUNC(F2920,8)*G2920,2)</f>
        <v>25.1</v>
      </c>
    </row>
    <row r="2921" spans="1:8" ht="15" customHeight="1" x14ac:dyDescent="0.25">
      <c r="A2921" s="13" t="s">
        <v>5450</v>
      </c>
      <c r="B2921" s="14" t="s">
        <v>5451</v>
      </c>
      <c r="C2921" s="66" t="s">
        <v>17</v>
      </c>
      <c r="D2921" s="66"/>
      <c r="E2921" s="13" t="s">
        <v>740</v>
      </c>
      <c r="F2921" s="15">
        <v>420.15269999999998</v>
      </c>
      <c r="G2921" s="16">
        <v>0.84</v>
      </c>
      <c r="H2921" s="16">
        <f>TRUNC(TRUNC(F2921,8)*G2921,2)</f>
        <v>352.92</v>
      </c>
    </row>
    <row r="2922" spans="1:8" ht="21" customHeight="1" x14ac:dyDescent="0.25">
      <c r="A2922" s="13" t="s">
        <v>4173</v>
      </c>
      <c r="B2922" s="14" t="s">
        <v>4174</v>
      </c>
      <c r="C2922" s="66" t="s">
        <v>17</v>
      </c>
      <c r="D2922" s="66"/>
      <c r="E2922" s="13" t="s">
        <v>76</v>
      </c>
      <c r="F2922" s="15">
        <v>0.58819999999999995</v>
      </c>
      <c r="G2922" s="16">
        <v>134.02000000000001</v>
      </c>
      <c r="H2922" s="16">
        <f>TRUNC(TRUNC(F2922,8)*G2922,2)</f>
        <v>78.83</v>
      </c>
    </row>
    <row r="2923" spans="1:8" ht="15" customHeight="1" x14ac:dyDescent="0.25">
      <c r="A2923" s="8"/>
      <c r="B2923" s="8"/>
      <c r="C2923" s="8"/>
      <c r="D2923" s="8"/>
      <c r="E2923" s="8"/>
      <c r="F2923" s="67" t="s">
        <v>3896</v>
      </c>
      <c r="G2923" s="67"/>
      <c r="H2923" s="17">
        <f>SUM(H2919:H2922)</f>
        <v>546.15000000000009</v>
      </c>
    </row>
    <row r="2924" spans="1:8" ht="15" customHeight="1" x14ac:dyDescent="0.25">
      <c r="A2924" s="64" t="s">
        <v>3872</v>
      </c>
      <c r="B2924" s="64"/>
      <c r="C2924" s="65" t="s">
        <v>3</v>
      </c>
      <c r="D2924" s="65"/>
      <c r="E2924" s="12" t="s">
        <v>4</v>
      </c>
      <c r="F2924" s="12" t="s">
        <v>3725</v>
      </c>
      <c r="G2924" s="12" t="s">
        <v>3726</v>
      </c>
      <c r="H2924" s="12" t="s">
        <v>3727</v>
      </c>
    </row>
    <row r="2925" spans="1:8" ht="21" customHeight="1" x14ac:dyDescent="0.25">
      <c r="A2925" s="13" t="s">
        <v>6706</v>
      </c>
      <c r="B2925" s="14" t="s">
        <v>6707</v>
      </c>
      <c r="C2925" s="66" t="s">
        <v>17</v>
      </c>
      <c r="D2925" s="66"/>
      <c r="E2925" s="13" t="s">
        <v>25</v>
      </c>
      <c r="F2925" s="15">
        <v>1.6069</v>
      </c>
      <c r="G2925" s="16">
        <v>40.92</v>
      </c>
      <c r="H2925" s="16">
        <f>TRUNC(TRUNC(F2925,8)*G2925,2)</f>
        <v>65.75</v>
      </c>
    </row>
    <row r="2926" spans="1:8" ht="15" customHeight="1" x14ac:dyDescent="0.25">
      <c r="A2926" s="13" t="s">
        <v>3899</v>
      </c>
      <c r="B2926" s="14" t="s">
        <v>3900</v>
      </c>
      <c r="C2926" s="66" t="s">
        <v>17</v>
      </c>
      <c r="D2926" s="66"/>
      <c r="E2926" s="13" t="s">
        <v>25</v>
      </c>
      <c r="F2926" s="15">
        <v>2.5491999999999999</v>
      </c>
      <c r="G2926" s="16">
        <v>24.37</v>
      </c>
      <c r="H2926" s="16">
        <f>TRUNC(TRUNC(F2926,8)*G2926,2)</f>
        <v>62.12</v>
      </c>
    </row>
    <row r="2927" spans="1:8" ht="18" customHeight="1" x14ac:dyDescent="0.25">
      <c r="A2927" s="8"/>
      <c r="B2927" s="8"/>
      <c r="C2927" s="8"/>
      <c r="D2927" s="8"/>
      <c r="E2927" s="8"/>
      <c r="F2927" s="67" t="s">
        <v>3875</v>
      </c>
      <c r="G2927" s="67"/>
      <c r="H2927" s="17">
        <f>SUM(H2925:H2926)</f>
        <v>127.87</v>
      </c>
    </row>
    <row r="2928" spans="1:8" ht="15" customHeight="1" x14ac:dyDescent="0.25">
      <c r="A2928" s="8"/>
      <c r="B2928" s="8"/>
      <c r="C2928" s="8"/>
      <c r="D2928" s="8"/>
      <c r="E2928" s="8"/>
      <c r="F2928" s="68" t="s">
        <v>3745</v>
      </c>
      <c r="G2928" s="68"/>
      <c r="H2928" s="4">
        <f>ROUND(SUM(H2917,H2923,H2927),2)</f>
        <v>676.65</v>
      </c>
    </row>
    <row r="2929" spans="1:8" ht="9.9499999999999993" customHeight="1" x14ac:dyDescent="0.25">
      <c r="A2929" s="8"/>
      <c r="B2929" s="8"/>
      <c r="C2929" s="8"/>
      <c r="D2929" s="8"/>
      <c r="E2929" s="8"/>
      <c r="F2929" s="62"/>
      <c r="G2929" s="62"/>
      <c r="H2929" s="62"/>
    </row>
    <row r="2930" spans="1:8" ht="20.100000000000001" customHeight="1" x14ac:dyDescent="0.25">
      <c r="A2930" s="63" t="s">
        <v>7386</v>
      </c>
      <c r="B2930" s="63"/>
      <c r="C2930" s="63"/>
      <c r="D2930" s="63"/>
      <c r="E2930" s="63"/>
      <c r="F2930" s="63"/>
      <c r="G2930" s="63"/>
      <c r="H2930" s="63"/>
    </row>
    <row r="2931" spans="1:8" ht="15" customHeight="1" x14ac:dyDescent="0.25">
      <c r="A2931" s="64" t="s">
        <v>3872</v>
      </c>
      <c r="B2931" s="64"/>
      <c r="C2931" s="65" t="s">
        <v>3</v>
      </c>
      <c r="D2931" s="65"/>
      <c r="E2931" s="12" t="s">
        <v>4</v>
      </c>
      <c r="F2931" s="12" t="s">
        <v>3725</v>
      </c>
      <c r="G2931" s="12" t="s">
        <v>3726</v>
      </c>
      <c r="H2931" s="12" t="s">
        <v>3727</v>
      </c>
    </row>
    <row r="2932" spans="1:8" ht="15" customHeight="1" x14ac:dyDescent="0.25">
      <c r="A2932" s="13" t="s">
        <v>3948</v>
      </c>
      <c r="B2932" s="14" t="s">
        <v>3949</v>
      </c>
      <c r="C2932" s="66" t="s">
        <v>17</v>
      </c>
      <c r="D2932" s="66"/>
      <c r="E2932" s="13" t="s">
        <v>25</v>
      </c>
      <c r="F2932" s="15">
        <v>4.8468999999999998</v>
      </c>
      <c r="G2932" s="16">
        <v>33.520000000000003</v>
      </c>
      <c r="H2932" s="16">
        <f>TRUNC(TRUNC(F2932,8)*G2932,2)</f>
        <v>162.46</v>
      </c>
    </row>
    <row r="2933" spans="1:8" ht="15" customHeight="1" x14ac:dyDescent="0.25">
      <c r="A2933" s="13" t="s">
        <v>3899</v>
      </c>
      <c r="B2933" s="14" t="s">
        <v>3900</v>
      </c>
      <c r="C2933" s="66" t="s">
        <v>17</v>
      </c>
      <c r="D2933" s="66"/>
      <c r="E2933" s="13" t="s">
        <v>25</v>
      </c>
      <c r="F2933" s="15">
        <v>3.2313000000000001</v>
      </c>
      <c r="G2933" s="16">
        <v>24.37</v>
      </c>
      <c r="H2933" s="16">
        <f>TRUNC(TRUNC(F2933,8)*G2933,2)</f>
        <v>78.739999999999995</v>
      </c>
    </row>
    <row r="2934" spans="1:8" ht="18" customHeight="1" x14ac:dyDescent="0.25">
      <c r="A2934" s="8"/>
      <c r="B2934" s="8"/>
      <c r="C2934" s="8"/>
      <c r="D2934" s="8"/>
      <c r="E2934" s="8"/>
      <c r="F2934" s="67" t="s">
        <v>3875</v>
      </c>
      <c r="G2934" s="67"/>
      <c r="H2934" s="17">
        <f>SUM(H2932:H2933)</f>
        <v>241.2</v>
      </c>
    </row>
    <row r="2935" spans="1:8" ht="15" customHeight="1" x14ac:dyDescent="0.25">
      <c r="A2935" s="64" t="s">
        <v>3741</v>
      </c>
      <c r="B2935" s="64"/>
      <c r="C2935" s="65" t="s">
        <v>3</v>
      </c>
      <c r="D2935" s="65"/>
      <c r="E2935" s="12" t="s">
        <v>4</v>
      </c>
      <c r="F2935" s="12" t="s">
        <v>3725</v>
      </c>
      <c r="G2935" s="12" t="s">
        <v>3726</v>
      </c>
      <c r="H2935" s="12" t="s">
        <v>3727</v>
      </c>
    </row>
    <row r="2936" spans="1:8" ht="29.1" customHeight="1" x14ac:dyDescent="0.25">
      <c r="A2936" s="13" t="s">
        <v>7387</v>
      </c>
      <c r="B2936" s="14" t="s">
        <v>7388</v>
      </c>
      <c r="C2936" s="66" t="s">
        <v>17</v>
      </c>
      <c r="D2936" s="66"/>
      <c r="E2936" s="13" t="s">
        <v>76</v>
      </c>
      <c r="F2936" s="15">
        <v>1.2030000000000001</v>
      </c>
      <c r="G2936" s="16">
        <v>676.65</v>
      </c>
      <c r="H2936" s="16">
        <f>TRUNC(TRUNC(F2936,8)*G2936,2)</f>
        <v>814</v>
      </c>
    </row>
    <row r="2937" spans="1:8" ht="15" customHeight="1" x14ac:dyDescent="0.25">
      <c r="A2937" s="8"/>
      <c r="B2937" s="8"/>
      <c r="C2937" s="8"/>
      <c r="D2937" s="8"/>
      <c r="E2937" s="8"/>
      <c r="F2937" s="67" t="s">
        <v>3744</v>
      </c>
      <c r="G2937" s="67"/>
      <c r="H2937" s="17">
        <f>SUM(H2936:H2936)</f>
        <v>814</v>
      </c>
    </row>
    <row r="2938" spans="1:8" ht="15" customHeight="1" x14ac:dyDescent="0.25">
      <c r="A2938" s="8"/>
      <c r="B2938" s="8"/>
      <c r="C2938" s="8"/>
      <c r="D2938" s="8"/>
      <c r="E2938" s="8"/>
      <c r="F2938" s="68" t="s">
        <v>3745</v>
      </c>
      <c r="G2938" s="68"/>
      <c r="H2938" s="4">
        <f>ROUND(SUM(H2934,H2937),2)</f>
        <v>1055.2</v>
      </c>
    </row>
    <row r="2939" spans="1:8" ht="9.9499999999999993" customHeight="1" x14ac:dyDescent="0.25">
      <c r="A2939" s="8"/>
      <c r="B2939" s="8"/>
      <c r="C2939" s="8"/>
      <c r="D2939" s="8"/>
      <c r="E2939" s="8"/>
      <c r="F2939" s="62"/>
      <c r="G2939" s="62"/>
      <c r="H2939" s="62"/>
    </row>
    <row r="2940" spans="1:8" ht="20.100000000000001" customHeight="1" x14ac:dyDescent="0.25">
      <c r="A2940" s="63" t="s">
        <v>7389</v>
      </c>
      <c r="B2940" s="63"/>
      <c r="C2940" s="63"/>
      <c r="D2940" s="63"/>
      <c r="E2940" s="63"/>
      <c r="F2940" s="63"/>
      <c r="G2940" s="63"/>
      <c r="H2940" s="63"/>
    </row>
    <row r="2941" spans="1:8" ht="15" customHeight="1" x14ac:dyDescent="0.25">
      <c r="A2941" s="64" t="s">
        <v>3872</v>
      </c>
      <c r="B2941" s="64"/>
      <c r="C2941" s="65" t="s">
        <v>3</v>
      </c>
      <c r="D2941" s="65"/>
      <c r="E2941" s="12" t="s">
        <v>4</v>
      </c>
      <c r="F2941" s="12" t="s">
        <v>3725</v>
      </c>
      <c r="G2941" s="12" t="s">
        <v>3726</v>
      </c>
      <c r="H2941" s="12" t="s">
        <v>3727</v>
      </c>
    </row>
    <row r="2942" spans="1:8" ht="15" customHeight="1" x14ac:dyDescent="0.25">
      <c r="A2942" s="13" t="s">
        <v>3948</v>
      </c>
      <c r="B2942" s="14" t="s">
        <v>3949</v>
      </c>
      <c r="C2942" s="66" t="s">
        <v>17</v>
      </c>
      <c r="D2942" s="66"/>
      <c r="E2942" s="13" t="s">
        <v>25</v>
      </c>
      <c r="F2942" s="15">
        <v>7.4147999999999996</v>
      </c>
      <c r="G2942" s="16">
        <v>33.520000000000003</v>
      </c>
      <c r="H2942" s="16">
        <f>TRUNC(TRUNC(F2942,8)*G2942,2)</f>
        <v>248.54</v>
      </c>
    </row>
    <row r="2943" spans="1:8" ht="15" customHeight="1" x14ac:dyDescent="0.25">
      <c r="A2943" s="13" t="s">
        <v>3899</v>
      </c>
      <c r="B2943" s="14" t="s">
        <v>3900</v>
      </c>
      <c r="C2943" s="66" t="s">
        <v>17</v>
      </c>
      <c r="D2943" s="66"/>
      <c r="E2943" s="13" t="s">
        <v>25</v>
      </c>
      <c r="F2943" s="15">
        <v>4.9432</v>
      </c>
      <c r="G2943" s="16">
        <v>24.37</v>
      </c>
      <c r="H2943" s="16">
        <f>TRUNC(TRUNC(F2943,8)*G2943,2)</f>
        <v>120.46</v>
      </c>
    </row>
    <row r="2944" spans="1:8" ht="18" customHeight="1" x14ac:dyDescent="0.25">
      <c r="A2944" s="8"/>
      <c r="B2944" s="8"/>
      <c r="C2944" s="8"/>
      <c r="D2944" s="8"/>
      <c r="E2944" s="8"/>
      <c r="F2944" s="67" t="s">
        <v>3875</v>
      </c>
      <c r="G2944" s="67"/>
      <c r="H2944" s="17">
        <f>SUM(H2942:H2943)</f>
        <v>369</v>
      </c>
    </row>
    <row r="2945" spans="1:8" ht="15" customHeight="1" x14ac:dyDescent="0.25">
      <c r="A2945" s="64" t="s">
        <v>3741</v>
      </c>
      <c r="B2945" s="64"/>
      <c r="C2945" s="65" t="s">
        <v>3</v>
      </c>
      <c r="D2945" s="65"/>
      <c r="E2945" s="12" t="s">
        <v>4</v>
      </c>
      <c r="F2945" s="12" t="s">
        <v>3725</v>
      </c>
      <c r="G2945" s="12" t="s">
        <v>3726</v>
      </c>
      <c r="H2945" s="12" t="s">
        <v>3727</v>
      </c>
    </row>
    <row r="2946" spans="1:8" ht="29.1" customHeight="1" x14ac:dyDescent="0.25">
      <c r="A2946" s="13" t="s">
        <v>7387</v>
      </c>
      <c r="B2946" s="14" t="s">
        <v>7388</v>
      </c>
      <c r="C2946" s="66" t="s">
        <v>17</v>
      </c>
      <c r="D2946" s="66"/>
      <c r="E2946" s="13" t="s">
        <v>76</v>
      </c>
      <c r="F2946" s="15">
        <v>1.2030000000000001</v>
      </c>
      <c r="G2946" s="16">
        <v>676.65</v>
      </c>
      <c r="H2946" s="16">
        <f>TRUNC(TRUNC(F2946,8)*G2946,2)</f>
        <v>814</v>
      </c>
    </row>
    <row r="2947" spans="1:8" ht="15" customHeight="1" x14ac:dyDescent="0.25">
      <c r="A2947" s="8"/>
      <c r="B2947" s="8"/>
      <c r="C2947" s="8"/>
      <c r="D2947" s="8"/>
      <c r="E2947" s="8"/>
      <c r="F2947" s="67" t="s">
        <v>3744</v>
      </c>
      <c r="G2947" s="67"/>
      <c r="H2947" s="17">
        <f>SUM(H2946:H2946)</f>
        <v>814</v>
      </c>
    </row>
    <row r="2948" spans="1:8" ht="15" customHeight="1" x14ac:dyDescent="0.25">
      <c r="A2948" s="8"/>
      <c r="B2948" s="8"/>
      <c r="C2948" s="8"/>
      <c r="D2948" s="8"/>
      <c r="E2948" s="8"/>
      <c r="F2948" s="68" t="s">
        <v>3745</v>
      </c>
      <c r="G2948" s="68"/>
      <c r="H2948" s="4">
        <f>ROUND(SUM(H2944,H2947),2)</f>
        <v>1183</v>
      </c>
    </row>
    <row r="2949" spans="1:8" ht="9.9499999999999993" customHeight="1" x14ac:dyDescent="0.25">
      <c r="A2949" s="8"/>
      <c r="B2949" s="8"/>
      <c r="C2949" s="8"/>
      <c r="D2949" s="8"/>
      <c r="E2949" s="8"/>
      <c r="F2949" s="62"/>
      <c r="G2949" s="62"/>
      <c r="H2949" s="62"/>
    </row>
    <row r="2950" spans="1:8" ht="20.100000000000001" customHeight="1" x14ac:dyDescent="0.25">
      <c r="A2950" s="63" t="s">
        <v>7390</v>
      </c>
      <c r="B2950" s="63"/>
      <c r="C2950" s="63"/>
      <c r="D2950" s="63"/>
      <c r="E2950" s="63"/>
      <c r="F2950" s="63"/>
      <c r="G2950" s="63"/>
      <c r="H2950" s="63"/>
    </row>
    <row r="2951" spans="1:8" ht="15" customHeight="1" x14ac:dyDescent="0.25">
      <c r="A2951" s="64" t="s">
        <v>3872</v>
      </c>
      <c r="B2951" s="64"/>
      <c r="C2951" s="65" t="s">
        <v>3</v>
      </c>
      <c r="D2951" s="65"/>
      <c r="E2951" s="12" t="s">
        <v>4</v>
      </c>
      <c r="F2951" s="12" t="s">
        <v>3725</v>
      </c>
      <c r="G2951" s="12" t="s">
        <v>3726</v>
      </c>
      <c r="H2951" s="12" t="s">
        <v>3727</v>
      </c>
    </row>
    <row r="2952" spans="1:8" ht="15" customHeight="1" x14ac:dyDescent="0.25">
      <c r="A2952" s="13" t="s">
        <v>3948</v>
      </c>
      <c r="B2952" s="14" t="s">
        <v>3949</v>
      </c>
      <c r="C2952" s="66" t="s">
        <v>17</v>
      </c>
      <c r="D2952" s="66"/>
      <c r="E2952" s="13" t="s">
        <v>25</v>
      </c>
      <c r="F2952" s="15">
        <v>8.2972999999999999</v>
      </c>
      <c r="G2952" s="16">
        <v>33.520000000000003</v>
      </c>
      <c r="H2952" s="16">
        <f>TRUNC(TRUNC(F2952,8)*G2952,2)</f>
        <v>278.12</v>
      </c>
    </row>
    <row r="2953" spans="1:8" ht="15" customHeight="1" x14ac:dyDescent="0.25">
      <c r="A2953" s="13" t="s">
        <v>3899</v>
      </c>
      <c r="B2953" s="14" t="s">
        <v>3900</v>
      </c>
      <c r="C2953" s="66" t="s">
        <v>17</v>
      </c>
      <c r="D2953" s="66"/>
      <c r="E2953" s="13" t="s">
        <v>25</v>
      </c>
      <c r="F2953" s="15">
        <v>5.5315000000000003</v>
      </c>
      <c r="G2953" s="16">
        <v>24.37</v>
      </c>
      <c r="H2953" s="16">
        <f>TRUNC(TRUNC(F2953,8)*G2953,2)</f>
        <v>134.80000000000001</v>
      </c>
    </row>
    <row r="2954" spans="1:8" ht="18" customHeight="1" x14ac:dyDescent="0.25">
      <c r="A2954" s="8"/>
      <c r="B2954" s="8"/>
      <c r="C2954" s="8"/>
      <c r="D2954" s="8"/>
      <c r="E2954" s="8"/>
      <c r="F2954" s="67" t="s">
        <v>3875</v>
      </c>
      <c r="G2954" s="67"/>
      <c r="H2954" s="17">
        <f>SUM(H2952:H2953)</f>
        <v>412.92</v>
      </c>
    </row>
    <row r="2955" spans="1:8" ht="15" customHeight="1" x14ac:dyDescent="0.25">
      <c r="A2955" s="64" t="s">
        <v>3741</v>
      </c>
      <c r="B2955" s="64"/>
      <c r="C2955" s="65" t="s">
        <v>3</v>
      </c>
      <c r="D2955" s="65"/>
      <c r="E2955" s="12" t="s">
        <v>4</v>
      </c>
      <c r="F2955" s="12" t="s">
        <v>3725</v>
      </c>
      <c r="G2955" s="12" t="s">
        <v>3726</v>
      </c>
      <c r="H2955" s="12" t="s">
        <v>3727</v>
      </c>
    </row>
    <row r="2956" spans="1:8" ht="29.1" customHeight="1" x14ac:dyDescent="0.25">
      <c r="A2956" s="13" t="s">
        <v>7387</v>
      </c>
      <c r="B2956" s="14" t="s">
        <v>7388</v>
      </c>
      <c r="C2956" s="66" t="s">
        <v>17</v>
      </c>
      <c r="D2956" s="66"/>
      <c r="E2956" s="13" t="s">
        <v>76</v>
      </c>
      <c r="F2956" s="15">
        <v>1.2030000000000001</v>
      </c>
      <c r="G2956" s="16">
        <v>676.65</v>
      </c>
      <c r="H2956" s="16">
        <f>TRUNC(TRUNC(F2956,8)*G2956,2)</f>
        <v>814</v>
      </c>
    </row>
    <row r="2957" spans="1:8" ht="15" customHeight="1" x14ac:dyDescent="0.25">
      <c r="A2957" s="8"/>
      <c r="B2957" s="8"/>
      <c r="C2957" s="8"/>
      <c r="D2957" s="8"/>
      <c r="E2957" s="8"/>
      <c r="F2957" s="67" t="s">
        <v>3744</v>
      </c>
      <c r="G2957" s="67"/>
      <c r="H2957" s="17">
        <f>SUM(H2956:H2956)</f>
        <v>814</v>
      </c>
    </row>
    <row r="2958" spans="1:8" ht="15" customHeight="1" x14ac:dyDescent="0.25">
      <c r="A2958" s="8"/>
      <c r="B2958" s="8"/>
      <c r="C2958" s="8"/>
      <c r="D2958" s="8"/>
      <c r="E2958" s="8"/>
      <c r="F2958" s="68" t="s">
        <v>3745</v>
      </c>
      <c r="G2958" s="68"/>
      <c r="H2958" s="4">
        <f>ROUND(SUM(H2954,H2957),2)</f>
        <v>1226.92</v>
      </c>
    </row>
    <row r="2959" spans="1:8" ht="9.9499999999999993" customHeight="1" x14ac:dyDescent="0.25">
      <c r="A2959" s="8"/>
      <c r="B2959" s="8"/>
      <c r="C2959" s="8"/>
      <c r="D2959" s="8"/>
      <c r="E2959" s="8"/>
      <c r="F2959" s="62"/>
      <c r="G2959" s="62"/>
      <c r="H2959" s="62"/>
    </row>
    <row r="2960" spans="1:8" ht="20.100000000000001" customHeight="1" x14ac:dyDescent="0.25">
      <c r="A2960" s="63" t="s">
        <v>7391</v>
      </c>
      <c r="B2960" s="63"/>
      <c r="C2960" s="63"/>
      <c r="D2960" s="63"/>
      <c r="E2960" s="63"/>
      <c r="F2960" s="63"/>
      <c r="G2960" s="63"/>
      <c r="H2960" s="63"/>
    </row>
    <row r="2961" spans="1:8" ht="15" customHeight="1" x14ac:dyDescent="0.25">
      <c r="A2961" s="64" t="s">
        <v>3741</v>
      </c>
      <c r="B2961" s="64"/>
      <c r="C2961" s="65" t="s">
        <v>3</v>
      </c>
      <c r="D2961" s="65"/>
      <c r="E2961" s="12" t="s">
        <v>4</v>
      </c>
      <c r="F2961" s="12" t="s">
        <v>3725</v>
      </c>
      <c r="G2961" s="12" t="s">
        <v>3726</v>
      </c>
      <c r="H2961" s="12" t="s">
        <v>3727</v>
      </c>
    </row>
    <row r="2962" spans="1:8" ht="21" customHeight="1" x14ac:dyDescent="0.25">
      <c r="A2962" s="13" t="s">
        <v>7392</v>
      </c>
      <c r="B2962" s="14" t="s">
        <v>7393</v>
      </c>
      <c r="C2962" s="66" t="s">
        <v>17</v>
      </c>
      <c r="D2962" s="66"/>
      <c r="E2962" s="13" t="s">
        <v>25</v>
      </c>
      <c r="F2962" s="15">
        <v>1</v>
      </c>
      <c r="G2962" s="16">
        <v>6.53</v>
      </c>
      <c r="H2962" s="16">
        <f>TRUNC(TRUNC(F2962,8)*G2962,2)</f>
        <v>6.53</v>
      </c>
    </row>
    <row r="2963" spans="1:8" ht="21" customHeight="1" x14ac:dyDescent="0.25">
      <c r="A2963" s="13" t="s">
        <v>7394</v>
      </c>
      <c r="B2963" s="14" t="s">
        <v>7395</v>
      </c>
      <c r="C2963" s="66" t="s">
        <v>17</v>
      </c>
      <c r="D2963" s="66"/>
      <c r="E2963" s="13" t="s">
        <v>25</v>
      </c>
      <c r="F2963" s="15">
        <v>1</v>
      </c>
      <c r="G2963" s="16">
        <v>2.2999999999999998</v>
      </c>
      <c r="H2963" s="16">
        <f>TRUNC(TRUNC(F2963,8)*G2963,2)</f>
        <v>2.2999999999999998</v>
      </c>
    </row>
    <row r="2964" spans="1:8" ht="15" customHeight="1" x14ac:dyDescent="0.25">
      <c r="A2964" s="8"/>
      <c r="B2964" s="8"/>
      <c r="C2964" s="8"/>
      <c r="D2964" s="8"/>
      <c r="E2964" s="8"/>
      <c r="F2964" s="67" t="s">
        <v>3744</v>
      </c>
      <c r="G2964" s="67"/>
      <c r="H2964" s="17">
        <f>SUM(H2962:H2963)</f>
        <v>8.83</v>
      </c>
    </row>
    <row r="2965" spans="1:8" ht="15" customHeight="1" x14ac:dyDescent="0.25">
      <c r="A2965" s="8"/>
      <c r="B2965" s="8"/>
      <c r="C2965" s="8"/>
      <c r="D2965" s="8"/>
      <c r="E2965" s="8"/>
      <c r="F2965" s="68" t="s">
        <v>3745</v>
      </c>
      <c r="G2965" s="68"/>
      <c r="H2965" s="4">
        <f>ROUND(SUM(H2964),2)</f>
        <v>8.83</v>
      </c>
    </row>
    <row r="2966" spans="1:8" ht="9.9499999999999993" customHeight="1" x14ac:dyDescent="0.25">
      <c r="A2966" s="8"/>
      <c r="B2966" s="8"/>
      <c r="C2966" s="8"/>
      <c r="D2966" s="8"/>
      <c r="E2966" s="8"/>
      <c r="F2966" s="62"/>
      <c r="G2966" s="62"/>
      <c r="H2966" s="62"/>
    </row>
    <row r="2967" spans="1:8" ht="20.100000000000001" customHeight="1" x14ac:dyDescent="0.25">
      <c r="A2967" s="63" t="s">
        <v>7396</v>
      </c>
      <c r="B2967" s="63"/>
      <c r="C2967" s="63"/>
      <c r="D2967" s="63"/>
      <c r="E2967" s="63"/>
      <c r="F2967" s="63"/>
      <c r="G2967" s="63"/>
      <c r="H2967" s="63"/>
    </row>
    <row r="2968" spans="1:8" ht="15" customHeight="1" x14ac:dyDescent="0.25">
      <c r="A2968" s="64" t="s">
        <v>3741</v>
      </c>
      <c r="B2968" s="64"/>
      <c r="C2968" s="65" t="s">
        <v>3</v>
      </c>
      <c r="D2968" s="65"/>
      <c r="E2968" s="12" t="s">
        <v>4</v>
      </c>
      <c r="F2968" s="12" t="s">
        <v>3725</v>
      </c>
      <c r="G2968" s="12" t="s">
        <v>3726</v>
      </c>
      <c r="H2968" s="12" t="s">
        <v>3727</v>
      </c>
    </row>
    <row r="2969" spans="1:8" ht="21" customHeight="1" x14ac:dyDescent="0.25">
      <c r="A2969" s="13" t="s">
        <v>7392</v>
      </c>
      <c r="B2969" s="14" t="s">
        <v>7393</v>
      </c>
      <c r="C2969" s="66" t="s">
        <v>17</v>
      </c>
      <c r="D2969" s="66"/>
      <c r="E2969" s="13" t="s">
        <v>25</v>
      </c>
      <c r="F2969" s="15">
        <v>1</v>
      </c>
      <c r="G2969" s="16">
        <v>6.53</v>
      </c>
      <c r="H2969" s="16">
        <f>TRUNC(TRUNC(F2969,8)*G2969,2)</f>
        <v>6.53</v>
      </c>
    </row>
    <row r="2970" spans="1:8" ht="21" customHeight="1" x14ac:dyDescent="0.25">
      <c r="A2970" s="13" t="s">
        <v>7394</v>
      </c>
      <c r="B2970" s="14" t="s">
        <v>7395</v>
      </c>
      <c r="C2970" s="66" t="s">
        <v>17</v>
      </c>
      <c r="D2970" s="66"/>
      <c r="E2970" s="13" t="s">
        <v>25</v>
      </c>
      <c r="F2970" s="15">
        <v>1</v>
      </c>
      <c r="G2970" s="16">
        <v>2.2999999999999998</v>
      </c>
      <c r="H2970" s="16">
        <f>TRUNC(TRUNC(F2970,8)*G2970,2)</f>
        <v>2.2999999999999998</v>
      </c>
    </row>
    <row r="2971" spans="1:8" ht="21" customHeight="1" x14ac:dyDescent="0.25">
      <c r="A2971" s="13" t="s">
        <v>7397</v>
      </c>
      <c r="B2971" s="14" t="s">
        <v>7398</v>
      </c>
      <c r="C2971" s="66" t="s">
        <v>17</v>
      </c>
      <c r="D2971" s="66"/>
      <c r="E2971" s="13" t="s">
        <v>25</v>
      </c>
      <c r="F2971" s="15">
        <v>1</v>
      </c>
      <c r="G2971" s="16">
        <v>5.83</v>
      </c>
      <c r="H2971" s="16">
        <f>TRUNC(TRUNC(F2971,8)*G2971,2)</f>
        <v>5.83</v>
      </c>
    </row>
    <row r="2972" spans="1:8" ht="21" customHeight="1" x14ac:dyDescent="0.25">
      <c r="A2972" s="13" t="s">
        <v>7399</v>
      </c>
      <c r="B2972" s="14" t="s">
        <v>7400</v>
      </c>
      <c r="C2972" s="66" t="s">
        <v>17</v>
      </c>
      <c r="D2972" s="66"/>
      <c r="E2972" s="13" t="s">
        <v>25</v>
      </c>
      <c r="F2972" s="15">
        <v>1</v>
      </c>
      <c r="G2972" s="16">
        <v>159.66</v>
      </c>
      <c r="H2972" s="16">
        <f>TRUNC(TRUNC(F2972,8)*G2972,2)</f>
        <v>159.66</v>
      </c>
    </row>
    <row r="2973" spans="1:8" ht="15" customHeight="1" x14ac:dyDescent="0.25">
      <c r="A2973" s="8"/>
      <c r="B2973" s="8"/>
      <c r="C2973" s="8"/>
      <c r="D2973" s="8"/>
      <c r="E2973" s="8"/>
      <c r="F2973" s="67" t="s">
        <v>3744</v>
      </c>
      <c r="G2973" s="67"/>
      <c r="H2973" s="17">
        <f>SUM(H2969:H2972)</f>
        <v>174.32</v>
      </c>
    </row>
    <row r="2974" spans="1:8" ht="15" customHeight="1" x14ac:dyDescent="0.25">
      <c r="A2974" s="8"/>
      <c r="B2974" s="8"/>
      <c r="C2974" s="8"/>
      <c r="D2974" s="8"/>
      <c r="E2974" s="8"/>
      <c r="F2974" s="68" t="s">
        <v>3745</v>
      </c>
      <c r="G2974" s="68"/>
      <c r="H2974" s="4">
        <f>ROUND(SUM(H2973),2)</f>
        <v>174.32</v>
      </c>
    </row>
    <row r="2975" spans="1:8" ht="9.9499999999999993" customHeight="1" x14ac:dyDescent="0.25">
      <c r="A2975" s="8"/>
      <c r="B2975" s="8"/>
      <c r="C2975" s="8"/>
      <c r="D2975" s="8"/>
      <c r="E2975" s="8"/>
      <c r="F2975" s="62"/>
      <c r="G2975" s="62"/>
      <c r="H2975" s="62"/>
    </row>
    <row r="2976" spans="1:8" ht="20.100000000000001" customHeight="1" x14ac:dyDescent="0.25">
      <c r="A2976" s="63" t="s">
        <v>7401</v>
      </c>
      <c r="B2976" s="63"/>
      <c r="C2976" s="63"/>
      <c r="D2976" s="63"/>
      <c r="E2976" s="63"/>
      <c r="F2976" s="63"/>
      <c r="G2976" s="63"/>
      <c r="H2976" s="63"/>
    </row>
    <row r="2977" spans="1:8" ht="15" customHeight="1" x14ac:dyDescent="0.25">
      <c r="A2977" s="64" t="s">
        <v>3825</v>
      </c>
      <c r="B2977" s="64"/>
      <c r="C2977" s="65" t="s">
        <v>3</v>
      </c>
      <c r="D2977" s="65"/>
      <c r="E2977" s="12" t="s">
        <v>4</v>
      </c>
      <c r="F2977" s="12" t="s">
        <v>3725</v>
      </c>
      <c r="G2977" s="12" t="s">
        <v>3726</v>
      </c>
      <c r="H2977" s="12" t="s">
        <v>3727</v>
      </c>
    </row>
    <row r="2978" spans="1:8" ht="21" customHeight="1" x14ac:dyDescent="0.25">
      <c r="A2978" s="13" t="s">
        <v>7402</v>
      </c>
      <c r="B2978" s="14" t="s">
        <v>7403</v>
      </c>
      <c r="C2978" s="66" t="s">
        <v>17</v>
      </c>
      <c r="D2978" s="66"/>
      <c r="E2978" s="13" t="s">
        <v>61</v>
      </c>
      <c r="F2978" s="15">
        <v>4.0000000000000003E-5</v>
      </c>
      <c r="G2978" s="16">
        <v>163312.76</v>
      </c>
      <c r="H2978" s="16">
        <f>TRUNC(TRUNC(F2978,8)*G2978,2)</f>
        <v>6.53</v>
      </c>
    </row>
    <row r="2979" spans="1:8" ht="15" customHeight="1" x14ac:dyDescent="0.25">
      <c r="A2979" s="8"/>
      <c r="B2979" s="8"/>
      <c r="C2979" s="8"/>
      <c r="D2979" s="8"/>
      <c r="E2979" s="8"/>
      <c r="F2979" s="67" t="s">
        <v>3830</v>
      </c>
      <c r="G2979" s="67"/>
      <c r="H2979" s="17">
        <f>SUM(H2978:H2978)</f>
        <v>6.53</v>
      </c>
    </row>
    <row r="2980" spans="1:8" ht="15" customHeight="1" x14ac:dyDescent="0.25">
      <c r="A2980" s="8"/>
      <c r="B2980" s="8"/>
      <c r="C2980" s="8"/>
      <c r="D2980" s="8"/>
      <c r="E2980" s="8"/>
      <c r="F2980" s="68" t="s">
        <v>3745</v>
      </c>
      <c r="G2980" s="68"/>
      <c r="H2980" s="4">
        <f>ROUND(SUM(H2979),2)</f>
        <v>6.53</v>
      </c>
    </row>
    <row r="2981" spans="1:8" ht="9.9499999999999993" customHeight="1" x14ac:dyDescent="0.25">
      <c r="A2981" s="8"/>
      <c r="B2981" s="8"/>
      <c r="C2981" s="8"/>
      <c r="D2981" s="8"/>
      <c r="E2981" s="8"/>
      <c r="F2981" s="62"/>
      <c r="G2981" s="62"/>
      <c r="H2981" s="62"/>
    </row>
    <row r="2982" spans="1:8" ht="20.100000000000001" customHeight="1" x14ac:dyDescent="0.25">
      <c r="A2982" s="63" t="s">
        <v>7404</v>
      </c>
      <c r="B2982" s="63"/>
      <c r="C2982" s="63"/>
      <c r="D2982" s="63"/>
      <c r="E2982" s="63"/>
      <c r="F2982" s="63"/>
      <c r="G2982" s="63"/>
      <c r="H2982" s="63"/>
    </row>
    <row r="2983" spans="1:8" ht="15" customHeight="1" x14ac:dyDescent="0.25">
      <c r="A2983" s="64" t="s">
        <v>3825</v>
      </c>
      <c r="B2983" s="64"/>
      <c r="C2983" s="65" t="s">
        <v>3</v>
      </c>
      <c r="D2983" s="65"/>
      <c r="E2983" s="12" t="s">
        <v>4</v>
      </c>
      <c r="F2983" s="12" t="s">
        <v>3725</v>
      </c>
      <c r="G2983" s="12" t="s">
        <v>3726</v>
      </c>
      <c r="H2983" s="12" t="s">
        <v>3727</v>
      </c>
    </row>
    <row r="2984" spans="1:8" ht="21" customHeight="1" x14ac:dyDescent="0.25">
      <c r="A2984" s="13" t="s">
        <v>7402</v>
      </c>
      <c r="B2984" s="14" t="s">
        <v>7403</v>
      </c>
      <c r="C2984" s="66" t="s">
        <v>17</v>
      </c>
      <c r="D2984" s="66"/>
      <c r="E2984" s="13" t="s">
        <v>61</v>
      </c>
      <c r="F2984" s="15">
        <v>1.4100000000000001E-5</v>
      </c>
      <c r="G2984" s="16">
        <v>163312.76</v>
      </c>
      <c r="H2984" s="16">
        <f>TRUNC(TRUNC(F2984,8)*G2984,2)</f>
        <v>2.2999999999999998</v>
      </c>
    </row>
    <row r="2985" spans="1:8" ht="15" customHeight="1" x14ac:dyDescent="0.25">
      <c r="A2985" s="8"/>
      <c r="B2985" s="8"/>
      <c r="C2985" s="8"/>
      <c r="D2985" s="8"/>
      <c r="E2985" s="8"/>
      <c r="F2985" s="67" t="s">
        <v>3830</v>
      </c>
      <c r="G2985" s="67"/>
      <c r="H2985" s="17">
        <f>SUM(H2984:H2984)</f>
        <v>2.2999999999999998</v>
      </c>
    </row>
    <row r="2986" spans="1:8" ht="15" customHeight="1" x14ac:dyDescent="0.25">
      <c r="A2986" s="8"/>
      <c r="B2986" s="8"/>
      <c r="C2986" s="8"/>
      <c r="D2986" s="8"/>
      <c r="E2986" s="8"/>
      <c r="F2986" s="68" t="s">
        <v>3745</v>
      </c>
      <c r="G2986" s="68"/>
      <c r="H2986" s="4">
        <f>ROUND(SUM(H2985),2)</f>
        <v>2.2999999999999998</v>
      </c>
    </row>
    <row r="2987" spans="1:8" ht="9.9499999999999993" customHeight="1" x14ac:dyDescent="0.25">
      <c r="A2987" s="8"/>
      <c r="B2987" s="8"/>
      <c r="C2987" s="8"/>
      <c r="D2987" s="8"/>
      <c r="E2987" s="8"/>
      <c r="F2987" s="62"/>
      <c r="G2987" s="62"/>
      <c r="H2987" s="62"/>
    </row>
    <row r="2988" spans="1:8" ht="20.100000000000001" customHeight="1" x14ac:dyDescent="0.25">
      <c r="A2988" s="63" t="s">
        <v>7405</v>
      </c>
      <c r="B2988" s="63"/>
      <c r="C2988" s="63"/>
      <c r="D2988" s="63"/>
      <c r="E2988" s="63"/>
      <c r="F2988" s="63"/>
      <c r="G2988" s="63"/>
      <c r="H2988" s="63"/>
    </row>
    <row r="2989" spans="1:8" ht="15" customHeight="1" x14ac:dyDescent="0.25">
      <c r="A2989" s="64" t="s">
        <v>3825</v>
      </c>
      <c r="B2989" s="64"/>
      <c r="C2989" s="65" t="s">
        <v>3</v>
      </c>
      <c r="D2989" s="65"/>
      <c r="E2989" s="12" t="s">
        <v>4</v>
      </c>
      <c r="F2989" s="12" t="s">
        <v>3725</v>
      </c>
      <c r="G2989" s="12" t="s">
        <v>3726</v>
      </c>
      <c r="H2989" s="12" t="s">
        <v>3727</v>
      </c>
    </row>
    <row r="2990" spans="1:8" ht="21" customHeight="1" x14ac:dyDescent="0.25">
      <c r="A2990" s="13" t="s">
        <v>7402</v>
      </c>
      <c r="B2990" s="14" t="s">
        <v>7403</v>
      </c>
      <c r="C2990" s="66" t="s">
        <v>17</v>
      </c>
      <c r="D2990" s="66"/>
      <c r="E2990" s="13" t="s">
        <v>61</v>
      </c>
      <c r="F2990" s="15">
        <v>3.57E-5</v>
      </c>
      <c r="G2990" s="16">
        <v>163312.76</v>
      </c>
      <c r="H2990" s="16">
        <f>TRUNC(TRUNC(F2990,8)*G2990,2)</f>
        <v>5.83</v>
      </c>
    </row>
    <row r="2991" spans="1:8" ht="15" customHeight="1" x14ac:dyDescent="0.25">
      <c r="A2991" s="8"/>
      <c r="B2991" s="8"/>
      <c r="C2991" s="8"/>
      <c r="D2991" s="8"/>
      <c r="E2991" s="8"/>
      <c r="F2991" s="67" t="s">
        <v>3830</v>
      </c>
      <c r="G2991" s="67"/>
      <c r="H2991" s="17">
        <f>SUM(H2990:H2990)</f>
        <v>5.83</v>
      </c>
    </row>
    <row r="2992" spans="1:8" ht="15" customHeight="1" x14ac:dyDescent="0.25">
      <c r="A2992" s="8"/>
      <c r="B2992" s="8"/>
      <c r="C2992" s="8"/>
      <c r="D2992" s="8"/>
      <c r="E2992" s="8"/>
      <c r="F2992" s="68" t="s">
        <v>3745</v>
      </c>
      <c r="G2992" s="68"/>
      <c r="H2992" s="4">
        <f>ROUND(SUM(H2991),2)</f>
        <v>5.83</v>
      </c>
    </row>
    <row r="2993" spans="1:8" ht="9.9499999999999993" customHeight="1" x14ac:dyDescent="0.25">
      <c r="A2993" s="8"/>
      <c r="B2993" s="8"/>
      <c r="C2993" s="8"/>
      <c r="D2993" s="8"/>
      <c r="E2993" s="8"/>
      <c r="F2993" s="62"/>
      <c r="G2993" s="62"/>
      <c r="H2993" s="62"/>
    </row>
    <row r="2994" spans="1:8" ht="20.100000000000001" customHeight="1" x14ac:dyDescent="0.25">
      <c r="A2994" s="63" t="s">
        <v>7406</v>
      </c>
      <c r="B2994" s="63"/>
      <c r="C2994" s="63"/>
      <c r="D2994" s="63"/>
      <c r="E2994" s="63"/>
      <c r="F2994" s="63"/>
      <c r="G2994" s="63"/>
      <c r="H2994" s="63"/>
    </row>
    <row r="2995" spans="1:8" ht="15" customHeight="1" x14ac:dyDescent="0.25">
      <c r="A2995" s="64" t="s">
        <v>3887</v>
      </c>
      <c r="B2995" s="64"/>
      <c r="C2995" s="65" t="s">
        <v>3</v>
      </c>
      <c r="D2995" s="65"/>
      <c r="E2995" s="12" t="s">
        <v>4</v>
      </c>
      <c r="F2995" s="12" t="s">
        <v>3725</v>
      </c>
      <c r="G2995" s="12" t="s">
        <v>3726</v>
      </c>
      <c r="H2995" s="12" t="s">
        <v>3727</v>
      </c>
    </row>
    <row r="2996" spans="1:8" ht="21" customHeight="1" x14ac:dyDescent="0.25">
      <c r="A2996" s="13" t="s">
        <v>6925</v>
      </c>
      <c r="B2996" s="14" t="s">
        <v>6926</v>
      </c>
      <c r="C2996" s="66" t="s">
        <v>17</v>
      </c>
      <c r="D2996" s="66"/>
      <c r="E2996" s="13" t="s">
        <v>4149</v>
      </c>
      <c r="F2996" s="15">
        <v>26.79</v>
      </c>
      <c r="G2996" s="16">
        <v>5.96</v>
      </c>
      <c r="H2996" s="16">
        <f>TRUNC(TRUNC(F2996,8)*G2996,2)</f>
        <v>159.66</v>
      </c>
    </row>
    <row r="2997" spans="1:8" ht="15" customHeight="1" x14ac:dyDescent="0.25">
      <c r="A2997" s="8"/>
      <c r="B2997" s="8"/>
      <c r="C2997" s="8"/>
      <c r="D2997" s="8"/>
      <c r="E2997" s="8"/>
      <c r="F2997" s="67" t="s">
        <v>3896</v>
      </c>
      <c r="G2997" s="67"/>
      <c r="H2997" s="17">
        <f>SUM(H2996:H2996)</f>
        <v>159.66</v>
      </c>
    </row>
    <row r="2998" spans="1:8" ht="15" customHeight="1" x14ac:dyDescent="0.25">
      <c r="A2998" s="8"/>
      <c r="B2998" s="8"/>
      <c r="C2998" s="8"/>
      <c r="D2998" s="8"/>
      <c r="E2998" s="8"/>
      <c r="F2998" s="68" t="s">
        <v>3745</v>
      </c>
      <c r="G2998" s="68"/>
      <c r="H2998" s="4">
        <f>ROUND(SUM(H2997),2)</f>
        <v>159.66</v>
      </c>
    </row>
    <row r="2999" spans="1:8" ht="9.9499999999999993" customHeight="1" x14ac:dyDescent="0.25">
      <c r="A2999" s="8"/>
      <c r="B2999" s="8"/>
      <c r="C2999" s="8"/>
      <c r="D2999" s="8"/>
      <c r="E2999" s="8"/>
      <c r="F2999" s="62"/>
      <c r="G2999" s="62"/>
      <c r="H2999" s="62"/>
    </row>
    <row r="3000" spans="1:8" ht="20.100000000000001" customHeight="1" x14ac:dyDescent="0.25">
      <c r="A3000" s="63" t="s">
        <v>7407</v>
      </c>
      <c r="B3000" s="63"/>
      <c r="C3000" s="63"/>
      <c r="D3000" s="63"/>
      <c r="E3000" s="63"/>
      <c r="F3000" s="63"/>
      <c r="G3000" s="63"/>
      <c r="H3000" s="63"/>
    </row>
    <row r="3001" spans="1:8" ht="15" customHeight="1" x14ac:dyDescent="0.25">
      <c r="A3001" s="64" t="s">
        <v>3872</v>
      </c>
      <c r="B3001" s="64"/>
      <c r="C3001" s="65" t="s">
        <v>3</v>
      </c>
      <c r="D3001" s="65"/>
      <c r="E3001" s="12" t="s">
        <v>4</v>
      </c>
      <c r="F3001" s="12" t="s">
        <v>3725</v>
      </c>
      <c r="G3001" s="12" t="s">
        <v>3726</v>
      </c>
      <c r="H3001" s="12" t="s">
        <v>3727</v>
      </c>
    </row>
    <row r="3002" spans="1:8" ht="21" customHeight="1" x14ac:dyDescent="0.25">
      <c r="A3002" s="13" t="s">
        <v>7408</v>
      </c>
      <c r="B3002" s="14" t="s">
        <v>7409</v>
      </c>
      <c r="C3002" s="66" t="s">
        <v>17</v>
      </c>
      <c r="D3002" s="66"/>
      <c r="E3002" s="13" t="s">
        <v>25</v>
      </c>
      <c r="F3002" s="15">
        <v>1</v>
      </c>
      <c r="G3002" s="16">
        <v>37.409999999999997</v>
      </c>
      <c r="H3002" s="16">
        <f>TRUNC(TRUNC(F3002,8)*G3002,2)</f>
        <v>37.409999999999997</v>
      </c>
    </row>
    <row r="3003" spans="1:8" ht="18" customHeight="1" x14ac:dyDescent="0.25">
      <c r="A3003" s="8"/>
      <c r="B3003" s="8"/>
      <c r="C3003" s="8"/>
      <c r="D3003" s="8"/>
      <c r="E3003" s="8"/>
      <c r="F3003" s="67" t="s">
        <v>3875</v>
      </c>
      <c r="G3003" s="67"/>
      <c r="H3003" s="17">
        <f>SUM(H3002:H3002)</f>
        <v>37.409999999999997</v>
      </c>
    </row>
    <row r="3004" spans="1:8" ht="15" customHeight="1" x14ac:dyDescent="0.25">
      <c r="A3004" s="64" t="s">
        <v>3741</v>
      </c>
      <c r="B3004" s="64"/>
      <c r="C3004" s="65" t="s">
        <v>3</v>
      </c>
      <c r="D3004" s="65"/>
      <c r="E3004" s="12" t="s">
        <v>4</v>
      </c>
      <c r="F3004" s="12" t="s">
        <v>3725</v>
      </c>
      <c r="G3004" s="12" t="s">
        <v>3726</v>
      </c>
      <c r="H3004" s="12" t="s">
        <v>3727</v>
      </c>
    </row>
    <row r="3005" spans="1:8" ht="29.1" customHeight="1" x14ac:dyDescent="0.25">
      <c r="A3005" s="13" t="s">
        <v>7410</v>
      </c>
      <c r="B3005" s="14" t="s">
        <v>7411</v>
      </c>
      <c r="C3005" s="66" t="s">
        <v>17</v>
      </c>
      <c r="D3005" s="66"/>
      <c r="E3005" s="13" t="s">
        <v>25</v>
      </c>
      <c r="F3005" s="15">
        <v>1</v>
      </c>
      <c r="G3005" s="16">
        <v>0.37</v>
      </c>
      <c r="H3005" s="16">
        <f>TRUNC(TRUNC(F3005,8)*G3005,2)</f>
        <v>0.37</v>
      </c>
    </row>
    <row r="3006" spans="1:8" ht="29.1" customHeight="1" x14ac:dyDescent="0.25">
      <c r="A3006" s="13" t="s">
        <v>7412</v>
      </c>
      <c r="B3006" s="14" t="s">
        <v>7413</v>
      </c>
      <c r="C3006" s="66" t="s">
        <v>17</v>
      </c>
      <c r="D3006" s="66"/>
      <c r="E3006" s="13" t="s">
        <v>25</v>
      </c>
      <c r="F3006" s="15">
        <v>1</v>
      </c>
      <c r="G3006" s="16">
        <v>0.08</v>
      </c>
      <c r="H3006" s="16">
        <f>TRUNC(TRUNC(F3006,8)*G3006,2)</f>
        <v>0.08</v>
      </c>
    </row>
    <row r="3007" spans="1:8" ht="15" customHeight="1" x14ac:dyDescent="0.25">
      <c r="A3007" s="8"/>
      <c r="B3007" s="8"/>
      <c r="C3007" s="8"/>
      <c r="D3007" s="8"/>
      <c r="E3007" s="8"/>
      <c r="F3007" s="67" t="s">
        <v>3744</v>
      </c>
      <c r="G3007" s="67"/>
      <c r="H3007" s="17">
        <f>SUM(H3005:H3006)</f>
        <v>0.45</v>
      </c>
    </row>
    <row r="3008" spans="1:8" ht="15" customHeight="1" x14ac:dyDescent="0.25">
      <c r="A3008" s="8"/>
      <c r="B3008" s="8"/>
      <c r="C3008" s="8"/>
      <c r="D3008" s="8"/>
      <c r="E3008" s="8"/>
      <c r="F3008" s="68" t="s">
        <v>3745</v>
      </c>
      <c r="G3008" s="68"/>
      <c r="H3008" s="4">
        <f>ROUND(SUM(H3003,H3007),2)</f>
        <v>37.86</v>
      </c>
    </row>
    <row r="3009" spans="1:8" ht="9.9499999999999993" customHeight="1" x14ac:dyDescent="0.25">
      <c r="A3009" s="8"/>
      <c r="B3009" s="8"/>
      <c r="C3009" s="8"/>
      <c r="D3009" s="8"/>
      <c r="E3009" s="8"/>
      <c r="F3009" s="62"/>
      <c r="G3009" s="62"/>
      <c r="H3009" s="62"/>
    </row>
    <row r="3010" spans="1:8" ht="20.100000000000001" customHeight="1" x14ac:dyDescent="0.25">
      <c r="A3010" s="63" t="s">
        <v>7414</v>
      </c>
      <c r="B3010" s="63"/>
      <c r="C3010" s="63"/>
      <c r="D3010" s="63"/>
      <c r="E3010" s="63"/>
      <c r="F3010" s="63"/>
      <c r="G3010" s="63"/>
      <c r="H3010" s="63"/>
    </row>
    <row r="3011" spans="1:8" ht="15" customHeight="1" x14ac:dyDescent="0.25">
      <c r="A3011" s="64" t="s">
        <v>3872</v>
      </c>
      <c r="B3011" s="64"/>
      <c r="C3011" s="65" t="s">
        <v>3</v>
      </c>
      <c r="D3011" s="65"/>
      <c r="E3011" s="12" t="s">
        <v>4</v>
      </c>
      <c r="F3011" s="12" t="s">
        <v>3725</v>
      </c>
      <c r="G3011" s="12" t="s">
        <v>3726</v>
      </c>
      <c r="H3011" s="12" t="s">
        <v>3727</v>
      </c>
    </row>
    <row r="3012" spans="1:8" ht="21" customHeight="1" x14ac:dyDescent="0.25">
      <c r="A3012" s="13" t="s">
        <v>7408</v>
      </c>
      <c r="B3012" s="14" t="s">
        <v>7409</v>
      </c>
      <c r="C3012" s="66" t="s">
        <v>17</v>
      </c>
      <c r="D3012" s="66"/>
      <c r="E3012" s="13" t="s">
        <v>25</v>
      </c>
      <c r="F3012" s="15">
        <v>1</v>
      </c>
      <c r="G3012" s="16">
        <v>37.409999999999997</v>
      </c>
      <c r="H3012" s="16">
        <f>TRUNC(TRUNC(F3012,8)*G3012,2)</f>
        <v>37.409999999999997</v>
      </c>
    </row>
    <row r="3013" spans="1:8" ht="18" customHeight="1" x14ac:dyDescent="0.25">
      <c r="A3013" s="8"/>
      <c r="B3013" s="8"/>
      <c r="C3013" s="8"/>
      <c r="D3013" s="8"/>
      <c r="E3013" s="8"/>
      <c r="F3013" s="67" t="s">
        <v>3875</v>
      </c>
      <c r="G3013" s="67"/>
      <c r="H3013" s="17">
        <f>SUM(H3012:H3012)</f>
        <v>37.409999999999997</v>
      </c>
    </row>
    <row r="3014" spans="1:8" ht="15" customHeight="1" x14ac:dyDescent="0.25">
      <c r="A3014" s="64" t="s">
        <v>3741</v>
      </c>
      <c r="B3014" s="64"/>
      <c r="C3014" s="65" t="s">
        <v>3</v>
      </c>
      <c r="D3014" s="65"/>
      <c r="E3014" s="12" t="s">
        <v>4</v>
      </c>
      <c r="F3014" s="12" t="s">
        <v>3725</v>
      </c>
      <c r="G3014" s="12" t="s">
        <v>3726</v>
      </c>
      <c r="H3014" s="12" t="s">
        <v>3727</v>
      </c>
    </row>
    <row r="3015" spans="1:8" ht="29.1" customHeight="1" x14ac:dyDescent="0.25">
      <c r="A3015" s="13" t="s">
        <v>7410</v>
      </c>
      <c r="B3015" s="14" t="s">
        <v>7411</v>
      </c>
      <c r="C3015" s="66" t="s">
        <v>17</v>
      </c>
      <c r="D3015" s="66"/>
      <c r="E3015" s="13" t="s">
        <v>25</v>
      </c>
      <c r="F3015" s="15">
        <v>1</v>
      </c>
      <c r="G3015" s="16">
        <v>0.37</v>
      </c>
      <c r="H3015" s="16">
        <f>TRUNC(TRUNC(F3015,8)*G3015,2)</f>
        <v>0.37</v>
      </c>
    </row>
    <row r="3016" spans="1:8" ht="29.1" customHeight="1" x14ac:dyDescent="0.25">
      <c r="A3016" s="13" t="s">
        <v>7412</v>
      </c>
      <c r="B3016" s="14" t="s">
        <v>7413</v>
      </c>
      <c r="C3016" s="66" t="s">
        <v>17</v>
      </c>
      <c r="D3016" s="66"/>
      <c r="E3016" s="13" t="s">
        <v>25</v>
      </c>
      <c r="F3016" s="15">
        <v>1</v>
      </c>
      <c r="G3016" s="16">
        <v>0.08</v>
      </c>
      <c r="H3016" s="16">
        <f>TRUNC(TRUNC(F3016,8)*G3016,2)</f>
        <v>0.08</v>
      </c>
    </row>
    <row r="3017" spans="1:8" ht="29.1" customHeight="1" x14ac:dyDescent="0.25">
      <c r="A3017" s="13" t="s">
        <v>7415</v>
      </c>
      <c r="B3017" s="14" t="s">
        <v>7416</v>
      </c>
      <c r="C3017" s="66" t="s">
        <v>17</v>
      </c>
      <c r="D3017" s="66"/>
      <c r="E3017" s="13" t="s">
        <v>25</v>
      </c>
      <c r="F3017" s="15">
        <v>1</v>
      </c>
      <c r="G3017" s="16">
        <v>0.34</v>
      </c>
      <c r="H3017" s="16">
        <f>TRUNC(TRUNC(F3017,8)*G3017,2)</f>
        <v>0.34</v>
      </c>
    </row>
    <row r="3018" spans="1:8" ht="29.1" customHeight="1" x14ac:dyDescent="0.25">
      <c r="A3018" s="13" t="s">
        <v>7417</v>
      </c>
      <c r="B3018" s="14" t="s">
        <v>7418</v>
      </c>
      <c r="C3018" s="66" t="s">
        <v>17</v>
      </c>
      <c r="D3018" s="66"/>
      <c r="E3018" s="13" t="s">
        <v>25</v>
      </c>
      <c r="F3018" s="15">
        <v>1</v>
      </c>
      <c r="G3018" s="16">
        <v>0.85</v>
      </c>
      <c r="H3018" s="16">
        <f>TRUNC(TRUNC(F3018,8)*G3018,2)</f>
        <v>0.85</v>
      </c>
    </row>
    <row r="3019" spans="1:8" ht="15" customHeight="1" x14ac:dyDescent="0.25">
      <c r="A3019" s="8"/>
      <c r="B3019" s="8"/>
      <c r="C3019" s="8"/>
      <c r="D3019" s="8"/>
      <c r="E3019" s="8"/>
      <c r="F3019" s="67" t="s">
        <v>3744</v>
      </c>
      <c r="G3019" s="67"/>
      <c r="H3019" s="17">
        <f>SUM(H3015:H3018)</f>
        <v>1.6400000000000001</v>
      </c>
    </row>
    <row r="3020" spans="1:8" ht="15" customHeight="1" x14ac:dyDescent="0.25">
      <c r="A3020" s="8"/>
      <c r="B3020" s="8"/>
      <c r="C3020" s="8"/>
      <c r="D3020" s="8"/>
      <c r="E3020" s="8"/>
      <c r="F3020" s="68" t="s">
        <v>3745</v>
      </c>
      <c r="G3020" s="68"/>
      <c r="H3020" s="4">
        <f>ROUND(SUM(H3013,H3019),2)</f>
        <v>39.049999999999997</v>
      </c>
    </row>
    <row r="3021" spans="1:8" ht="9.9499999999999993" customHeight="1" x14ac:dyDescent="0.25">
      <c r="A3021" s="8"/>
      <c r="B3021" s="8"/>
      <c r="C3021" s="8"/>
      <c r="D3021" s="8"/>
      <c r="E3021" s="8"/>
      <c r="F3021" s="62"/>
      <c r="G3021" s="62"/>
      <c r="H3021" s="62"/>
    </row>
    <row r="3022" spans="1:8" ht="20.100000000000001" customHeight="1" x14ac:dyDescent="0.25">
      <c r="A3022" s="63" t="s">
        <v>7419</v>
      </c>
      <c r="B3022" s="63"/>
      <c r="C3022" s="63"/>
      <c r="D3022" s="63"/>
      <c r="E3022" s="63"/>
      <c r="F3022" s="63"/>
      <c r="G3022" s="63"/>
      <c r="H3022" s="63"/>
    </row>
    <row r="3023" spans="1:8" ht="15" customHeight="1" x14ac:dyDescent="0.25">
      <c r="A3023" s="64" t="s">
        <v>3825</v>
      </c>
      <c r="B3023" s="64"/>
      <c r="C3023" s="65" t="s">
        <v>3</v>
      </c>
      <c r="D3023" s="65"/>
      <c r="E3023" s="12" t="s">
        <v>4</v>
      </c>
      <c r="F3023" s="12" t="s">
        <v>3725</v>
      </c>
      <c r="G3023" s="12" t="s">
        <v>3726</v>
      </c>
      <c r="H3023" s="12" t="s">
        <v>3727</v>
      </c>
    </row>
    <row r="3024" spans="1:8" ht="21" customHeight="1" x14ac:dyDescent="0.25">
      <c r="A3024" s="13" t="s">
        <v>7420</v>
      </c>
      <c r="B3024" s="14" t="s">
        <v>7421</v>
      </c>
      <c r="C3024" s="66" t="s">
        <v>17</v>
      </c>
      <c r="D3024" s="66"/>
      <c r="E3024" s="13" t="s">
        <v>61</v>
      </c>
      <c r="F3024" s="15">
        <v>6.3999999999999997E-5</v>
      </c>
      <c r="G3024" s="16">
        <v>5822.25</v>
      </c>
      <c r="H3024" s="16">
        <f>TRUNC(TRUNC(F3024,8)*G3024,2)</f>
        <v>0.37</v>
      </c>
    </row>
    <row r="3025" spans="1:8" ht="15" customHeight="1" x14ac:dyDescent="0.25">
      <c r="A3025" s="8"/>
      <c r="B3025" s="8"/>
      <c r="C3025" s="8"/>
      <c r="D3025" s="8"/>
      <c r="E3025" s="8"/>
      <c r="F3025" s="67" t="s">
        <v>3830</v>
      </c>
      <c r="G3025" s="67"/>
      <c r="H3025" s="17">
        <f>SUM(H3024:H3024)</f>
        <v>0.37</v>
      </c>
    </row>
    <row r="3026" spans="1:8" ht="15" customHeight="1" x14ac:dyDescent="0.25">
      <c r="A3026" s="8"/>
      <c r="B3026" s="8"/>
      <c r="C3026" s="8"/>
      <c r="D3026" s="8"/>
      <c r="E3026" s="8"/>
      <c r="F3026" s="68" t="s">
        <v>3745</v>
      </c>
      <c r="G3026" s="68"/>
      <c r="H3026" s="4">
        <f>ROUND(SUM(H3025),2)</f>
        <v>0.37</v>
      </c>
    </row>
    <row r="3027" spans="1:8" ht="9.9499999999999993" customHeight="1" x14ac:dyDescent="0.25">
      <c r="A3027" s="8"/>
      <c r="B3027" s="8"/>
      <c r="C3027" s="8"/>
      <c r="D3027" s="8"/>
      <c r="E3027" s="8"/>
      <c r="F3027" s="62"/>
      <c r="G3027" s="62"/>
      <c r="H3027" s="62"/>
    </row>
    <row r="3028" spans="1:8" ht="20.100000000000001" customHeight="1" x14ac:dyDescent="0.25">
      <c r="A3028" s="63" t="s">
        <v>7422</v>
      </c>
      <c r="B3028" s="63"/>
      <c r="C3028" s="63"/>
      <c r="D3028" s="63"/>
      <c r="E3028" s="63"/>
      <c r="F3028" s="63"/>
      <c r="G3028" s="63"/>
      <c r="H3028" s="63"/>
    </row>
    <row r="3029" spans="1:8" ht="15" customHeight="1" x14ac:dyDescent="0.25">
      <c r="A3029" s="64" t="s">
        <v>3825</v>
      </c>
      <c r="B3029" s="64"/>
      <c r="C3029" s="65" t="s">
        <v>3</v>
      </c>
      <c r="D3029" s="65"/>
      <c r="E3029" s="12" t="s">
        <v>4</v>
      </c>
      <c r="F3029" s="12" t="s">
        <v>3725</v>
      </c>
      <c r="G3029" s="12" t="s">
        <v>3726</v>
      </c>
      <c r="H3029" s="12" t="s">
        <v>3727</v>
      </c>
    </row>
    <row r="3030" spans="1:8" ht="21" customHeight="1" x14ac:dyDescent="0.25">
      <c r="A3030" s="13" t="s">
        <v>7420</v>
      </c>
      <c r="B3030" s="14" t="s">
        <v>7421</v>
      </c>
      <c r="C3030" s="66" t="s">
        <v>17</v>
      </c>
      <c r="D3030" s="66"/>
      <c r="E3030" s="13" t="s">
        <v>61</v>
      </c>
      <c r="F3030" s="15">
        <v>1.4800000000000001E-5</v>
      </c>
      <c r="G3030" s="16">
        <v>5822.25</v>
      </c>
      <c r="H3030" s="16">
        <f>TRUNC(TRUNC(F3030,8)*G3030,2)</f>
        <v>0.08</v>
      </c>
    </row>
    <row r="3031" spans="1:8" ht="15" customHeight="1" x14ac:dyDescent="0.25">
      <c r="A3031" s="8"/>
      <c r="B3031" s="8"/>
      <c r="C3031" s="8"/>
      <c r="D3031" s="8"/>
      <c r="E3031" s="8"/>
      <c r="F3031" s="67" t="s">
        <v>3830</v>
      </c>
      <c r="G3031" s="67"/>
      <c r="H3031" s="17">
        <f>SUM(H3030:H3030)</f>
        <v>0.08</v>
      </c>
    </row>
    <row r="3032" spans="1:8" ht="15" customHeight="1" x14ac:dyDescent="0.25">
      <c r="A3032" s="8"/>
      <c r="B3032" s="8"/>
      <c r="C3032" s="8"/>
      <c r="D3032" s="8"/>
      <c r="E3032" s="8"/>
      <c r="F3032" s="68" t="s">
        <v>3745</v>
      </c>
      <c r="G3032" s="68"/>
      <c r="H3032" s="4">
        <f>ROUND(SUM(H3031),2)</f>
        <v>0.08</v>
      </c>
    </row>
    <row r="3033" spans="1:8" ht="9.9499999999999993" customHeight="1" x14ac:dyDescent="0.25">
      <c r="A3033" s="8"/>
      <c r="B3033" s="8"/>
      <c r="C3033" s="8"/>
      <c r="D3033" s="8"/>
      <c r="E3033" s="8"/>
      <c r="F3033" s="62"/>
      <c r="G3033" s="62"/>
      <c r="H3033" s="62"/>
    </row>
    <row r="3034" spans="1:8" ht="20.100000000000001" customHeight="1" x14ac:dyDescent="0.25">
      <c r="A3034" s="63" t="s">
        <v>7423</v>
      </c>
      <c r="B3034" s="63"/>
      <c r="C3034" s="63"/>
      <c r="D3034" s="63"/>
      <c r="E3034" s="63"/>
      <c r="F3034" s="63"/>
      <c r="G3034" s="63"/>
      <c r="H3034" s="63"/>
    </row>
    <row r="3035" spans="1:8" ht="15" customHeight="1" x14ac:dyDescent="0.25">
      <c r="A3035" s="64" t="s">
        <v>3825</v>
      </c>
      <c r="B3035" s="64"/>
      <c r="C3035" s="65" t="s">
        <v>3</v>
      </c>
      <c r="D3035" s="65"/>
      <c r="E3035" s="12" t="s">
        <v>4</v>
      </c>
      <c r="F3035" s="12" t="s">
        <v>3725</v>
      </c>
      <c r="G3035" s="12" t="s">
        <v>3726</v>
      </c>
      <c r="H3035" s="12" t="s">
        <v>3727</v>
      </c>
    </row>
    <row r="3036" spans="1:8" ht="21" customHeight="1" x14ac:dyDescent="0.25">
      <c r="A3036" s="13" t="s">
        <v>7420</v>
      </c>
      <c r="B3036" s="14" t="s">
        <v>7421</v>
      </c>
      <c r="C3036" s="66" t="s">
        <v>17</v>
      </c>
      <c r="D3036" s="66"/>
      <c r="E3036" s="13" t="s">
        <v>61</v>
      </c>
      <c r="F3036" s="15">
        <v>6.0000000000000002E-5</v>
      </c>
      <c r="G3036" s="16">
        <v>5822.25</v>
      </c>
      <c r="H3036" s="16">
        <f>TRUNC(TRUNC(F3036,8)*G3036,2)</f>
        <v>0.34</v>
      </c>
    </row>
    <row r="3037" spans="1:8" ht="15" customHeight="1" x14ac:dyDescent="0.25">
      <c r="A3037" s="8"/>
      <c r="B3037" s="8"/>
      <c r="C3037" s="8"/>
      <c r="D3037" s="8"/>
      <c r="E3037" s="8"/>
      <c r="F3037" s="67" t="s">
        <v>3830</v>
      </c>
      <c r="G3037" s="67"/>
      <c r="H3037" s="17">
        <f>SUM(H3036:H3036)</f>
        <v>0.34</v>
      </c>
    </row>
    <row r="3038" spans="1:8" ht="15" customHeight="1" x14ac:dyDescent="0.25">
      <c r="A3038" s="8"/>
      <c r="B3038" s="8"/>
      <c r="C3038" s="8"/>
      <c r="D3038" s="8"/>
      <c r="E3038" s="8"/>
      <c r="F3038" s="68" t="s">
        <v>3745</v>
      </c>
      <c r="G3038" s="68"/>
      <c r="H3038" s="4">
        <f>ROUND(SUM(H3037),2)</f>
        <v>0.34</v>
      </c>
    </row>
    <row r="3039" spans="1:8" ht="9.9499999999999993" customHeight="1" x14ac:dyDescent="0.25">
      <c r="A3039" s="8"/>
      <c r="B3039" s="8"/>
      <c r="C3039" s="8"/>
      <c r="D3039" s="8"/>
      <c r="E3039" s="8"/>
      <c r="F3039" s="62"/>
      <c r="G3039" s="62"/>
      <c r="H3039" s="62"/>
    </row>
    <row r="3040" spans="1:8" ht="20.100000000000001" customHeight="1" x14ac:dyDescent="0.25">
      <c r="A3040" s="63" t="s">
        <v>7424</v>
      </c>
      <c r="B3040" s="63"/>
      <c r="C3040" s="63"/>
      <c r="D3040" s="63"/>
      <c r="E3040" s="63"/>
      <c r="F3040" s="63"/>
      <c r="G3040" s="63"/>
      <c r="H3040" s="63"/>
    </row>
    <row r="3041" spans="1:8" ht="15" customHeight="1" x14ac:dyDescent="0.25">
      <c r="A3041" s="64" t="s">
        <v>6851</v>
      </c>
      <c r="B3041" s="64"/>
      <c r="C3041" s="65" t="s">
        <v>3</v>
      </c>
      <c r="D3041" s="65"/>
      <c r="E3041" s="12" t="s">
        <v>4</v>
      </c>
      <c r="F3041" s="12" t="s">
        <v>3725</v>
      </c>
      <c r="G3041" s="12" t="s">
        <v>3726</v>
      </c>
      <c r="H3041" s="12" t="s">
        <v>3727</v>
      </c>
    </row>
    <row r="3042" spans="1:8" ht="21" customHeight="1" x14ac:dyDescent="0.25">
      <c r="A3042" s="13" t="s">
        <v>6852</v>
      </c>
      <c r="B3042" s="14" t="s">
        <v>6853</v>
      </c>
      <c r="C3042" s="66" t="s">
        <v>17</v>
      </c>
      <c r="D3042" s="66"/>
      <c r="E3042" s="13" t="s">
        <v>6854</v>
      </c>
      <c r="F3042" s="15">
        <v>0.78</v>
      </c>
      <c r="G3042" s="16">
        <v>1.0900000000000001</v>
      </c>
      <c r="H3042" s="16">
        <f>TRUNC(TRUNC(F3042,8)*G3042,2)</f>
        <v>0.85</v>
      </c>
    </row>
    <row r="3043" spans="1:8" ht="15" customHeight="1" x14ac:dyDescent="0.25">
      <c r="A3043" s="8"/>
      <c r="B3043" s="8"/>
      <c r="C3043" s="8"/>
      <c r="D3043" s="8"/>
      <c r="E3043" s="8"/>
      <c r="F3043" s="67" t="s">
        <v>6855</v>
      </c>
      <c r="G3043" s="67"/>
      <c r="H3043" s="17">
        <f>SUM(H3042:H3042)</f>
        <v>0.85</v>
      </c>
    </row>
    <row r="3044" spans="1:8" ht="15" customHeight="1" x14ac:dyDescent="0.25">
      <c r="A3044" s="8"/>
      <c r="B3044" s="8"/>
      <c r="C3044" s="8"/>
      <c r="D3044" s="8"/>
      <c r="E3044" s="8"/>
      <c r="F3044" s="68" t="s">
        <v>3745</v>
      </c>
      <c r="G3044" s="68"/>
      <c r="H3044" s="4">
        <f>ROUND(SUM(H3043),2)</f>
        <v>0.85</v>
      </c>
    </row>
    <row r="3045" spans="1:8" ht="9.9499999999999993" customHeight="1" x14ac:dyDescent="0.25">
      <c r="A3045" s="8"/>
      <c r="B3045" s="8"/>
      <c r="C3045" s="8"/>
      <c r="D3045" s="8"/>
      <c r="E3045" s="8"/>
      <c r="F3045" s="62"/>
      <c r="G3045" s="62"/>
      <c r="H3045" s="62"/>
    </row>
    <row r="3046" spans="1:8" ht="20.100000000000001" customHeight="1" x14ac:dyDescent="0.25">
      <c r="A3046" s="63" t="s">
        <v>7425</v>
      </c>
      <c r="B3046" s="63"/>
      <c r="C3046" s="63"/>
      <c r="D3046" s="63"/>
      <c r="E3046" s="63"/>
      <c r="F3046" s="63"/>
      <c r="G3046" s="63"/>
      <c r="H3046" s="63"/>
    </row>
    <row r="3047" spans="1:8" ht="15" customHeight="1" x14ac:dyDescent="0.25">
      <c r="A3047" s="64" t="s">
        <v>3872</v>
      </c>
      <c r="B3047" s="64"/>
      <c r="C3047" s="65" t="s">
        <v>3</v>
      </c>
      <c r="D3047" s="65"/>
      <c r="E3047" s="12" t="s">
        <v>4</v>
      </c>
      <c r="F3047" s="12" t="s">
        <v>3725</v>
      </c>
      <c r="G3047" s="12" t="s">
        <v>3726</v>
      </c>
      <c r="H3047" s="12" t="s">
        <v>3727</v>
      </c>
    </row>
    <row r="3048" spans="1:8" ht="21" customHeight="1" x14ac:dyDescent="0.25">
      <c r="A3048" s="13" t="s">
        <v>7426</v>
      </c>
      <c r="B3048" s="14" t="s">
        <v>7427</v>
      </c>
      <c r="C3048" s="66" t="s">
        <v>17</v>
      </c>
      <c r="D3048" s="66"/>
      <c r="E3048" s="13" t="s">
        <v>25</v>
      </c>
      <c r="F3048" s="15">
        <v>1</v>
      </c>
      <c r="G3048" s="16">
        <v>51.06</v>
      </c>
      <c r="H3048" s="16">
        <f>TRUNC(TRUNC(F3048,8)*G3048,2)</f>
        <v>51.06</v>
      </c>
    </row>
    <row r="3049" spans="1:8" ht="18" customHeight="1" x14ac:dyDescent="0.25">
      <c r="A3049" s="8"/>
      <c r="B3049" s="8"/>
      <c r="C3049" s="8"/>
      <c r="D3049" s="8"/>
      <c r="E3049" s="8"/>
      <c r="F3049" s="67" t="s">
        <v>3875</v>
      </c>
      <c r="G3049" s="67"/>
      <c r="H3049" s="17">
        <f>SUM(H3048:H3048)</f>
        <v>51.06</v>
      </c>
    </row>
    <row r="3050" spans="1:8" ht="15" customHeight="1" x14ac:dyDescent="0.25">
      <c r="A3050" s="64" t="s">
        <v>3741</v>
      </c>
      <c r="B3050" s="64"/>
      <c r="C3050" s="65" t="s">
        <v>3</v>
      </c>
      <c r="D3050" s="65"/>
      <c r="E3050" s="12" t="s">
        <v>4</v>
      </c>
      <c r="F3050" s="12" t="s">
        <v>3725</v>
      </c>
      <c r="G3050" s="12" t="s">
        <v>3726</v>
      </c>
      <c r="H3050" s="12" t="s">
        <v>3727</v>
      </c>
    </row>
    <row r="3051" spans="1:8" ht="29.1" customHeight="1" x14ac:dyDescent="0.25">
      <c r="A3051" s="13" t="s">
        <v>7428</v>
      </c>
      <c r="B3051" s="14" t="s">
        <v>7429</v>
      </c>
      <c r="C3051" s="66" t="s">
        <v>17</v>
      </c>
      <c r="D3051" s="66"/>
      <c r="E3051" s="13" t="s">
        <v>25</v>
      </c>
      <c r="F3051" s="15">
        <v>1</v>
      </c>
      <c r="G3051" s="16">
        <v>99.64</v>
      </c>
      <c r="H3051" s="16">
        <f>TRUNC(TRUNC(F3051,8)*G3051,2)</f>
        <v>99.64</v>
      </c>
    </row>
    <row r="3052" spans="1:8" ht="29.1" customHeight="1" x14ac:dyDescent="0.25">
      <c r="A3052" s="13" t="s">
        <v>7430</v>
      </c>
      <c r="B3052" s="14" t="s">
        <v>7431</v>
      </c>
      <c r="C3052" s="66" t="s">
        <v>17</v>
      </c>
      <c r="D3052" s="66"/>
      <c r="E3052" s="13" t="s">
        <v>25</v>
      </c>
      <c r="F3052" s="15">
        <v>1</v>
      </c>
      <c r="G3052" s="16">
        <v>14.19</v>
      </c>
      <c r="H3052" s="16">
        <f>TRUNC(TRUNC(F3052,8)*G3052,2)</f>
        <v>14.19</v>
      </c>
    </row>
    <row r="3053" spans="1:8" ht="29.1" customHeight="1" x14ac:dyDescent="0.25">
      <c r="A3053" s="13" t="s">
        <v>7432</v>
      </c>
      <c r="B3053" s="14" t="s">
        <v>7433</v>
      </c>
      <c r="C3053" s="66" t="s">
        <v>17</v>
      </c>
      <c r="D3053" s="66"/>
      <c r="E3053" s="13" t="s">
        <v>25</v>
      </c>
      <c r="F3053" s="15">
        <v>1</v>
      </c>
      <c r="G3053" s="16">
        <v>35.119999999999997</v>
      </c>
      <c r="H3053" s="16">
        <f>TRUNC(TRUNC(F3053,8)*G3053,2)</f>
        <v>35.119999999999997</v>
      </c>
    </row>
    <row r="3054" spans="1:8" ht="15" customHeight="1" x14ac:dyDescent="0.25">
      <c r="A3054" s="8"/>
      <c r="B3054" s="8"/>
      <c r="C3054" s="8"/>
      <c r="D3054" s="8"/>
      <c r="E3054" s="8"/>
      <c r="F3054" s="67" t="s">
        <v>3744</v>
      </c>
      <c r="G3054" s="67"/>
      <c r="H3054" s="17">
        <f>SUM(H3051:H3053)</f>
        <v>148.94999999999999</v>
      </c>
    </row>
    <row r="3055" spans="1:8" ht="15" customHeight="1" x14ac:dyDescent="0.25">
      <c r="A3055" s="8"/>
      <c r="B3055" s="8"/>
      <c r="C3055" s="8"/>
      <c r="D3055" s="8"/>
      <c r="E3055" s="8"/>
      <c r="F3055" s="68" t="s">
        <v>3745</v>
      </c>
      <c r="G3055" s="68"/>
      <c r="H3055" s="4">
        <f>ROUND(SUM(H3049,H3054),2)</f>
        <v>200.01</v>
      </c>
    </row>
    <row r="3056" spans="1:8" ht="9.9499999999999993" customHeight="1" x14ac:dyDescent="0.25">
      <c r="A3056" s="8"/>
      <c r="B3056" s="8"/>
      <c r="C3056" s="8"/>
      <c r="D3056" s="8"/>
      <c r="E3056" s="8"/>
      <c r="F3056" s="62"/>
      <c r="G3056" s="62"/>
      <c r="H3056" s="62"/>
    </row>
    <row r="3057" spans="1:8" ht="20.100000000000001" customHeight="1" x14ac:dyDescent="0.25">
      <c r="A3057" s="63" t="s">
        <v>7434</v>
      </c>
      <c r="B3057" s="63"/>
      <c r="C3057" s="63"/>
      <c r="D3057" s="63"/>
      <c r="E3057" s="63"/>
      <c r="F3057" s="63"/>
      <c r="G3057" s="63"/>
      <c r="H3057" s="63"/>
    </row>
    <row r="3058" spans="1:8" ht="15" customHeight="1" x14ac:dyDescent="0.25">
      <c r="A3058" s="64" t="s">
        <v>3872</v>
      </c>
      <c r="B3058" s="64"/>
      <c r="C3058" s="65" t="s">
        <v>3</v>
      </c>
      <c r="D3058" s="65"/>
      <c r="E3058" s="12" t="s">
        <v>4</v>
      </c>
      <c r="F3058" s="12" t="s">
        <v>3725</v>
      </c>
      <c r="G3058" s="12" t="s">
        <v>3726</v>
      </c>
      <c r="H3058" s="12" t="s">
        <v>3727</v>
      </c>
    </row>
    <row r="3059" spans="1:8" ht="21" customHeight="1" x14ac:dyDescent="0.25">
      <c r="A3059" s="13" t="s">
        <v>7426</v>
      </c>
      <c r="B3059" s="14" t="s">
        <v>7427</v>
      </c>
      <c r="C3059" s="66" t="s">
        <v>17</v>
      </c>
      <c r="D3059" s="66"/>
      <c r="E3059" s="13" t="s">
        <v>25</v>
      </c>
      <c r="F3059" s="15">
        <v>1</v>
      </c>
      <c r="G3059" s="16">
        <v>51.06</v>
      </c>
      <c r="H3059" s="16">
        <f>TRUNC(TRUNC(F3059,8)*G3059,2)</f>
        <v>51.06</v>
      </c>
    </row>
    <row r="3060" spans="1:8" ht="18" customHeight="1" x14ac:dyDescent="0.25">
      <c r="A3060" s="8"/>
      <c r="B3060" s="8"/>
      <c r="C3060" s="8"/>
      <c r="D3060" s="8"/>
      <c r="E3060" s="8"/>
      <c r="F3060" s="67" t="s">
        <v>3875</v>
      </c>
      <c r="G3060" s="67"/>
      <c r="H3060" s="17">
        <f>SUM(H3059:H3059)</f>
        <v>51.06</v>
      </c>
    </row>
    <row r="3061" spans="1:8" ht="15" customHeight="1" x14ac:dyDescent="0.25">
      <c r="A3061" s="64" t="s">
        <v>3741</v>
      </c>
      <c r="B3061" s="64"/>
      <c r="C3061" s="65" t="s">
        <v>3</v>
      </c>
      <c r="D3061" s="65"/>
      <c r="E3061" s="12" t="s">
        <v>4</v>
      </c>
      <c r="F3061" s="12" t="s">
        <v>3725</v>
      </c>
      <c r="G3061" s="12" t="s">
        <v>3726</v>
      </c>
      <c r="H3061" s="12" t="s">
        <v>3727</v>
      </c>
    </row>
    <row r="3062" spans="1:8" ht="29.1" customHeight="1" x14ac:dyDescent="0.25">
      <c r="A3062" s="13" t="s">
        <v>7428</v>
      </c>
      <c r="B3062" s="14" t="s">
        <v>7429</v>
      </c>
      <c r="C3062" s="66" t="s">
        <v>17</v>
      </c>
      <c r="D3062" s="66"/>
      <c r="E3062" s="13" t="s">
        <v>25</v>
      </c>
      <c r="F3062" s="15">
        <v>1</v>
      </c>
      <c r="G3062" s="16">
        <v>99.64</v>
      </c>
      <c r="H3062" s="16">
        <f>TRUNC(TRUNC(F3062,8)*G3062,2)</f>
        <v>99.64</v>
      </c>
    </row>
    <row r="3063" spans="1:8" ht="29.1" customHeight="1" x14ac:dyDescent="0.25">
      <c r="A3063" s="13" t="s">
        <v>7430</v>
      </c>
      <c r="B3063" s="14" t="s">
        <v>7431</v>
      </c>
      <c r="C3063" s="66" t="s">
        <v>17</v>
      </c>
      <c r="D3063" s="66"/>
      <c r="E3063" s="13" t="s">
        <v>25</v>
      </c>
      <c r="F3063" s="15">
        <v>1</v>
      </c>
      <c r="G3063" s="16">
        <v>14.19</v>
      </c>
      <c r="H3063" s="16">
        <f>TRUNC(TRUNC(F3063,8)*G3063,2)</f>
        <v>14.19</v>
      </c>
    </row>
    <row r="3064" spans="1:8" ht="29.1" customHeight="1" x14ac:dyDescent="0.25">
      <c r="A3064" s="13" t="s">
        <v>7432</v>
      </c>
      <c r="B3064" s="14" t="s">
        <v>7433</v>
      </c>
      <c r="C3064" s="66" t="s">
        <v>17</v>
      </c>
      <c r="D3064" s="66"/>
      <c r="E3064" s="13" t="s">
        <v>25</v>
      </c>
      <c r="F3064" s="15">
        <v>1</v>
      </c>
      <c r="G3064" s="16">
        <v>35.119999999999997</v>
      </c>
      <c r="H3064" s="16">
        <f>TRUNC(TRUNC(F3064,8)*G3064,2)</f>
        <v>35.119999999999997</v>
      </c>
    </row>
    <row r="3065" spans="1:8" ht="29.1" customHeight="1" x14ac:dyDescent="0.25">
      <c r="A3065" s="13" t="s">
        <v>7435</v>
      </c>
      <c r="B3065" s="14" t="s">
        <v>7436</v>
      </c>
      <c r="C3065" s="66" t="s">
        <v>17</v>
      </c>
      <c r="D3065" s="66"/>
      <c r="E3065" s="13" t="s">
        <v>25</v>
      </c>
      <c r="F3065" s="15">
        <v>1</v>
      </c>
      <c r="G3065" s="16">
        <v>160.16999999999999</v>
      </c>
      <c r="H3065" s="16">
        <f>TRUNC(TRUNC(F3065,8)*G3065,2)</f>
        <v>160.16999999999999</v>
      </c>
    </row>
    <row r="3066" spans="1:8" ht="29.1" customHeight="1" x14ac:dyDescent="0.25">
      <c r="A3066" s="13" t="s">
        <v>7437</v>
      </c>
      <c r="B3066" s="14" t="s">
        <v>7438</v>
      </c>
      <c r="C3066" s="66" t="s">
        <v>17</v>
      </c>
      <c r="D3066" s="66"/>
      <c r="E3066" s="13" t="s">
        <v>25</v>
      </c>
      <c r="F3066" s="15">
        <v>1</v>
      </c>
      <c r="G3066" s="16">
        <v>14.17</v>
      </c>
      <c r="H3066" s="16">
        <f>TRUNC(TRUNC(F3066,8)*G3066,2)</f>
        <v>14.17</v>
      </c>
    </row>
    <row r="3067" spans="1:8" ht="15" customHeight="1" x14ac:dyDescent="0.25">
      <c r="A3067" s="8"/>
      <c r="B3067" s="8"/>
      <c r="C3067" s="8"/>
      <c r="D3067" s="8"/>
      <c r="E3067" s="8"/>
      <c r="F3067" s="67" t="s">
        <v>3744</v>
      </c>
      <c r="G3067" s="67"/>
      <c r="H3067" s="17">
        <f>SUM(H3062:H3066)</f>
        <v>323.29000000000002</v>
      </c>
    </row>
    <row r="3068" spans="1:8" ht="15" customHeight="1" x14ac:dyDescent="0.25">
      <c r="A3068" s="8"/>
      <c r="B3068" s="8"/>
      <c r="C3068" s="8"/>
      <c r="D3068" s="8"/>
      <c r="E3068" s="8"/>
      <c r="F3068" s="68" t="s">
        <v>3745</v>
      </c>
      <c r="G3068" s="68"/>
      <c r="H3068" s="4">
        <f>ROUND(SUM(H3060,H3067),2)</f>
        <v>374.35</v>
      </c>
    </row>
    <row r="3069" spans="1:8" ht="9.9499999999999993" customHeight="1" x14ac:dyDescent="0.25">
      <c r="A3069" s="8"/>
      <c r="B3069" s="8"/>
      <c r="C3069" s="8"/>
      <c r="D3069" s="8"/>
      <c r="E3069" s="8"/>
      <c r="F3069" s="62"/>
      <c r="G3069" s="62"/>
      <c r="H3069" s="62"/>
    </row>
    <row r="3070" spans="1:8" ht="20.100000000000001" customHeight="1" x14ac:dyDescent="0.25">
      <c r="A3070" s="63" t="s">
        <v>7439</v>
      </c>
      <c r="B3070" s="63"/>
      <c r="C3070" s="63"/>
      <c r="D3070" s="63"/>
      <c r="E3070" s="63"/>
      <c r="F3070" s="63"/>
      <c r="G3070" s="63"/>
      <c r="H3070" s="63"/>
    </row>
    <row r="3071" spans="1:8" ht="15" customHeight="1" x14ac:dyDescent="0.25">
      <c r="A3071" s="64" t="s">
        <v>3825</v>
      </c>
      <c r="B3071" s="64"/>
      <c r="C3071" s="65" t="s">
        <v>3</v>
      </c>
      <c r="D3071" s="65"/>
      <c r="E3071" s="12" t="s">
        <v>4</v>
      </c>
      <c r="F3071" s="12" t="s">
        <v>3725</v>
      </c>
      <c r="G3071" s="12" t="s">
        <v>3726</v>
      </c>
      <c r="H3071" s="12" t="s">
        <v>3727</v>
      </c>
    </row>
    <row r="3072" spans="1:8" ht="29.1" customHeight="1" x14ac:dyDescent="0.25">
      <c r="A3072" s="13" t="s">
        <v>7440</v>
      </c>
      <c r="B3072" s="14" t="s">
        <v>7441</v>
      </c>
      <c r="C3072" s="66" t="s">
        <v>17</v>
      </c>
      <c r="D3072" s="66"/>
      <c r="E3072" s="13" t="s">
        <v>61</v>
      </c>
      <c r="F3072" s="15">
        <v>4.0000000000000003E-5</v>
      </c>
      <c r="G3072" s="16">
        <v>2491030.2799999998</v>
      </c>
      <c r="H3072" s="16">
        <f>TRUNC(TRUNC(F3072,8)*G3072,2)</f>
        <v>99.64</v>
      </c>
    </row>
    <row r="3073" spans="1:8" ht="15" customHeight="1" x14ac:dyDescent="0.25">
      <c r="A3073" s="8"/>
      <c r="B3073" s="8"/>
      <c r="C3073" s="8"/>
      <c r="D3073" s="8"/>
      <c r="E3073" s="8"/>
      <c r="F3073" s="67" t="s">
        <v>3830</v>
      </c>
      <c r="G3073" s="67"/>
      <c r="H3073" s="17">
        <f>SUM(H3072:H3072)</f>
        <v>99.64</v>
      </c>
    </row>
    <row r="3074" spans="1:8" ht="15" customHeight="1" x14ac:dyDescent="0.25">
      <c r="A3074" s="8"/>
      <c r="B3074" s="8"/>
      <c r="C3074" s="8"/>
      <c r="D3074" s="8"/>
      <c r="E3074" s="8"/>
      <c r="F3074" s="68" t="s">
        <v>3745</v>
      </c>
      <c r="G3074" s="68"/>
      <c r="H3074" s="4">
        <f>ROUND(SUM(H3073),2)</f>
        <v>99.64</v>
      </c>
    </row>
    <row r="3075" spans="1:8" ht="9.9499999999999993" customHeight="1" x14ac:dyDescent="0.25">
      <c r="A3075" s="8"/>
      <c r="B3075" s="8"/>
      <c r="C3075" s="8"/>
      <c r="D3075" s="8"/>
      <c r="E3075" s="8"/>
      <c r="F3075" s="62"/>
      <c r="G3075" s="62"/>
      <c r="H3075" s="62"/>
    </row>
    <row r="3076" spans="1:8" ht="20.100000000000001" customHeight="1" x14ac:dyDescent="0.25">
      <c r="A3076" s="63" t="s">
        <v>7442</v>
      </c>
      <c r="B3076" s="63"/>
      <c r="C3076" s="63"/>
      <c r="D3076" s="63"/>
      <c r="E3076" s="63"/>
      <c r="F3076" s="63"/>
      <c r="G3076" s="63"/>
      <c r="H3076" s="63"/>
    </row>
    <row r="3077" spans="1:8" ht="15" customHeight="1" x14ac:dyDescent="0.25">
      <c r="A3077" s="64" t="s">
        <v>3825</v>
      </c>
      <c r="B3077" s="64"/>
      <c r="C3077" s="65" t="s">
        <v>3</v>
      </c>
      <c r="D3077" s="65"/>
      <c r="E3077" s="12" t="s">
        <v>4</v>
      </c>
      <c r="F3077" s="12" t="s">
        <v>3725</v>
      </c>
      <c r="G3077" s="12" t="s">
        <v>3726</v>
      </c>
      <c r="H3077" s="12" t="s">
        <v>3727</v>
      </c>
    </row>
    <row r="3078" spans="1:8" ht="29.1" customHeight="1" x14ac:dyDescent="0.25">
      <c r="A3078" s="13" t="s">
        <v>7440</v>
      </c>
      <c r="B3078" s="14" t="s">
        <v>7441</v>
      </c>
      <c r="C3078" s="66" t="s">
        <v>17</v>
      </c>
      <c r="D3078" s="66"/>
      <c r="E3078" s="13" t="s">
        <v>61</v>
      </c>
      <c r="F3078" s="15">
        <v>5.6999999999999996E-6</v>
      </c>
      <c r="G3078" s="16">
        <v>2491030.2799999998</v>
      </c>
      <c r="H3078" s="16">
        <f>TRUNC(TRUNC(F3078,8)*G3078,2)</f>
        <v>14.19</v>
      </c>
    </row>
    <row r="3079" spans="1:8" ht="15" customHeight="1" x14ac:dyDescent="0.25">
      <c r="A3079" s="8"/>
      <c r="B3079" s="8"/>
      <c r="C3079" s="8"/>
      <c r="D3079" s="8"/>
      <c r="E3079" s="8"/>
      <c r="F3079" s="67" t="s">
        <v>3830</v>
      </c>
      <c r="G3079" s="67"/>
      <c r="H3079" s="17">
        <f>SUM(H3078:H3078)</f>
        <v>14.19</v>
      </c>
    </row>
    <row r="3080" spans="1:8" ht="15" customHeight="1" x14ac:dyDescent="0.25">
      <c r="A3080" s="8"/>
      <c r="B3080" s="8"/>
      <c r="C3080" s="8"/>
      <c r="D3080" s="8"/>
      <c r="E3080" s="8"/>
      <c r="F3080" s="68" t="s">
        <v>3745</v>
      </c>
      <c r="G3080" s="68"/>
      <c r="H3080" s="4">
        <f>ROUND(SUM(H3079),2)</f>
        <v>14.19</v>
      </c>
    </row>
    <row r="3081" spans="1:8" ht="9.9499999999999993" customHeight="1" x14ac:dyDescent="0.25">
      <c r="A3081" s="8"/>
      <c r="B3081" s="8"/>
      <c r="C3081" s="8"/>
      <c r="D3081" s="8"/>
      <c r="E3081" s="8"/>
      <c r="F3081" s="62"/>
      <c r="G3081" s="62"/>
      <c r="H3081" s="62"/>
    </row>
    <row r="3082" spans="1:8" ht="20.100000000000001" customHeight="1" x14ac:dyDescent="0.25">
      <c r="A3082" s="63" t="s">
        <v>7443</v>
      </c>
      <c r="B3082" s="63"/>
      <c r="C3082" s="63"/>
      <c r="D3082" s="63"/>
      <c r="E3082" s="63"/>
      <c r="F3082" s="63"/>
      <c r="G3082" s="63"/>
      <c r="H3082" s="63"/>
    </row>
    <row r="3083" spans="1:8" ht="15" customHeight="1" x14ac:dyDescent="0.25">
      <c r="A3083" s="64" t="s">
        <v>3825</v>
      </c>
      <c r="B3083" s="64"/>
      <c r="C3083" s="65" t="s">
        <v>3</v>
      </c>
      <c r="D3083" s="65"/>
      <c r="E3083" s="12" t="s">
        <v>4</v>
      </c>
      <c r="F3083" s="12" t="s">
        <v>3725</v>
      </c>
      <c r="G3083" s="12" t="s">
        <v>3726</v>
      </c>
      <c r="H3083" s="12" t="s">
        <v>3727</v>
      </c>
    </row>
    <row r="3084" spans="1:8" ht="29.1" customHeight="1" x14ac:dyDescent="0.25">
      <c r="A3084" s="13" t="s">
        <v>7440</v>
      </c>
      <c r="B3084" s="14" t="s">
        <v>7441</v>
      </c>
      <c r="C3084" s="66" t="s">
        <v>17</v>
      </c>
      <c r="D3084" s="66"/>
      <c r="E3084" s="13" t="s">
        <v>61</v>
      </c>
      <c r="F3084" s="15">
        <v>1.4100000000000001E-5</v>
      </c>
      <c r="G3084" s="16">
        <v>2491030.2799999998</v>
      </c>
      <c r="H3084" s="16">
        <f>TRUNC(TRUNC(F3084,8)*G3084,2)</f>
        <v>35.119999999999997</v>
      </c>
    </row>
    <row r="3085" spans="1:8" ht="15" customHeight="1" x14ac:dyDescent="0.25">
      <c r="A3085" s="8"/>
      <c r="B3085" s="8"/>
      <c r="C3085" s="8"/>
      <c r="D3085" s="8"/>
      <c r="E3085" s="8"/>
      <c r="F3085" s="67" t="s">
        <v>3830</v>
      </c>
      <c r="G3085" s="67"/>
      <c r="H3085" s="17">
        <f>SUM(H3084:H3084)</f>
        <v>35.119999999999997</v>
      </c>
    </row>
    <row r="3086" spans="1:8" ht="15" customHeight="1" x14ac:dyDescent="0.25">
      <c r="A3086" s="8"/>
      <c r="B3086" s="8"/>
      <c r="C3086" s="8"/>
      <c r="D3086" s="8"/>
      <c r="E3086" s="8"/>
      <c r="F3086" s="68" t="s">
        <v>3745</v>
      </c>
      <c r="G3086" s="68"/>
      <c r="H3086" s="4">
        <f>ROUND(SUM(H3085),2)</f>
        <v>35.119999999999997</v>
      </c>
    </row>
    <row r="3087" spans="1:8" ht="9.9499999999999993" customHeight="1" x14ac:dyDescent="0.25">
      <c r="A3087" s="8"/>
      <c r="B3087" s="8"/>
      <c r="C3087" s="8"/>
      <c r="D3087" s="8"/>
      <c r="E3087" s="8"/>
      <c r="F3087" s="62"/>
      <c r="G3087" s="62"/>
      <c r="H3087" s="62"/>
    </row>
    <row r="3088" spans="1:8" ht="20.100000000000001" customHeight="1" x14ac:dyDescent="0.25">
      <c r="A3088" s="63" t="s">
        <v>7444</v>
      </c>
      <c r="B3088" s="63"/>
      <c r="C3088" s="63"/>
      <c r="D3088" s="63"/>
      <c r="E3088" s="63"/>
      <c r="F3088" s="63"/>
      <c r="G3088" s="63"/>
      <c r="H3088" s="63"/>
    </row>
    <row r="3089" spans="1:8" ht="15" customHeight="1" x14ac:dyDescent="0.25">
      <c r="A3089" s="64" t="s">
        <v>3825</v>
      </c>
      <c r="B3089" s="64"/>
      <c r="C3089" s="65" t="s">
        <v>3</v>
      </c>
      <c r="D3089" s="65"/>
      <c r="E3089" s="12" t="s">
        <v>4</v>
      </c>
      <c r="F3089" s="12" t="s">
        <v>3725</v>
      </c>
      <c r="G3089" s="12" t="s">
        <v>3726</v>
      </c>
      <c r="H3089" s="12" t="s">
        <v>3727</v>
      </c>
    </row>
    <row r="3090" spans="1:8" ht="29.1" customHeight="1" x14ac:dyDescent="0.25">
      <c r="A3090" s="13" t="s">
        <v>7440</v>
      </c>
      <c r="B3090" s="14" t="s">
        <v>7441</v>
      </c>
      <c r="C3090" s="66" t="s">
        <v>17</v>
      </c>
      <c r="D3090" s="66"/>
      <c r="E3090" s="13" t="s">
        <v>61</v>
      </c>
      <c r="F3090" s="15">
        <v>6.4300000000000004E-5</v>
      </c>
      <c r="G3090" s="16">
        <v>2491030.2799999998</v>
      </c>
      <c r="H3090" s="16">
        <f>TRUNC(TRUNC(F3090,8)*G3090,2)</f>
        <v>160.16999999999999</v>
      </c>
    </row>
    <row r="3091" spans="1:8" ht="15" customHeight="1" x14ac:dyDescent="0.25">
      <c r="A3091" s="8"/>
      <c r="B3091" s="8"/>
      <c r="C3091" s="8"/>
      <c r="D3091" s="8"/>
      <c r="E3091" s="8"/>
      <c r="F3091" s="67" t="s">
        <v>3830</v>
      </c>
      <c r="G3091" s="67"/>
      <c r="H3091" s="17">
        <f>SUM(H3090:H3090)</f>
        <v>160.16999999999999</v>
      </c>
    </row>
    <row r="3092" spans="1:8" ht="15" customHeight="1" x14ac:dyDescent="0.25">
      <c r="A3092" s="8"/>
      <c r="B3092" s="8"/>
      <c r="C3092" s="8"/>
      <c r="D3092" s="8"/>
      <c r="E3092" s="8"/>
      <c r="F3092" s="68" t="s">
        <v>3745</v>
      </c>
      <c r="G3092" s="68"/>
      <c r="H3092" s="4">
        <f>ROUND(SUM(H3091),2)</f>
        <v>160.16999999999999</v>
      </c>
    </row>
    <row r="3093" spans="1:8" ht="9.9499999999999993" customHeight="1" x14ac:dyDescent="0.25">
      <c r="A3093" s="8"/>
      <c r="B3093" s="8"/>
      <c r="C3093" s="8"/>
      <c r="D3093" s="8"/>
      <c r="E3093" s="8"/>
      <c r="F3093" s="62"/>
      <c r="G3093" s="62"/>
      <c r="H3093" s="62"/>
    </row>
    <row r="3094" spans="1:8" ht="20.100000000000001" customHeight="1" x14ac:dyDescent="0.25">
      <c r="A3094" s="63" t="s">
        <v>7445</v>
      </c>
      <c r="B3094" s="63"/>
      <c r="C3094" s="63"/>
      <c r="D3094" s="63"/>
      <c r="E3094" s="63"/>
      <c r="F3094" s="63"/>
      <c r="G3094" s="63"/>
      <c r="H3094" s="63"/>
    </row>
    <row r="3095" spans="1:8" ht="15" customHeight="1" x14ac:dyDescent="0.25">
      <c r="A3095" s="64" t="s">
        <v>6851</v>
      </c>
      <c r="B3095" s="64"/>
      <c r="C3095" s="65" t="s">
        <v>3</v>
      </c>
      <c r="D3095" s="65"/>
      <c r="E3095" s="12" t="s">
        <v>4</v>
      </c>
      <c r="F3095" s="12" t="s">
        <v>3725</v>
      </c>
      <c r="G3095" s="12" t="s">
        <v>3726</v>
      </c>
      <c r="H3095" s="12" t="s">
        <v>3727</v>
      </c>
    </row>
    <row r="3096" spans="1:8" ht="21" customHeight="1" x14ac:dyDescent="0.25">
      <c r="A3096" s="13" t="s">
        <v>6852</v>
      </c>
      <c r="B3096" s="14" t="s">
        <v>6853</v>
      </c>
      <c r="C3096" s="66" t="s">
        <v>17</v>
      </c>
      <c r="D3096" s="66"/>
      <c r="E3096" s="13" t="s">
        <v>6854</v>
      </c>
      <c r="F3096" s="15">
        <v>13</v>
      </c>
      <c r="G3096" s="16">
        <v>1.0900000000000001</v>
      </c>
      <c r="H3096" s="16">
        <f>TRUNC(TRUNC(F3096,8)*G3096,2)</f>
        <v>14.17</v>
      </c>
    </row>
    <row r="3097" spans="1:8" ht="15" customHeight="1" x14ac:dyDescent="0.25">
      <c r="A3097" s="8"/>
      <c r="B3097" s="8"/>
      <c r="C3097" s="8"/>
      <c r="D3097" s="8"/>
      <c r="E3097" s="8"/>
      <c r="F3097" s="67" t="s">
        <v>6855</v>
      </c>
      <c r="G3097" s="67"/>
      <c r="H3097" s="17">
        <f>SUM(H3096:H3096)</f>
        <v>14.17</v>
      </c>
    </row>
    <row r="3098" spans="1:8" ht="15" customHeight="1" x14ac:dyDescent="0.25">
      <c r="A3098" s="8"/>
      <c r="B3098" s="8"/>
      <c r="C3098" s="8"/>
      <c r="D3098" s="8"/>
      <c r="E3098" s="8"/>
      <c r="F3098" s="68" t="s">
        <v>3745</v>
      </c>
      <c r="G3098" s="68"/>
      <c r="H3098" s="4">
        <f>ROUND(SUM(H3097),2)</f>
        <v>14.17</v>
      </c>
    </row>
    <row r="3099" spans="1:8" ht="9.9499999999999993" customHeight="1" x14ac:dyDescent="0.25">
      <c r="A3099" s="8"/>
      <c r="B3099" s="8"/>
      <c r="C3099" s="8"/>
      <c r="D3099" s="8"/>
      <c r="E3099" s="8"/>
      <c r="F3099" s="62"/>
      <c r="G3099" s="62"/>
      <c r="H3099" s="62"/>
    </row>
    <row r="3100" spans="1:8" ht="20.100000000000001" customHeight="1" x14ac:dyDescent="0.25">
      <c r="A3100" s="63" t="s">
        <v>7446</v>
      </c>
      <c r="B3100" s="63"/>
      <c r="C3100" s="63"/>
      <c r="D3100" s="63"/>
      <c r="E3100" s="63"/>
      <c r="F3100" s="63"/>
      <c r="G3100" s="63"/>
      <c r="H3100" s="63"/>
    </row>
    <row r="3101" spans="1:8" ht="15" customHeight="1" x14ac:dyDescent="0.25">
      <c r="A3101" s="64" t="s">
        <v>3872</v>
      </c>
      <c r="B3101" s="64"/>
      <c r="C3101" s="65" t="s">
        <v>3</v>
      </c>
      <c r="D3101" s="65"/>
      <c r="E3101" s="12" t="s">
        <v>4</v>
      </c>
      <c r="F3101" s="12" t="s">
        <v>3725</v>
      </c>
      <c r="G3101" s="12" t="s">
        <v>3726</v>
      </c>
      <c r="H3101" s="12" t="s">
        <v>3727</v>
      </c>
    </row>
    <row r="3102" spans="1:8" ht="21" customHeight="1" x14ac:dyDescent="0.25">
      <c r="A3102" s="13" t="s">
        <v>7447</v>
      </c>
      <c r="B3102" s="14" t="s">
        <v>7448</v>
      </c>
      <c r="C3102" s="66" t="s">
        <v>17</v>
      </c>
      <c r="D3102" s="66"/>
      <c r="E3102" s="13" t="s">
        <v>25</v>
      </c>
      <c r="F3102" s="15">
        <v>1</v>
      </c>
      <c r="G3102" s="16">
        <v>38.68</v>
      </c>
      <c r="H3102" s="16">
        <f>TRUNC(TRUNC(F3102,8)*G3102,2)</f>
        <v>38.68</v>
      </c>
    </row>
    <row r="3103" spans="1:8" ht="18" customHeight="1" x14ac:dyDescent="0.25">
      <c r="A3103" s="8"/>
      <c r="B3103" s="8"/>
      <c r="C3103" s="8"/>
      <c r="D3103" s="8"/>
      <c r="E3103" s="8"/>
      <c r="F3103" s="67" t="s">
        <v>3875</v>
      </c>
      <c r="G3103" s="67"/>
      <c r="H3103" s="17">
        <f>SUM(H3102:H3102)</f>
        <v>38.68</v>
      </c>
    </row>
    <row r="3104" spans="1:8" ht="15" customHeight="1" x14ac:dyDescent="0.25">
      <c r="A3104" s="64" t="s">
        <v>3741</v>
      </c>
      <c r="B3104" s="64"/>
      <c r="C3104" s="65" t="s">
        <v>3</v>
      </c>
      <c r="D3104" s="65"/>
      <c r="E3104" s="12" t="s">
        <v>4</v>
      </c>
      <c r="F3104" s="12" t="s">
        <v>3725</v>
      </c>
      <c r="G3104" s="12" t="s">
        <v>3726</v>
      </c>
      <c r="H3104" s="12" t="s">
        <v>3727</v>
      </c>
    </row>
    <row r="3105" spans="1:8" ht="45.95" customHeight="1" x14ac:dyDescent="0.25">
      <c r="A3105" s="13" t="s">
        <v>7449</v>
      </c>
      <c r="B3105" s="14" t="s">
        <v>7450</v>
      </c>
      <c r="C3105" s="66" t="s">
        <v>17</v>
      </c>
      <c r="D3105" s="66"/>
      <c r="E3105" s="13" t="s">
        <v>25</v>
      </c>
      <c r="F3105" s="15">
        <v>1</v>
      </c>
      <c r="G3105" s="16">
        <v>27.2</v>
      </c>
      <c r="H3105" s="16">
        <f>TRUNC(TRUNC(F3105,8)*G3105,2)</f>
        <v>27.2</v>
      </c>
    </row>
    <row r="3106" spans="1:8" ht="45.95" customHeight="1" x14ac:dyDescent="0.25">
      <c r="A3106" s="13" t="s">
        <v>7451</v>
      </c>
      <c r="B3106" s="14" t="s">
        <v>7452</v>
      </c>
      <c r="C3106" s="66" t="s">
        <v>17</v>
      </c>
      <c r="D3106" s="66"/>
      <c r="E3106" s="13" t="s">
        <v>25</v>
      </c>
      <c r="F3106" s="15">
        <v>1</v>
      </c>
      <c r="G3106" s="16">
        <v>4.03</v>
      </c>
      <c r="H3106" s="16">
        <f>TRUNC(TRUNC(F3106,8)*G3106,2)</f>
        <v>4.03</v>
      </c>
    </row>
    <row r="3107" spans="1:8" ht="38.1" customHeight="1" x14ac:dyDescent="0.25">
      <c r="A3107" s="13" t="s">
        <v>7453</v>
      </c>
      <c r="B3107" s="14" t="s">
        <v>7454</v>
      </c>
      <c r="C3107" s="66" t="s">
        <v>17</v>
      </c>
      <c r="D3107" s="66"/>
      <c r="E3107" s="13" t="s">
        <v>25</v>
      </c>
      <c r="F3107" s="15">
        <v>1</v>
      </c>
      <c r="G3107" s="16">
        <v>9.99</v>
      </c>
      <c r="H3107" s="16">
        <f>TRUNC(TRUNC(F3107,8)*G3107,2)</f>
        <v>9.99</v>
      </c>
    </row>
    <row r="3108" spans="1:8" ht="15" customHeight="1" x14ac:dyDescent="0.25">
      <c r="A3108" s="8"/>
      <c r="B3108" s="8"/>
      <c r="C3108" s="8"/>
      <c r="D3108" s="8"/>
      <c r="E3108" s="8"/>
      <c r="F3108" s="67" t="s">
        <v>3744</v>
      </c>
      <c r="G3108" s="67"/>
      <c r="H3108" s="17">
        <f>SUM(H3105:H3107)</f>
        <v>41.22</v>
      </c>
    </row>
    <row r="3109" spans="1:8" ht="15" customHeight="1" x14ac:dyDescent="0.25">
      <c r="A3109" s="8"/>
      <c r="B3109" s="8"/>
      <c r="C3109" s="8"/>
      <c r="D3109" s="8"/>
      <c r="E3109" s="8"/>
      <c r="F3109" s="68" t="s">
        <v>3745</v>
      </c>
      <c r="G3109" s="68"/>
      <c r="H3109" s="4">
        <f>ROUND(SUM(H3103,H3108),2)</f>
        <v>79.900000000000006</v>
      </c>
    </row>
    <row r="3110" spans="1:8" ht="9.9499999999999993" customHeight="1" x14ac:dyDescent="0.25">
      <c r="A3110" s="8"/>
      <c r="B3110" s="8"/>
      <c r="C3110" s="8"/>
      <c r="D3110" s="8"/>
      <c r="E3110" s="8"/>
      <c r="F3110" s="62"/>
      <c r="G3110" s="62"/>
      <c r="H3110" s="62"/>
    </row>
    <row r="3111" spans="1:8" ht="20.100000000000001" customHeight="1" x14ac:dyDescent="0.25">
      <c r="A3111" s="63" t="s">
        <v>7455</v>
      </c>
      <c r="B3111" s="63"/>
      <c r="C3111" s="63"/>
      <c r="D3111" s="63"/>
      <c r="E3111" s="63"/>
      <c r="F3111" s="63"/>
      <c r="G3111" s="63"/>
      <c r="H3111" s="63"/>
    </row>
    <row r="3112" spans="1:8" ht="15" customHeight="1" x14ac:dyDescent="0.25">
      <c r="A3112" s="64" t="s">
        <v>3872</v>
      </c>
      <c r="B3112" s="64"/>
      <c r="C3112" s="65" t="s">
        <v>3</v>
      </c>
      <c r="D3112" s="65"/>
      <c r="E3112" s="12" t="s">
        <v>4</v>
      </c>
      <c r="F3112" s="12" t="s">
        <v>3725</v>
      </c>
      <c r="G3112" s="12" t="s">
        <v>3726</v>
      </c>
      <c r="H3112" s="12" t="s">
        <v>3727</v>
      </c>
    </row>
    <row r="3113" spans="1:8" ht="21" customHeight="1" x14ac:dyDescent="0.25">
      <c r="A3113" s="13" t="s">
        <v>7447</v>
      </c>
      <c r="B3113" s="14" t="s">
        <v>7448</v>
      </c>
      <c r="C3113" s="66" t="s">
        <v>17</v>
      </c>
      <c r="D3113" s="66"/>
      <c r="E3113" s="13" t="s">
        <v>25</v>
      </c>
      <c r="F3113" s="15">
        <v>1</v>
      </c>
      <c r="G3113" s="16">
        <v>38.68</v>
      </c>
      <c r="H3113" s="16">
        <f>TRUNC(TRUNC(F3113,8)*G3113,2)</f>
        <v>38.68</v>
      </c>
    </row>
    <row r="3114" spans="1:8" ht="18" customHeight="1" x14ac:dyDescent="0.25">
      <c r="A3114" s="8"/>
      <c r="B3114" s="8"/>
      <c r="C3114" s="8"/>
      <c r="D3114" s="8"/>
      <c r="E3114" s="8"/>
      <c r="F3114" s="67" t="s">
        <v>3875</v>
      </c>
      <c r="G3114" s="67"/>
      <c r="H3114" s="17">
        <f>SUM(H3113:H3113)</f>
        <v>38.68</v>
      </c>
    </row>
    <row r="3115" spans="1:8" ht="15" customHeight="1" x14ac:dyDescent="0.25">
      <c r="A3115" s="64" t="s">
        <v>3741</v>
      </c>
      <c r="B3115" s="64"/>
      <c r="C3115" s="65" t="s">
        <v>3</v>
      </c>
      <c r="D3115" s="65"/>
      <c r="E3115" s="12" t="s">
        <v>4</v>
      </c>
      <c r="F3115" s="12" t="s">
        <v>3725</v>
      </c>
      <c r="G3115" s="12" t="s">
        <v>3726</v>
      </c>
      <c r="H3115" s="12" t="s">
        <v>3727</v>
      </c>
    </row>
    <row r="3116" spans="1:8" ht="45.95" customHeight="1" x14ac:dyDescent="0.25">
      <c r="A3116" s="13" t="s">
        <v>7449</v>
      </c>
      <c r="B3116" s="14" t="s">
        <v>7450</v>
      </c>
      <c r="C3116" s="66" t="s">
        <v>17</v>
      </c>
      <c r="D3116" s="66"/>
      <c r="E3116" s="13" t="s">
        <v>25</v>
      </c>
      <c r="F3116" s="15">
        <v>1</v>
      </c>
      <c r="G3116" s="16">
        <v>27.2</v>
      </c>
      <c r="H3116" s="16">
        <f>TRUNC(TRUNC(F3116,8)*G3116,2)</f>
        <v>27.2</v>
      </c>
    </row>
    <row r="3117" spans="1:8" ht="45.95" customHeight="1" x14ac:dyDescent="0.25">
      <c r="A3117" s="13" t="s">
        <v>7451</v>
      </c>
      <c r="B3117" s="14" t="s">
        <v>7452</v>
      </c>
      <c r="C3117" s="66" t="s">
        <v>17</v>
      </c>
      <c r="D3117" s="66"/>
      <c r="E3117" s="13" t="s">
        <v>25</v>
      </c>
      <c r="F3117" s="15">
        <v>1</v>
      </c>
      <c r="G3117" s="16">
        <v>4.03</v>
      </c>
      <c r="H3117" s="16">
        <f>TRUNC(TRUNC(F3117,8)*G3117,2)</f>
        <v>4.03</v>
      </c>
    </row>
    <row r="3118" spans="1:8" ht="38.1" customHeight="1" x14ac:dyDescent="0.25">
      <c r="A3118" s="13" t="s">
        <v>7453</v>
      </c>
      <c r="B3118" s="14" t="s">
        <v>7454</v>
      </c>
      <c r="C3118" s="66" t="s">
        <v>17</v>
      </c>
      <c r="D3118" s="66"/>
      <c r="E3118" s="13" t="s">
        <v>25</v>
      </c>
      <c r="F3118" s="15">
        <v>1</v>
      </c>
      <c r="G3118" s="16">
        <v>9.99</v>
      </c>
      <c r="H3118" s="16">
        <f>TRUNC(TRUNC(F3118,8)*G3118,2)</f>
        <v>9.99</v>
      </c>
    </row>
    <row r="3119" spans="1:8" ht="45.95" customHeight="1" x14ac:dyDescent="0.25">
      <c r="A3119" s="13" t="s">
        <v>7456</v>
      </c>
      <c r="B3119" s="14" t="s">
        <v>7457</v>
      </c>
      <c r="C3119" s="66" t="s">
        <v>17</v>
      </c>
      <c r="D3119" s="66"/>
      <c r="E3119" s="13" t="s">
        <v>25</v>
      </c>
      <c r="F3119" s="15">
        <v>1</v>
      </c>
      <c r="G3119" s="16">
        <v>46.05</v>
      </c>
      <c r="H3119" s="16">
        <f>TRUNC(TRUNC(F3119,8)*G3119,2)</f>
        <v>46.05</v>
      </c>
    </row>
    <row r="3120" spans="1:8" ht="45.95" customHeight="1" x14ac:dyDescent="0.25">
      <c r="A3120" s="13" t="s">
        <v>7458</v>
      </c>
      <c r="B3120" s="14" t="s">
        <v>7459</v>
      </c>
      <c r="C3120" s="66" t="s">
        <v>17</v>
      </c>
      <c r="D3120" s="66"/>
      <c r="E3120" s="13" t="s">
        <v>25</v>
      </c>
      <c r="F3120" s="15">
        <v>1</v>
      </c>
      <c r="G3120" s="16">
        <v>157.52000000000001</v>
      </c>
      <c r="H3120" s="16">
        <f>TRUNC(TRUNC(F3120,8)*G3120,2)</f>
        <v>157.52000000000001</v>
      </c>
    </row>
    <row r="3121" spans="1:8" ht="15" customHeight="1" x14ac:dyDescent="0.25">
      <c r="A3121" s="8"/>
      <c r="B3121" s="8"/>
      <c r="C3121" s="8"/>
      <c r="D3121" s="8"/>
      <c r="E3121" s="8"/>
      <c r="F3121" s="67" t="s">
        <v>3744</v>
      </c>
      <c r="G3121" s="67"/>
      <c r="H3121" s="17">
        <f>SUM(H3116:H3120)</f>
        <v>244.79000000000002</v>
      </c>
    </row>
    <row r="3122" spans="1:8" ht="15" customHeight="1" x14ac:dyDescent="0.25">
      <c r="A3122" s="8"/>
      <c r="B3122" s="8"/>
      <c r="C3122" s="8"/>
      <c r="D3122" s="8"/>
      <c r="E3122" s="8"/>
      <c r="F3122" s="68" t="s">
        <v>3745</v>
      </c>
      <c r="G3122" s="68"/>
      <c r="H3122" s="4">
        <f>ROUND(SUM(H3114,H3121),2)</f>
        <v>283.47000000000003</v>
      </c>
    </row>
    <row r="3123" spans="1:8" ht="9.9499999999999993" customHeight="1" x14ac:dyDescent="0.25">
      <c r="A3123" s="8"/>
      <c r="B3123" s="8"/>
      <c r="C3123" s="8"/>
      <c r="D3123" s="8"/>
      <c r="E3123" s="8"/>
      <c r="F3123" s="62"/>
      <c r="G3123" s="62"/>
      <c r="H3123" s="62"/>
    </row>
    <row r="3124" spans="1:8" ht="20.100000000000001" customHeight="1" x14ac:dyDescent="0.25">
      <c r="A3124" s="63" t="s">
        <v>7460</v>
      </c>
      <c r="B3124" s="63"/>
      <c r="C3124" s="63"/>
      <c r="D3124" s="63"/>
      <c r="E3124" s="63"/>
      <c r="F3124" s="63"/>
      <c r="G3124" s="63"/>
      <c r="H3124" s="63"/>
    </row>
    <row r="3125" spans="1:8" ht="15" customHeight="1" x14ac:dyDescent="0.25">
      <c r="A3125" s="64" t="s">
        <v>3825</v>
      </c>
      <c r="B3125" s="64"/>
      <c r="C3125" s="65" t="s">
        <v>3</v>
      </c>
      <c r="D3125" s="65"/>
      <c r="E3125" s="12" t="s">
        <v>4</v>
      </c>
      <c r="F3125" s="12" t="s">
        <v>3725</v>
      </c>
      <c r="G3125" s="12" t="s">
        <v>3726</v>
      </c>
      <c r="H3125" s="12" t="s">
        <v>3727</v>
      </c>
    </row>
    <row r="3126" spans="1:8" ht="38.1" customHeight="1" x14ac:dyDescent="0.25">
      <c r="A3126" s="13" t="s">
        <v>6982</v>
      </c>
      <c r="B3126" s="14" t="s">
        <v>6983</v>
      </c>
      <c r="C3126" s="66" t="s">
        <v>17</v>
      </c>
      <c r="D3126" s="66"/>
      <c r="E3126" s="13" t="s">
        <v>61</v>
      </c>
      <c r="F3126" s="15">
        <v>3.43E-5</v>
      </c>
      <c r="G3126" s="16">
        <v>562212.18999999994</v>
      </c>
      <c r="H3126" s="16">
        <f>TRUNC(TRUNC(F3126,8)*G3126,2)</f>
        <v>19.28</v>
      </c>
    </row>
    <row r="3127" spans="1:8" ht="45.95" customHeight="1" x14ac:dyDescent="0.25">
      <c r="A3127" s="13" t="s">
        <v>7461</v>
      </c>
      <c r="B3127" s="14" t="s">
        <v>7462</v>
      </c>
      <c r="C3127" s="66" t="s">
        <v>17</v>
      </c>
      <c r="D3127" s="66"/>
      <c r="E3127" s="13" t="s">
        <v>61</v>
      </c>
      <c r="F3127" s="15">
        <v>5.5099999999999998E-5</v>
      </c>
      <c r="G3127" s="16">
        <v>143750</v>
      </c>
      <c r="H3127" s="16">
        <f>TRUNC(TRUNC(F3127,8)*G3127,2)</f>
        <v>7.92</v>
      </c>
    </row>
    <row r="3128" spans="1:8" ht="15" customHeight="1" x14ac:dyDescent="0.25">
      <c r="A3128" s="8"/>
      <c r="B3128" s="8"/>
      <c r="C3128" s="8"/>
      <c r="D3128" s="8"/>
      <c r="E3128" s="8"/>
      <c r="F3128" s="67" t="s">
        <v>3830</v>
      </c>
      <c r="G3128" s="67"/>
      <c r="H3128" s="17">
        <f>SUM(H3126:H3127)</f>
        <v>27.200000000000003</v>
      </c>
    </row>
    <row r="3129" spans="1:8" ht="15" customHeight="1" x14ac:dyDescent="0.25">
      <c r="A3129" s="8"/>
      <c r="B3129" s="8"/>
      <c r="C3129" s="8"/>
      <c r="D3129" s="8"/>
      <c r="E3129" s="8"/>
      <c r="F3129" s="68" t="s">
        <v>3745</v>
      </c>
      <c r="G3129" s="68"/>
      <c r="H3129" s="4">
        <f>ROUND(SUM(H3128),2)</f>
        <v>27.2</v>
      </c>
    </row>
    <row r="3130" spans="1:8" ht="9.9499999999999993" customHeight="1" x14ac:dyDescent="0.25">
      <c r="A3130" s="8"/>
      <c r="B3130" s="8"/>
      <c r="C3130" s="8"/>
      <c r="D3130" s="8"/>
      <c r="E3130" s="8"/>
      <c r="F3130" s="62"/>
      <c r="G3130" s="62"/>
      <c r="H3130" s="62"/>
    </row>
    <row r="3131" spans="1:8" ht="20.100000000000001" customHeight="1" x14ac:dyDescent="0.25">
      <c r="A3131" s="63" t="s">
        <v>7463</v>
      </c>
      <c r="B3131" s="63"/>
      <c r="C3131" s="63"/>
      <c r="D3131" s="63"/>
      <c r="E3131" s="63"/>
      <c r="F3131" s="63"/>
      <c r="G3131" s="63"/>
      <c r="H3131" s="63"/>
    </row>
    <row r="3132" spans="1:8" ht="15" customHeight="1" x14ac:dyDescent="0.25">
      <c r="A3132" s="64" t="s">
        <v>3825</v>
      </c>
      <c r="B3132" s="64"/>
      <c r="C3132" s="65" t="s">
        <v>3</v>
      </c>
      <c r="D3132" s="65"/>
      <c r="E3132" s="12" t="s">
        <v>4</v>
      </c>
      <c r="F3132" s="12" t="s">
        <v>3725</v>
      </c>
      <c r="G3132" s="12" t="s">
        <v>3726</v>
      </c>
      <c r="H3132" s="12" t="s">
        <v>3727</v>
      </c>
    </row>
    <row r="3133" spans="1:8" ht="38.1" customHeight="1" x14ac:dyDescent="0.25">
      <c r="A3133" s="13" t="s">
        <v>6982</v>
      </c>
      <c r="B3133" s="14" t="s">
        <v>6983</v>
      </c>
      <c r="C3133" s="66" t="s">
        <v>17</v>
      </c>
      <c r="D3133" s="66"/>
      <c r="E3133" s="13" t="s">
        <v>61</v>
      </c>
      <c r="F3133" s="15">
        <v>5.6999999999999996E-6</v>
      </c>
      <c r="G3133" s="16">
        <v>562212.18999999994</v>
      </c>
      <c r="H3133" s="16">
        <f>TRUNC(TRUNC(F3133,8)*G3133,2)</f>
        <v>3.2</v>
      </c>
    </row>
    <row r="3134" spans="1:8" ht="45.95" customHeight="1" x14ac:dyDescent="0.25">
      <c r="A3134" s="13" t="s">
        <v>7461</v>
      </c>
      <c r="B3134" s="14" t="s">
        <v>7462</v>
      </c>
      <c r="C3134" s="66" t="s">
        <v>17</v>
      </c>
      <c r="D3134" s="66"/>
      <c r="E3134" s="13" t="s">
        <v>61</v>
      </c>
      <c r="F3134" s="15">
        <v>5.8000000000000004E-6</v>
      </c>
      <c r="G3134" s="16">
        <v>143750</v>
      </c>
      <c r="H3134" s="16">
        <f>TRUNC(TRUNC(F3134,8)*G3134,2)</f>
        <v>0.83</v>
      </c>
    </row>
    <row r="3135" spans="1:8" ht="15" customHeight="1" x14ac:dyDescent="0.25">
      <c r="A3135" s="8"/>
      <c r="B3135" s="8"/>
      <c r="C3135" s="8"/>
      <c r="D3135" s="8"/>
      <c r="E3135" s="8"/>
      <c r="F3135" s="67" t="s">
        <v>3830</v>
      </c>
      <c r="G3135" s="67"/>
      <c r="H3135" s="17">
        <f>SUM(H3133:H3134)</f>
        <v>4.03</v>
      </c>
    </row>
    <row r="3136" spans="1:8" ht="15" customHeight="1" x14ac:dyDescent="0.25">
      <c r="A3136" s="8"/>
      <c r="B3136" s="8"/>
      <c r="C3136" s="8"/>
      <c r="D3136" s="8"/>
      <c r="E3136" s="8"/>
      <c r="F3136" s="68" t="s">
        <v>3745</v>
      </c>
      <c r="G3136" s="68"/>
      <c r="H3136" s="4">
        <f>ROUND(SUM(H3135),2)</f>
        <v>4.03</v>
      </c>
    </row>
    <row r="3137" spans="1:8" ht="9.9499999999999993" customHeight="1" x14ac:dyDescent="0.25">
      <c r="A3137" s="8"/>
      <c r="B3137" s="8"/>
      <c r="C3137" s="8"/>
      <c r="D3137" s="8"/>
      <c r="E3137" s="8"/>
      <c r="F3137" s="62"/>
      <c r="G3137" s="62"/>
      <c r="H3137" s="62"/>
    </row>
    <row r="3138" spans="1:8" ht="20.100000000000001" customHeight="1" x14ac:dyDescent="0.25">
      <c r="A3138" s="63" t="s">
        <v>7464</v>
      </c>
      <c r="B3138" s="63"/>
      <c r="C3138" s="63"/>
      <c r="D3138" s="63"/>
      <c r="E3138" s="63"/>
      <c r="F3138" s="63"/>
      <c r="G3138" s="63"/>
      <c r="H3138" s="63"/>
    </row>
    <row r="3139" spans="1:8" ht="15" customHeight="1" x14ac:dyDescent="0.25">
      <c r="A3139" s="64" t="s">
        <v>3825</v>
      </c>
      <c r="B3139" s="64"/>
      <c r="C3139" s="65" t="s">
        <v>3</v>
      </c>
      <c r="D3139" s="65"/>
      <c r="E3139" s="12" t="s">
        <v>4</v>
      </c>
      <c r="F3139" s="12" t="s">
        <v>3725</v>
      </c>
      <c r="G3139" s="12" t="s">
        <v>3726</v>
      </c>
      <c r="H3139" s="12" t="s">
        <v>3727</v>
      </c>
    </row>
    <row r="3140" spans="1:8" ht="38.1" customHeight="1" x14ac:dyDescent="0.25">
      <c r="A3140" s="13" t="s">
        <v>6982</v>
      </c>
      <c r="B3140" s="14" t="s">
        <v>6983</v>
      </c>
      <c r="C3140" s="66" t="s">
        <v>17</v>
      </c>
      <c r="D3140" s="66"/>
      <c r="E3140" s="13" t="s">
        <v>61</v>
      </c>
      <c r="F3140" s="15">
        <v>1.4100000000000001E-5</v>
      </c>
      <c r="G3140" s="16">
        <v>562212.18999999994</v>
      </c>
      <c r="H3140" s="16">
        <f>TRUNC(TRUNC(F3140,8)*G3140,2)</f>
        <v>7.92</v>
      </c>
    </row>
    <row r="3141" spans="1:8" ht="45.95" customHeight="1" x14ac:dyDescent="0.25">
      <c r="A3141" s="13" t="s">
        <v>7461</v>
      </c>
      <c r="B3141" s="14" t="s">
        <v>7462</v>
      </c>
      <c r="C3141" s="66" t="s">
        <v>17</v>
      </c>
      <c r="D3141" s="66"/>
      <c r="E3141" s="13" t="s">
        <v>61</v>
      </c>
      <c r="F3141" s="15">
        <v>1.4399999999999999E-5</v>
      </c>
      <c r="G3141" s="16">
        <v>143750</v>
      </c>
      <c r="H3141" s="16">
        <f>TRUNC(TRUNC(F3141,8)*G3141,2)</f>
        <v>2.0699999999999998</v>
      </c>
    </row>
    <row r="3142" spans="1:8" ht="15" customHeight="1" x14ac:dyDescent="0.25">
      <c r="A3142" s="8"/>
      <c r="B3142" s="8"/>
      <c r="C3142" s="8"/>
      <c r="D3142" s="8"/>
      <c r="E3142" s="8"/>
      <c r="F3142" s="67" t="s">
        <v>3830</v>
      </c>
      <c r="G3142" s="67"/>
      <c r="H3142" s="17">
        <f>SUM(H3140:H3141)</f>
        <v>9.99</v>
      </c>
    </row>
    <row r="3143" spans="1:8" ht="15" customHeight="1" x14ac:dyDescent="0.25">
      <c r="A3143" s="8"/>
      <c r="B3143" s="8"/>
      <c r="C3143" s="8"/>
      <c r="D3143" s="8"/>
      <c r="E3143" s="8"/>
      <c r="F3143" s="68" t="s">
        <v>3745</v>
      </c>
      <c r="G3143" s="68"/>
      <c r="H3143" s="4">
        <f>ROUND(SUM(H3142),2)</f>
        <v>9.99</v>
      </c>
    </row>
    <row r="3144" spans="1:8" ht="9.9499999999999993" customHeight="1" x14ac:dyDescent="0.25">
      <c r="A3144" s="8"/>
      <c r="B3144" s="8"/>
      <c r="C3144" s="8"/>
      <c r="D3144" s="8"/>
      <c r="E3144" s="8"/>
      <c r="F3144" s="62"/>
      <c r="G3144" s="62"/>
      <c r="H3144" s="62"/>
    </row>
    <row r="3145" spans="1:8" ht="20.100000000000001" customHeight="1" x14ac:dyDescent="0.25">
      <c r="A3145" s="63" t="s">
        <v>7465</v>
      </c>
      <c r="B3145" s="63"/>
      <c r="C3145" s="63"/>
      <c r="D3145" s="63"/>
      <c r="E3145" s="63"/>
      <c r="F3145" s="63"/>
      <c r="G3145" s="63"/>
      <c r="H3145" s="63"/>
    </row>
    <row r="3146" spans="1:8" ht="15" customHeight="1" x14ac:dyDescent="0.25">
      <c r="A3146" s="64" t="s">
        <v>3825</v>
      </c>
      <c r="B3146" s="64"/>
      <c r="C3146" s="65" t="s">
        <v>3</v>
      </c>
      <c r="D3146" s="65"/>
      <c r="E3146" s="12" t="s">
        <v>4</v>
      </c>
      <c r="F3146" s="12" t="s">
        <v>3725</v>
      </c>
      <c r="G3146" s="12" t="s">
        <v>3726</v>
      </c>
      <c r="H3146" s="12" t="s">
        <v>3727</v>
      </c>
    </row>
    <row r="3147" spans="1:8" ht="38.1" customHeight="1" x14ac:dyDescent="0.25">
      <c r="A3147" s="13" t="s">
        <v>6982</v>
      </c>
      <c r="B3147" s="14" t="s">
        <v>6983</v>
      </c>
      <c r="C3147" s="66" t="s">
        <v>17</v>
      </c>
      <c r="D3147" s="66"/>
      <c r="E3147" s="13" t="s">
        <v>61</v>
      </c>
      <c r="F3147" s="15">
        <v>6.4300000000000004E-5</v>
      </c>
      <c r="G3147" s="16">
        <v>562212.18999999994</v>
      </c>
      <c r="H3147" s="16">
        <f>TRUNC(TRUNC(F3147,8)*G3147,2)</f>
        <v>36.15</v>
      </c>
    </row>
    <row r="3148" spans="1:8" ht="45.95" customHeight="1" x14ac:dyDescent="0.25">
      <c r="A3148" s="13" t="s">
        <v>7461</v>
      </c>
      <c r="B3148" s="14" t="s">
        <v>7462</v>
      </c>
      <c r="C3148" s="66" t="s">
        <v>17</v>
      </c>
      <c r="D3148" s="66"/>
      <c r="E3148" s="13" t="s">
        <v>61</v>
      </c>
      <c r="F3148" s="15">
        <v>6.8899999999999994E-5</v>
      </c>
      <c r="G3148" s="16">
        <v>143750</v>
      </c>
      <c r="H3148" s="16">
        <f>TRUNC(TRUNC(F3148,8)*G3148,2)</f>
        <v>9.9</v>
      </c>
    </row>
    <row r="3149" spans="1:8" ht="15" customHeight="1" x14ac:dyDescent="0.25">
      <c r="A3149" s="8"/>
      <c r="B3149" s="8"/>
      <c r="C3149" s="8"/>
      <c r="D3149" s="8"/>
      <c r="E3149" s="8"/>
      <c r="F3149" s="67" t="s">
        <v>3830</v>
      </c>
      <c r="G3149" s="67"/>
      <c r="H3149" s="17">
        <f>SUM(H3147:H3148)</f>
        <v>46.05</v>
      </c>
    </row>
    <row r="3150" spans="1:8" ht="15" customHeight="1" x14ac:dyDescent="0.25">
      <c r="A3150" s="8"/>
      <c r="B3150" s="8"/>
      <c r="C3150" s="8"/>
      <c r="D3150" s="8"/>
      <c r="E3150" s="8"/>
      <c r="F3150" s="68" t="s">
        <v>3745</v>
      </c>
      <c r="G3150" s="68"/>
      <c r="H3150" s="4">
        <f>ROUND(SUM(H3149),2)</f>
        <v>46.05</v>
      </c>
    </row>
    <row r="3151" spans="1:8" ht="9.9499999999999993" customHeight="1" x14ac:dyDescent="0.25">
      <c r="A3151" s="8"/>
      <c r="B3151" s="8"/>
      <c r="C3151" s="8"/>
      <c r="D3151" s="8"/>
      <c r="E3151" s="8"/>
      <c r="F3151" s="62"/>
      <c r="G3151" s="62"/>
      <c r="H3151" s="62"/>
    </row>
    <row r="3152" spans="1:8" ht="20.100000000000001" customHeight="1" x14ac:dyDescent="0.25">
      <c r="A3152" s="63" t="s">
        <v>7466</v>
      </c>
      <c r="B3152" s="63"/>
      <c r="C3152" s="63"/>
      <c r="D3152" s="63"/>
      <c r="E3152" s="63"/>
      <c r="F3152" s="63"/>
      <c r="G3152" s="63"/>
      <c r="H3152" s="63"/>
    </row>
    <row r="3153" spans="1:8" ht="15" customHeight="1" x14ac:dyDescent="0.25">
      <c r="A3153" s="64" t="s">
        <v>3887</v>
      </c>
      <c r="B3153" s="64"/>
      <c r="C3153" s="65" t="s">
        <v>3</v>
      </c>
      <c r="D3153" s="65"/>
      <c r="E3153" s="12" t="s">
        <v>4</v>
      </c>
      <c r="F3153" s="12" t="s">
        <v>3725</v>
      </c>
      <c r="G3153" s="12" t="s">
        <v>3726</v>
      </c>
      <c r="H3153" s="12" t="s">
        <v>3727</v>
      </c>
    </row>
    <row r="3154" spans="1:8" ht="21" customHeight="1" x14ac:dyDescent="0.25">
      <c r="A3154" s="13" t="s">
        <v>6925</v>
      </c>
      <c r="B3154" s="14" t="s">
        <v>6926</v>
      </c>
      <c r="C3154" s="66" t="s">
        <v>17</v>
      </c>
      <c r="D3154" s="66"/>
      <c r="E3154" s="13" t="s">
        <v>4149</v>
      </c>
      <c r="F3154" s="15">
        <v>26.43</v>
      </c>
      <c r="G3154" s="16">
        <v>5.96</v>
      </c>
      <c r="H3154" s="16">
        <f>TRUNC(TRUNC(F3154,8)*G3154,2)</f>
        <v>157.52000000000001</v>
      </c>
    </row>
    <row r="3155" spans="1:8" ht="15" customHeight="1" x14ac:dyDescent="0.25">
      <c r="A3155" s="8"/>
      <c r="B3155" s="8"/>
      <c r="C3155" s="8"/>
      <c r="D3155" s="8"/>
      <c r="E3155" s="8"/>
      <c r="F3155" s="67" t="s">
        <v>3896</v>
      </c>
      <c r="G3155" s="67"/>
      <c r="H3155" s="17">
        <f>SUM(H3154:H3154)</f>
        <v>157.52000000000001</v>
      </c>
    </row>
    <row r="3156" spans="1:8" ht="15" customHeight="1" x14ac:dyDescent="0.25">
      <c r="A3156" s="8"/>
      <c r="B3156" s="8"/>
      <c r="C3156" s="8"/>
      <c r="D3156" s="8"/>
      <c r="E3156" s="8"/>
      <c r="F3156" s="68" t="s">
        <v>3745</v>
      </c>
      <c r="G3156" s="68"/>
      <c r="H3156" s="4">
        <f>ROUND(SUM(H3155),2)</f>
        <v>157.52000000000001</v>
      </c>
    </row>
    <row r="3157" spans="1:8" ht="9.9499999999999993" customHeight="1" x14ac:dyDescent="0.25">
      <c r="A3157" s="8"/>
      <c r="B3157" s="8"/>
      <c r="C3157" s="8"/>
      <c r="D3157" s="8"/>
      <c r="E3157" s="8"/>
      <c r="F3157" s="62"/>
      <c r="G3157" s="62"/>
      <c r="H3157" s="62"/>
    </row>
    <row r="3158" spans="1:8" ht="20.100000000000001" customHeight="1" x14ac:dyDescent="0.25">
      <c r="A3158" s="63" t="s">
        <v>7467</v>
      </c>
      <c r="B3158" s="63"/>
      <c r="C3158" s="63"/>
      <c r="D3158" s="63"/>
      <c r="E3158" s="63"/>
      <c r="F3158" s="63"/>
      <c r="G3158" s="63"/>
      <c r="H3158" s="63"/>
    </row>
    <row r="3159" spans="1:8" ht="15" customHeight="1" x14ac:dyDescent="0.25">
      <c r="A3159" s="64" t="s">
        <v>3887</v>
      </c>
      <c r="B3159" s="64"/>
      <c r="C3159" s="65" t="s">
        <v>3</v>
      </c>
      <c r="D3159" s="65"/>
      <c r="E3159" s="12" t="s">
        <v>4</v>
      </c>
      <c r="F3159" s="12" t="s">
        <v>3725</v>
      </c>
      <c r="G3159" s="12" t="s">
        <v>3726</v>
      </c>
      <c r="H3159" s="12" t="s">
        <v>3727</v>
      </c>
    </row>
    <row r="3160" spans="1:8" ht="21" customHeight="1" x14ac:dyDescent="0.25">
      <c r="A3160" s="13" t="s">
        <v>7468</v>
      </c>
      <c r="B3160" s="14" t="s">
        <v>7469</v>
      </c>
      <c r="C3160" s="66" t="s">
        <v>188</v>
      </c>
      <c r="D3160" s="66"/>
      <c r="E3160" s="13" t="s">
        <v>286</v>
      </c>
      <c r="F3160" s="15">
        <v>1</v>
      </c>
      <c r="G3160" s="16">
        <v>66.52</v>
      </c>
      <c r="H3160" s="16">
        <f>TRUNC(TRUNC(F3160,8)*G3160,2)</f>
        <v>66.52</v>
      </c>
    </row>
    <row r="3161" spans="1:8" ht="15" customHeight="1" x14ac:dyDescent="0.25">
      <c r="A3161" s="8"/>
      <c r="B3161" s="8"/>
      <c r="C3161" s="8"/>
      <c r="D3161" s="8"/>
      <c r="E3161" s="8"/>
      <c r="F3161" s="67" t="s">
        <v>3896</v>
      </c>
      <c r="G3161" s="67"/>
      <c r="H3161" s="17">
        <f>SUM(H3160:H3160)</f>
        <v>66.52</v>
      </c>
    </row>
    <row r="3162" spans="1:8" ht="15" customHeight="1" x14ac:dyDescent="0.25">
      <c r="A3162" s="64" t="s">
        <v>3872</v>
      </c>
      <c r="B3162" s="64"/>
      <c r="C3162" s="65" t="s">
        <v>3</v>
      </c>
      <c r="D3162" s="65"/>
      <c r="E3162" s="12" t="s">
        <v>4</v>
      </c>
      <c r="F3162" s="12" t="s">
        <v>3725</v>
      </c>
      <c r="G3162" s="12" t="s">
        <v>3726</v>
      </c>
      <c r="H3162" s="12" t="s">
        <v>3727</v>
      </c>
    </row>
    <row r="3163" spans="1:8" ht="15" customHeight="1" x14ac:dyDescent="0.25">
      <c r="A3163" s="13" t="s">
        <v>3948</v>
      </c>
      <c r="B3163" s="14" t="s">
        <v>3949</v>
      </c>
      <c r="C3163" s="66" t="s">
        <v>17</v>
      </c>
      <c r="D3163" s="66"/>
      <c r="E3163" s="13" t="s">
        <v>25</v>
      </c>
      <c r="F3163" s="15">
        <v>0.2</v>
      </c>
      <c r="G3163" s="16">
        <v>33.520000000000003</v>
      </c>
      <c r="H3163" s="16">
        <f>TRUNC(TRUNC(F3163,8)*G3163,2)</f>
        <v>6.7</v>
      </c>
    </row>
    <row r="3164" spans="1:8" ht="15" customHeight="1" x14ac:dyDescent="0.25">
      <c r="A3164" s="13" t="s">
        <v>3899</v>
      </c>
      <c r="B3164" s="14" t="s">
        <v>3900</v>
      </c>
      <c r="C3164" s="66" t="s">
        <v>17</v>
      </c>
      <c r="D3164" s="66"/>
      <c r="E3164" s="13" t="s">
        <v>25</v>
      </c>
      <c r="F3164" s="15">
        <v>0.4</v>
      </c>
      <c r="G3164" s="16">
        <v>24.37</v>
      </c>
      <c r="H3164" s="16">
        <f>TRUNC(TRUNC(F3164,8)*G3164,2)</f>
        <v>9.74</v>
      </c>
    </row>
    <row r="3165" spans="1:8" ht="18" customHeight="1" x14ac:dyDescent="0.25">
      <c r="A3165" s="8"/>
      <c r="B3165" s="8"/>
      <c r="C3165" s="8"/>
      <c r="D3165" s="8"/>
      <c r="E3165" s="8"/>
      <c r="F3165" s="67" t="s">
        <v>3875</v>
      </c>
      <c r="G3165" s="67"/>
      <c r="H3165" s="17">
        <f>SUM(H3163:H3164)</f>
        <v>16.440000000000001</v>
      </c>
    </row>
    <row r="3166" spans="1:8" ht="15" customHeight="1" x14ac:dyDescent="0.25">
      <c r="A3166" s="8"/>
      <c r="B3166" s="8"/>
      <c r="C3166" s="8"/>
      <c r="D3166" s="8"/>
      <c r="E3166" s="8"/>
      <c r="F3166" s="68" t="s">
        <v>3745</v>
      </c>
      <c r="G3166" s="68"/>
      <c r="H3166" s="4">
        <f>ROUND(SUM(H3161,H3165),2)</f>
        <v>82.96</v>
      </c>
    </row>
    <row r="3167" spans="1:8" ht="9.9499999999999993" customHeight="1" x14ac:dyDescent="0.25">
      <c r="A3167" s="8"/>
      <c r="B3167" s="8"/>
      <c r="C3167" s="8"/>
      <c r="D3167" s="8"/>
      <c r="E3167" s="8"/>
      <c r="F3167" s="62"/>
      <c r="G3167" s="62"/>
      <c r="H3167" s="62"/>
    </row>
    <row r="3168" spans="1:8" ht="20.100000000000001" customHeight="1" x14ac:dyDescent="0.25">
      <c r="A3168" s="63" t="s">
        <v>5684</v>
      </c>
      <c r="B3168" s="63"/>
      <c r="C3168" s="63"/>
      <c r="D3168" s="63"/>
      <c r="E3168" s="63"/>
      <c r="F3168" s="63"/>
      <c r="G3168" s="63"/>
      <c r="H3168" s="63"/>
    </row>
    <row r="3169" spans="1:8" ht="15" customHeight="1" x14ac:dyDescent="0.25">
      <c r="A3169" s="64" t="s">
        <v>3887</v>
      </c>
      <c r="B3169" s="64"/>
      <c r="C3169" s="65" t="s">
        <v>3</v>
      </c>
      <c r="D3169" s="65"/>
      <c r="E3169" s="12" t="s">
        <v>4</v>
      </c>
      <c r="F3169" s="12" t="s">
        <v>3725</v>
      </c>
      <c r="G3169" s="12" t="s">
        <v>3726</v>
      </c>
      <c r="H3169" s="12" t="s">
        <v>3727</v>
      </c>
    </row>
    <row r="3170" spans="1:8" ht="29.1" customHeight="1" x14ac:dyDescent="0.25">
      <c r="A3170" s="13" t="s">
        <v>5685</v>
      </c>
      <c r="B3170" s="14" t="s">
        <v>5686</v>
      </c>
      <c r="C3170" s="66" t="s">
        <v>17</v>
      </c>
      <c r="D3170" s="66"/>
      <c r="E3170" s="13" t="s">
        <v>61</v>
      </c>
      <c r="F3170" s="15">
        <v>1</v>
      </c>
      <c r="G3170" s="16">
        <v>69.849999999999994</v>
      </c>
      <c r="H3170" s="16">
        <f>TRUNC(TRUNC(F3170,8)*G3170,2)</f>
        <v>69.849999999999994</v>
      </c>
    </row>
    <row r="3171" spans="1:8" ht="15" customHeight="1" x14ac:dyDescent="0.25">
      <c r="A3171" s="8"/>
      <c r="B3171" s="8"/>
      <c r="C3171" s="8"/>
      <c r="D3171" s="8"/>
      <c r="E3171" s="8"/>
      <c r="F3171" s="67" t="s">
        <v>3896</v>
      </c>
      <c r="G3171" s="67"/>
      <c r="H3171" s="17">
        <f>SUM(H3170:H3170)</f>
        <v>69.849999999999994</v>
      </c>
    </row>
    <row r="3172" spans="1:8" ht="15" customHeight="1" x14ac:dyDescent="0.25">
      <c r="A3172" s="64" t="s">
        <v>3872</v>
      </c>
      <c r="B3172" s="64"/>
      <c r="C3172" s="65" t="s">
        <v>3</v>
      </c>
      <c r="D3172" s="65"/>
      <c r="E3172" s="12" t="s">
        <v>4</v>
      </c>
      <c r="F3172" s="12" t="s">
        <v>3725</v>
      </c>
      <c r="G3172" s="12" t="s">
        <v>3726</v>
      </c>
      <c r="H3172" s="12" t="s">
        <v>3727</v>
      </c>
    </row>
    <row r="3173" spans="1:8" ht="21" customHeight="1" x14ac:dyDescent="0.25">
      <c r="A3173" s="13" t="s">
        <v>4267</v>
      </c>
      <c r="B3173" s="14" t="s">
        <v>4268</v>
      </c>
      <c r="C3173" s="66" t="s">
        <v>17</v>
      </c>
      <c r="D3173" s="66"/>
      <c r="E3173" s="13" t="s">
        <v>25</v>
      </c>
      <c r="F3173" s="15">
        <v>0.24840000000000001</v>
      </c>
      <c r="G3173" s="16">
        <v>25.56</v>
      </c>
      <c r="H3173" s="16">
        <f>TRUNC(TRUNC(F3173,8)*G3173,2)</f>
        <v>6.34</v>
      </c>
    </row>
    <row r="3174" spans="1:8" ht="15" customHeight="1" x14ac:dyDescent="0.25">
      <c r="A3174" s="13" t="s">
        <v>4269</v>
      </c>
      <c r="B3174" s="14" t="s">
        <v>4270</v>
      </c>
      <c r="C3174" s="66" t="s">
        <v>17</v>
      </c>
      <c r="D3174" s="66"/>
      <c r="E3174" s="13" t="s">
        <v>25</v>
      </c>
      <c r="F3174" s="15">
        <v>0.24840000000000001</v>
      </c>
      <c r="G3174" s="16">
        <v>33.94</v>
      </c>
      <c r="H3174" s="16">
        <f>TRUNC(TRUNC(F3174,8)*G3174,2)</f>
        <v>8.43</v>
      </c>
    </row>
    <row r="3175" spans="1:8" ht="18" customHeight="1" x14ac:dyDescent="0.25">
      <c r="A3175" s="8"/>
      <c r="B3175" s="8"/>
      <c r="C3175" s="8"/>
      <c r="D3175" s="8"/>
      <c r="E3175" s="8"/>
      <c r="F3175" s="67" t="s">
        <v>3875</v>
      </c>
      <c r="G3175" s="67"/>
      <c r="H3175" s="17">
        <f>SUM(H3173:H3174)</f>
        <v>14.77</v>
      </c>
    </row>
    <row r="3176" spans="1:8" ht="15" customHeight="1" x14ac:dyDescent="0.25">
      <c r="A3176" s="8"/>
      <c r="B3176" s="8"/>
      <c r="C3176" s="8"/>
      <c r="D3176" s="8"/>
      <c r="E3176" s="8"/>
      <c r="F3176" s="68" t="s">
        <v>3745</v>
      </c>
      <c r="G3176" s="68"/>
      <c r="H3176" s="4">
        <f>ROUND(SUM(H3171,H3175),2)</f>
        <v>84.62</v>
      </c>
    </row>
    <row r="3177" spans="1:8" ht="9.9499999999999993" customHeight="1" x14ac:dyDescent="0.25">
      <c r="A3177" s="8"/>
      <c r="B3177" s="8"/>
      <c r="C3177" s="8"/>
      <c r="D3177" s="8"/>
      <c r="E3177" s="8"/>
      <c r="F3177" s="62"/>
      <c r="G3177" s="62"/>
      <c r="H3177" s="62"/>
    </row>
    <row r="3178" spans="1:8" ht="20.100000000000001" customHeight="1" x14ac:dyDescent="0.25">
      <c r="A3178" s="63" t="s">
        <v>7470</v>
      </c>
      <c r="B3178" s="63"/>
      <c r="C3178" s="63"/>
      <c r="D3178" s="63"/>
      <c r="E3178" s="63"/>
      <c r="F3178" s="63"/>
      <c r="G3178" s="63"/>
      <c r="H3178" s="63"/>
    </row>
    <row r="3179" spans="1:8" ht="15" customHeight="1" x14ac:dyDescent="0.25">
      <c r="A3179" s="64" t="s">
        <v>3724</v>
      </c>
      <c r="B3179" s="64"/>
      <c r="C3179" s="65" t="s">
        <v>3</v>
      </c>
      <c r="D3179" s="65"/>
      <c r="E3179" s="12" t="s">
        <v>4</v>
      </c>
      <c r="F3179" s="12" t="s">
        <v>3725</v>
      </c>
      <c r="G3179" s="12" t="s">
        <v>3726</v>
      </c>
      <c r="H3179" s="12" t="s">
        <v>3727</v>
      </c>
    </row>
    <row r="3180" spans="1:8" ht="21" customHeight="1" x14ac:dyDescent="0.25">
      <c r="A3180" s="13" t="s">
        <v>3798</v>
      </c>
      <c r="B3180" s="14" t="s">
        <v>3799</v>
      </c>
      <c r="C3180" s="66" t="s">
        <v>17</v>
      </c>
      <c r="D3180" s="66"/>
      <c r="E3180" s="13" t="s">
        <v>25</v>
      </c>
      <c r="F3180" s="15">
        <v>1</v>
      </c>
      <c r="G3180" s="16">
        <v>4.5199999999999996</v>
      </c>
      <c r="H3180" s="16">
        <f t="shared" ref="H3180:H3185" si="23">TRUNC(TRUNC(F3180,8)*G3180,2)</f>
        <v>4.5199999999999996</v>
      </c>
    </row>
    <row r="3181" spans="1:8" ht="21" customHeight="1" x14ac:dyDescent="0.25">
      <c r="A3181" s="13" t="s">
        <v>6659</v>
      </c>
      <c r="B3181" s="14" t="s">
        <v>6660</v>
      </c>
      <c r="C3181" s="66" t="s">
        <v>17</v>
      </c>
      <c r="D3181" s="66"/>
      <c r="E3181" s="13" t="s">
        <v>25</v>
      </c>
      <c r="F3181" s="15">
        <v>1</v>
      </c>
      <c r="G3181" s="16">
        <v>1.31</v>
      </c>
      <c r="H3181" s="16">
        <f t="shared" si="23"/>
        <v>1.31</v>
      </c>
    </row>
    <row r="3182" spans="1:8" ht="21" customHeight="1" x14ac:dyDescent="0.25">
      <c r="A3182" s="13" t="s">
        <v>3754</v>
      </c>
      <c r="B3182" s="14" t="s">
        <v>3755</v>
      </c>
      <c r="C3182" s="66" t="s">
        <v>17</v>
      </c>
      <c r="D3182" s="66"/>
      <c r="E3182" s="13" t="s">
        <v>25</v>
      </c>
      <c r="F3182" s="15">
        <v>1</v>
      </c>
      <c r="G3182" s="16">
        <v>1.43</v>
      </c>
      <c r="H3182" s="16">
        <f t="shared" si="23"/>
        <v>1.43</v>
      </c>
    </row>
    <row r="3183" spans="1:8" ht="21" customHeight="1" x14ac:dyDescent="0.25">
      <c r="A3183" s="13" t="s">
        <v>6661</v>
      </c>
      <c r="B3183" s="14" t="s">
        <v>6662</v>
      </c>
      <c r="C3183" s="66" t="s">
        <v>17</v>
      </c>
      <c r="D3183" s="66"/>
      <c r="E3183" s="13" t="s">
        <v>25</v>
      </c>
      <c r="F3183" s="15">
        <v>1</v>
      </c>
      <c r="G3183" s="16">
        <v>0.78</v>
      </c>
      <c r="H3183" s="16">
        <f t="shared" si="23"/>
        <v>0.78</v>
      </c>
    </row>
    <row r="3184" spans="1:8" ht="21" customHeight="1" x14ac:dyDescent="0.25">
      <c r="A3184" s="13" t="s">
        <v>3758</v>
      </c>
      <c r="B3184" s="14" t="s">
        <v>3759</v>
      </c>
      <c r="C3184" s="66" t="s">
        <v>17</v>
      </c>
      <c r="D3184" s="66"/>
      <c r="E3184" s="13" t="s">
        <v>25</v>
      </c>
      <c r="F3184" s="15">
        <v>1</v>
      </c>
      <c r="G3184" s="16">
        <v>0.08</v>
      </c>
      <c r="H3184" s="16">
        <f t="shared" si="23"/>
        <v>0.08</v>
      </c>
    </row>
    <row r="3185" spans="1:8" ht="21" customHeight="1" x14ac:dyDescent="0.25">
      <c r="A3185" s="13" t="s">
        <v>3804</v>
      </c>
      <c r="B3185" s="14" t="s">
        <v>3805</v>
      </c>
      <c r="C3185" s="66" t="s">
        <v>17</v>
      </c>
      <c r="D3185" s="66"/>
      <c r="E3185" s="13" t="s">
        <v>25</v>
      </c>
      <c r="F3185" s="15">
        <v>1</v>
      </c>
      <c r="G3185" s="16">
        <v>0.85</v>
      </c>
      <c r="H3185" s="16">
        <f t="shared" si="23"/>
        <v>0.85</v>
      </c>
    </row>
    <row r="3186" spans="1:8" ht="15" customHeight="1" x14ac:dyDescent="0.25">
      <c r="A3186" s="8"/>
      <c r="B3186" s="8"/>
      <c r="C3186" s="8"/>
      <c r="D3186" s="8"/>
      <c r="E3186" s="8"/>
      <c r="F3186" s="67" t="s">
        <v>3736</v>
      </c>
      <c r="G3186" s="67"/>
      <c r="H3186" s="17">
        <f>SUM(H3180:H3185)</f>
        <v>8.9699999999999989</v>
      </c>
    </row>
    <row r="3187" spans="1:8" ht="15" customHeight="1" x14ac:dyDescent="0.25">
      <c r="A3187" s="64" t="s">
        <v>3737</v>
      </c>
      <c r="B3187" s="64"/>
      <c r="C3187" s="65" t="s">
        <v>3</v>
      </c>
      <c r="D3187" s="65"/>
      <c r="E3187" s="12" t="s">
        <v>4</v>
      </c>
      <c r="F3187" s="12" t="s">
        <v>3725</v>
      </c>
      <c r="G3187" s="12" t="s">
        <v>3726</v>
      </c>
      <c r="H3187" s="12" t="s">
        <v>3727</v>
      </c>
    </row>
    <row r="3188" spans="1:8" ht="15" customHeight="1" x14ac:dyDescent="0.25">
      <c r="A3188" s="13" t="s">
        <v>7144</v>
      </c>
      <c r="B3188" s="14" t="s">
        <v>7145</v>
      </c>
      <c r="C3188" s="66" t="s">
        <v>17</v>
      </c>
      <c r="D3188" s="66"/>
      <c r="E3188" s="13" t="s">
        <v>25</v>
      </c>
      <c r="F3188" s="15">
        <v>1</v>
      </c>
      <c r="G3188" s="16">
        <v>25.52</v>
      </c>
      <c r="H3188" s="16">
        <f>TRUNC(TRUNC(F3188,8)*G3188,2)</f>
        <v>25.52</v>
      </c>
    </row>
    <row r="3189" spans="1:8" ht="15" customHeight="1" x14ac:dyDescent="0.25">
      <c r="A3189" s="8"/>
      <c r="B3189" s="8"/>
      <c r="C3189" s="8"/>
      <c r="D3189" s="8"/>
      <c r="E3189" s="8"/>
      <c r="F3189" s="67" t="s">
        <v>3740</v>
      </c>
      <c r="G3189" s="67"/>
      <c r="H3189" s="17">
        <f>SUM(H3188:H3188)</f>
        <v>25.52</v>
      </c>
    </row>
    <row r="3190" spans="1:8" ht="15" customHeight="1" x14ac:dyDescent="0.25">
      <c r="A3190" s="64" t="s">
        <v>3741</v>
      </c>
      <c r="B3190" s="64"/>
      <c r="C3190" s="65" t="s">
        <v>3</v>
      </c>
      <c r="D3190" s="65"/>
      <c r="E3190" s="12" t="s">
        <v>4</v>
      </c>
      <c r="F3190" s="12" t="s">
        <v>3725</v>
      </c>
      <c r="G3190" s="12" t="s">
        <v>3726</v>
      </c>
      <c r="H3190" s="12" t="s">
        <v>3727</v>
      </c>
    </row>
    <row r="3191" spans="1:8" ht="21" customHeight="1" x14ac:dyDescent="0.25">
      <c r="A3191" s="13" t="s">
        <v>7471</v>
      </c>
      <c r="B3191" s="14" t="s">
        <v>7472</v>
      </c>
      <c r="C3191" s="66" t="s">
        <v>17</v>
      </c>
      <c r="D3191" s="66"/>
      <c r="E3191" s="13" t="s">
        <v>25</v>
      </c>
      <c r="F3191" s="15">
        <v>1</v>
      </c>
      <c r="G3191" s="16">
        <v>0.54</v>
      </c>
      <c r="H3191" s="16">
        <f>TRUNC(TRUNC(F3191,8)*G3191,2)</f>
        <v>0.54</v>
      </c>
    </row>
    <row r="3192" spans="1:8" ht="15" customHeight="1" x14ac:dyDescent="0.25">
      <c r="A3192" s="8"/>
      <c r="B3192" s="8"/>
      <c r="C3192" s="8"/>
      <c r="D3192" s="8"/>
      <c r="E3192" s="8"/>
      <c r="F3192" s="67" t="s">
        <v>3744</v>
      </c>
      <c r="G3192" s="67"/>
      <c r="H3192" s="17">
        <f>SUM(H3191:H3191)</f>
        <v>0.54</v>
      </c>
    </row>
    <row r="3193" spans="1:8" ht="15" customHeight="1" x14ac:dyDescent="0.25">
      <c r="A3193" s="8"/>
      <c r="B3193" s="8"/>
      <c r="C3193" s="8"/>
      <c r="D3193" s="8"/>
      <c r="E3193" s="8"/>
      <c r="F3193" s="68" t="s">
        <v>3745</v>
      </c>
      <c r="G3193" s="68"/>
      <c r="H3193" s="4">
        <f>ROUND(SUM(H3186,H3189,H3192),2)</f>
        <v>35.03</v>
      </c>
    </row>
    <row r="3194" spans="1:8" ht="9.9499999999999993" customHeight="1" x14ac:dyDescent="0.25">
      <c r="A3194" s="8"/>
      <c r="B3194" s="8"/>
      <c r="C3194" s="8"/>
      <c r="D3194" s="8"/>
      <c r="E3194" s="8"/>
      <c r="F3194" s="62"/>
      <c r="G3194" s="62"/>
      <c r="H3194" s="62"/>
    </row>
    <row r="3195" spans="1:8" ht="20.100000000000001" customHeight="1" x14ac:dyDescent="0.25">
      <c r="A3195" s="63" t="s">
        <v>7473</v>
      </c>
      <c r="B3195" s="63"/>
      <c r="C3195" s="63"/>
      <c r="D3195" s="63"/>
      <c r="E3195" s="63"/>
      <c r="F3195" s="63"/>
      <c r="G3195" s="63"/>
      <c r="H3195" s="63"/>
    </row>
    <row r="3196" spans="1:8" ht="15" customHeight="1" x14ac:dyDescent="0.25">
      <c r="A3196" s="64" t="s">
        <v>3741</v>
      </c>
      <c r="B3196" s="64"/>
      <c r="C3196" s="65" t="s">
        <v>3</v>
      </c>
      <c r="D3196" s="65"/>
      <c r="E3196" s="12" t="s">
        <v>4</v>
      </c>
      <c r="F3196" s="12" t="s">
        <v>3725</v>
      </c>
      <c r="G3196" s="12" t="s">
        <v>3726</v>
      </c>
      <c r="H3196" s="12" t="s">
        <v>3727</v>
      </c>
    </row>
    <row r="3197" spans="1:8" ht="29.1" customHeight="1" x14ac:dyDescent="0.25">
      <c r="A3197" s="13" t="s">
        <v>7474</v>
      </c>
      <c r="B3197" s="14" t="s">
        <v>7475</v>
      </c>
      <c r="C3197" s="66" t="s">
        <v>17</v>
      </c>
      <c r="D3197" s="66"/>
      <c r="E3197" s="13" t="s">
        <v>61</v>
      </c>
      <c r="F3197" s="15">
        <v>1</v>
      </c>
      <c r="G3197" s="16">
        <v>25.21</v>
      </c>
      <c r="H3197" s="16">
        <f>TRUNC(TRUNC(F3197,8)*G3197,2)</f>
        <v>25.21</v>
      </c>
    </row>
    <row r="3198" spans="1:8" ht="29.1" customHeight="1" x14ac:dyDescent="0.25">
      <c r="A3198" s="13" t="s">
        <v>4984</v>
      </c>
      <c r="B3198" s="14" t="s">
        <v>4985</v>
      </c>
      <c r="C3198" s="66" t="s">
        <v>17</v>
      </c>
      <c r="D3198" s="66"/>
      <c r="E3198" s="13" t="s">
        <v>61</v>
      </c>
      <c r="F3198" s="15">
        <v>1</v>
      </c>
      <c r="G3198" s="16">
        <v>10.75</v>
      </c>
      <c r="H3198" s="16">
        <f>TRUNC(TRUNC(F3198,8)*G3198,2)</f>
        <v>10.75</v>
      </c>
    </row>
    <row r="3199" spans="1:8" ht="15" customHeight="1" x14ac:dyDescent="0.25">
      <c r="A3199" s="8"/>
      <c r="B3199" s="8"/>
      <c r="C3199" s="8"/>
      <c r="D3199" s="8"/>
      <c r="E3199" s="8"/>
      <c r="F3199" s="67" t="s">
        <v>3744</v>
      </c>
      <c r="G3199" s="67"/>
      <c r="H3199" s="17">
        <f>SUM(H3197:H3198)</f>
        <v>35.96</v>
      </c>
    </row>
    <row r="3200" spans="1:8" ht="15" customHeight="1" x14ac:dyDescent="0.25">
      <c r="A3200" s="8"/>
      <c r="B3200" s="8"/>
      <c r="C3200" s="8"/>
      <c r="D3200" s="8"/>
      <c r="E3200" s="8"/>
      <c r="F3200" s="68" t="s">
        <v>3745</v>
      </c>
      <c r="G3200" s="68"/>
      <c r="H3200" s="4">
        <f>ROUND(SUM(H3199),2)</f>
        <v>35.96</v>
      </c>
    </row>
    <row r="3201" spans="1:8" ht="9.9499999999999993" customHeight="1" x14ac:dyDescent="0.25">
      <c r="A3201" s="8"/>
      <c r="B3201" s="8"/>
      <c r="C3201" s="8"/>
      <c r="D3201" s="8"/>
      <c r="E3201" s="8"/>
      <c r="F3201" s="62"/>
      <c r="G3201" s="62"/>
      <c r="H3201" s="62"/>
    </row>
    <row r="3202" spans="1:8" ht="20.100000000000001" customHeight="1" x14ac:dyDescent="0.25">
      <c r="A3202" s="63" t="s">
        <v>7476</v>
      </c>
      <c r="B3202" s="63"/>
      <c r="C3202" s="63"/>
      <c r="D3202" s="63"/>
      <c r="E3202" s="63"/>
      <c r="F3202" s="63"/>
      <c r="G3202" s="63"/>
      <c r="H3202" s="63"/>
    </row>
    <row r="3203" spans="1:8" ht="15" customHeight="1" x14ac:dyDescent="0.25">
      <c r="A3203" s="64" t="s">
        <v>3887</v>
      </c>
      <c r="B3203" s="64"/>
      <c r="C3203" s="65" t="s">
        <v>3</v>
      </c>
      <c r="D3203" s="65"/>
      <c r="E3203" s="12" t="s">
        <v>4</v>
      </c>
      <c r="F3203" s="12" t="s">
        <v>3725</v>
      </c>
      <c r="G3203" s="12" t="s">
        <v>3726</v>
      </c>
      <c r="H3203" s="12" t="s">
        <v>3727</v>
      </c>
    </row>
    <row r="3204" spans="1:8" ht="15" customHeight="1" x14ac:dyDescent="0.25">
      <c r="A3204" s="13" t="s">
        <v>7477</v>
      </c>
      <c r="B3204" s="14" t="s">
        <v>7478</v>
      </c>
      <c r="C3204" s="66" t="s">
        <v>17</v>
      </c>
      <c r="D3204" s="66"/>
      <c r="E3204" s="13" t="s">
        <v>61</v>
      </c>
      <c r="F3204" s="15">
        <v>1</v>
      </c>
      <c r="G3204" s="16">
        <v>6.36</v>
      </c>
      <c r="H3204" s="16">
        <f>TRUNC(TRUNC(F3204,8)*G3204,2)</f>
        <v>6.36</v>
      </c>
    </row>
    <row r="3205" spans="1:8" ht="15" customHeight="1" x14ac:dyDescent="0.25">
      <c r="A3205" s="8"/>
      <c r="B3205" s="8"/>
      <c r="C3205" s="8"/>
      <c r="D3205" s="8"/>
      <c r="E3205" s="8"/>
      <c r="F3205" s="67" t="s">
        <v>3896</v>
      </c>
      <c r="G3205" s="67"/>
      <c r="H3205" s="17">
        <f>SUM(H3204:H3204)</f>
        <v>6.36</v>
      </c>
    </row>
    <row r="3206" spans="1:8" ht="15" customHeight="1" x14ac:dyDescent="0.25">
      <c r="A3206" s="64" t="s">
        <v>3872</v>
      </c>
      <c r="B3206" s="64"/>
      <c r="C3206" s="65" t="s">
        <v>3</v>
      </c>
      <c r="D3206" s="65"/>
      <c r="E3206" s="12" t="s">
        <v>4</v>
      </c>
      <c r="F3206" s="12" t="s">
        <v>3725</v>
      </c>
      <c r="G3206" s="12" t="s">
        <v>3726</v>
      </c>
      <c r="H3206" s="12" t="s">
        <v>3727</v>
      </c>
    </row>
    <row r="3207" spans="1:8" ht="21" customHeight="1" x14ac:dyDescent="0.25">
      <c r="A3207" s="13" t="s">
        <v>4267</v>
      </c>
      <c r="B3207" s="14" t="s">
        <v>4268</v>
      </c>
      <c r="C3207" s="66" t="s">
        <v>17</v>
      </c>
      <c r="D3207" s="66"/>
      <c r="E3207" s="13" t="s">
        <v>25</v>
      </c>
      <c r="F3207" s="15">
        <v>0.317</v>
      </c>
      <c r="G3207" s="16">
        <v>25.56</v>
      </c>
      <c r="H3207" s="16">
        <f>TRUNC(TRUNC(F3207,8)*G3207,2)</f>
        <v>8.1</v>
      </c>
    </row>
    <row r="3208" spans="1:8" ht="15" customHeight="1" x14ac:dyDescent="0.25">
      <c r="A3208" s="13" t="s">
        <v>4269</v>
      </c>
      <c r="B3208" s="14" t="s">
        <v>4270</v>
      </c>
      <c r="C3208" s="66" t="s">
        <v>17</v>
      </c>
      <c r="D3208" s="66"/>
      <c r="E3208" s="13" t="s">
        <v>25</v>
      </c>
      <c r="F3208" s="15">
        <v>0.317</v>
      </c>
      <c r="G3208" s="16">
        <v>33.94</v>
      </c>
      <c r="H3208" s="16">
        <f>TRUNC(TRUNC(F3208,8)*G3208,2)</f>
        <v>10.75</v>
      </c>
    </row>
    <row r="3209" spans="1:8" ht="18" customHeight="1" x14ac:dyDescent="0.25">
      <c r="A3209" s="8"/>
      <c r="B3209" s="8"/>
      <c r="C3209" s="8"/>
      <c r="D3209" s="8"/>
      <c r="E3209" s="8"/>
      <c r="F3209" s="67" t="s">
        <v>3875</v>
      </c>
      <c r="G3209" s="67"/>
      <c r="H3209" s="17">
        <f>SUM(H3207:H3208)</f>
        <v>18.850000000000001</v>
      </c>
    </row>
    <row r="3210" spans="1:8" ht="15" customHeight="1" x14ac:dyDescent="0.25">
      <c r="A3210" s="8"/>
      <c r="B3210" s="8"/>
      <c r="C3210" s="8"/>
      <c r="D3210" s="8"/>
      <c r="E3210" s="8"/>
      <c r="F3210" s="68" t="s">
        <v>3745</v>
      </c>
      <c r="G3210" s="68"/>
      <c r="H3210" s="4">
        <f>ROUND(SUM(H3205,H3209),2)</f>
        <v>25.21</v>
      </c>
    </row>
    <row r="3211" spans="1:8" ht="9.9499999999999993" customHeight="1" x14ac:dyDescent="0.25">
      <c r="A3211" s="8"/>
      <c r="B3211" s="8"/>
      <c r="C3211" s="8"/>
      <c r="D3211" s="8"/>
      <c r="E3211" s="8"/>
      <c r="F3211" s="62"/>
      <c r="G3211" s="62"/>
      <c r="H3211" s="62"/>
    </row>
    <row r="3212" spans="1:8" ht="20.100000000000001" customHeight="1" x14ac:dyDescent="0.25">
      <c r="A3212" s="63" t="s">
        <v>7479</v>
      </c>
      <c r="B3212" s="63"/>
      <c r="C3212" s="63"/>
      <c r="D3212" s="63"/>
      <c r="E3212" s="63"/>
      <c r="F3212" s="63"/>
      <c r="G3212" s="63"/>
      <c r="H3212" s="63"/>
    </row>
    <row r="3213" spans="1:8" ht="15" customHeight="1" x14ac:dyDescent="0.25">
      <c r="A3213" s="64" t="s">
        <v>3741</v>
      </c>
      <c r="B3213" s="64"/>
      <c r="C3213" s="65" t="s">
        <v>3</v>
      </c>
      <c r="D3213" s="65"/>
      <c r="E3213" s="12" t="s">
        <v>4</v>
      </c>
      <c r="F3213" s="12" t="s">
        <v>3725</v>
      </c>
      <c r="G3213" s="12" t="s">
        <v>3726</v>
      </c>
      <c r="H3213" s="12" t="s">
        <v>3727</v>
      </c>
    </row>
    <row r="3214" spans="1:8" ht="29.1" customHeight="1" x14ac:dyDescent="0.25">
      <c r="A3214" s="13" t="s">
        <v>7480</v>
      </c>
      <c r="B3214" s="14" t="s">
        <v>7481</v>
      </c>
      <c r="C3214" s="66" t="s">
        <v>17</v>
      </c>
      <c r="D3214" s="66"/>
      <c r="E3214" s="13" t="s">
        <v>61</v>
      </c>
      <c r="F3214" s="15">
        <v>1</v>
      </c>
      <c r="G3214" s="16">
        <v>39.340000000000003</v>
      </c>
      <c r="H3214" s="16">
        <f>TRUNC(TRUNC(F3214,8)*G3214,2)</f>
        <v>39.340000000000003</v>
      </c>
    </row>
    <row r="3215" spans="1:8" ht="29.1" customHeight="1" x14ac:dyDescent="0.25">
      <c r="A3215" s="13" t="s">
        <v>4984</v>
      </c>
      <c r="B3215" s="14" t="s">
        <v>4985</v>
      </c>
      <c r="C3215" s="66" t="s">
        <v>17</v>
      </c>
      <c r="D3215" s="66"/>
      <c r="E3215" s="13" t="s">
        <v>61</v>
      </c>
      <c r="F3215" s="15">
        <v>1</v>
      </c>
      <c r="G3215" s="16">
        <v>10.75</v>
      </c>
      <c r="H3215" s="16">
        <f>TRUNC(TRUNC(F3215,8)*G3215,2)</f>
        <v>10.75</v>
      </c>
    </row>
    <row r="3216" spans="1:8" ht="15" customHeight="1" x14ac:dyDescent="0.25">
      <c r="A3216" s="8"/>
      <c r="B3216" s="8"/>
      <c r="C3216" s="8"/>
      <c r="D3216" s="8"/>
      <c r="E3216" s="8"/>
      <c r="F3216" s="67" t="s">
        <v>3744</v>
      </c>
      <c r="G3216" s="67"/>
      <c r="H3216" s="17">
        <f>SUM(H3214:H3215)</f>
        <v>50.09</v>
      </c>
    </row>
    <row r="3217" spans="1:8" ht="15" customHeight="1" x14ac:dyDescent="0.25">
      <c r="A3217" s="8"/>
      <c r="B3217" s="8"/>
      <c r="C3217" s="8"/>
      <c r="D3217" s="8"/>
      <c r="E3217" s="8"/>
      <c r="F3217" s="68" t="s">
        <v>3745</v>
      </c>
      <c r="G3217" s="68"/>
      <c r="H3217" s="4">
        <f>ROUND(SUM(H3216),2)</f>
        <v>50.09</v>
      </c>
    </row>
    <row r="3218" spans="1:8" ht="9.9499999999999993" customHeight="1" x14ac:dyDescent="0.25">
      <c r="A3218" s="8"/>
      <c r="B3218" s="8"/>
      <c r="C3218" s="8"/>
      <c r="D3218" s="8"/>
      <c r="E3218" s="8"/>
      <c r="F3218" s="62"/>
      <c r="G3218" s="62"/>
      <c r="H3218" s="62"/>
    </row>
    <row r="3219" spans="1:8" ht="20.100000000000001" customHeight="1" x14ac:dyDescent="0.25">
      <c r="A3219" s="63" t="s">
        <v>7482</v>
      </c>
      <c r="B3219" s="63"/>
      <c r="C3219" s="63"/>
      <c r="D3219" s="63"/>
      <c r="E3219" s="63"/>
      <c r="F3219" s="63"/>
      <c r="G3219" s="63"/>
      <c r="H3219" s="63"/>
    </row>
    <row r="3220" spans="1:8" ht="15" customHeight="1" x14ac:dyDescent="0.25">
      <c r="A3220" s="64" t="s">
        <v>3887</v>
      </c>
      <c r="B3220" s="64"/>
      <c r="C3220" s="65" t="s">
        <v>3</v>
      </c>
      <c r="D3220" s="65"/>
      <c r="E3220" s="12" t="s">
        <v>4</v>
      </c>
      <c r="F3220" s="12" t="s">
        <v>3725</v>
      </c>
      <c r="G3220" s="12" t="s">
        <v>3726</v>
      </c>
      <c r="H3220" s="12" t="s">
        <v>3727</v>
      </c>
    </row>
    <row r="3221" spans="1:8" ht="15" customHeight="1" x14ac:dyDescent="0.25">
      <c r="A3221" s="13" t="s">
        <v>7483</v>
      </c>
      <c r="B3221" s="14" t="s">
        <v>7484</v>
      </c>
      <c r="C3221" s="66" t="s">
        <v>17</v>
      </c>
      <c r="D3221" s="66"/>
      <c r="E3221" s="13" t="s">
        <v>61</v>
      </c>
      <c r="F3221" s="15">
        <v>1</v>
      </c>
      <c r="G3221" s="16">
        <v>4.88</v>
      </c>
      <c r="H3221" s="16">
        <f>TRUNC(TRUNC(F3221,8)*G3221,2)</f>
        <v>4.88</v>
      </c>
    </row>
    <row r="3222" spans="1:8" ht="15" customHeight="1" x14ac:dyDescent="0.25">
      <c r="A3222" s="13" t="s">
        <v>7485</v>
      </c>
      <c r="B3222" s="14" t="s">
        <v>7486</v>
      </c>
      <c r="C3222" s="66" t="s">
        <v>17</v>
      </c>
      <c r="D3222" s="66"/>
      <c r="E3222" s="13" t="s">
        <v>61</v>
      </c>
      <c r="F3222" s="15">
        <v>1</v>
      </c>
      <c r="G3222" s="16">
        <v>5.55</v>
      </c>
      <c r="H3222" s="16">
        <f>TRUNC(TRUNC(F3222,8)*G3222,2)</f>
        <v>5.55</v>
      </c>
    </row>
    <row r="3223" spans="1:8" ht="15" customHeight="1" x14ac:dyDescent="0.25">
      <c r="A3223" s="8"/>
      <c r="B3223" s="8"/>
      <c r="C3223" s="8"/>
      <c r="D3223" s="8"/>
      <c r="E3223" s="8"/>
      <c r="F3223" s="67" t="s">
        <v>3896</v>
      </c>
      <c r="G3223" s="67"/>
      <c r="H3223" s="17">
        <f>SUM(H3221:H3222)</f>
        <v>10.43</v>
      </c>
    </row>
    <row r="3224" spans="1:8" ht="15" customHeight="1" x14ac:dyDescent="0.25">
      <c r="A3224" s="64" t="s">
        <v>3872</v>
      </c>
      <c r="B3224" s="64"/>
      <c r="C3224" s="65" t="s">
        <v>3</v>
      </c>
      <c r="D3224" s="65"/>
      <c r="E3224" s="12" t="s">
        <v>4</v>
      </c>
      <c r="F3224" s="12" t="s">
        <v>3725</v>
      </c>
      <c r="G3224" s="12" t="s">
        <v>3726</v>
      </c>
      <c r="H3224" s="12" t="s">
        <v>3727</v>
      </c>
    </row>
    <row r="3225" spans="1:8" ht="21" customHeight="1" x14ac:dyDescent="0.25">
      <c r="A3225" s="13" t="s">
        <v>4267</v>
      </c>
      <c r="B3225" s="14" t="s">
        <v>4268</v>
      </c>
      <c r="C3225" s="66" t="s">
        <v>17</v>
      </c>
      <c r="D3225" s="66"/>
      <c r="E3225" s="13" t="s">
        <v>25</v>
      </c>
      <c r="F3225" s="15">
        <v>0.48599999999999999</v>
      </c>
      <c r="G3225" s="16">
        <v>25.56</v>
      </c>
      <c r="H3225" s="16">
        <f>TRUNC(TRUNC(F3225,8)*G3225,2)</f>
        <v>12.42</v>
      </c>
    </row>
    <row r="3226" spans="1:8" ht="15" customHeight="1" x14ac:dyDescent="0.25">
      <c r="A3226" s="13" t="s">
        <v>4269</v>
      </c>
      <c r="B3226" s="14" t="s">
        <v>4270</v>
      </c>
      <c r="C3226" s="66" t="s">
        <v>17</v>
      </c>
      <c r="D3226" s="66"/>
      <c r="E3226" s="13" t="s">
        <v>25</v>
      </c>
      <c r="F3226" s="15">
        <v>0.48599999999999999</v>
      </c>
      <c r="G3226" s="16">
        <v>33.94</v>
      </c>
      <c r="H3226" s="16">
        <f>TRUNC(TRUNC(F3226,8)*G3226,2)</f>
        <v>16.489999999999998</v>
      </c>
    </row>
    <row r="3227" spans="1:8" ht="18" customHeight="1" x14ac:dyDescent="0.25">
      <c r="A3227" s="8"/>
      <c r="B3227" s="8"/>
      <c r="C3227" s="8"/>
      <c r="D3227" s="8"/>
      <c r="E3227" s="8"/>
      <c r="F3227" s="67" t="s">
        <v>3875</v>
      </c>
      <c r="G3227" s="67"/>
      <c r="H3227" s="17">
        <f>SUM(H3225:H3226)</f>
        <v>28.909999999999997</v>
      </c>
    </row>
    <row r="3228" spans="1:8" ht="15" customHeight="1" x14ac:dyDescent="0.25">
      <c r="A3228" s="8"/>
      <c r="B3228" s="8"/>
      <c r="C3228" s="8"/>
      <c r="D3228" s="8"/>
      <c r="E3228" s="8"/>
      <c r="F3228" s="68" t="s">
        <v>3745</v>
      </c>
      <c r="G3228" s="68"/>
      <c r="H3228" s="4">
        <f>ROUND(SUM(H3223,H3227),2)</f>
        <v>39.340000000000003</v>
      </c>
    </row>
    <row r="3229" spans="1:8" ht="9.9499999999999993" customHeight="1" x14ac:dyDescent="0.25">
      <c r="A3229" s="8"/>
      <c r="B3229" s="8"/>
      <c r="C3229" s="8"/>
      <c r="D3229" s="8"/>
      <c r="E3229" s="8"/>
      <c r="F3229" s="62"/>
      <c r="G3229" s="62"/>
      <c r="H3229" s="62"/>
    </row>
    <row r="3230" spans="1:8" ht="20.100000000000001" customHeight="1" x14ac:dyDescent="0.25">
      <c r="A3230" s="63" t="s">
        <v>7487</v>
      </c>
      <c r="B3230" s="63"/>
      <c r="C3230" s="63"/>
      <c r="D3230" s="63"/>
      <c r="E3230" s="63"/>
      <c r="F3230" s="63"/>
      <c r="G3230" s="63"/>
      <c r="H3230" s="63"/>
    </row>
    <row r="3231" spans="1:8" ht="15" customHeight="1" x14ac:dyDescent="0.25">
      <c r="A3231" s="64" t="s">
        <v>3741</v>
      </c>
      <c r="B3231" s="64"/>
      <c r="C3231" s="65" t="s">
        <v>3</v>
      </c>
      <c r="D3231" s="65"/>
      <c r="E3231" s="12" t="s">
        <v>4</v>
      </c>
      <c r="F3231" s="12" t="s">
        <v>3725</v>
      </c>
      <c r="G3231" s="12" t="s">
        <v>3726</v>
      </c>
      <c r="H3231" s="12" t="s">
        <v>3727</v>
      </c>
    </row>
    <row r="3232" spans="1:8" ht="29.1" customHeight="1" x14ac:dyDescent="0.25">
      <c r="A3232" s="13" t="s">
        <v>7488</v>
      </c>
      <c r="B3232" s="14" t="s">
        <v>7489</v>
      </c>
      <c r="C3232" s="66" t="s">
        <v>17</v>
      </c>
      <c r="D3232" s="66"/>
      <c r="E3232" s="13" t="s">
        <v>61</v>
      </c>
      <c r="F3232" s="15">
        <v>1</v>
      </c>
      <c r="G3232" s="16">
        <v>60.05</v>
      </c>
      <c r="H3232" s="16">
        <f>TRUNC(TRUNC(F3232,8)*G3232,2)</f>
        <v>60.05</v>
      </c>
    </row>
    <row r="3233" spans="1:8" ht="29.1" customHeight="1" x14ac:dyDescent="0.25">
      <c r="A3233" s="13" t="s">
        <v>4984</v>
      </c>
      <c r="B3233" s="14" t="s">
        <v>4985</v>
      </c>
      <c r="C3233" s="66" t="s">
        <v>17</v>
      </c>
      <c r="D3233" s="66"/>
      <c r="E3233" s="13" t="s">
        <v>61</v>
      </c>
      <c r="F3233" s="15">
        <v>1</v>
      </c>
      <c r="G3233" s="16">
        <v>10.75</v>
      </c>
      <c r="H3233" s="16">
        <f>TRUNC(TRUNC(F3233,8)*G3233,2)</f>
        <v>10.75</v>
      </c>
    </row>
    <row r="3234" spans="1:8" ht="15" customHeight="1" x14ac:dyDescent="0.25">
      <c r="A3234" s="8"/>
      <c r="B3234" s="8"/>
      <c r="C3234" s="8"/>
      <c r="D3234" s="8"/>
      <c r="E3234" s="8"/>
      <c r="F3234" s="67" t="s">
        <v>3744</v>
      </c>
      <c r="G3234" s="67"/>
      <c r="H3234" s="17">
        <f>SUM(H3232:H3233)</f>
        <v>70.8</v>
      </c>
    </row>
    <row r="3235" spans="1:8" ht="15" customHeight="1" x14ac:dyDescent="0.25">
      <c r="A3235" s="8"/>
      <c r="B3235" s="8"/>
      <c r="C3235" s="8"/>
      <c r="D3235" s="8"/>
      <c r="E3235" s="8"/>
      <c r="F3235" s="68" t="s">
        <v>3745</v>
      </c>
      <c r="G3235" s="68"/>
      <c r="H3235" s="4">
        <f>ROUND(SUM(H3234),2)</f>
        <v>70.8</v>
      </c>
    </row>
    <row r="3236" spans="1:8" ht="9.9499999999999993" customHeight="1" x14ac:dyDescent="0.25">
      <c r="A3236" s="8"/>
      <c r="B3236" s="8"/>
      <c r="C3236" s="8"/>
      <c r="D3236" s="8"/>
      <c r="E3236" s="8"/>
      <c r="F3236" s="62"/>
      <c r="G3236" s="62"/>
      <c r="H3236" s="62"/>
    </row>
    <row r="3237" spans="1:8" ht="20.100000000000001" customHeight="1" x14ac:dyDescent="0.25">
      <c r="A3237" s="63" t="s">
        <v>7490</v>
      </c>
      <c r="B3237" s="63"/>
      <c r="C3237" s="63"/>
      <c r="D3237" s="63"/>
      <c r="E3237" s="63"/>
      <c r="F3237" s="63"/>
      <c r="G3237" s="63"/>
      <c r="H3237" s="63"/>
    </row>
    <row r="3238" spans="1:8" ht="15" customHeight="1" x14ac:dyDescent="0.25">
      <c r="A3238" s="64" t="s">
        <v>3887</v>
      </c>
      <c r="B3238" s="64"/>
      <c r="C3238" s="65" t="s">
        <v>3</v>
      </c>
      <c r="D3238" s="65"/>
      <c r="E3238" s="12" t="s">
        <v>4</v>
      </c>
      <c r="F3238" s="12" t="s">
        <v>3725</v>
      </c>
      <c r="G3238" s="12" t="s">
        <v>3726</v>
      </c>
      <c r="H3238" s="12" t="s">
        <v>3727</v>
      </c>
    </row>
    <row r="3239" spans="1:8" ht="15" customHeight="1" x14ac:dyDescent="0.25">
      <c r="A3239" s="13" t="s">
        <v>7483</v>
      </c>
      <c r="B3239" s="14" t="s">
        <v>7484</v>
      </c>
      <c r="C3239" s="66" t="s">
        <v>17</v>
      </c>
      <c r="D3239" s="66"/>
      <c r="E3239" s="13" t="s">
        <v>61</v>
      </c>
      <c r="F3239" s="15">
        <v>1</v>
      </c>
      <c r="G3239" s="16">
        <v>4.88</v>
      </c>
      <c r="H3239" s="16">
        <f>TRUNC(TRUNC(F3239,8)*G3239,2)</f>
        <v>4.88</v>
      </c>
    </row>
    <row r="3240" spans="1:8" ht="15" customHeight="1" x14ac:dyDescent="0.25">
      <c r="A3240" s="13" t="s">
        <v>7485</v>
      </c>
      <c r="B3240" s="14" t="s">
        <v>7486</v>
      </c>
      <c r="C3240" s="66" t="s">
        <v>17</v>
      </c>
      <c r="D3240" s="66"/>
      <c r="E3240" s="13" t="s">
        <v>61</v>
      </c>
      <c r="F3240" s="15">
        <v>2</v>
      </c>
      <c r="G3240" s="16">
        <v>5.55</v>
      </c>
      <c r="H3240" s="16">
        <f>TRUNC(TRUNC(F3240,8)*G3240,2)</f>
        <v>11.1</v>
      </c>
    </row>
    <row r="3241" spans="1:8" ht="15" customHeight="1" x14ac:dyDescent="0.25">
      <c r="A3241" s="8"/>
      <c r="B3241" s="8"/>
      <c r="C3241" s="8"/>
      <c r="D3241" s="8"/>
      <c r="E3241" s="8"/>
      <c r="F3241" s="67" t="s">
        <v>3896</v>
      </c>
      <c r="G3241" s="67"/>
      <c r="H3241" s="17">
        <f>SUM(H3239:H3240)</f>
        <v>15.98</v>
      </c>
    </row>
    <row r="3242" spans="1:8" ht="15" customHeight="1" x14ac:dyDescent="0.25">
      <c r="A3242" s="64" t="s">
        <v>3872</v>
      </c>
      <c r="B3242" s="64"/>
      <c r="C3242" s="65" t="s">
        <v>3</v>
      </c>
      <c r="D3242" s="65"/>
      <c r="E3242" s="12" t="s">
        <v>4</v>
      </c>
      <c r="F3242" s="12" t="s">
        <v>3725</v>
      </c>
      <c r="G3242" s="12" t="s">
        <v>3726</v>
      </c>
      <c r="H3242" s="12" t="s">
        <v>3727</v>
      </c>
    </row>
    <row r="3243" spans="1:8" ht="21" customHeight="1" x14ac:dyDescent="0.25">
      <c r="A3243" s="13" t="s">
        <v>4267</v>
      </c>
      <c r="B3243" s="14" t="s">
        <v>4268</v>
      </c>
      <c r="C3243" s="66" t="s">
        <v>17</v>
      </c>
      <c r="D3243" s="66"/>
      <c r="E3243" s="13" t="s">
        <v>25</v>
      </c>
      <c r="F3243" s="15">
        <v>0.74099999999999999</v>
      </c>
      <c r="G3243" s="16">
        <v>25.56</v>
      </c>
      <c r="H3243" s="16">
        <f>TRUNC(TRUNC(F3243,8)*G3243,2)</f>
        <v>18.93</v>
      </c>
    </row>
    <row r="3244" spans="1:8" ht="15" customHeight="1" x14ac:dyDescent="0.25">
      <c r="A3244" s="13" t="s">
        <v>4269</v>
      </c>
      <c r="B3244" s="14" t="s">
        <v>4270</v>
      </c>
      <c r="C3244" s="66" t="s">
        <v>17</v>
      </c>
      <c r="D3244" s="66"/>
      <c r="E3244" s="13" t="s">
        <v>25</v>
      </c>
      <c r="F3244" s="15">
        <v>0.74099999999999999</v>
      </c>
      <c r="G3244" s="16">
        <v>33.94</v>
      </c>
      <c r="H3244" s="16">
        <f>TRUNC(TRUNC(F3244,8)*G3244,2)</f>
        <v>25.14</v>
      </c>
    </row>
    <row r="3245" spans="1:8" ht="18" customHeight="1" x14ac:dyDescent="0.25">
      <c r="A3245" s="8"/>
      <c r="B3245" s="8"/>
      <c r="C3245" s="8"/>
      <c r="D3245" s="8"/>
      <c r="E3245" s="8"/>
      <c r="F3245" s="67" t="s">
        <v>3875</v>
      </c>
      <c r="G3245" s="67"/>
      <c r="H3245" s="17">
        <f>SUM(H3243:H3244)</f>
        <v>44.07</v>
      </c>
    </row>
    <row r="3246" spans="1:8" ht="15" customHeight="1" x14ac:dyDescent="0.25">
      <c r="A3246" s="8"/>
      <c r="B3246" s="8"/>
      <c r="C3246" s="8"/>
      <c r="D3246" s="8"/>
      <c r="E3246" s="8"/>
      <c r="F3246" s="68" t="s">
        <v>3745</v>
      </c>
      <c r="G3246" s="68"/>
      <c r="H3246" s="4">
        <f>ROUND(SUM(H3241,H3245),2)</f>
        <v>60.05</v>
      </c>
    </row>
    <row r="3247" spans="1:8" ht="9.9499999999999993" customHeight="1" x14ac:dyDescent="0.25">
      <c r="A3247" s="8"/>
      <c r="B3247" s="8"/>
      <c r="C3247" s="8"/>
      <c r="D3247" s="8"/>
      <c r="E3247" s="8"/>
      <c r="F3247" s="62"/>
      <c r="G3247" s="62"/>
      <c r="H3247" s="62"/>
    </row>
    <row r="3248" spans="1:8" ht="20.100000000000001" customHeight="1" x14ac:dyDescent="0.25">
      <c r="A3248" s="63" t="s">
        <v>6584</v>
      </c>
      <c r="B3248" s="63"/>
      <c r="C3248" s="63"/>
      <c r="D3248" s="63"/>
      <c r="E3248" s="63"/>
      <c r="F3248" s="63"/>
      <c r="G3248" s="63"/>
      <c r="H3248" s="63"/>
    </row>
    <row r="3249" spans="1:8" ht="15" customHeight="1" x14ac:dyDescent="0.25">
      <c r="A3249" s="64" t="s">
        <v>3741</v>
      </c>
      <c r="B3249" s="64"/>
      <c r="C3249" s="65" t="s">
        <v>3</v>
      </c>
      <c r="D3249" s="65"/>
      <c r="E3249" s="12" t="s">
        <v>4</v>
      </c>
      <c r="F3249" s="12" t="s">
        <v>3725</v>
      </c>
      <c r="G3249" s="12" t="s">
        <v>3726</v>
      </c>
      <c r="H3249" s="12" t="s">
        <v>3727</v>
      </c>
    </row>
    <row r="3250" spans="1:8" ht="29.1" customHeight="1" x14ac:dyDescent="0.25">
      <c r="A3250" s="13" t="s">
        <v>6585</v>
      </c>
      <c r="B3250" s="14" t="s">
        <v>6586</v>
      </c>
      <c r="C3250" s="66" t="s">
        <v>17</v>
      </c>
      <c r="D3250" s="66"/>
      <c r="E3250" s="13" t="s">
        <v>61</v>
      </c>
      <c r="F3250" s="15">
        <v>1</v>
      </c>
      <c r="G3250" s="16">
        <v>18.670000000000002</v>
      </c>
      <c r="H3250" s="16">
        <f>TRUNC(TRUNC(F3250,8)*G3250,2)</f>
        <v>18.670000000000002</v>
      </c>
    </row>
    <row r="3251" spans="1:8" ht="29.1" customHeight="1" x14ac:dyDescent="0.25">
      <c r="A3251" s="13" t="s">
        <v>4984</v>
      </c>
      <c r="B3251" s="14" t="s">
        <v>4985</v>
      </c>
      <c r="C3251" s="66" t="s">
        <v>17</v>
      </c>
      <c r="D3251" s="66"/>
      <c r="E3251" s="13" t="s">
        <v>61</v>
      </c>
      <c r="F3251" s="15">
        <v>1</v>
      </c>
      <c r="G3251" s="16">
        <v>10.75</v>
      </c>
      <c r="H3251" s="16">
        <f>TRUNC(TRUNC(F3251,8)*G3251,2)</f>
        <v>10.75</v>
      </c>
    </row>
    <row r="3252" spans="1:8" ht="15" customHeight="1" x14ac:dyDescent="0.25">
      <c r="A3252" s="8"/>
      <c r="B3252" s="8"/>
      <c r="C3252" s="8"/>
      <c r="D3252" s="8"/>
      <c r="E3252" s="8"/>
      <c r="F3252" s="67" t="s">
        <v>3744</v>
      </c>
      <c r="G3252" s="67"/>
      <c r="H3252" s="17">
        <f>SUM(H3250:H3251)</f>
        <v>29.42</v>
      </c>
    </row>
    <row r="3253" spans="1:8" ht="15" customHeight="1" x14ac:dyDescent="0.25">
      <c r="A3253" s="8"/>
      <c r="B3253" s="8"/>
      <c r="C3253" s="8"/>
      <c r="D3253" s="8"/>
      <c r="E3253" s="8"/>
      <c r="F3253" s="68" t="s">
        <v>3745</v>
      </c>
      <c r="G3253" s="68"/>
      <c r="H3253" s="4">
        <f>ROUND(SUM(H3252),2)</f>
        <v>29.42</v>
      </c>
    </row>
    <row r="3254" spans="1:8" ht="9.9499999999999993" customHeight="1" x14ac:dyDescent="0.25">
      <c r="A3254" s="8"/>
      <c r="B3254" s="8"/>
      <c r="C3254" s="8"/>
      <c r="D3254" s="8"/>
      <c r="E3254" s="8"/>
      <c r="F3254" s="62"/>
      <c r="G3254" s="62"/>
      <c r="H3254" s="62"/>
    </row>
    <row r="3255" spans="1:8" ht="20.100000000000001" customHeight="1" x14ac:dyDescent="0.25">
      <c r="A3255" s="63" t="s">
        <v>7491</v>
      </c>
      <c r="B3255" s="63"/>
      <c r="C3255" s="63"/>
      <c r="D3255" s="63"/>
      <c r="E3255" s="63"/>
      <c r="F3255" s="63"/>
      <c r="G3255" s="63"/>
      <c r="H3255" s="63"/>
    </row>
    <row r="3256" spans="1:8" ht="15" customHeight="1" x14ac:dyDescent="0.25">
      <c r="A3256" s="64" t="s">
        <v>3887</v>
      </c>
      <c r="B3256" s="64"/>
      <c r="C3256" s="65" t="s">
        <v>3</v>
      </c>
      <c r="D3256" s="65"/>
      <c r="E3256" s="12" t="s">
        <v>4</v>
      </c>
      <c r="F3256" s="12" t="s">
        <v>3725</v>
      </c>
      <c r="G3256" s="12" t="s">
        <v>3726</v>
      </c>
      <c r="H3256" s="12" t="s">
        <v>3727</v>
      </c>
    </row>
    <row r="3257" spans="1:8" ht="15" customHeight="1" x14ac:dyDescent="0.25">
      <c r="A3257" s="13" t="s">
        <v>7483</v>
      </c>
      <c r="B3257" s="14" t="s">
        <v>7484</v>
      </c>
      <c r="C3257" s="66" t="s">
        <v>17</v>
      </c>
      <c r="D3257" s="66"/>
      <c r="E3257" s="13" t="s">
        <v>61</v>
      </c>
      <c r="F3257" s="15">
        <v>1</v>
      </c>
      <c r="G3257" s="16">
        <v>4.88</v>
      </c>
      <c r="H3257" s="16">
        <f>TRUNC(TRUNC(F3257,8)*G3257,2)</f>
        <v>4.88</v>
      </c>
    </row>
    <row r="3258" spans="1:8" ht="15" customHeight="1" x14ac:dyDescent="0.25">
      <c r="A3258" s="8"/>
      <c r="B3258" s="8"/>
      <c r="C3258" s="8"/>
      <c r="D3258" s="8"/>
      <c r="E3258" s="8"/>
      <c r="F3258" s="67" t="s">
        <v>3896</v>
      </c>
      <c r="G3258" s="67"/>
      <c r="H3258" s="17">
        <f>SUM(H3257:H3257)</f>
        <v>4.88</v>
      </c>
    </row>
    <row r="3259" spans="1:8" ht="15" customHeight="1" x14ac:dyDescent="0.25">
      <c r="A3259" s="64" t="s">
        <v>3872</v>
      </c>
      <c r="B3259" s="64"/>
      <c r="C3259" s="65" t="s">
        <v>3</v>
      </c>
      <c r="D3259" s="65"/>
      <c r="E3259" s="12" t="s">
        <v>4</v>
      </c>
      <c r="F3259" s="12" t="s">
        <v>3725</v>
      </c>
      <c r="G3259" s="12" t="s">
        <v>3726</v>
      </c>
      <c r="H3259" s="12" t="s">
        <v>3727</v>
      </c>
    </row>
    <row r="3260" spans="1:8" ht="21" customHeight="1" x14ac:dyDescent="0.25">
      <c r="A3260" s="13" t="s">
        <v>4267</v>
      </c>
      <c r="B3260" s="14" t="s">
        <v>4268</v>
      </c>
      <c r="C3260" s="66" t="s">
        <v>17</v>
      </c>
      <c r="D3260" s="66"/>
      <c r="E3260" s="13" t="s">
        <v>25</v>
      </c>
      <c r="F3260" s="15">
        <v>0.23200000000000001</v>
      </c>
      <c r="G3260" s="16">
        <v>25.56</v>
      </c>
      <c r="H3260" s="16">
        <f>TRUNC(TRUNC(F3260,8)*G3260,2)</f>
        <v>5.92</v>
      </c>
    </row>
    <row r="3261" spans="1:8" ht="15" customHeight="1" x14ac:dyDescent="0.25">
      <c r="A3261" s="13" t="s">
        <v>4269</v>
      </c>
      <c r="B3261" s="14" t="s">
        <v>4270</v>
      </c>
      <c r="C3261" s="66" t="s">
        <v>17</v>
      </c>
      <c r="D3261" s="66"/>
      <c r="E3261" s="13" t="s">
        <v>25</v>
      </c>
      <c r="F3261" s="15">
        <v>0.23200000000000001</v>
      </c>
      <c r="G3261" s="16">
        <v>33.94</v>
      </c>
      <c r="H3261" s="16">
        <f>TRUNC(TRUNC(F3261,8)*G3261,2)</f>
        <v>7.87</v>
      </c>
    </row>
    <row r="3262" spans="1:8" ht="18" customHeight="1" x14ac:dyDescent="0.25">
      <c r="A3262" s="8"/>
      <c r="B3262" s="8"/>
      <c r="C3262" s="8"/>
      <c r="D3262" s="8"/>
      <c r="E3262" s="8"/>
      <c r="F3262" s="67" t="s">
        <v>3875</v>
      </c>
      <c r="G3262" s="67"/>
      <c r="H3262" s="17">
        <f>SUM(H3260:H3261)</f>
        <v>13.79</v>
      </c>
    </row>
    <row r="3263" spans="1:8" ht="15" customHeight="1" x14ac:dyDescent="0.25">
      <c r="A3263" s="8"/>
      <c r="B3263" s="8"/>
      <c r="C3263" s="8"/>
      <c r="D3263" s="8"/>
      <c r="E3263" s="8"/>
      <c r="F3263" s="68" t="s">
        <v>3745</v>
      </c>
      <c r="G3263" s="68"/>
      <c r="H3263" s="4">
        <f>ROUND(SUM(H3258,H3262),2)</f>
        <v>18.670000000000002</v>
      </c>
    </row>
    <row r="3264" spans="1:8" ht="9.9499999999999993" customHeight="1" x14ac:dyDescent="0.25">
      <c r="A3264" s="8"/>
      <c r="B3264" s="8"/>
      <c r="C3264" s="8"/>
      <c r="D3264" s="8"/>
      <c r="E3264" s="8"/>
      <c r="F3264" s="62"/>
      <c r="G3264" s="62"/>
      <c r="H3264" s="62"/>
    </row>
    <row r="3265" spans="1:8" ht="20.100000000000001" customHeight="1" x14ac:dyDescent="0.25">
      <c r="A3265" s="63" t="s">
        <v>7492</v>
      </c>
      <c r="B3265" s="63"/>
      <c r="C3265" s="63"/>
      <c r="D3265" s="63"/>
      <c r="E3265" s="63"/>
      <c r="F3265" s="63"/>
      <c r="G3265" s="63"/>
      <c r="H3265" s="63"/>
    </row>
    <row r="3266" spans="1:8" ht="15" customHeight="1" x14ac:dyDescent="0.25">
      <c r="A3266" s="64" t="s">
        <v>3741</v>
      </c>
      <c r="B3266" s="64"/>
      <c r="C3266" s="65" t="s">
        <v>3</v>
      </c>
      <c r="D3266" s="65"/>
      <c r="E3266" s="12" t="s">
        <v>4</v>
      </c>
      <c r="F3266" s="12" t="s">
        <v>3725</v>
      </c>
      <c r="G3266" s="12" t="s">
        <v>3726</v>
      </c>
      <c r="H3266" s="12" t="s">
        <v>3727</v>
      </c>
    </row>
    <row r="3267" spans="1:8" ht="29.1" customHeight="1" x14ac:dyDescent="0.25">
      <c r="A3267" s="13" t="s">
        <v>7493</v>
      </c>
      <c r="B3267" s="14" t="s">
        <v>7494</v>
      </c>
      <c r="C3267" s="66" t="s">
        <v>17</v>
      </c>
      <c r="D3267" s="66"/>
      <c r="E3267" s="13" t="s">
        <v>61</v>
      </c>
      <c r="F3267" s="15">
        <v>1</v>
      </c>
      <c r="G3267" s="16">
        <v>33.67</v>
      </c>
      <c r="H3267" s="16">
        <f>TRUNC(TRUNC(F3267,8)*G3267,2)</f>
        <v>33.67</v>
      </c>
    </row>
    <row r="3268" spans="1:8" ht="29.1" customHeight="1" x14ac:dyDescent="0.25">
      <c r="A3268" s="13" t="s">
        <v>4984</v>
      </c>
      <c r="B3268" s="14" t="s">
        <v>4985</v>
      </c>
      <c r="C3268" s="66" t="s">
        <v>17</v>
      </c>
      <c r="D3268" s="66"/>
      <c r="E3268" s="13" t="s">
        <v>61</v>
      </c>
      <c r="F3268" s="15">
        <v>1</v>
      </c>
      <c r="G3268" s="16">
        <v>10.75</v>
      </c>
      <c r="H3268" s="16">
        <f>TRUNC(TRUNC(F3268,8)*G3268,2)</f>
        <v>10.75</v>
      </c>
    </row>
    <row r="3269" spans="1:8" ht="15" customHeight="1" x14ac:dyDescent="0.25">
      <c r="A3269" s="8"/>
      <c r="B3269" s="8"/>
      <c r="C3269" s="8"/>
      <c r="D3269" s="8"/>
      <c r="E3269" s="8"/>
      <c r="F3269" s="67" t="s">
        <v>3744</v>
      </c>
      <c r="G3269" s="67"/>
      <c r="H3269" s="17">
        <f>SUM(H3267:H3268)</f>
        <v>44.42</v>
      </c>
    </row>
    <row r="3270" spans="1:8" ht="15" customHeight="1" x14ac:dyDescent="0.25">
      <c r="A3270" s="8"/>
      <c r="B3270" s="8"/>
      <c r="C3270" s="8"/>
      <c r="D3270" s="8"/>
      <c r="E3270" s="8"/>
      <c r="F3270" s="68" t="s">
        <v>3745</v>
      </c>
      <c r="G3270" s="68"/>
      <c r="H3270" s="4">
        <f>ROUND(SUM(H3269),2)</f>
        <v>44.42</v>
      </c>
    </row>
    <row r="3271" spans="1:8" ht="9.9499999999999993" customHeight="1" x14ac:dyDescent="0.25">
      <c r="A3271" s="8"/>
      <c r="B3271" s="8"/>
      <c r="C3271" s="8"/>
      <c r="D3271" s="8"/>
      <c r="E3271" s="8"/>
      <c r="F3271" s="62"/>
      <c r="G3271" s="62"/>
      <c r="H3271" s="62"/>
    </row>
    <row r="3272" spans="1:8" ht="20.100000000000001" customHeight="1" x14ac:dyDescent="0.25">
      <c r="A3272" s="63" t="s">
        <v>7495</v>
      </c>
      <c r="B3272" s="63"/>
      <c r="C3272" s="63"/>
      <c r="D3272" s="63"/>
      <c r="E3272" s="63"/>
      <c r="F3272" s="63"/>
      <c r="G3272" s="63"/>
      <c r="H3272" s="63"/>
    </row>
    <row r="3273" spans="1:8" ht="15" customHeight="1" x14ac:dyDescent="0.25">
      <c r="A3273" s="64" t="s">
        <v>3887</v>
      </c>
      <c r="B3273" s="64"/>
      <c r="C3273" s="65" t="s">
        <v>3</v>
      </c>
      <c r="D3273" s="65"/>
      <c r="E3273" s="12" t="s">
        <v>4</v>
      </c>
      <c r="F3273" s="12" t="s">
        <v>3725</v>
      </c>
      <c r="G3273" s="12" t="s">
        <v>3726</v>
      </c>
      <c r="H3273" s="12" t="s">
        <v>3727</v>
      </c>
    </row>
    <row r="3274" spans="1:8" ht="15" customHeight="1" x14ac:dyDescent="0.25">
      <c r="A3274" s="13" t="s">
        <v>7483</v>
      </c>
      <c r="B3274" s="14" t="s">
        <v>7484</v>
      </c>
      <c r="C3274" s="66" t="s">
        <v>17</v>
      </c>
      <c r="D3274" s="66"/>
      <c r="E3274" s="13" t="s">
        <v>61</v>
      </c>
      <c r="F3274" s="15">
        <v>2</v>
      </c>
      <c r="G3274" s="16">
        <v>4.88</v>
      </c>
      <c r="H3274" s="16">
        <f>TRUNC(TRUNC(F3274,8)*G3274,2)</f>
        <v>9.76</v>
      </c>
    </row>
    <row r="3275" spans="1:8" ht="15" customHeight="1" x14ac:dyDescent="0.25">
      <c r="A3275" s="8"/>
      <c r="B3275" s="8"/>
      <c r="C3275" s="8"/>
      <c r="D3275" s="8"/>
      <c r="E3275" s="8"/>
      <c r="F3275" s="67" t="s">
        <v>3896</v>
      </c>
      <c r="G3275" s="67"/>
      <c r="H3275" s="17">
        <f>SUM(H3274:H3274)</f>
        <v>9.76</v>
      </c>
    </row>
    <row r="3276" spans="1:8" ht="15" customHeight="1" x14ac:dyDescent="0.25">
      <c r="A3276" s="64" t="s">
        <v>3872</v>
      </c>
      <c r="B3276" s="64"/>
      <c r="C3276" s="65" t="s">
        <v>3</v>
      </c>
      <c r="D3276" s="65"/>
      <c r="E3276" s="12" t="s">
        <v>4</v>
      </c>
      <c r="F3276" s="12" t="s">
        <v>3725</v>
      </c>
      <c r="G3276" s="12" t="s">
        <v>3726</v>
      </c>
      <c r="H3276" s="12" t="s">
        <v>3727</v>
      </c>
    </row>
    <row r="3277" spans="1:8" ht="21" customHeight="1" x14ac:dyDescent="0.25">
      <c r="A3277" s="13" t="s">
        <v>4267</v>
      </c>
      <c r="B3277" s="14" t="s">
        <v>4268</v>
      </c>
      <c r="C3277" s="66" t="s">
        <v>17</v>
      </c>
      <c r="D3277" s="66"/>
      <c r="E3277" s="13" t="s">
        <v>25</v>
      </c>
      <c r="F3277" s="15">
        <v>0.40200000000000002</v>
      </c>
      <c r="G3277" s="16">
        <v>25.56</v>
      </c>
      <c r="H3277" s="16">
        <f>TRUNC(TRUNC(F3277,8)*G3277,2)</f>
        <v>10.27</v>
      </c>
    </row>
    <row r="3278" spans="1:8" ht="15" customHeight="1" x14ac:dyDescent="0.25">
      <c r="A3278" s="13" t="s">
        <v>4269</v>
      </c>
      <c r="B3278" s="14" t="s">
        <v>4270</v>
      </c>
      <c r="C3278" s="66" t="s">
        <v>17</v>
      </c>
      <c r="D3278" s="66"/>
      <c r="E3278" s="13" t="s">
        <v>25</v>
      </c>
      <c r="F3278" s="15">
        <v>0.40200000000000002</v>
      </c>
      <c r="G3278" s="16">
        <v>33.94</v>
      </c>
      <c r="H3278" s="16">
        <f>TRUNC(TRUNC(F3278,8)*G3278,2)</f>
        <v>13.64</v>
      </c>
    </row>
    <row r="3279" spans="1:8" ht="18" customHeight="1" x14ac:dyDescent="0.25">
      <c r="A3279" s="8"/>
      <c r="B3279" s="8"/>
      <c r="C3279" s="8"/>
      <c r="D3279" s="8"/>
      <c r="E3279" s="8"/>
      <c r="F3279" s="67" t="s">
        <v>3875</v>
      </c>
      <c r="G3279" s="67"/>
      <c r="H3279" s="17">
        <f>SUM(H3277:H3278)</f>
        <v>23.91</v>
      </c>
    </row>
    <row r="3280" spans="1:8" ht="15" customHeight="1" x14ac:dyDescent="0.25">
      <c r="A3280" s="8"/>
      <c r="B3280" s="8"/>
      <c r="C3280" s="8"/>
      <c r="D3280" s="8"/>
      <c r="E3280" s="8"/>
      <c r="F3280" s="68" t="s">
        <v>3745</v>
      </c>
      <c r="G3280" s="68"/>
      <c r="H3280" s="4">
        <f>ROUND(SUM(H3275,H3279),2)</f>
        <v>33.67</v>
      </c>
    </row>
    <row r="3281" spans="1:8" ht="9.9499999999999993" customHeight="1" x14ac:dyDescent="0.25">
      <c r="A3281" s="8"/>
      <c r="B3281" s="8"/>
      <c r="C3281" s="8"/>
      <c r="D3281" s="8"/>
      <c r="E3281" s="8"/>
      <c r="F3281" s="62"/>
      <c r="G3281" s="62"/>
      <c r="H3281" s="62"/>
    </row>
    <row r="3282" spans="1:8" ht="20.100000000000001" customHeight="1" x14ac:dyDescent="0.25">
      <c r="A3282" s="63" t="s">
        <v>7496</v>
      </c>
      <c r="B3282" s="63"/>
      <c r="C3282" s="63"/>
      <c r="D3282" s="63"/>
      <c r="E3282" s="63"/>
      <c r="F3282" s="63"/>
      <c r="G3282" s="63"/>
      <c r="H3282" s="63"/>
    </row>
    <row r="3283" spans="1:8" ht="15" customHeight="1" x14ac:dyDescent="0.25">
      <c r="A3283" s="64" t="s">
        <v>3741</v>
      </c>
      <c r="B3283" s="64"/>
      <c r="C3283" s="65" t="s">
        <v>3</v>
      </c>
      <c r="D3283" s="65"/>
      <c r="E3283" s="12" t="s">
        <v>4</v>
      </c>
      <c r="F3283" s="12" t="s">
        <v>3725</v>
      </c>
      <c r="G3283" s="12" t="s">
        <v>3726</v>
      </c>
      <c r="H3283" s="12" t="s">
        <v>3727</v>
      </c>
    </row>
    <row r="3284" spans="1:8" ht="29.1" customHeight="1" x14ac:dyDescent="0.25">
      <c r="A3284" s="13" t="s">
        <v>7497</v>
      </c>
      <c r="B3284" s="14" t="s">
        <v>7498</v>
      </c>
      <c r="C3284" s="66" t="s">
        <v>17</v>
      </c>
      <c r="D3284" s="66"/>
      <c r="E3284" s="13" t="s">
        <v>61</v>
      </c>
      <c r="F3284" s="15">
        <v>1</v>
      </c>
      <c r="G3284" s="16">
        <v>48.67</v>
      </c>
      <c r="H3284" s="16">
        <f>TRUNC(TRUNC(F3284,8)*G3284,2)</f>
        <v>48.67</v>
      </c>
    </row>
    <row r="3285" spans="1:8" ht="29.1" customHeight="1" x14ac:dyDescent="0.25">
      <c r="A3285" s="13" t="s">
        <v>4984</v>
      </c>
      <c r="B3285" s="14" t="s">
        <v>4985</v>
      </c>
      <c r="C3285" s="66" t="s">
        <v>17</v>
      </c>
      <c r="D3285" s="66"/>
      <c r="E3285" s="13" t="s">
        <v>61</v>
      </c>
      <c r="F3285" s="15">
        <v>1</v>
      </c>
      <c r="G3285" s="16">
        <v>10.75</v>
      </c>
      <c r="H3285" s="16">
        <f>TRUNC(TRUNC(F3285,8)*G3285,2)</f>
        <v>10.75</v>
      </c>
    </row>
    <row r="3286" spans="1:8" ht="15" customHeight="1" x14ac:dyDescent="0.25">
      <c r="A3286" s="8"/>
      <c r="B3286" s="8"/>
      <c r="C3286" s="8"/>
      <c r="D3286" s="8"/>
      <c r="E3286" s="8"/>
      <c r="F3286" s="67" t="s">
        <v>3744</v>
      </c>
      <c r="G3286" s="67"/>
      <c r="H3286" s="17">
        <f>SUM(H3284:H3285)</f>
        <v>59.42</v>
      </c>
    </row>
    <row r="3287" spans="1:8" ht="15" customHeight="1" x14ac:dyDescent="0.25">
      <c r="A3287" s="8"/>
      <c r="B3287" s="8"/>
      <c r="C3287" s="8"/>
      <c r="D3287" s="8"/>
      <c r="E3287" s="8"/>
      <c r="F3287" s="68" t="s">
        <v>3745</v>
      </c>
      <c r="G3287" s="68"/>
      <c r="H3287" s="4">
        <f>ROUND(SUM(H3286),2)</f>
        <v>59.42</v>
      </c>
    </row>
    <row r="3288" spans="1:8" ht="9.9499999999999993" customHeight="1" x14ac:dyDescent="0.25">
      <c r="A3288" s="8"/>
      <c r="B3288" s="8"/>
      <c r="C3288" s="8"/>
      <c r="D3288" s="8"/>
      <c r="E3288" s="8"/>
      <c r="F3288" s="62"/>
      <c r="G3288" s="62"/>
      <c r="H3288" s="62"/>
    </row>
    <row r="3289" spans="1:8" ht="20.100000000000001" customHeight="1" x14ac:dyDescent="0.25">
      <c r="A3289" s="63" t="s">
        <v>7499</v>
      </c>
      <c r="B3289" s="63"/>
      <c r="C3289" s="63"/>
      <c r="D3289" s="63"/>
      <c r="E3289" s="63"/>
      <c r="F3289" s="63"/>
      <c r="G3289" s="63"/>
      <c r="H3289" s="63"/>
    </row>
    <row r="3290" spans="1:8" ht="15" customHeight="1" x14ac:dyDescent="0.25">
      <c r="A3290" s="64" t="s">
        <v>3887</v>
      </c>
      <c r="B3290" s="64"/>
      <c r="C3290" s="65" t="s">
        <v>3</v>
      </c>
      <c r="D3290" s="65"/>
      <c r="E3290" s="12" t="s">
        <v>4</v>
      </c>
      <c r="F3290" s="12" t="s">
        <v>3725</v>
      </c>
      <c r="G3290" s="12" t="s">
        <v>3726</v>
      </c>
      <c r="H3290" s="12" t="s">
        <v>3727</v>
      </c>
    </row>
    <row r="3291" spans="1:8" ht="15" customHeight="1" x14ac:dyDescent="0.25">
      <c r="A3291" s="13" t="s">
        <v>7483</v>
      </c>
      <c r="B3291" s="14" t="s">
        <v>7484</v>
      </c>
      <c r="C3291" s="66" t="s">
        <v>17</v>
      </c>
      <c r="D3291" s="66"/>
      <c r="E3291" s="13" t="s">
        <v>61</v>
      </c>
      <c r="F3291" s="15">
        <v>3</v>
      </c>
      <c r="G3291" s="16">
        <v>4.88</v>
      </c>
      <c r="H3291" s="16">
        <f>TRUNC(TRUNC(F3291,8)*G3291,2)</f>
        <v>14.64</v>
      </c>
    </row>
    <row r="3292" spans="1:8" ht="15" customHeight="1" x14ac:dyDescent="0.25">
      <c r="A3292" s="8"/>
      <c r="B3292" s="8"/>
      <c r="C3292" s="8"/>
      <c r="D3292" s="8"/>
      <c r="E3292" s="8"/>
      <c r="F3292" s="67" t="s">
        <v>3896</v>
      </c>
      <c r="G3292" s="67"/>
      <c r="H3292" s="17">
        <f>SUM(H3291:H3291)</f>
        <v>14.64</v>
      </c>
    </row>
    <row r="3293" spans="1:8" ht="15" customHeight="1" x14ac:dyDescent="0.25">
      <c r="A3293" s="64" t="s">
        <v>3872</v>
      </c>
      <c r="B3293" s="64"/>
      <c r="C3293" s="65" t="s">
        <v>3</v>
      </c>
      <c r="D3293" s="65"/>
      <c r="E3293" s="12" t="s">
        <v>4</v>
      </c>
      <c r="F3293" s="12" t="s">
        <v>3725</v>
      </c>
      <c r="G3293" s="12" t="s">
        <v>3726</v>
      </c>
      <c r="H3293" s="12" t="s">
        <v>3727</v>
      </c>
    </row>
    <row r="3294" spans="1:8" ht="21" customHeight="1" x14ac:dyDescent="0.25">
      <c r="A3294" s="13" t="s">
        <v>4267</v>
      </c>
      <c r="B3294" s="14" t="s">
        <v>4268</v>
      </c>
      <c r="C3294" s="66" t="s">
        <v>17</v>
      </c>
      <c r="D3294" s="66"/>
      <c r="E3294" s="13" t="s">
        <v>25</v>
      </c>
      <c r="F3294" s="15">
        <v>0.57199999999999995</v>
      </c>
      <c r="G3294" s="16">
        <v>25.56</v>
      </c>
      <c r="H3294" s="16">
        <f>TRUNC(TRUNC(F3294,8)*G3294,2)</f>
        <v>14.62</v>
      </c>
    </row>
    <row r="3295" spans="1:8" ht="15" customHeight="1" x14ac:dyDescent="0.25">
      <c r="A3295" s="13" t="s">
        <v>4269</v>
      </c>
      <c r="B3295" s="14" t="s">
        <v>4270</v>
      </c>
      <c r="C3295" s="66" t="s">
        <v>17</v>
      </c>
      <c r="D3295" s="66"/>
      <c r="E3295" s="13" t="s">
        <v>25</v>
      </c>
      <c r="F3295" s="15">
        <v>0.57199999999999995</v>
      </c>
      <c r="G3295" s="16">
        <v>33.94</v>
      </c>
      <c r="H3295" s="16">
        <f>TRUNC(TRUNC(F3295,8)*G3295,2)</f>
        <v>19.41</v>
      </c>
    </row>
    <row r="3296" spans="1:8" ht="18" customHeight="1" x14ac:dyDescent="0.25">
      <c r="A3296" s="8"/>
      <c r="B3296" s="8"/>
      <c r="C3296" s="8"/>
      <c r="D3296" s="8"/>
      <c r="E3296" s="8"/>
      <c r="F3296" s="67" t="s">
        <v>3875</v>
      </c>
      <c r="G3296" s="67"/>
      <c r="H3296" s="17">
        <f>SUM(H3294:H3295)</f>
        <v>34.03</v>
      </c>
    </row>
    <row r="3297" spans="1:8" ht="15" customHeight="1" x14ac:dyDescent="0.25">
      <c r="A3297" s="8"/>
      <c r="B3297" s="8"/>
      <c r="C3297" s="8"/>
      <c r="D3297" s="8"/>
      <c r="E3297" s="8"/>
      <c r="F3297" s="68" t="s">
        <v>3745</v>
      </c>
      <c r="G3297" s="68"/>
      <c r="H3297" s="4">
        <f>ROUND(SUM(H3292,H3296),2)</f>
        <v>48.67</v>
      </c>
    </row>
    <row r="3298" spans="1:8" ht="9.9499999999999993" customHeight="1" x14ac:dyDescent="0.25">
      <c r="A3298" s="8"/>
      <c r="B3298" s="8"/>
      <c r="C3298" s="8"/>
      <c r="D3298" s="8"/>
      <c r="E3298" s="8"/>
      <c r="F3298" s="62"/>
      <c r="G3298" s="62"/>
      <c r="H3298" s="62"/>
    </row>
    <row r="3299" spans="1:8" ht="20.100000000000001" customHeight="1" x14ac:dyDescent="0.25">
      <c r="A3299" s="63" t="s">
        <v>7500</v>
      </c>
      <c r="B3299" s="63"/>
      <c r="C3299" s="63"/>
      <c r="D3299" s="63"/>
      <c r="E3299" s="63"/>
      <c r="F3299" s="63"/>
      <c r="G3299" s="63"/>
      <c r="H3299" s="63"/>
    </row>
    <row r="3300" spans="1:8" ht="15" customHeight="1" x14ac:dyDescent="0.25">
      <c r="A3300" s="64" t="s">
        <v>3887</v>
      </c>
      <c r="B3300" s="64"/>
      <c r="C3300" s="65" t="s">
        <v>3</v>
      </c>
      <c r="D3300" s="65"/>
      <c r="E3300" s="12" t="s">
        <v>4</v>
      </c>
      <c r="F3300" s="12" t="s">
        <v>3725</v>
      </c>
      <c r="G3300" s="12" t="s">
        <v>3726</v>
      </c>
      <c r="H3300" s="12" t="s">
        <v>3727</v>
      </c>
    </row>
    <row r="3301" spans="1:8" ht="21" customHeight="1" x14ac:dyDescent="0.25">
      <c r="A3301" s="13" t="s">
        <v>7501</v>
      </c>
      <c r="B3301" s="14" t="s">
        <v>7502</v>
      </c>
      <c r="C3301" s="66" t="s">
        <v>17</v>
      </c>
      <c r="D3301" s="66"/>
      <c r="E3301" s="13" t="s">
        <v>61</v>
      </c>
      <c r="F3301" s="15">
        <v>1</v>
      </c>
      <c r="G3301" s="16">
        <v>83.44</v>
      </c>
      <c r="H3301" s="16">
        <f>TRUNC(TRUNC(F3301,8)*G3301,2)</f>
        <v>83.44</v>
      </c>
    </row>
    <row r="3302" spans="1:8" ht="15" customHeight="1" x14ac:dyDescent="0.25">
      <c r="A3302" s="8"/>
      <c r="B3302" s="8"/>
      <c r="C3302" s="8"/>
      <c r="D3302" s="8"/>
      <c r="E3302" s="8"/>
      <c r="F3302" s="67" t="s">
        <v>3896</v>
      </c>
      <c r="G3302" s="67"/>
      <c r="H3302" s="17">
        <f>SUM(H3301:H3301)</f>
        <v>83.44</v>
      </c>
    </row>
    <row r="3303" spans="1:8" ht="15" customHeight="1" x14ac:dyDescent="0.25">
      <c r="A3303" s="64" t="s">
        <v>3872</v>
      </c>
      <c r="B3303" s="64"/>
      <c r="C3303" s="65" t="s">
        <v>3</v>
      </c>
      <c r="D3303" s="65"/>
      <c r="E3303" s="12" t="s">
        <v>4</v>
      </c>
      <c r="F3303" s="12" t="s">
        <v>3725</v>
      </c>
      <c r="G3303" s="12" t="s">
        <v>3726</v>
      </c>
      <c r="H3303" s="12" t="s">
        <v>3727</v>
      </c>
    </row>
    <row r="3304" spans="1:8" ht="21" customHeight="1" x14ac:dyDescent="0.25">
      <c r="A3304" s="13" t="s">
        <v>4267</v>
      </c>
      <c r="B3304" s="14" t="s">
        <v>4268</v>
      </c>
      <c r="C3304" s="66" t="s">
        <v>17</v>
      </c>
      <c r="D3304" s="66"/>
      <c r="E3304" s="13" t="s">
        <v>25</v>
      </c>
      <c r="F3304" s="15">
        <v>6.8770999999999997E-3</v>
      </c>
      <c r="G3304" s="16">
        <v>25.56</v>
      </c>
      <c r="H3304" s="16">
        <f>TRUNC(TRUNC(F3304,8)*G3304,2)</f>
        <v>0.17</v>
      </c>
    </row>
    <row r="3305" spans="1:8" ht="15" customHeight="1" x14ac:dyDescent="0.25">
      <c r="A3305" s="13" t="s">
        <v>4269</v>
      </c>
      <c r="B3305" s="14" t="s">
        <v>4270</v>
      </c>
      <c r="C3305" s="66" t="s">
        <v>17</v>
      </c>
      <c r="D3305" s="66"/>
      <c r="E3305" s="13" t="s">
        <v>25</v>
      </c>
      <c r="F3305" s="15">
        <v>6.1899999999999997E-2</v>
      </c>
      <c r="G3305" s="16">
        <v>33.94</v>
      </c>
      <c r="H3305" s="16">
        <f>TRUNC(TRUNC(F3305,8)*G3305,2)</f>
        <v>2.1</v>
      </c>
    </row>
    <row r="3306" spans="1:8" ht="18" customHeight="1" x14ac:dyDescent="0.25">
      <c r="A3306" s="8"/>
      <c r="B3306" s="8"/>
      <c r="C3306" s="8"/>
      <c r="D3306" s="8"/>
      <c r="E3306" s="8"/>
      <c r="F3306" s="67" t="s">
        <v>3875</v>
      </c>
      <c r="G3306" s="67"/>
      <c r="H3306" s="17">
        <f>SUM(H3304:H3305)</f>
        <v>2.27</v>
      </c>
    </row>
    <row r="3307" spans="1:8" ht="15" customHeight="1" x14ac:dyDescent="0.25">
      <c r="A3307" s="8"/>
      <c r="B3307" s="8"/>
      <c r="C3307" s="8"/>
      <c r="D3307" s="8"/>
      <c r="E3307" s="8"/>
      <c r="F3307" s="68" t="s">
        <v>3745</v>
      </c>
      <c r="G3307" s="68"/>
      <c r="H3307" s="4">
        <f>ROUND(SUM(H3302,H3306),2)</f>
        <v>85.71</v>
      </c>
    </row>
    <row r="3308" spans="1:8" ht="9.9499999999999993" customHeight="1" x14ac:dyDescent="0.25">
      <c r="A3308" s="8"/>
      <c r="B3308" s="8"/>
      <c r="C3308" s="8"/>
      <c r="D3308" s="8"/>
      <c r="E3308" s="8"/>
      <c r="F3308" s="62"/>
      <c r="G3308" s="62"/>
      <c r="H3308" s="62"/>
    </row>
    <row r="3309" spans="1:8" ht="27" customHeight="1" x14ac:dyDescent="0.25">
      <c r="A3309" s="63" t="s">
        <v>7503</v>
      </c>
      <c r="B3309" s="63"/>
      <c r="C3309" s="63"/>
      <c r="D3309" s="63"/>
      <c r="E3309" s="63"/>
      <c r="F3309" s="63"/>
      <c r="G3309" s="63"/>
      <c r="H3309" s="63"/>
    </row>
    <row r="3310" spans="1:8" ht="15" customHeight="1" x14ac:dyDescent="0.25">
      <c r="A3310" s="64" t="s">
        <v>3887</v>
      </c>
      <c r="B3310" s="64"/>
      <c r="C3310" s="65" t="s">
        <v>3</v>
      </c>
      <c r="D3310" s="65"/>
      <c r="E3310" s="12" t="s">
        <v>4</v>
      </c>
      <c r="F3310" s="12" t="s">
        <v>3725</v>
      </c>
      <c r="G3310" s="12" t="s">
        <v>3726</v>
      </c>
      <c r="H3310" s="12" t="s">
        <v>3727</v>
      </c>
    </row>
    <row r="3311" spans="1:8" ht="21" customHeight="1" x14ac:dyDescent="0.25">
      <c r="A3311" s="13" t="s">
        <v>7504</v>
      </c>
      <c r="B3311" s="14" t="s">
        <v>7505</v>
      </c>
      <c r="C3311" s="66" t="s">
        <v>17</v>
      </c>
      <c r="D3311" s="66"/>
      <c r="E3311" s="13" t="s">
        <v>61</v>
      </c>
      <c r="F3311" s="15">
        <v>2.778</v>
      </c>
      <c r="G3311" s="16">
        <v>184.69</v>
      </c>
      <c r="H3311" s="16">
        <f>TRUNC(TRUNC(F3311,8)*G3311,2)</f>
        <v>513.05999999999995</v>
      </c>
    </row>
    <row r="3312" spans="1:8" ht="15" customHeight="1" x14ac:dyDescent="0.25">
      <c r="A3312" s="8"/>
      <c r="B3312" s="8"/>
      <c r="C3312" s="8"/>
      <c r="D3312" s="8"/>
      <c r="E3312" s="8"/>
      <c r="F3312" s="67" t="s">
        <v>3896</v>
      </c>
      <c r="G3312" s="67"/>
      <c r="H3312" s="17">
        <f>SUM(H3311:H3311)</f>
        <v>513.05999999999995</v>
      </c>
    </row>
    <row r="3313" spans="1:8" ht="15" customHeight="1" x14ac:dyDescent="0.25">
      <c r="A3313" s="64" t="s">
        <v>3872</v>
      </c>
      <c r="B3313" s="64"/>
      <c r="C3313" s="65" t="s">
        <v>3</v>
      </c>
      <c r="D3313" s="65"/>
      <c r="E3313" s="12" t="s">
        <v>4</v>
      </c>
      <c r="F3313" s="12" t="s">
        <v>3725</v>
      </c>
      <c r="G3313" s="12" t="s">
        <v>3726</v>
      </c>
      <c r="H3313" s="12" t="s">
        <v>3727</v>
      </c>
    </row>
    <row r="3314" spans="1:8" ht="15" customHeight="1" x14ac:dyDescent="0.25">
      <c r="A3314" s="13" t="s">
        <v>3948</v>
      </c>
      <c r="B3314" s="14" t="s">
        <v>3949</v>
      </c>
      <c r="C3314" s="66" t="s">
        <v>17</v>
      </c>
      <c r="D3314" s="66"/>
      <c r="E3314" s="13" t="s">
        <v>25</v>
      </c>
      <c r="F3314" s="15">
        <v>5.0978640000000004</v>
      </c>
      <c r="G3314" s="16">
        <v>33.520000000000003</v>
      </c>
      <c r="H3314" s="16">
        <f>TRUNC(TRUNC(F3314,8)*G3314,2)</f>
        <v>170.88</v>
      </c>
    </row>
    <row r="3315" spans="1:8" ht="15" customHeight="1" x14ac:dyDescent="0.25">
      <c r="A3315" s="13" t="s">
        <v>3899</v>
      </c>
      <c r="B3315" s="14" t="s">
        <v>3900</v>
      </c>
      <c r="C3315" s="66" t="s">
        <v>17</v>
      </c>
      <c r="D3315" s="66"/>
      <c r="E3315" s="13" t="s">
        <v>25</v>
      </c>
      <c r="F3315" s="15">
        <v>2.5489320000000002</v>
      </c>
      <c r="G3315" s="16">
        <v>24.37</v>
      </c>
      <c r="H3315" s="16">
        <f>TRUNC(TRUNC(F3315,8)*G3315,2)</f>
        <v>62.11</v>
      </c>
    </row>
    <row r="3316" spans="1:8" ht="18" customHeight="1" x14ac:dyDescent="0.25">
      <c r="A3316" s="8"/>
      <c r="B3316" s="8"/>
      <c r="C3316" s="8"/>
      <c r="D3316" s="8"/>
      <c r="E3316" s="8"/>
      <c r="F3316" s="67" t="s">
        <v>3875</v>
      </c>
      <c r="G3316" s="67"/>
      <c r="H3316" s="17">
        <f>SUM(H3314:H3315)</f>
        <v>232.99</v>
      </c>
    </row>
    <row r="3317" spans="1:8" ht="15" customHeight="1" x14ac:dyDescent="0.25">
      <c r="A3317" s="64" t="s">
        <v>3741</v>
      </c>
      <c r="B3317" s="64"/>
      <c r="C3317" s="65" t="s">
        <v>3</v>
      </c>
      <c r="D3317" s="65"/>
      <c r="E3317" s="12" t="s">
        <v>4</v>
      </c>
      <c r="F3317" s="12" t="s">
        <v>3725</v>
      </c>
      <c r="G3317" s="12" t="s">
        <v>3726</v>
      </c>
      <c r="H3317" s="12" t="s">
        <v>3727</v>
      </c>
    </row>
    <row r="3318" spans="1:8" ht="21" customHeight="1" x14ac:dyDescent="0.25">
      <c r="A3318" s="13" t="s">
        <v>4549</v>
      </c>
      <c r="B3318" s="14" t="s">
        <v>4550</v>
      </c>
      <c r="C3318" s="66" t="s">
        <v>17</v>
      </c>
      <c r="D3318" s="66"/>
      <c r="E3318" s="13" t="s">
        <v>76</v>
      </c>
      <c r="F3318" s="15">
        <v>2.1000000000000001E-2</v>
      </c>
      <c r="G3318" s="16">
        <v>764.21</v>
      </c>
      <c r="H3318" s="16">
        <f>TRUNC(TRUNC(F3318,8)*G3318,2)</f>
        <v>16.04</v>
      </c>
    </row>
    <row r="3319" spans="1:8" ht="15" customHeight="1" x14ac:dyDescent="0.25">
      <c r="A3319" s="8"/>
      <c r="B3319" s="8"/>
      <c r="C3319" s="8"/>
      <c r="D3319" s="8"/>
      <c r="E3319" s="8"/>
      <c r="F3319" s="67" t="s">
        <v>3744</v>
      </c>
      <c r="G3319" s="67"/>
      <c r="H3319" s="17">
        <f>SUM(H3318:H3318)</f>
        <v>16.04</v>
      </c>
    </row>
    <row r="3320" spans="1:8" ht="15" customHeight="1" x14ac:dyDescent="0.25">
      <c r="A3320" s="8"/>
      <c r="B3320" s="8"/>
      <c r="C3320" s="8"/>
      <c r="D3320" s="8"/>
      <c r="E3320" s="8"/>
      <c r="F3320" s="68" t="s">
        <v>3745</v>
      </c>
      <c r="G3320" s="68"/>
      <c r="H3320" s="4">
        <f>ROUND(SUM(H3312,H3316,H3319),2)</f>
        <v>762.09</v>
      </c>
    </row>
    <row r="3321" spans="1:8" ht="9.9499999999999993" customHeight="1" x14ac:dyDescent="0.25">
      <c r="A3321" s="8"/>
      <c r="B3321" s="8"/>
      <c r="C3321" s="8"/>
      <c r="D3321" s="8"/>
      <c r="E3321" s="8"/>
      <c r="F3321" s="62"/>
      <c r="G3321" s="62"/>
      <c r="H3321" s="62"/>
    </row>
    <row r="3322" spans="1:8" ht="36" customHeight="1" x14ac:dyDescent="0.25">
      <c r="A3322" s="63" t="s">
        <v>7506</v>
      </c>
      <c r="B3322" s="63"/>
      <c r="C3322" s="63"/>
      <c r="D3322" s="63"/>
      <c r="E3322" s="63"/>
      <c r="F3322" s="63"/>
      <c r="G3322" s="63"/>
      <c r="H3322" s="63"/>
    </row>
    <row r="3323" spans="1:8" ht="15" customHeight="1" x14ac:dyDescent="0.25">
      <c r="A3323" s="64" t="s">
        <v>3887</v>
      </c>
      <c r="B3323" s="64"/>
      <c r="C3323" s="65" t="s">
        <v>3</v>
      </c>
      <c r="D3323" s="65"/>
      <c r="E3323" s="12" t="s">
        <v>4</v>
      </c>
      <c r="F3323" s="12" t="s">
        <v>3725</v>
      </c>
      <c r="G3323" s="12" t="s">
        <v>3726</v>
      </c>
      <c r="H3323" s="12" t="s">
        <v>3727</v>
      </c>
    </row>
    <row r="3324" spans="1:8" ht="29.1" customHeight="1" x14ac:dyDescent="0.25">
      <c r="A3324" s="13" t="s">
        <v>4045</v>
      </c>
      <c r="B3324" s="14" t="s">
        <v>4046</v>
      </c>
      <c r="C3324" s="66" t="s">
        <v>17</v>
      </c>
      <c r="D3324" s="66"/>
      <c r="E3324" s="13" t="s">
        <v>178</v>
      </c>
      <c r="F3324" s="15">
        <v>1.7258</v>
      </c>
      <c r="G3324" s="16">
        <v>13.31</v>
      </c>
      <c r="H3324" s="16">
        <f>TRUNC(TRUNC(F3324,8)*G3324,2)</f>
        <v>22.97</v>
      </c>
    </row>
    <row r="3325" spans="1:8" ht="21" customHeight="1" x14ac:dyDescent="0.25">
      <c r="A3325" s="13" t="s">
        <v>7507</v>
      </c>
      <c r="B3325" s="14" t="s">
        <v>7508</v>
      </c>
      <c r="C3325" s="66" t="s">
        <v>17</v>
      </c>
      <c r="D3325" s="66"/>
      <c r="E3325" s="13" t="s">
        <v>61</v>
      </c>
      <c r="F3325" s="15">
        <v>0.22</v>
      </c>
      <c r="G3325" s="16">
        <v>35.93</v>
      </c>
      <c r="H3325" s="16">
        <f>TRUNC(TRUNC(F3325,8)*G3325,2)</f>
        <v>7.9</v>
      </c>
    </row>
    <row r="3326" spans="1:8" ht="38.1" customHeight="1" x14ac:dyDescent="0.25">
      <c r="A3326" s="13" t="s">
        <v>7509</v>
      </c>
      <c r="B3326" s="14" t="s">
        <v>7510</v>
      </c>
      <c r="C3326" s="66" t="s">
        <v>17</v>
      </c>
      <c r="D3326" s="66"/>
      <c r="E3326" s="13" t="s">
        <v>178</v>
      </c>
      <c r="F3326" s="15">
        <v>3.44</v>
      </c>
      <c r="G3326" s="16">
        <v>7.99</v>
      </c>
      <c r="H3326" s="16">
        <f>TRUNC(TRUNC(F3326,8)*G3326,2)</f>
        <v>27.48</v>
      </c>
    </row>
    <row r="3327" spans="1:8" ht="54.95" customHeight="1" x14ac:dyDescent="0.25">
      <c r="A3327" s="13" t="s">
        <v>7511</v>
      </c>
      <c r="B3327" s="14" t="s">
        <v>7512</v>
      </c>
      <c r="C3327" s="66" t="s">
        <v>17</v>
      </c>
      <c r="D3327" s="66"/>
      <c r="E3327" s="13" t="s">
        <v>72</v>
      </c>
      <c r="F3327" s="15">
        <v>1</v>
      </c>
      <c r="G3327" s="16">
        <v>612.63</v>
      </c>
      <c r="H3327" s="16">
        <f>TRUNC(TRUNC(F3327,8)*G3327,2)</f>
        <v>612.63</v>
      </c>
    </row>
    <row r="3328" spans="1:8" ht="15" customHeight="1" x14ac:dyDescent="0.25">
      <c r="A3328" s="13" t="s">
        <v>6895</v>
      </c>
      <c r="B3328" s="14" t="s">
        <v>6896</v>
      </c>
      <c r="C3328" s="66" t="s">
        <v>17</v>
      </c>
      <c r="D3328" s="66"/>
      <c r="E3328" s="13" t="s">
        <v>61</v>
      </c>
      <c r="F3328" s="15">
        <v>0.8014</v>
      </c>
      <c r="G3328" s="16">
        <v>22.12</v>
      </c>
      <c r="H3328" s="16">
        <f>TRUNC(TRUNC(F3328,8)*G3328,2)</f>
        <v>17.72</v>
      </c>
    </row>
    <row r="3329" spans="1:8" ht="15" customHeight="1" x14ac:dyDescent="0.25">
      <c r="A3329" s="8"/>
      <c r="B3329" s="8"/>
      <c r="C3329" s="8"/>
      <c r="D3329" s="8"/>
      <c r="E3329" s="8"/>
      <c r="F3329" s="67" t="s">
        <v>3896</v>
      </c>
      <c r="G3329" s="67"/>
      <c r="H3329" s="17">
        <f>SUM(H3324:H3328)</f>
        <v>688.7</v>
      </c>
    </row>
    <row r="3330" spans="1:8" ht="15" customHeight="1" x14ac:dyDescent="0.25">
      <c r="A3330" s="64" t="s">
        <v>3872</v>
      </c>
      <c r="B3330" s="64"/>
      <c r="C3330" s="65" t="s">
        <v>3</v>
      </c>
      <c r="D3330" s="65"/>
      <c r="E3330" s="12" t="s">
        <v>4</v>
      </c>
      <c r="F3330" s="12" t="s">
        <v>3725</v>
      </c>
      <c r="G3330" s="12" t="s">
        <v>3726</v>
      </c>
      <c r="H3330" s="12" t="s">
        <v>3727</v>
      </c>
    </row>
    <row r="3331" spans="1:8" ht="21" customHeight="1" x14ac:dyDescent="0.25">
      <c r="A3331" s="13" t="s">
        <v>4841</v>
      </c>
      <c r="B3331" s="14" t="s">
        <v>4842</v>
      </c>
      <c r="C3331" s="66" t="s">
        <v>17</v>
      </c>
      <c r="D3331" s="66"/>
      <c r="E3331" s="13" t="s">
        <v>25</v>
      </c>
      <c r="F3331" s="15">
        <v>1.8444506000000001</v>
      </c>
      <c r="G3331" s="16">
        <v>31.99</v>
      </c>
      <c r="H3331" s="16">
        <f>TRUNC(TRUNC(F3331,8)*G3331,2)</f>
        <v>59</v>
      </c>
    </row>
    <row r="3332" spans="1:8" ht="15" customHeight="1" x14ac:dyDescent="0.25">
      <c r="A3332" s="13" t="s">
        <v>3899</v>
      </c>
      <c r="B3332" s="14" t="s">
        <v>3900</v>
      </c>
      <c r="C3332" s="66" t="s">
        <v>17</v>
      </c>
      <c r="D3332" s="66"/>
      <c r="E3332" s="13" t="s">
        <v>25</v>
      </c>
      <c r="F3332" s="15">
        <v>0.92222530000000003</v>
      </c>
      <c r="G3332" s="16">
        <v>24.37</v>
      </c>
      <c r="H3332" s="16">
        <f>TRUNC(TRUNC(F3332,8)*G3332,2)</f>
        <v>22.47</v>
      </c>
    </row>
    <row r="3333" spans="1:8" ht="18" customHeight="1" x14ac:dyDescent="0.25">
      <c r="A3333" s="8"/>
      <c r="B3333" s="8"/>
      <c r="C3333" s="8"/>
      <c r="D3333" s="8"/>
      <c r="E3333" s="8"/>
      <c r="F3333" s="67" t="s">
        <v>3875</v>
      </c>
      <c r="G3333" s="67"/>
      <c r="H3333" s="17">
        <f>SUM(H3331:H3332)</f>
        <v>81.47</v>
      </c>
    </row>
    <row r="3334" spans="1:8" ht="15" customHeight="1" x14ac:dyDescent="0.25">
      <c r="A3334" s="8"/>
      <c r="B3334" s="8"/>
      <c r="C3334" s="8"/>
      <c r="D3334" s="8"/>
      <c r="E3334" s="8"/>
      <c r="F3334" s="68" t="s">
        <v>3745</v>
      </c>
      <c r="G3334" s="68"/>
      <c r="H3334" s="4">
        <f>ROUND(SUM(H3329,H3333),2)</f>
        <v>770.17</v>
      </c>
    </row>
    <row r="3335" spans="1:8" ht="9.9499999999999993" customHeight="1" x14ac:dyDescent="0.25">
      <c r="A3335" s="8"/>
      <c r="B3335" s="8"/>
      <c r="C3335" s="8"/>
      <c r="D3335" s="8"/>
      <c r="E3335" s="8"/>
      <c r="F3335" s="62"/>
      <c r="G3335" s="62"/>
      <c r="H3335" s="62"/>
    </row>
    <row r="3336" spans="1:8" ht="20.100000000000001" customHeight="1" x14ac:dyDescent="0.25">
      <c r="A3336" s="63" t="s">
        <v>7513</v>
      </c>
      <c r="B3336" s="63"/>
      <c r="C3336" s="63"/>
      <c r="D3336" s="63"/>
      <c r="E3336" s="63"/>
      <c r="F3336" s="63"/>
      <c r="G3336" s="63"/>
      <c r="H3336" s="63"/>
    </row>
    <row r="3337" spans="1:8" ht="15" customHeight="1" x14ac:dyDescent="0.25">
      <c r="A3337" s="64" t="s">
        <v>3724</v>
      </c>
      <c r="B3337" s="64"/>
      <c r="C3337" s="65" t="s">
        <v>3</v>
      </c>
      <c r="D3337" s="65"/>
      <c r="E3337" s="12" t="s">
        <v>4</v>
      </c>
      <c r="F3337" s="12" t="s">
        <v>3725</v>
      </c>
      <c r="G3337" s="12" t="s">
        <v>3726</v>
      </c>
      <c r="H3337" s="12" t="s">
        <v>3727</v>
      </c>
    </row>
    <row r="3338" spans="1:8" ht="21" customHeight="1" x14ac:dyDescent="0.25">
      <c r="A3338" s="13" t="s">
        <v>3798</v>
      </c>
      <c r="B3338" s="14" t="s">
        <v>3799</v>
      </c>
      <c r="C3338" s="66" t="s">
        <v>17</v>
      </c>
      <c r="D3338" s="66"/>
      <c r="E3338" s="13" t="s">
        <v>25</v>
      </c>
      <c r="F3338" s="15">
        <v>1</v>
      </c>
      <c r="G3338" s="16">
        <v>4.5199999999999996</v>
      </c>
      <c r="H3338" s="16">
        <f t="shared" ref="H3338:H3343" si="24">TRUNC(TRUNC(F3338,8)*G3338,2)</f>
        <v>4.5199999999999996</v>
      </c>
    </row>
    <row r="3339" spans="1:8" ht="21" customHeight="1" x14ac:dyDescent="0.25">
      <c r="A3339" s="13" t="s">
        <v>6659</v>
      </c>
      <c r="B3339" s="14" t="s">
        <v>6660</v>
      </c>
      <c r="C3339" s="66" t="s">
        <v>17</v>
      </c>
      <c r="D3339" s="66"/>
      <c r="E3339" s="13" t="s">
        <v>25</v>
      </c>
      <c r="F3339" s="15">
        <v>1</v>
      </c>
      <c r="G3339" s="16">
        <v>1.31</v>
      </c>
      <c r="H3339" s="16">
        <f t="shared" si="24"/>
        <v>1.31</v>
      </c>
    </row>
    <row r="3340" spans="1:8" ht="21" customHeight="1" x14ac:dyDescent="0.25">
      <c r="A3340" s="13" t="s">
        <v>3754</v>
      </c>
      <c r="B3340" s="14" t="s">
        <v>3755</v>
      </c>
      <c r="C3340" s="66" t="s">
        <v>17</v>
      </c>
      <c r="D3340" s="66"/>
      <c r="E3340" s="13" t="s">
        <v>25</v>
      </c>
      <c r="F3340" s="15">
        <v>1</v>
      </c>
      <c r="G3340" s="16">
        <v>1.43</v>
      </c>
      <c r="H3340" s="16">
        <f t="shared" si="24"/>
        <v>1.43</v>
      </c>
    </row>
    <row r="3341" spans="1:8" ht="21" customHeight="1" x14ac:dyDescent="0.25">
      <c r="A3341" s="13" t="s">
        <v>6661</v>
      </c>
      <c r="B3341" s="14" t="s">
        <v>6662</v>
      </c>
      <c r="C3341" s="66" t="s">
        <v>17</v>
      </c>
      <c r="D3341" s="66"/>
      <c r="E3341" s="13" t="s">
        <v>25</v>
      </c>
      <c r="F3341" s="15">
        <v>1</v>
      </c>
      <c r="G3341" s="16">
        <v>0.78</v>
      </c>
      <c r="H3341" s="16">
        <f t="shared" si="24"/>
        <v>0.78</v>
      </c>
    </row>
    <row r="3342" spans="1:8" ht="21" customHeight="1" x14ac:dyDescent="0.25">
      <c r="A3342" s="13" t="s">
        <v>3758</v>
      </c>
      <c r="B3342" s="14" t="s">
        <v>3759</v>
      </c>
      <c r="C3342" s="66" t="s">
        <v>17</v>
      </c>
      <c r="D3342" s="66"/>
      <c r="E3342" s="13" t="s">
        <v>25</v>
      </c>
      <c r="F3342" s="15">
        <v>1</v>
      </c>
      <c r="G3342" s="16">
        <v>0.08</v>
      </c>
      <c r="H3342" s="16">
        <f t="shared" si="24"/>
        <v>0.08</v>
      </c>
    </row>
    <row r="3343" spans="1:8" ht="21" customHeight="1" x14ac:dyDescent="0.25">
      <c r="A3343" s="13" t="s">
        <v>3804</v>
      </c>
      <c r="B3343" s="14" t="s">
        <v>3805</v>
      </c>
      <c r="C3343" s="66" t="s">
        <v>17</v>
      </c>
      <c r="D3343" s="66"/>
      <c r="E3343" s="13" t="s">
        <v>25</v>
      </c>
      <c r="F3343" s="15">
        <v>1</v>
      </c>
      <c r="G3343" s="16">
        <v>0.85</v>
      </c>
      <c r="H3343" s="16">
        <f t="shared" si="24"/>
        <v>0.85</v>
      </c>
    </row>
    <row r="3344" spans="1:8" ht="15" customHeight="1" x14ac:dyDescent="0.25">
      <c r="A3344" s="8"/>
      <c r="B3344" s="8"/>
      <c r="C3344" s="8"/>
      <c r="D3344" s="8"/>
      <c r="E3344" s="8"/>
      <c r="F3344" s="67" t="s">
        <v>3736</v>
      </c>
      <c r="G3344" s="67"/>
      <c r="H3344" s="17">
        <f>SUM(H3338:H3343)</f>
        <v>8.9699999999999989</v>
      </c>
    </row>
    <row r="3345" spans="1:8" ht="15" customHeight="1" x14ac:dyDescent="0.25">
      <c r="A3345" s="64" t="s">
        <v>3737</v>
      </c>
      <c r="B3345" s="64"/>
      <c r="C3345" s="65" t="s">
        <v>3</v>
      </c>
      <c r="D3345" s="65"/>
      <c r="E3345" s="12" t="s">
        <v>4</v>
      </c>
      <c r="F3345" s="12" t="s">
        <v>3725</v>
      </c>
      <c r="G3345" s="12" t="s">
        <v>3726</v>
      </c>
      <c r="H3345" s="12" t="s">
        <v>3727</v>
      </c>
    </row>
    <row r="3346" spans="1:8" ht="15" customHeight="1" x14ac:dyDescent="0.25">
      <c r="A3346" s="13" t="s">
        <v>7147</v>
      </c>
      <c r="B3346" s="14" t="s">
        <v>7148</v>
      </c>
      <c r="C3346" s="66" t="s">
        <v>17</v>
      </c>
      <c r="D3346" s="66"/>
      <c r="E3346" s="13" t="s">
        <v>25</v>
      </c>
      <c r="F3346" s="15">
        <v>1</v>
      </c>
      <c r="G3346" s="16">
        <v>16.25</v>
      </c>
      <c r="H3346" s="16">
        <f>TRUNC(TRUNC(F3346,8)*G3346,2)</f>
        <v>16.25</v>
      </c>
    </row>
    <row r="3347" spans="1:8" ht="15" customHeight="1" x14ac:dyDescent="0.25">
      <c r="A3347" s="8"/>
      <c r="B3347" s="8"/>
      <c r="C3347" s="8"/>
      <c r="D3347" s="8"/>
      <c r="E3347" s="8"/>
      <c r="F3347" s="67" t="s">
        <v>3740</v>
      </c>
      <c r="G3347" s="67"/>
      <c r="H3347" s="17">
        <f>SUM(H3346:H3346)</f>
        <v>16.25</v>
      </c>
    </row>
    <row r="3348" spans="1:8" ht="15" customHeight="1" x14ac:dyDescent="0.25">
      <c r="A3348" s="64" t="s">
        <v>3741</v>
      </c>
      <c r="B3348" s="64"/>
      <c r="C3348" s="65" t="s">
        <v>3</v>
      </c>
      <c r="D3348" s="65"/>
      <c r="E3348" s="12" t="s">
        <v>4</v>
      </c>
      <c r="F3348" s="12" t="s">
        <v>3725</v>
      </c>
      <c r="G3348" s="12" t="s">
        <v>3726</v>
      </c>
      <c r="H3348" s="12" t="s">
        <v>3727</v>
      </c>
    </row>
    <row r="3349" spans="1:8" ht="21" customHeight="1" x14ac:dyDescent="0.25">
      <c r="A3349" s="13" t="s">
        <v>7514</v>
      </c>
      <c r="B3349" s="14" t="s">
        <v>7515</v>
      </c>
      <c r="C3349" s="66" t="s">
        <v>17</v>
      </c>
      <c r="D3349" s="66"/>
      <c r="E3349" s="13" t="s">
        <v>25</v>
      </c>
      <c r="F3349" s="15">
        <v>1</v>
      </c>
      <c r="G3349" s="16">
        <v>0.08</v>
      </c>
      <c r="H3349" s="16">
        <f>TRUNC(TRUNC(F3349,8)*G3349,2)</f>
        <v>0.08</v>
      </c>
    </row>
    <row r="3350" spans="1:8" ht="15" customHeight="1" x14ac:dyDescent="0.25">
      <c r="A3350" s="8"/>
      <c r="B3350" s="8"/>
      <c r="C3350" s="8"/>
      <c r="D3350" s="8"/>
      <c r="E3350" s="8"/>
      <c r="F3350" s="67" t="s">
        <v>3744</v>
      </c>
      <c r="G3350" s="67"/>
      <c r="H3350" s="17">
        <f>SUM(H3349:H3349)</f>
        <v>0.08</v>
      </c>
    </row>
    <row r="3351" spans="1:8" ht="15" customHeight="1" x14ac:dyDescent="0.25">
      <c r="A3351" s="8"/>
      <c r="B3351" s="8"/>
      <c r="C3351" s="8"/>
      <c r="D3351" s="8"/>
      <c r="E3351" s="8"/>
      <c r="F3351" s="68" t="s">
        <v>3745</v>
      </c>
      <c r="G3351" s="68"/>
      <c r="H3351" s="4">
        <f>ROUND(SUM(H3344,H3347,H3350),2)</f>
        <v>25.3</v>
      </c>
    </row>
    <row r="3352" spans="1:8" ht="9.9499999999999993" customHeight="1" x14ac:dyDescent="0.25">
      <c r="A3352" s="8"/>
      <c r="B3352" s="8"/>
      <c r="C3352" s="8"/>
      <c r="D3352" s="8"/>
      <c r="E3352" s="8"/>
      <c r="F3352" s="62"/>
      <c r="G3352" s="62"/>
      <c r="H3352" s="62"/>
    </row>
    <row r="3353" spans="1:8" ht="20.100000000000001" customHeight="1" x14ac:dyDescent="0.25">
      <c r="A3353" s="63" t="s">
        <v>7516</v>
      </c>
      <c r="B3353" s="63"/>
      <c r="C3353" s="63"/>
      <c r="D3353" s="63"/>
      <c r="E3353" s="63"/>
      <c r="F3353" s="63"/>
      <c r="G3353" s="63"/>
      <c r="H3353" s="63"/>
    </row>
    <row r="3354" spans="1:8" ht="15" customHeight="1" x14ac:dyDescent="0.25">
      <c r="A3354" s="64" t="s">
        <v>3865</v>
      </c>
      <c r="B3354" s="64"/>
      <c r="C3354" s="65" t="s">
        <v>3</v>
      </c>
      <c r="D3354" s="65"/>
      <c r="E3354" s="12" t="s">
        <v>4</v>
      </c>
      <c r="F3354" s="12" t="s">
        <v>3725</v>
      </c>
      <c r="G3354" s="12" t="s">
        <v>3726</v>
      </c>
      <c r="H3354" s="12" t="s">
        <v>3727</v>
      </c>
    </row>
    <row r="3355" spans="1:8" ht="45.95" customHeight="1" x14ac:dyDescent="0.25">
      <c r="A3355" s="13" t="s">
        <v>7517</v>
      </c>
      <c r="B3355" s="14" t="s">
        <v>7518</v>
      </c>
      <c r="C3355" s="66" t="s">
        <v>17</v>
      </c>
      <c r="D3355" s="66"/>
      <c r="E3355" s="13" t="s">
        <v>3868</v>
      </c>
      <c r="F3355" s="15">
        <v>3.8199999999999998E-2</v>
      </c>
      <c r="G3355" s="16">
        <v>45.83</v>
      </c>
      <c r="H3355" s="16">
        <f>TRUNC(TRUNC(F3355,8)*G3355,2)</f>
        <v>1.75</v>
      </c>
    </row>
    <row r="3356" spans="1:8" ht="45.95" customHeight="1" x14ac:dyDescent="0.25">
      <c r="A3356" s="13" t="s">
        <v>7519</v>
      </c>
      <c r="B3356" s="14" t="s">
        <v>7520</v>
      </c>
      <c r="C3356" s="66" t="s">
        <v>17</v>
      </c>
      <c r="D3356" s="66"/>
      <c r="E3356" s="13" t="s">
        <v>3829</v>
      </c>
      <c r="F3356" s="15">
        <v>1.5699999999999999E-2</v>
      </c>
      <c r="G3356" s="16">
        <v>102.09</v>
      </c>
      <c r="H3356" s="16">
        <f>TRUNC(TRUNC(F3356,8)*G3356,2)</f>
        <v>1.6</v>
      </c>
    </row>
    <row r="3357" spans="1:8" ht="18" customHeight="1" x14ac:dyDescent="0.25">
      <c r="A3357" s="8"/>
      <c r="B3357" s="8"/>
      <c r="C3357" s="8"/>
      <c r="D3357" s="8"/>
      <c r="E3357" s="8"/>
      <c r="F3357" s="67" t="s">
        <v>3871</v>
      </c>
      <c r="G3357" s="67"/>
      <c r="H3357" s="17">
        <f>SUM(H3355:H3356)</f>
        <v>3.35</v>
      </c>
    </row>
    <row r="3358" spans="1:8" ht="15" customHeight="1" x14ac:dyDescent="0.25">
      <c r="A3358" s="64" t="s">
        <v>3887</v>
      </c>
      <c r="B3358" s="64"/>
      <c r="C3358" s="65" t="s">
        <v>3</v>
      </c>
      <c r="D3358" s="65"/>
      <c r="E3358" s="12" t="s">
        <v>4</v>
      </c>
      <c r="F3358" s="12" t="s">
        <v>3725</v>
      </c>
      <c r="G3358" s="12" t="s">
        <v>3726</v>
      </c>
      <c r="H3358" s="12" t="s">
        <v>3727</v>
      </c>
    </row>
    <row r="3359" spans="1:8" ht="21" customHeight="1" x14ac:dyDescent="0.25">
      <c r="A3359" s="13" t="s">
        <v>7521</v>
      </c>
      <c r="B3359" s="14" t="s">
        <v>7522</v>
      </c>
      <c r="C3359" s="66" t="s">
        <v>17</v>
      </c>
      <c r="D3359" s="66"/>
      <c r="E3359" s="13" t="s">
        <v>7523</v>
      </c>
      <c r="F3359" s="15">
        <v>0.16</v>
      </c>
      <c r="G3359" s="16">
        <v>119.79</v>
      </c>
      <c r="H3359" s="16">
        <f>TRUNC(TRUNC(F3359,8)*G3359,2)</f>
        <v>19.16</v>
      </c>
    </row>
    <row r="3360" spans="1:8" ht="15" customHeight="1" x14ac:dyDescent="0.25">
      <c r="A3360" s="8"/>
      <c r="B3360" s="8"/>
      <c r="C3360" s="8"/>
      <c r="D3360" s="8"/>
      <c r="E3360" s="8"/>
      <c r="F3360" s="67" t="s">
        <v>3896</v>
      </c>
      <c r="G3360" s="67"/>
      <c r="H3360" s="17">
        <f>SUM(H3359:H3359)</f>
        <v>19.16</v>
      </c>
    </row>
    <row r="3361" spans="1:8" ht="15" customHeight="1" x14ac:dyDescent="0.25">
      <c r="A3361" s="64" t="s">
        <v>3872</v>
      </c>
      <c r="B3361" s="64"/>
      <c r="C3361" s="65" t="s">
        <v>3</v>
      </c>
      <c r="D3361" s="65"/>
      <c r="E3361" s="12" t="s">
        <v>4</v>
      </c>
      <c r="F3361" s="12" t="s">
        <v>3725</v>
      </c>
      <c r="G3361" s="12" t="s">
        <v>3726</v>
      </c>
      <c r="H3361" s="12" t="s">
        <v>3727</v>
      </c>
    </row>
    <row r="3362" spans="1:8" ht="21" customHeight="1" x14ac:dyDescent="0.25">
      <c r="A3362" s="13" t="s">
        <v>7524</v>
      </c>
      <c r="B3362" s="14" t="s">
        <v>7525</v>
      </c>
      <c r="C3362" s="66" t="s">
        <v>17</v>
      </c>
      <c r="D3362" s="66"/>
      <c r="E3362" s="13" t="s">
        <v>25</v>
      </c>
      <c r="F3362" s="15">
        <v>5.3900000000000003E-2</v>
      </c>
      <c r="G3362" s="16">
        <v>36.1</v>
      </c>
      <c r="H3362" s="16">
        <f>TRUNC(TRUNC(F3362,8)*G3362,2)</f>
        <v>1.94</v>
      </c>
    </row>
    <row r="3363" spans="1:8" ht="15" customHeight="1" x14ac:dyDescent="0.25">
      <c r="A3363" s="13" t="s">
        <v>3899</v>
      </c>
      <c r="B3363" s="14" t="s">
        <v>3900</v>
      </c>
      <c r="C3363" s="66" t="s">
        <v>17</v>
      </c>
      <c r="D3363" s="66"/>
      <c r="E3363" s="13" t="s">
        <v>25</v>
      </c>
      <c r="F3363" s="15">
        <v>5.3499999999999999E-2</v>
      </c>
      <c r="G3363" s="16">
        <v>24.37</v>
      </c>
      <c r="H3363" s="16">
        <f>TRUNC(TRUNC(F3363,8)*G3363,2)</f>
        <v>1.3</v>
      </c>
    </row>
    <row r="3364" spans="1:8" ht="18" customHeight="1" x14ac:dyDescent="0.25">
      <c r="A3364" s="8"/>
      <c r="B3364" s="8"/>
      <c r="C3364" s="8"/>
      <c r="D3364" s="8"/>
      <c r="E3364" s="8"/>
      <c r="F3364" s="67" t="s">
        <v>3875</v>
      </c>
      <c r="G3364" s="67"/>
      <c r="H3364" s="17">
        <f>SUM(H3362:H3363)</f>
        <v>3.24</v>
      </c>
    </row>
    <row r="3365" spans="1:8" ht="15" customHeight="1" x14ac:dyDescent="0.25">
      <c r="A3365" s="8"/>
      <c r="B3365" s="8"/>
      <c r="C3365" s="8"/>
      <c r="D3365" s="8"/>
      <c r="E3365" s="8"/>
      <c r="F3365" s="68" t="s">
        <v>3745</v>
      </c>
      <c r="G3365" s="68"/>
      <c r="H3365" s="4">
        <f>ROUND(SUM(H3357,H3360,H3364),2)</f>
        <v>25.75</v>
      </c>
    </row>
    <row r="3366" spans="1:8" ht="9.9499999999999993" customHeight="1" x14ac:dyDescent="0.25">
      <c r="A3366" s="8"/>
      <c r="B3366" s="8"/>
      <c r="C3366" s="8"/>
      <c r="D3366" s="8"/>
      <c r="E3366" s="8"/>
      <c r="F3366" s="62"/>
      <c r="G3366" s="62"/>
      <c r="H3366" s="62"/>
    </row>
    <row r="3367" spans="1:8" ht="20.100000000000001" customHeight="1" x14ac:dyDescent="0.25">
      <c r="A3367" s="63" t="s">
        <v>5916</v>
      </c>
      <c r="B3367" s="63"/>
      <c r="C3367" s="63"/>
      <c r="D3367" s="63"/>
      <c r="E3367" s="63"/>
      <c r="F3367" s="63"/>
      <c r="G3367" s="63"/>
      <c r="H3367" s="63"/>
    </row>
    <row r="3368" spans="1:8" ht="15" customHeight="1" x14ac:dyDescent="0.25">
      <c r="A3368" s="64" t="s">
        <v>3887</v>
      </c>
      <c r="B3368" s="64"/>
      <c r="C3368" s="65" t="s">
        <v>3</v>
      </c>
      <c r="D3368" s="65"/>
      <c r="E3368" s="12" t="s">
        <v>4</v>
      </c>
      <c r="F3368" s="12" t="s">
        <v>3725</v>
      </c>
      <c r="G3368" s="12" t="s">
        <v>3726</v>
      </c>
      <c r="H3368" s="12" t="s">
        <v>3727</v>
      </c>
    </row>
    <row r="3369" spans="1:8" ht="15" customHeight="1" x14ac:dyDescent="0.25">
      <c r="A3369" s="13" t="s">
        <v>4405</v>
      </c>
      <c r="B3369" s="14" t="s">
        <v>4406</v>
      </c>
      <c r="C3369" s="66" t="s">
        <v>17</v>
      </c>
      <c r="D3369" s="66"/>
      <c r="E3369" s="13" t="s">
        <v>61</v>
      </c>
      <c r="F3369" s="15">
        <v>9.9000000000000008E-3</v>
      </c>
      <c r="G3369" s="16">
        <v>63.09</v>
      </c>
      <c r="H3369" s="16">
        <f>TRUNC(TRUNC(F3369,8)*G3369,2)</f>
        <v>0.62</v>
      </c>
    </row>
    <row r="3370" spans="1:8" ht="21" customHeight="1" x14ac:dyDescent="0.25">
      <c r="A3370" s="13" t="s">
        <v>5917</v>
      </c>
      <c r="B3370" s="14" t="s">
        <v>5918</v>
      </c>
      <c r="C3370" s="66" t="s">
        <v>17</v>
      </c>
      <c r="D3370" s="66"/>
      <c r="E3370" s="13" t="s">
        <v>61</v>
      </c>
      <c r="F3370" s="15">
        <v>1</v>
      </c>
      <c r="G3370" s="16">
        <v>2.0699999999999998</v>
      </c>
      <c r="H3370" s="16">
        <f>TRUNC(TRUNC(F3370,8)*G3370,2)</f>
        <v>2.0699999999999998</v>
      </c>
    </row>
    <row r="3371" spans="1:8" ht="15" customHeight="1" x14ac:dyDescent="0.25">
      <c r="A3371" s="13" t="s">
        <v>4386</v>
      </c>
      <c r="B3371" s="14" t="s">
        <v>4387</v>
      </c>
      <c r="C3371" s="66" t="s">
        <v>17</v>
      </c>
      <c r="D3371" s="66"/>
      <c r="E3371" s="13" t="s">
        <v>61</v>
      </c>
      <c r="F3371" s="15">
        <v>7.1000000000000004E-3</v>
      </c>
      <c r="G3371" s="16">
        <v>1.9</v>
      </c>
      <c r="H3371" s="16">
        <f>TRUNC(TRUNC(F3371,8)*G3371,2)</f>
        <v>0.01</v>
      </c>
    </row>
    <row r="3372" spans="1:8" ht="21" customHeight="1" x14ac:dyDescent="0.25">
      <c r="A3372" s="13" t="s">
        <v>4409</v>
      </c>
      <c r="B3372" s="14" t="s">
        <v>4410</v>
      </c>
      <c r="C3372" s="66" t="s">
        <v>17</v>
      </c>
      <c r="D3372" s="66"/>
      <c r="E3372" s="13" t="s">
        <v>61</v>
      </c>
      <c r="F3372" s="15">
        <v>1.4999999999999999E-2</v>
      </c>
      <c r="G3372" s="16">
        <v>71.48</v>
      </c>
      <c r="H3372" s="16">
        <f>TRUNC(TRUNC(F3372,8)*G3372,2)</f>
        <v>1.07</v>
      </c>
    </row>
    <row r="3373" spans="1:8" ht="15" customHeight="1" x14ac:dyDescent="0.25">
      <c r="A3373" s="8"/>
      <c r="B3373" s="8"/>
      <c r="C3373" s="8"/>
      <c r="D3373" s="8"/>
      <c r="E3373" s="8"/>
      <c r="F3373" s="67" t="s">
        <v>3896</v>
      </c>
      <c r="G3373" s="67"/>
      <c r="H3373" s="17">
        <f>SUM(H3369:H3372)</f>
        <v>3.7699999999999996</v>
      </c>
    </row>
    <row r="3374" spans="1:8" ht="15" customHeight="1" x14ac:dyDescent="0.25">
      <c r="A3374" s="64" t="s">
        <v>3872</v>
      </c>
      <c r="B3374" s="64"/>
      <c r="C3374" s="65" t="s">
        <v>3</v>
      </c>
      <c r="D3374" s="65"/>
      <c r="E3374" s="12" t="s">
        <v>4</v>
      </c>
      <c r="F3374" s="12" t="s">
        <v>3725</v>
      </c>
      <c r="G3374" s="12" t="s">
        <v>3726</v>
      </c>
      <c r="H3374" s="12" t="s">
        <v>3727</v>
      </c>
    </row>
    <row r="3375" spans="1:8" ht="21" customHeight="1" x14ac:dyDescent="0.25">
      <c r="A3375" s="13" t="s">
        <v>3936</v>
      </c>
      <c r="B3375" s="14" t="s">
        <v>3937</v>
      </c>
      <c r="C3375" s="66" t="s">
        <v>17</v>
      </c>
      <c r="D3375" s="66"/>
      <c r="E3375" s="13" t="s">
        <v>25</v>
      </c>
      <c r="F3375" s="15">
        <v>0.127</v>
      </c>
      <c r="G3375" s="16">
        <v>24.57</v>
      </c>
      <c r="H3375" s="16">
        <f>TRUNC(TRUNC(F3375,8)*G3375,2)</f>
        <v>3.12</v>
      </c>
    </row>
    <row r="3376" spans="1:8" ht="21" customHeight="1" x14ac:dyDescent="0.25">
      <c r="A3376" s="13" t="s">
        <v>3938</v>
      </c>
      <c r="B3376" s="14" t="s">
        <v>3939</v>
      </c>
      <c r="C3376" s="66" t="s">
        <v>17</v>
      </c>
      <c r="D3376" s="66"/>
      <c r="E3376" s="13" t="s">
        <v>25</v>
      </c>
      <c r="F3376" s="15">
        <v>0.127</v>
      </c>
      <c r="G3376" s="16">
        <v>32.799999999999997</v>
      </c>
      <c r="H3376" s="16">
        <f>TRUNC(TRUNC(F3376,8)*G3376,2)</f>
        <v>4.16</v>
      </c>
    </row>
    <row r="3377" spans="1:8" ht="18" customHeight="1" x14ac:dyDescent="0.25">
      <c r="A3377" s="8"/>
      <c r="B3377" s="8"/>
      <c r="C3377" s="8"/>
      <c r="D3377" s="8"/>
      <c r="E3377" s="8"/>
      <c r="F3377" s="67" t="s">
        <v>3875</v>
      </c>
      <c r="G3377" s="67"/>
      <c r="H3377" s="17">
        <f>SUM(H3375:H3376)</f>
        <v>7.28</v>
      </c>
    </row>
    <row r="3378" spans="1:8" ht="15" customHeight="1" x14ac:dyDescent="0.25">
      <c r="A3378" s="8"/>
      <c r="B3378" s="8"/>
      <c r="C3378" s="8"/>
      <c r="D3378" s="8"/>
      <c r="E3378" s="8"/>
      <c r="F3378" s="68" t="s">
        <v>3745</v>
      </c>
      <c r="G3378" s="68"/>
      <c r="H3378" s="4">
        <f>ROUND(SUM(H3373,H3377),2)</f>
        <v>11.05</v>
      </c>
    </row>
    <row r="3379" spans="1:8" ht="9.9499999999999993" customHeight="1" x14ac:dyDescent="0.25">
      <c r="A3379" s="8"/>
      <c r="B3379" s="8"/>
      <c r="C3379" s="8"/>
      <c r="D3379" s="8"/>
      <c r="E3379" s="8"/>
      <c r="F3379" s="62"/>
      <c r="G3379" s="62"/>
      <c r="H3379" s="62"/>
    </row>
    <row r="3380" spans="1:8" ht="20.100000000000001" customHeight="1" x14ac:dyDescent="0.25">
      <c r="A3380" s="63" t="s">
        <v>5092</v>
      </c>
      <c r="B3380" s="63"/>
      <c r="C3380" s="63"/>
      <c r="D3380" s="63"/>
      <c r="E3380" s="63"/>
      <c r="F3380" s="63"/>
      <c r="G3380" s="63"/>
      <c r="H3380" s="63"/>
    </row>
    <row r="3381" spans="1:8" ht="15" customHeight="1" x14ac:dyDescent="0.25">
      <c r="A3381" s="64" t="s">
        <v>3887</v>
      </c>
      <c r="B3381" s="64"/>
      <c r="C3381" s="65" t="s">
        <v>3</v>
      </c>
      <c r="D3381" s="65"/>
      <c r="E3381" s="12" t="s">
        <v>4</v>
      </c>
      <c r="F3381" s="12" t="s">
        <v>3725</v>
      </c>
      <c r="G3381" s="12" t="s">
        <v>3726</v>
      </c>
      <c r="H3381" s="12" t="s">
        <v>3727</v>
      </c>
    </row>
    <row r="3382" spans="1:8" ht="15" customHeight="1" x14ac:dyDescent="0.25">
      <c r="A3382" s="13" t="s">
        <v>4405</v>
      </c>
      <c r="B3382" s="14" t="s">
        <v>4406</v>
      </c>
      <c r="C3382" s="66" t="s">
        <v>17</v>
      </c>
      <c r="D3382" s="66"/>
      <c r="E3382" s="13" t="s">
        <v>61</v>
      </c>
      <c r="F3382" s="15">
        <v>9.9000000000000008E-3</v>
      </c>
      <c r="G3382" s="16">
        <v>63.09</v>
      </c>
      <c r="H3382" s="16">
        <f>TRUNC(TRUNC(F3382,8)*G3382,2)</f>
        <v>0.62</v>
      </c>
    </row>
    <row r="3383" spans="1:8" ht="21" customHeight="1" x14ac:dyDescent="0.25">
      <c r="A3383" s="13" t="s">
        <v>5093</v>
      </c>
      <c r="B3383" s="14" t="s">
        <v>5094</v>
      </c>
      <c r="C3383" s="66" t="s">
        <v>17</v>
      </c>
      <c r="D3383" s="66"/>
      <c r="E3383" s="13" t="s">
        <v>61</v>
      </c>
      <c r="F3383" s="15">
        <v>1</v>
      </c>
      <c r="G3383" s="16">
        <v>1.86</v>
      </c>
      <c r="H3383" s="16">
        <f>TRUNC(TRUNC(F3383,8)*G3383,2)</f>
        <v>1.86</v>
      </c>
    </row>
    <row r="3384" spans="1:8" ht="15" customHeight="1" x14ac:dyDescent="0.25">
      <c r="A3384" s="13" t="s">
        <v>4386</v>
      </c>
      <c r="B3384" s="14" t="s">
        <v>4387</v>
      </c>
      <c r="C3384" s="66" t="s">
        <v>17</v>
      </c>
      <c r="D3384" s="66"/>
      <c r="E3384" s="13" t="s">
        <v>61</v>
      </c>
      <c r="F3384" s="15">
        <v>7.1000000000000004E-3</v>
      </c>
      <c r="G3384" s="16">
        <v>1.9</v>
      </c>
      <c r="H3384" s="16">
        <f>TRUNC(TRUNC(F3384,8)*G3384,2)</f>
        <v>0.01</v>
      </c>
    </row>
    <row r="3385" spans="1:8" ht="21" customHeight="1" x14ac:dyDescent="0.25">
      <c r="A3385" s="13" t="s">
        <v>4409</v>
      </c>
      <c r="B3385" s="14" t="s">
        <v>4410</v>
      </c>
      <c r="C3385" s="66" t="s">
        <v>17</v>
      </c>
      <c r="D3385" s="66"/>
      <c r="E3385" s="13" t="s">
        <v>61</v>
      </c>
      <c r="F3385" s="15">
        <v>1.4999999999999999E-2</v>
      </c>
      <c r="G3385" s="16">
        <v>71.48</v>
      </c>
      <c r="H3385" s="16">
        <f>TRUNC(TRUNC(F3385,8)*G3385,2)</f>
        <v>1.07</v>
      </c>
    </row>
    <row r="3386" spans="1:8" ht="15" customHeight="1" x14ac:dyDescent="0.25">
      <c r="A3386" s="8"/>
      <c r="B3386" s="8"/>
      <c r="C3386" s="8"/>
      <c r="D3386" s="8"/>
      <c r="E3386" s="8"/>
      <c r="F3386" s="67" t="s">
        <v>3896</v>
      </c>
      <c r="G3386" s="67"/>
      <c r="H3386" s="17">
        <f>SUM(H3382:H3385)</f>
        <v>3.5599999999999996</v>
      </c>
    </row>
    <row r="3387" spans="1:8" ht="15" customHeight="1" x14ac:dyDescent="0.25">
      <c r="A3387" s="64" t="s">
        <v>3872</v>
      </c>
      <c r="B3387" s="64"/>
      <c r="C3387" s="65" t="s">
        <v>3</v>
      </c>
      <c r="D3387" s="65"/>
      <c r="E3387" s="12" t="s">
        <v>4</v>
      </c>
      <c r="F3387" s="12" t="s">
        <v>3725</v>
      </c>
      <c r="G3387" s="12" t="s">
        <v>3726</v>
      </c>
      <c r="H3387" s="12" t="s">
        <v>3727</v>
      </c>
    </row>
    <row r="3388" spans="1:8" ht="21" customHeight="1" x14ac:dyDescent="0.25">
      <c r="A3388" s="13" t="s">
        <v>3936</v>
      </c>
      <c r="B3388" s="14" t="s">
        <v>3937</v>
      </c>
      <c r="C3388" s="66" t="s">
        <v>17</v>
      </c>
      <c r="D3388" s="66"/>
      <c r="E3388" s="13" t="s">
        <v>25</v>
      </c>
      <c r="F3388" s="15">
        <v>0.127</v>
      </c>
      <c r="G3388" s="16">
        <v>24.57</v>
      </c>
      <c r="H3388" s="16">
        <f>TRUNC(TRUNC(F3388,8)*G3388,2)</f>
        <v>3.12</v>
      </c>
    </row>
    <row r="3389" spans="1:8" ht="21" customHeight="1" x14ac:dyDescent="0.25">
      <c r="A3389" s="13" t="s">
        <v>3938</v>
      </c>
      <c r="B3389" s="14" t="s">
        <v>3939</v>
      </c>
      <c r="C3389" s="66" t="s">
        <v>17</v>
      </c>
      <c r="D3389" s="66"/>
      <c r="E3389" s="13" t="s">
        <v>25</v>
      </c>
      <c r="F3389" s="15">
        <v>0.127</v>
      </c>
      <c r="G3389" s="16">
        <v>32.799999999999997</v>
      </c>
      <c r="H3389" s="16">
        <f>TRUNC(TRUNC(F3389,8)*G3389,2)</f>
        <v>4.16</v>
      </c>
    </row>
    <row r="3390" spans="1:8" ht="18" customHeight="1" x14ac:dyDescent="0.25">
      <c r="A3390" s="8"/>
      <c r="B3390" s="8"/>
      <c r="C3390" s="8"/>
      <c r="D3390" s="8"/>
      <c r="E3390" s="8"/>
      <c r="F3390" s="67" t="s">
        <v>3875</v>
      </c>
      <c r="G3390" s="67"/>
      <c r="H3390" s="17">
        <f>SUM(H3388:H3389)</f>
        <v>7.28</v>
      </c>
    </row>
    <row r="3391" spans="1:8" ht="15" customHeight="1" x14ac:dyDescent="0.25">
      <c r="A3391" s="8"/>
      <c r="B3391" s="8"/>
      <c r="C3391" s="8"/>
      <c r="D3391" s="8"/>
      <c r="E3391" s="8"/>
      <c r="F3391" s="68" t="s">
        <v>3745</v>
      </c>
      <c r="G3391" s="68"/>
      <c r="H3391" s="4">
        <f>ROUND(SUM(H3386,H3390),2)</f>
        <v>10.84</v>
      </c>
    </row>
    <row r="3392" spans="1:8" ht="9.9499999999999993" customHeight="1" x14ac:dyDescent="0.25">
      <c r="A3392" s="8"/>
      <c r="B3392" s="8"/>
      <c r="C3392" s="8"/>
      <c r="D3392" s="8"/>
      <c r="E3392" s="8"/>
      <c r="F3392" s="62"/>
      <c r="G3392" s="62"/>
      <c r="H3392" s="62"/>
    </row>
    <row r="3393" spans="1:8" ht="20.100000000000001" customHeight="1" x14ac:dyDescent="0.25">
      <c r="A3393" s="63" t="s">
        <v>5095</v>
      </c>
      <c r="B3393" s="63"/>
      <c r="C3393" s="63"/>
      <c r="D3393" s="63"/>
      <c r="E3393" s="63"/>
      <c r="F3393" s="63"/>
      <c r="G3393" s="63"/>
      <c r="H3393" s="63"/>
    </row>
    <row r="3394" spans="1:8" ht="15" customHeight="1" x14ac:dyDescent="0.25">
      <c r="A3394" s="64" t="s">
        <v>3887</v>
      </c>
      <c r="B3394" s="64"/>
      <c r="C3394" s="65" t="s">
        <v>3</v>
      </c>
      <c r="D3394" s="65"/>
      <c r="E3394" s="12" t="s">
        <v>4</v>
      </c>
      <c r="F3394" s="12" t="s">
        <v>3725</v>
      </c>
      <c r="G3394" s="12" t="s">
        <v>3726</v>
      </c>
      <c r="H3394" s="12" t="s">
        <v>3727</v>
      </c>
    </row>
    <row r="3395" spans="1:8" ht="21" customHeight="1" x14ac:dyDescent="0.25">
      <c r="A3395" s="13" t="s">
        <v>5088</v>
      </c>
      <c r="B3395" s="14" t="s">
        <v>5089</v>
      </c>
      <c r="C3395" s="66" t="s">
        <v>17</v>
      </c>
      <c r="D3395" s="66"/>
      <c r="E3395" s="13" t="s">
        <v>61</v>
      </c>
      <c r="F3395" s="15">
        <v>2</v>
      </c>
      <c r="G3395" s="16">
        <v>1.75</v>
      </c>
      <c r="H3395" s="16">
        <f>TRUNC(TRUNC(F3395,8)*G3395,2)</f>
        <v>3.5</v>
      </c>
    </row>
    <row r="3396" spans="1:8" ht="21" customHeight="1" x14ac:dyDescent="0.25">
      <c r="A3396" s="13" t="s">
        <v>5096</v>
      </c>
      <c r="B3396" s="14" t="s">
        <v>5097</v>
      </c>
      <c r="C3396" s="66" t="s">
        <v>17</v>
      </c>
      <c r="D3396" s="66"/>
      <c r="E3396" s="13" t="s">
        <v>61</v>
      </c>
      <c r="F3396" s="15">
        <v>1</v>
      </c>
      <c r="G3396" s="16">
        <v>2.7</v>
      </c>
      <c r="H3396" s="16">
        <f>TRUNC(TRUNC(F3396,8)*G3396,2)</f>
        <v>2.7</v>
      </c>
    </row>
    <row r="3397" spans="1:8" ht="29.1" customHeight="1" x14ac:dyDescent="0.25">
      <c r="A3397" s="13" t="s">
        <v>4492</v>
      </c>
      <c r="B3397" s="14" t="s">
        <v>4493</v>
      </c>
      <c r="C3397" s="66" t="s">
        <v>17</v>
      </c>
      <c r="D3397" s="66"/>
      <c r="E3397" s="13" t="s">
        <v>61</v>
      </c>
      <c r="F3397" s="15">
        <v>0.05</v>
      </c>
      <c r="G3397" s="16">
        <v>26.04</v>
      </c>
      <c r="H3397" s="16">
        <f>TRUNC(TRUNC(F3397,8)*G3397,2)</f>
        <v>1.3</v>
      </c>
    </row>
    <row r="3398" spans="1:8" ht="15" customHeight="1" x14ac:dyDescent="0.25">
      <c r="A3398" s="8"/>
      <c r="B3398" s="8"/>
      <c r="C3398" s="8"/>
      <c r="D3398" s="8"/>
      <c r="E3398" s="8"/>
      <c r="F3398" s="67" t="s">
        <v>3896</v>
      </c>
      <c r="G3398" s="67"/>
      <c r="H3398" s="17">
        <f>SUM(H3395:H3397)</f>
        <v>7.5</v>
      </c>
    </row>
    <row r="3399" spans="1:8" ht="15" customHeight="1" x14ac:dyDescent="0.25">
      <c r="A3399" s="64" t="s">
        <v>3872</v>
      </c>
      <c r="B3399" s="64"/>
      <c r="C3399" s="65" t="s">
        <v>3</v>
      </c>
      <c r="D3399" s="65"/>
      <c r="E3399" s="12" t="s">
        <v>4</v>
      </c>
      <c r="F3399" s="12" t="s">
        <v>3725</v>
      </c>
      <c r="G3399" s="12" t="s">
        <v>3726</v>
      </c>
      <c r="H3399" s="12" t="s">
        <v>3727</v>
      </c>
    </row>
    <row r="3400" spans="1:8" ht="21" customHeight="1" x14ac:dyDescent="0.25">
      <c r="A3400" s="13" t="s">
        <v>3936</v>
      </c>
      <c r="B3400" s="14" t="s">
        <v>3937</v>
      </c>
      <c r="C3400" s="66" t="s">
        <v>17</v>
      </c>
      <c r="D3400" s="66"/>
      <c r="E3400" s="13" t="s">
        <v>25</v>
      </c>
      <c r="F3400" s="15">
        <v>0.13789999999999999</v>
      </c>
      <c r="G3400" s="16">
        <v>24.57</v>
      </c>
      <c r="H3400" s="16">
        <f>TRUNC(TRUNC(F3400,8)*G3400,2)</f>
        <v>3.38</v>
      </c>
    </row>
    <row r="3401" spans="1:8" ht="21" customHeight="1" x14ac:dyDescent="0.25">
      <c r="A3401" s="13" t="s">
        <v>3938</v>
      </c>
      <c r="B3401" s="14" t="s">
        <v>3939</v>
      </c>
      <c r="C3401" s="66" t="s">
        <v>17</v>
      </c>
      <c r="D3401" s="66"/>
      <c r="E3401" s="13" t="s">
        <v>25</v>
      </c>
      <c r="F3401" s="15">
        <v>0.13789999999999999</v>
      </c>
      <c r="G3401" s="16">
        <v>32.799999999999997</v>
      </c>
      <c r="H3401" s="16">
        <f>TRUNC(TRUNC(F3401,8)*G3401,2)</f>
        <v>4.5199999999999996</v>
      </c>
    </row>
    <row r="3402" spans="1:8" ht="18" customHeight="1" x14ac:dyDescent="0.25">
      <c r="A3402" s="8"/>
      <c r="B3402" s="8"/>
      <c r="C3402" s="8"/>
      <c r="D3402" s="8"/>
      <c r="E3402" s="8"/>
      <c r="F3402" s="67" t="s">
        <v>3875</v>
      </c>
      <c r="G3402" s="67"/>
      <c r="H3402" s="17">
        <f>SUM(H3400:H3401)</f>
        <v>7.8999999999999995</v>
      </c>
    </row>
    <row r="3403" spans="1:8" ht="15" customHeight="1" x14ac:dyDescent="0.25">
      <c r="A3403" s="8"/>
      <c r="B3403" s="8"/>
      <c r="C3403" s="8"/>
      <c r="D3403" s="8"/>
      <c r="E3403" s="8"/>
      <c r="F3403" s="68" t="s">
        <v>3745</v>
      </c>
      <c r="G3403" s="68"/>
      <c r="H3403" s="4">
        <f>ROUND(SUM(H3398,H3402),2)</f>
        <v>15.4</v>
      </c>
    </row>
    <row r="3404" spans="1:8" ht="9.9499999999999993" customHeight="1" x14ac:dyDescent="0.25">
      <c r="A3404" s="8"/>
      <c r="B3404" s="8"/>
      <c r="C3404" s="8"/>
      <c r="D3404" s="8"/>
      <c r="E3404" s="8"/>
      <c r="F3404" s="62"/>
      <c r="G3404" s="62"/>
      <c r="H3404" s="62"/>
    </row>
    <row r="3405" spans="1:8" ht="20.100000000000001" customHeight="1" x14ac:dyDescent="0.25">
      <c r="A3405" s="63" t="s">
        <v>7526</v>
      </c>
      <c r="B3405" s="63"/>
      <c r="C3405" s="63"/>
      <c r="D3405" s="63"/>
      <c r="E3405" s="63"/>
      <c r="F3405" s="63"/>
      <c r="G3405" s="63"/>
      <c r="H3405" s="63"/>
    </row>
    <row r="3406" spans="1:8" ht="15" customHeight="1" x14ac:dyDescent="0.25">
      <c r="A3406" s="64" t="s">
        <v>3865</v>
      </c>
      <c r="B3406" s="64"/>
      <c r="C3406" s="65" t="s">
        <v>3</v>
      </c>
      <c r="D3406" s="65"/>
      <c r="E3406" s="12" t="s">
        <v>4</v>
      </c>
      <c r="F3406" s="12" t="s">
        <v>3725</v>
      </c>
      <c r="G3406" s="12" t="s">
        <v>3726</v>
      </c>
      <c r="H3406" s="12" t="s">
        <v>3727</v>
      </c>
    </row>
    <row r="3407" spans="1:8" ht="29.1" customHeight="1" x14ac:dyDescent="0.25">
      <c r="A3407" s="13" t="s">
        <v>4676</v>
      </c>
      <c r="B3407" s="14" t="s">
        <v>4677</v>
      </c>
      <c r="C3407" s="66" t="s">
        <v>17</v>
      </c>
      <c r="D3407" s="66"/>
      <c r="E3407" s="13" t="s">
        <v>3868</v>
      </c>
      <c r="F3407" s="15">
        <v>0.03</v>
      </c>
      <c r="G3407" s="16">
        <v>0.64</v>
      </c>
      <c r="H3407" s="16">
        <f>TRUNC(TRUNC(F3407,8)*G3407,2)</f>
        <v>0.01</v>
      </c>
    </row>
    <row r="3408" spans="1:8" ht="29.1" customHeight="1" x14ac:dyDescent="0.25">
      <c r="A3408" s="13" t="s">
        <v>4678</v>
      </c>
      <c r="B3408" s="14" t="s">
        <v>4679</v>
      </c>
      <c r="C3408" s="66" t="s">
        <v>17</v>
      </c>
      <c r="D3408" s="66"/>
      <c r="E3408" s="13" t="s">
        <v>3829</v>
      </c>
      <c r="F3408" s="15">
        <v>3.2000000000000001E-2</v>
      </c>
      <c r="G3408" s="16">
        <v>10.32</v>
      </c>
      <c r="H3408" s="16">
        <f>TRUNC(TRUNC(F3408,8)*G3408,2)</f>
        <v>0.33</v>
      </c>
    </row>
    <row r="3409" spans="1:8" ht="18" customHeight="1" x14ac:dyDescent="0.25">
      <c r="A3409" s="8"/>
      <c r="B3409" s="8"/>
      <c r="C3409" s="8"/>
      <c r="D3409" s="8"/>
      <c r="E3409" s="8"/>
      <c r="F3409" s="67" t="s">
        <v>3871</v>
      </c>
      <c r="G3409" s="67"/>
      <c r="H3409" s="17">
        <f>SUM(H3407:H3408)</f>
        <v>0.34</v>
      </c>
    </row>
    <row r="3410" spans="1:8" ht="15" customHeight="1" x14ac:dyDescent="0.25">
      <c r="A3410" s="64" t="s">
        <v>3887</v>
      </c>
      <c r="B3410" s="64"/>
      <c r="C3410" s="65" t="s">
        <v>3</v>
      </c>
      <c r="D3410" s="65"/>
      <c r="E3410" s="12" t="s">
        <v>4</v>
      </c>
      <c r="F3410" s="12" t="s">
        <v>3725</v>
      </c>
      <c r="G3410" s="12" t="s">
        <v>3726</v>
      </c>
      <c r="H3410" s="12" t="s">
        <v>3727</v>
      </c>
    </row>
    <row r="3411" spans="1:8" ht="21" customHeight="1" x14ac:dyDescent="0.25">
      <c r="A3411" s="13" t="s">
        <v>6363</v>
      </c>
      <c r="B3411" s="14" t="s">
        <v>6364</v>
      </c>
      <c r="C3411" s="66" t="s">
        <v>17</v>
      </c>
      <c r="D3411" s="66"/>
      <c r="E3411" s="13" t="s">
        <v>76</v>
      </c>
      <c r="F3411" s="15">
        <v>1.19</v>
      </c>
      <c r="G3411" s="16">
        <v>116.7</v>
      </c>
      <c r="H3411" s="16">
        <f>TRUNC(TRUNC(F3411,8)*G3411,2)</f>
        <v>138.87</v>
      </c>
    </row>
    <row r="3412" spans="1:8" ht="15" customHeight="1" x14ac:dyDescent="0.25">
      <c r="A3412" s="8"/>
      <c r="B3412" s="8"/>
      <c r="C3412" s="8"/>
      <c r="D3412" s="8"/>
      <c r="E3412" s="8"/>
      <c r="F3412" s="67" t="s">
        <v>3896</v>
      </c>
      <c r="G3412" s="67"/>
      <c r="H3412" s="17">
        <f>SUM(H3411:H3411)</f>
        <v>138.87</v>
      </c>
    </row>
    <row r="3413" spans="1:8" ht="15" customHeight="1" x14ac:dyDescent="0.25">
      <c r="A3413" s="64" t="s">
        <v>3872</v>
      </c>
      <c r="B3413" s="64"/>
      <c r="C3413" s="65" t="s">
        <v>3</v>
      </c>
      <c r="D3413" s="65"/>
      <c r="E3413" s="12" t="s">
        <v>4</v>
      </c>
      <c r="F3413" s="12" t="s">
        <v>3725</v>
      </c>
      <c r="G3413" s="12" t="s">
        <v>3726</v>
      </c>
      <c r="H3413" s="12" t="s">
        <v>3727</v>
      </c>
    </row>
    <row r="3414" spans="1:8" ht="15" customHeight="1" x14ac:dyDescent="0.25">
      <c r="A3414" s="13" t="s">
        <v>3948</v>
      </c>
      <c r="B3414" s="14" t="s">
        <v>3949</v>
      </c>
      <c r="C3414" s="66" t="s">
        <v>17</v>
      </c>
      <c r="D3414" s="66"/>
      <c r="E3414" s="13" t="s">
        <v>25</v>
      </c>
      <c r="F3414" s="15">
        <v>1.579</v>
      </c>
      <c r="G3414" s="16">
        <v>33.520000000000003</v>
      </c>
      <c r="H3414" s="16">
        <f>TRUNC(TRUNC(F3414,8)*G3414,2)</f>
        <v>52.92</v>
      </c>
    </row>
    <row r="3415" spans="1:8" ht="15" customHeight="1" x14ac:dyDescent="0.25">
      <c r="A3415" s="13" t="s">
        <v>3899</v>
      </c>
      <c r="B3415" s="14" t="s">
        <v>3900</v>
      </c>
      <c r="C3415" s="66" t="s">
        <v>17</v>
      </c>
      <c r="D3415" s="66"/>
      <c r="E3415" s="13" t="s">
        <v>25</v>
      </c>
      <c r="F3415" s="15">
        <v>0.63400000000000001</v>
      </c>
      <c r="G3415" s="16">
        <v>24.37</v>
      </c>
      <c r="H3415" s="16">
        <f>TRUNC(TRUNC(F3415,8)*G3415,2)</f>
        <v>15.45</v>
      </c>
    </row>
    <row r="3416" spans="1:8" ht="18" customHeight="1" x14ac:dyDescent="0.25">
      <c r="A3416" s="8"/>
      <c r="B3416" s="8"/>
      <c r="C3416" s="8"/>
      <c r="D3416" s="8"/>
      <c r="E3416" s="8"/>
      <c r="F3416" s="67" t="s">
        <v>3875</v>
      </c>
      <c r="G3416" s="67"/>
      <c r="H3416" s="17">
        <f>SUM(H3414:H3415)</f>
        <v>68.37</v>
      </c>
    </row>
    <row r="3417" spans="1:8" ht="15" customHeight="1" x14ac:dyDescent="0.25">
      <c r="A3417" s="8"/>
      <c r="B3417" s="8"/>
      <c r="C3417" s="8"/>
      <c r="D3417" s="8"/>
      <c r="E3417" s="8"/>
      <c r="F3417" s="68" t="s">
        <v>3745</v>
      </c>
      <c r="G3417" s="68"/>
      <c r="H3417" s="4">
        <f>ROUND(SUM(H3409,H3412,H3416),2)</f>
        <v>207.58</v>
      </c>
    </row>
    <row r="3418" spans="1:8" ht="9.9499999999999993" customHeight="1" x14ac:dyDescent="0.25">
      <c r="A3418" s="8"/>
      <c r="B3418" s="8"/>
      <c r="C3418" s="8"/>
      <c r="D3418" s="8"/>
      <c r="E3418" s="8"/>
      <c r="F3418" s="62"/>
      <c r="G3418" s="62"/>
      <c r="H3418" s="62"/>
    </row>
    <row r="3419" spans="1:8" ht="20.100000000000001" customHeight="1" x14ac:dyDescent="0.25">
      <c r="A3419" s="63" t="s">
        <v>7527</v>
      </c>
      <c r="B3419" s="63"/>
      <c r="C3419" s="63"/>
      <c r="D3419" s="63"/>
      <c r="E3419" s="63"/>
      <c r="F3419" s="63"/>
      <c r="G3419" s="63"/>
      <c r="H3419" s="63"/>
    </row>
    <row r="3420" spans="1:8" ht="15" customHeight="1" x14ac:dyDescent="0.25">
      <c r="A3420" s="64" t="s">
        <v>3872</v>
      </c>
      <c r="B3420" s="64"/>
      <c r="C3420" s="65" t="s">
        <v>3</v>
      </c>
      <c r="D3420" s="65"/>
      <c r="E3420" s="12" t="s">
        <v>4</v>
      </c>
      <c r="F3420" s="12" t="s">
        <v>3725</v>
      </c>
      <c r="G3420" s="12" t="s">
        <v>3726</v>
      </c>
      <c r="H3420" s="12" t="s">
        <v>3727</v>
      </c>
    </row>
    <row r="3421" spans="1:8" ht="15" customHeight="1" x14ac:dyDescent="0.25">
      <c r="A3421" s="13" t="s">
        <v>3948</v>
      </c>
      <c r="B3421" s="14" t="s">
        <v>3949</v>
      </c>
      <c r="C3421" s="66" t="s">
        <v>17</v>
      </c>
      <c r="D3421" s="66"/>
      <c r="E3421" s="13" t="s">
        <v>25</v>
      </c>
      <c r="F3421" s="15">
        <v>0.16309999999999999</v>
      </c>
      <c r="G3421" s="16">
        <v>33.520000000000003</v>
      </c>
      <c r="H3421" s="16">
        <f>TRUNC(TRUNC(F3421,8)*G3421,2)</f>
        <v>5.46</v>
      </c>
    </row>
    <row r="3422" spans="1:8" ht="15" customHeight="1" x14ac:dyDescent="0.25">
      <c r="A3422" s="13" t="s">
        <v>3899</v>
      </c>
      <c r="B3422" s="14" t="s">
        <v>3900</v>
      </c>
      <c r="C3422" s="66" t="s">
        <v>17</v>
      </c>
      <c r="D3422" s="66"/>
      <c r="E3422" s="13" t="s">
        <v>25</v>
      </c>
      <c r="F3422" s="15">
        <v>4.4400000000000002E-2</v>
      </c>
      <c r="G3422" s="16">
        <v>24.37</v>
      </c>
      <c r="H3422" s="16">
        <f>TRUNC(TRUNC(F3422,8)*G3422,2)</f>
        <v>1.08</v>
      </c>
    </row>
    <row r="3423" spans="1:8" ht="18" customHeight="1" x14ac:dyDescent="0.25">
      <c r="A3423" s="8"/>
      <c r="B3423" s="8"/>
      <c r="C3423" s="8"/>
      <c r="D3423" s="8"/>
      <c r="E3423" s="8"/>
      <c r="F3423" s="67" t="s">
        <v>3875</v>
      </c>
      <c r="G3423" s="67"/>
      <c r="H3423" s="17">
        <f>SUM(H3421:H3422)</f>
        <v>6.54</v>
      </c>
    </row>
    <row r="3424" spans="1:8" ht="15" customHeight="1" x14ac:dyDescent="0.25">
      <c r="A3424" s="64" t="s">
        <v>3741</v>
      </c>
      <c r="B3424" s="64"/>
      <c r="C3424" s="65" t="s">
        <v>3</v>
      </c>
      <c r="D3424" s="65"/>
      <c r="E3424" s="12" t="s">
        <v>4</v>
      </c>
      <c r="F3424" s="12" t="s">
        <v>3725</v>
      </c>
      <c r="G3424" s="12" t="s">
        <v>3726</v>
      </c>
      <c r="H3424" s="12" t="s">
        <v>3727</v>
      </c>
    </row>
    <row r="3425" spans="1:8" ht="29.1" customHeight="1" x14ac:dyDescent="0.25">
      <c r="A3425" s="13" t="s">
        <v>4728</v>
      </c>
      <c r="B3425" s="14" t="s">
        <v>4729</v>
      </c>
      <c r="C3425" s="66" t="s">
        <v>17</v>
      </c>
      <c r="D3425" s="66"/>
      <c r="E3425" s="13" t="s">
        <v>76</v>
      </c>
      <c r="F3425" s="15">
        <v>3.39E-2</v>
      </c>
      <c r="G3425" s="16">
        <v>474.44</v>
      </c>
      <c r="H3425" s="16">
        <f>TRUNC(TRUNC(F3425,8)*G3425,2)</f>
        <v>16.079999999999998</v>
      </c>
    </row>
    <row r="3426" spans="1:8" ht="15" customHeight="1" x14ac:dyDescent="0.25">
      <c r="A3426" s="8"/>
      <c r="B3426" s="8"/>
      <c r="C3426" s="8"/>
      <c r="D3426" s="8"/>
      <c r="E3426" s="8"/>
      <c r="F3426" s="67" t="s">
        <v>3744</v>
      </c>
      <c r="G3426" s="67"/>
      <c r="H3426" s="17">
        <f>SUM(H3425:H3425)</f>
        <v>16.079999999999998</v>
      </c>
    </row>
    <row r="3427" spans="1:8" ht="15" customHeight="1" x14ac:dyDescent="0.25">
      <c r="A3427" s="8"/>
      <c r="B3427" s="8"/>
      <c r="C3427" s="8"/>
      <c r="D3427" s="8"/>
      <c r="E3427" s="8"/>
      <c r="F3427" s="68" t="s">
        <v>3745</v>
      </c>
      <c r="G3427" s="68"/>
      <c r="H3427" s="4">
        <f>ROUND(SUM(H3423,H3426),2)</f>
        <v>22.62</v>
      </c>
    </row>
    <row r="3428" spans="1:8" ht="9.9499999999999993" customHeight="1" x14ac:dyDescent="0.25">
      <c r="A3428" s="8"/>
      <c r="B3428" s="8"/>
      <c r="C3428" s="8"/>
      <c r="D3428" s="8"/>
      <c r="E3428" s="8"/>
      <c r="F3428" s="62"/>
      <c r="G3428" s="62"/>
      <c r="H3428" s="62"/>
    </row>
    <row r="3429" spans="1:8" ht="20.100000000000001" customHeight="1" x14ac:dyDescent="0.25">
      <c r="A3429" s="63" t="s">
        <v>7528</v>
      </c>
      <c r="B3429" s="63"/>
      <c r="C3429" s="63"/>
      <c r="D3429" s="63"/>
      <c r="E3429" s="63"/>
      <c r="F3429" s="63"/>
      <c r="G3429" s="63"/>
      <c r="H3429" s="63"/>
    </row>
    <row r="3430" spans="1:8" ht="15" customHeight="1" x14ac:dyDescent="0.25">
      <c r="A3430" s="64" t="s">
        <v>3872</v>
      </c>
      <c r="B3430" s="64"/>
      <c r="C3430" s="65" t="s">
        <v>3</v>
      </c>
      <c r="D3430" s="65"/>
      <c r="E3430" s="12" t="s">
        <v>4</v>
      </c>
      <c r="F3430" s="12" t="s">
        <v>3725</v>
      </c>
      <c r="G3430" s="12" t="s">
        <v>3726</v>
      </c>
      <c r="H3430" s="12" t="s">
        <v>3727</v>
      </c>
    </row>
    <row r="3431" spans="1:8" ht="15" customHeight="1" x14ac:dyDescent="0.25">
      <c r="A3431" s="13" t="s">
        <v>3948</v>
      </c>
      <c r="B3431" s="14" t="s">
        <v>3949</v>
      </c>
      <c r="C3431" s="66" t="s">
        <v>17</v>
      </c>
      <c r="D3431" s="66"/>
      <c r="E3431" s="13" t="s">
        <v>25</v>
      </c>
      <c r="F3431" s="15">
        <v>0.25414999999999999</v>
      </c>
      <c r="G3431" s="16">
        <v>33.520000000000003</v>
      </c>
      <c r="H3431" s="16">
        <f>TRUNC(TRUNC(F3431,8)*G3431,2)</f>
        <v>8.51</v>
      </c>
    </row>
    <row r="3432" spans="1:8" ht="15" customHeight="1" x14ac:dyDescent="0.25">
      <c r="A3432" s="13" t="s">
        <v>3899</v>
      </c>
      <c r="B3432" s="14" t="s">
        <v>3900</v>
      </c>
      <c r="C3432" s="66" t="s">
        <v>17</v>
      </c>
      <c r="D3432" s="66"/>
      <c r="E3432" s="13" t="s">
        <v>25</v>
      </c>
      <c r="F3432" s="15">
        <v>9.1899999999999996E-2</v>
      </c>
      <c r="G3432" s="16">
        <v>24.37</v>
      </c>
      <c r="H3432" s="16">
        <f>TRUNC(TRUNC(F3432,8)*G3432,2)</f>
        <v>2.23</v>
      </c>
    </row>
    <row r="3433" spans="1:8" ht="18" customHeight="1" x14ac:dyDescent="0.25">
      <c r="A3433" s="8"/>
      <c r="B3433" s="8"/>
      <c r="C3433" s="8"/>
      <c r="D3433" s="8"/>
      <c r="E3433" s="8"/>
      <c r="F3433" s="67" t="s">
        <v>3875</v>
      </c>
      <c r="G3433" s="67"/>
      <c r="H3433" s="17">
        <f>SUM(H3431:H3432)</f>
        <v>10.74</v>
      </c>
    </row>
    <row r="3434" spans="1:8" ht="15" customHeight="1" x14ac:dyDescent="0.25">
      <c r="A3434" s="64" t="s">
        <v>3741</v>
      </c>
      <c r="B3434" s="64"/>
      <c r="C3434" s="65" t="s">
        <v>3</v>
      </c>
      <c r="D3434" s="65"/>
      <c r="E3434" s="12" t="s">
        <v>4</v>
      </c>
      <c r="F3434" s="12" t="s">
        <v>3725</v>
      </c>
      <c r="G3434" s="12" t="s">
        <v>3726</v>
      </c>
      <c r="H3434" s="12" t="s">
        <v>3727</v>
      </c>
    </row>
    <row r="3435" spans="1:8" ht="29.1" customHeight="1" x14ac:dyDescent="0.25">
      <c r="A3435" s="13" t="s">
        <v>4728</v>
      </c>
      <c r="B3435" s="14" t="s">
        <v>4729</v>
      </c>
      <c r="C3435" s="66" t="s">
        <v>17</v>
      </c>
      <c r="D3435" s="66"/>
      <c r="E3435" s="13" t="s">
        <v>76</v>
      </c>
      <c r="F3435" s="15">
        <v>6.9000000000000006E-2</v>
      </c>
      <c r="G3435" s="16">
        <v>474.44</v>
      </c>
      <c r="H3435" s="16">
        <f>TRUNC(TRUNC(F3435,8)*G3435,2)</f>
        <v>32.729999999999997</v>
      </c>
    </row>
    <row r="3436" spans="1:8" ht="15" customHeight="1" x14ac:dyDescent="0.25">
      <c r="A3436" s="8"/>
      <c r="B3436" s="8"/>
      <c r="C3436" s="8"/>
      <c r="D3436" s="8"/>
      <c r="E3436" s="8"/>
      <c r="F3436" s="67" t="s">
        <v>3744</v>
      </c>
      <c r="G3436" s="67"/>
      <c r="H3436" s="17">
        <f>SUM(H3435:H3435)</f>
        <v>32.729999999999997</v>
      </c>
    </row>
    <row r="3437" spans="1:8" ht="15" customHeight="1" x14ac:dyDescent="0.25">
      <c r="A3437" s="8"/>
      <c r="B3437" s="8"/>
      <c r="C3437" s="8"/>
      <c r="D3437" s="8"/>
      <c r="E3437" s="8"/>
      <c r="F3437" s="68" t="s">
        <v>3745</v>
      </c>
      <c r="G3437" s="68"/>
      <c r="H3437" s="4">
        <f>ROUND(SUM(H3433,H3436),2)</f>
        <v>43.47</v>
      </c>
    </row>
    <row r="3438" spans="1:8" ht="9.9499999999999993" customHeight="1" x14ac:dyDescent="0.25">
      <c r="A3438" s="8"/>
      <c r="B3438" s="8"/>
      <c r="C3438" s="8"/>
      <c r="D3438" s="8"/>
      <c r="E3438" s="8"/>
      <c r="F3438" s="62"/>
      <c r="G3438" s="62"/>
      <c r="H3438" s="62"/>
    </row>
    <row r="3439" spans="1:8" ht="20.100000000000001" customHeight="1" x14ac:dyDescent="0.25">
      <c r="A3439" s="63" t="s">
        <v>7529</v>
      </c>
      <c r="B3439" s="63"/>
      <c r="C3439" s="63"/>
      <c r="D3439" s="63"/>
      <c r="E3439" s="63"/>
      <c r="F3439" s="63"/>
      <c r="G3439" s="63"/>
      <c r="H3439" s="63"/>
    </row>
    <row r="3440" spans="1:8" ht="15" customHeight="1" x14ac:dyDescent="0.25">
      <c r="A3440" s="64" t="s">
        <v>3741</v>
      </c>
      <c r="B3440" s="64"/>
      <c r="C3440" s="65" t="s">
        <v>3</v>
      </c>
      <c r="D3440" s="65"/>
      <c r="E3440" s="12" t="s">
        <v>4</v>
      </c>
      <c r="F3440" s="12" t="s">
        <v>3725</v>
      </c>
      <c r="G3440" s="12" t="s">
        <v>3726</v>
      </c>
      <c r="H3440" s="12" t="s">
        <v>3727</v>
      </c>
    </row>
    <row r="3441" spans="1:8" ht="38.1" customHeight="1" x14ac:dyDescent="0.25">
      <c r="A3441" s="13" t="s">
        <v>7530</v>
      </c>
      <c r="B3441" s="14" t="s">
        <v>7531</v>
      </c>
      <c r="C3441" s="66" t="s">
        <v>17</v>
      </c>
      <c r="D3441" s="66"/>
      <c r="E3441" s="13" t="s">
        <v>25</v>
      </c>
      <c r="F3441" s="15">
        <v>1</v>
      </c>
      <c r="G3441" s="16">
        <v>0.21</v>
      </c>
      <c r="H3441" s="16">
        <f>TRUNC(TRUNC(F3441,8)*G3441,2)</f>
        <v>0.21</v>
      </c>
    </row>
    <row r="3442" spans="1:8" ht="38.1" customHeight="1" x14ac:dyDescent="0.25">
      <c r="A3442" s="13" t="s">
        <v>7532</v>
      </c>
      <c r="B3442" s="14" t="s">
        <v>7533</v>
      </c>
      <c r="C3442" s="66" t="s">
        <v>17</v>
      </c>
      <c r="D3442" s="66"/>
      <c r="E3442" s="13" t="s">
        <v>25</v>
      </c>
      <c r="F3442" s="15">
        <v>1</v>
      </c>
      <c r="G3442" s="16">
        <v>0.04</v>
      </c>
      <c r="H3442" s="16">
        <f>TRUNC(TRUNC(F3442,8)*G3442,2)</f>
        <v>0.04</v>
      </c>
    </row>
    <row r="3443" spans="1:8" ht="38.1" customHeight="1" x14ac:dyDescent="0.25">
      <c r="A3443" s="13" t="s">
        <v>7534</v>
      </c>
      <c r="B3443" s="14" t="s">
        <v>7535</v>
      </c>
      <c r="C3443" s="66" t="s">
        <v>17</v>
      </c>
      <c r="D3443" s="66"/>
      <c r="E3443" s="13" t="s">
        <v>25</v>
      </c>
      <c r="F3443" s="15">
        <v>1</v>
      </c>
      <c r="G3443" s="16">
        <v>0.14000000000000001</v>
      </c>
      <c r="H3443" s="16">
        <f>TRUNC(TRUNC(F3443,8)*G3443,2)</f>
        <v>0.14000000000000001</v>
      </c>
    </row>
    <row r="3444" spans="1:8" ht="38.1" customHeight="1" x14ac:dyDescent="0.25">
      <c r="A3444" s="13" t="s">
        <v>7536</v>
      </c>
      <c r="B3444" s="14" t="s">
        <v>7537</v>
      </c>
      <c r="C3444" s="66" t="s">
        <v>17</v>
      </c>
      <c r="D3444" s="66"/>
      <c r="E3444" s="13" t="s">
        <v>25</v>
      </c>
      <c r="F3444" s="15">
        <v>1</v>
      </c>
      <c r="G3444" s="16">
        <v>4.8099999999999996</v>
      </c>
      <c r="H3444" s="16">
        <f>TRUNC(TRUNC(F3444,8)*G3444,2)</f>
        <v>4.8099999999999996</v>
      </c>
    </row>
    <row r="3445" spans="1:8" ht="15" customHeight="1" x14ac:dyDescent="0.25">
      <c r="A3445" s="8"/>
      <c r="B3445" s="8"/>
      <c r="C3445" s="8"/>
      <c r="D3445" s="8"/>
      <c r="E3445" s="8"/>
      <c r="F3445" s="67" t="s">
        <v>3744</v>
      </c>
      <c r="G3445" s="67"/>
      <c r="H3445" s="17">
        <f>SUM(H3441:H3444)</f>
        <v>5.1999999999999993</v>
      </c>
    </row>
    <row r="3446" spans="1:8" ht="15" customHeight="1" x14ac:dyDescent="0.25">
      <c r="A3446" s="8"/>
      <c r="B3446" s="8"/>
      <c r="C3446" s="8"/>
      <c r="D3446" s="8"/>
      <c r="E3446" s="8"/>
      <c r="F3446" s="68" t="s">
        <v>3745</v>
      </c>
      <c r="G3446" s="68"/>
      <c r="H3446" s="4">
        <f>ROUND(SUM(H3445),2)</f>
        <v>5.2</v>
      </c>
    </row>
    <row r="3447" spans="1:8" ht="9.9499999999999993" customHeight="1" x14ac:dyDescent="0.25">
      <c r="A3447" s="8"/>
      <c r="B3447" s="8"/>
      <c r="C3447" s="8"/>
      <c r="D3447" s="8"/>
      <c r="E3447" s="8"/>
      <c r="F3447" s="62"/>
      <c r="G3447" s="62"/>
      <c r="H3447" s="62"/>
    </row>
    <row r="3448" spans="1:8" ht="20.100000000000001" customHeight="1" x14ac:dyDescent="0.25">
      <c r="A3448" s="63" t="s">
        <v>7538</v>
      </c>
      <c r="B3448" s="63"/>
      <c r="C3448" s="63"/>
      <c r="D3448" s="63"/>
      <c r="E3448" s="63"/>
      <c r="F3448" s="63"/>
      <c r="G3448" s="63"/>
      <c r="H3448" s="63"/>
    </row>
    <row r="3449" spans="1:8" ht="15" customHeight="1" x14ac:dyDescent="0.25">
      <c r="A3449" s="64" t="s">
        <v>3825</v>
      </c>
      <c r="B3449" s="64"/>
      <c r="C3449" s="65" t="s">
        <v>3</v>
      </c>
      <c r="D3449" s="65"/>
      <c r="E3449" s="12" t="s">
        <v>4</v>
      </c>
      <c r="F3449" s="12" t="s">
        <v>3725</v>
      </c>
      <c r="G3449" s="12" t="s">
        <v>3726</v>
      </c>
      <c r="H3449" s="12" t="s">
        <v>3727</v>
      </c>
    </row>
    <row r="3450" spans="1:8" ht="38.1" customHeight="1" x14ac:dyDescent="0.25">
      <c r="A3450" s="13" t="s">
        <v>7539</v>
      </c>
      <c r="B3450" s="14" t="s">
        <v>7540</v>
      </c>
      <c r="C3450" s="66" t="s">
        <v>17</v>
      </c>
      <c r="D3450" s="66"/>
      <c r="E3450" s="13" t="s">
        <v>61</v>
      </c>
      <c r="F3450" s="15">
        <v>7.2000000000000002E-5</v>
      </c>
      <c r="G3450" s="16">
        <v>2964</v>
      </c>
      <c r="H3450" s="16">
        <f>TRUNC(TRUNC(F3450,8)*G3450,2)</f>
        <v>0.21</v>
      </c>
    </row>
    <row r="3451" spans="1:8" ht="15" customHeight="1" x14ac:dyDescent="0.25">
      <c r="A3451" s="8"/>
      <c r="B3451" s="8"/>
      <c r="C3451" s="8"/>
      <c r="D3451" s="8"/>
      <c r="E3451" s="8"/>
      <c r="F3451" s="67" t="s">
        <v>3830</v>
      </c>
      <c r="G3451" s="67"/>
      <c r="H3451" s="17">
        <f>SUM(H3450:H3450)</f>
        <v>0.21</v>
      </c>
    </row>
    <row r="3452" spans="1:8" ht="15" customHeight="1" x14ac:dyDescent="0.25">
      <c r="A3452" s="8"/>
      <c r="B3452" s="8"/>
      <c r="C3452" s="8"/>
      <c r="D3452" s="8"/>
      <c r="E3452" s="8"/>
      <c r="F3452" s="68" t="s">
        <v>3745</v>
      </c>
      <c r="G3452" s="68"/>
      <c r="H3452" s="4">
        <f>ROUND(SUM(H3451),2)</f>
        <v>0.21</v>
      </c>
    </row>
    <row r="3453" spans="1:8" ht="9.9499999999999993" customHeight="1" x14ac:dyDescent="0.25">
      <c r="A3453" s="8"/>
      <c r="B3453" s="8"/>
      <c r="C3453" s="8"/>
      <c r="D3453" s="8"/>
      <c r="E3453" s="8"/>
      <c r="F3453" s="62"/>
      <c r="G3453" s="62"/>
      <c r="H3453" s="62"/>
    </row>
    <row r="3454" spans="1:8" ht="20.100000000000001" customHeight="1" x14ac:dyDescent="0.25">
      <c r="A3454" s="63" t="s">
        <v>7541</v>
      </c>
      <c r="B3454" s="63"/>
      <c r="C3454" s="63"/>
      <c r="D3454" s="63"/>
      <c r="E3454" s="63"/>
      <c r="F3454" s="63"/>
      <c r="G3454" s="63"/>
      <c r="H3454" s="63"/>
    </row>
    <row r="3455" spans="1:8" ht="15" customHeight="1" x14ac:dyDescent="0.25">
      <c r="A3455" s="64" t="s">
        <v>3825</v>
      </c>
      <c r="B3455" s="64"/>
      <c r="C3455" s="65" t="s">
        <v>3</v>
      </c>
      <c r="D3455" s="65"/>
      <c r="E3455" s="12" t="s">
        <v>4</v>
      </c>
      <c r="F3455" s="12" t="s">
        <v>3725</v>
      </c>
      <c r="G3455" s="12" t="s">
        <v>3726</v>
      </c>
      <c r="H3455" s="12" t="s">
        <v>3727</v>
      </c>
    </row>
    <row r="3456" spans="1:8" ht="38.1" customHeight="1" x14ac:dyDescent="0.25">
      <c r="A3456" s="13" t="s">
        <v>7539</v>
      </c>
      <c r="B3456" s="14" t="s">
        <v>7540</v>
      </c>
      <c r="C3456" s="66" t="s">
        <v>17</v>
      </c>
      <c r="D3456" s="66"/>
      <c r="E3456" s="13" t="s">
        <v>61</v>
      </c>
      <c r="F3456" s="15">
        <v>1.4800000000000001E-5</v>
      </c>
      <c r="G3456" s="16">
        <v>2964</v>
      </c>
      <c r="H3456" s="16">
        <f>TRUNC(TRUNC(F3456,8)*G3456,2)</f>
        <v>0.04</v>
      </c>
    </row>
    <row r="3457" spans="1:8" ht="15" customHeight="1" x14ac:dyDescent="0.25">
      <c r="A3457" s="8"/>
      <c r="B3457" s="8"/>
      <c r="C3457" s="8"/>
      <c r="D3457" s="8"/>
      <c r="E3457" s="8"/>
      <c r="F3457" s="67" t="s">
        <v>3830</v>
      </c>
      <c r="G3457" s="67"/>
      <c r="H3457" s="17">
        <f>SUM(H3456:H3456)</f>
        <v>0.04</v>
      </c>
    </row>
    <row r="3458" spans="1:8" ht="15" customHeight="1" x14ac:dyDescent="0.25">
      <c r="A3458" s="8"/>
      <c r="B3458" s="8"/>
      <c r="C3458" s="8"/>
      <c r="D3458" s="8"/>
      <c r="E3458" s="8"/>
      <c r="F3458" s="68" t="s">
        <v>3745</v>
      </c>
      <c r="G3458" s="68"/>
      <c r="H3458" s="4">
        <f>ROUND(SUM(H3457),2)</f>
        <v>0.04</v>
      </c>
    </row>
    <row r="3459" spans="1:8" ht="9.9499999999999993" customHeight="1" x14ac:dyDescent="0.25">
      <c r="A3459" s="8"/>
      <c r="B3459" s="8"/>
      <c r="C3459" s="8"/>
      <c r="D3459" s="8"/>
      <c r="E3459" s="8"/>
      <c r="F3459" s="62"/>
      <c r="G3459" s="62"/>
      <c r="H3459" s="62"/>
    </row>
    <row r="3460" spans="1:8" ht="20.100000000000001" customHeight="1" x14ac:dyDescent="0.25">
      <c r="A3460" s="63" t="s">
        <v>7542</v>
      </c>
      <c r="B3460" s="63"/>
      <c r="C3460" s="63"/>
      <c r="D3460" s="63"/>
      <c r="E3460" s="63"/>
      <c r="F3460" s="63"/>
      <c r="G3460" s="63"/>
      <c r="H3460" s="63"/>
    </row>
    <row r="3461" spans="1:8" ht="15" customHeight="1" x14ac:dyDescent="0.25">
      <c r="A3461" s="64" t="s">
        <v>3825</v>
      </c>
      <c r="B3461" s="64"/>
      <c r="C3461" s="65" t="s">
        <v>3</v>
      </c>
      <c r="D3461" s="65"/>
      <c r="E3461" s="12" t="s">
        <v>4</v>
      </c>
      <c r="F3461" s="12" t="s">
        <v>3725</v>
      </c>
      <c r="G3461" s="12" t="s">
        <v>3726</v>
      </c>
      <c r="H3461" s="12" t="s">
        <v>3727</v>
      </c>
    </row>
    <row r="3462" spans="1:8" ht="38.1" customHeight="1" x14ac:dyDescent="0.25">
      <c r="A3462" s="13" t="s">
        <v>7539</v>
      </c>
      <c r="B3462" s="14" t="s">
        <v>7540</v>
      </c>
      <c r="C3462" s="66" t="s">
        <v>17</v>
      </c>
      <c r="D3462" s="66"/>
      <c r="E3462" s="13" t="s">
        <v>61</v>
      </c>
      <c r="F3462" s="15">
        <v>5.0000000000000002E-5</v>
      </c>
      <c r="G3462" s="16">
        <v>2964</v>
      </c>
      <c r="H3462" s="16">
        <f>TRUNC(TRUNC(F3462,8)*G3462,2)</f>
        <v>0.14000000000000001</v>
      </c>
    </row>
    <row r="3463" spans="1:8" ht="15" customHeight="1" x14ac:dyDescent="0.25">
      <c r="A3463" s="8"/>
      <c r="B3463" s="8"/>
      <c r="C3463" s="8"/>
      <c r="D3463" s="8"/>
      <c r="E3463" s="8"/>
      <c r="F3463" s="67" t="s">
        <v>3830</v>
      </c>
      <c r="G3463" s="67"/>
      <c r="H3463" s="17">
        <f>SUM(H3462:H3462)</f>
        <v>0.14000000000000001</v>
      </c>
    </row>
    <row r="3464" spans="1:8" ht="15" customHeight="1" x14ac:dyDescent="0.25">
      <c r="A3464" s="8"/>
      <c r="B3464" s="8"/>
      <c r="C3464" s="8"/>
      <c r="D3464" s="8"/>
      <c r="E3464" s="8"/>
      <c r="F3464" s="68" t="s">
        <v>3745</v>
      </c>
      <c r="G3464" s="68"/>
      <c r="H3464" s="4">
        <f>ROUND(SUM(H3463),2)</f>
        <v>0.14000000000000001</v>
      </c>
    </row>
    <row r="3465" spans="1:8" ht="9.9499999999999993" customHeight="1" x14ac:dyDescent="0.25">
      <c r="A3465" s="8"/>
      <c r="B3465" s="8"/>
      <c r="C3465" s="8"/>
      <c r="D3465" s="8"/>
      <c r="E3465" s="8"/>
      <c r="F3465" s="62"/>
      <c r="G3465" s="62"/>
      <c r="H3465" s="62"/>
    </row>
    <row r="3466" spans="1:8" ht="20.100000000000001" customHeight="1" x14ac:dyDescent="0.25">
      <c r="A3466" s="63" t="s">
        <v>7543</v>
      </c>
      <c r="B3466" s="63"/>
      <c r="C3466" s="63"/>
      <c r="D3466" s="63"/>
      <c r="E3466" s="63"/>
      <c r="F3466" s="63"/>
      <c r="G3466" s="63"/>
      <c r="H3466" s="63"/>
    </row>
    <row r="3467" spans="1:8" ht="15" customHeight="1" x14ac:dyDescent="0.25">
      <c r="A3467" s="64" t="s">
        <v>6851</v>
      </c>
      <c r="B3467" s="64"/>
      <c r="C3467" s="65" t="s">
        <v>3</v>
      </c>
      <c r="D3467" s="65"/>
      <c r="E3467" s="12" t="s">
        <v>4</v>
      </c>
      <c r="F3467" s="12" t="s">
        <v>3725</v>
      </c>
      <c r="G3467" s="12" t="s">
        <v>3726</v>
      </c>
      <c r="H3467" s="12" t="s">
        <v>3727</v>
      </c>
    </row>
    <row r="3468" spans="1:8" ht="21" customHeight="1" x14ac:dyDescent="0.25">
      <c r="A3468" s="13" t="s">
        <v>6852</v>
      </c>
      <c r="B3468" s="14" t="s">
        <v>6853</v>
      </c>
      <c r="C3468" s="66" t="s">
        <v>17</v>
      </c>
      <c r="D3468" s="66"/>
      <c r="E3468" s="13" t="s">
        <v>6854</v>
      </c>
      <c r="F3468" s="15">
        <v>4.42</v>
      </c>
      <c r="G3468" s="16">
        <v>1.0900000000000001</v>
      </c>
      <c r="H3468" s="16">
        <f>TRUNC(TRUNC(F3468,8)*G3468,2)</f>
        <v>4.8099999999999996</v>
      </c>
    </row>
    <row r="3469" spans="1:8" ht="15" customHeight="1" x14ac:dyDescent="0.25">
      <c r="A3469" s="8"/>
      <c r="B3469" s="8"/>
      <c r="C3469" s="8"/>
      <c r="D3469" s="8"/>
      <c r="E3469" s="8"/>
      <c r="F3469" s="67" t="s">
        <v>6855</v>
      </c>
      <c r="G3469" s="67"/>
      <c r="H3469" s="17">
        <f>SUM(H3468:H3468)</f>
        <v>4.8099999999999996</v>
      </c>
    </row>
    <row r="3470" spans="1:8" ht="15" customHeight="1" x14ac:dyDescent="0.25">
      <c r="A3470" s="8"/>
      <c r="B3470" s="8"/>
      <c r="C3470" s="8"/>
      <c r="D3470" s="8"/>
      <c r="E3470" s="8"/>
      <c r="F3470" s="68" t="s">
        <v>3745</v>
      </c>
      <c r="G3470" s="68"/>
      <c r="H3470" s="4">
        <f>ROUND(SUM(H3469),2)</f>
        <v>4.8099999999999996</v>
      </c>
    </row>
    <row r="3471" spans="1:8" ht="9.9499999999999993" customHeight="1" x14ac:dyDescent="0.25">
      <c r="A3471" s="8"/>
      <c r="B3471" s="8"/>
      <c r="C3471" s="8"/>
      <c r="D3471" s="8"/>
      <c r="E3471" s="8"/>
      <c r="F3471" s="62"/>
      <c r="G3471" s="62"/>
      <c r="H3471" s="62"/>
    </row>
    <row r="3472" spans="1:8" ht="20.100000000000001" customHeight="1" x14ac:dyDescent="0.25">
      <c r="A3472" s="63" t="s">
        <v>5180</v>
      </c>
      <c r="B3472" s="63"/>
      <c r="C3472" s="63"/>
      <c r="D3472" s="63"/>
      <c r="E3472" s="63"/>
      <c r="F3472" s="63"/>
      <c r="G3472" s="63"/>
      <c r="H3472" s="63"/>
    </row>
    <row r="3473" spans="1:8" ht="15" customHeight="1" x14ac:dyDescent="0.25">
      <c r="A3473" s="64" t="s">
        <v>3887</v>
      </c>
      <c r="B3473" s="64"/>
      <c r="C3473" s="65" t="s">
        <v>3</v>
      </c>
      <c r="D3473" s="65"/>
      <c r="E3473" s="12" t="s">
        <v>4</v>
      </c>
      <c r="F3473" s="12" t="s">
        <v>3725</v>
      </c>
      <c r="G3473" s="12" t="s">
        <v>3726</v>
      </c>
      <c r="H3473" s="12" t="s">
        <v>3727</v>
      </c>
    </row>
    <row r="3474" spans="1:8" ht="21" customHeight="1" x14ac:dyDescent="0.25">
      <c r="A3474" s="13" t="s">
        <v>5181</v>
      </c>
      <c r="B3474" s="14" t="s">
        <v>5182</v>
      </c>
      <c r="C3474" s="66" t="s">
        <v>17</v>
      </c>
      <c r="D3474" s="66"/>
      <c r="E3474" s="13" t="s">
        <v>61</v>
      </c>
      <c r="F3474" s="15">
        <v>1</v>
      </c>
      <c r="G3474" s="16">
        <v>103.41</v>
      </c>
      <c r="H3474" s="16">
        <f>TRUNC(TRUNC(F3474,8)*G3474,2)</f>
        <v>103.41</v>
      </c>
    </row>
    <row r="3475" spans="1:8" ht="29.1" customHeight="1" x14ac:dyDescent="0.25">
      <c r="A3475" s="13" t="s">
        <v>5153</v>
      </c>
      <c r="B3475" s="14" t="s">
        <v>5154</v>
      </c>
      <c r="C3475" s="66" t="s">
        <v>17</v>
      </c>
      <c r="D3475" s="66"/>
      <c r="E3475" s="13" t="s">
        <v>61</v>
      </c>
      <c r="F3475" s="15">
        <v>2</v>
      </c>
      <c r="G3475" s="16">
        <v>19.260000000000002</v>
      </c>
      <c r="H3475" s="16">
        <f>TRUNC(TRUNC(F3475,8)*G3475,2)</f>
        <v>38.520000000000003</v>
      </c>
    </row>
    <row r="3476" spans="1:8" ht="15" customHeight="1" x14ac:dyDescent="0.25">
      <c r="A3476" s="13" t="s">
        <v>5183</v>
      </c>
      <c r="B3476" s="14" t="s">
        <v>5184</v>
      </c>
      <c r="C3476" s="66" t="s">
        <v>17</v>
      </c>
      <c r="D3476" s="66"/>
      <c r="E3476" s="13" t="s">
        <v>740</v>
      </c>
      <c r="F3476" s="15">
        <v>3.04E-2</v>
      </c>
      <c r="G3476" s="16">
        <v>110.06</v>
      </c>
      <c r="H3476" s="16">
        <f>TRUNC(TRUNC(F3476,8)*G3476,2)</f>
        <v>3.34</v>
      </c>
    </row>
    <row r="3477" spans="1:8" ht="15" customHeight="1" x14ac:dyDescent="0.25">
      <c r="A3477" s="8"/>
      <c r="B3477" s="8"/>
      <c r="C3477" s="8"/>
      <c r="D3477" s="8"/>
      <c r="E3477" s="8"/>
      <c r="F3477" s="67" t="s">
        <v>3896</v>
      </c>
      <c r="G3477" s="67"/>
      <c r="H3477" s="17">
        <f>SUM(H3474:H3476)</f>
        <v>145.27000000000001</v>
      </c>
    </row>
    <row r="3478" spans="1:8" ht="15" customHeight="1" x14ac:dyDescent="0.25">
      <c r="A3478" s="64" t="s">
        <v>3872</v>
      </c>
      <c r="B3478" s="64"/>
      <c r="C3478" s="65" t="s">
        <v>3</v>
      </c>
      <c r="D3478" s="65"/>
      <c r="E3478" s="12" t="s">
        <v>4</v>
      </c>
      <c r="F3478" s="12" t="s">
        <v>3725</v>
      </c>
      <c r="G3478" s="12" t="s">
        <v>3726</v>
      </c>
      <c r="H3478" s="12" t="s">
        <v>3727</v>
      </c>
    </row>
    <row r="3479" spans="1:8" ht="21" customHeight="1" x14ac:dyDescent="0.25">
      <c r="A3479" s="13" t="s">
        <v>3938</v>
      </c>
      <c r="B3479" s="14" t="s">
        <v>3939</v>
      </c>
      <c r="C3479" s="66" t="s">
        <v>17</v>
      </c>
      <c r="D3479" s="66"/>
      <c r="E3479" s="13" t="s">
        <v>25</v>
      </c>
      <c r="F3479" s="15">
        <v>0.38700000000000001</v>
      </c>
      <c r="G3479" s="16">
        <v>32.799999999999997</v>
      </c>
      <c r="H3479" s="16">
        <f>TRUNC(TRUNC(F3479,8)*G3479,2)</f>
        <v>12.69</v>
      </c>
    </row>
    <row r="3480" spans="1:8" ht="15" customHeight="1" x14ac:dyDescent="0.25">
      <c r="A3480" s="13" t="s">
        <v>3899</v>
      </c>
      <c r="B3480" s="14" t="s">
        <v>3900</v>
      </c>
      <c r="C3480" s="66" t="s">
        <v>17</v>
      </c>
      <c r="D3480" s="66"/>
      <c r="E3480" s="13" t="s">
        <v>25</v>
      </c>
      <c r="F3480" s="15">
        <v>0.18859999999999999</v>
      </c>
      <c r="G3480" s="16">
        <v>24.37</v>
      </c>
      <c r="H3480" s="16">
        <f>TRUNC(TRUNC(F3480,8)*G3480,2)</f>
        <v>4.59</v>
      </c>
    </row>
    <row r="3481" spans="1:8" ht="18" customHeight="1" x14ac:dyDescent="0.25">
      <c r="A3481" s="8"/>
      <c r="B3481" s="8"/>
      <c r="C3481" s="8"/>
      <c r="D3481" s="8"/>
      <c r="E3481" s="8"/>
      <c r="F3481" s="67" t="s">
        <v>3875</v>
      </c>
      <c r="G3481" s="67"/>
      <c r="H3481" s="17">
        <f>SUM(H3479:H3480)</f>
        <v>17.28</v>
      </c>
    </row>
    <row r="3482" spans="1:8" ht="15" customHeight="1" x14ac:dyDescent="0.25">
      <c r="A3482" s="8"/>
      <c r="B3482" s="8"/>
      <c r="C3482" s="8"/>
      <c r="D3482" s="8"/>
      <c r="E3482" s="8"/>
      <c r="F3482" s="68" t="s">
        <v>3745</v>
      </c>
      <c r="G3482" s="68"/>
      <c r="H3482" s="4">
        <f>ROUND(SUM(H3477,H3481),2)</f>
        <v>162.55000000000001</v>
      </c>
    </row>
    <row r="3483" spans="1:8" ht="9.9499999999999993" customHeight="1" x14ac:dyDescent="0.25">
      <c r="A3483" s="8"/>
      <c r="B3483" s="8"/>
      <c r="C3483" s="8"/>
      <c r="D3483" s="8"/>
      <c r="E3483" s="8"/>
      <c r="F3483" s="62"/>
      <c r="G3483" s="62"/>
      <c r="H3483" s="62"/>
    </row>
    <row r="3484" spans="1:8" ht="27" customHeight="1" x14ac:dyDescent="0.25">
      <c r="A3484" s="63" t="s">
        <v>7544</v>
      </c>
      <c r="B3484" s="63"/>
      <c r="C3484" s="63"/>
      <c r="D3484" s="63"/>
      <c r="E3484" s="63"/>
      <c r="F3484" s="63"/>
      <c r="G3484" s="63"/>
      <c r="H3484" s="63"/>
    </row>
    <row r="3485" spans="1:8" ht="15" customHeight="1" x14ac:dyDescent="0.25">
      <c r="A3485" s="64" t="s">
        <v>3741</v>
      </c>
      <c r="B3485" s="64"/>
      <c r="C3485" s="65" t="s">
        <v>3</v>
      </c>
      <c r="D3485" s="65"/>
      <c r="E3485" s="12" t="s">
        <v>4</v>
      </c>
      <c r="F3485" s="12" t="s">
        <v>3725</v>
      </c>
      <c r="G3485" s="12" t="s">
        <v>3726</v>
      </c>
      <c r="H3485" s="12" t="s">
        <v>3727</v>
      </c>
    </row>
    <row r="3486" spans="1:8" ht="21" customHeight="1" x14ac:dyDescent="0.25">
      <c r="A3486" s="13" t="s">
        <v>7545</v>
      </c>
      <c r="B3486" s="14" t="s">
        <v>7546</v>
      </c>
      <c r="C3486" s="66" t="s">
        <v>17</v>
      </c>
      <c r="D3486" s="66"/>
      <c r="E3486" s="13" t="s">
        <v>61</v>
      </c>
      <c r="F3486" s="15">
        <v>1</v>
      </c>
      <c r="G3486" s="16">
        <v>11.11</v>
      </c>
      <c r="H3486" s="16">
        <f>TRUNC(TRUNC(F3486,8)*G3486,2)</f>
        <v>11.11</v>
      </c>
    </row>
    <row r="3487" spans="1:8" ht="29.1" customHeight="1" x14ac:dyDescent="0.25">
      <c r="A3487" s="13" t="s">
        <v>1200</v>
      </c>
      <c r="B3487" s="14" t="s">
        <v>1201</v>
      </c>
      <c r="C3487" s="66" t="s">
        <v>17</v>
      </c>
      <c r="D3487" s="66"/>
      <c r="E3487" s="13" t="s">
        <v>61</v>
      </c>
      <c r="F3487" s="15">
        <v>1</v>
      </c>
      <c r="G3487" s="16">
        <v>162.55000000000001</v>
      </c>
      <c r="H3487" s="16">
        <f>TRUNC(TRUNC(F3487,8)*G3487,2)</f>
        <v>162.55000000000001</v>
      </c>
    </row>
    <row r="3488" spans="1:8" ht="21" customHeight="1" x14ac:dyDescent="0.25">
      <c r="A3488" s="13" t="s">
        <v>5206</v>
      </c>
      <c r="B3488" s="14" t="s">
        <v>5207</v>
      </c>
      <c r="C3488" s="66" t="s">
        <v>17</v>
      </c>
      <c r="D3488" s="66"/>
      <c r="E3488" s="13" t="s">
        <v>61</v>
      </c>
      <c r="F3488" s="15">
        <v>1</v>
      </c>
      <c r="G3488" s="16">
        <v>11.59</v>
      </c>
      <c r="H3488" s="16">
        <f>TRUNC(TRUNC(F3488,8)*G3488,2)</f>
        <v>11.59</v>
      </c>
    </row>
    <row r="3489" spans="1:8" ht="29.1" customHeight="1" x14ac:dyDescent="0.25">
      <c r="A3489" s="13" t="s">
        <v>7547</v>
      </c>
      <c r="B3489" s="14" t="s">
        <v>7548</v>
      </c>
      <c r="C3489" s="66" t="s">
        <v>17</v>
      </c>
      <c r="D3489" s="66"/>
      <c r="E3489" s="13" t="s">
        <v>61</v>
      </c>
      <c r="F3489" s="15">
        <v>1</v>
      </c>
      <c r="G3489" s="16">
        <v>81.58</v>
      </c>
      <c r="H3489" s="16">
        <f>TRUNC(TRUNC(F3489,8)*G3489,2)</f>
        <v>81.58</v>
      </c>
    </row>
    <row r="3490" spans="1:8" ht="29.1" customHeight="1" x14ac:dyDescent="0.25">
      <c r="A3490" s="13" t="s">
        <v>6616</v>
      </c>
      <c r="B3490" s="14" t="s">
        <v>6617</v>
      </c>
      <c r="C3490" s="66" t="s">
        <v>17</v>
      </c>
      <c r="D3490" s="66"/>
      <c r="E3490" s="13" t="s">
        <v>61</v>
      </c>
      <c r="F3490" s="15">
        <v>1</v>
      </c>
      <c r="G3490" s="16">
        <v>9.84</v>
      </c>
      <c r="H3490" s="16">
        <f>TRUNC(TRUNC(F3490,8)*G3490,2)</f>
        <v>9.84</v>
      </c>
    </row>
    <row r="3491" spans="1:8" ht="15" customHeight="1" x14ac:dyDescent="0.25">
      <c r="A3491" s="8"/>
      <c r="B3491" s="8"/>
      <c r="C3491" s="8"/>
      <c r="D3491" s="8"/>
      <c r="E3491" s="8"/>
      <c r="F3491" s="67" t="s">
        <v>3744</v>
      </c>
      <c r="G3491" s="67"/>
      <c r="H3491" s="17">
        <f>SUM(H3486:H3490)</f>
        <v>276.67</v>
      </c>
    </row>
    <row r="3492" spans="1:8" ht="15" customHeight="1" x14ac:dyDescent="0.25">
      <c r="A3492" s="8"/>
      <c r="B3492" s="8"/>
      <c r="C3492" s="8"/>
      <c r="D3492" s="8"/>
      <c r="E3492" s="8"/>
      <c r="F3492" s="68" t="s">
        <v>3745</v>
      </c>
      <c r="G3492" s="68"/>
      <c r="H3492" s="4">
        <f>ROUND(SUM(H3491),2)</f>
        <v>276.67</v>
      </c>
    </row>
    <row r="3493" spans="1:8" ht="9.9499999999999993" customHeight="1" x14ac:dyDescent="0.25">
      <c r="A3493" s="8"/>
      <c r="B3493" s="8"/>
      <c r="C3493" s="8"/>
      <c r="D3493" s="8"/>
      <c r="E3493" s="8"/>
      <c r="F3493" s="62"/>
      <c r="G3493" s="62"/>
      <c r="H3493" s="62"/>
    </row>
    <row r="3494" spans="1:8" ht="20.100000000000001" customHeight="1" x14ac:dyDescent="0.25">
      <c r="A3494" s="63" t="s">
        <v>7549</v>
      </c>
      <c r="B3494" s="63"/>
      <c r="C3494" s="63"/>
      <c r="D3494" s="63"/>
      <c r="E3494" s="63"/>
      <c r="F3494" s="63"/>
      <c r="G3494" s="63"/>
      <c r="H3494" s="63"/>
    </row>
    <row r="3495" spans="1:8" ht="15" customHeight="1" x14ac:dyDescent="0.25">
      <c r="A3495" s="64" t="s">
        <v>3872</v>
      </c>
      <c r="B3495" s="64"/>
      <c r="C3495" s="65" t="s">
        <v>3</v>
      </c>
      <c r="D3495" s="65"/>
      <c r="E3495" s="12" t="s">
        <v>4</v>
      </c>
      <c r="F3495" s="12" t="s">
        <v>3725</v>
      </c>
      <c r="G3495" s="12" t="s">
        <v>3726</v>
      </c>
      <c r="H3495" s="12" t="s">
        <v>3727</v>
      </c>
    </row>
    <row r="3496" spans="1:8" ht="15" customHeight="1" x14ac:dyDescent="0.25">
      <c r="A3496" s="13" t="s">
        <v>4742</v>
      </c>
      <c r="B3496" s="14" t="s">
        <v>4743</v>
      </c>
      <c r="C3496" s="66" t="s">
        <v>17</v>
      </c>
      <c r="D3496" s="66"/>
      <c r="E3496" s="13" t="s">
        <v>25</v>
      </c>
      <c r="F3496" s="15">
        <v>0.18</v>
      </c>
      <c r="G3496" s="16">
        <v>33.29</v>
      </c>
      <c r="H3496" s="16">
        <f>TRUNC(TRUNC(F3496,8)*G3496,2)</f>
        <v>5.99</v>
      </c>
    </row>
    <row r="3497" spans="1:8" ht="21" customHeight="1" x14ac:dyDescent="0.25">
      <c r="A3497" s="13" t="s">
        <v>3897</v>
      </c>
      <c r="B3497" s="14" t="s">
        <v>3898</v>
      </c>
      <c r="C3497" s="66" t="s">
        <v>17</v>
      </c>
      <c r="D3497" s="66"/>
      <c r="E3497" s="13" t="s">
        <v>25</v>
      </c>
      <c r="F3497" s="15">
        <v>0.36</v>
      </c>
      <c r="G3497" s="16">
        <v>33.07</v>
      </c>
      <c r="H3497" s="16">
        <f>TRUNC(TRUNC(F3497,8)*G3497,2)</f>
        <v>11.9</v>
      </c>
    </row>
    <row r="3498" spans="1:8" ht="15" customHeight="1" x14ac:dyDescent="0.25">
      <c r="A3498" s="13" t="s">
        <v>3948</v>
      </c>
      <c r="B3498" s="14" t="s">
        <v>3949</v>
      </c>
      <c r="C3498" s="66" t="s">
        <v>17</v>
      </c>
      <c r="D3498" s="66"/>
      <c r="E3498" s="13" t="s">
        <v>25</v>
      </c>
      <c r="F3498" s="15">
        <v>0.36</v>
      </c>
      <c r="G3498" s="16">
        <v>33.520000000000003</v>
      </c>
      <c r="H3498" s="16">
        <f>TRUNC(TRUNC(F3498,8)*G3498,2)</f>
        <v>12.06</v>
      </c>
    </row>
    <row r="3499" spans="1:8" ht="15" customHeight="1" x14ac:dyDescent="0.25">
      <c r="A3499" s="13" t="s">
        <v>3899</v>
      </c>
      <c r="B3499" s="14" t="s">
        <v>3900</v>
      </c>
      <c r="C3499" s="66" t="s">
        <v>17</v>
      </c>
      <c r="D3499" s="66"/>
      <c r="E3499" s="13" t="s">
        <v>25</v>
      </c>
      <c r="F3499" s="15">
        <v>1.62</v>
      </c>
      <c r="G3499" s="16">
        <v>24.37</v>
      </c>
      <c r="H3499" s="16">
        <f>TRUNC(TRUNC(F3499,8)*G3499,2)</f>
        <v>39.47</v>
      </c>
    </row>
    <row r="3500" spans="1:8" ht="18" customHeight="1" x14ac:dyDescent="0.25">
      <c r="A3500" s="8"/>
      <c r="B3500" s="8"/>
      <c r="C3500" s="8"/>
      <c r="D3500" s="8"/>
      <c r="E3500" s="8"/>
      <c r="F3500" s="67" t="s">
        <v>3875</v>
      </c>
      <c r="G3500" s="67"/>
      <c r="H3500" s="17">
        <f>SUM(H3496:H3499)</f>
        <v>69.42</v>
      </c>
    </row>
    <row r="3501" spans="1:8" ht="15" customHeight="1" x14ac:dyDescent="0.25">
      <c r="A3501" s="8"/>
      <c r="B3501" s="8"/>
      <c r="C3501" s="8"/>
      <c r="D3501" s="8"/>
      <c r="E3501" s="8"/>
      <c r="F3501" s="68" t="s">
        <v>3745</v>
      </c>
      <c r="G3501" s="68"/>
      <c r="H3501" s="4">
        <f>ROUND(SUM(H3500),2)</f>
        <v>69.42</v>
      </c>
    </row>
    <row r="3502" spans="1:8" ht="9.9499999999999993" customHeight="1" x14ac:dyDescent="0.25">
      <c r="A3502" s="8"/>
      <c r="B3502" s="8"/>
      <c r="C3502" s="8"/>
      <c r="D3502" s="8"/>
      <c r="E3502" s="8"/>
      <c r="F3502" s="62"/>
      <c r="G3502" s="62"/>
      <c r="H3502" s="62"/>
    </row>
    <row r="3503" spans="1:8" ht="20.100000000000001" customHeight="1" x14ac:dyDescent="0.25">
      <c r="A3503" s="63" t="s">
        <v>7550</v>
      </c>
      <c r="B3503" s="63"/>
      <c r="C3503" s="63"/>
      <c r="D3503" s="63"/>
      <c r="E3503" s="63"/>
      <c r="F3503" s="63"/>
      <c r="G3503" s="63"/>
      <c r="H3503" s="63"/>
    </row>
    <row r="3504" spans="1:8" ht="15" customHeight="1" x14ac:dyDescent="0.25">
      <c r="A3504" s="64" t="s">
        <v>3872</v>
      </c>
      <c r="B3504" s="64"/>
      <c r="C3504" s="65" t="s">
        <v>3</v>
      </c>
      <c r="D3504" s="65"/>
      <c r="E3504" s="12" t="s">
        <v>4</v>
      </c>
      <c r="F3504" s="12" t="s">
        <v>3725</v>
      </c>
      <c r="G3504" s="12" t="s">
        <v>3726</v>
      </c>
      <c r="H3504" s="12" t="s">
        <v>3727</v>
      </c>
    </row>
    <row r="3505" spans="1:8" ht="15" customHeight="1" x14ac:dyDescent="0.25">
      <c r="A3505" s="13" t="s">
        <v>4742</v>
      </c>
      <c r="B3505" s="14" t="s">
        <v>4743</v>
      </c>
      <c r="C3505" s="66" t="s">
        <v>17</v>
      </c>
      <c r="D3505" s="66"/>
      <c r="E3505" s="13" t="s">
        <v>25</v>
      </c>
      <c r="F3505" s="15">
        <v>0.18</v>
      </c>
      <c r="G3505" s="16">
        <v>33.29</v>
      </c>
      <c r="H3505" s="16">
        <f>TRUNC(TRUNC(F3505,8)*G3505,2)</f>
        <v>5.99</v>
      </c>
    </row>
    <row r="3506" spans="1:8" ht="21" customHeight="1" x14ac:dyDescent="0.25">
      <c r="A3506" s="13" t="s">
        <v>3897</v>
      </c>
      <c r="B3506" s="14" t="s">
        <v>3898</v>
      </c>
      <c r="C3506" s="66" t="s">
        <v>17</v>
      </c>
      <c r="D3506" s="66"/>
      <c r="E3506" s="13" t="s">
        <v>25</v>
      </c>
      <c r="F3506" s="15">
        <v>0.36</v>
      </c>
      <c r="G3506" s="16">
        <v>33.07</v>
      </c>
      <c r="H3506" s="16">
        <f>TRUNC(TRUNC(F3506,8)*G3506,2)</f>
        <v>11.9</v>
      </c>
    </row>
    <row r="3507" spans="1:8" ht="15" customHeight="1" x14ac:dyDescent="0.25">
      <c r="A3507" s="13" t="s">
        <v>3948</v>
      </c>
      <c r="B3507" s="14" t="s">
        <v>3949</v>
      </c>
      <c r="C3507" s="66" t="s">
        <v>17</v>
      </c>
      <c r="D3507" s="66"/>
      <c r="E3507" s="13" t="s">
        <v>25</v>
      </c>
      <c r="F3507" s="15">
        <v>0.36</v>
      </c>
      <c r="G3507" s="16">
        <v>33.520000000000003</v>
      </c>
      <c r="H3507" s="16">
        <f>TRUNC(TRUNC(F3507,8)*G3507,2)</f>
        <v>12.06</v>
      </c>
    </row>
    <row r="3508" spans="1:8" ht="15" customHeight="1" x14ac:dyDescent="0.25">
      <c r="A3508" s="13" t="s">
        <v>3899</v>
      </c>
      <c r="B3508" s="14" t="s">
        <v>3900</v>
      </c>
      <c r="C3508" s="66" t="s">
        <v>17</v>
      </c>
      <c r="D3508" s="66"/>
      <c r="E3508" s="13" t="s">
        <v>25</v>
      </c>
      <c r="F3508" s="15">
        <v>1.62</v>
      </c>
      <c r="G3508" s="16">
        <v>24.37</v>
      </c>
      <c r="H3508" s="16">
        <f>TRUNC(TRUNC(F3508,8)*G3508,2)</f>
        <v>39.47</v>
      </c>
    </row>
    <row r="3509" spans="1:8" ht="18" customHeight="1" x14ac:dyDescent="0.25">
      <c r="A3509" s="8"/>
      <c r="B3509" s="8"/>
      <c r="C3509" s="8"/>
      <c r="D3509" s="8"/>
      <c r="E3509" s="8"/>
      <c r="F3509" s="67" t="s">
        <v>3875</v>
      </c>
      <c r="G3509" s="67"/>
      <c r="H3509" s="17">
        <f>SUM(H3505:H3508)</f>
        <v>69.42</v>
      </c>
    </row>
    <row r="3510" spans="1:8" ht="15" customHeight="1" x14ac:dyDescent="0.25">
      <c r="A3510" s="8"/>
      <c r="B3510" s="8"/>
      <c r="C3510" s="8"/>
      <c r="D3510" s="8"/>
      <c r="E3510" s="8"/>
      <c r="F3510" s="68" t="s">
        <v>3745</v>
      </c>
      <c r="G3510" s="68"/>
      <c r="H3510" s="4">
        <f>ROUND(SUM(H3509),2)</f>
        <v>69.42</v>
      </c>
    </row>
    <row r="3511" spans="1:8" ht="9.9499999999999993" customHeight="1" x14ac:dyDescent="0.25">
      <c r="A3511" s="8"/>
      <c r="B3511" s="8"/>
      <c r="C3511" s="8"/>
      <c r="D3511" s="8"/>
      <c r="E3511" s="8"/>
      <c r="F3511" s="62"/>
      <c r="G3511" s="62"/>
      <c r="H3511" s="62"/>
    </row>
    <row r="3512" spans="1:8" ht="20.100000000000001" customHeight="1" x14ac:dyDescent="0.25">
      <c r="A3512" s="63" t="s">
        <v>7551</v>
      </c>
      <c r="B3512" s="63"/>
      <c r="C3512" s="63"/>
      <c r="D3512" s="63"/>
      <c r="E3512" s="63"/>
      <c r="F3512" s="63"/>
      <c r="G3512" s="63"/>
      <c r="H3512" s="63"/>
    </row>
    <row r="3513" spans="1:8" ht="15" customHeight="1" x14ac:dyDescent="0.25">
      <c r="A3513" s="64" t="s">
        <v>3887</v>
      </c>
      <c r="B3513" s="64"/>
      <c r="C3513" s="65" t="s">
        <v>3</v>
      </c>
      <c r="D3513" s="65"/>
      <c r="E3513" s="12" t="s">
        <v>4</v>
      </c>
      <c r="F3513" s="12" t="s">
        <v>3725</v>
      </c>
      <c r="G3513" s="12" t="s">
        <v>3726</v>
      </c>
      <c r="H3513" s="12" t="s">
        <v>3727</v>
      </c>
    </row>
    <row r="3514" spans="1:8" ht="15" customHeight="1" x14ac:dyDescent="0.25">
      <c r="A3514" s="13" t="s">
        <v>7552</v>
      </c>
      <c r="B3514" s="14" t="s">
        <v>7553</v>
      </c>
      <c r="C3514" s="66" t="s">
        <v>17</v>
      </c>
      <c r="D3514" s="66"/>
      <c r="E3514" s="13" t="s">
        <v>61</v>
      </c>
      <c r="F3514" s="15">
        <v>1</v>
      </c>
      <c r="G3514" s="16">
        <v>7.57</v>
      </c>
      <c r="H3514" s="16">
        <f>TRUNC(TRUNC(F3514,8)*G3514,2)</f>
        <v>7.57</v>
      </c>
    </row>
    <row r="3515" spans="1:8" ht="15" customHeight="1" x14ac:dyDescent="0.25">
      <c r="A3515" s="13" t="s">
        <v>7554</v>
      </c>
      <c r="B3515" s="14" t="s">
        <v>7555</v>
      </c>
      <c r="C3515" s="66" t="s">
        <v>17</v>
      </c>
      <c r="D3515" s="66"/>
      <c r="E3515" s="13" t="s">
        <v>61</v>
      </c>
      <c r="F3515" s="15">
        <v>2</v>
      </c>
      <c r="G3515" s="16">
        <v>2.2599999999999998</v>
      </c>
      <c r="H3515" s="16">
        <f>TRUNC(TRUNC(F3515,8)*G3515,2)</f>
        <v>4.5199999999999996</v>
      </c>
    </row>
    <row r="3516" spans="1:8" ht="15" customHeight="1" x14ac:dyDescent="0.25">
      <c r="A3516" s="8"/>
      <c r="B3516" s="8"/>
      <c r="C3516" s="8"/>
      <c r="D3516" s="8"/>
      <c r="E3516" s="8"/>
      <c r="F3516" s="67" t="s">
        <v>3896</v>
      </c>
      <c r="G3516" s="67"/>
      <c r="H3516" s="17">
        <f>SUM(H3514:H3515)</f>
        <v>12.09</v>
      </c>
    </row>
    <row r="3517" spans="1:8" ht="15" customHeight="1" x14ac:dyDescent="0.25">
      <c r="A3517" s="64" t="s">
        <v>3872</v>
      </c>
      <c r="B3517" s="64"/>
      <c r="C3517" s="65" t="s">
        <v>3</v>
      </c>
      <c r="D3517" s="65"/>
      <c r="E3517" s="12" t="s">
        <v>4</v>
      </c>
      <c r="F3517" s="12" t="s">
        <v>3725</v>
      </c>
      <c r="G3517" s="12" t="s">
        <v>3726</v>
      </c>
      <c r="H3517" s="12" t="s">
        <v>3727</v>
      </c>
    </row>
    <row r="3518" spans="1:8" ht="21" customHeight="1" x14ac:dyDescent="0.25">
      <c r="A3518" s="13" t="s">
        <v>4267</v>
      </c>
      <c r="B3518" s="14" t="s">
        <v>4268</v>
      </c>
      <c r="C3518" s="66" t="s">
        <v>17</v>
      </c>
      <c r="D3518" s="66"/>
      <c r="E3518" s="13" t="s">
        <v>25</v>
      </c>
      <c r="F3518" s="15">
        <v>0.12503120000000001</v>
      </c>
      <c r="G3518" s="16">
        <v>25.56</v>
      </c>
      <c r="H3518" s="16">
        <f>TRUNC(TRUNC(F3518,8)*G3518,2)</f>
        <v>3.19</v>
      </c>
    </row>
    <row r="3519" spans="1:8" ht="15" customHeight="1" x14ac:dyDescent="0.25">
      <c r="A3519" s="13" t="s">
        <v>4269</v>
      </c>
      <c r="B3519" s="14" t="s">
        <v>4270</v>
      </c>
      <c r="C3519" s="66" t="s">
        <v>17</v>
      </c>
      <c r="D3519" s="66"/>
      <c r="E3519" s="13" t="s">
        <v>25</v>
      </c>
      <c r="F3519" s="15">
        <v>0.40010000000000001</v>
      </c>
      <c r="G3519" s="16">
        <v>33.94</v>
      </c>
      <c r="H3519" s="16">
        <f>TRUNC(TRUNC(F3519,8)*G3519,2)</f>
        <v>13.57</v>
      </c>
    </row>
    <row r="3520" spans="1:8" ht="18" customHeight="1" x14ac:dyDescent="0.25">
      <c r="A3520" s="8"/>
      <c r="B3520" s="8"/>
      <c r="C3520" s="8"/>
      <c r="D3520" s="8"/>
      <c r="E3520" s="8"/>
      <c r="F3520" s="67" t="s">
        <v>3875</v>
      </c>
      <c r="G3520" s="67"/>
      <c r="H3520" s="17">
        <f>SUM(H3518:H3519)</f>
        <v>16.760000000000002</v>
      </c>
    </row>
    <row r="3521" spans="1:8" ht="15" customHeight="1" x14ac:dyDescent="0.25">
      <c r="A3521" s="8"/>
      <c r="B3521" s="8"/>
      <c r="C3521" s="8"/>
      <c r="D3521" s="8"/>
      <c r="E3521" s="8"/>
      <c r="F3521" s="68" t="s">
        <v>3745</v>
      </c>
      <c r="G3521" s="68"/>
      <c r="H3521" s="4">
        <f>ROUND(SUM(H3516,H3520),2)</f>
        <v>28.85</v>
      </c>
    </row>
    <row r="3522" spans="1:8" ht="9.9499999999999993" customHeight="1" x14ac:dyDescent="0.25">
      <c r="A3522" s="8"/>
      <c r="B3522" s="8"/>
      <c r="C3522" s="8"/>
      <c r="D3522" s="8"/>
      <c r="E3522" s="8"/>
      <c r="F3522" s="62"/>
      <c r="G3522" s="62"/>
      <c r="H3522" s="62"/>
    </row>
    <row r="3523" spans="1:8" ht="20.100000000000001" customHeight="1" x14ac:dyDescent="0.25">
      <c r="A3523" s="63" t="s">
        <v>7556</v>
      </c>
      <c r="B3523" s="63"/>
      <c r="C3523" s="63"/>
      <c r="D3523" s="63"/>
      <c r="E3523" s="63"/>
      <c r="F3523" s="63"/>
      <c r="G3523" s="63"/>
      <c r="H3523" s="63"/>
    </row>
    <row r="3524" spans="1:8" ht="15" customHeight="1" x14ac:dyDescent="0.25">
      <c r="A3524" s="64" t="s">
        <v>3724</v>
      </c>
      <c r="B3524" s="64"/>
      <c r="C3524" s="65" t="s">
        <v>3</v>
      </c>
      <c r="D3524" s="65"/>
      <c r="E3524" s="12" t="s">
        <v>4</v>
      </c>
      <c r="F3524" s="12" t="s">
        <v>3725</v>
      </c>
      <c r="G3524" s="12" t="s">
        <v>3726</v>
      </c>
      <c r="H3524" s="12" t="s">
        <v>3727</v>
      </c>
    </row>
    <row r="3525" spans="1:8" ht="21" customHeight="1" x14ac:dyDescent="0.25">
      <c r="A3525" s="13" t="s">
        <v>3798</v>
      </c>
      <c r="B3525" s="14" t="s">
        <v>3799</v>
      </c>
      <c r="C3525" s="66" t="s">
        <v>17</v>
      </c>
      <c r="D3525" s="66"/>
      <c r="E3525" s="13" t="s">
        <v>25</v>
      </c>
      <c r="F3525" s="15">
        <v>1</v>
      </c>
      <c r="G3525" s="16">
        <v>4.5199999999999996</v>
      </c>
      <c r="H3525" s="16">
        <f t="shared" ref="H3525:H3530" si="25">TRUNC(TRUNC(F3525,8)*G3525,2)</f>
        <v>4.5199999999999996</v>
      </c>
    </row>
    <row r="3526" spans="1:8" ht="21" customHeight="1" x14ac:dyDescent="0.25">
      <c r="A3526" s="13" t="s">
        <v>6659</v>
      </c>
      <c r="B3526" s="14" t="s">
        <v>6660</v>
      </c>
      <c r="C3526" s="66" t="s">
        <v>17</v>
      </c>
      <c r="D3526" s="66"/>
      <c r="E3526" s="13" t="s">
        <v>25</v>
      </c>
      <c r="F3526" s="15">
        <v>1</v>
      </c>
      <c r="G3526" s="16">
        <v>1.31</v>
      </c>
      <c r="H3526" s="16">
        <f t="shared" si="25"/>
        <v>1.31</v>
      </c>
    </row>
    <row r="3527" spans="1:8" ht="21" customHeight="1" x14ac:dyDescent="0.25">
      <c r="A3527" s="13" t="s">
        <v>3754</v>
      </c>
      <c r="B3527" s="14" t="s">
        <v>3755</v>
      </c>
      <c r="C3527" s="66" t="s">
        <v>17</v>
      </c>
      <c r="D3527" s="66"/>
      <c r="E3527" s="13" t="s">
        <v>25</v>
      </c>
      <c r="F3527" s="15">
        <v>1</v>
      </c>
      <c r="G3527" s="16">
        <v>1.43</v>
      </c>
      <c r="H3527" s="16">
        <f t="shared" si="25"/>
        <v>1.43</v>
      </c>
    </row>
    <row r="3528" spans="1:8" ht="21" customHeight="1" x14ac:dyDescent="0.25">
      <c r="A3528" s="13" t="s">
        <v>6661</v>
      </c>
      <c r="B3528" s="14" t="s">
        <v>6662</v>
      </c>
      <c r="C3528" s="66" t="s">
        <v>17</v>
      </c>
      <c r="D3528" s="66"/>
      <c r="E3528" s="13" t="s">
        <v>25</v>
      </c>
      <c r="F3528" s="15">
        <v>1</v>
      </c>
      <c r="G3528" s="16">
        <v>0.78</v>
      </c>
      <c r="H3528" s="16">
        <f t="shared" si="25"/>
        <v>0.78</v>
      </c>
    </row>
    <row r="3529" spans="1:8" ht="21" customHeight="1" x14ac:dyDescent="0.25">
      <c r="A3529" s="13" t="s">
        <v>3758</v>
      </c>
      <c r="B3529" s="14" t="s">
        <v>3759</v>
      </c>
      <c r="C3529" s="66" t="s">
        <v>17</v>
      </c>
      <c r="D3529" s="66"/>
      <c r="E3529" s="13" t="s">
        <v>25</v>
      </c>
      <c r="F3529" s="15">
        <v>1</v>
      </c>
      <c r="G3529" s="16">
        <v>0.08</v>
      </c>
      <c r="H3529" s="16">
        <f t="shared" si="25"/>
        <v>0.08</v>
      </c>
    </row>
    <row r="3530" spans="1:8" ht="21" customHeight="1" x14ac:dyDescent="0.25">
      <c r="A3530" s="13" t="s">
        <v>3804</v>
      </c>
      <c r="B3530" s="14" t="s">
        <v>3805</v>
      </c>
      <c r="C3530" s="66" t="s">
        <v>17</v>
      </c>
      <c r="D3530" s="66"/>
      <c r="E3530" s="13" t="s">
        <v>25</v>
      </c>
      <c r="F3530" s="15">
        <v>1</v>
      </c>
      <c r="G3530" s="16">
        <v>0.85</v>
      </c>
      <c r="H3530" s="16">
        <f t="shared" si="25"/>
        <v>0.85</v>
      </c>
    </row>
    <row r="3531" spans="1:8" ht="15" customHeight="1" x14ac:dyDescent="0.25">
      <c r="A3531" s="8"/>
      <c r="B3531" s="8"/>
      <c r="C3531" s="8"/>
      <c r="D3531" s="8"/>
      <c r="E3531" s="8"/>
      <c r="F3531" s="67" t="s">
        <v>3736</v>
      </c>
      <c r="G3531" s="67"/>
      <c r="H3531" s="17">
        <f>SUM(H3525:H3530)</f>
        <v>8.9699999999999989</v>
      </c>
    </row>
    <row r="3532" spans="1:8" ht="15" customHeight="1" x14ac:dyDescent="0.25">
      <c r="A3532" s="64" t="s">
        <v>3737</v>
      </c>
      <c r="B3532" s="64"/>
      <c r="C3532" s="65" t="s">
        <v>3</v>
      </c>
      <c r="D3532" s="65"/>
      <c r="E3532" s="12" t="s">
        <v>4</v>
      </c>
      <c r="F3532" s="12" t="s">
        <v>3725</v>
      </c>
      <c r="G3532" s="12" t="s">
        <v>3726</v>
      </c>
      <c r="H3532" s="12" t="s">
        <v>3727</v>
      </c>
    </row>
    <row r="3533" spans="1:8" ht="15" customHeight="1" x14ac:dyDescent="0.25">
      <c r="A3533" s="13" t="s">
        <v>7150</v>
      </c>
      <c r="B3533" s="14" t="s">
        <v>7151</v>
      </c>
      <c r="C3533" s="66" t="s">
        <v>17</v>
      </c>
      <c r="D3533" s="66"/>
      <c r="E3533" s="13" t="s">
        <v>25</v>
      </c>
      <c r="F3533" s="15">
        <v>1</v>
      </c>
      <c r="G3533" s="16">
        <v>24.05</v>
      </c>
      <c r="H3533" s="16">
        <f>TRUNC(TRUNC(F3533,8)*G3533,2)</f>
        <v>24.05</v>
      </c>
    </row>
    <row r="3534" spans="1:8" ht="15" customHeight="1" x14ac:dyDescent="0.25">
      <c r="A3534" s="8"/>
      <c r="B3534" s="8"/>
      <c r="C3534" s="8"/>
      <c r="D3534" s="8"/>
      <c r="E3534" s="8"/>
      <c r="F3534" s="67" t="s">
        <v>3740</v>
      </c>
      <c r="G3534" s="67"/>
      <c r="H3534" s="17">
        <f>SUM(H3533:H3533)</f>
        <v>24.05</v>
      </c>
    </row>
    <row r="3535" spans="1:8" ht="15" customHeight="1" x14ac:dyDescent="0.25">
      <c r="A3535" s="64" t="s">
        <v>3741</v>
      </c>
      <c r="B3535" s="64"/>
      <c r="C3535" s="65" t="s">
        <v>3</v>
      </c>
      <c r="D3535" s="65"/>
      <c r="E3535" s="12" t="s">
        <v>4</v>
      </c>
      <c r="F3535" s="12" t="s">
        <v>3725</v>
      </c>
      <c r="G3535" s="12" t="s">
        <v>3726</v>
      </c>
      <c r="H3535" s="12" t="s">
        <v>3727</v>
      </c>
    </row>
    <row r="3536" spans="1:8" ht="21" customHeight="1" x14ac:dyDescent="0.25">
      <c r="A3536" s="13" t="s">
        <v>7557</v>
      </c>
      <c r="B3536" s="14" t="s">
        <v>7558</v>
      </c>
      <c r="C3536" s="66" t="s">
        <v>17</v>
      </c>
      <c r="D3536" s="66"/>
      <c r="E3536" s="13" t="s">
        <v>25</v>
      </c>
      <c r="F3536" s="15">
        <v>1</v>
      </c>
      <c r="G3536" s="16">
        <v>0.35</v>
      </c>
      <c r="H3536" s="16">
        <f>TRUNC(TRUNC(F3536,8)*G3536,2)</f>
        <v>0.35</v>
      </c>
    </row>
    <row r="3537" spans="1:8" ht="15" customHeight="1" x14ac:dyDescent="0.25">
      <c r="A3537" s="8"/>
      <c r="B3537" s="8"/>
      <c r="C3537" s="8"/>
      <c r="D3537" s="8"/>
      <c r="E3537" s="8"/>
      <c r="F3537" s="67" t="s">
        <v>3744</v>
      </c>
      <c r="G3537" s="67"/>
      <c r="H3537" s="17">
        <f>SUM(H3536:H3536)</f>
        <v>0.35</v>
      </c>
    </row>
    <row r="3538" spans="1:8" ht="15" customHeight="1" x14ac:dyDescent="0.25">
      <c r="A3538" s="8"/>
      <c r="B3538" s="8"/>
      <c r="C3538" s="8"/>
      <c r="D3538" s="8"/>
      <c r="E3538" s="8"/>
      <c r="F3538" s="68" t="s">
        <v>3745</v>
      </c>
      <c r="G3538" s="68"/>
      <c r="H3538" s="4">
        <f>ROUND(SUM(H3531,H3534,H3537),2)</f>
        <v>33.369999999999997</v>
      </c>
    </row>
    <row r="3539" spans="1:8" ht="9.9499999999999993" customHeight="1" x14ac:dyDescent="0.25">
      <c r="A3539" s="8"/>
      <c r="B3539" s="8"/>
      <c r="C3539" s="8"/>
      <c r="D3539" s="8"/>
      <c r="E3539" s="8"/>
      <c r="F3539" s="62"/>
      <c r="G3539" s="62"/>
      <c r="H3539" s="62"/>
    </row>
    <row r="3540" spans="1:8" ht="20.100000000000001" customHeight="1" x14ac:dyDescent="0.25">
      <c r="A3540" s="63" t="s">
        <v>7559</v>
      </c>
      <c r="B3540" s="63"/>
      <c r="C3540" s="63"/>
      <c r="D3540" s="63"/>
      <c r="E3540" s="63"/>
      <c r="F3540" s="63"/>
      <c r="G3540" s="63"/>
      <c r="H3540" s="63"/>
    </row>
    <row r="3541" spans="1:8" ht="15" customHeight="1" x14ac:dyDescent="0.25">
      <c r="A3541" s="64" t="s">
        <v>3872</v>
      </c>
      <c r="B3541" s="64"/>
      <c r="C3541" s="65" t="s">
        <v>3</v>
      </c>
      <c r="D3541" s="65"/>
      <c r="E3541" s="12" t="s">
        <v>4</v>
      </c>
      <c r="F3541" s="12" t="s">
        <v>3725</v>
      </c>
      <c r="G3541" s="12" t="s">
        <v>3726</v>
      </c>
      <c r="H3541" s="12" t="s">
        <v>3727</v>
      </c>
    </row>
    <row r="3542" spans="1:8" ht="15" customHeight="1" x14ac:dyDescent="0.25">
      <c r="A3542" s="13" t="s">
        <v>3948</v>
      </c>
      <c r="B3542" s="14" t="s">
        <v>3949</v>
      </c>
      <c r="C3542" s="66" t="s">
        <v>17</v>
      </c>
      <c r="D3542" s="66"/>
      <c r="E3542" s="13" t="s">
        <v>25</v>
      </c>
      <c r="F3542" s="15">
        <v>0.37890000000000001</v>
      </c>
      <c r="G3542" s="16">
        <v>33.520000000000003</v>
      </c>
      <c r="H3542" s="16">
        <f>TRUNC(TRUNC(F3542,8)*G3542,2)</f>
        <v>12.7</v>
      </c>
    </row>
    <row r="3543" spans="1:8" ht="15" customHeight="1" x14ac:dyDescent="0.25">
      <c r="A3543" s="13" t="s">
        <v>3899</v>
      </c>
      <c r="B3543" s="14" t="s">
        <v>3900</v>
      </c>
      <c r="C3543" s="66" t="s">
        <v>17</v>
      </c>
      <c r="D3543" s="66"/>
      <c r="E3543" s="13" t="s">
        <v>25</v>
      </c>
      <c r="F3543" s="15">
        <v>0.18940000000000001</v>
      </c>
      <c r="G3543" s="16">
        <v>24.37</v>
      </c>
      <c r="H3543" s="16">
        <f>TRUNC(TRUNC(F3543,8)*G3543,2)</f>
        <v>4.6100000000000003</v>
      </c>
    </row>
    <row r="3544" spans="1:8" ht="18" customHeight="1" x14ac:dyDescent="0.25">
      <c r="A3544" s="8"/>
      <c r="B3544" s="8"/>
      <c r="C3544" s="8"/>
      <c r="D3544" s="8"/>
      <c r="E3544" s="8"/>
      <c r="F3544" s="67" t="s">
        <v>3875</v>
      </c>
      <c r="G3544" s="67"/>
      <c r="H3544" s="17">
        <f>SUM(H3542:H3543)</f>
        <v>17.309999999999999</v>
      </c>
    </row>
    <row r="3545" spans="1:8" ht="15" customHeight="1" x14ac:dyDescent="0.25">
      <c r="A3545" s="64" t="s">
        <v>3741</v>
      </c>
      <c r="B3545" s="64"/>
      <c r="C3545" s="65" t="s">
        <v>3</v>
      </c>
      <c r="D3545" s="65"/>
      <c r="E3545" s="12" t="s">
        <v>4</v>
      </c>
      <c r="F3545" s="12" t="s">
        <v>3725</v>
      </c>
      <c r="G3545" s="12" t="s">
        <v>3726</v>
      </c>
      <c r="H3545" s="12" t="s">
        <v>3727</v>
      </c>
    </row>
    <row r="3546" spans="1:8" ht="38.1" customHeight="1" x14ac:dyDescent="0.25">
      <c r="A3546" s="13" t="s">
        <v>4827</v>
      </c>
      <c r="B3546" s="14" t="s">
        <v>4828</v>
      </c>
      <c r="C3546" s="66" t="s">
        <v>17</v>
      </c>
      <c r="D3546" s="66"/>
      <c r="E3546" s="13" t="s">
        <v>76</v>
      </c>
      <c r="F3546" s="15">
        <v>1.9400000000000001E-2</v>
      </c>
      <c r="G3546" s="16">
        <v>875.75</v>
      </c>
      <c r="H3546" s="16">
        <f>TRUNC(TRUNC(F3546,8)*G3546,2)</f>
        <v>16.98</v>
      </c>
    </row>
    <row r="3547" spans="1:8" ht="15" customHeight="1" x14ac:dyDescent="0.25">
      <c r="A3547" s="8"/>
      <c r="B3547" s="8"/>
      <c r="C3547" s="8"/>
      <c r="D3547" s="8"/>
      <c r="E3547" s="8"/>
      <c r="F3547" s="67" t="s">
        <v>3744</v>
      </c>
      <c r="G3547" s="67"/>
      <c r="H3547" s="17">
        <f>SUM(H3546:H3546)</f>
        <v>16.98</v>
      </c>
    </row>
    <row r="3548" spans="1:8" ht="15" customHeight="1" x14ac:dyDescent="0.25">
      <c r="A3548" s="8"/>
      <c r="B3548" s="8"/>
      <c r="C3548" s="8"/>
      <c r="D3548" s="8"/>
      <c r="E3548" s="8"/>
      <c r="F3548" s="68" t="s">
        <v>3745</v>
      </c>
      <c r="G3548" s="68"/>
      <c r="H3548" s="4">
        <f>ROUND(SUM(H3544,H3547),2)</f>
        <v>34.29</v>
      </c>
    </row>
    <row r="3549" spans="1:8" ht="9.9499999999999993" customHeight="1" x14ac:dyDescent="0.25">
      <c r="A3549" s="8"/>
      <c r="B3549" s="8"/>
      <c r="C3549" s="8"/>
      <c r="D3549" s="8"/>
      <c r="E3549" s="8"/>
      <c r="F3549" s="62"/>
      <c r="G3549" s="62"/>
      <c r="H3549" s="62"/>
    </row>
    <row r="3550" spans="1:8" ht="20.100000000000001" customHeight="1" x14ac:dyDescent="0.25">
      <c r="A3550" s="63" t="s">
        <v>7560</v>
      </c>
      <c r="B3550" s="63"/>
      <c r="C3550" s="63"/>
      <c r="D3550" s="63"/>
      <c r="E3550" s="63"/>
      <c r="F3550" s="63"/>
      <c r="G3550" s="63"/>
      <c r="H3550" s="63"/>
    </row>
    <row r="3551" spans="1:8" ht="15" customHeight="1" x14ac:dyDescent="0.25">
      <c r="A3551" s="64" t="s">
        <v>3724</v>
      </c>
      <c r="B3551" s="64"/>
      <c r="C3551" s="65" t="s">
        <v>3</v>
      </c>
      <c r="D3551" s="65"/>
      <c r="E3551" s="12" t="s">
        <v>4</v>
      </c>
      <c r="F3551" s="12" t="s">
        <v>3725</v>
      </c>
      <c r="G3551" s="12" t="s">
        <v>3726</v>
      </c>
      <c r="H3551" s="12" t="s">
        <v>3727</v>
      </c>
    </row>
    <row r="3552" spans="1:8" ht="21" customHeight="1" x14ac:dyDescent="0.25">
      <c r="A3552" s="13" t="s">
        <v>3798</v>
      </c>
      <c r="B3552" s="14" t="s">
        <v>3799</v>
      </c>
      <c r="C3552" s="66" t="s">
        <v>17</v>
      </c>
      <c r="D3552" s="66"/>
      <c r="E3552" s="13" t="s">
        <v>25</v>
      </c>
      <c r="F3552" s="15">
        <v>1</v>
      </c>
      <c r="G3552" s="16">
        <v>4.5199999999999996</v>
      </c>
      <c r="H3552" s="16">
        <f t="shared" ref="H3552:H3557" si="26">TRUNC(TRUNC(F3552,8)*G3552,2)</f>
        <v>4.5199999999999996</v>
      </c>
    </row>
    <row r="3553" spans="1:8" ht="21" customHeight="1" x14ac:dyDescent="0.25">
      <c r="A3553" s="13" t="s">
        <v>6778</v>
      </c>
      <c r="B3553" s="14" t="s">
        <v>6779</v>
      </c>
      <c r="C3553" s="66" t="s">
        <v>17</v>
      </c>
      <c r="D3553" s="66"/>
      <c r="E3553" s="13" t="s">
        <v>25</v>
      </c>
      <c r="F3553" s="15">
        <v>1</v>
      </c>
      <c r="G3553" s="16">
        <v>1.26</v>
      </c>
      <c r="H3553" s="16">
        <f t="shared" si="26"/>
        <v>1.26</v>
      </c>
    </row>
    <row r="3554" spans="1:8" ht="21" customHeight="1" x14ac:dyDescent="0.25">
      <c r="A3554" s="13" t="s">
        <v>3754</v>
      </c>
      <c r="B3554" s="14" t="s">
        <v>3755</v>
      </c>
      <c r="C3554" s="66" t="s">
        <v>17</v>
      </c>
      <c r="D3554" s="66"/>
      <c r="E3554" s="13" t="s">
        <v>25</v>
      </c>
      <c r="F3554" s="15">
        <v>1</v>
      </c>
      <c r="G3554" s="16">
        <v>1.43</v>
      </c>
      <c r="H3554" s="16">
        <f t="shared" si="26"/>
        <v>1.43</v>
      </c>
    </row>
    <row r="3555" spans="1:8" ht="21" customHeight="1" x14ac:dyDescent="0.25">
      <c r="A3555" s="13" t="s">
        <v>6780</v>
      </c>
      <c r="B3555" s="14" t="s">
        <v>6781</v>
      </c>
      <c r="C3555" s="66" t="s">
        <v>17</v>
      </c>
      <c r="D3555" s="66"/>
      <c r="E3555" s="13" t="s">
        <v>25</v>
      </c>
      <c r="F3555" s="15">
        <v>1</v>
      </c>
      <c r="G3555" s="16">
        <v>0.86</v>
      </c>
      <c r="H3555" s="16">
        <f t="shared" si="26"/>
        <v>0.86</v>
      </c>
    </row>
    <row r="3556" spans="1:8" ht="21" customHeight="1" x14ac:dyDescent="0.25">
      <c r="A3556" s="13" t="s">
        <v>3758</v>
      </c>
      <c r="B3556" s="14" t="s">
        <v>3759</v>
      </c>
      <c r="C3556" s="66" t="s">
        <v>17</v>
      </c>
      <c r="D3556" s="66"/>
      <c r="E3556" s="13" t="s">
        <v>25</v>
      </c>
      <c r="F3556" s="15">
        <v>1</v>
      </c>
      <c r="G3556" s="16">
        <v>0.08</v>
      </c>
      <c r="H3556" s="16">
        <f t="shared" si="26"/>
        <v>0.08</v>
      </c>
    </row>
    <row r="3557" spans="1:8" ht="21" customHeight="1" x14ac:dyDescent="0.25">
      <c r="A3557" s="13" t="s">
        <v>3804</v>
      </c>
      <c r="B3557" s="14" t="s">
        <v>3805</v>
      </c>
      <c r="C3557" s="66" t="s">
        <v>17</v>
      </c>
      <c r="D3557" s="66"/>
      <c r="E3557" s="13" t="s">
        <v>25</v>
      </c>
      <c r="F3557" s="15">
        <v>1</v>
      </c>
      <c r="G3557" s="16">
        <v>0.85</v>
      </c>
      <c r="H3557" s="16">
        <f t="shared" si="26"/>
        <v>0.85</v>
      </c>
    </row>
    <row r="3558" spans="1:8" ht="15" customHeight="1" x14ac:dyDescent="0.25">
      <c r="A3558" s="8"/>
      <c r="B3558" s="8"/>
      <c r="C3558" s="8"/>
      <c r="D3558" s="8"/>
      <c r="E3558" s="8"/>
      <c r="F3558" s="67" t="s">
        <v>3736</v>
      </c>
      <c r="G3558" s="67"/>
      <c r="H3558" s="17">
        <f>SUM(H3552:H3557)</f>
        <v>8.9999999999999982</v>
      </c>
    </row>
    <row r="3559" spans="1:8" ht="15" customHeight="1" x14ac:dyDescent="0.25">
      <c r="A3559" s="64" t="s">
        <v>3737</v>
      </c>
      <c r="B3559" s="64"/>
      <c r="C3559" s="65" t="s">
        <v>3</v>
      </c>
      <c r="D3559" s="65"/>
      <c r="E3559" s="12" t="s">
        <v>4</v>
      </c>
      <c r="F3559" s="12" t="s">
        <v>3725</v>
      </c>
      <c r="G3559" s="12" t="s">
        <v>3726</v>
      </c>
      <c r="H3559" s="12" t="s">
        <v>3727</v>
      </c>
    </row>
    <row r="3560" spans="1:8" ht="15" customHeight="1" x14ac:dyDescent="0.25">
      <c r="A3560" s="13" t="s">
        <v>7153</v>
      </c>
      <c r="B3560" s="14" t="s">
        <v>7154</v>
      </c>
      <c r="C3560" s="66" t="s">
        <v>17</v>
      </c>
      <c r="D3560" s="66"/>
      <c r="E3560" s="13" t="s">
        <v>25</v>
      </c>
      <c r="F3560" s="15">
        <v>1</v>
      </c>
      <c r="G3560" s="16">
        <v>22</v>
      </c>
      <c r="H3560" s="16">
        <f>TRUNC(TRUNC(F3560,8)*G3560,2)</f>
        <v>22</v>
      </c>
    </row>
    <row r="3561" spans="1:8" ht="15" customHeight="1" x14ac:dyDescent="0.25">
      <c r="A3561" s="8"/>
      <c r="B3561" s="8"/>
      <c r="C3561" s="8"/>
      <c r="D3561" s="8"/>
      <c r="E3561" s="8"/>
      <c r="F3561" s="67" t="s">
        <v>3740</v>
      </c>
      <c r="G3561" s="67"/>
      <c r="H3561" s="17">
        <f>SUM(H3560:H3560)</f>
        <v>22</v>
      </c>
    </row>
    <row r="3562" spans="1:8" ht="15" customHeight="1" x14ac:dyDescent="0.25">
      <c r="A3562" s="64" t="s">
        <v>3741</v>
      </c>
      <c r="B3562" s="64"/>
      <c r="C3562" s="65" t="s">
        <v>3</v>
      </c>
      <c r="D3562" s="65"/>
      <c r="E3562" s="12" t="s">
        <v>4</v>
      </c>
      <c r="F3562" s="12" t="s">
        <v>3725</v>
      </c>
      <c r="G3562" s="12" t="s">
        <v>3726</v>
      </c>
      <c r="H3562" s="12" t="s">
        <v>3727</v>
      </c>
    </row>
    <row r="3563" spans="1:8" ht="21" customHeight="1" x14ac:dyDescent="0.25">
      <c r="A3563" s="13" t="s">
        <v>7561</v>
      </c>
      <c r="B3563" s="14" t="s">
        <v>7562</v>
      </c>
      <c r="C3563" s="66" t="s">
        <v>17</v>
      </c>
      <c r="D3563" s="66"/>
      <c r="E3563" s="13" t="s">
        <v>25</v>
      </c>
      <c r="F3563" s="15">
        <v>1</v>
      </c>
      <c r="G3563" s="16">
        <v>0.6</v>
      </c>
      <c r="H3563" s="16">
        <f>TRUNC(TRUNC(F3563,8)*G3563,2)</f>
        <v>0.6</v>
      </c>
    </row>
    <row r="3564" spans="1:8" ht="15" customHeight="1" x14ac:dyDescent="0.25">
      <c r="A3564" s="8"/>
      <c r="B3564" s="8"/>
      <c r="C3564" s="8"/>
      <c r="D3564" s="8"/>
      <c r="E3564" s="8"/>
      <c r="F3564" s="67" t="s">
        <v>3744</v>
      </c>
      <c r="G3564" s="67"/>
      <c r="H3564" s="17">
        <f>SUM(H3563:H3563)</f>
        <v>0.6</v>
      </c>
    </row>
    <row r="3565" spans="1:8" ht="15" customHeight="1" x14ac:dyDescent="0.25">
      <c r="A3565" s="8"/>
      <c r="B3565" s="8"/>
      <c r="C3565" s="8"/>
      <c r="D3565" s="8"/>
      <c r="E3565" s="8"/>
      <c r="F3565" s="68" t="s">
        <v>3745</v>
      </c>
      <c r="G3565" s="68"/>
      <c r="H3565" s="4">
        <f>ROUND(SUM(H3558,H3561,H3564),2)</f>
        <v>31.6</v>
      </c>
    </row>
    <row r="3566" spans="1:8" ht="9.9499999999999993" customHeight="1" x14ac:dyDescent="0.25">
      <c r="A3566" s="8"/>
      <c r="B3566" s="8"/>
      <c r="C3566" s="8"/>
      <c r="D3566" s="8"/>
      <c r="E3566" s="8"/>
      <c r="F3566" s="62"/>
      <c r="G3566" s="62"/>
      <c r="H3566" s="62"/>
    </row>
    <row r="3567" spans="1:8" ht="20.100000000000001" customHeight="1" x14ac:dyDescent="0.25">
      <c r="A3567" s="63" t="s">
        <v>7563</v>
      </c>
      <c r="B3567" s="63"/>
      <c r="C3567" s="63"/>
      <c r="D3567" s="63"/>
      <c r="E3567" s="63"/>
      <c r="F3567" s="63"/>
      <c r="G3567" s="63"/>
      <c r="H3567" s="63"/>
    </row>
    <row r="3568" spans="1:8" ht="15" customHeight="1" x14ac:dyDescent="0.25">
      <c r="A3568" s="64" t="s">
        <v>3872</v>
      </c>
      <c r="B3568" s="64"/>
      <c r="C3568" s="65" t="s">
        <v>3</v>
      </c>
      <c r="D3568" s="65"/>
      <c r="E3568" s="12" t="s">
        <v>4</v>
      </c>
      <c r="F3568" s="12" t="s">
        <v>3725</v>
      </c>
      <c r="G3568" s="12" t="s">
        <v>3726</v>
      </c>
      <c r="H3568" s="12" t="s">
        <v>3727</v>
      </c>
    </row>
    <row r="3569" spans="1:8" ht="21" customHeight="1" x14ac:dyDescent="0.25">
      <c r="A3569" s="13" t="s">
        <v>7564</v>
      </c>
      <c r="B3569" s="14" t="s">
        <v>7565</v>
      </c>
      <c r="C3569" s="66" t="s">
        <v>17</v>
      </c>
      <c r="D3569" s="66"/>
      <c r="E3569" s="13" t="s">
        <v>25</v>
      </c>
      <c r="F3569" s="15">
        <v>1</v>
      </c>
      <c r="G3569" s="16">
        <v>41.5</v>
      </c>
      <c r="H3569" s="16">
        <f>TRUNC(TRUNC(F3569,8)*G3569,2)</f>
        <v>41.5</v>
      </c>
    </row>
    <row r="3570" spans="1:8" ht="18" customHeight="1" x14ac:dyDescent="0.25">
      <c r="A3570" s="8"/>
      <c r="B3570" s="8"/>
      <c r="C3570" s="8"/>
      <c r="D3570" s="8"/>
      <c r="E3570" s="8"/>
      <c r="F3570" s="67" t="s">
        <v>3875</v>
      </c>
      <c r="G3570" s="67"/>
      <c r="H3570" s="17">
        <f>SUM(H3569:H3569)</f>
        <v>41.5</v>
      </c>
    </row>
    <row r="3571" spans="1:8" ht="15" customHeight="1" x14ac:dyDescent="0.25">
      <c r="A3571" s="64" t="s">
        <v>3741</v>
      </c>
      <c r="B3571" s="64"/>
      <c r="C3571" s="65" t="s">
        <v>3</v>
      </c>
      <c r="D3571" s="65"/>
      <c r="E3571" s="12" t="s">
        <v>4</v>
      </c>
      <c r="F3571" s="12" t="s">
        <v>3725</v>
      </c>
      <c r="G3571" s="12" t="s">
        <v>3726</v>
      </c>
      <c r="H3571" s="12" t="s">
        <v>3727</v>
      </c>
    </row>
    <row r="3572" spans="1:8" ht="29.1" customHeight="1" x14ac:dyDescent="0.25">
      <c r="A3572" s="13" t="s">
        <v>7566</v>
      </c>
      <c r="B3572" s="14" t="s">
        <v>7567</v>
      </c>
      <c r="C3572" s="66" t="s">
        <v>17</v>
      </c>
      <c r="D3572" s="66"/>
      <c r="E3572" s="13" t="s">
        <v>25</v>
      </c>
      <c r="F3572" s="15">
        <v>1</v>
      </c>
      <c r="G3572" s="16">
        <v>24.2</v>
      </c>
      <c r="H3572" s="16">
        <f>TRUNC(TRUNC(F3572,8)*G3572,2)</f>
        <v>24.2</v>
      </c>
    </row>
    <row r="3573" spans="1:8" ht="29.1" customHeight="1" x14ac:dyDescent="0.25">
      <c r="A3573" s="13" t="s">
        <v>7568</v>
      </c>
      <c r="B3573" s="14" t="s">
        <v>7569</v>
      </c>
      <c r="C3573" s="66" t="s">
        <v>17</v>
      </c>
      <c r="D3573" s="66"/>
      <c r="E3573" s="13" t="s">
        <v>25</v>
      </c>
      <c r="F3573" s="15">
        <v>1</v>
      </c>
      <c r="G3573" s="16">
        <v>4.7699999999999996</v>
      </c>
      <c r="H3573" s="16">
        <f>TRUNC(TRUNC(F3573,8)*G3573,2)</f>
        <v>4.7699999999999996</v>
      </c>
    </row>
    <row r="3574" spans="1:8" ht="15" customHeight="1" x14ac:dyDescent="0.25">
      <c r="A3574" s="8"/>
      <c r="B3574" s="8"/>
      <c r="C3574" s="8"/>
      <c r="D3574" s="8"/>
      <c r="E3574" s="8"/>
      <c r="F3574" s="67" t="s">
        <v>3744</v>
      </c>
      <c r="G3574" s="67"/>
      <c r="H3574" s="17">
        <f>SUM(H3572:H3573)</f>
        <v>28.97</v>
      </c>
    </row>
    <row r="3575" spans="1:8" ht="15" customHeight="1" x14ac:dyDescent="0.25">
      <c r="A3575" s="8"/>
      <c r="B3575" s="8"/>
      <c r="C3575" s="8"/>
      <c r="D3575" s="8"/>
      <c r="E3575" s="8"/>
      <c r="F3575" s="68" t="s">
        <v>3745</v>
      </c>
      <c r="G3575" s="68"/>
      <c r="H3575" s="4">
        <f>ROUND(SUM(H3570,H3574),2)</f>
        <v>70.47</v>
      </c>
    </row>
    <row r="3576" spans="1:8" ht="9.9499999999999993" customHeight="1" x14ac:dyDescent="0.25">
      <c r="A3576" s="8"/>
      <c r="B3576" s="8"/>
      <c r="C3576" s="8"/>
      <c r="D3576" s="8"/>
      <c r="E3576" s="8"/>
      <c r="F3576" s="62"/>
      <c r="G3576" s="62"/>
      <c r="H3576" s="62"/>
    </row>
    <row r="3577" spans="1:8" ht="20.100000000000001" customHeight="1" x14ac:dyDescent="0.25">
      <c r="A3577" s="63" t="s">
        <v>7570</v>
      </c>
      <c r="B3577" s="63"/>
      <c r="C3577" s="63"/>
      <c r="D3577" s="63"/>
      <c r="E3577" s="63"/>
      <c r="F3577" s="63"/>
      <c r="G3577" s="63"/>
      <c r="H3577" s="63"/>
    </row>
    <row r="3578" spans="1:8" ht="15" customHeight="1" x14ac:dyDescent="0.25">
      <c r="A3578" s="64" t="s">
        <v>3872</v>
      </c>
      <c r="B3578" s="64"/>
      <c r="C3578" s="65" t="s">
        <v>3</v>
      </c>
      <c r="D3578" s="65"/>
      <c r="E3578" s="12" t="s">
        <v>4</v>
      </c>
      <c r="F3578" s="12" t="s">
        <v>3725</v>
      </c>
      <c r="G3578" s="12" t="s">
        <v>3726</v>
      </c>
      <c r="H3578" s="12" t="s">
        <v>3727</v>
      </c>
    </row>
    <row r="3579" spans="1:8" ht="21" customHeight="1" x14ac:dyDescent="0.25">
      <c r="A3579" s="13" t="s">
        <v>7564</v>
      </c>
      <c r="B3579" s="14" t="s">
        <v>7565</v>
      </c>
      <c r="C3579" s="66" t="s">
        <v>17</v>
      </c>
      <c r="D3579" s="66"/>
      <c r="E3579" s="13" t="s">
        <v>25</v>
      </c>
      <c r="F3579" s="15">
        <v>1</v>
      </c>
      <c r="G3579" s="16">
        <v>41.5</v>
      </c>
      <c r="H3579" s="16">
        <f>TRUNC(TRUNC(F3579,8)*G3579,2)</f>
        <v>41.5</v>
      </c>
    </row>
    <row r="3580" spans="1:8" ht="18" customHeight="1" x14ac:dyDescent="0.25">
      <c r="A3580" s="8"/>
      <c r="B3580" s="8"/>
      <c r="C3580" s="8"/>
      <c r="D3580" s="8"/>
      <c r="E3580" s="8"/>
      <c r="F3580" s="67" t="s">
        <v>3875</v>
      </c>
      <c r="G3580" s="67"/>
      <c r="H3580" s="17">
        <f>SUM(H3579:H3579)</f>
        <v>41.5</v>
      </c>
    </row>
    <row r="3581" spans="1:8" ht="15" customHeight="1" x14ac:dyDescent="0.25">
      <c r="A3581" s="64" t="s">
        <v>3741</v>
      </c>
      <c r="B3581" s="64"/>
      <c r="C3581" s="65" t="s">
        <v>3</v>
      </c>
      <c r="D3581" s="65"/>
      <c r="E3581" s="12" t="s">
        <v>4</v>
      </c>
      <c r="F3581" s="12" t="s">
        <v>3725</v>
      </c>
      <c r="G3581" s="12" t="s">
        <v>3726</v>
      </c>
      <c r="H3581" s="12" t="s">
        <v>3727</v>
      </c>
    </row>
    <row r="3582" spans="1:8" ht="29.1" customHeight="1" x14ac:dyDescent="0.25">
      <c r="A3582" s="13" t="s">
        <v>7566</v>
      </c>
      <c r="B3582" s="14" t="s">
        <v>7567</v>
      </c>
      <c r="C3582" s="66" t="s">
        <v>17</v>
      </c>
      <c r="D3582" s="66"/>
      <c r="E3582" s="13" t="s">
        <v>25</v>
      </c>
      <c r="F3582" s="15">
        <v>1</v>
      </c>
      <c r="G3582" s="16">
        <v>24.2</v>
      </c>
      <c r="H3582" s="16">
        <f>TRUNC(TRUNC(F3582,8)*G3582,2)</f>
        <v>24.2</v>
      </c>
    </row>
    <row r="3583" spans="1:8" ht="29.1" customHeight="1" x14ac:dyDescent="0.25">
      <c r="A3583" s="13" t="s">
        <v>7568</v>
      </c>
      <c r="B3583" s="14" t="s">
        <v>7569</v>
      </c>
      <c r="C3583" s="66" t="s">
        <v>17</v>
      </c>
      <c r="D3583" s="66"/>
      <c r="E3583" s="13" t="s">
        <v>25</v>
      </c>
      <c r="F3583" s="15">
        <v>1</v>
      </c>
      <c r="G3583" s="16">
        <v>4.7699999999999996</v>
      </c>
      <c r="H3583" s="16">
        <f>TRUNC(TRUNC(F3583,8)*G3583,2)</f>
        <v>4.7699999999999996</v>
      </c>
    </row>
    <row r="3584" spans="1:8" ht="29.1" customHeight="1" x14ac:dyDescent="0.25">
      <c r="A3584" s="13" t="s">
        <v>7571</v>
      </c>
      <c r="B3584" s="14" t="s">
        <v>7572</v>
      </c>
      <c r="C3584" s="66" t="s">
        <v>17</v>
      </c>
      <c r="D3584" s="66"/>
      <c r="E3584" s="13" t="s">
        <v>25</v>
      </c>
      <c r="F3584" s="15">
        <v>1</v>
      </c>
      <c r="G3584" s="16">
        <v>30.25</v>
      </c>
      <c r="H3584" s="16">
        <f>TRUNC(TRUNC(F3584,8)*G3584,2)</f>
        <v>30.25</v>
      </c>
    </row>
    <row r="3585" spans="1:8" ht="29.1" customHeight="1" x14ac:dyDescent="0.25">
      <c r="A3585" s="13" t="s">
        <v>7573</v>
      </c>
      <c r="B3585" s="14" t="s">
        <v>7574</v>
      </c>
      <c r="C3585" s="66" t="s">
        <v>17</v>
      </c>
      <c r="D3585" s="66"/>
      <c r="E3585" s="13" t="s">
        <v>25</v>
      </c>
      <c r="F3585" s="15">
        <v>1</v>
      </c>
      <c r="G3585" s="16">
        <v>39.69</v>
      </c>
      <c r="H3585" s="16">
        <f>TRUNC(TRUNC(F3585,8)*G3585,2)</f>
        <v>39.69</v>
      </c>
    </row>
    <row r="3586" spans="1:8" ht="15" customHeight="1" x14ac:dyDescent="0.25">
      <c r="A3586" s="8"/>
      <c r="B3586" s="8"/>
      <c r="C3586" s="8"/>
      <c r="D3586" s="8"/>
      <c r="E3586" s="8"/>
      <c r="F3586" s="67" t="s">
        <v>3744</v>
      </c>
      <c r="G3586" s="67"/>
      <c r="H3586" s="17">
        <f>SUM(H3582:H3585)</f>
        <v>98.91</v>
      </c>
    </row>
    <row r="3587" spans="1:8" ht="15" customHeight="1" x14ac:dyDescent="0.25">
      <c r="A3587" s="8"/>
      <c r="B3587" s="8"/>
      <c r="C3587" s="8"/>
      <c r="D3587" s="8"/>
      <c r="E3587" s="8"/>
      <c r="F3587" s="68" t="s">
        <v>3745</v>
      </c>
      <c r="G3587" s="68"/>
      <c r="H3587" s="4">
        <f>ROUND(SUM(H3580,H3586),2)</f>
        <v>140.41</v>
      </c>
    </row>
    <row r="3588" spans="1:8" ht="9.9499999999999993" customHeight="1" x14ac:dyDescent="0.25">
      <c r="A3588" s="8"/>
      <c r="B3588" s="8"/>
      <c r="C3588" s="8"/>
      <c r="D3588" s="8"/>
      <c r="E3588" s="8"/>
      <c r="F3588" s="62"/>
      <c r="G3588" s="62"/>
      <c r="H3588" s="62"/>
    </row>
    <row r="3589" spans="1:8" ht="20.100000000000001" customHeight="1" x14ac:dyDescent="0.25">
      <c r="A3589" s="63" t="s">
        <v>7575</v>
      </c>
      <c r="B3589" s="63"/>
      <c r="C3589" s="63"/>
      <c r="D3589" s="63"/>
      <c r="E3589" s="63"/>
      <c r="F3589" s="63"/>
      <c r="G3589" s="63"/>
      <c r="H3589" s="63"/>
    </row>
    <row r="3590" spans="1:8" ht="15" customHeight="1" x14ac:dyDescent="0.25">
      <c r="A3590" s="64" t="s">
        <v>3825</v>
      </c>
      <c r="B3590" s="64"/>
      <c r="C3590" s="65" t="s">
        <v>3</v>
      </c>
      <c r="D3590" s="65"/>
      <c r="E3590" s="12" t="s">
        <v>4</v>
      </c>
      <c r="F3590" s="12" t="s">
        <v>3725</v>
      </c>
      <c r="G3590" s="12" t="s">
        <v>3726</v>
      </c>
      <c r="H3590" s="12" t="s">
        <v>3727</v>
      </c>
    </row>
    <row r="3591" spans="1:8" ht="29.1" customHeight="1" x14ac:dyDescent="0.25">
      <c r="A3591" s="13" t="s">
        <v>7576</v>
      </c>
      <c r="B3591" s="14" t="s">
        <v>7577</v>
      </c>
      <c r="C3591" s="66" t="s">
        <v>17</v>
      </c>
      <c r="D3591" s="66"/>
      <c r="E3591" s="13" t="s">
        <v>61</v>
      </c>
      <c r="F3591" s="15">
        <v>8.0000000000000007E-5</v>
      </c>
      <c r="G3591" s="16">
        <v>302500</v>
      </c>
      <c r="H3591" s="16">
        <f>TRUNC(TRUNC(F3591,8)*G3591,2)</f>
        <v>24.2</v>
      </c>
    </row>
    <row r="3592" spans="1:8" ht="15" customHeight="1" x14ac:dyDescent="0.25">
      <c r="A3592" s="8"/>
      <c r="B3592" s="8"/>
      <c r="C3592" s="8"/>
      <c r="D3592" s="8"/>
      <c r="E3592" s="8"/>
      <c r="F3592" s="67" t="s">
        <v>3830</v>
      </c>
      <c r="G3592" s="67"/>
      <c r="H3592" s="17">
        <f>SUM(H3591:H3591)</f>
        <v>24.2</v>
      </c>
    </row>
    <row r="3593" spans="1:8" ht="15" customHeight="1" x14ac:dyDescent="0.25">
      <c r="A3593" s="8"/>
      <c r="B3593" s="8"/>
      <c r="C3593" s="8"/>
      <c r="D3593" s="8"/>
      <c r="E3593" s="8"/>
      <c r="F3593" s="68" t="s">
        <v>3745</v>
      </c>
      <c r="G3593" s="68"/>
      <c r="H3593" s="4">
        <f>ROUND(SUM(H3592),2)</f>
        <v>24.2</v>
      </c>
    </row>
    <row r="3594" spans="1:8" ht="9.9499999999999993" customHeight="1" x14ac:dyDescent="0.25">
      <c r="A3594" s="8"/>
      <c r="B3594" s="8"/>
      <c r="C3594" s="8"/>
      <c r="D3594" s="8"/>
      <c r="E3594" s="8"/>
      <c r="F3594" s="62"/>
      <c r="G3594" s="62"/>
      <c r="H3594" s="62"/>
    </row>
    <row r="3595" spans="1:8" ht="20.100000000000001" customHeight="1" x14ac:dyDescent="0.25">
      <c r="A3595" s="63" t="s">
        <v>7578</v>
      </c>
      <c r="B3595" s="63"/>
      <c r="C3595" s="63"/>
      <c r="D3595" s="63"/>
      <c r="E3595" s="63"/>
      <c r="F3595" s="63"/>
      <c r="G3595" s="63"/>
      <c r="H3595" s="63"/>
    </row>
    <row r="3596" spans="1:8" ht="15" customHeight="1" x14ac:dyDescent="0.25">
      <c r="A3596" s="64" t="s">
        <v>3825</v>
      </c>
      <c r="B3596" s="64"/>
      <c r="C3596" s="65" t="s">
        <v>3</v>
      </c>
      <c r="D3596" s="65"/>
      <c r="E3596" s="12" t="s">
        <v>4</v>
      </c>
      <c r="F3596" s="12" t="s">
        <v>3725</v>
      </c>
      <c r="G3596" s="12" t="s">
        <v>3726</v>
      </c>
      <c r="H3596" s="12" t="s">
        <v>3727</v>
      </c>
    </row>
    <row r="3597" spans="1:8" ht="29.1" customHeight="1" x14ac:dyDescent="0.25">
      <c r="A3597" s="13" t="s">
        <v>7576</v>
      </c>
      <c r="B3597" s="14" t="s">
        <v>7577</v>
      </c>
      <c r="C3597" s="66" t="s">
        <v>17</v>
      </c>
      <c r="D3597" s="66"/>
      <c r="E3597" s="13" t="s">
        <v>61</v>
      </c>
      <c r="F3597" s="15">
        <v>1.5800000000000001E-5</v>
      </c>
      <c r="G3597" s="16">
        <v>302500</v>
      </c>
      <c r="H3597" s="16">
        <f>TRUNC(TRUNC(F3597,8)*G3597,2)</f>
        <v>4.7699999999999996</v>
      </c>
    </row>
    <row r="3598" spans="1:8" ht="15" customHeight="1" x14ac:dyDescent="0.25">
      <c r="A3598" s="8"/>
      <c r="B3598" s="8"/>
      <c r="C3598" s="8"/>
      <c r="D3598" s="8"/>
      <c r="E3598" s="8"/>
      <c r="F3598" s="67" t="s">
        <v>3830</v>
      </c>
      <c r="G3598" s="67"/>
      <c r="H3598" s="17">
        <f>SUM(H3597:H3597)</f>
        <v>4.7699999999999996</v>
      </c>
    </row>
    <row r="3599" spans="1:8" ht="15" customHeight="1" x14ac:dyDescent="0.25">
      <c r="A3599" s="8"/>
      <c r="B3599" s="8"/>
      <c r="C3599" s="8"/>
      <c r="D3599" s="8"/>
      <c r="E3599" s="8"/>
      <c r="F3599" s="68" t="s">
        <v>3745</v>
      </c>
      <c r="G3599" s="68"/>
      <c r="H3599" s="4">
        <f>ROUND(SUM(H3598),2)</f>
        <v>4.7699999999999996</v>
      </c>
    </row>
    <row r="3600" spans="1:8" ht="9.9499999999999993" customHeight="1" x14ac:dyDescent="0.25">
      <c r="A3600" s="8"/>
      <c r="B3600" s="8"/>
      <c r="C3600" s="8"/>
      <c r="D3600" s="8"/>
      <c r="E3600" s="8"/>
      <c r="F3600" s="62"/>
      <c r="G3600" s="62"/>
      <c r="H3600" s="62"/>
    </row>
    <row r="3601" spans="1:8" ht="20.100000000000001" customHeight="1" x14ac:dyDescent="0.25">
      <c r="A3601" s="63" t="s">
        <v>7579</v>
      </c>
      <c r="B3601" s="63"/>
      <c r="C3601" s="63"/>
      <c r="D3601" s="63"/>
      <c r="E3601" s="63"/>
      <c r="F3601" s="63"/>
      <c r="G3601" s="63"/>
      <c r="H3601" s="63"/>
    </row>
    <row r="3602" spans="1:8" ht="15" customHeight="1" x14ac:dyDescent="0.25">
      <c r="A3602" s="64" t="s">
        <v>3825</v>
      </c>
      <c r="B3602" s="64"/>
      <c r="C3602" s="65" t="s">
        <v>3</v>
      </c>
      <c r="D3602" s="65"/>
      <c r="E3602" s="12" t="s">
        <v>4</v>
      </c>
      <c r="F3602" s="12" t="s">
        <v>3725</v>
      </c>
      <c r="G3602" s="12" t="s">
        <v>3726</v>
      </c>
      <c r="H3602" s="12" t="s">
        <v>3727</v>
      </c>
    </row>
    <row r="3603" spans="1:8" ht="29.1" customHeight="1" x14ac:dyDescent="0.25">
      <c r="A3603" s="13" t="s">
        <v>7576</v>
      </c>
      <c r="B3603" s="14" t="s">
        <v>7577</v>
      </c>
      <c r="C3603" s="66" t="s">
        <v>17</v>
      </c>
      <c r="D3603" s="66"/>
      <c r="E3603" s="13" t="s">
        <v>61</v>
      </c>
      <c r="F3603" s="15">
        <v>1E-4</v>
      </c>
      <c r="G3603" s="16">
        <v>302500</v>
      </c>
      <c r="H3603" s="16">
        <f>TRUNC(TRUNC(F3603,8)*G3603,2)</f>
        <v>30.25</v>
      </c>
    </row>
    <row r="3604" spans="1:8" ht="15" customHeight="1" x14ac:dyDescent="0.25">
      <c r="A3604" s="8"/>
      <c r="B3604" s="8"/>
      <c r="C3604" s="8"/>
      <c r="D3604" s="8"/>
      <c r="E3604" s="8"/>
      <c r="F3604" s="67" t="s">
        <v>3830</v>
      </c>
      <c r="G3604" s="67"/>
      <c r="H3604" s="17">
        <f>SUM(H3603:H3603)</f>
        <v>30.25</v>
      </c>
    </row>
    <row r="3605" spans="1:8" ht="15" customHeight="1" x14ac:dyDescent="0.25">
      <c r="A3605" s="8"/>
      <c r="B3605" s="8"/>
      <c r="C3605" s="8"/>
      <c r="D3605" s="8"/>
      <c r="E3605" s="8"/>
      <c r="F3605" s="68" t="s">
        <v>3745</v>
      </c>
      <c r="G3605" s="68"/>
      <c r="H3605" s="4">
        <f>ROUND(SUM(H3604),2)</f>
        <v>30.25</v>
      </c>
    </row>
    <row r="3606" spans="1:8" ht="9.9499999999999993" customHeight="1" x14ac:dyDescent="0.25">
      <c r="A3606" s="8"/>
      <c r="B3606" s="8"/>
      <c r="C3606" s="8"/>
      <c r="D3606" s="8"/>
      <c r="E3606" s="8"/>
      <c r="F3606" s="62"/>
      <c r="G3606" s="62"/>
      <c r="H3606" s="62"/>
    </row>
    <row r="3607" spans="1:8" ht="20.100000000000001" customHeight="1" x14ac:dyDescent="0.25">
      <c r="A3607" s="63" t="s">
        <v>7580</v>
      </c>
      <c r="B3607" s="63"/>
      <c r="C3607" s="63"/>
      <c r="D3607" s="63"/>
      <c r="E3607" s="63"/>
      <c r="F3607" s="63"/>
      <c r="G3607" s="63"/>
      <c r="H3607" s="63"/>
    </row>
    <row r="3608" spans="1:8" ht="15" customHeight="1" x14ac:dyDescent="0.25">
      <c r="A3608" s="64" t="s">
        <v>3887</v>
      </c>
      <c r="B3608" s="64"/>
      <c r="C3608" s="65" t="s">
        <v>3</v>
      </c>
      <c r="D3608" s="65"/>
      <c r="E3608" s="12" t="s">
        <v>4</v>
      </c>
      <c r="F3608" s="12" t="s">
        <v>3725</v>
      </c>
      <c r="G3608" s="12" t="s">
        <v>3726</v>
      </c>
      <c r="H3608" s="12" t="s">
        <v>3727</v>
      </c>
    </row>
    <row r="3609" spans="1:8" ht="21" customHeight="1" x14ac:dyDescent="0.25">
      <c r="A3609" s="13" t="s">
        <v>6925</v>
      </c>
      <c r="B3609" s="14" t="s">
        <v>6926</v>
      </c>
      <c r="C3609" s="66" t="s">
        <v>17</v>
      </c>
      <c r="D3609" s="66"/>
      <c r="E3609" s="13" t="s">
        <v>4149</v>
      </c>
      <c r="F3609" s="15">
        <v>6.66</v>
      </c>
      <c r="G3609" s="16">
        <v>5.96</v>
      </c>
      <c r="H3609" s="16">
        <f>TRUNC(TRUNC(F3609,8)*G3609,2)</f>
        <v>39.69</v>
      </c>
    </row>
    <row r="3610" spans="1:8" ht="15" customHeight="1" x14ac:dyDescent="0.25">
      <c r="A3610" s="8"/>
      <c r="B3610" s="8"/>
      <c r="C3610" s="8"/>
      <c r="D3610" s="8"/>
      <c r="E3610" s="8"/>
      <c r="F3610" s="67" t="s">
        <v>3896</v>
      </c>
      <c r="G3610" s="67"/>
      <c r="H3610" s="17">
        <f>SUM(H3609:H3609)</f>
        <v>39.69</v>
      </c>
    </row>
    <row r="3611" spans="1:8" ht="15" customHeight="1" x14ac:dyDescent="0.25">
      <c r="A3611" s="8"/>
      <c r="B3611" s="8"/>
      <c r="C3611" s="8"/>
      <c r="D3611" s="8"/>
      <c r="E3611" s="8"/>
      <c r="F3611" s="68" t="s">
        <v>3745</v>
      </c>
      <c r="G3611" s="68"/>
      <c r="H3611" s="4">
        <f>ROUND(SUM(H3610),2)</f>
        <v>39.69</v>
      </c>
    </row>
    <row r="3612" spans="1:8" ht="9.9499999999999993" customHeight="1" x14ac:dyDescent="0.25">
      <c r="A3612" s="8"/>
      <c r="B3612" s="8"/>
      <c r="C3612" s="8"/>
      <c r="D3612" s="8"/>
      <c r="E3612" s="8"/>
      <c r="F3612" s="62"/>
      <c r="G3612" s="62"/>
      <c r="H3612" s="62"/>
    </row>
    <row r="3613" spans="1:8" ht="20.100000000000001" customHeight="1" x14ac:dyDescent="0.25">
      <c r="A3613" s="63" t="s">
        <v>7581</v>
      </c>
      <c r="B3613" s="63"/>
      <c r="C3613" s="63"/>
      <c r="D3613" s="63"/>
      <c r="E3613" s="63"/>
      <c r="F3613" s="63"/>
      <c r="G3613" s="63"/>
      <c r="H3613" s="63"/>
    </row>
    <row r="3614" spans="1:8" ht="15" customHeight="1" x14ac:dyDescent="0.25">
      <c r="A3614" s="64" t="s">
        <v>3741</v>
      </c>
      <c r="B3614" s="64"/>
      <c r="C3614" s="65" t="s">
        <v>3</v>
      </c>
      <c r="D3614" s="65"/>
      <c r="E3614" s="12" t="s">
        <v>4</v>
      </c>
      <c r="F3614" s="12" t="s">
        <v>3725</v>
      </c>
      <c r="G3614" s="12" t="s">
        <v>3726</v>
      </c>
      <c r="H3614" s="12" t="s">
        <v>3727</v>
      </c>
    </row>
    <row r="3615" spans="1:8" ht="29.1" customHeight="1" x14ac:dyDescent="0.25">
      <c r="A3615" s="13" t="s">
        <v>7582</v>
      </c>
      <c r="B3615" s="14" t="s">
        <v>7583</v>
      </c>
      <c r="C3615" s="66" t="s">
        <v>17</v>
      </c>
      <c r="D3615" s="66"/>
      <c r="E3615" s="13" t="s">
        <v>25</v>
      </c>
      <c r="F3615" s="15">
        <v>1</v>
      </c>
      <c r="G3615" s="16">
        <v>0.95</v>
      </c>
      <c r="H3615" s="16">
        <f>TRUNC(TRUNC(F3615,8)*G3615,2)</f>
        <v>0.95</v>
      </c>
    </row>
    <row r="3616" spans="1:8" ht="29.1" customHeight="1" x14ac:dyDescent="0.25">
      <c r="A3616" s="13" t="s">
        <v>7584</v>
      </c>
      <c r="B3616" s="14" t="s">
        <v>7585</v>
      </c>
      <c r="C3616" s="66" t="s">
        <v>17</v>
      </c>
      <c r="D3616" s="66"/>
      <c r="E3616" s="13" t="s">
        <v>25</v>
      </c>
      <c r="F3616" s="15">
        <v>1</v>
      </c>
      <c r="G3616" s="16">
        <v>0.22</v>
      </c>
      <c r="H3616" s="16">
        <f>TRUNC(TRUNC(F3616,8)*G3616,2)</f>
        <v>0.22</v>
      </c>
    </row>
    <row r="3617" spans="1:8" ht="15" customHeight="1" x14ac:dyDescent="0.25">
      <c r="A3617" s="8"/>
      <c r="B3617" s="8"/>
      <c r="C3617" s="8"/>
      <c r="D3617" s="8"/>
      <c r="E3617" s="8"/>
      <c r="F3617" s="67" t="s">
        <v>3744</v>
      </c>
      <c r="G3617" s="67"/>
      <c r="H3617" s="17">
        <f>SUM(H3615:H3616)</f>
        <v>1.17</v>
      </c>
    </row>
    <row r="3618" spans="1:8" ht="15" customHeight="1" x14ac:dyDescent="0.25">
      <c r="A3618" s="8"/>
      <c r="B3618" s="8"/>
      <c r="C3618" s="8"/>
      <c r="D3618" s="8"/>
      <c r="E3618" s="8"/>
      <c r="F3618" s="68" t="s">
        <v>3745</v>
      </c>
      <c r="G3618" s="68"/>
      <c r="H3618" s="4">
        <f>ROUND(SUM(H3617),2)</f>
        <v>1.17</v>
      </c>
    </row>
    <row r="3619" spans="1:8" ht="9.9499999999999993" customHeight="1" x14ac:dyDescent="0.25">
      <c r="A3619" s="8"/>
      <c r="B3619" s="8"/>
      <c r="C3619" s="8"/>
      <c r="D3619" s="8"/>
      <c r="E3619" s="8"/>
      <c r="F3619" s="62"/>
      <c r="G3619" s="62"/>
      <c r="H3619" s="62"/>
    </row>
    <row r="3620" spans="1:8" ht="20.100000000000001" customHeight="1" x14ac:dyDescent="0.25">
      <c r="A3620" s="63" t="s">
        <v>7586</v>
      </c>
      <c r="B3620" s="63"/>
      <c r="C3620" s="63"/>
      <c r="D3620" s="63"/>
      <c r="E3620" s="63"/>
      <c r="F3620" s="63"/>
      <c r="G3620" s="63"/>
      <c r="H3620" s="63"/>
    </row>
    <row r="3621" spans="1:8" ht="15" customHeight="1" x14ac:dyDescent="0.25">
      <c r="A3621" s="64" t="s">
        <v>3741</v>
      </c>
      <c r="B3621" s="64"/>
      <c r="C3621" s="65" t="s">
        <v>3</v>
      </c>
      <c r="D3621" s="65"/>
      <c r="E3621" s="12" t="s">
        <v>4</v>
      </c>
      <c r="F3621" s="12" t="s">
        <v>3725</v>
      </c>
      <c r="G3621" s="12" t="s">
        <v>3726</v>
      </c>
      <c r="H3621" s="12" t="s">
        <v>3727</v>
      </c>
    </row>
    <row r="3622" spans="1:8" ht="29.1" customHeight="1" x14ac:dyDescent="0.25">
      <c r="A3622" s="13" t="s">
        <v>7582</v>
      </c>
      <c r="B3622" s="14" t="s">
        <v>7583</v>
      </c>
      <c r="C3622" s="66" t="s">
        <v>17</v>
      </c>
      <c r="D3622" s="66"/>
      <c r="E3622" s="13" t="s">
        <v>25</v>
      </c>
      <c r="F3622" s="15">
        <v>1</v>
      </c>
      <c r="G3622" s="16">
        <v>0.95</v>
      </c>
      <c r="H3622" s="16">
        <f>TRUNC(TRUNC(F3622,8)*G3622,2)</f>
        <v>0.95</v>
      </c>
    </row>
    <row r="3623" spans="1:8" ht="29.1" customHeight="1" x14ac:dyDescent="0.25">
      <c r="A3623" s="13" t="s">
        <v>7584</v>
      </c>
      <c r="B3623" s="14" t="s">
        <v>7585</v>
      </c>
      <c r="C3623" s="66" t="s">
        <v>17</v>
      </c>
      <c r="D3623" s="66"/>
      <c r="E3623" s="13" t="s">
        <v>25</v>
      </c>
      <c r="F3623" s="15">
        <v>1</v>
      </c>
      <c r="G3623" s="16">
        <v>0.22</v>
      </c>
      <c r="H3623" s="16">
        <f>TRUNC(TRUNC(F3623,8)*G3623,2)</f>
        <v>0.22</v>
      </c>
    </row>
    <row r="3624" spans="1:8" ht="29.1" customHeight="1" x14ac:dyDescent="0.25">
      <c r="A3624" s="13" t="s">
        <v>7587</v>
      </c>
      <c r="B3624" s="14" t="s">
        <v>7588</v>
      </c>
      <c r="C3624" s="66" t="s">
        <v>17</v>
      </c>
      <c r="D3624" s="66"/>
      <c r="E3624" s="13" t="s">
        <v>25</v>
      </c>
      <c r="F3624" s="15">
        <v>1</v>
      </c>
      <c r="G3624" s="16">
        <v>1.04</v>
      </c>
      <c r="H3624" s="16">
        <f>TRUNC(TRUNC(F3624,8)*G3624,2)</f>
        <v>1.04</v>
      </c>
    </row>
    <row r="3625" spans="1:8" ht="29.1" customHeight="1" x14ac:dyDescent="0.25">
      <c r="A3625" s="13" t="s">
        <v>7589</v>
      </c>
      <c r="B3625" s="14" t="s">
        <v>7590</v>
      </c>
      <c r="C3625" s="66" t="s">
        <v>17</v>
      </c>
      <c r="D3625" s="66"/>
      <c r="E3625" s="13" t="s">
        <v>25</v>
      </c>
      <c r="F3625" s="15">
        <v>1</v>
      </c>
      <c r="G3625" s="16">
        <v>3.41</v>
      </c>
      <c r="H3625" s="16">
        <f>TRUNC(TRUNC(F3625,8)*G3625,2)</f>
        <v>3.41</v>
      </c>
    </row>
    <row r="3626" spans="1:8" ht="15" customHeight="1" x14ac:dyDescent="0.25">
      <c r="A3626" s="8"/>
      <c r="B3626" s="8"/>
      <c r="C3626" s="8"/>
      <c r="D3626" s="8"/>
      <c r="E3626" s="8"/>
      <c r="F3626" s="67" t="s">
        <v>3744</v>
      </c>
      <c r="G3626" s="67"/>
      <c r="H3626" s="17">
        <f>SUM(H3622:H3625)</f>
        <v>5.62</v>
      </c>
    </row>
    <row r="3627" spans="1:8" ht="15" customHeight="1" x14ac:dyDescent="0.25">
      <c r="A3627" s="8"/>
      <c r="B3627" s="8"/>
      <c r="C3627" s="8"/>
      <c r="D3627" s="8"/>
      <c r="E3627" s="8"/>
      <c r="F3627" s="68" t="s">
        <v>3745</v>
      </c>
      <c r="G3627" s="68"/>
      <c r="H3627" s="4">
        <f>ROUND(SUM(H3626),2)</f>
        <v>5.62</v>
      </c>
    </row>
    <row r="3628" spans="1:8" ht="9.9499999999999993" customHeight="1" x14ac:dyDescent="0.25">
      <c r="A3628" s="8"/>
      <c r="B3628" s="8"/>
      <c r="C3628" s="8"/>
      <c r="D3628" s="8"/>
      <c r="E3628" s="8"/>
      <c r="F3628" s="62"/>
      <c r="G3628" s="62"/>
      <c r="H3628" s="62"/>
    </row>
    <row r="3629" spans="1:8" ht="20.100000000000001" customHeight="1" x14ac:dyDescent="0.25">
      <c r="A3629" s="63" t="s">
        <v>7591</v>
      </c>
      <c r="B3629" s="63"/>
      <c r="C3629" s="63"/>
      <c r="D3629" s="63"/>
      <c r="E3629" s="63"/>
      <c r="F3629" s="63"/>
      <c r="G3629" s="63"/>
      <c r="H3629" s="63"/>
    </row>
    <row r="3630" spans="1:8" ht="15" customHeight="1" x14ac:dyDescent="0.25">
      <c r="A3630" s="64" t="s">
        <v>3825</v>
      </c>
      <c r="B3630" s="64"/>
      <c r="C3630" s="65" t="s">
        <v>3</v>
      </c>
      <c r="D3630" s="65"/>
      <c r="E3630" s="12" t="s">
        <v>4</v>
      </c>
      <c r="F3630" s="12" t="s">
        <v>3725</v>
      </c>
      <c r="G3630" s="12" t="s">
        <v>3726</v>
      </c>
      <c r="H3630" s="12" t="s">
        <v>3727</v>
      </c>
    </row>
    <row r="3631" spans="1:8" ht="29.1" customHeight="1" x14ac:dyDescent="0.25">
      <c r="A3631" s="13" t="s">
        <v>7592</v>
      </c>
      <c r="B3631" s="14" t="s">
        <v>7593</v>
      </c>
      <c r="C3631" s="66" t="s">
        <v>17</v>
      </c>
      <c r="D3631" s="66"/>
      <c r="E3631" s="13" t="s">
        <v>61</v>
      </c>
      <c r="F3631" s="15">
        <v>6.3999999999999997E-5</v>
      </c>
      <c r="G3631" s="16">
        <v>14882.47</v>
      </c>
      <c r="H3631" s="16">
        <f>TRUNC(TRUNC(F3631,8)*G3631,2)</f>
        <v>0.95</v>
      </c>
    </row>
    <row r="3632" spans="1:8" ht="15" customHeight="1" x14ac:dyDescent="0.25">
      <c r="A3632" s="8"/>
      <c r="B3632" s="8"/>
      <c r="C3632" s="8"/>
      <c r="D3632" s="8"/>
      <c r="E3632" s="8"/>
      <c r="F3632" s="67" t="s">
        <v>3830</v>
      </c>
      <c r="G3632" s="67"/>
      <c r="H3632" s="17">
        <f>SUM(H3631:H3631)</f>
        <v>0.95</v>
      </c>
    </row>
    <row r="3633" spans="1:8" ht="15" customHeight="1" x14ac:dyDescent="0.25">
      <c r="A3633" s="8"/>
      <c r="B3633" s="8"/>
      <c r="C3633" s="8"/>
      <c r="D3633" s="8"/>
      <c r="E3633" s="8"/>
      <c r="F3633" s="68" t="s">
        <v>3745</v>
      </c>
      <c r="G3633" s="68"/>
      <c r="H3633" s="4">
        <f>ROUND(SUM(H3632),2)</f>
        <v>0.95</v>
      </c>
    </row>
    <row r="3634" spans="1:8" ht="9.9499999999999993" customHeight="1" x14ac:dyDescent="0.25">
      <c r="A3634" s="8"/>
      <c r="B3634" s="8"/>
      <c r="C3634" s="8"/>
      <c r="D3634" s="8"/>
      <c r="E3634" s="8"/>
      <c r="F3634" s="62"/>
      <c r="G3634" s="62"/>
      <c r="H3634" s="62"/>
    </row>
    <row r="3635" spans="1:8" ht="20.100000000000001" customHeight="1" x14ac:dyDescent="0.25">
      <c r="A3635" s="63" t="s">
        <v>7594</v>
      </c>
      <c r="B3635" s="63"/>
      <c r="C3635" s="63"/>
      <c r="D3635" s="63"/>
      <c r="E3635" s="63"/>
      <c r="F3635" s="63"/>
      <c r="G3635" s="63"/>
      <c r="H3635" s="63"/>
    </row>
    <row r="3636" spans="1:8" ht="15" customHeight="1" x14ac:dyDescent="0.25">
      <c r="A3636" s="64" t="s">
        <v>3825</v>
      </c>
      <c r="B3636" s="64"/>
      <c r="C3636" s="65" t="s">
        <v>3</v>
      </c>
      <c r="D3636" s="65"/>
      <c r="E3636" s="12" t="s">
        <v>4</v>
      </c>
      <c r="F3636" s="12" t="s">
        <v>3725</v>
      </c>
      <c r="G3636" s="12" t="s">
        <v>3726</v>
      </c>
      <c r="H3636" s="12" t="s">
        <v>3727</v>
      </c>
    </row>
    <row r="3637" spans="1:8" ht="29.1" customHeight="1" x14ac:dyDescent="0.25">
      <c r="A3637" s="13" t="s">
        <v>7592</v>
      </c>
      <c r="B3637" s="14" t="s">
        <v>7593</v>
      </c>
      <c r="C3637" s="66" t="s">
        <v>17</v>
      </c>
      <c r="D3637" s="66"/>
      <c r="E3637" s="13" t="s">
        <v>61</v>
      </c>
      <c r="F3637" s="15">
        <v>1.4800000000000001E-5</v>
      </c>
      <c r="G3637" s="16">
        <v>14882.47</v>
      </c>
      <c r="H3637" s="16">
        <f>TRUNC(TRUNC(F3637,8)*G3637,2)</f>
        <v>0.22</v>
      </c>
    </row>
    <row r="3638" spans="1:8" ht="15" customHeight="1" x14ac:dyDescent="0.25">
      <c r="A3638" s="8"/>
      <c r="B3638" s="8"/>
      <c r="C3638" s="8"/>
      <c r="D3638" s="8"/>
      <c r="E3638" s="8"/>
      <c r="F3638" s="67" t="s">
        <v>3830</v>
      </c>
      <c r="G3638" s="67"/>
      <c r="H3638" s="17">
        <f>SUM(H3637:H3637)</f>
        <v>0.22</v>
      </c>
    </row>
    <row r="3639" spans="1:8" ht="15" customHeight="1" x14ac:dyDescent="0.25">
      <c r="A3639" s="8"/>
      <c r="B3639" s="8"/>
      <c r="C3639" s="8"/>
      <c r="D3639" s="8"/>
      <c r="E3639" s="8"/>
      <c r="F3639" s="68" t="s">
        <v>3745</v>
      </c>
      <c r="G3639" s="68"/>
      <c r="H3639" s="4">
        <f>ROUND(SUM(H3638),2)</f>
        <v>0.22</v>
      </c>
    </row>
    <row r="3640" spans="1:8" ht="9.9499999999999993" customHeight="1" x14ac:dyDescent="0.25">
      <c r="A3640" s="8"/>
      <c r="B3640" s="8"/>
      <c r="C3640" s="8"/>
      <c r="D3640" s="8"/>
      <c r="E3640" s="8"/>
      <c r="F3640" s="62"/>
      <c r="G3640" s="62"/>
      <c r="H3640" s="62"/>
    </row>
    <row r="3641" spans="1:8" ht="20.100000000000001" customHeight="1" x14ac:dyDescent="0.25">
      <c r="A3641" s="63" t="s">
        <v>7595</v>
      </c>
      <c r="B3641" s="63"/>
      <c r="C3641" s="63"/>
      <c r="D3641" s="63"/>
      <c r="E3641" s="63"/>
      <c r="F3641" s="63"/>
      <c r="G3641" s="63"/>
      <c r="H3641" s="63"/>
    </row>
    <row r="3642" spans="1:8" ht="15" customHeight="1" x14ac:dyDescent="0.25">
      <c r="A3642" s="64" t="s">
        <v>3825</v>
      </c>
      <c r="B3642" s="64"/>
      <c r="C3642" s="65" t="s">
        <v>3</v>
      </c>
      <c r="D3642" s="65"/>
      <c r="E3642" s="12" t="s">
        <v>4</v>
      </c>
      <c r="F3642" s="12" t="s">
        <v>3725</v>
      </c>
      <c r="G3642" s="12" t="s">
        <v>3726</v>
      </c>
      <c r="H3642" s="12" t="s">
        <v>3727</v>
      </c>
    </row>
    <row r="3643" spans="1:8" ht="29.1" customHeight="1" x14ac:dyDescent="0.25">
      <c r="A3643" s="13" t="s">
        <v>7592</v>
      </c>
      <c r="B3643" s="14" t="s">
        <v>7593</v>
      </c>
      <c r="C3643" s="66" t="s">
        <v>17</v>
      </c>
      <c r="D3643" s="66"/>
      <c r="E3643" s="13" t="s">
        <v>61</v>
      </c>
      <c r="F3643" s="15">
        <v>6.9999999999999994E-5</v>
      </c>
      <c r="G3643" s="16">
        <v>14882.47</v>
      </c>
      <c r="H3643" s="16">
        <f>TRUNC(TRUNC(F3643,8)*G3643,2)</f>
        <v>1.04</v>
      </c>
    </row>
    <row r="3644" spans="1:8" ht="15" customHeight="1" x14ac:dyDescent="0.25">
      <c r="A3644" s="8"/>
      <c r="B3644" s="8"/>
      <c r="C3644" s="8"/>
      <c r="D3644" s="8"/>
      <c r="E3644" s="8"/>
      <c r="F3644" s="67" t="s">
        <v>3830</v>
      </c>
      <c r="G3644" s="67"/>
      <c r="H3644" s="17">
        <f>SUM(H3643:H3643)</f>
        <v>1.04</v>
      </c>
    </row>
    <row r="3645" spans="1:8" ht="15" customHeight="1" x14ac:dyDescent="0.25">
      <c r="A3645" s="8"/>
      <c r="B3645" s="8"/>
      <c r="C3645" s="8"/>
      <c r="D3645" s="8"/>
      <c r="E3645" s="8"/>
      <c r="F3645" s="68" t="s">
        <v>3745</v>
      </c>
      <c r="G3645" s="68"/>
      <c r="H3645" s="4">
        <f>ROUND(SUM(H3644),2)</f>
        <v>1.04</v>
      </c>
    </row>
    <row r="3646" spans="1:8" ht="9.9499999999999993" customHeight="1" x14ac:dyDescent="0.25">
      <c r="A3646" s="8"/>
      <c r="B3646" s="8"/>
      <c r="C3646" s="8"/>
      <c r="D3646" s="8"/>
      <c r="E3646" s="8"/>
      <c r="F3646" s="62"/>
      <c r="G3646" s="62"/>
      <c r="H3646" s="62"/>
    </row>
    <row r="3647" spans="1:8" ht="20.100000000000001" customHeight="1" x14ac:dyDescent="0.25">
      <c r="A3647" s="63" t="s">
        <v>7596</v>
      </c>
      <c r="B3647" s="63"/>
      <c r="C3647" s="63"/>
      <c r="D3647" s="63"/>
      <c r="E3647" s="63"/>
      <c r="F3647" s="63"/>
      <c r="G3647" s="63"/>
      <c r="H3647" s="63"/>
    </row>
    <row r="3648" spans="1:8" ht="15" customHeight="1" x14ac:dyDescent="0.25">
      <c r="A3648" s="64" t="s">
        <v>6851</v>
      </c>
      <c r="B3648" s="64"/>
      <c r="C3648" s="65" t="s">
        <v>3</v>
      </c>
      <c r="D3648" s="65"/>
      <c r="E3648" s="12" t="s">
        <v>4</v>
      </c>
      <c r="F3648" s="12" t="s">
        <v>3725</v>
      </c>
      <c r="G3648" s="12" t="s">
        <v>3726</v>
      </c>
      <c r="H3648" s="12" t="s">
        <v>3727</v>
      </c>
    </row>
    <row r="3649" spans="1:8" ht="21" customHeight="1" x14ac:dyDescent="0.25">
      <c r="A3649" s="13" t="s">
        <v>6852</v>
      </c>
      <c r="B3649" s="14" t="s">
        <v>6853</v>
      </c>
      <c r="C3649" s="66" t="s">
        <v>17</v>
      </c>
      <c r="D3649" s="66"/>
      <c r="E3649" s="13" t="s">
        <v>6854</v>
      </c>
      <c r="F3649" s="15">
        <v>3.13</v>
      </c>
      <c r="G3649" s="16">
        <v>1.0900000000000001</v>
      </c>
      <c r="H3649" s="16">
        <f>TRUNC(TRUNC(F3649,8)*G3649,2)</f>
        <v>3.41</v>
      </c>
    </row>
    <row r="3650" spans="1:8" ht="15" customHeight="1" x14ac:dyDescent="0.25">
      <c r="A3650" s="8"/>
      <c r="B3650" s="8"/>
      <c r="C3650" s="8"/>
      <c r="D3650" s="8"/>
      <c r="E3650" s="8"/>
      <c r="F3650" s="67" t="s">
        <v>6855</v>
      </c>
      <c r="G3650" s="67"/>
      <c r="H3650" s="17">
        <f>SUM(H3649:H3649)</f>
        <v>3.41</v>
      </c>
    </row>
    <row r="3651" spans="1:8" ht="15" customHeight="1" x14ac:dyDescent="0.25">
      <c r="A3651" s="8"/>
      <c r="B3651" s="8"/>
      <c r="C3651" s="8"/>
      <c r="D3651" s="8"/>
      <c r="E3651" s="8"/>
      <c r="F3651" s="68" t="s">
        <v>3745</v>
      </c>
      <c r="G3651" s="68"/>
      <c r="H3651" s="4">
        <f>ROUND(SUM(H3650),2)</f>
        <v>3.41</v>
      </c>
    </row>
    <row r="3652" spans="1:8" ht="9.9499999999999993" customHeight="1" x14ac:dyDescent="0.25">
      <c r="A3652" s="8"/>
      <c r="B3652" s="8"/>
      <c r="C3652" s="8"/>
      <c r="D3652" s="8"/>
      <c r="E3652" s="8"/>
      <c r="F3652" s="62"/>
      <c r="G3652" s="62"/>
      <c r="H3652" s="62"/>
    </row>
    <row r="3653" spans="1:8" ht="20.100000000000001" customHeight="1" x14ac:dyDescent="0.25">
      <c r="A3653" s="63" t="s">
        <v>7597</v>
      </c>
      <c r="B3653" s="63"/>
      <c r="C3653" s="63"/>
      <c r="D3653" s="63"/>
      <c r="E3653" s="63"/>
      <c r="F3653" s="63"/>
      <c r="G3653" s="63"/>
      <c r="H3653" s="63"/>
    </row>
    <row r="3654" spans="1:8" ht="15" customHeight="1" x14ac:dyDescent="0.25">
      <c r="A3654" s="64" t="s">
        <v>3724</v>
      </c>
      <c r="B3654" s="64"/>
      <c r="C3654" s="65" t="s">
        <v>3</v>
      </c>
      <c r="D3654" s="65"/>
      <c r="E3654" s="12" t="s">
        <v>4</v>
      </c>
      <c r="F3654" s="12" t="s">
        <v>3725</v>
      </c>
      <c r="G3654" s="12" t="s">
        <v>3726</v>
      </c>
      <c r="H3654" s="12" t="s">
        <v>3727</v>
      </c>
    </row>
    <row r="3655" spans="1:8" ht="21" customHeight="1" x14ac:dyDescent="0.25">
      <c r="A3655" s="13" t="s">
        <v>3798</v>
      </c>
      <c r="B3655" s="14" t="s">
        <v>3799</v>
      </c>
      <c r="C3655" s="66" t="s">
        <v>17</v>
      </c>
      <c r="D3655" s="66"/>
      <c r="E3655" s="13" t="s">
        <v>25</v>
      </c>
      <c r="F3655" s="15">
        <v>1</v>
      </c>
      <c r="G3655" s="16">
        <v>4.5199999999999996</v>
      </c>
      <c r="H3655" s="16">
        <f t="shared" ref="H3655:H3660" si="27">TRUNC(TRUNC(F3655,8)*G3655,2)</f>
        <v>4.5199999999999996</v>
      </c>
    </row>
    <row r="3656" spans="1:8" ht="21" customHeight="1" x14ac:dyDescent="0.25">
      <c r="A3656" s="13" t="s">
        <v>6778</v>
      </c>
      <c r="B3656" s="14" t="s">
        <v>6779</v>
      </c>
      <c r="C3656" s="66" t="s">
        <v>17</v>
      </c>
      <c r="D3656" s="66"/>
      <c r="E3656" s="13" t="s">
        <v>25</v>
      </c>
      <c r="F3656" s="15">
        <v>1</v>
      </c>
      <c r="G3656" s="16">
        <v>1.26</v>
      </c>
      <c r="H3656" s="16">
        <f t="shared" si="27"/>
        <v>1.26</v>
      </c>
    </row>
    <row r="3657" spans="1:8" ht="21" customHeight="1" x14ac:dyDescent="0.25">
      <c r="A3657" s="13" t="s">
        <v>3754</v>
      </c>
      <c r="B3657" s="14" t="s">
        <v>3755</v>
      </c>
      <c r="C3657" s="66" t="s">
        <v>17</v>
      </c>
      <c r="D3657" s="66"/>
      <c r="E3657" s="13" t="s">
        <v>25</v>
      </c>
      <c r="F3657" s="15">
        <v>1</v>
      </c>
      <c r="G3657" s="16">
        <v>1.43</v>
      </c>
      <c r="H3657" s="16">
        <f t="shared" si="27"/>
        <v>1.43</v>
      </c>
    </row>
    <row r="3658" spans="1:8" ht="21" customHeight="1" x14ac:dyDescent="0.25">
      <c r="A3658" s="13" t="s">
        <v>6780</v>
      </c>
      <c r="B3658" s="14" t="s">
        <v>6781</v>
      </c>
      <c r="C3658" s="66" t="s">
        <v>17</v>
      </c>
      <c r="D3658" s="66"/>
      <c r="E3658" s="13" t="s">
        <v>25</v>
      </c>
      <c r="F3658" s="15">
        <v>1</v>
      </c>
      <c r="G3658" s="16">
        <v>0.86</v>
      </c>
      <c r="H3658" s="16">
        <f t="shared" si="27"/>
        <v>0.86</v>
      </c>
    </row>
    <row r="3659" spans="1:8" ht="21" customHeight="1" x14ac:dyDescent="0.25">
      <c r="A3659" s="13" t="s">
        <v>3758</v>
      </c>
      <c r="B3659" s="14" t="s">
        <v>3759</v>
      </c>
      <c r="C3659" s="66" t="s">
        <v>17</v>
      </c>
      <c r="D3659" s="66"/>
      <c r="E3659" s="13" t="s">
        <v>25</v>
      </c>
      <c r="F3659" s="15">
        <v>1</v>
      </c>
      <c r="G3659" s="16">
        <v>0.08</v>
      </c>
      <c r="H3659" s="16">
        <f t="shared" si="27"/>
        <v>0.08</v>
      </c>
    </row>
    <row r="3660" spans="1:8" ht="21" customHeight="1" x14ac:dyDescent="0.25">
      <c r="A3660" s="13" t="s">
        <v>3804</v>
      </c>
      <c r="B3660" s="14" t="s">
        <v>3805</v>
      </c>
      <c r="C3660" s="66" t="s">
        <v>17</v>
      </c>
      <c r="D3660" s="66"/>
      <c r="E3660" s="13" t="s">
        <v>25</v>
      </c>
      <c r="F3660" s="15">
        <v>1</v>
      </c>
      <c r="G3660" s="16">
        <v>0.85</v>
      </c>
      <c r="H3660" s="16">
        <f t="shared" si="27"/>
        <v>0.85</v>
      </c>
    </row>
    <row r="3661" spans="1:8" ht="15" customHeight="1" x14ac:dyDescent="0.25">
      <c r="A3661" s="8"/>
      <c r="B3661" s="8"/>
      <c r="C3661" s="8"/>
      <c r="D3661" s="8"/>
      <c r="E3661" s="8"/>
      <c r="F3661" s="67" t="s">
        <v>3736</v>
      </c>
      <c r="G3661" s="67"/>
      <c r="H3661" s="17">
        <f>SUM(H3655:H3660)</f>
        <v>8.9999999999999982</v>
      </c>
    </row>
    <row r="3662" spans="1:8" ht="15" customHeight="1" x14ac:dyDescent="0.25">
      <c r="A3662" s="64" t="s">
        <v>3737</v>
      </c>
      <c r="B3662" s="64"/>
      <c r="C3662" s="65" t="s">
        <v>3</v>
      </c>
      <c r="D3662" s="65"/>
      <c r="E3662" s="12" t="s">
        <v>4</v>
      </c>
      <c r="F3662" s="12" t="s">
        <v>3725</v>
      </c>
      <c r="G3662" s="12" t="s">
        <v>3726</v>
      </c>
      <c r="H3662" s="12" t="s">
        <v>3727</v>
      </c>
    </row>
    <row r="3663" spans="1:8" ht="15" customHeight="1" x14ac:dyDescent="0.25">
      <c r="A3663" s="13" t="s">
        <v>7157</v>
      </c>
      <c r="B3663" s="14" t="s">
        <v>7158</v>
      </c>
      <c r="C3663" s="66" t="s">
        <v>17</v>
      </c>
      <c r="D3663" s="66"/>
      <c r="E3663" s="13" t="s">
        <v>25</v>
      </c>
      <c r="F3663" s="15">
        <v>1</v>
      </c>
      <c r="G3663" s="16">
        <v>20.37</v>
      </c>
      <c r="H3663" s="16">
        <f>TRUNC(TRUNC(F3663,8)*G3663,2)</f>
        <v>20.37</v>
      </c>
    </row>
    <row r="3664" spans="1:8" ht="15" customHeight="1" x14ac:dyDescent="0.25">
      <c r="A3664" s="8"/>
      <c r="B3664" s="8"/>
      <c r="C3664" s="8"/>
      <c r="D3664" s="8"/>
      <c r="E3664" s="8"/>
      <c r="F3664" s="67" t="s">
        <v>3740</v>
      </c>
      <c r="G3664" s="67"/>
      <c r="H3664" s="17">
        <f>SUM(H3663:H3663)</f>
        <v>20.37</v>
      </c>
    </row>
    <row r="3665" spans="1:8" ht="15" customHeight="1" x14ac:dyDescent="0.25">
      <c r="A3665" s="64" t="s">
        <v>3741</v>
      </c>
      <c r="B3665" s="64"/>
      <c r="C3665" s="65" t="s">
        <v>3</v>
      </c>
      <c r="D3665" s="65"/>
      <c r="E3665" s="12" t="s">
        <v>4</v>
      </c>
      <c r="F3665" s="12" t="s">
        <v>3725</v>
      </c>
      <c r="G3665" s="12" t="s">
        <v>3726</v>
      </c>
      <c r="H3665" s="12" t="s">
        <v>3727</v>
      </c>
    </row>
    <row r="3666" spans="1:8" ht="29.1" customHeight="1" x14ac:dyDescent="0.25">
      <c r="A3666" s="13" t="s">
        <v>7598</v>
      </c>
      <c r="B3666" s="14" t="s">
        <v>7599</v>
      </c>
      <c r="C3666" s="66" t="s">
        <v>17</v>
      </c>
      <c r="D3666" s="66"/>
      <c r="E3666" s="13" t="s">
        <v>25</v>
      </c>
      <c r="F3666" s="15">
        <v>1</v>
      </c>
      <c r="G3666" s="16">
        <v>0.62</v>
      </c>
      <c r="H3666" s="16">
        <f>TRUNC(TRUNC(F3666,8)*G3666,2)</f>
        <v>0.62</v>
      </c>
    </row>
    <row r="3667" spans="1:8" ht="15" customHeight="1" x14ac:dyDescent="0.25">
      <c r="A3667" s="8"/>
      <c r="B3667" s="8"/>
      <c r="C3667" s="8"/>
      <c r="D3667" s="8"/>
      <c r="E3667" s="8"/>
      <c r="F3667" s="67" t="s">
        <v>3744</v>
      </c>
      <c r="G3667" s="67"/>
      <c r="H3667" s="17">
        <f>SUM(H3666:H3666)</f>
        <v>0.62</v>
      </c>
    </row>
    <row r="3668" spans="1:8" ht="15" customHeight="1" x14ac:dyDescent="0.25">
      <c r="A3668" s="8"/>
      <c r="B3668" s="8"/>
      <c r="C3668" s="8"/>
      <c r="D3668" s="8"/>
      <c r="E3668" s="8"/>
      <c r="F3668" s="68" t="s">
        <v>3745</v>
      </c>
      <c r="G3668" s="68"/>
      <c r="H3668" s="4">
        <f>ROUND(SUM(H3661,H3664,H3667),2)</f>
        <v>29.99</v>
      </c>
    </row>
    <row r="3669" spans="1:8" ht="9.9499999999999993" customHeight="1" x14ac:dyDescent="0.25">
      <c r="A3669" s="8"/>
      <c r="B3669" s="8"/>
      <c r="C3669" s="8"/>
      <c r="D3669" s="8"/>
      <c r="E3669" s="8"/>
      <c r="F3669" s="62"/>
      <c r="G3669" s="62"/>
      <c r="H3669" s="62"/>
    </row>
    <row r="3670" spans="1:8" ht="20.100000000000001" customHeight="1" x14ac:dyDescent="0.25">
      <c r="A3670" s="63" t="s">
        <v>7600</v>
      </c>
      <c r="B3670" s="63"/>
      <c r="C3670" s="63"/>
      <c r="D3670" s="63"/>
      <c r="E3670" s="63"/>
      <c r="F3670" s="63"/>
      <c r="G3670" s="63"/>
      <c r="H3670" s="63"/>
    </row>
    <row r="3671" spans="1:8" ht="15" customHeight="1" x14ac:dyDescent="0.25">
      <c r="A3671" s="64" t="s">
        <v>3724</v>
      </c>
      <c r="B3671" s="64"/>
      <c r="C3671" s="65" t="s">
        <v>3</v>
      </c>
      <c r="D3671" s="65"/>
      <c r="E3671" s="12" t="s">
        <v>4</v>
      </c>
      <c r="F3671" s="12" t="s">
        <v>3725</v>
      </c>
      <c r="G3671" s="12" t="s">
        <v>3726</v>
      </c>
      <c r="H3671" s="12" t="s">
        <v>3727</v>
      </c>
    </row>
    <row r="3672" spans="1:8" ht="21" customHeight="1" x14ac:dyDescent="0.25">
      <c r="A3672" s="13" t="s">
        <v>3798</v>
      </c>
      <c r="B3672" s="14" t="s">
        <v>3799</v>
      </c>
      <c r="C3672" s="66" t="s">
        <v>17</v>
      </c>
      <c r="D3672" s="66"/>
      <c r="E3672" s="13" t="s">
        <v>25</v>
      </c>
      <c r="F3672" s="15">
        <v>1</v>
      </c>
      <c r="G3672" s="16">
        <v>4.5199999999999996</v>
      </c>
      <c r="H3672" s="16">
        <f t="shared" ref="H3672:H3677" si="28">TRUNC(TRUNC(F3672,8)*G3672,2)</f>
        <v>4.5199999999999996</v>
      </c>
    </row>
    <row r="3673" spans="1:8" ht="21" customHeight="1" x14ac:dyDescent="0.25">
      <c r="A3673" s="13" t="s">
        <v>6677</v>
      </c>
      <c r="B3673" s="14" t="s">
        <v>6678</v>
      </c>
      <c r="C3673" s="66" t="s">
        <v>17</v>
      </c>
      <c r="D3673" s="66"/>
      <c r="E3673" s="13" t="s">
        <v>25</v>
      </c>
      <c r="F3673" s="15">
        <v>1</v>
      </c>
      <c r="G3673" s="16">
        <v>0.89</v>
      </c>
      <c r="H3673" s="16">
        <f t="shared" si="28"/>
        <v>0.89</v>
      </c>
    </row>
    <row r="3674" spans="1:8" ht="21" customHeight="1" x14ac:dyDescent="0.25">
      <c r="A3674" s="13" t="s">
        <v>3754</v>
      </c>
      <c r="B3674" s="14" t="s">
        <v>3755</v>
      </c>
      <c r="C3674" s="66" t="s">
        <v>17</v>
      </c>
      <c r="D3674" s="66"/>
      <c r="E3674" s="13" t="s">
        <v>25</v>
      </c>
      <c r="F3674" s="15">
        <v>1</v>
      </c>
      <c r="G3674" s="16">
        <v>1.43</v>
      </c>
      <c r="H3674" s="16">
        <f t="shared" si="28"/>
        <v>1.43</v>
      </c>
    </row>
    <row r="3675" spans="1:8" ht="29.1" customHeight="1" x14ac:dyDescent="0.25">
      <c r="A3675" s="13" t="s">
        <v>6679</v>
      </c>
      <c r="B3675" s="14" t="s">
        <v>6680</v>
      </c>
      <c r="C3675" s="66" t="s">
        <v>17</v>
      </c>
      <c r="D3675" s="66"/>
      <c r="E3675" s="13" t="s">
        <v>25</v>
      </c>
      <c r="F3675" s="15">
        <v>1</v>
      </c>
      <c r="G3675" s="16">
        <v>0.01</v>
      </c>
      <c r="H3675" s="16">
        <f t="shared" si="28"/>
        <v>0.01</v>
      </c>
    </row>
    <row r="3676" spans="1:8" ht="21" customHeight="1" x14ac:dyDescent="0.25">
      <c r="A3676" s="13" t="s">
        <v>3758</v>
      </c>
      <c r="B3676" s="14" t="s">
        <v>3759</v>
      </c>
      <c r="C3676" s="66" t="s">
        <v>17</v>
      </c>
      <c r="D3676" s="66"/>
      <c r="E3676" s="13" t="s">
        <v>25</v>
      </c>
      <c r="F3676" s="15">
        <v>1</v>
      </c>
      <c r="G3676" s="16">
        <v>0.08</v>
      </c>
      <c r="H3676" s="16">
        <f t="shared" si="28"/>
        <v>0.08</v>
      </c>
    </row>
    <row r="3677" spans="1:8" ht="21" customHeight="1" x14ac:dyDescent="0.25">
      <c r="A3677" s="13" t="s">
        <v>3804</v>
      </c>
      <c r="B3677" s="14" t="s">
        <v>3805</v>
      </c>
      <c r="C3677" s="66" t="s">
        <v>17</v>
      </c>
      <c r="D3677" s="66"/>
      <c r="E3677" s="13" t="s">
        <v>25</v>
      </c>
      <c r="F3677" s="15">
        <v>1</v>
      </c>
      <c r="G3677" s="16">
        <v>0.85</v>
      </c>
      <c r="H3677" s="16">
        <f t="shared" si="28"/>
        <v>0.85</v>
      </c>
    </row>
    <row r="3678" spans="1:8" ht="15" customHeight="1" x14ac:dyDescent="0.25">
      <c r="A3678" s="8"/>
      <c r="B3678" s="8"/>
      <c r="C3678" s="8"/>
      <c r="D3678" s="8"/>
      <c r="E3678" s="8"/>
      <c r="F3678" s="67" t="s">
        <v>3736</v>
      </c>
      <c r="G3678" s="67"/>
      <c r="H3678" s="17">
        <f>SUM(H3672:H3677)</f>
        <v>7.7799999999999985</v>
      </c>
    </row>
    <row r="3679" spans="1:8" ht="15" customHeight="1" x14ac:dyDescent="0.25">
      <c r="A3679" s="64" t="s">
        <v>3737</v>
      </c>
      <c r="B3679" s="64"/>
      <c r="C3679" s="65" t="s">
        <v>3</v>
      </c>
      <c r="D3679" s="65"/>
      <c r="E3679" s="12" t="s">
        <v>4</v>
      </c>
      <c r="F3679" s="12" t="s">
        <v>3725</v>
      </c>
      <c r="G3679" s="12" t="s">
        <v>3726</v>
      </c>
      <c r="H3679" s="12" t="s">
        <v>3727</v>
      </c>
    </row>
    <row r="3680" spans="1:8" ht="15" customHeight="1" x14ac:dyDescent="0.25">
      <c r="A3680" s="13" t="s">
        <v>7160</v>
      </c>
      <c r="B3680" s="14" t="s">
        <v>7161</v>
      </c>
      <c r="C3680" s="66" t="s">
        <v>17</v>
      </c>
      <c r="D3680" s="66"/>
      <c r="E3680" s="13" t="s">
        <v>25</v>
      </c>
      <c r="F3680" s="15">
        <v>1</v>
      </c>
      <c r="G3680" s="16">
        <v>27.44</v>
      </c>
      <c r="H3680" s="16">
        <f>TRUNC(TRUNC(F3680,8)*G3680,2)</f>
        <v>27.44</v>
      </c>
    </row>
    <row r="3681" spans="1:8" ht="15" customHeight="1" x14ac:dyDescent="0.25">
      <c r="A3681" s="8"/>
      <c r="B3681" s="8"/>
      <c r="C3681" s="8"/>
      <c r="D3681" s="8"/>
      <c r="E3681" s="8"/>
      <c r="F3681" s="67" t="s">
        <v>3740</v>
      </c>
      <c r="G3681" s="67"/>
      <c r="H3681" s="17">
        <f>SUM(H3680:H3680)</f>
        <v>27.44</v>
      </c>
    </row>
    <row r="3682" spans="1:8" ht="15" customHeight="1" x14ac:dyDescent="0.25">
      <c r="A3682" s="64" t="s">
        <v>3741</v>
      </c>
      <c r="B3682" s="64"/>
      <c r="C3682" s="65" t="s">
        <v>3</v>
      </c>
      <c r="D3682" s="65"/>
      <c r="E3682" s="12" t="s">
        <v>4</v>
      </c>
      <c r="F3682" s="12" t="s">
        <v>3725</v>
      </c>
      <c r="G3682" s="12" t="s">
        <v>3726</v>
      </c>
      <c r="H3682" s="12" t="s">
        <v>3727</v>
      </c>
    </row>
    <row r="3683" spans="1:8" ht="21" customHeight="1" x14ac:dyDescent="0.25">
      <c r="A3683" s="13" t="s">
        <v>7601</v>
      </c>
      <c r="B3683" s="14" t="s">
        <v>7602</v>
      </c>
      <c r="C3683" s="66" t="s">
        <v>17</v>
      </c>
      <c r="D3683" s="66"/>
      <c r="E3683" s="13" t="s">
        <v>25</v>
      </c>
      <c r="F3683" s="15">
        <v>1</v>
      </c>
      <c r="G3683" s="16">
        <v>0.31</v>
      </c>
      <c r="H3683" s="16">
        <f>TRUNC(TRUNC(F3683,8)*G3683,2)</f>
        <v>0.31</v>
      </c>
    </row>
    <row r="3684" spans="1:8" ht="15" customHeight="1" x14ac:dyDescent="0.25">
      <c r="A3684" s="8"/>
      <c r="B3684" s="8"/>
      <c r="C3684" s="8"/>
      <c r="D3684" s="8"/>
      <c r="E3684" s="8"/>
      <c r="F3684" s="67" t="s">
        <v>3744</v>
      </c>
      <c r="G3684" s="67"/>
      <c r="H3684" s="17">
        <f>SUM(H3683:H3683)</f>
        <v>0.31</v>
      </c>
    </row>
    <row r="3685" spans="1:8" ht="15" customHeight="1" x14ac:dyDescent="0.25">
      <c r="A3685" s="8"/>
      <c r="B3685" s="8"/>
      <c r="C3685" s="8"/>
      <c r="D3685" s="8"/>
      <c r="E3685" s="8"/>
      <c r="F3685" s="68" t="s">
        <v>3745</v>
      </c>
      <c r="G3685" s="68"/>
      <c r="H3685" s="4">
        <f>ROUND(SUM(H3678,H3681,H3684),2)</f>
        <v>35.53</v>
      </c>
    </row>
    <row r="3686" spans="1:8" ht="9.9499999999999993" customHeight="1" x14ac:dyDescent="0.25">
      <c r="A3686" s="8"/>
      <c r="B3686" s="8"/>
      <c r="C3686" s="8"/>
      <c r="D3686" s="8"/>
      <c r="E3686" s="8"/>
      <c r="F3686" s="62"/>
      <c r="G3686" s="62"/>
      <c r="H3686" s="62"/>
    </row>
    <row r="3687" spans="1:8" ht="20.100000000000001" customHeight="1" x14ac:dyDescent="0.25">
      <c r="A3687" s="63" t="s">
        <v>7603</v>
      </c>
      <c r="B3687" s="63"/>
      <c r="C3687" s="63"/>
      <c r="D3687" s="63"/>
      <c r="E3687" s="63"/>
      <c r="F3687" s="63"/>
      <c r="G3687" s="63"/>
      <c r="H3687" s="63"/>
    </row>
    <row r="3688" spans="1:8" ht="15" customHeight="1" x14ac:dyDescent="0.25">
      <c r="A3688" s="64" t="s">
        <v>3724</v>
      </c>
      <c r="B3688" s="64"/>
      <c r="C3688" s="65" t="s">
        <v>3</v>
      </c>
      <c r="D3688" s="65"/>
      <c r="E3688" s="12" t="s">
        <v>4</v>
      </c>
      <c r="F3688" s="12" t="s">
        <v>3725</v>
      </c>
      <c r="G3688" s="12" t="s">
        <v>3726</v>
      </c>
      <c r="H3688" s="12" t="s">
        <v>3727</v>
      </c>
    </row>
    <row r="3689" spans="1:8" ht="21" customHeight="1" x14ac:dyDescent="0.25">
      <c r="A3689" s="13" t="s">
        <v>3798</v>
      </c>
      <c r="B3689" s="14" t="s">
        <v>3799</v>
      </c>
      <c r="C3689" s="66" t="s">
        <v>17</v>
      </c>
      <c r="D3689" s="66"/>
      <c r="E3689" s="13" t="s">
        <v>25</v>
      </c>
      <c r="F3689" s="15">
        <v>1</v>
      </c>
      <c r="G3689" s="16">
        <v>4.5199999999999996</v>
      </c>
      <c r="H3689" s="16">
        <f t="shared" ref="H3689:H3694" si="29">TRUNC(TRUNC(F3689,8)*G3689,2)</f>
        <v>4.5199999999999996</v>
      </c>
    </row>
    <row r="3690" spans="1:8" ht="21" customHeight="1" x14ac:dyDescent="0.25">
      <c r="A3690" s="13" t="s">
        <v>6778</v>
      </c>
      <c r="B3690" s="14" t="s">
        <v>6779</v>
      </c>
      <c r="C3690" s="66" t="s">
        <v>17</v>
      </c>
      <c r="D3690" s="66"/>
      <c r="E3690" s="13" t="s">
        <v>25</v>
      </c>
      <c r="F3690" s="15">
        <v>1</v>
      </c>
      <c r="G3690" s="16">
        <v>1.26</v>
      </c>
      <c r="H3690" s="16">
        <f t="shared" si="29"/>
        <v>1.26</v>
      </c>
    </row>
    <row r="3691" spans="1:8" ht="21" customHeight="1" x14ac:dyDescent="0.25">
      <c r="A3691" s="13" t="s">
        <v>3754</v>
      </c>
      <c r="B3691" s="14" t="s">
        <v>3755</v>
      </c>
      <c r="C3691" s="66" t="s">
        <v>17</v>
      </c>
      <c r="D3691" s="66"/>
      <c r="E3691" s="13" t="s">
        <v>25</v>
      </c>
      <c r="F3691" s="15">
        <v>1</v>
      </c>
      <c r="G3691" s="16">
        <v>1.43</v>
      </c>
      <c r="H3691" s="16">
        <f t="shared" si="29"/>
        <v>1.43</v>
      </c>
    </row>
    <row r="3692" spans="1:8" ht="21" customHeight="1" x14ac:dyDescent="0.25">
      <c r="A3692" s="13" t="s">
        <v>6780</v>
      </c>
      <c r="B3692" s="14" t="s">
        <v>6781</v>
      </c>
      <c r="C3692" s="66" t="s">
        <v>17</v>
      </c>
      <c r="D3692" s="66"/>
      <c r="E3692" s="13" t="s">
        <v>25</v>
      </c>
      <c r="F3692" s="15">
        <v>1</v>
      </c>
      <c r="G3692" s="16">
        <v>0.86</v>
      </c>
      <c r="H3692" s="16">
        <f t="shared" si="29"/>
        <v>0.86</v>
      </c>
    </row>
    <row r="3693" spans="1:8" ht="21" customHeight="1" x14ac:dyDescent="0.25">
      <c r="A3693" s="13" t="s">
        <v>3758</v>
      </c>
      <c r="B3693" s="14" t="s">
        <v>3759</v>
      </c>
      <c r="C3693" s="66" t="s">
        <v>17</v>
      </c>
      <c r="D3693" s="66"/>
      <c r="E3693" s="13" t="s">
        <v>25</v>
      </c>
      <c r="F3693" s="15">
        <v>1</v>
      </c>
      <c r="G3693" s="16">
        <v>0.08</v>
      </c>
      <c r="H3693" s="16">
        <f t="shared" si="29"/>
        <v>0.08</v>
      </c>
    </row>
    <row r="3694" spans="1:8" ht="21" customHeight="1" x14ac:dyDescent="0.25">
      <c r="A3694" s="13" t="s">
        <v>3804</v>
      </c>
      <c r="B3694" s="14" t="s">
        <v>3805</v>
      </c>
      <c r="C3694" s="66" t="s">
        <v>17</v>
      </c>
      <c r="D3694" s="66"/>
      <c r="E3694" s="13" t="s">
        <v>25</v>
      </c>
      <c r="F3694" s="15">
        <v>1</v>
      </c>
      <c r="G3694" s="16">
        <v>0.85</v>
      </c>
      <c r="H3694" s="16">
        <f t="shared" si="29"/>
        <v>0.85</v>
      </c>
    </row>
    <row r="3695" spans="1:8" ht="15" customHeight="1" x14ac:dyDescent="0.25">
      <c r="A3695" s="8"/>
      <c r="B3695" s="8"/>
      <c r="C3695" s="8"/>
      <c r="D3695" s="8"/>
      <c r="E3695" s="8"/>
      <c r="F3695" s="67" t="s">
        <v>3736</v>
      </c>
      <c r="G3695" s="67"/>
      <c r="H3695" s="17">
        <f>SUM(H3689:H3694)</f>
        <v>8.9999999999999982</v>
      </c>
    </row>
    <row r="3696" spans="1:8" ht="15" customHeight="1" x14ac:dyDescent="0.25">
      <c r="A3696" s="64" t="s">
        <v>3737</v>
      </c>
      <c r="B3696" s="64"/>
      <c r="C3696" s="65" t="s">
        <v>3</v>
      </c>
      <c r="D3696" s="65"/>
      <c r="E3696" s="12" t="s">
        <v>4</v>
      </c>
      <c r="F3696" s="12" t="s">
        <v>3725</v>
      </c>
      <c r="G3696" s="12" t="s">
        <v>3726</v>
      </c>
      <c r="H3696" s="12" t="s">
        <v>3727</v>
      </c>
    </row>
    <row r="3697" spans="1:8" ht="15" customHeight="1" x14ac:dyDescent="0.25">
      <c r="A3697" s="13" t="s">
        <v>7163</v>
      </c>
      <c r="B3697" s="14" t="s">
        <v>7164</v>
      </c>
      <c r="C3697" s="66" t="s">
        <v>17</v>
      </c>
      <c r="D3697" s="66"/>
      <c r="E3697" s="13" t="s">
        <v>25</v>
      </c>
      <c r="F3697" s="15">
        <v>1</v>
      </c>
      <c r="G3697" s="16">
        <v>43.39</v>
      </c>
      <c r="H3697" s="16">
        <f>TRUNC(TRUNC(F3697,8)*G3697,2)</f>
        <v>43.39</v>
      </c>
    </row>
    <row r="3698" spans="1:8" ht="15" customHeight="1" x14ac:dyDescent="0.25">
      <c r="A3698" s="8"/>
      <c r="B3698" s="8"/>
      <c r="C3698" s="8"/>
      <c r="D3698" s="8"/>
      <c r="E3698" s="8"/>
      <c r="F3698" s="67" t="s">
        <v>3740</v>
      </c>
      <c r="G3698" s="67"/>
      <c r="H3698" s="17">
        <f>SUM(H3697:H3697)</f>
        <v>43.39</v>
      </c>
    </row>
    <row r="3699" spans="1:8" ht="15" customHeight="1" x14ac:dyDescent="0.25">
      <c r="A3699" s="64" t="s">
        <v>3741</v>
      </c>
      <c r="B3699" s="64"/>
      <c r="C3699" s="65" t="s">
        <v>3</v>
      </c>
      <c r="D3699" s="65"/>
      <c r="E3699" s="12" t="s">
        <v>4</v>
      </c>
      <c r="F3699" s="12" t="s">
        <v>3725</v>
      </c>
      <c r="G3699" s="12" t="s">
        <v>3726</v>
      </c>
      <c r="H3699" s="12" t="s">
        <v>3727</v>
      </c>
    </row>
    <row r="3700" spans="1:8" ht="29.1" customHeight="1" x14ac:dyDescent="0.25">
      <c r="A3700" s="13" t="s">
        <v>7604</v>
      </c>
      <c r="B3700" s="14" t="s">
        <v>7605</v>
      </c>
      <c r="C3700" s="66" t="s">
        <v>17</v>
      </c>
      <c r="D3700" s="66"/>
      <c r="E3700" s="13" t="s">
        <v>25</v>
      </c>
      <c r="F3700" s="15">
        <v>1</v>
      </c>
      <c r="G3700" s="16">
        <v>1.33</v>
      </c>
      <c r="H3700" s="16">
        <f>TRUNC(TRUNC(F3700,8)*G3700,2)</f>
        <v>1.33</v>
      </c>
    </row>
    <row r="3701" spans="1:8" ht="15" customHeight="1" x14ac:dyDescent="0.25">
      <c r="A3701" s="8"/>
      <c r="B3701" s="8"/>
      <c r="C3701" s="8"/>
      <c r="D3701" s="8"/>
      <c r="E3701" s="8"/>
      <c r="F3701" s="67" t="s">
        <v>3744</v>
      </c>
      <c r="G3701" s="67"/>
      <c r="H3701" s="17">
        <f>SUM(H3700:H3700)</f>
        <v>1.33</v>
      </c>
    </row>
    <row r="3702" spans="1:8" ht="15" customHeight="1" x14ac:dyDescent="0.25">
      <c r="A3702" s="8"/>
      <c r="B3702" s="8"/>
      <c r="C3702" s="8"/>
      <c r="D3702" s="8"/>
      <c r="E3702" s="8"/>
      <c r="F3702" s="68" t="s">
        <v>3745</v>
      </c>
      <c r="G3702" s="68"/>
      <c r="H3702" s="4">
        <f>ROUND(SUM(H3695,H3698,H3701),2)</f>
        <v>53.72</v>
      </c>
    </row>
    <row r="3703" spans="1:8" ht="9.9499999999999993" customHeight="1" x14ac:dyDescent="0.25">
      <c r="A3703" s="8"/>
      <c r="B3703" s="8"/>
      <c r="C3703" s="8"/>
      <c r="D3703" s="8"/>
      <c r="E3703" s="8"/>
      <c r="F3703" s="62"/>
      <c r="G3703" s="62"/>
      <c r="H3703" s="62"/>
    </row>
    <row r="3704" spans="1:8" ht="20.100000000000001" customHeight="1" x14ac:dyDescent="0.25">
      <c r="A3704" s="63" t="s">
        <v>6220</v>
      </c>
      <c r="B3704" s="63"/>
      <c r="C3704" s="63"/>
      <c r="D3704" s="63"/>
      <c r="E3704" s="63"/>
      <c r="F3704" s="63"/>
      <c r="G3704" s="63"/>
      <c r="H3704" s="63"/>
    </row>
    <row r="3705" spans="1:8" ht="15" customHeight="1" x14ac:dyDescent="0.25">
      <c r="A3705" s="64" t="s">
        <v>3872</v>
      </c>
      <c r="B3705" s="64"/>
      <c r="C3705" s="65" t="s">
        <v>3</v>
      </c>
      <c r="D3705" s="65"/>
      <c r="E3705" s="12" t="s">
        <v>4</v>
      </c>
      <c r="F3705" s="12" t="s">
        <v>3725</v>
      </c>
      <c r="G3705" s="12" t="s">
        <v>3726</v>
      </c>
      <c r="H3705" s="12" t="s">
        <v>3727</v>
      </c>
    </row>
    <row r="3706" spans="1:8" ht="21" customHeight="1" x14ac:dyDescent="0.25">
      <c r="A3706" s="13" t="s">
        <v>4905</v>
      </c>
      <c r="B3706" s="14" t="s">
        <v>4906</v>
      </c>
      <c r="C3706" s="66" t="s">
        <v>17</v>
      </c>
      <c r="D3706" s="66"/>
      <c r="E3706" s="13" t="s">
        <v>25</v>
      </c>
      <c r="F3706" s="15">
        <v>0.55459999999999998</v>
      </c>
      <c r="G3706" s="16">
        <v>35.53</v>
      </c>
      <c r="H3706" s="16">
        <f>TRUNC(TRUNC(F3706,8)*G3706,2)</f>
        <v>19.7</v>
      </c>
    </row>
    <row r="3707" spans="1:8" ht="15" customHeight="1" x14ac:dyDescent="0.25">
      <c r="A3707" s="13" t="s">
        <v>3899</v>
      </c>
      <c r="B3707" s="14" t="s">
        <v>3900</v>
      </c>
      <c r="C3707" s="66" t="s">
        <v>17</v>
      </c>
      <c r="D3707" s="66"/>
      <c r="E3707" s="13" t="s">
        <v>25</v>
      </c>
      <c r="F3707" s="15">
        <v>0.10580000000000001</v>
      </c>
      <c r="G3707" s="16">
        <v>24.37</v>
      </c>
      <c r="H3707" s="16">
        <f>TRUNC(TRUNC(F3707,8)*G3707,2)</f>
        <v>2.57</v>
      </c>
    </row>
    <row r="3708" spans="1:8" ht="18" customHeight="1" x14ac:dyDescent="0.25">
      <c r="A3708" s="8"/>
      <c r="B3708" s="8"/>
      <c r="C3708" s="8"/>
      <c r="D3708" s="8"/>
      <c r="E3708" s="8"/>
      <c r="F3708" s="67" t="s">
        <v>3875</v>
      </c>
      <c r="G3708" s="67"/>
      <c r="H3708" s="17">
        <f>SUM(H3706:H3707)</f>
        <v>22.27</v>
      </c>
    </row>
    <row r="3709" spans="1:8" ht="15" customHeight="1" x14ac:dyDescent="0.25">
      <c r="A3709" s="64" t="s">
        <v>3741</v>
      </c>
      <c r="B3709" s="64"/>
      <c r="C3709" s="65" t="s">
        <v>3</v>
      </c>
      <c r="D3709" s="65"/>
      <c r="E3709" s="12" t="s">
        <v>4</v>
      </c>
      <c r="F3709" s="12" t="s">
        <v>3725</v>
      </c>
      <c r="G3709" s="12" t="s">
        <v>3726</v>
      </c>
      <c r="H3709" s="12" t="s">
        <v>3727</v>
      </c>
    </row>
    <row r="3710" spans="1:8" ht="38.1" customHeight="1" x14ac:dyDescent="0.25">
      <c r="A3710" s="13" t="s">
        <v>6221</v>
      </c>
      <c r="B3710" s="14" t="s">
        <v>6222</v>
      </c>
      <c r="C3710" s="66" t="s">
        <v>17</v>
      </c>
      <c r="D3710" s="66"/>
      <c r="E3710" s="13" t="s">
        <v>6223</v>
      </c>
      <c r="F3710" s="15">
        <v>0.1673</v>
      </c>
      <c r="G3710" s="16">
        <v>14.9</v>
      </c>
      <c r="H3710" s="16">
        <f>TRUNC(TRUNC(F3710,8)*G3710,2)</f>
        <v>2.4900000000000002</v>
      </c>
    </row>
    <row r="3711" spans="1:8" ht="15" customHeight="1" x14ac:dyDescent="0.25">
      <c r="A3711" s="8"/>
      <c r="B3711" s="8"/>
      <c r="C3711" s="8"/>
      <c r="D3711" s="8"/>
      <c r="E3711" s="8"/>
      <c r="F3711" s="67" t="s">
        <v>3744</v>
      </c>
      <c r="G3711" s="67"/>
      <c r="H3711" s="17">
        <f>SUM(H3710:H3710)</f>
        <v>2.4900000000000002</v>
      </c>
    </row>
    <row r="3712" spans="1:8" ht="15" customHeight="1" x14ac:dyDescent="0.25">
      <c r="A3712" s="8"/>
      <c r="B3712" s="8"/>
      <c r="C3712" s="8"/>
      <c r="D3712" s="8"/>
      <c r="E3712" s="8"/>
      <c r="F3712" s="68" t="s">
        <v>3745</v>
      </c>
      <c r="G3712" s="68"/>
      <c r="H3712" s="4">
        <f>ROUND(SUM(H3708,H3711),2)</f>
        <v>24.76</v>
      </c>
    </row>
    <row r="3713" spans="1:8" ht="9.9499999999999993" customHeight="1" x14ac:dyDescent="0.25">
      <c r="A3713" s="8"/>
      <c r="B3713" s="8"/>
      <c r="C3713" s="8"/>
      <c r="D3713" s="8"/>
      <c r="E3713" s="8"/>
      <c r="F3713" s="62"/>
      <c r="G3713" s="62"/>
      <c r="H3713" s="62"/>
    </row>
    <row r="3714" spans="1:8" ht="20.100000000000001" customHeight="1" x14ac:dyDescent="0.25">
      <c r="A3714" s="63" t="s">
        <v>7606</v>
      </c>
      <c r="B3714" s="63"/>
      <c r="C3714" s="63"/>
      <c r="D3714" s="63"/>
      <c r="E3714" s="63"/>
      <c r="F3714" s="63"/>
      <c r="G3714" s="63"/>
      <c r="H3714" s="63"/>
    </row>
    <row r="3715" spans="1:8" ht="15" customHeight="1" x14ac:dyDescent="0.25">
      <c r="A3715" s="64" t="s">
        <v>3825</v>
      </c>
      <c r="B3715" s="64"/>
      <c r="C3715" s="65" t="s">
        <v>3</v>
      </c>
      <c r="D3715" s="65"/>
      <c r="E3715" s="12" t="s">
        <v>4</v>
      </c>
      <c r="F3715" s="12" t="s">
        <v>3725</v>
      </c>
      <c r="G3715" s="12" t="s">
        <v>3726</v>
      </c>
      <c r="H3715" s="12" t="s">
        <v>3727</v>
      </c>
    </row>
    <row r="3716" spans="1:8" ht="38.1" customHeight="1" x14ac:dyDescent="0.25">
      <c r="A3716" s="13" t="s">
        <v>4787</v>
      </c>
      <c r="B3716" s="14" t="s">
        <v>4788</v>
      </c>
      <c r="C3716" s="66" t="s">
        <v>17</v>
      </c>
      <c r="D3716" s="66"/>
      <c r="E3716" s="13" t="s">
        <v>4757</v>
      </c>
      <c r="F3716" s="15">
        <v>1.8640000000000001</v>
      </c>
      <c r="G3716" s="16">
        <v>19.170000000000002</v>
      </c>
      <c r="H3716" s="16">
        <f>TRUNC(TRUNC(F3716,8)*G3716,2)</f>
        <v>35.729999999999997</v>
      </c>
    </row>
    <row r="3717" spans="1:8" ht="15" customHeight="1" x14ac:dyDescent="0.25">
      <c r="A3717" s="8"/>
      <c r="B3717" s="8"/>
      <c r="C3717" s="8"/>
      <c r="D3717" s="8"/>
      <c r="E3717" s="8"/>
      <c r="F3717" s="67" t="s">
        <v>3830</v>
      </c>
      <c r="G3717" s="67"/>
      <c r="H3717" s="17">
        <f>SUM(H3716:H3716)</f>
        <v>35.729999999999997</v>
      </c>
    </row>
    <row r="3718" spans="1:8" ht="15" customHeight="1" x14ac:dyDescent="0.25">
      <c r="A3718" s="64" t="s">
        <v>3887</v>
      </c>
      <c r="B3718" s="64"/>
      <c r="C3718" s="65" t="s">
        <v>3</v>
      </c>
      <c r="D3718" s="65"/>
      <c r="E3718" s="12" t="s">
        <v>4</v>
      </c>
      <c r="F3718" s="12" t="s">
        <v>3725</v>
      </c>
      <c r="G3718" s="12" t="s">
        <v>3726</v>
      </c>
      <c r="H3718" s="12" t="s">
        <v>3727</v>
      </c>
    </row>
    <row r="3719" spans="1:8" ht="21" customHeight="1" x14ac:dyDescent="0.25">
      <c r="A3719" s="13" t="s">
        <v>4147</v>
      </c>
      <c r="B3719" s="14" t="s">
        <v>4148</v>
      </c>
      <c r="C3719" s="66" t="s">
        <v>17</v>
      </c>
      <c r="D3719" s="66"/>
      <c r="E3719" s="13" t="s">
        <v>4149</v>
      </c>
      <c r="F3719" s="15">
        <v>0.01</v>
      </c>
      <c r="G3719" s="16">
        <v>6.71</v>
      </c>
      <c r="H3719" s="16">
        <f>TRUNC(TRUNC(F3719,8)*G3719,2)</f>
        <v>0.06</v>
      </c>
    </row>
    <row r="3720" spans="1:8" ht="21" customHeight="1" x14ac:dyDescent="0.25">
      <c r="A3720" s="13" t="s">
        <v>4725</v>
      </c>
      <c r="B3720" s="14" t="s">
        <v>4726</v>
      </c>
      <c r="C3720" s="66" t="s">
        <v>17</v>
      </c>
      <c r="D3720" s="66"/>
      <c r="E3720" s="13" t="s">
        <v>740</v>
      </c>
      <c r="F3720" s="15">
        <v>7.0000000000000007E-2</v>
      </c>
      <c r="G3720" s="16">
        <v>20.14</v>
      </c>
      <c r="H3720" s="16">
        <f>TRUNC(TRUNC(F3720,8)*G3720,2)</f>
        <v>1.4</v>
      </c>
    </row>
    <row r="3721" spans="1:8" ht="15" customHeight="1" x14ac:dyDescent="0.25">
      <c r="A3721" s="8"/>
      <c r="B3721" s="8"/>
      <c r="C3721" s="8"/>
      <c r="D3721" s="8"/>
      <c r="E3721" s="8"/>
      <c r="F3721" s="67" t="s">
        <v>3896</v>
      </c>
      <c r="G3721" s="67"/>
      <c r="H3721" s="17">
        <f>SUM(H3719:H3720)</f>
        <v>1.46</v>
      </c>
    </row>
    <row r="3722" spans="1:8" ht="15" customHeight="1" x14ac:dyDescent="0.25">
      <c r="A3722" s="64" t="s">
        <v>3872</v>
      </c>
      <c r="B3722" s="64"/>
      <c r="C3722" s="65" t="s">
        <v>3</v>
      </c>
      <c r="D3722" s="65"/>
      <c r="E3722" s="12" t="s">
        <v>4</v>
      </c>
      <c r="F3722" s="12" t="s">
        <v>3725</v>
      </c>
      <c r="G3722" s="12" t="s">
        <v>3726</v>
      </c>
      <c r="H3722" s="12" t="s">
        <v>3727</v>
      </c>
    </row>
    <row r="3723" spans="1:8" ht="21" customHeight="1" x14ac:dyDescent="0.25">
      <c r="A3723" s="13" t="s">
        <v>3908</v>
      </c>
      <c r="B3723" s="14" t="s">
        <v>3909</v>
      </c>
      <c r="C3723" s="66" t="s">
        <v>17</v>
      </c>
      <c r="D3723" s="66"/>
      <c r="E3723" s="13" t="s">
        <v>25</v>
      </c>
      <c r="F3723" s="15">
        <v>0.58099999999999996</v>
      </c>
      <c r="G3723" s="16">
        <v>24.95</v>
      </c>
      <c r="H3723" s="16">
        <f>TRUNC(TRUNC(F3723,8)*G3723,2)</f>
        <v>14.49</v>
      </c>
    </row>
    <row r="3724" spans="1:8" ht="21" customHeight="1" x14ac:dyDescent="0.25">
      <c r="A3724" s="13" t="s">
        <v>3897</v>
      </c>
      <c r="B3724" s="14" t="s">
        <v>3898</v>
      </c>
      <c r="C3724" s="66" t="s">
        <v>17</v>
      </c>
      <c r="D3724" s="66"/>
      <c r="E3724" s="13" t="s">
        <v>25</v>
      </c>
      <c r="F3724" s="15">
        <v>3.488</v>
      </c>
      <c r="G3724" s="16">
        <v>33.07</v>
      </c>
      <c r="H3724" s="16">
        <f>TRUNC(TRUNC(F3724,8)*G3724,2)</f>
        <v>115.34</v>
      </c>
    </row>
    <row r="3725" spans="1:8" ht="18" customHeight="1" x14ac:dyDescent="0.25">
      <c r="A3725" s="8"/>
      <c r="B3725" s="8"/>
      <c r="C3725" s="8"/>
      <c r="D3725" s="8"/>
      <c r="E3725" s="8"/>
      <c r="F3725" s="67" t="s">
        <v>3875</v>
      </c>
      <c r="G3725" s="67"/>
      <c r="H3725" s="17">
        <f>SUM(H3723:H3724)</f>
        <v>129.83000000000001</v>
      </c>
    </row>
    <row r="3726" spans="1:8" ht="15" customHeight="1" x14ac:dyDescent="0.25">
      <c r="A3726" s="64" t="s">
        <v>3741</v>
      </c>
      <c r="B3726" s="64"/>
      <c r="C3726" s="65" t="s">
        <v>3</v>
      </c>
      <c r="D3726" s="65"/>
      <c r="E3726" s="12" t="s">
        <v>4</v>
      </c>
      <c r="F3726" s="12" t="s">
        <v>3725</v>
      </c>
      <c r="G3726" s="12" t="s">
        <v>3726</v>
      </c>
      <c r="H3726" s="12" t="s">
        <v>3727</v>
      </c>
    </row>
    <row r="3727" spans="1:8" ht="29.1" customHeight="1" x14ac:dyDescent="0.25">
      <c r="A3727" s="13" t="s">
        <v>7607</v>
      </c>
      <c r="B3727" s="14" t="s">
        <v>7608</v>
      </c>
      <c r="C3727" s="66" t="s">
        <v>17</v>
      </c>
      <c r="D3727" s="66"/>
      <c r="E3727" s="13" t="s">
        <v>72</v>
      </c>
      <c r="F3727" s="15">
        <v>0.9</v>
      </c>
      <c r="G3727" s="16">
        <v>158.76</v>
      </c>
      <c r="H3727" s="16">
        <f>TRUNC(TRUNC(F3727,8)*G3727,2)</f>
        <v>142.88</v>
      </c>
    </row>
    <row r="3728" spans="1:8" ht="15" customHeight="1" x14ac:dyDescent="0.25">
      <c r="A3728" s="8"/>
      <c r="B3728" s="8"/>
      <c r="C3728" s="8"/>
      <c r="D3728" s="8"/>
      <c r="E3728" s="8"/>
      <c r="F3728" s="67" t="s">
        <v>3744</v>
      </c>
      <c r="G3728" s="67"/>
      <c r="H3728" s="17">
        <f>SUM(H3727:H3727)</f>
        <v>142.88</v>
      </c>
    </row>
    <row r="3729" spans="1:8" ht="15" customHeight="1" x14ac:dyDescent="0.25">
      <c r="A3729" s="8"/>
      <c r="B3729" s="8"/>
      <c r="C3729" s="8"/>
      <c r="D3729" s="8"/>
      <c r="E3729" s="8"/>
      <c r="F3729" s="68" t="s">
        <v>3745</v>
      </c>
      <c r="G3729" s="68"/>
      <c r="H3729" s="4">
        <f>ROUND(SUM(H3717,H3721,H3725,H3728),2)</f>
        <v>309.89999999999998</v>
      </c>
    </row>
    <row r="3730" spans="1:8" ht="9.9499999999999993" customHeight="1" x14ac:dyDescent="0.25">
      <c r="A3730" s="8"/>
      <c r="B3730" s="8"/>
      <c r="C3730" s="8"/>
      <c r="D3730" s="8"/>
      <c r="E3730" s="8"/>
      <c r="F3730" s="62"/>
      <c r="G3730" s="62"/>
      <c r="H3730" s="62"/>
    </row>
    <row r="3731" spans="1:8" ht="20.100000000000001" customHeight="1" x14ac:dyDescent="0.25">
      <c r="A3731" s="63" t="s">
        <v>7609</v>
      </c>
      <c r="B3731" s="63"/>
      <c r="C3731" s="63"/>
      <c r="D3731" s="63"/>
      <c r="E3731" s="63"/>
      <c r="F3731" s="63"/>
      <c r="G3731" s="63"/>
      <c r="H3731" s="63"/>
    </row>
    <row r="3732" spans="1:8" ht="15" customHeight="1" x14ac:dyDescent="0.25">
      <c r="A3732" s="64" t="s">
        <v>3872</v>
      </c>
      <c r="B3732" s="64"/>
      <c r="C3732" s="65" t="s">
        <v>3</v>
      </c>
      <c r="D3732" s="65"/>
      <c r="E3732" s="12" t="s">
        <v>4</v>
      </c>
      <c r="F3732" s="12" t="s">
        <v>3725</v>
      </c>
      <c r="G3732" s="12" t="s">
        <v>3726</v>
      </c>
      <c r="H3732" s="12" t="s">
        <v>3727</v>
      </c>
    </row>
    <row r="3733" spans="1:8" ht="21" customHeight="1" x14ac:dyDescent="0.25">
      <c r="A3733" s="13" t="s">
        <v>7610</v>
      </c>
      <c r="B3733" s="14" t="s">
        <v>7611</v>
      </c>
      <c r="C3733" s="66" t="s">
        <v>17</v>
      </c>
      <c r="D3733" s="66"/>
      <c r="E3733" s="13" t="s">
        <v>25</v>
      </c>
      <c r="F3733" s="15">
        <v>1</v>
      </c>
      <c r="G3733" s="16">
        <v>58.71</v>
      </c>
      <c r="H3733" s="16">
        <f>TRUNC(TRUNC(F3733,8)*G3733,2)</f>
        <v>58.71</v>
      </c>
    </row>
    <row r="3734" spans="1:8" ht="18" customHeight="1" x14ac:dyDescent="0.25">
      <c r="A3734" s="8"/>
      <c r="B3734" s="8"/>
      <c r="C3734" s="8"/>
      <c r="D3734" s="8"/>
      <c r="E3734" s="8"/>
      <c r="F3734" s="67" t="s">
        <v>3875</v>
      </c>
      <c r="G3734" s="67"/>
      <c r="H3734" s="17">
        <f>SUM(H3733:H3733)</f>
        <v>58.71</v>
      </c>
    </row>
    <row r="3735" spans="1:8" ht="15" customHeight="1" x14ac:dyDescent="0.25">
      <c r="A3735" s="64" t="s">
        <v>3741</v>
      </c>
      <c r="B3735" s="64"/>
      <c r="C3735" s="65" t="s">
        <v>3</v>
      </c>
      <c r="D3735" s="65"/>
      <c r="E3735" s="12" t="s">
        <v>4</v>
      </c>
      <c r="F3735" s="12" t="s">
        <v>3725</v>
      </c>
      <c r="G3735" s="12" t="s">
        <v>3726</v>
      </c>
      <c r="H3735" s="12" t="s">
        <v>3727</v>
      </c>
    </row>
    <row r="3736" spans="1:8" ht="29.1" customHeight="1" x14ac:dyDescent="0.25">
      <c r="A3736" s="13" t="s">
        <v>7612</v>
      </c>
      <c r="B3736" s="14" t="s">
        <v>7613</v>
      </c>
      <c r="C3736" s="66" t="s">
        <v>17</v>
      </c>
      <c r="D3736" s="66"/>
      <c r="E3736" s="13" t="s">
        <v>25</v>
      </c>
      <c r="F3736" s="15">
        <v>1</v>
      </c>
      <c r="G3736" s="16">
        <v>46.8</v>
      </c>
      <c r="H3736" s="16">
        <f>TRUNC(TRUNC(F3736,8)*G3736,2)</f>
        <v>46.8</v>
      </c>
    </row>
    <row r="3737" spans="1:8" ht="29.1" customHeight="1" x14ac:dyDescent="0.25">
      <c r="A3737" s="13" t="s">
        <v>7614</v>
      </c>
      <c r="B3737" s="14" t="s">
        <v>7615</v>
      </c>
      <c r="C3737" s="66" t="s">
        <v>17</v>
      </c>
      <c r="D3737" s="66"/>
      <c r="E3737" s="13" t="s">
        <v>25</v>
      </c>
      <c r="F3737" s="15">
        <v>1</v>
      </c>
      <c r="G3737" s="16">
        <v>16.489999999999998</v>
      </c>
      <c r="H3737" s="16">
        <f>TRUNC(TRUNC(F3737,8)*G3737,2)</f>
        <v>16.489999999999998</v>
      </c>
    </row>
    <row r="3738" spans="1:8" ht="15" customHeight="1" x14ac:dyDescent="0.25">
      <c r="A3738" s="8"/>
      <c r="B3738" s="8"/>
      <c r="C3738" s="8"/>
      <c r="D3738" s="8"/>
      <c r="E3738" s="8"/>
      <c r="F3738" s="67" t="s">
        <v>3744</v>
      </c>
      <c r="G3738" s="67"/>
      <c r="H3738" s="17">
        <f>SUM(H3736:H3737)</f>
        <v>63.289999999999992</v>
      </c>
    </row>
    <row r="3739" spans="1:8" ht="15" customHeight="1" x14ac:dyDescent="0.25">
      <c r="A3739" s="8"/>
      <c r="B3739" s="8"/>
      <c r="C3739" s="8"/>
      <c r="D3739" s="8"/>
      <c r="E3739" s="8"/>
      <c r="F3739" s="68" t="s">
        <v>3745</v>
      </c>
      <c r="G3739" s="68"/>
      <c r="H3739" s="4">
        <f>ROUND(SUM(H3734,H3738),2)</f>
        <v>122</v>
      </c>
    </row>
    <row r="3740" spans="1:8" ht="9.9499999999999993" customHeight="1" x14ac:dyDescent="0.25">
      <c r="A3740" s="8"/>
      <c r="B3740" s="8"/>
      <c r="C3740" s="8"/>
      <c r="D3740" s="8"/>
      <c r="E3740" s="8"/>
      <c r="F3740" s="62"/>
      <c r="G3740" s="62"/>
      <c r="H3740" s="62"/>
    </row>
    <row r="3741" spans="1:8" ht="20.100000000000001" customHeight="1" x14ac:dyDescent="0.25">
      <c r="A3741" s="63" t="s">
        <v>7616</v>
      </c>
      <c r="B3741" s="63"/>
      <c r="C3741" s="63"/>
      <c r="D3741" s="63"/>
      <c r="E3741" s="63"/>
      <c r="F3741" s="63"/>
      <c r="G3741" s="63"/>
      <c r="H3741" s="63"/>
    </row>
    <row r="3742" spans="1:8" ht="15" customHeight="1" x14ac:dyDescent="0.25">
      <c r="A3742" s="64" t="s">
        <v>3872</v>
      </c>
      <c r="B3742" s="64"/>
      <c r="C3742" s="65" t="s">
        <v>3</v>
      </c>
      <c r="D3742" s="65"/>
      <c r="E3742" s="12" t="s">
        <v>4</v>
      </c>
      <c r="F3742" s="12" t="s">
        <v>3725</v>
      </c>
      <c r="G3742" s="12" t="s">
        <v>3726</v>
      </c>
      <c r="H3742" s="12" t="s">
        <v>3727</v>
      </c>
    </row>
    <row r="3743" spans="1:8" ht="21" customHeight="1" x14ac:dyDescent="0.25">
      <c r="A3743" s="13" t="s">
        <v>7610</v>
      </c>
      <c r="B3743" s="14" t="s">
        <v>7611</v>
      </c>
      <c r="C3743" s="66" t="s">
        <v>17</v>
      </c>
      <c r="D3743" s="66"/>
      <c r="E3743" s="13" t="s">
        <v>25</v>
      </c>
      <c r="F3743" s="15">
        <v>1</v>
      </c>
      <c r="G3743" s="16">
        <v>58.71</v>
      </c>
      <c r="H3743" s="16">
        <f>TRUNC(TRUNC(F3743,8)*G3743,2)</f>
        <v>58.71</v>
      </c>
    </row>
    <row r="3744" spans="1:8" ht="18" customHeight="1" x14ac:dyDescent="0.25">
      <c r="A3744" s="8"/>
      <c r="B3744" s="8"/>
      <c r="C3744" s="8"/>
      <c r="D3744" s="8"/>
      <c r="E3744" s="8"/>
      <c r="F3744" s="67" t="s">
        <v>3875</v>
      </c>
      <c r="G3744" s="67"/>
      <c r="H3744" s="17">
        <f>SUM(H3743:H3743)</f>
        <v>58.71</v>
      </c>
    </row>
    <row r="3745" spans="1:8" ht="15" customHeight="1" x14ac:dyDescent="0.25">
      <c r="A3745" s="64" t="s">
        <v>3741</v>
      </c>
      <c r="B3745" s="64"/>
      <c r="C3745" s="65" t="s">
        <v>3</v>
      </c>
      <c r="D3745" s="65"/>
      <c r="E3745" s="12" t="s">
        <v>4</v>
      </c>
      <c r="F3745" s="12" t="s">
        <v>3725</v>
      </c>
      <c r="G3745" s="12" t="s">
        <v>3726</v>
      </c>
      <c r="H3745" s="12" t="s">
        <v>3727</v>
      </c>
    </row>
    <row r="3746" spans="1:8" ht="29.1" customHeight="1" x14ac:dyDescent="0.25">
      <c r="A3746" s="13" t="s">
        <v>7612</v>
      </c>
      <c r="B3746" s="14" t="s">
        <v>7613</v>
      </c>
      <c r="C3746" s="66" t="s">
        <v>17</v>
      </c>
      <c r="D3746" s="66"/>
      <c r="E3746" s="13" t="s">
        <v>25</v>
      </c>
      <c r="F3746" s="15">
        <v>1</v>
      </c>
      <c r="G3746" s="16">
        <v>46.8</v>
      </c>
      <c r="H3746" s="16">
        <f>TRUNC(TRUNC(F3746,8)*G3746,2)</f>
        <v>46.8</v>
      </c>
    </row>
    <row r="3747" spans="1:8" ht="29.1" customHeight="1" x14ac:dyDescent="0.25">
      <c r="A3747" s="13" t="s">
        <v>7614</v>
      </c>
      <c r="B3747" s="14" t="s">
        <v>7615</v>
      </c>
      <c r="C3747" s="66" t="s">
        <v>17</v>
      </c>
      <c r="D3747" s="66"/>
      <c r="E3747" s="13" t="s">
        <v>25</v>
      </c>
      <c r="F3747" s="15">
        <v>1</v>
      </c>
      <c r="G3747" s="16">
        <v>16.489999999999998</v>
      </c>
      <c r="H3747" s="16">
        <f>TRUNC(TRUNC(F3747,8)*G3747,2)</f>
        <v>16.489999999999998</v>
      </c>
    </row>
    <row r="3748" spans="1:8" ht="29.1" customHeight="1" x14ac:dyDescent="0.25">
      <c r="A3748" s="13" t="s">
        <v>7617</v>
      </c>
      <c r="B3748" s="14" t="s">
        <v>7618</v>
      </c>
      <c r="C3748" s="66" t="s">
        <v>17</v>
      </c>
      <c r="D3748" s="66"/>
      <c r="E3748" s="13" t="s">
        <v>25</v>
      </c>
      <c r="F3748" s="15">
        <v>1</v>
      </c>
      <c r="G3748" s="16">
        <v>75.23</v>
      </c>
      <c r="H3748" s="16">
        <f>TRUNC(TRUNC(F3748,8)*G3748,2)</f>
        <v>75.23</v>
      </c>
    </row>
    <row r="3749" spans="1:8" ht="29.1" customHeight="1" x14ac:dyDescent="0.25">
      <c r="A3749" s="13" t="s">
        <v>7619</v>
      </c>
      <c r="B3749" s="14" t="s">
        <v>7620</v>
      </c>
      <c r="C3749" s="66" t="s">
        <v>17</v>
      </c>
      <c r="D3749" s="66"/>
      <c r="E3749" s="13" t="s">
        <v>25</v>
      </c>
      <c r="F3749" s="15">
        <v>1</v>
      </c>
      <c r="G3749" s="16">
        <v>83.38</v>
      </c>
      <c r="H3749" s="16">
        <f>TRUNC(TRUNC(F3749,8)*G3749,2)</f>
        <v>83.38</v>
      </c>
    </row>
    <row r="3750" spans="1:8" ht="15" customHeight="1" x14ac:dyDescent="0.25">
      <c r="A3750" s="8"/>
      <c r="B3750" s="8"/>
      <c r="C3750" s="8"/>
      <c r="D3750" s="8"/>
      <c r="E3750" s="8"/>
      <c r="F3750" s="67" t="s">
        <v>3744</v>
      </c>
      <c r="G3750" s="67"/>
      <c r="H3750" s="17">
        <f>SUM(H3746:H3749)</f>
        <v>221.89999999999998</v>
      </c>
    </row>
    <row r="3751" spans="1:8" ht="15" customHeight="1" x14ac:dyDescent="0.25">
      <c r="A3751" s="8"/>
      <c r="B3751" s="8"/>
      <c r="C3751" s="8"/>
      <c r="D3751" s="8"/>
      <c r="E3751" s="8"/>
      <c r="F3751" s="68" t="s">
        <v>3745</v>
      </c>
      <c r="G3751" s="68"/>
      <c r="H3751" s="4">
        <f>ROUND(SUM(H3744,H3750),2)</f>
        <v>280.61</v>
      </c>
    </row>
    <row r="3752" spans="1:8" ht="9.9499999999999993" customHeight="1" x14ac:dyDescent="0.25">
      <c r="A3752" s="8"/>
      <c r="B3752" s="8"/>
      <c r="C3752" s="8"/>
      <c r="D3752" s="8"/>
      <c r="E3752" s="8"/>
      <c r="F3752" s="62"/>
      <c r="G3752" s="62"/>
      <c r="H3752" s="62"/>
    </row>
    <row r="3753" spans="1:8" ht="20.100000000000001" customHeight="1" x14ac:dyDescent="0.25">
      <c r="A3753" s="63" t="s">
        <v>7621</v>
      </c>
      <c r="B3753" s="63"/>
      <c r="C3753" s="63"/>
      <c r="D3753" s="63"/>
      <c r="E3753" s="63"/>
      <c r="F3753" s="63"/>
      <c r="G3753" s="63"/>
      <c r="H3753" s="63"/>
    </row>
    <row r="3754" spans="1:8" ht="15" customHeight="1" x14ac:dyDescent="0.25">
      <c r="A3754" s="64" t="s">
        <v>3825</v>
      </c>
      <c r="B3754" s="64"/>
      <c r="C3754" s="65" t="s">
        <v>3</v>
      </c>
      <c r="D3754" s="65"/>
      <c r="E3754" s="12" t="s">
        <v>4</v>
      </c>
      <c r="F3754" s="12" t="s">
        <v>3725</v>
      </c>
      <c r="G3754" s="12" t="s">
        <v>3726</v>
      </c>
      <c r="H3754" s="12" t="s">
        <v>3727</v>
      </c>
    </row>
    <row r="3755" spans="1:8" ht="29.1" customHeight="1" x14ac:dyDescent="0.25">
      <c r="A3755" s="13" t="s">
        <v>7622</v>
      </c>
      <c r="B3755" s="14" t="s">
        <v>7623</v>
      </c>
      <c r="C3755" s="66" t="s">
        <v>17</v>
      </c>
      <c r="D3755" s="66"/>
      <c r="E3755" s="13" t="s">
        <v>61</v>
      </c>
      <c r="F3755" s="15">
        <v>4.0000000000000003E-5</v>
      </c>
      <c r="G3755" s="16">
        <v>1170000</v>
      </c>
      <c r="H3755" s="16">
        <f>TRUNC(TRUNC(F3755,8)*G3755,2)</f>
        <v>46.8</v>
      </c>
    </row>
    <row r="3756" spans="1:8" ht="15" customHeight="1" x14ac:dyDescent="0.25">
      <c r="A3756" s="8"/>
      <c r="B3756" s="8"/>
      <c r="C3756" s="8"/>
      <c r="D3756" s="8"/>
      <c r="E3756" s="8"/>
      <c r="F3756" s="67" t="s">
        <v>3830</v>
      </c>
      <c r="G3756" s="67"/>
      <c r="H3756" s="17">
        <f>SUM(H3755:H3755)</f>
        <v>46.8</v>
      </c>
    </row>
    <row r="3757" spans="1:8" ht="15" customHeight="1" x14ac:dyDescent="0.25">
      <c r="A3757" s="8"/>
      <c r="B3757" s="8"/>
      <c r="C3757" s="8"/>
      <c r="D3757" s="8"/>
      <c r="E3757" s="8"/>
      <c r="F3757" s="68" t="s">
        <v>3745</v>
      </c>
      <c r="G3757" s="68"/>
      <c r="H3757" s="4">
        <f>ROUND(SUM(H3756),2)</f>
        <v>46.8</v>
      </c>
    </row>
    <row r="3758" spans="1:8" ht="9.9499999999999993" customHeight="1" x14ac:dyDescent="0.25">
      <c r="A3758" s="8"/>
      <c r="B3758" s="8"/>
      <c r="C3758" s="8"/>
      <c r="D3758" s="8"/>
      <c r="E3758" s="8"/>
      <c r="F3758" s="62"/>
      <c r="G3758" s="62"/>
      <c r="H3758" s="62"/>
    </row>
    <row r="3759" spans="1:8" ht="20.100000000000001" customHeight="1" x14ac:dyDescent="0.25">
      <c r="A3759" s="63" t="s">
        <v>7624</v>
      </c>
      <c r="B3759" s="63"/>
      <c r="C3759" s="63"/>
      <c r="D3759" s="63"/>
      <c r="E3759" s="63"/>
      <c r="F3759" s="63"/>
      <c r="G3759" s="63"/>
      <c r="H3759" s="63"/>
    </row>
    <row r="3760" spans="1:8" ht="15" customHeight="1" x14ac:dyDescent="0.25">
      <c r="A3760" s="64" t="s">
        <v>3825</v>
      </c>
      <c r="B3760" s="64"/>
      <c r="C3760" s="65" t="s">
        <v>3</v>
      </c>
      <c r="D3760" s="65"/>
      <c r="E3760" s="12" t="s">
        <v>4</v>
      </c>
      <c r="F3760" s="12" t="s">
        <v>3725</v>
      </c>
      <c r="G3760" s="12" t="s">
        <v>3726</v>
      </c>
      <c r="H3760" s="12" t="s">
        <v>3727</v>
      </c>
    </row>
    <row r="3761" spans="1:8" ht="29.1" customHeight="1" x14ac:dyDescent="0.25">
      <c r="A3761" s="13" t="s">
        <v>7622</v>
      </c>
      <c r="B3761" s="14" t="s">
        <v>7623</v>
      </c>
      <c r="C3761" s="66" t="s">
        <v>17</v>
      </c>
      <c r="D3761" s="66"/>
      <c r="E3761" s="13" t="s">
        <v>61</v>
      </c>
      <c r="F3761" s="15">
        <v>1.4100000000000001E-5</v>
      </c>
      <c r="G3761" s="16">
        <v>1170000</v>
      </c>
      <c r="H3761" s="16">
        <f>TRUNC(TRUNC(F3761,8)*G3761,2)</f>
        <v>16.489999999999998</v>
      </c>
    </row>
    <row r="3762" spans="1:8" ht="15" customHeight="1" x14ac:dyDescent="0.25">
      <c r="A3762" s="8"/>
      <c r="B3762" s="8"/>
      <c r="C3762" s="8"/>
      <c r="D3762" s="8"/>
      <c r="E3762" s="8"/>
      <c r="F3762" s="67" t="s">
        <v>3830</v>
      </c>
      <c r="G3762" s="67"/>
      <c r="H3762" s="17">
        <f>SUM(H3761:H3761)</f>
        <v>16.489999999999998</v>
      </c>
    </row>
    <row r="3763" spans="1:8" ht="15" customHeight="1" x14ac:dyDescent="0.25">
      <c r="A3763" s="8"/>
      <c r="B3763" s="8"/>
      <c r="C3763" s="8"/>
      <c r="D3763" s="8"/>
      <c r="E3763" s="8"/>
      <c r="F3763" s="68" t="s">
        <v>3745</v>
      </c>
      <c r="G3763" s="68"/>
      <c r="H3763" s="4">
        <f>ROUND(SUM(H3762),2)</f>
        <v>16.489999999999998</v>
      </c>
    </row>
    <row r="3764" spans="1:8" ht="9.9499999999999993" customHeight="1" x14ac:dyDescent="0.25">
      <c r="A3764" s="8"/>
      <c r="B3764" s="8"/>
      <c r="C3764" s="8"/>
      <c r="D3764" s="8"/>
      <c r="E3764" s="8"/>
      <c r="F3764" s="62"/>
      <c r="G3764" s="62"/>
      <c r="H3764" s="62"/>
    </row>
    <row r="3765" spans="1:8" ht="20.100000000000001" customHeight="1" x14ac:dyDescent="0.25">
      <c r="A3765" s="63" t="s">
        <v>7625</v>
      </c>
      <c r="B3765" s="63"/>
      <c r="C3765" s="63"/>
      <c r="D3765" s="63"/>
      <c r="E3765" s="63"/>
      <c r="F3765" s="63"/>
      <c r="G3765" s="63"/>
      <c r="H3765" s="63"/>
    </row>
    <row r="3766" spans="1:8" ht="15" customHeight="1" x14ac:dyDescent="0.25">
      <c r="A3766" s="64" t="s">
        <v>3825</v>
      </c>
      <c r="B3766" s="64"/>
      <c r="C3766" s="65" t="s">
        <v>3</v>
      </c>
      <c r="D3766" s="65"/>
      <c r="E3766" s="12" t="s">
        <v>4</v>
      </c>
      <c r="F3766" s="12" t="s">
        <v>3725</v>
      </c>
      <c r="G3766" s="12" t="s">
        <v>3726</v>
      </c>
      <c r="H3766" s="12" t="s">
        <v>3727</v>
      </c>
    </row>
    <row r="3767" spans="1:8" ht="29.1" customHeight="1" x14ac:dyDescent="0.25">
      <c r="A3767" s="13" t="s">
        <v>7622</v>
      </c>
      <c r="B3767" s="14" t="s">
        <v>7623</v>
      </c>
      <c r="C3767" s="66" t="s">
        <v>17</v>
      </c>
      <c r="D3767" s="66"/>
      <c r="E3767" s="13" t="s">
        <v>61</v>
      </c>
      <c r="F3767" s="15">
        <v>6.4300000000000004E-5</v>
      </c>
      <c r="G3767" s="16">
        <v>1170000</v>
      </c>
      <c r="H3767" s="16">
        <f>TRUNC(TRUNC(F3767,8)*G3767,2)</f>
        <v>75.23</v>
      </c>
    </row>
    <row r="3768" spans="1:8" ht="15" customHeight="1" x14ac:dyDescent="0.25">
      <c r="A3768" s="8"/>
      <c r="B3768" s="8"/>
      <c r="C3768" s="8"/>
      <c r="D3768" s="8"/>
      <c r="E3768" s="8"/>
      <c r="F3768" s="67" t="s">
        <v>3830</v>
      </c>
      <c r="G3768" s="67"/>
      <c r="H3768" s="17">
        <f>SUM(H3767:H3767)</f>
        <v>75.23</v>
      </c>
    </row>
    <row r="3769" spans="1:8" ht="15" customHeight="1" x14ac:dyDescent="0.25">
      <c r="A3769" s="8"/>
      <c r="B3769" s="8"/>
      <c r="C3769" s="8"/>
      <c r="D3769" s="8"/>
      <c r="E3769" s="8"/>
      <c r="F3769" s="68" t="s">
        <v>3745</v>
      </c>
      <c r="G3769" s="68"/>
      <c r="H3769" s="4">
        <f>ROUND(SUM(H3768),2)</f>
        <v>75.23</v>
      </c>
    </row>
    <row r="3770" spans="1:8" ht="9.9499999999999993" customHeight="1" x14ac:dyDescent="0.25">
      <c r="A3770" s="8"/>
      <c r="B3770" s="8"/>
      <c r="C3770" s="8"/>
      <c r="D3770" s="8"/>
      <c r="E3770" s="8"/>
      <c r="F3770" s="62"/>
      <c r="G3770" s="62"/>
      <c r="H3770" s="62"/>
    </row>
    <row r="3771" spans="1:8" ht="20.100000000000001" customHeight="1" x14ac:dyDescent="0.25">
      <c r="A3771" s="63" t="s">
        <v>7626</v>
      </c>
      <c r="B3771" s="63"/>
      <c r="C3771" s="63"/>
      <c r="D3771" s="63"/>
      <c r="E3771" s="63"/>
      <c r="F3771" s="63"/>
      <c r="G3771" s="63"/>
      <c r="H3771" s="63"/>
    </row>
    <row r="3772" spans="1:8" ht="15" customHeight="1" x14ac:dyDescent="0.25">
      <c r="A3772" s="64" t="s">
        <v>3887</v>
      </c>
      <c r="B3772" s="64"/>
      <c r="C3772" s="65" t="s">
        <v>3</v>
      </c>
      <c r="D3772" s="65"/>
      <c r="E3772" s="12" t="s">
        <v>4</v>
      </c>
      <c r="F3772" s="12" t="s">
        <v>3725</v>
      </c>
      <c r="G3772" s="12" t="s">
        <v>3726</v>
      </c>
      <c r="H3772" s="12" t="s">
        <v>3727</v>
      </c>
    </row>
    <row r="3773" spans="1:8" ht="21" customHeight="1" x14ac:dyDescent="0.25">
      <c r="A3773" s="13" t="s">
        <v>6925</v>
      </c>
      <c r="B3773" s="14" t="s">
        <v>6926</v>
      </c>
      <c r="C3773" s="66" t="s">
        <v>17</v>
      </c>
      <c r="D3773" s="66"/>
      <c r="E3773" s="13" t="s">
        <v>4149</v>
      </c>
      <c r="F3773" s="15">
        <v>13.99</v>
      </c>
      <c r="G3773" s="16">
        <v>5.96</v>
      </c>
      <c r="H3773" s="16">
        <f>TRUNC(TRUNC(F3773,8)*G3773,2)</f>
        <v>83.38</v>
      </c>
    </row>
    <row r="3774" spans="1:8" ht="15" customHeight="1" x14ac:dyDescent="0.25">
      <c r="A3774" s="8"/>
      <c r="B3774" s="8"/>
      <c r="C3774" s="8"/>
      <c r="D3774" s="8"/>
      <c r="E3774" s="8"/>
      <c r="F3774" s="67" t="s">
        <v>3896</v>
      </c>
      <c r="G3774" s="67"/>
      <c r="H3774" s="17">
        <f>SUM(H3773:H3773)</f>
        <v>83.38</v>
      </c>
    </row>
    <row r="3775" spans="1:8" ht="15" customHeight="1" x14ac:dyDescent="0.25">
      <c r="A3775" s="8"/>
      <c r="B3775" s="8"/>
      <c r="C3775" s="8"/>
      <c r="D3775" s="8"/>
      <c r="E3775" s="8"/>
      <c r="F3775" s="68" t="s">
        <v>3745</v>
      </c>
      <c r="G3775" s="68"/>
      <c r="H3775" s="4">
        <f>ROUND(SUM(H3774),2)</f>
        <v>83.38</v>
      </c>
    </row>
    <row r="3776" spans="1:8" ht="9.9499999999999993" customHeight="1" x14ac:dyDescent="0.25">
      <c r="A3776" s="8"/>
      <c r="B3776" s="8"/>
      <c r="C3776" s="8"/>
      <c r="D3776" s="8"/>
      <c r="E3776" s="8"/>
      <c r="F3776" s="62"/>
      <c r="G3776" s="62"/>
      <c r="H3776" s="62"/>
    </row>
    <row r="3777" spans="1:8" ht="20.100000000000001" customHeight="1" x14ac:dyDescent="0.25">
      <c r="A3777" s="63" t="s">
        <v>7627</v>
      </c>
      <c r="B3777" s="63"/>
      <c r="C3777" s="63"/>
      <c r="D3777" s="63"/>
      <c r="E3777" s="63"/>
      <c r="F3777" s="63"/>
      <c r="G3777" s="63"/>
      <c r="H3777" s="63"/>
    </row>
    <row r="3778" spans="1:8" ht="15" customHeight="1" x14ac:dyDescent="0.25">
      <c r="A3778" s="64" t="s">
        <v>3724</v>
      </c>
      <c r="B3778" s="64"/>
      <c r="C3778" s="65" t="s">
        <v>3</v>
      </c>
      <c r="D3778" s="65"/>
      <c r="E3778" s="12" t="s">
        <v>4</v>
      </c>
      <c r="F3778" s="12" t="s">
        <v>3725</v>
      </c>
      <c r="G3778" s="12" t="s">
        <v>3726</v>
      </c>
      <c r="H3778" s="12" t="s">
        <v>3727</v>
      </c>
    </row>
    <row r="3779" spans="1:8" ht="21" customHeight="1" x14ac:dyDescent="0.25">
      <c r="A3779" s="13" t="s">
        <v>3798</v>
      </c>
      <c r="B3779" s="14" t="s">
        <v>3799</v>
      </c>
      <c r="C3779" s="66" t="s">
        <v>17</v>
      </c>
      <c r="D3779" s="66"/>
      <c r="E3779" s="13" t="s">
        <v>25</v>
      </c>
      <c r="F3779" s="15">
        <v>1</v>
      </c>
      <c r="G3779" s="16">
        <v>4.5199999999999996</v>
      </c>
      <c r="H3779" s="16">
        <f t="shared" ref="H3779:H3784" si="30">TRUNC(TRUNC(F3779,8)*G3779,2)</f>
        <v>4.5199999999999996</v>
      </c>
    </row>
    <row r="3780" spans="1:8" ht="21" customHeight="1" x14ac:dyDescent="0.25">
      <c r="A3780" s="13" t="s">
        <v>6677</v>
      </c>
      <c r="B3780" s="14" t="s">
        <v>6678</v>
      </c>
      <c r="C3780" s="66" t="s">
        <v>17</v>
      </c>
      <c r="D3780" s="66"/>
      <c r="E3780" s="13" t="s">
        <v>25</v>
      </c>
      <c r="F3780" s="15">
        <v>1</v>
      </c>
      <c r="G3780" s="16">
        <v>0.89</v>
      </c>
      <c r="H3780" s="16">
        <f t="shared" si="30"/>
        <v>0.89</v>
      </c>
    </row>
    <row r="3781" spans="1:8" ht="21" customHeight="1" x14ac:dyDescent="0.25">
      <c r="A3781" s="13" t="s">
        <v>3754</v>
      </c>
      <c r="B3781" s="14" t="s">
        <v>3755</v>
      </c>
      <c r="C3781" s="66" t="s">
        <v>17</v>
      </c>
      <c r="D3781" s="66"/>
      <c r="E3781" s="13" t="s">
        <v>25</v>
      </c>
      <c r="F3781" s="15">
        <v>1</v>
      </c>
      <c r="G3781" s="16">
        <v>1.43</v>
      </c>
      <c r="H3781" s="16">
        <f t="shared" si="30"/>
        <v>1.43</v>
      </c>
    </row>
    <row r="3782" spans="1:8" ht="29.1" customHeight="1" x14ac:dyDescent="0.25">
      <c r="A3782" s="13" t="s">
        <v>6679</v>
      </c>
      <c r="B3782" s="14" t="s">
        <v>6680</v>
      </c>
      <c r="C3782" s="66" t="s">
        <v>17</v>
      </c>
      <c r="D3782" s="66"/>
      <c r="E3782" s="13" t="s">
        <v>25</v>
      </c>
      <c r="F3782" s="15">
        <v>1</v>
      </c>
      <c r="G3782" s="16">
        <v>0.01</v>
      </c>
      <c r="H3782" s="16">
        <f t="shared" si="30"/>
        <v>0.01</v>
      </c>
    </row>
    <row r="3783" spans="1:8" ht="21" customHeight="1" x14ac:dyDescent="0.25">
      <c r="A3783" s="13" t="s">
        <v>3758</v>
      </c>
      <c r="B3783" s="14" t="s">
        <v>3759</v>
      </c>
      <c r="C3783" s="66" t="s">
        <v>17</v>
      </c>
      <c r="D3783" s="66"/>
      <c r="E3783" s="13" t="s">
        <v>25</v>
      </c>
      <c r="F3783" s="15">
        <v>1</v>
      </c>
      <c r="G3783" s="16">
        <v>0.08</v>
      </c>
      <c r="H3783" s="16">
        <f t="shared" si="30"/>
        <v>0.08</v>
      </c>
    </row>
    <row r="3784" spans="1:8" ht="21" customHeight="1" x14ac:dyDescent="0.25">
      <c r="A3784" s="13" t="s">
        <v>3804</v>
      </c>
      <c r="B3784" s="14" t="s">
        <v>3805</v>
      </c>
      <c r="C3784" s="66" t="s">
        <v>17</v>
      </c>
      <c r="D3784" s="66"/>
      <c r="E3784" s="13" t="s">
        <v>25</v>
      </c>
      <c r="F3784" s="15">
        <v>1</v>
      </c>
      <c r="G3784" s="16">
        <v>0.85</v>
      </c>
      <c r="H3784" s="16">
        <f t="shared" si="30"/>
        <v>0.85</v>
      </c>
    </row>
    <row r="3785" spans="1:8" ht="15" customHeight="1" x14ac:dyDescent="0.25">
      <c r="A3785" s="8"/>
      <c r="B3785" s="8"/>
      <c r="C3785" s="8"/>
      <c r="D3785" s="8"/>
      <c r="E3785" s="8"/>
      <c r="F3785" s="67" t="s">
        <v>3736</v>
      </c>
      <c r="G3785" s="67"/>
      <c r="H3785" s="17">
        <f>SUM(H3779:H3784)</f>
        <v>7.7799999999999985</v>
      </c>
    </row>
    <row r="3786" spans="1:8" ht="15" customHeight="1" x14ac:dyDescent="0.25">
      <c r="A3786" s="64" t="s">
        <v>3737</v>
      </c>
      <c r="B3786" s="64"/>
      <c r="C3786" s="65" t="s">
        <v>3</v>
      </c>
      <c r="D3786" s="65"/>
      <c r="E3786" s="12" t="s">
        <v>4</v>
      </c>
      <c r="F3786" s="12" t="s">
        <v>3725</v>
      </c>
      <c r="G3786" s="12" t="s">
        <v>3726</v>
      </c>
      <c r="H3786" s="12" t="s">
        <v>3727</v>
      </c>
    </row>
    <row r="3787" spans="1:8" ht="15" customHeight="1" x14ac:dyDescent="0.25">
      <c r="A3787" s="13" t="s">
        <v>7166</v>
      </c>
      <c r="B3787" s="14" t="s">
        <v>7167</v>
      </c>
      <c r="C3787" s="66" t="s">
        <v>17</v>
      </c>
      <c r="D3787" s="66"/>
      <c r="E3787" s="13" t="s">
        <v>25</v>
      </c>
      <c r="F3787" s="15">
        <v>1</v>
      </c>
      <c r="G3787" s="16">
        <v>28.19</v>
      </c>
      <c r="H3787" s="16">
        <f>TRUNC(TRUNC(F3787,8)*G3787,2)</f>
        <v>28.19</v>
      </c>
    </row>
    <row r="3788" spans="1:8" ht="15" customHeight="1" x14ac:dyDescent="0.25">
      <c r="A3788" s="8"/>
      <c r="B3788" s="8"/>
      <c r="C3788" s="8"/>
      <c r="D3788" s="8"/>
      <c r="E3788" s="8"/>
      <c r="F3788" s="67" t="s">
        <v>3740</v>
      </c>
      <c r="G3788" s="67"/>
      <c r="H3788" s="17">
        <f>SUM(H3787:H3787)</f>
        <v>28.19</v>
      </c>
    </row>
    <row r="3789" spans="1:8" ht="15" customHeight="1" x14ac:dyDescent="0.25">
      <c r="A3789" s="64" t="s">
        <v>3741</v>
      </c>
      <c r="B3789" s="64"/>
      <c r="C3789" s="65" t="s">
        <v>3</v>
      </c>
      <c r="D3789" s="65"/>
      <c r="E3789" s="12" t="s">
        <v>4</v>
      </c>
      <c r="F3789" s="12" t="s">
        <v>3725</v>
      </c>
      <c r="G3789" s="12" t="s">
        <v>3726</v>
      </c>
      <c r="H3789" s="12" t="s">
        <v>3727</v>
      </c>
    </row>
    <row r="3790" spans="1:8" ht="21" customHeight="1" x14ac:dyDescent="0.25">
      <c r="A3790" s="13" t="s">
        <v>7628</v>
      </c>
      <c r="B3790" s="14" t="s">
        <v>7629</v>
      </c>
      <c r="C3790" s="66" t="s">
        <v>17</v>
      </c>
      <c r="D3790" s="66"/>
      <c r="E3790" s="13" t="s">
        <v>25</v>
      </c>
      <c r="F3790" s="15">
        <v>1</v>
      </c>
      <c r="G3790" s="16">
        <v>0.14000000000000001</v>
      </c>
      <c r="H3790" s="16">
        <f>TRUNC(TRUNC(F3790,8)*G3790,2)</f>
        <v>0.14000000000000001</v>
      </c>
    </row>
    <row r="3791" spans="1:8" ht="15" customHeight="1" x14ac:dyDescent="0.25">
      <c r="A3791" s="8"/>
      <c r="B3791" s="8"/>
      <c r="C3791" s="8"/>
      <c r="D3791" s="8"/>
      <c r="E3791" s="8"/>
      <c r="F3791" s="67" t="s">
        <v>3744</v>
      </c>
      <c r="G3791" s="67"/>
      <c r="H3791" s="17">
        <f>SUM(H3790:H3790)</f>
        <v>0.14000000000000001</v>
      </c>
    </row>
    <row r="3792" spans="1:8" ht="15" customHeight="1" x14ac:dyDescent="0.25">
      <c r="A3792" s="8"/>
      <c r="B3792" s="8"/>
      <c r="C3792" s="8"/>
      <c r="D3792" s="8"/>
      <c r="E3792" s="8"/>
      <c r="F3792" s="68" t="s">
        <v>3745</v>
      </c>
      <c r="G3792" s="68"/>
      <c r="H3792" s="4">
        <f>ROUND(SUM(H3785,H3788,H3791),2)</f>
        <v>36.11</v>
      </c>
    </row>
    <row r="3793" spans="1:8" ht="9.9499999999999993" customHeight="1" x14ac:dyDescent="0.25">
      <c r="A3793" s="8"/>
      <c r="B3793" s="8"/>
      <c r="C3793" s="8"/>
      <c r="D3793" s="8"/>
      <c r="E3793" s="8"/>
      <c r="F3793" s="62"/>
      <c r="G3793" s="62"/>
      <c r="H3793" s="62"/>
    </row>
    <row r="3794" spans="1:8" ht="20.100000000000001" customHeight="1" x14ac:dyDescent="0.25">
      <c r="A3794" s="63" t="s">
        <v>7630</v>
      </c>
      <c r="B3794" s="63"/>
      <c r="C3794" s="63"/>
      <c r="D3794" s="63"/>
      <c r="E3794" s="63"/>
      <c r="F3794" s="63"/>
      <c r="G3794" s="63"/>
      <c r="H3794" s="63"/>
    </row>
    <row r="3795" spans="1:8" ht="15" customHeight="1" x14ac:dyDescent="0.25">
      <c r="A3795" s="64" t="s">
        <v>3724</v>
      </c>
      <c r="B3795" s="64"/>
      <c r="C3795" s="65" t="s">
        <v>3</v>
      </c>
      <c r="D3795" s="65"/>
      <c r="E3795" s="12" t="s">
        <v>4</v>
      </c>
      <c r="F3795" s="12" t="s">
        <v>3725</v>
      </c>
      <c r="G3795" s="12" t="s">
        <v>3726</v>
      </c>
      <c r="H3795" s="12" t="s">
        <v>3727</v>
      </c>
    </row>
    <row r="3796" spans="1:8" ht="21" customHeight="1" x14ac:dyDescent="0.25">
      <c r="A3796" s="13" t="s">
        <v>3798</v>
      </c>
      <c r="B3796" s="14" t="s">
        <v>3799</v>
      </c>
      <c r="C3796" s="66" t="s">
        <v>17</v>
      </c>
      <c r="D3796" s="66"/>
      <c r="E3796" s="13" t="s">
        <v>25</v>
      </c>
      <c r="F3796" s="15">
        <v>1</v>
      </c>
      <c r="G3796" s="16">
        <v>4.5199999999999996</v>
      </c>
      <c r="H3796" s="16">
        <f t="shared" ref="H3796:H3801" si="31">TRUNC(TRUNC(F3796,8)*G3796,2)</f>
        <v>4.5199999999999996</v>
      </c>
    </row>
    <row r="3797" spans="1:8" ht="21" customHeight="1" x14ac:dyDescent="0.25">
      <c r="A3797" s="13" t="s">
        <v>6677</v>
      </c>
      <c r="B3797" s="14" t="s">
        <v>6678</v>
      </c>
      <c r="C3797" s="66" t="s">
        <v>17</v>
      </c>
      <c r="D3797" s="66"/>
      <c r="E3797" s="13" t="s">
        <v>25</v>
      </c>
      <c r="F3797" s="15">
        <v>1</v>
      </c>
      <c r="G3797" s="16">
        <v>0.89</v>
      </c>
      <c r="H3797" s="16">
        <f t="shared" si="31"/>
        <v>0.89</v>
      </c>
    </row>
    <row r="3798" spans="1:8" ht="21" customHeight="1" x14ac:dyDescent="0.25">
      <c r="A3798" s="13" t="s">
        <v>3754</v>
      </c>
      <c r="B3798" s="14" t="s">
        <v>3755</v>
      </c>
      <c r="C3798" s="66" t="s">
        <v>17</v>
      </c>
      <c r="D3798" s="66"/>
      <c r="E3798" s="13" t="s">
        <v>25</v>
      </c>
      <c r="F3798" s="15">
        <v>1</v>
      </c>
      <c r="G3798" s="16">
        <v>1.43</v>
      </c>
      <c r="H3798" s="16">
        <f t="shared" si="31"/>
        <v>1.43</v>
      </c>
    </row>
    <row r="3799" spans="1:8" ht="29.1" customHeight="1" x14ac:dyDescent="0.25">
      <c r="A3799" s="13" t="s">
        <v>6679</v>
      </c>
      <c r="B3799" s="14" t="s">
        <v>6680</v>
      </c>
      <c r="C3799" s="66" t="s">
        <v>17</v>
      </c>
      <c r="D3799" s="66"/>
      <c r="E3799" s="13" t="s">
        <v>25</v>
      </c>
      <c r="F3799" s="15">
        <v>1</v>
      </c>
      <c r="G3799" s="16">
        <v>0.01</v>
      </c>
      <c r="H3799" s="16">
        <f t="shared" si="31"/>
        <v>0.01</v>
      </c>
    </row>
    <row r="3800" spans="1:8" ht="21" customHeight="1" x14ac:dyDescent="0.25">
      <c r="A3800" s="13" t="s">
        <v>3758</v>
      </c>
      <c r="B3800" s="14" t="s">
        <v>3759</v>
      </c>
      <c r="C3800" s="66" t="s">
        <v>17</v>
      </c>
      <c r="D3800" s="66"/>
      <c r="E3800" s="13" t="s">
        <v>25</v>
      </c>
      <c r="F3800" s="15">
        <v>1</v>
      </c>
      <c r="G3800" s="16">
        <v>0.08</v>
      </c>
      <c r="H3800" s="16">
        <f t="shared" si="31"/>
        <v>0.08</v>
      </c>
    </row>
    <row r="3801" spans="1:8" ht="21" customHeight="1" x14ac:dyDescent="0.25">
      <c r="A3801" s="13" t="s">
        <v>3804</v>
      </c>
      <c r="B3801" s="14" t="s">
        <v>3805</v>
      </c>
      <c r="C3801" s="66" t="s">
        <v>17</v>
      </c>
      <c r="D3801" s="66"/>
      <c r="E3801" s="13" t="s">
        <v>25</v>
      </c>
      <c r="F3801" s="15">
        <v>1</v>
      </c>
      <c r="G3801" s="16">
        <v>0.85</v>
      </c>
      <c r="H3801" s="16">
        <f t="shared" si="31"/>
        <v>0.85</v>
      </c>
    </row>
    <row r="3802" spans="1:8" ht="15" customHeight="1" x14ac:dyDescent="0.25">
      <c r="A3802" s="8"/>
      <c r="B3802" s="8"/>
      <c r="C3802" s="8"/>
      <c r="D3802" s="8"/>
      <c r="E3802" s="8"/>
      <c r="F3802" s="67" t="s">
        <v>3736</v>
      </c>
      <c r="G3802" s="67"/>
      <c r="H3802" s="17">
        <f>SUM(H3796:H3801)</f>
        <v>7.7799999999999985</v>
      </c>
    </row>
    <row r="3803" spans="1:8" ht="15" customHeight="1" x14ac:dyDescent="0.25">
      <c r="A3803" s="64" t="s">
        <v>3737</v>
      </c>
      <c r="B3803" s="64"/>
      <c r="C3803" s="65" t="s">
        <v>3</v>
      </c>
      <c r="D3803" s="65"/>
      <c r="E3803" s="12" t="s">
        <v>4</v>
      </c>
      <c r="F3803" s="12" t="s">
        <v>3725</v>
      </c>
      <c r="G3803" s="12" t="s">
        <v>3726</v>
      </c>
      <c r="H3803" s="12" t="s">
        <v>3727</v>
      </c>
    </row>
    <row r="3804" spans="1:8" ht="15" customHeight="1" x14ac:dyDescent="0.25">
      <c r="A3804" s="13" t="s">
        <v>7169</v>
      </c>
      <c r="B3804" s="14" t="s">
        <v>7170</v>
      </c>
      <c r="C3804" s="66" t="s">
        <v>17</v>
      </c>
      <c r="D3804" s="66"/>
      <c r="E3804" s="13" t="s">
        <v>25</v>
      </c>
      <c r="F3804" s="15">
        <v>1</v>
      </c>
      <c r="G3804" s="16">
        <v>27.14</v>
      </c>
      <c r="H3804" s="16">
        <f>TRUNC(TRUNC(F3804,8)*G3804,2)</f>
        <v>27.14</v>
      </c>
    </row>
    <row r="3805" spans="1:8" ht="15" customHeight="1" x14ac:dyDescent="0.25">
      <c r="A3805" s="8"/>
      <c r="B3805" s="8"/>
      <c r="C3805" s="8"/>
      <c r="D3805" s="8"/>
      <c r="E3805" s="8"/>
      <c r="F3805" s="67" t="s">
        <v>3740</v>
      </c>
      <c r="G3805" s="67"/>
      <c r="H3805" s="17">
        <f>SUM(H3804:H3804)</f>
        <v>27.14</v>
      </c>
    </row>
    <row r="3806" spans="1:8" ht="15" customHeight="1" x14ac:dyDescent="0.25">
      <c r="A3806" s="64" t="s">
        <v>3741</v>
      </c>
      <c r="B3806" s="64"/>
      <c r="C3806" s="65" t="s">
        <v>3</v>
      </c>
      <c r="D3806" s="65"/>
      <c r="E3806" s="12" t="s">
        <v>4</v>
      </c>
      <c r="F3806" s="12" t="s">
        <v>3725</v>
      </c>
      <c r="G3806" s="12" t="s">
        <v>3726</v>
      </c>
      <c r="H3806" s="12" t="s">
        <v>3727</v>
      </c>
    </row>
    <row r="3807" spans="1:8" ht="21" customHeight="1" x14ac:dyDescent="0.25">
      <c r="A3807" s="13" t="s">
        <v>7631</v>
      </c>
      <c r="B3807" s="14" t="s">
        <v>7632</v>
      </c>
      <c r="C3807" s="66" t="s">
        <v>17</v>
      </c>
      <c r="D3807" s="66"/>
      <c r="E3807" s="13" t="s">
        <v>25</v>
      </c>
      <c r="F3807" s="15">
        <v>1</v>
      </c>
      <c r="G3807" s="16">
        <v>0.13</v>
      </c>
      <c r="H3807" s="16">
        <f>TRUNC(TRUNC(F3807,8)*G3807,2)</f>
        <v>0.13</v>
      </c>
    </row>
    <row r="3808" spans="1:8" ht="15" customHeight="1" x14ac:dyDescent="0.25">
      <c r="A3808" s="8"/>
      <c r="B3808" s="8"/>
      <c r="C3808" s="8"/>
      <c r="D3808" s="8"/>
      <c r="E3808" s="8"/>
      <c r="F3808" s="67" t="s">
        <v>3744</v>
      </c>
      <c r="G3808" s="67"/>
      <c r="H3808" s="17">
        <f>SUM(H3807:H3807)</f>
        <v>0.13</v>
      </c>
    </row>
    <row r="3809" spans="1:8" ht="15" customHeight="1" x14ac:dyDescent="0.25">
      <c r="A3809" s="8"/>
      <c r="B3809" s="8"/>
      <c r="C3809" s="8"/>
      <c r="D3809" s="8"/>
      <c r="E3809" s="8"/>
      <c r="F3809" s="68" t="s">
        <v>3745</v>
      </c>
      <c r="G3809" s="68"/>
      <c r="H3809" s="4">
        <f>ROUND(SUM(H3802,H3805,H3808),2)</f>
        <v>35.049999999999997</v>
      </c>
    </row>
    <row r="3810" spans="1:8" ht="9.9499999999999993" customHeight="1" x14ac:dyDescent="0.25">
      <c r="A3810" s="8"/>
      <c r="B3810" s="8"/>
      <c r="C3810" s="8"/>
      <c r="D3810" s="8"/>
      <c r="E3810" s="8"/>
      <c r="F3810" s="62"/>
      <c r="G3810" s="62"/>
      <c r="H3810" s="62"/>
    </row>
    <row r="3811" spans="1:8" ht="20.100000000000001" customHeight="1" x14ac:dyDescent="0.25">
      <c r="A3811" s="63" t="s">
        <v>7633</v>
      </c>
      <c r="B3811" s="63"/>
      <c r="C3811" s="63"/>
      <c r="D3811" s="63"/>
      <c r="E3811" s="63"/>
      <c r="F3811" s="63"/>
      <c r="G3811" s="63"/>
      <c r="H3811" s="63"/>
    </row>
    <row r="3812" spans="1:8" ht="15" customHeight="1" x14ac:dyDescent="0.25">
      <c r="A3812" s="64" t="s">
        <v>3724</v>
      </c>
      <c r="B3812" s="64"/>
      <c r="C3812" s="65" t="s">
        <v>3</v>
      </c>
      <c r="D3812" s="65"/>
      <c r="E3812" s="12" t="s">
        <v>4</v>
      </c>
      <c r="F3812" s="12" t="s">
        <v>3725</v>
      </c>
      <c r="G3812" s="12" t="s">
        <v>3726</v>
      </c>
      <c r="H3812" s="12" t="s">
        <v>3727</v>
      </c>
    </row>
    <row r="3813" spans="1:8" ht="21" customHeight="1" x14ac:dyDescent="0.25">
      <c r="A3813" s="13" t="s">
        <v>3798</v>
      </c>
      <c r="B3813" s="14" t="s">
        <v>3799</v>
      </c>
      <c r="C3813" s="66" t="s">
        <v>17</v>
      </c>
      <c r="D3813" s="66"/>
      <c r="E3813" s="13" t="s">
        <v>25</v>
      </c>
      <c r="F3813" s="15">
        <v>1</v>
      </c>
      <c r="G3813" s="16">
        <v>4.5199999999999996</v>
      </c>
      <c r="H3813" s="16">
        <f t="shared" ref="H3813:H3818" si="32">TRUNC(TRUNC(F3813,8)*G3813,2)</f>
        <v>4.5199999999999996</v>
      </c>
    </row>
    <row r="3814" spans="1:8" ht="21" customHeight="1" x14ac:dyDescent="0.25">
      <c r="A3814" s="13" t="s">
        <v>6677</v>
      </c>
      <c r="B3814" s="14" t="s">
        <v>6678</v>
      </c>
      <c r="C3814" s="66" t="s">
        <v>17</v>
      </c>
      <c r="D3814" s="66"/>
      <c r="E3814" s="13" t="s">
        <v>25</v>
      </c>
      <c r="F3814" s="15">
        <v>1</v>
      </c>
      <c r="G3814" s="16">
        <v>0.89</v>
      </c>
      <c r="H3814" s="16">
        <f t="shared" si="32"/>
        <v>0.89</v>
      </c>
    </row>
    <row r="3815" spans="1:8" ht="21" customHeight="1" x14ac:dyDescent="0.25">
      <c r="A3815" s="13" t="s">
        <v>3754</v>
      </c>
      <c r="B3815" s="14" t="s">
        <v>3755</v>
      </c>
      <c r="C3815" s="66" t="s">
        <v>17</v>
      </c>
      <c r="D3815" s="66"/>
      <c r="E3815" s="13" t="s">
        <v>25</v>
      </c>
      <c r="F3815" s="15">
        <v>1</v>
      </c>
      <c r="G3815" s="16">
        <v>1.43</v>
      </c>
      <c r="H3815" s="16">
        <f t="shared" si="32"/>
        <v>1.43</v>
      </c>
    </row>
    <row r="3816" spans="1:8" ht="29.1" customHeight="1" x14ac:dyDescent="0.25">
      <c r="A3816" s="13" t="s">
        <v>6679</v>
      </c>
      <c r="B3816" s="14" t="s">
        <v>6680</v>
      </c>
      <c r="C3816" s="66" t="s">
        <v>17</v>
      </c>
      <c r="D3816" s="66"/>
      <c r="E3816" s="13" t="s">
        <v>25</v>
      </c>
      <c r="F3816" s="15">
        <v>1</v>
      </c>
      <c r="G3816" s="16">
        <v>0.01</v>
      </c>
      <c r="H3816" s="16">
        <f t="shared" si="32"/>
        <v>0.01</v>
      </c>
    </row>
    <row r="3817" spans="1:8" ht="21" customHeight="1" x14ac:dyDescent="0.25">
      <c r="A3817" s="13" t="s">
        <v>3758</v>
      </c>
      <c r="B3817" s="14" t="s">
        <v>3759</v>
      </c>
      <c r="C3817" s="66" t="s">
        <v>17</v>
      </c>
      <c r="D3817" s="66"/>
      <c r="E3817" s="13" t="s">
        <v>25</v>
      </c>
      <c r="F3817" s="15">
        <v>1</v>
      </c>
      <c r="G3817" s="16">
        <v>0.08</v>
      </c>
      <c r="H3817" s="16">
        <f t="shared" si="32"/>
        <v>0.08</v>
      </c>
    </row>
    <row r="3818" spans="1:8" ht="21" customHeight="1" x14ac:dyDescent="0.25">
      <c r="A3818" s="13" t="s">
        <v>3804</v>
      </c>
      <c r="B3818" s="14" t="s">
        <v>3805</v>
      </c>
      <c r="C3818" s="66" t="s">
        <v>17</v>
      </c>
      <c r="D3818" s="66"/>
      <c r="E3818" s="13" t="s">
        <v>25</v>
      </c>
      <c r="F3818" s="15">
        <v>1</v>
      </c>
      <c r="G3818" s="16">
        <v>0.85</v>
      </c>
      <c r="H3818" s="16">
        <f t="shared" si="32"/>
        <v>0.85</v>
      </c>
    </row>
    <row r="3819" spans="1:8" ht="15" customHeight="1" x14ac:dyDescent="0.25">
      <c r="A3819" s="8"/>
      <c r="B3819" s="8"/>
      <c r="C3819" s="8"/>
      <c r="D3819" s="8"/>
      <c r="E3819" s="8"/>
      <c r="F3819" s="67" t="s">
        <v>3736</v>
      </c>
      <c r="G3819" s="67"/>
      <c r="H3819" s="17">
        <f>SUM(H3813:H3818)</f>
        <v>7.7799999999999985</v>
      </c>
    </row>
    <row r="3820" spans="1:8" ht="15" customHeight="1" x14ac:dyDescent="0.25">
      <c r="A3820" s="64" t="s">
        <v>3737</v>
      </c>
      <c r="B3820" s="64"/>
      <c r="C3820" s="65" t="s">
        <v>3</v>
      </c>
      <c r="D3820" s="65"/>
      <c r="E3820" s="12" t="s">
        <v>4</v>
      </c>
      <c r="F3820" s="12" t="s">
        <v>3725</v>
      </c>
      <c r="G3820" s="12" t="s">
        <v>3726</v>
      </c>
      <c r="H3820" s="12" t="s">
        <v>3727</v>
      </c>
    </row>
    <row r="3821" spans="1:8" ht="21" customHeight="1" x14ac:dyDescent="0.25">
      <c r="A3821" s="13" t="s">
        <v>7172</v>
      </c>
      <c r="B3821" s="14" t="s">
        <v>7173</v>
      </c>
      <c r="C3821" s="66" t="s">
        <v>17</v>
      </c>
      <c r="D3821" s="66"/>
      <c r="E3821" s="13" t="s">
        <v>25</v>
      </c>
      <c r="F3821" s="15">
        <v>1</v>
      </c>
      <c r="G3821" s="16">
        <v>30.41</v>
      </c>
      <c r="H3821" s="16">
        <f>TRUNC(TRUNC(F3821,8)*G3821,2)</f>
        <v>30.41</v>
      </c>
    </row>
    <row r="3822" spans="1:8" ht="15" customHeight="1" x14ac:dyDescent="0.25">
      <c r="A3822" s="8"/>
      <c r="B3822" s="8"/>
      <c r="C3822" s="8"/>
      <c r="D3822" s="8"/>
      <c r="E3822" s="8"/>
      <c r="F3822" s="67" t="s">
        <v>3740</v>
      </c>
      <c r="G3822" s="67"/>
      <c r="H3822" s="17">
        <f>SUM(H3821:H3821)</f>
        <v>30.41</v>
      </c>
    </row>
    <row r="3823" spans="1:8" ht="15" customHeight="1" x14ac:dyDescent="0.25">
      <c r="A3823" s="64" t="s">
        <v>3741</v>
      </c>
      <c r="B3823" s="64"/>
      <c r="C3823" s="65" t="s">
        <v>3</v>
      </c>
      <c r="D3823" s="65"/>
      <c r="E3823" s="12" t="s">
        <v>4</v>
      </c>
      <c r="F3823" s="12" t="s">
        <v>3725</v>
      </c>
      <c r="G3823" s="12" t="s">
        <v>3726</v>
      </c>
      <c r="H3823" s="12" t="s">
        <v>3727</v>
      </c>
    </row>
    <row r="3824" spans="1:8" ht="21" customHeight="1" x14ac:dyDescent="0.25">
      <c r="A3824" s="13" t="s">
        <v>7634</v>
      </c>
      <c r="B3824" s="14" t="s">
        <v>7635</v>
      </c>
      <c r="C3824" s="66" t="s">
        <v>17</v>
      </c>
      <c r="D3824" s="66"/>
      <c r="E3824" s="13" t="s">
        <v>25</v>
      </c>
      <c r="F3824" s="15">
        <v>1</v>
      </c>
      <c r="G3824" s="16">
        <v>0.49</v>
      </c>
      <c r="H3824" s="16">
        <f>TRUNC(TRUNC(F3824,8)*G3824,2)</f>
        <v>0.49</v>
      </c>
    </row>
    <row r="3825" spans="1:8" ht="15" customHeight="1" x14ac:dyDescent="0.25">
      <c r="A3825" s="8"/>
      <c r="B3825" s="8"/>
      <c r="C3825" s="8"/>
      <c r="D3825" s="8"/>
      <c r="E3825" s="8"/>
      <c r="F3825" s="67" t="s">
        <v>3744</v>
      </c>
      <c r="G3825" s="67"/>
      <c r="H3825" s="17">
        <f>SUM(H3824:H3824)</f>
        <v>0.49</v>
      </c>
    </row>
    <row r="3826" spans="1:8" ht="15" customHeight="1" x14ac:dyDescent="0.25">
      <c r="A3826" s="8"/>
      <c r="B3826" s="8"/>
      <c r="C3826" s="8"/>
      <c r="D3826" s="8"/>
      <c r="E3826" s="8"/>
      <c r="F3826" s="68" t="s">
        <v>3745</v>
      </c>
      <c r="G3826" s="68"/>
      <c r="H3826" s="4">
        <f>ROUND(SUM(H3819,H3822,H3825),2)</f>
        <v>38.68</v>
      </c>
    </row>
    <row r="3827" spans="1:8" ht="9.9499999999999993" customHeight="1" x14ac:dyDescent="0.25">
      <c r="A3827" s="8"/>
      <c r="B3827" s="8"/>
      <c r="C3827" s="8"/>
      <c r="D3827" s="8"/>
      <c r="E3827" s="8"/>
      <c r="F3827" s="62"/>
      <c r="G3827" s="62"/>
      <c r="H3827" s="62"/>
    </row>
    <row r="3828" spans="1:8" ht="20.100000000000001" customHeight="1" x14ac:dyDescent="0.25">
      <c r="A3828" s="63" t="s">
        <v>7636</v>
      </c>
      <c r="B3828" s="63"/>
      <c r="C3828" s="63"/>
      <c r="D3828" s="63"/>
      <c r="E3828" s="63"/>
      <c r="F3828" s="63"/>
      <c r="G3828" s="63"/>
      <c r="H3828" s="63"/>
    </row>
    <row r="3829" spans="1:8" ht="15" customHeight="1" x14ac:dyDescent="0.25">
      <c r="A3829" s="64" t="s">
        <v>3872</v>
      </c>
      <c r="B3829" s="64"/>
      <c r="C3829" s="65" t="s">
        <v>3</v>
      </c>
      <c r="D3829" s="65"/>
      <c r="E3829" s="12" t="s">
        <v>4</v>
      </c>
      <c r="F3829" s="12" t="s">
        <v>3725</v>
      </c>
      <c r="G3829" s="12" t="s">
        <v>3726</v>
      </c>
      <c r="H3829" s="12" t="s">
        <v>3727</v>
      </c>
    </row>
    <row r="3830" spans="1:8" ht="21" customHeight="1" x14ac:dyDescent="0.25">
      <c r="A3830" s="13" t="s">
        <v>7637</v>
      </c>
      <c r="B3830" s="14" t="s">
        <v>7638</v>
      </c>
      <c r="C3830" s="66" t="s">
        <v>17</v>
      </c>
      <c r="D3830" s="66"/>
      <c r="E3830" s="13" t="s">
        <v>25</v>
      </c>
      <c r="F3830" s="15">
        <v>1</v>
      </c>
      <c r="G3830" s="16">
        <v>41.5</v>
      </c>
      <c r="H3830" s="16">
        <f>TRUNC(TRUNC(F3830,8)*G3830,2)</f>
        <v>41.5</v>
      </c>
    </row>
    <row r="3831" spans="1:8" ht="18" customHeight="1" x14ac:dyDescent="0.25">
      <c r="A3831" s="8"/>
      <c r="B3831" s="8"/>
      <c r="C3831" s="8"/>
      <c r="D3831" s="8"/>
      <c r="E3831" s="8"/>
      <c r="F3831" s="67" t="s">
        <v>3875</v>
      </c>
      <c r="G3831" s="67"/>
      <c r="H3831" s="17">
        <f>SUM(H3830:H3830)</f>
        <v>41.5</v>
      </c>
    </row>
    <row r="3832" spans="1:8" ht="15" customHeight="1" x14ac:dyDescent="0.25">
      <c r="A3832" s="64" t="s">
        <v>3741</v>
      </c>
      <c r="B3832" s="64"/>
      <c r="C3832" s="65" t="s">
        <v>3</v>
      </c>
      <c r="D3832" s="65"/>
      <c r="E3832" s="12" t="s">
        <v>4</v>
      </c>
      <c r="F3832" s="12" t="s">
        <v>3725</v>
      </c>
      <c r="G3832" s="12" t="s">
        <v>3726</v>
      </c>
      <c r="H3832" s="12" t="s">
        <v>3727</v>
      </c>
    </row>
    <row r="3833" spans="1:8" ht="29.1" customHeight="1" x14ac:dyDescent="0.25">
      <c r="A3833" s="13" t="s">
        <v>7639</v>
      </c>
      <c r="B3833" s="14" t="s">
        <v>7640</v>
      </c>
      <c r="C3833" s="66" t="s">
        <v>17</v>
      </c>
      <c r="D3833" s="66"/>
      <c r="E3833" s="13" t="s">
        <v>25</v>
      </c>
      <c r="F3833" s="15">
        <v>1</v>
      </c>
      <c r="G3833" s="16">
        <v>57.97</v>
      </c>
      <c r="H3833" s="16">
        <f>TRUNC(TRUNC(F3833,8)*G3833,2)</f>
        <v>57.97</v>
      </c>
    </row>
    <row r="3834" spans="1:8" ht="21" customHeight="1" x14ac:dyDescent="0.25">
      <c r="A3834" s="13" t="s">
        <v>7641</v>
      </c>
      <c r="B3834" s="14" t="s">
        <v>7642</v>
      </c>
      <c r="C3834" s="66" t="s">
        <v>17</v>
      </c>
      <c r="D3834" s="66"/>
      <c r="E3834" s="13" t="s">
        <v>25</v>
      </c>
      <c r="F3834" s="15">
        <v>1</v>
      </c>
      <c r="G3834" s="16">
        <v>21.02</v>
      </c>
      <c r="H3834" s="16">
        <f>TRUNC(TRUNC(F3834,8)*G3834,2)</f>
        <v>21.02</v>
      </c>
    </row>
    <row r="3835" spans="1:8" ht="15" customHeight="1" x14ac:dyDescent="0.25">
      <c r="A3835" s="8"/>
      <c r="B3835" s="8"/>
      <c r="C3835" s="8"/>
      <c r="D3835" s="8"/>
      <c r="E3835" s="8"/>
      <c r="F3835" s="67" t="s">
        <v>3744</v>
      </c>
      <c r="G3835" s="67"/>
      <c r="H3835" s="17">
        <f>SUM(H3833:H3834)</f>
        <v>78.989999999999995</v>
      </c>
    </row>
    <row r="3836" spans="1:8" ht="15" customHeight="1" x14ac:dyDescent="0.25">
      <c r="A3836" s="8"/>
      <c r="B3836" s="8"/>
      <c r="C3836" s="8"/>
      <c r="D3836" s="8"/>
      <c r="E3836" s="8"/>
      <c r="F3836" s="68" t="s">
        <v>3745</v>
      </c>
      <c r="G3836" s="68"/>
      <c r="H3836" s="4">
        <f>ROUND(SUM(H3831,H3835),2)</f>
        <v>120.49</v>
      </c>
    </row>
    <row r="3837" spans="1:8" ht="9.9499999999999993" customHeight="1" x14ac:dyDescent="0.25">
      <c r="A3837" s="8"/>
      <c r="B3837" s="8"/>
      <c r="C3837" s="8"/>
      <c r="D3837" s="8"/>
      <c r="E3837" s="8"/>
      <c r="F3837" s="62"/>
      <c r="G3837" s="62"/>
      <c r="H3837" s="62"/>
    </row>
    <row r="3838" spans="1:8" ht="20.100000000000001" customHeight="1" x14ac:dyDescent="0.25">
      <c r="A3838" s="63" t="s">
        <v>7643</v>
      </c>
      <c r="B3838" s="63"/>
      <c r="C3838" s="63"/>
      <c r="D3838" s="63"/>
      <c r="E3838" s="63"/>
      <c r="F3838" s="63"/>
      <c r="G3838" s="63"/>
      <c r="H3838" s="63"/>
    </row>
    <row r="3839" spans="1:8" ht="15" customHeight="1" x14ac:dyDescent="0.25">
      <c r="A3839" s="64" t="s">
        <v>3872</v>
      </c>
      <c r="B3839" s="64"/>
      <c r="C3839" s="65" t="s">
        <v>3</v>
      </c>
      <c r="D3839" s="65"/>
      <c r="E3839" s="12" t="s">
        <v>4</v>
      </c>
      <c r="F3839" s="12" t="s">
        <v>3725</v>
      </c>
      <c r="G3839" s="12" t="s">
        <v>3726</v>
      </c>
      <c r="H3839" s="12" t="s">
        <v>3727</v>
      </c>
    </row>
    <row r="3840" spans="1:8" ht="21" customHeight="1" x14ac:dyDescent="0.25">
      <c r="A3840" s="13" t="s">
        <v>7637</v>
      </c>
      <c r="B3840" s="14" t="s">
        <v>7638</v>
      </c>
      <c r="C3840" s="66" t="s">
        <v>17</v>
      </c>
      <c r="D3840" s="66"/>
      <c r="E3840" s="13" t="s">
        <v>25</v>
      </c>
      <c r="F3840" s="15">
        <v>1</v>
      </c>
      <c r="G3840" s="16">
        <v>41.5</v>
      </c>
      <c r="H3840" s="16">
        <f>TRUNC(TRUNC(F3840,8)*G3840,2)</f>
        <v>41.5</v>
      </c>
    </row>
    <row r="3841" spans="1:8" ht="18" customHeight="1" x14ac:dyDescent="0.25">
      <c r="A3841" s="8"/>
      <c r="B3841" s="8"/>
      <c r="C3841" s="8"/>
      <c r="D3841" s="8"/>
      <c r="E3841" s="8"/>
      <c r="F3841" s="67" t="s">
        <v>3875</v>
      </c>
      <c r="G3841" s="67"/>
      <c r="H3841" s="17">
        <f>SUM(H3840:H3840)</f>
        <v>41.5</v>
      </c>
    </row>
    <row r="3842" spans="1:8" ht="15" customHeight="1" x14ac:dyDescent="0.25">
      <c r="A3842" s="64" t="s">
        <v>3741</v>
      </c>
      <c r="B3842" s="64"/>
      <c r="C3842" s="65" t="s">
        <v>3</v>
      </c>
      <c r="D3842" s="65"/>
      <c r="E3842" s="12" t="s">
        <v>4</v>
      </c>
      <c r="F3842" s="12" t="s">
        <v>3725</v>
      </c>
      <c r="G3842" s="12" t="s">
        <v>3726</v>
      </c>
      <c r="H3842" s="12" t="s">
        <v>3727</v>
      </c>
    </row>
    <row r="3843" spans="1:8" ht="29.1" customHeight="1" x14ac:dyDescent="0.25">
      <c r="A3843" s="13" t="s">
        <v>7639</v>
      </c>
      <c r="B3843" s="14" t="s">
        <v>7640</v>
      </c>
      <c r="C3843" s="66" t="s">
        <v>17</v>
      </c>
      <c r="D3843" s="66"/>
      <c r="E3843" s="13" t="s">
        <v>25</v>
      </c>
      <c r="F3843" s="15">
        <v>1</v>
      </c>
      <c r="G3843" s="16">
        <v>57.97</v>
      </c>
      <c r="H3843" s="16">
        <f>TRUNC(TRUNC(F3843,8)*G3843,2)</f>
        <v>57.97</v>
      </c>
    </row>
    <row r="3844" spans="1:8" ht="21" customHeight="1" x14ac:dyDescent="0.25">
      <c r="A3844" s="13" t="s">
        <v>7641</v>
      </c>
      <c r="B3844" s="14" t="s">
        <v>7642</v>
      </c>
      <c r="C3844" s="66" t="s">
        <v>17</v>
      </c>
      <c r="D3844" s="66"/>
      <c r="E3844" s="13" t="s">
        <v>25</v>
      </c>
      <c r="F3844" s="15">
        <v>1</v>
      </c>
      <c r="G3844" s="16">
        <v>21.02</v>
      </c>
      <c r="H3844" s="16">
        <f>TRUNC(TRUNC(F3844,8)*G3844,2)</f>
        <v>21.02</v>
      </c>
    </row>
    <row r="3845" spans="1:8" ht="29.1" customHeight="1" x14ac:dyDescent="0.25">
      <c r="A3845" s="13" t="s">
        <v>7644</v>
      </c>
      <c r="B3845" s="14" t="s">
        <v>7645</v>
      </c>
      <c r="C3845" s="66" t="s">
        <v>17</v>
      </c>
      <c r="D3845" s="66"/>
      <c r="E3845" s="13" t="s">
        <v>25</v>
      </c>
      <c r="F3845" s="15">
        <v>1</v>
      </c>
      <c r="G3845" s="16">
        <v>68.239999999999995</v>
      </c>
      <c r="H3845" s="16">
        <f>TRUNC(TRUNC(F3845,8)*G3845,2)</f>
        <v>68.239999999999995</v>
      </c>
    </row>
    <row r="3846" spans="1:8" ht="29.1" customHeight="1" x14ac:dyDescent="0.25">
      <c r="A3846" s="13" t="s">
        <v>7646</v>
      </c>
      <c r="B3846" s="14" t="s">
        <v>7647</v>
      </c>
      <c r="C3846" s="66" t="s">
        <v>17</v>
      </c>
      <c r="D3846" s="66"/>
      <c r="E3846" s="13" t="s">
        <v>25</v>
      </c>
      <c r="F3846" s="15">
        <v>1</v>
      </c>
      <c r="G3846" s="16">
        <v>32.119999999999997</v>
      </c>
      <c r="H3846" s="16">
        <f>TRUNC(TRUNC(F3846,8)*G3846,2)</f>
        <v>32.119999999999997</v>
      </c>
    </row>
    <row r="3847" spans="1:8" ht="15" customHeight="1" x14ac:dyDescent="0.25">
      <c r="A3847" s="8"/>
      <c r="B3847" s="8"/>
      <c r="C3847" s="8"/>
      <c r="D3847" s="8"/>
      <c r="E3847" s="8"/>
      <c r="F3847" s="67" t="s">
        <v>3744</v>
      </c>
      <c r="G3847" s="67"/>
      <c r="H3847" s="17">
        <f>SUM(H3843:H3846)</f>
        <v>179.35</v>
      </c>
    </row>
    <row r="3848" spans="1:8" ht="15" customHeight="1" x14ac:dyDescent="0.25">
      <c r="A3848" s="8"/>
      <c r="B3848" s="8"/>
      <c r="C3848" s="8"/>
      <c r="D3848" s="8"/>
      <c r="E3848" s="8"/>
      <c r="F3848" s="68" t="s">
        <v>3745</v>
      </c>
      <c r="G3848" s="68"/>
      <c r="H3848" s="4">
        <f>ROUND(SUM(H3841,H3847),2)</f>
        <v>220.85</v>
      </c>
    </row>
    <row r="3849" spans="1:8" ht="9.9499999999999993" customHeight="1" x14ac:dyDescent="0.25">
      <c r="A3849" s="8"/>
      <c r="B3849" s="8"/>
      <c r="C3849" s="8"/>
      <c r="D3849" s="8"/>
      <c r="E3849" s="8"/>
      <c r="F3849" s="62"/>
      <c r="G3849" s="62"/>
      <c r="H3849" s="62"/>
    </row>
    <row r="3850" spans="1:8" ht="20.100000000000001" customHeight="1" x14ac:dyDescent="0.25">
      <c r="A3850" s="63" t="s">
        <v>7648</v>
      </c>
      <c r="B3850" s="63"/>
      <c r="C3850" s="63"/>
      <c r="D3850" s="63"/>
      <c r="E3850" s="63"/>
      <c r="F3850" s="63"/>
      <c r="G3850" s="63"/>
      <c r="H3850" s="63"/>
    </row>
    <row r="3851" spans="1:8" ht="15" customHeight="1" x14ac:dyDescent="0.25">
      <c r="A3851" s="64" t="s">
        <v>3825</v>
      </c>
      <c r="B3851" s="64"/>
      <c r="C3851" s="65" t="s">
        <v>3</v>
      </c>
      <c r="D3851" s="65"/>
      <c r="E3851" s="12" t="s">
        <v>4</v>
      </c>
      <c r="F3851" s="12" t="s">
        <v>3725</v>
      </c>
      <c r="G3851" s="12" t="s">
        <v>3726</v>
      </c>
      <c r="H3851" s="12" t="s">
        <v>3727</v>
      </c>
    </row>
    <row r="3852" spans="1:8" ht="21" customHeight="1" x14ac:dyDescent="0.25">
      <c r="A3852" s="13" t="s">
        <v>7649</v>
      </c>
      <c r="B3852" s="14" t="s">
        <v>7650</v>
      </c>
      <c r="C3852" s="66" t="s">
        <v>17</v>
      </c>
      <c r="D3852" s="66"/>
      <c r="E3852" s="13" t="s">
        <v>61</v>
      </c>
      <c r="F3852" s="15">
        <v>6.0399999999999998E-5</v>
      </c>
      <c r="G3852" s="16">
        <v>959890.6</v>
      </c>
      <c r="H3852" s="16">
        <f>TRUNC(TRUNC(F3852,8)*G3852,2)</f>
        <v>57.97</v>
      </c>
    </row>
    <row r="3853" spans="1:8" ht="15" customHeight="1" x14ac:dyDescent="0.25">
      <c r="A3853" s="8"/>
      <c r="B3853" s="8"/>
      <c r="C3853" s="8"/>
      <c r="D3853" s="8"/>
      <c r="E3853" s="8"/>
      <c r="F3853" s="67" t="s">
        <v>3830</v>
      </c>
      <c r="G3853" s="67"/>
      <c r="H3853" s="17">
        <f>SUM(H3852:H3852)</f>
        <v>57.97</v>
      </c>
    </row>
    <row r="3854" spans="1:8" ht="15" customHeight="1" x14ac:dyDescent="0.25">
      <c r="A3854" s="8"/>
      <c r="B3854" s="8"/>
      <c r="C3854" s="8"/>
      <c r="D3854" s="8"/>
      <c r="E3854" s="8"/>
      <c r="F3854" s="68" t="s">
        <v>3745</v>
      </c>
      <c r="G3854" s="68"/>
      <c r="H3854" s="4">
        <f>ROUND(SUM(H3853),2)</f>
        <v>57.97</v>
      </c>
    </row>
    <row r="3855" spans="1:8" ht="9.9499999999999993" customHeight="1" x14ac:dyDescent="0.25">
      <c r="A3855" s="8"/>
      <c r="B3855" s="8"/>
      <c r="C3855" s="8"/>
      <c r="D3855" s="8"/>
      <c r="E3855" s="8"/>
      <c r="F3855" s="62"/>
      <c r="G3855" s="62"/>
      <c r="H3855" s="62"/>
    </row>
    <row r="3856" spans="1:8" ht="20.100000000000001" customHeight="1" x14ac:dyDescent="0.25">
      <c r="A3856" s="63" t="s">
        <v>7651</v>
      </c>
      <c r="B3856" s="63"/>
      <c r="C3856" s="63"/>
      <c r="D3856" s="63"/>
      <c r="E3856" s="63"/>
      <c r="F3856" s="63"/>
      <c r="G3856" s="63"/>
      <c r="H3856" s="63"/>
    </row>
    <row r="3857" spans="1:8" ht="15" customHeight="1" x14ac:dyDescent="0.25">
      <c r="A3857" s="64" t="s">
        <v>3825</v>
      </c>
      <c r="B3857" s="64"/>
      <c r="C3857" s="65" t="s">
        <v>3</v>
      </c>
      <c r="D3857" s="65"/>
      <c r="E3857" s="12" t="s">
        <v>4</v>
      </c>
      <c r="F3857" s="12" t="s">
        <v>3725</v>
      </c>
      <c r="G3857" s="12" t="s">
        <v>3726</v>
      </c>
      <c r="H3857" s="12" t="s">
        <v>3727</v>
      </c>
    </row>
    <row r="3858" spans="1:8" ht="21" customHeight="1" x14ac:dyDescent="0.25">
      <c r="A3858" s="13" t="s">
        <v>7649</v>
      </c>
      <c r="B3858" s="14" t="s">
        <v>7650</v>
      </c>
      <c r="C3858" s="66" t="s">
        <v>17</v>
      </c>
      <c r="D3858" s="66"/>
      <c r="E3858" s="13" t="s">
        <v>61</v>
      </c>
      <c r="F3858" s="15">
        <v>2.19E-5</v>
      </c>
      <c r="G3858" s="16">
        <v>959890.6</v>
      </c>
      <c r="H3858" s="16">
        <f>TRUNC(TRUNC(F3858,8)*G3858,2)</f>
        <v>21.02</v>
      </c>
    </row>
    <row r="3859" spans="1:8" ht="15" customHeight="1" x14ac:dyDescent="0.25">
      <c r="A3859" s="8"/>
      <c r="B3859" s="8"/>
      <c r="C3859" s="8"/>
      <c r="D3859" s="8"/>
      <c r="E3859" s="8"/>
      <c r="F3859" s="67" t="s">
        <v>3830</v>
      </c>
      <c r="G3859" s="67"/>
      <c r="H3859" s="17">
        <f>SUM(H3858:H3858)</f>
        <v>21.02</v>
      </c>
    </row>
    <row r="3860" spans="1:8" ht="15" customHeight="1" x14ac:dyDescent="0.25">
      <c r="A3860" s="8"/>
      <c r="B3860" s="8"/>
      <c r="C3860" s="8"/>
      <c r="D3860" s="8"/>
      <c r="E3860" s="8"/>
      <c r="F3860" s="68" t="s">
        <v>3745</v>
      </c>
      <c r="G3860" s="68"/>
      <c r="H3860" s="4">
        <f>ROUND(SUM(H3859),2)</f>
        <v>21.02</v>
      </c>
    </row>
    <row r="3861" spans="1:8" ht="9.9499999999999993" customHeight="1" x14ac:dyDescent="0.25">
      <c r="A3861" s="8"/>
      <c r="B3861" s="8"/>
      <c r="C3861" s="8"/>
      <c r="D3861" s="8"/>
      <c r="E3861" s="8"/>
      <c r="F3861" s="62"/>
      <c r="G3861" s="62"/>
      <c r="H3861" s="62"/>
    </row>
    <row r="3862" spans="1:8" ht="20.100000000000001" customHeight="1" x14ac:dyDescent="0.25">
      <c r="A3862" s="63" t="s">
        <v>7652</v>
      </c>
      <c r="B3862" s="63"/>
      <c r="C3862" s="63"/>
      <c r="D3862" s="63"/>
      <c r="E3862" s="63"/>
      <c r="F3862" s="63"/>
      <c r="G3862" s="63"/>
      <c r="H3862" s="63"/>
    </row>
    <row r="3863" spans="1:8" ht="15" customHeight="1" x14ac:dyDescent="0.25">
      <c r="A3863" s="64" t="s">
        <v>3825</v>
      </c>
      <c r="B3863" s="64"/>
      <c r="C3863" s="65" t="s">
        <v>3</v>
      </c>
      <c r="D3863" s="65"/>
      <c r="E3863" s="12" t="s">
        <v>4</v>
      </c>
      <c r="F3863" s="12" t="s">
        <v>3725</v>
      </c>
      <c r="G3863" s="12" t="s">
        <v>3726</v>
      </c>
      <c r="H3863" s="12" t="s">
        <v>3727</v>
      </c>
    </row>
    <row r="3864" spans="1:8" ht="21" customHeight="1" x14ac:dyDescent="0.25">
      <c r="A3864" s="13" t="s">
        <v>7649</v>
      </c>
      <c r="B3864" s="14" t="s">
        <v>7650</v>
      </c>
      <c r="C3864" s="66" t="s">
        <v>17</v>
      </c>
      <c r="D3864" s="66"/>
      <c r="E3864" s="13" t="s">
        <v>61</v>
      </c>
      <c r="F3864" s="15">
        <v>7.1099999999999994E-5</v>
      </c>
      <c r="G3864" s="16">
        <v>959890.6</v>
      </c>
      <c r="H3864" s="16">
        <f>TRUNC(TRUNC(F3864,8)*G3864,2)</f>
        <v>68.239999999999995</v>
      </c>
    </row>
    <row r="3865" spans="1:8" ht="15" customHeight="1" x14ac:dyDescent="0.25">
      <c r="A3865" s="8"/>
      <c r="B3865" s="8"/>
      <c r="C3865" s="8"/>
      <c r="D3865" s="8"/>
      <c r="E3865" s="8"/>
      <c r="F3865" s="67" t="s">
        <v>3830</v>
      </c>
      <c r="G3865" s="67"/>
      <c r="H3865" s="17">
        <f>SUM(H3864:H3864)</f>
        <v>68.239999999999995</v>
      </c>
    </row>
    <row r="3866" spans="1:8" ht="15" customHeight="1" x14ac:dyDescent="0.25">
      <c r="A3866" s="8"/>
      <c r="B3866" s="8"/>
      <c r="C3866" s="8"/>
      <c r="D3866" s="8"/>
      <c r="E3866" s="8"/>
      <c r="F3866" s="68" t="s">
        <v>3745</v>
      </c>
      <c r="G3866" s="68"/>
      <c r="H3866" s="4">
        <f>ROUND(SUM(H3865),2)</f>
        <v>68.239999999999995</v>
      </c>
    </row>
    <row r="3867" spans="1:8" ht="9.9499999999999993" customHeight="1" x14ac:dyDescent="0.25">
      <c r="A3867" s="8"/>
      <c r="B3867" s="8"/>
      <c r="C3867" s="8"/>
      <c r="D3867" s="8"/>
      <c r="E3867" s="8"/>
      <c r="F3867" s="62"/>
      <c r="G3867" s="62"/>
      <c r="H3867" s="62"/>
    </row>
    <row r="3868" spans="1:8" ht="20.100000000000001" customHeight="1" x14ac:dyDescent="0.25">
      <c r="A3868" s="63" t="s">
        <v>7653</v>
      </c>
      <c r="B3868" s="63"/>
      <c r="C3868" s="63"/>
      <c r="D3868" s="63"/>
      <c r="E3868" s="63"/>
      <c r="F3868" s="63"/>
      <c r="G3868" s="63"/>
      <c r="H3868" s="63"/>
    </row>
    <row r="3869" spans="1:8" ht="15" customHeight="1" x14ac:dyDescent="0.25">
      <c r="A3869" s="64" t="s">
        <v>3887</v>
      </c>
      <c r="B3869" s="64"/>
      <c r="C3869" s="65" t="s">
        <v>3</v>
      </c>
      <c r="D3869" s="65"/>
      <c r="E3869" s="12" t="s">
        <v>4</v>
      </c>
      <c r="F3869" s="12" t="s">
        <v>3725</v>
      </c>
      <c r="G3869" s="12" t="s">
        <v>3726</v>
      </c>
      <c r="H3869" s="12" t="s">
        <v>3727</v>
      </c>
    </row>
    <row r="3870" spans="1:8" ht="21" customHeight="1" x14ac:dyDescent="0.25">
      <c r="A3870" s="13" t="s">
        <v>6925</v>
      </c>
      <c r="B3870" s="14" t="s">
        <v>6926</v>
      </c>
      <c r="C3870" s="66" t="s">
        <v>17</v>
      </c>
      <c r="D3870" s="66"/>
      <c r="E3870" s="13" t="s">
        <v>4149</v>
      </c>
      <c r="F3870" s="15">
        <v>5.39</v>
      </c>
      <c r="G3870" s="16">
        <v>5.96</v>
      </c>
      <c r="H3870" s="16">
        <f>TRUNC(TRUNC(F3870,8)*G3870,2)</f>
        <v>32.119999999999997</v>
      </c>
    </row>
    <row r="3871" spans="1:8" ht="15" customHeight="1" x14ac:dyDescent="0.25">
      <c r="A3871" s="8"/>
      <c r="B3871" s="8"/>
      <c r="C3871" s="8"/>
      <c r="D3871" s="8"/>
      <c r="E3871" s="8"/>
      <c r="F3871" s="67" t="s">
        <v>3896</v>
      </c>
      <c r="G3871" s="67"/>
      <c r="H3871" s="17">
        <f>SUM(H3870:H3870)</f>
        <v>32.119999999999997</v>
      </c>
    </row>
    <row r="3872" spans="1:8" ht="15" customHeight="1" x14ac:dyDescent="0.25">
      <c r="A3872" s="8"/>
      <c r="B3872" s="8"/>
      <c r="C3872" s="8"/>
      <c r="D3872" s="8"/>
      <c r="E3872" s="8"/>
      <c r="F3872" s="68" t="s">
        <v>3745</v>
      </c>
      <c r="G3872" s="68"/>
      <c r="H3872" s="4">
        <f>ROUND(SUM(H3871),2)</f>
        <v>32.119999999999997</v>
      </c>
    </row>
    <row r="3873" spans="1:8" ht="9.9499999999999993" customHeight="1" x14ac:dyDescent="0.25">
      <c r="A3873" s="8"/>
      <c r="B3873" s="8"/>
      <c r="C3873" s="8"/>
      <c r="D3873" s="8"/>
      <c r="E3873" s="8"/>
      <c r="F3873" s="62"/>
      <c r="G3873" s="62"/>
      <c r="H3873" s="62"/>
    </row>
    <row r="3874" spans="1:8" ht="27" customHeight="1" x14ac:dyDescent="0.25">
      <c r="A3874" s="63" t="s">
        <v>7654</v>
      </c>
      <c r="B3874" s="63"/>
      <c r="C3874" s="63"/>
      <c r="D3874" s="63"/>
      <c r="E3874" s="63"/>
      <c r="F3874" s="63"/>
      <c r="G3874" s="63"/>
      <c r="H3874" s="63"/>
    </row>
    <row r="3875" spans="1:8" ht="15" customHeight="1" x14ac:dyDescent="0.25">
      <c r="A3875" s="64" t="s">
        <v>3872</v>
      </c>
      <c r="B3875" s="64"/>
      <c r="C3875" s="65" t="s">
        <v>3</v>
      </c>
      <c r="D3875" s="65"/>
      <c r="E3875" s="12" t="s">
        <v>4</v>
      </c>
      <c r="F3875" s="12" t="s">
        <v>3725</v>
      </c>
      <c r="G3875" s="12" t="s">
        <v>3726</v>
      </c>
      <c r="H3875" s="12" t="s">
        <v>3727</v>
      </c>
    </row>
    <row r="3876" spans="1:8" ht="21" customHeight="1" x14ac:dyDescent="0.25">
      <c r="A3876" s="13" t="s">
        <v>7524</v>
      </c>
      <c r="B3876" s="14" t="s">
        <v>7525</v>
      </c>
      <c r="C3876" s="66" t="s">
        <v>17</v>
      </c>
      <c r="D3876" s="66"/>
      <c r="E3876" s="13" t="s">
        <v>25</v>
      </c>
      <c r="F3876" s="15">
        <v>1</v>
      </c>
      <c r="G3876" s="16">
        <v>36.1</v>
      </c>
      <c r="H3876" s="16">
        <f>TRUNC(TRUNC(F3876,8)*G3876,2)</f>
        <v>36.1</v>
      </c>
    </row>
    <row r="3877" spans="1:8" ht="18" customHeight="1" x14ac:dyDescent="0.25">
      <c r="A3877" s="8"/>
      <c r="B3877" s="8"/>
      <c r="C3877" s="8"/>
      <c r="D3877" s="8"/>
      <c r="E3877" s="8"/>
      <c r="F3877" s="67" t="s">
        <v>3875</v>
      </c>
      <c r="G3877" s="67"/>
      <c r="H3877" s="17">
        <f>SUM(H3876:H3876)</f>
        <v>36.1</v>
      </c>
    </row>
    <row r="3878" spans="1:8" ht="15" customHeight="1" x14ac:dyDescent="0.25">
      <c r="A3878" s="64" t="s">
        <v>3741</v>
      </c>
      <c r="B3878" s="64"/>
      <c r="C3878" s="65" t="s">
        <v>3</v>
      </c>
      <c r="D3878" s="65"/>
      <c r="E3878" s="12" t="s">
        <v>4</v>
      </c>
      <c r="F3878" s="12" t="s">
        <v>3725</v>
      </c>
      <c r="G3878" s="12" t="s">
        <v>3726</v>
      </c>
      <c r="H3878" s="12" t="s">
        <v>3727</v>
      </c>
    </row>
    <row r="3879" spans="1:8" ht="45.95" customHeight="1" x14ac:dyDescent="0.25">
      <c r="A3879" s="13" t="s">
        <v>7655</v>
      </c>
      <c r="B3879" s="14" t="s">
        <v>7656</v>
      </c>
      <c r="C3879" s="66" t="s">
        <v>17</v>
      </c>
      <c r="D3879" s="66"/>
      <c r="E3879" s="13" t="s">
        <v>25</v>
      </c>
      <c r="F3879" s="15">
        <v>1</v>
      </c>
      <c r="G3879" s="16">
        <v>7.75</v>
      </c>
      <c r="H3879" s="16">
        <f>TRUNC(TRUNC(F3879,8)*G3879,2)</f>
        <v>7.75</v>
      </c>
    </row>
    <row r="3880" spans="1:8" ht="45.95" customHeight="1" x14ac:dyDescent="0.25">
      <c r="A3880" s="13" t="s">
        <v>7657</v>
      </c>
      <c r="B3880" s="14" t="s">
        <v>7658</v>
      </c>
      <c r="C3880" s="66" t="s">
        <v>17</v>
      </c>
      <c r="D3880" s="66"/>
      <c r="E3880" s="13" t="s">
        <v>25</v>
      </c>
      <c r="F3880" s="15">
        <v>1</v>
      </c>
      <c r="G3880" s="16">
        <v>1.98</v>
      </c>
      <c r="H3880" s="16">
        <f>TRUNC(TRUNC(F3880,8)*G3880,2)</f>
        <v>1.98</v>
      </c>
    </row>
    <row r="3881" spans="1:8" ht="15" customHeight="1" x14ac:dyDescent="0.25">
      <c r="A3881" s="8"/>
      <c r="B3881" s="8"/>
      <c r="C3881" s="8"/>
      <c r="D3881" s="8"/>
      <c r="E3881" s="8"/>
      <c r="F3881" s="67" t="s">
        <v>3744</v>
      </c>
      <c r="G3881" s="67"/>
      <c r="H3881" s="17">
        <f>SUM(H3879:H3880)</f>
        <v>9.73</v>
      </c>
    </row>
    <row r="3882" spans="1:8" ht="15" customHeight="1" x14ac:dyDescent="0.25">
      <c r="A3882" s="8"/>
      <c r="B3882" s="8"/>
      <c r="C3882" s="8"/>
      <c r="D3882" s="8"/>
      <c r="E3882" s="8"/>
      <c r="F3882" s="68" t="s">
        <v>3745</v>
      </c>
      <c r="G3882" s="68"/>
      <c r="H3882" s="4">
        <f>ROUND(SUM(H3877,H3881),2)</f>
        <v>45.83</v>
      </c>
    </row>
    <row r="3883" spans="1:8" ht="9.9499999999999993" customHeight="1" x14ac:dyDescent="0.25">
      <c r="A3883" s="8"/>
      <c r="B3883" s="8"/>
      <c r="C3883" s="8"/>
      <c r="D3883" s="8"/>
      <c r="E3883" s="8"/>
      <c r="F3883" s="62"/>
      <c r="G3883" s="62"/>
      <c r="H3883" s="62"/>
    </row>
    <row r="3884" spans="1:8" ht="27" customHeight="1" x14ac:dyDescent="0.25">
      <c r="A3884" s="63" t="s">
        <v>7659</v>
      </c>
      <c r="B3884" s="63"/>
      <c r="C3884" s="63"/>
      <c r="D3884" s="63"/>
      <c r="E3884" s="63"/>
      <c r="F3884" s="63"/>
      <c r="G3884" s="63"/>
      <c r="H3884" s="63"/>
    </row>
    <row r="3885" spans="1:8" ht="15" customHeight="1" x14ac:dyDescent="0.25">
      <c r="A3885" s="64" t="s">
        <v>3872</v>
      </c>
      <c r="B3885" s="64"/>
      <c r="C3885" s="65" t="s">
        <v>3</v>
      </c>
      <c r="D3885" s="65"/>
      <c r="E3885" s="12" t="s">
        <v>4</v>
      </c>
      <c r="F3885" s="12" t="s">
        <v>3725</v>
      </c>
      <c r="G3885" s="12" t="s">
        <v>3726</v>
      </c>
      <c r="H3885" s="12" t="s">
        <v>3727</v>
      </c>
    </row>
    <row r="3886" spans="1:8" ht="21" customHeight="1" x14ac:dyDescent="0.25">
      <c r="A3886" s="13" t="s">
        <v>7524</v>
      </c>
      <c r="B3886" s="14" t="s">
        <v>7525</v>
      </c>
      <c r="C3886" s="66" t="s">
        <v>17</v>
      </c>
      <c r="D3886" s="66"/>
      <c r="E3886" s="13" t="s">
        <v>25</v>
      </c>
      <c r="F3886" s="15">
        <v>1</v>
      </c>
      <c r="G3886" s="16">
        <v>36.1</v>
      </c>
      <c r="H3886" s="16">
        <f>TRUNC(TRUNC(F3886,8)*G3886,2)</f>
        <v>36.1</v>
      </c>
    </row>
    <row r="3887" spans="1:8" ht="18" customHeight="1" x14ac:dyDescent="0.25">
      <c r="A3887" s="8"/>
      <c r="B3887" s="8"/>
      <c r="C3887" s="8"/>
      <c r="D3887" s="8"/>
      <c r="E3887" s="8"/>
      <c r="F3887" s="67" t="s">
        <v>3875</v>
      </c>
      <c r="G3887" s="67"/>
      <c r="H3887" s="17">
        <f>SUM(H3886:H3886)</f>
        <v>36.1</v>
      </c>
    </row>
    <row r="3888" spans="1:8" ht="15" customHeight="1" x14ac:dyDescent="0.25">
      <c r="A3888" s="64" t="s">
        <v>3741</v>
      </c>
      <c r="B3888" s="64"/>
      <c r="C3888" s="65" t="s">
        <v>3</v>
      </c>
      <c r="D3888" s="65"/>
      <c r="E3888" s="12" t="s">
        <v>4</v>
      </c>
      <c r="F3888" s="12" t="s">
        <v>3725</v>
      </c>
      <c r="G3888" s="12" t="s">
        <v>3726</v>
      </c>
      <c r="H3888" s="12" t="s">
        <v>3727</v>
      </c>
    </row>
    <row r="3889" spans="1:8" ht="45.95" customHeight="1" x14ac:dyDescent="0.25">
      <c r="A3889" s="13" t="s">
        <v>7655</v>
      </c>
      <c r="B3889" s="14" t="s">
        <v>7656</v>
      </c>
      <c r="C3889" s="66" t="s">
        <v>17</v>
      </c>
      <c r="D3889" s="66"/>
      <c r="E3889" s="13" t="s">
        <v>25</v>
      </c>
      <c r="F3889" s="15">
        <v>1</v>
      </c>
      <c r="G3889" s="16">
        <v>7.75</v>
      </c>
      <c r="H3889" s="16">
        <f>TRUNC(TRUNC(F3889,8)*G3889,2)</f>
        <v>7.75</v>
      </c>
    </row>
    <row r="3890" spans="1:8" ht="45.95" customHeight="1" x14ac:dyDescent="0.25">
      <c r="A3890" s="13" t="s">
        <v>7657</v>
      </c>
      <c r="B3890" s="14" t="s">
        <v>7658</v>
      </c>
      <c r="C3890" s="66" t="s">
        <v>17</v>
      </c>
      <c r="D3890" s="66"/>
      <c r="E3890" s="13" t="s">
        <v>25</v>
      </c>
      <c r="F3890" s="15">
        <v>1</v>
      </c>
      <c r="G3890" s="16">
        <v>1.98</v>
      </c>
      <c r="H3890" s="16">
        <f>TRUNC(TRUNC(F3890,8)*G3890,2)</f>
        <v>1.98</v>
      </c>
    </row>
    <row r="3891" spans="1:8" ht="45.95" customHeight="1" x14ac:dyDescent="0.25">
      <c r="A3891" s="13" t="s">
        <v>7660</v>
      </c>
      <c r="B3891" s="14" t="s">
        <v>7661</v>
      </c>
      <c r="C3891" s="66" t="s">
        <v>17</v>
      </c>
      <c r="D3891" s="66"/>
      <c r="E3891" s="13" t="s">
        <v>25</v>
      </c>
      <c r="F3891" s="15">
        <v>1</v>
      </c>
      <c r="G3891" s="16">
        <v>9.3000000000000007</v>
      </c>
      <c r="H3891" s="16">
        <f>TRUNC(TRUNC(F3891,8)*G3891,2)</f>
        <v>9.3000000000000007</v>
      </c>
    </row>
    <row r="3892" spans="1:8" ht="45.95" customHeight="1" x14ac:dyDescent="0.25">
      <c r="A3892" s="13" t="s">
        <v>7662</v>
      </c>
      <c r="B3892" s="14" t="s">
        <v>7663</v>
      </c>
      <c r="C3892" s="66" t="s">
        <v>17</v>
      </c>
      <c r="D3892" s="66"/>
      <c r="E3892" s="13" t="s">
        <v>25</v>
      </c>
      <c r="F3892" s="15">
        <v>1</v>
      </c>
      <c r="G3892" s="16">
        <v>46.96</v>
      </c>
      <c r="H3892" s="16">
        <f>TRUNC(TRUNC(F3892,8)*G3892,2)</f>
        <v>46.96</v>
      </c>
    </row>
    <row r="3893" spans="1:8" ht="15" customHeight="1" x14ac:dyDescent="0.25">
      <c r="A3893" s="8"/>
      <c r="B3893" s="8"/>
      <c r="C3893" s="8"/>
      <c r="D3893" s="8"/>
      <c r="E3893" s="8"/>
      <c r="F3893" s="67" t="s">
        <v>3744</v>
      </c>
      <c r="G3893" s="67"/>
      <c r="H3893" s="17">
        <f>SUM(H3889:H3892)</f>
        <v>65.990000000000009</v>
      </c>
    </row>
    <row r="3894" spans="1:8" ht="15" customHeight="1" x14ac:dyDescent="0.25">
      <c r="A3894" s="8"/>
      <c r="B3894" s="8"/>
      <c r="C3894" s="8"/>
      <c r="D3894" s="8"/>
      <c r="E3894" s="8"/>
      <c r="F3894" s="68" t="s">
        <v>3745</v>
      </c>
      <c r="G3894" s="68"/>
      <c r="H3894" s="4">
        <f>ROUND(SUM(H3887,H3893),2)</f>
        <v>102.09</v>
      </c>
    </row>
    <row r="3895" spans="1:8" ht="9.9499999999999993" customHeight="1" x14ac:dyDescent="0.25">
      <c r="A3895" s="8"/>
      <c r="B3895" s="8"/>
      <c r="C3895" s="8"/>
      <c r="D3895" s="8"/>
      <c r="E3895" s="8"/>
      <c r="F3895" s="62"/>
      <c r="G3895" s="62"/>
      <c r="H3895" s="62"/>
    </row>
    <row r="3896" spans="1:8" ht="27" customHeight="1" x14ac:dyDescent="0.25">
      <c r="A3896" s="63" t="s">
        <v>7664</v>
      </c>
      <c r="B3896" s="63"/>
      <c r="C3896" s="63"/>
      <c r="D3896" s="63"/>
      <c r="E3896" s="63"/>
      <c r="F3896" s="63"/>
      <c r="G3896" s="63"/>
      <c r="H3896" s="63"/>
    </row>
    <row r="3897" spans="1:8" ht="15" customHeight="1" x14ac:dyDescent="0.25">
      <c r="A3897" s="64" t="s">
        <v>3825</v>
      </c>
      <c r="B3897" s="64"/>
      <c r="C3897" s="65" t="s">
        <v>3</v>
      </c>
      <c r="D3897" s="65"/>
      <c r="E3897" s="12" t="s">
        <v>4</v>
      </c>
      <c r="F3897" s="12" t="s">
        <v>3725</v>
      </c>
      <c r="G3897" s="12" t="s">
        <v>3726</v>
      </c>
      <c r="H3897" s="12" t="s">
        <v>3727</v>
      </c>
    </row>
    <row r="3898" spans="1:8" ht="29.1" customHeight="1" x14ac:dyDescent="0.25">
      <c r="A3898" s="13" t="s">
        <v>7665</v>
      </c>
      <c r="B3898" s="14" t="s">
        <v>7666</v>
      </c>
      <c r="C3898" s="66" t="s">
        <v>17</v>
      </c>
      <c r="D3898" s="66"/>
      <c r="E3898" s="13" t="s">
        <v>61</v>
      </c>
      <c r="F3898" s="15">
        <v>5.3300000000000001E-5</v>
      </c>
      <c r="G3898" s="16">
        <v>98734.35</v>
      </c>
      <c r="H3898" s="16">
        <f>TRUNC(TRUNC(F3898,8)*G3898,2)</f>
        <v>5.26</v>
      </c>
    </row>
    <row r="3899" spans="1:8" ht="45.95" customHeight="1" x14ac:dyDescent="0.25">
      <c r="A3899" s="13" t="s">
        <v>7667</v>
      </c>
      <c r="B3899" s="14" t="s">
        <v>7668</v>
      </c>
      <c r="C3899" s="66" t="s">
        <v>17</v>
      </c>
      <c r="D3899" s="66"/>
      <c r="E3899" s="13" t="s">
        <v>61</v>
      </c>
      <c r="F3899" s="15">
        <v>6.3999999999999997E-5</v>
      </c>
      <c r="G3899" s="16">
        <v>38997.879999999997</v>
      </c>
      <c r="H3899" s="16">
        <f>TRUNC(TRUNC(F3899,8)*G3899,2)</f>
        <v>2.4900000000000002</v>
      </c>
    </row>
    <row r="3900" spans="1:8" ht="15" customHeight="1" x14ac:dyDescent="0.25">
      <c r="A3900" s="8"/>
      <c r="B3900" s="8"/>
      <c r="C3900" s="8"/>
      <c r="D3900" s="8"/>
      <c r="E3900" s="8"/>
      <c r="F3900" s="67" t="s">
        <v>3830</v>
      </c>
      <c r="G3900" s="67"/>
      <c r="H3900" s="17">
        <f>SUM(H3898:H3899)</f>
        <v>7.75</v>
      </c>
    </row>
    <row r="3901" spans="1:8" ht="15" customHeight="1" x14ac:dyDescent="0.25">
      <c r="A3901" s="8"/>
      <c r="B3901" s="8"/>
      <c r="C3901" s="8"/>
      <c r="D3901" s="8"/>
      <c r="E3901" s="8"/>
      <c r="F3901" s="68" t="s">
        <v>3745</v>
      </c>
      <c r="G3901" s="68"/>
      <c r="H3901" s="4">
        <f>ROUND(SUM(H3900),2)</f>
        <v>7.75</v>
      </c>
    </row>
    <row r="3902" spans="1:8" ht="9.9499999999999993" customHeight="1" x14ac:dyDescent="0.25">
      <c r="A3902" s="8"/>
      <c r="B3902" s="8"/>
      <c r="C3902" s="8"/>
      <c r="D3902" s="8"/>
      <c r="E3902" s="8"/>
      <c r="F3902" s="62"/>
      <c r="G3902" s="62"/>
      <c r="H3902" s="62"/>
    </row>
    <row r="3903" spans="1:8" ht="20.100000000000001" customHeight="1" x14ac:dyDescent="0.25">
      <c r="A3903" s="63" t="s">
        <v>7669</v>
      </c>
      <c r="B3903" s="63"/>
      <c r="C3903" s="63"/>
      <c r="D3903" s="63"/>
      <c r="E3903" s="63"/>
      <c r="F3903" s="63"/>
      <c r="G3903" s="63"/>
      <c r="H3903" s="63"/>
    </row>
    <row r="3904" spans="1:8" ht="15" customHeight="1" x14ac:dyDescent="0.25">
      <c r="A3904" s="64" t="s">
        <v>3825</v>
      </c>
      <c r="B3904" s="64"/>
      <c r="C3904" s="65" t="s">
        <v>3</v>
      </c>
      <c r="D3904" s="65"/>
      <c r="E3904" s="12" t="s">
        <v>4</v>
      </c>
      <c r="F3904" s="12" t="s">
        <v>3725</v>
      </c>
      <c r="G3904" s="12" t="s">
        <v>3726</v>
      </c>
      <c r="H3904" s="12" t="s">
        <v>3727</v>
      </c>
    </row>
    <row r="3905" spans="1:8" ht="29.1" customHeight="1" x14ac:dyDescent="0.25">
      <c r="A3905" s="13" t="s">
        <v>7665</v>
      </c>
      <c r="B3905" s="14" t="s">
        <v>7666</v>
      </c>
      <c r="C3905" s="66" t="s">
        <v>17</v>
      </c>
      <c r="D3905" s="66"/>
      <c r="E3905" s="13" t="s">
        <v>61</v>
      </c>
      <c r="F3905" s="15">
        <v>1.43E-5</v>
      </c>
      <c r="G3905" s="16">
        <v>98734.35</v>
      </c>
      <c r="H3905" s="16">
        <f>TRUNC(TRUNC(F3905,8)*G3905,2)</f>
        <v>1.41</v>
      </c>
    </row>
    <row r="3906" spans="1:8" ht="45.95" customHeight="1" x14ac:dyDescent="0.25">
      <c r="A3906" s="13" t="s">
        <v>7667</v>
      </c>
      <c r="B3906" s="14" t="s">
        <v>7668</v>
      </c>
      <c r="C3906" s="66" t="s">
        <v>17</v>
      </c>
      <c r="D3906" s="66"/>
      <c r="E3906" s="13" t="s">
        <v>61</v>
      </c>
      <c r="F3906" s="15">
        <v>1.4800000000000001E-5</v>
      </c>
      <c r="G3906" s="16">
        <v>38997.879999999997</v>
      </c>
      <c r="H3906" s="16">
        <f>TRUNC(TRUNC(F3906,8)*G3906,2)</f>
        <v>0.56999999999999995</v>
      </c>
    </row>
    <row r="3907" spans="1:8" ht="15" customHeight="1" x14ac:dyDescent="0.25">
      <c r="A3907" s="8"/>
      <c r="B3907" s="8"/>
      <c r="C3907" s="8"/>
      <c r="D3907" s="8"/>
      <c r="E3907" s="8"/>
      <c r="F3907" s="67" t="s">
        <v>3830</v>
      </c>
      <c r="G3907" s="67"/>
      <c r="H3907" s="17">
        <f>SUM(H3905:H3906)</f>
        <v>1.98</v>
      </c>
    </row>
    <row r="3908" spans="1:8" ht="15" customHeight="1" x14ac:dyDescent="0.25">
      <c r="A3908" s="8"/>
      <c r="B3908" s="8"/>
      <c r="C3908" s="8"/>
      <c r="D3908" s="8"/>
      <c r="E3908" s="8"/>
      <c r="F3908" s="68" t="s">
        <v>3745</v>
      </c>
      <c r="G3908" s="68"/>
      <c r="H3908" s="4">
        <f>ROUND(SUM(H3907),2)</f>
        <v>1.98</v>
      </c>
    </row>
    <row r="3909" spans="1:8" ht="9.9499999999999993" customHeight="1" x14ac:dyDescent="0.25">
      <c r="A3909" s="8"/>
      <c r="B3909" s="8"/>
      <c r="C3909" s="8"/>
      <c r="D3909" s="8"/>
      <c r="E3909" s="8"/>
      <c r="F3909" s="62"/>
      <c r="G3909" s="62"/>
      <c r="H3909" s="62"/>
    </row>
    <row r="3910" spans="1:8" ht="27" customHeight="1" x14ac:dyDescent="0.25">
      <c r="A3910" s="63" t="s">
        <v>7670</v>
      </c>
      <c r="B3910" s="63"/>
      <c r="C3910" s="63"/>
      <c r="D3910" s="63"/>
      <c r="E3910" s="63"/>
      <c r="F3910" s="63"/>
      <c r="G3910" s="63"/>
      <c r="H3910" s="63"/>
    </row>
    <row r="3911" spans="1:8" ht="15" customHeight="1" x14ac:dyDescent="0.25">
      <c r="A3911" s="64" t="s">
        <v>3825</v>
      </c>
      <c r="B3911" s="64"/>
      <c r="C3911" s="65" t="s">
        <v>3</v>
      </c>
      <c r="D3911" s="65"/>
      <c r="E3911" s="12" t="s">
        <v>4</v>
      </c>
      <c r="F3911" s="12" t="s">
        <v>3725</v>
      </c>
      <c r="G3911" s="12" t="s">
        <v>3726</v>
      </c>
      <c r="H3911" s="12" t="s">
        <v>3727</v>
      </c>
    </row>
    <row r="3912" spans="1:8" ht="29.1" customHeight="1" x14ac:dyDescent="0.25">
      <c r="A3912" s="13" t="s">
        <v>7665</v>
      </c>
      <c r="B3912" s="14" t="s">
        <v>7666</v>
      </c>
      <c r="C3912" s="66" t="s">
        <v>17</v>
      </c>
      <c r="D3912" s="66"/>
      <c r="E3912" s="13" t="s">
        <v>61</v>
      </c>
      <c r="F3912" s="15">
        <v>6.6699999999999995E-5</v>
      </c>
      <c r="G3912" s="16">
        <v>98734.35</v>
      </c>
      <c r="H3912" s="16">
        <f>TRUNC(TRUNC(F3912,8)*G3912,2)</f>
        <v>6.58</v>
      </c>
    </row>
    <row r="3913" spans="1:8" ht="45.95" customHeight="1" x14ac:dyDescent="0.25">
      <c r="A3913" s="13" t="s">
        <v>7667</v>
      </c>
      <c r="B3913" s="14" t="s">
        <v>7668</v>
      </c>
      <c r="C3913" s="66" t="s">
        <v>17</v>
      </c>
      <c r="D3913" s="66"/>
      <c r="E3913" s="13" t="s">
        <v>61</v>
      </c>
      <c r="F3913" s="15">
        <v>6.9999999999999994E-5</v>
      </c>
      <c r="G3913" s="16">
        <v>38997.879999999997</v>
      </c>
      <c r="H3913" s="16">
        <f>TRUNC(TRUNC(F3913,8)*G3913,2)</f>
        <v>2.72</v>
      </c>
    </row>
    <row r="3914" spans="1:8" ht="15" customHeight="1" x14ac:dyDescent="0.25">
      <c r="A3914" s="8"/>
      <c r="B3914" s="8"/>
      <c r="C3914" s="8"/>
      <c r="D3914" s="8"/>
      <c r="E3914" s="8"/>
      <c r="F3914" s="67" t="s">
        <v>3830</v>
      </c>
      <c r="G3914" s="67"/>
      <c r="H3914" s="17">
        <f>SUM(H3912:H3913)</f>
        <v>9.3000000000000007</v>
      </c>
    </row>
    <row r="3915" spans="1:8" ht="15" customHeight="1" x14ac:dyDescent="0.25">
      <c r="A3915" s="8"/>
      <c r="B3915" s="8"/>
      <c r="C3915" s="8"/>
      <c r="D3915" s="8"/>
      <c r="E3915" s="8"/>
      <c r="F3915" s="68" t="s">
        <v>3745</v>
      </c>
      <c r="G3915" s="68"/>
      <c r="H3915" s="4">
        <f>ROUND(SUM(H3914),2)</f>
        <v>9.3000000000000007</v>
      </c>
    </row>
    <row r="3916" spans="1:8" ht="9.9499999999999993" customHeight="1" x14ac:dyDescent="0.25">
      <c r="A3916" s="8"/>
      <c r="B3916" s="8"/>
      <c r="C3916" s="8"/>
      <c r="D3916" s="8"/>
      <c r="E3916" s="8"/>
      <c r="F3916" s="62"/>
      <c r="G3916" s="62"/>
      <c r="H3916" s="62"/>
    </row>
    <row r="3917" spans="1:8" ht="27" customHeight="1" x14ac:dyDescent="0.25">
      <c r="A3917" s="63" t="s">
        <v>7671</v>
      </c>
      <c r="B3917" s="63"/>
      <c r="C3917" s="63"/>
      <c r="D3917" s="63"/>
      <c r="E3917" s="63"/>
      <c r="F3917" s="63"/>
      <c r="G3917" s="63"/>
      <c r="H3917" s="63"/>
    </row>
    <row r="3918" spans="1:8" ht="15" customHeight="1" x14ac:dyDescent="0.25">
      <c r="A3918" s="64" t="s">
        <v>3887</v>
      </c>
      <c r="B3918" s="64"/>
      <c r="C3918" s="65" t="s">
        <v>3</v>
      </c>
      <c r="D3918" s="65"/>
      <c r="E3918" s="12" t="s">
        <v>4</v>
      </c>
      <c r="F3918" s="12" t="s">
        <v>3725</v>
      </c>
      <c r="G3918" s="12" t="s">
        <v>3726</v>
      </c>
      <c r="H3918" s="12" t="s">
        <v>3727</v>
      </c>
    </row>
    <row r="3919" spans="1:8" ht="21" customHeight="1" x14ac:dyDescent="0.25">
      <c r="A3919" s="13" t="s">
        <v>6925</v>
      </c>
      <c r="B3919" s="14" t="s">
        <v>6926</v>
      </c>
      <c r="C3919" s="66" t="s">
        <v>17</v>
      </c>
      <c r="D3919" s="66"/>
      <c r="E3919" s="13" t="s">
        <v>4149</v>
      </c>
      <c r="F3919" s="15">
        <v>7.88</v>
      </c>
      <c r="G3919" s="16">
        <v>5.96</v>
      </c>
      <c r="H3919" s="16">
        <f>TRUNC(TRUNC(F3919,8)*G3919,2)</f>
        <v>46.96</v>
      </c>
    </row>
    <row r="3920" spans="1:8" ht="15" customHeight="1" x14ac:dyDescent="0.25">
      <c r="A3920" s="8"/>
      <c r="B3920" s="8"/>
      <c r="C3920" s="8"/>
      <c r="D3920" s="8"/>
      <c r="E3920" s="8"/>
      <c r="F3920" s="67" t="s">
        <v>3896</v>
      </c>
      <c r="G3920" s="67"/>
      <c r="H3920" s="17">
        <f>SUM(H3919:H3919)</f>
        <v>46.96</v>
      </c>
    </row>
    <row r="3921" spans="1:8" ht="15" customHeight="1" x14ac:dyDescent="0.25">
      <c r="A3921" s="8"/>
      <c r="B3921" s="8"/>
      <c r="C3921" s="8"/>
      <c r="D3921" s="8"/>
      <c r="E3921" s="8"/>
      <c r="F3921" s="68" t="s">
        <v>3745</v>
      </c>
      <c r="G3921" s="68"/>
      <c r="H3921" s="4">
        <f>ROUND(SUM(H3920),2)</f>
        <v>46.96</v>
      </c>
    </row>
    <row r="3922" spans="1:8" ht="9.9499999999999993" customHeight="1" x14ac:dyDescent="0.25">
      <c r="A3922" s="8"/>
      <c r="B3922" s="8"/>
      <c r="C3922" s="8"/>
      <c r="D3922" s="8"/>
      <c r="E3922" s="8"/>
      <c r="F3922" s="62"/>
      <c r="G3922" s="62"/>
      <c r="H3922" s="62"/>
    </row>
    <row r="3923" spans="1:8" ht="20.100000000000001" customHeight="1" x14ac:dyDescent="0.25">
      <c r="A3923" s="63" t="s">
        <v>7672</v>
      </c>
      <c r="B3923" s="63"/>
      <c r="C3923" s="63"/>
      <c r="D3923" s="63"/>
      <c r="E3923" s="63"/>
      <c r="F3923" s="63"/>
      <c r="G3923" s="63"/>
      <c r="H3923" s="63"/>
    </row>
    <row r="3924" spans="1:8" ht="15" customHeight="1" x14ac:dyDescent="0.25">
      <c r="A3924" s="64" t="s">
        <v>3741</v>
      </c>
      <c r="B3924" s="64"/>
      <c r="C3924" s="65" t="s">
        <v>3</v>
      </c>
      <c r="D3924" s="65"/>
      <c r="E3924" s="12" t="s">
        <v>4</v>
      </c>
      <c r="F3924" s="12" t="s">
        <v>3725</v>
      </c>
      <c r="G3924" s="12" t="s">
        <v>3726</v>
      </c>
      <c r="H3924" s="12" t="s">
        <v>3727</v>
      </c>
    </row>
    <row r="3925" spans="1:8" ht="15" customHeight="1" x14ac:dyDescent="0.25">
      <c r="A3925" s="13" t="s">
        <v>7673</v>
      </c>
      <c r="B3925" s="14" t="s">
        <v>7674</v>
      </c>
      <c r="C3925" s="66" t="s">
        <v>188</v>
      </c>
      <c r="D3925" s="66"/>
      <c r="E3925" s="13" t="s">
        <v>7675</v>
      </c>
      <c r="F3925" s="15">
        <v>2.4500000000000002</v>
      </c>
      <c r="G3925" s="16">
        <v>15.14</v>
      </c>
      <c r="H3925" s="16">
        <f>TRUNC(TRUNC(F3925,8)*G3925,2)</f>
        <v>37.090000000000003</v>
      </c>
    </row>
    <row r="3926" spans="1:8" ht="15" customHeight="1" x14ac:dyDescent="0.25">
      <c r="A3926" s="8"/>
      <c r="B3926" s="8"/>
      <c r="C3926" s="8"/>
      <c r="D3926" s="8"/>
      <c r="E3926" s="8"/>
      <c r="F3926" s="67" t="s">
        <v>3744</v>
      </c>
      <c r="G3926" s="67"/>
      <c r="H3926" s="17">
        <f>SUM(H3925:H3925)</f>
        <v>37.090000000000003</v>
      </c>
    </row>
    <row r="3927" spans="1:8" ht="15" customHeight="1" x14ac:dyDescent="0.25">
      <c r="A3927" s="8"/>
      <c r="B3927" s="8"/>
      <c r="C3927" s="8"/>
      <c r="D3927" s="8"/>
      <c r="E3927" s="8"/>
      <c r="F3927" s="68" t="s">
        <v>3745</v>
      </c>
      <c r="G3927" s="68"/>
      <c r="H3927" s="4">
        <f>ROUND(SUM(H3926),2)</f>
        <v>37.090000000000003</v>
      </c>
    </row>
    <row r="3928" spans="1:8" ht="9.9499999999999993" customHeight="1" x14ac:dyDescent="0.25">
      <c r="A3928" s="8"/>
      <c r="B3928" s="8"/>
      <c r="C3928" s="8"/>
      <c r="D3928" s="8"/>
      <c r="E3928" s="8"/>
      <c r="F3928" s="62"/>
      <c r="G3928" s="62"/>
      <c r="H3928" s="62"/>
    </row>
    <row r="3929" spans="1:8" ht="20.100000000000001" customHeight="1" x14ac:dyDescent="0.25">
      <c r="A3929" s="63" t="s">
        <v>7676</v>
      </c>
      <c r="B3929" s="63"/>
      <c r="C3929" s="63"/>
      <c r="D3929" s="63"/>
      <c r="E3929" s="63"/>
      <c r="F3929" s="63"/>
      <c r="G3929" s="63"/>
      <c r="H3929" s="63"/>
    </row>
    <row r="3930" spans="1:8" ht="15" customHeight="1" x14ac:dyDescent="0.25">
      <c r="A3930" s="64" t="s">
        <v>3724</v>
      </c>
      <c r="B3930" s="64"/>
      <c r="C3930" s="65" t="s">
        <v>3</v>
      </c>
      <c r="D3930" s="65"/>
      <c r="E3930" s="12" t="s">
        <v>4</v>
      </c>
      <c r="F3930" s="12" t="s">
        <v>3725</v>
      </c>
      <c r="G3930" s="12" t="s">
        <v>3726</v>
      </c>
      <c r="H3930" s="12" t="s">
        <v>3727</v>
      </c>
    </row>
    <row r="3931" spans="1:8" ht="21" customHeight="1" x14ac:dyDescent="0.25">
      <c r="A3931" s="13" t="s">
        <v>3798</v>
      </c>
      <c r="B3931" s="14" t="s">
        <v>3799</v>
      </c>
      <c r="C3931" s="66" t="s">
        <v>17</v>
      </c>
      <c r="D3931" s="66"/>
      <c r="E3931" s="13" t="s">
        <v>25</v>
      </c>
      <c r="F3931" s="15">
        <v>1</v>
      </c>
      <c r="G3931" s="16">
        <v>4.5199999999999996</v>
      </c>
      <c r="H3931" s="16">
        <f t="shared" ref="H3931:H3936" si="33">TRUNC(TRUNC(F3931,8)*G3931,2)</f>
        <v>4.5199999999999996</v>
      </c>
    </row>
    <row r="3932" spans="1:8" ht="21" customHeight="1" x14ac:dyDescent="0.25">
      <c r="A3932" s="13" t="s">
        <v>6677</v>
      </c>
      <c r="B3932" s="14" t="s">
        <v>6678</v>
      </c>
      <c r="C3932" s="66" t="s">
        <v>17</v>
      </c>
      <c r="D3932" s="66"/>
      <c r="E3932" s="13" t="s">
        <v>25</v>
      </c>
      <c r="F3932" s="15">
        <v>1</v>
      </c>
      <c r="G3932" s="16">
        <v>0.89</v>
      </c>
      <c r="H3932" s="16">
        <f t="shared" si="33"/>
        <v>0.89</v>
      </c>
    </row>
    <row r="3933" spans="1:8" ht="21" customHeight="1" x14ac:dyDescent="0.25">
      <c r="A3933" s="13" t="s">
        <v>3754</v>
      </c>
      <c r="B3933" s="14" t="s">
        <v>3755</v>
      </c>
      <c r="C3933" s="66" t="s">
        <v>17</v>
      </c>
      <c r="D3933" s="66"/>
      <c r="E3933" s="13" t="s">
        <v>25</v>
      </c>
      <c r="F3933" s="15">
        <v>1</v>
      </c>
      <c r="G3933" s="16">
        <v>1.43</v>
      </c>
      <c r="H3933" s="16">
        <f t="shared" si="33"/>
        <v>1.43</v>
      </c>
    </row>
    <row r="3934" spans="1:8" ht="29.1" customHeight="1" x14ac:dyDescent="0.25">
      <c r="A3934" s="13" t="s">
        <v>6679</v>
      </c>
      <c r="B3934" s="14" t="s">
        <v>6680</v>
      </c>
      <c r="C3934" s="66" t="s">
        <v>17</v>
      </c>
      <c r="D3934" s="66"/>
      <c r="E3934" s="13" t="s">
        <v>25</v>
      </c>
      <c r="F3934" s="15">
        <v>1</v>
      </c>
      <c r="G3934" s="16">
        <v>0.01</v>
      </c>
      <c r="H3934" s="16">
        <f t="shared" si="33"/>
        <v>0.01</v>
      </c>
    </row>
    <row r="3935" spans="1:8" ht="21" customHeight="1" x14ac:dyDescent="0.25">
      <c r="A3935" s="13" t="s">
        <v>3758</v>
      </c>
      <c r="B3935" s="14" t="s">
        <v>3759</v>
      </c>
      <c r="C3935" s="66" t="s">
        <v>17</v>
      </c>
      <c r="D3935" s="66"/>
      <c r="E3935" s="13" t="s">
        <v>25</v>
      </c>
      <c r="F3935" s="15">
        <v>1</v>
      </c>
      <c r="G3935" s="16">
        <v>0.08</v>
      </c>
      <c r="H3935" s="16">
        <f t="shared" si="33"/>
        <v>0.08</v>
      </c>
    </row>
    <row r="3936" spans="1:8" ht="21" customHeight="1" x14ac:dyDescent="0.25">
      <c r="A3936" s="13" t="s">
        <v>3804</v>
      </c>
      <c r="B3936" s="14" t="s">
        <v>3805</v>
      </c>
      <c r="C3936" s="66" t="s">
        <v>17</v>
      </c>
      <c r="D3936" s="66"/>
      <c r="E3936" s="13" t="s">
        <v>25</v>
      </c>
      <c r="F3936" s="15">
        <v>1</v>
      </c>
      <c r="G3936" s="16">
        <v>0.85</v>
      </c>
      <c r="H3936" s="16">
        <f t="shared" si="33"/>
        <v>0.85</v>
      </c>
    </row>
    <row r="3937" spans="1:8" ht="15" customHeight="1" x14ac:dyDescent="0.25">
      <c r="A3937" s="8"/>
      <c r="B3937" s="8"/>
      <c r="C3937" s="8"/>
      <c r="D3937" s="8"/>
      <c r="E3937" s="8"/>
      <c r="F3937" s="67" t="s">
        <v>3736</v>
      </c>
      <c r="G3937" s="67"/>
      <c r="H3937" s="17">
        <f>SUM(H3931:H3936)</f>
        <v>7.7799999999999985</v>
      </c>
    </row>
    <row r="3938" spans="1:8" ht="15" customHeight="1" x14ac:dyDescent="0.25">
      <c r="A3938" s="64" t="s">
        <v>3737</v>
      </c>
      <c r="B3938" s="64"/>
      <c r="C3938" s="65" t="s">
        <v>3</v>
      </c>
      <c r="D3938" s="65"/>
      <c r="E3938" s="12" t="s">
        <v>4</v>
      </c>
      <c r="F3938" s="12" t="s">
        <v>3725</v>
      </c>
      <c r="G3938" s="12" t="s">
        <v>3726</v>
      </c>
      <c r="H3938" s="12" t="s">
        <v>3727</v>
      </c>
    </row>
    <row r="3939" spans="1:8" ht="21" customHeight="1" x14ac:dyDescent="0.25">
      <c r="A3939" s="13" t="s">
        <v>7175</v>
      </c>
      <c r="B3939" s="14" t="s">
        <v>7176</v>
      </c>
      <c r="C3939" s="66" t="s">
        <v>17</v>
      </c>
      <c r="D3939" s="66"/>
      <c r="E3939" s="13" t="s">
        <v>25</v>
      </c>
      <c r="F3939" s="15">
        <v>1</v>
      </c>
      <c r="G3939" s="16">
        <v>32.869999999999997</v>
      </c>
      <c r="H3939" s="16">
        <f>TRUNC(TRUNC(F3939,8)*G3939,2)</f>
        <v>32.869999999999997</v>
      </c>
    </row>
    <row r="3940" spans="1:8" ht="15" customHeight="1" x14ac:dyDescent="0.25">
      <c r="A3940" s="8"/>
      <c r="B3940" s="8"/>
      <c r="C3940" s="8"/>
      <c r="D3940" s="8"/>
      <c r="E3940" s="8"/>
      <c r="F3940" s="67" t="s">
        <v>3740</v>
      </c>
      <c r="G3940" s="67"/>
      <c r="H3940" s="17">
        <f>SUM(H3939:H3939)</f>
        <v>32.869999999999997</v>
      </c>
    </row>
    <row r="3941" spans="1:8" ht="15" customHeight="1" x14ac:dyDescent="0.25">
      <c r="A3941" s="64" t="s">
        <v>3741</v>
      </c>
      <c r="B3941" s="64"/>
      <c r="C3941" s="65" t="s">
        <v>3</v>
      </c>
      <c r="D3941" s="65"/>
      <c r="E3941" s="12" t="s">
        <v>4</v>
      </c>
      <c r="F3941" s="12" t="s">
        <v>3725</v>
      </c>
      <c r="G3941" s="12" t="s">
        <v>3726</v>
      </c>
      <c r="H3941" s="12" t="s">
        <v>3727</v>
      </c>
    </row>
    <row r="3942" spans="1:8" ht="29.1" customHeight="1" x14ac:dyDescent="0.25">
      <c r="A3942" s="13" t="s">
        <v>7677</v>
      </c>
      <c r="B3942" s="14" t="s">
        <v>7678</v>
      </c>
      <c r="C3942" s="66" t="s">
        <v>17</v>
      </c>
      <c r="D3942" s="66"/>
      <c r="E3942" s="13" t="s">
        <v>25</v>
      </c>
      <c r="F3942" s="15">
        <v>1</v>
      </c>
      <c r="G3942" s="16">
        <v>0.27</v>
      </c>
      <c r="H3942" s="16">
        <f>TRUNC(TRUNC(F3942,8)*G3942,2)</f>
        <v>0.27</v>
      </c>
    </row>
    <row r="3943" spans="1:8" ht="15" customHeight="1" x14ac:dyDescent="0.25">
      <c r="A3943" s="8"/>
      <c r="B3943" s="8"/>
      <c r="C3943" s="8"/>
      <c r="D3943" s="8"/>
      <c r="E3943" s="8"/>
      <c r="F3943" s="67" t="s">
        <v>3744</v>
      </c>
      <c r="G3943" s="67"/>
      <c r="H3943" s="17">
        <f>SUM(H3942:H3942)</f>
        <v>0.27</v>
      </c>
    </row>
    <row r="3944" spans="1:8" ht="15" customHeight="1" x14ac:dyDescent="0.25">
      <c r="A3944" s="8"/>
      <c r="B3944" s="8"/>
      <c r="C3944" s="8"/>
      <c r="D3944" s="8"/>
      <c r="E3944" s="8"/>
      <c r="F3944" s="68" t="s">
        <v>3745</v>
      </c>
      <c r="G3944" s="68"/>
      <c r="H3944" s="4">
        <f>ROUND(SUM(H3937,H3940,H3943),2)</f>
        <v>40.92</v>
      </c>
    </row>
    <row r="3945" spans="1:8" ht="9.9499999999999993" customHeight="1" x14ac:dyDescent="0.25">
      <c r="A3945" s="8"/>
      <c r="B3945" s="8"/>
      <c r="C3945" s="8"/>
      <c r="D3945" s="8"/>
      <c r="E3945" s="8"/>
      <c r="F3945" s="62"/>
      <c r="G3945" s="62"/>
      <c r="H3945" s="62"/>
    </row>
    <row r="3946" spans="1:8" ht="20.100000000000001" customHeight="1" x14ac:dyDescent="0.25">
      <c r="A3946" s="63" t="s">
        <v>7679</v>
      </c>
      <c r="B3946" s="63"/>
      <c r="C3946" s="63"/>
      <c r="D3946" s="63"/>
      <c r="E3946" s="63"/>
      <c r="F3946" s="63"/>
      <c r="G3946" s="63"/>
      <c r="H3946" s="63"/>
    </row>
    <row r="3947" spans="1:8" ht="15" customHeight="1" x14ac:dyDescent="0.25">
      <c r="A3947" s="64" t="s">
        <v>3724</v>
      </c>
      <c r="B3947" s="64"/>
      <c r="C3947" s="65" t="s">
        <v>3</v>
      </c>
      <c r="D3947" s="65"/>
      <c r="E3947" s="12" t="s">
        <v>4</v>
      </c>
      <c r="F3947" s="12" t="s">
        <v>3725</v>
      </c>
      <c r="G3947" s="12" t="s">
        <v>3726</v>
      </c>
      <c r="H3947" s="12" t="s">
        <v>3727</v>
      </c>
    </row>
    <row r="3948" spans="1:8" ht="21" customHeight="1" x14ac:dyDescent="0.25">
      <c r="A3948" s="13" t="s">
        <v>3798</v>
      </c>
      <c r="B3948" s="14" t="s">
        <v>3799</v>
      </c>
      <c r="C3948" s="66" t="s">
        <v>17</v>
      </c>
      <c r="D3948" s="66"/>
      <c r="E3948" s="13" t="s">
        <v>25</v>
      </c>
      <c r="F3948" s="15">
        <v>1</v>
      </c>
      <c r="G3948" s="16">
        <v>4.5199999999999996</v>
      </c>
      <c r="H3948" s="16">
        <f t="shared" ref="H3948:H3953" si="34">TRUNC(TRUNC(F3948,8)*G3948,2)</f>
        <v>4.5199999999999996</v>
      </c>
    </row>
    <row r="3949" spans="1:8" ht="21" customHeight="1" x14ac:dyDescent="0.25">
      <c r="A3949" s="13" t="s">
        <v>6677</v>
      </c>
      <c r="B3949" s="14" t="s">
        <v>6678</v>
      </c>
      <c r="C3949" s="66" t="s">
        <v>17</v>
      </c>
      <c r="D3949" s="66"/>
      <c r="E3949" s="13" t="s">
        <v>25</v>
      </c>
      <c r="F3949" s="15">
        <v>1</v>
      </c>
      <c r="G3949" s="16">
        <v>0.89</v>
      </c>
      <c r="H3949" s="16">
        <f t="shared" si="34"/>
        <v>0.89</v>
      </c>
    </row>
    <row r="3950" spans="1:8" ht="21" customHeight="1" x14ac:dyDescent="0.25">
      <c r="A3950" s="13" t="s">
        <v>3754</v>
      </c>
      <c r="B3950" s="14" t="s">
        <v>3755</v>
      </c>
      <c r="C3950" s="66" t="s">
        <v>17</v>
      </c>
      <c r="D3950" s="66"/>
      <c r="E3950" s="13" t="s">
        <v>25</v>
      </c>
      <c r="F3950" s="15">
        <v>1</v>
      </c>
      <c r="G3950" s="16">
        <v>1.43</v>
      </c>
      <c r="H3950" s="16">
        <f t="shared" si="34"/>
        <v>1.43</v>
      </c>
    </row>
    <row r="3951" spans="1:8" ht="29.1" customHeight="1" x14ac:dyDescent="0.25">
      <c r="A3951" s="13" t="s">
        <v>6679</v>
      </c>
      <c r="B3951" s="14" t="s">
        <v>6680</v>
      </c>
      <c r="C3951" s="66" t="s">
        <v>17</v>
      </c>
      <c r="D3951" s="66"/>
      <c r="E3951" s="13" t="s">
        <v>25</v>
      </c>
      <c r="F3951" s="15">
        <v>1</v>
      </c>
      <c r="G3951" s="16">
        <v>0.01</v>
      </c>
      <c r="H3951" s="16">
        <f t="shared" si="34"/>
        <v>0.01</v>
      </c>
    </row>
    <row r="3952" spans="1:8" ht="21" customHeight="1" x14ac:dyDescent="0.25">
      <c r="A3952" s="13" t="s">
        <v>3758</v>
      </c>
      <c r="B3952" s="14" t="s">
        <v>3759</v>
      </c>
      <c r="C3952" s="66" t="s">
        <v>17</v>
      </c>
      <c r="D3952" s="66"/>
      <c r="E3952" s="13" t="s">
        <v>25</v>
      </c>
      <c r="F3952" s="15">
        <v>1</v>
      </c>
      <c r="G3952" s="16">
        <v>0.08</v>
      </c>
      <c r="H3952" s="16">
        <f t="shared" si="34"/>
        <v>0.08</v>
      </c>
    </row>
    <row r="3953" spans="1:8" ht="21" customHeight="1" x14ac:dyDescent="0.25">
      <c r="A3953" s="13" t="s">
        <v>3804</v>
      </c>
      <c r="B3953" s="14" t="s">
        <v>3805</v>
      </c>
      <c r="C3953" s="66" t="s">
        <v>17</v>
      </c>
      <c r="D3953" s="66"/>
      <c r="E3953" s="13" t="s">
        <v>25</v>
      </c>
      <c r="F3953" s="15">
        <v>1</v>
      </c>
      <c r="G3953" s="16">
        <v>0.85</v>
      </c>
      <c r="H3953" s="16">
        <f t="shared" si="34"/>
        <v>0.85</v>
      </c>
    </row>
    <row r="3954" spans="1:8" ht="15" customHeight="1" x14ac:dyDescent="0.25">
      <c r="A3954" s="8"/>
      <c r="B3954" s="8"/>
      <c r="C3954" s="8"/>
      <c r="D3954" s="8"/>
      <c r="E3954" s="8"/>
      <c r="F3954" s="67" t="s">
        <v>3736</v>
      </c>
      <c r="G3954" s="67"/>
      <c r="H3954" s="17">
        <f>SUM(H3948:H3953)</f>
        <v>7.7799999999999985</v>
      </c>
    </row>
    <row r="3955" spans="1:8" ht="15" customHeight="1" x14ac:dyDescent="0.25">
      <c r="A3955" s="64" t="s">
        <v>3737</v>
      </c>
      <c r="B3955" s="64"/>
      <c r="C3955" s="65" t="s">
        <v>3</v>
      </c>
      <c r="D3955" s="65"/>
      <c r="E3955" s="12" t="s">
        <v>4</v>
      </c>
      <c r="F3955" s="12" t="s">
        <v>3725</v>
      </c>
      <c r="G3955" s="12" t="s">
        <v>3726</v>
      </c>
      <c r="H3955" s="12" t="s">
        <v>3727</v>
      </c>
    </row>
    <row r="3956" spans="1:8" ht="21" customHeight="1" x14ac:dyDescent="0.25">
      <c r="A3956" s="13" t="s">
        <v>7178</v>
      </c>
      <c r="B3956" s="14" t="s">
        <v>7179</v>
      </c>
      <c r="C3956" s="66" t="s">
        <v>17</v>
      </c>
      <c r="D3956" s="66"/>
      <c r="E3956" s="13" t="s">
        <v>25</v>
      </c>
      <c r="F3956" s="15">
        <v>1</v>
      </c>
      <c r="G3956" s="16">
        <v>33.450000000000003</v>
      </c>
      <c r="H3956" s="16">
        <f>TRUNC(TRUNC(F3956,8)*G3956,2)</f>
        <v>33.450000000000003</v>
      </c>
    </row>
    <row r="3957" spans="1:8" ht="15" customHeight="1" x14ac:dyDescent="0.25">
      <c r="A3957" s="8"/>
      <c r="B3957" s="8"/>
      <c r="C3957" s="8"/>
      <c r="D3957" s="8"/>
      <c r="E3957" s="8"/>
      <c r="F3957" s="67" t="s">
        <v>3740</v>
      </c>
      <c r="G3957" s="67"/>
      <c r="H3957" s="17">
        <f>SUM(H3956:H3956)</f>
        <v>33.450000000000003</v>
      </c>
    </row>
    <row r="3958" spans="1:8" ht="15" customHeight="1" x14ac:dyDescent="0.25">
      <c r="A3958" s="64" t="s">
        <v>3741</v>
      </c>
      <c r="B3958" s="64"/>
      <c r="C3958" s="65" t="s">
        <v>3</v>
      </c>
      <c r="D3958" s="65"/>
      <c r="E3958" s="12" t="s">
        <v>4</v>
      </c>
      <c r="F3958" s="12" t="s">
        <v>3725</v>
      </c>
      <c r="G3958" s="12" t="s">
        <v>3726</v>
      </c>
      <c r="H3958" s="12" t="s">
        <v>3727</v>
      </c>
    </row>
    <row r="3959" spans="1:8" ht="29.1" customHeight="1" x14ac:dyDescent="0.25">
      <c r="A3959" s="13" t="s">
        <v>7680</v>
      </c>
      <c r="B3959" s="14" t="s">
        <v>7681</v>
      </c>
      <c r="C3959" s="66" t="s">
        <v>17</v>
      </c>
      <c r="D3959" s="66"/>
      <c r="E3959" s="13" t="s">
        <v>25</v>
      </c>
      <c r="F3959" s="15">
        <v>1</v>
      </c>
      <c r="G3959" s="16">
        <v>0.27</v>
      </c>
      <c r="H3959" s="16">
        <f>TRUNC(TRUNC(F3959,8)*G3959,2)</f>
        <v>0.27</v>
      </c>
    </row>
    <row r="3960" spans="1:8" ht="15" customHeight="1" x14ac:dyDescent="0.25">
      <c r="A3960" s="8"/>
      <c r="B3960" s="8"/>
      <c r="C3960" s="8"/>
      <c r="D3960" s="8"/>
      <c r="E3960" s="8"/>
      <c r="F3960" s="67" t="s">
        <v>3744</v>
      </c>
      <c r="G3960" s="67"/>
      <c r="H3960" s="17">
        <f>SUM(H3959:H3959)</f>
        <v>0.27</v>
      </c>
    </row>
    <row r="3961" spans="1:8" ht="15" customHeight="1" x14ac:dyDescent="0.25">
      <c r="A3961" s="8"/>
      <c r="B3961" s="8"/>
      <c r="C3961" s="8"/>
      <c r="D3961" s="8"/>
      <c r="E3961" s="8"/>
      <c r="F3961" s="68" t="s">
        <v>3745</v>
      </c>
      <c r="G3961" s="68"/>
      <c r="H3961" s="4">
        <f>ROUND(SUM(H3954,H3957,H3960),2)</f>
        <v>41.5</v>
      </c>
    </row>
    <row r="3962" spans="1:8" ht="9.9499999999999993" customHeight="1" x14ac:dyDescent="0.25">
      <c r="A3962" s="8"/>
      <c r="B3962" s="8"/>
      <c r="C3962" s="8"/>
      <c r="D3962" s="8"/>
      <c r="E3962" s="8"/>
      <c r="F3962" s="62"/>
      <c r="G3962" s="62"/>
      <c r="H3962" s="62"/>
    </row>
    <row r="3963" spans="1:8" ht="20.100000000000001" customHeight="1" x14ac:dyDescent="0.25">
      <c r="A3963" s="63" t="s">
        <v>7682</v>
      </c>
      <c r="B3963" s="63"/>
      <c r="C3963" s="63"/>
      <c r="D3963" s="63"/>
      <c r="E3963" s="63"/>
      <c r="F3963" s="63"/>
      <c r="G3963" s="63"/>
      <c r="H3963" s="63"/>
    </row>
    <row r="3964" spans="1:8" ht="15" customHeight="1" x14ac:dyDescent="0.25">
      <c r="A3964" s="64" t="s">
        <v>3724</v>
      </c>
      <c r="B3964" s="64"/>
      <c r="C3964" s="65" t="s">
        <v>3</v>
      </c>
      <c r="D3964" s="65"/>
      <c r="E3964" s="12" t="s">
        <v>4</v>
      </c>
      <c r="F3964" s="12" t="s">
        <v>3725</v>
      </c>
      <c r="G3964" s="12" t="s">
        <v>3726</v>
      </c>
      <c r="H3964" s="12" t="s">
        <v>3727</v>
      </c>
    </row>
    <row r="3965" spans="1:8" ht="21" customHeight="1" x14ac:dyDescent="0.25">
      <c r="A3965" s="13" t="s">
        <v>3798</v>
      </c>
      <c r="B3965" s="14" t="s">
        <v>3799</v>
      </c>
      <c r="C3965" s="66" t="s">
        <v>17</v>
      </c>
      <c r="D3965" s="66"/>
      <c r="E3965" s="13" t="s">
        <v>25</v>
      </c>
      <c r="F3965" s="15">
        <v>1</v>
      </c>
      <c r="G3965" s="16">
        <v>4.5199999999999996</v>
      </c>
      <c r="H3965" s="16">
        <f t="shared" ref="H3965:H3970" si="35">TRUNC(TRUNC(F3965,8)*G3965,2)</f>
        <v>4.5199999999999996</v>
      </c>
    </row>
    <row r="3966" spans="1:8" ht="21" customHeight="1" x14ac:dyDescent="0.25">
      <c r="A3966" s="13" t="s">
        <v>6677</v>
      </c>
      <c r="B3966" s="14" t="s">
        <v>6678</v>
      </c>
      <c r="C3966" s="66" t="s">
        <v>17</v>
      </c>
      <c r="D3966" s="66"/>
      <c r="E3966" s="13" t="s">
        <v>25</v>
      </c>
      <c r="F3966" s="15">
        <v>1</v>
      </c>
      <c r="G3966" s="16">
        <v>0.89</v>
      </c>
      <c r="H3966" s="16">
        <f t="shared" si="35"/>
        <v>0.89</v>
      </c>
    </row>
    <row r="3967" spans="1:8" ht="21" customHeight="1" x14ac:dyDescent="0.25">
      <c r="A3967" s="13" t="s">
        <v>3754</v>
      </c>
      <c r="B3967" s="14" t="s">
        <v>3755</v>
      </c>
      <c r="C3967" s="66" t="s">
        <v>17</v>
      </c>
      <c r="D3967" s="66"/>
      <c r="E3967" s="13" t="s">
        <v>25</v>
      </c>
      <c r="F3967" s="15">
        <v>1</v>
      </c>
      <c r="G3967" s="16">
        <v>1.43</v>
      </c>
      <c r="H3967" s="16">
        <f t="shared" si="35"/>
        <v>1.43</v>
      </c>
    </row>
    <row r="3968" spans="1:8" ht="29.1" customHeight="1" x14ac:dyDescent="0.25">
      <c r="A3968" s="13" t="s">
        <v>6679</v>
      </c>
      <c r="B3968" s="14" t="s">
        <v>6680</v>
      </c>
      <c r="C3968" s="66" t="s">
        <v>17</v>
      </c>
      <c r="D3968" s="66"/>
      <c r="E3968" s="13" t="s">
        <v>25</v>
      </c>
      <c r="F3968" s="15">
        <v>1</v>
      </c>
      <c r="G3968" s="16">
        <v>0.01</v>
      </c>
      <c r="H3968" s="16">
        <f t="shared" si="35"/>
        <v>0.01</v>
      </c>
    </row>
    <row r="3969" spans="1:8" ht="21" customHeight="1" x14ac:dyDescent="0.25">
      <c r="A3969" s="13" t="s">
        <v>3758</v>
      </c>
      <c r="B3969" s="14" t="s">
        <v>3759</v>
      </c>
      <c r="C3969" s="66" t="s">
        <v>17</v>
      </c>
      <c r="D3969" s="66"/>
      <c r="E3969" s="13" t="s">
        <v>25</v>
      </c>
      <c r="F3969" s="15">
        <v>1</v>
      </c>
      <c r="G3969" s="16">
        <v>0.08</v>
      </c>
      <c r="H3969" s="16">
        <f t="shared" si="35"/>
        <v>0.08</v>
      </c>
    </row>
    <row r="3970" spans="1:8" ht="21" customHeight="1" x14ac:dyDescent="0.25">
      <c r="A3970" s="13" t="s">
        <v>3804</v>
      </c>
      <c r="B3970" s="14" t="s">
        <v>3805</v>
      </c>
      <c r="C3970" s="66" t="s">
        <v>17</v>
      </c>
      <c r="D3970" s="66"/>
      <c r="E3970" s="13" t="s">
        <v>25</v>
      </c>
      <c r="F3970" s="15">
        <v>1</v>
      </c>
      <c r="G3970" s="16">
        <v>0.85</v>
      </c>
      <c r="H3970" s="16">
        <f t="shared" si="35"/>
        <v>0.85</v>
      </c>
    </row>
    <row r="3971" spans="1:8" ht="15" customHeight="1" x14ac:dyDescent="0.25">
      <c r="A3971" s="8"/>
      <c r="B3971" s="8"/>
      <c r="C3971" s="8"/>
      <c r="D3971" s="8"/>
      <c r="E3971" s="8"/>
      <c r="F3971" s="67" t="s">
        <v>3736</v>
      </c>
      <c r="G3971" s="67"/>
      <c r="H3971" s="17">
        <f>SUM(H3965:H3970)</f>
        <v>7.7799999999999985</v>
      </c>
    </row>
    <row r="3972" spans="1:8" ht="15" customHeight="1" x14ac:dyDescent="0.25">
      <c r="A3972" s="64" t="s">
        <v>3737</v>
      </c>
      <c r="B3972" s="64"/>
      <c r="C3972" s="65" t="s">
        <v>3</v>
      </c>
      <c r="D3972" s="65"/>
      <c r="E3972" s="12" t="s">
        <v>4</v>
      </c>
      <c r="F3972" s="12" t="s">
        <v>3725</v>
      </c>
      <c r="G3972" s="12" t="s">
        <v>3726</v>
      </c>
      <c r="H3972" s="12" t="s">
        <v>3727</v>
      </c>
    </row>
    <row r="3973" spans="1:8" ht="15" customHeight="1" x14ac:dyDescent="0.25">
      <c r="A3973" s="13" t="s">
        <v>7181</v>
      </c>
      <c r="B3973" s="14" t="s">
        <v>7182</v>
      </c>
      <c r="C3973" s="66" t="s">
        <v>17</v>
      </c>
      <c r="D3973" s="66"/>
      <c r="E3973" s="13" t="s">
        <v>25</v>
      </c>
      <c r="F3973" s="15">
        <v>1</v>
      </c>
      <c r="G3973" s="16">
        <v>35.71</v>
      </c>
      <c r="H3973" s="16">
        <f>TRUNC(TRUNC(F3973,8)*G3973,2)</f>
        <v>35.71</v>
      </c>
    </row>
    <row r="3974" spans="1:8" ht="15" customHeight="1" x14ac:dyDescent="0.25">
      <c r="A3974" s="8"/>
      <c r="B3974" s="8"/>
      <c r="C3974" s="8"/>
      <c r="D3974" s="8"/>
      <c r="E3974" s="8"/>
      <c r="F3974" s="67" t="s">
        <v>3740</v>
      </c>
      <c r="G3974" s="67"/>
      <c r="H3974" s="17">
        <f>SUM(H3973:H3973)</f>
        <v>35.71</v>
      </c>
    </row>
    <row r="3975" spans="1:8" ht="15" customHeight="1" x14ac:dyDescent="0.25">
      <c r="A3975" s="64" t="s">
        <v>3741</v>
      </c>
      <c r="B3975" s="64"/>
      <c r="C3975" s="65" t="s">
        <v>3</v>
      </c>
      <c r="D3975" s="65"/>
      <c r="E3975" s="12" t="s">
        <v>4</v>
      </c>
      <c r="F3975" s="12" t="s">
        <v>3725</v>
      </c>
      <c r="G3975" s="12" t="s">
        <v>3726</v>
      </c>
      <c r="H3975" s="12" t="s">
        <v>3727</v>
      </c>
    </row>
    <row r="3976" spans="1:8" ht="21" customHeight="1" x14ac:dyDescent="0.25">
      <c r="A3976" s="13" t="s">
        <v>7683</v>
      </c>
      <c r="B3976" s="14" t="s">
        <v>7684</v>
      </c>
      <c r="C3976" s="66" t="s">
        <v>17</v>
      </c>
      <c r="D3976" s="66"/>
      <c r="E3976" s="13" t="s">
        <v>25</v>
      </c>
      <c r="F3976" s="15">
        <v>1</v>
      </c>
      <c r="G3976" s="16">
        <v>0.41</v>
      </c>
      <c r="H3976" s="16">
        <f>TRUNC(TRUNC(F3976,8)*G3976,2)</f>
        <v>0.41</v>
      </c>
    </row>
    <row r="3977" spans="1:8" ht="15" customHeight="1" x14ac:dyDescent="0.25">
      <c r="A3977" s="8"/>
      <c r="B3977" s="8"/>
      <c r="C3977" s="8"/>
      <c r="D3977" s="8"/>
      <c r="E3977" s="8"/>
      <c r="F3977" s="67" t="s">
        <v>3744</v>
      </c>
      <c r="G3977" s="67"/>
      <c r="H3977" s="17">
        <f>SUM(H3976:H3976)</f>
        <v>0.41</v>
      </c>
    </row>
    <row r="3978" spans="1:8" ht="15" customHeight="1" x14ac:dyDescent="0.25">
      <c r="A3978" s="8"/>
      <c r="B3978" s="8"/>
      <c r="C3978" s="8"/>
      <c r="D3978" s="8"/>
      <c r="E3978" s="8"/>
      <c r="F3978" s="68" t="s">
        <v>3745</v>
      </c>
      <c r="G3978" s="68"/>
      <c r="H3978" s="4">
        <f>ROUND(SUM(H3971,H3974,H3977),2)</f>
        <v>43.9</v>
      </c>
    </row>
    <row r="3979" spans="1:8" ht="9.9499999999999993" customHeight="1" x14ac:dyDescent="0.25">
      <c r="A3979" s="8"/>
      <c r="B3979" s="8"/>
      <c r="C3979" s="8"/>
      <c r="D3979" s="8"/>
      <c r="E3979" s="8"/>
      <c r="F3979" s="62"/>
      <c r="G3979" s="62"/>
      <c r="H3979" s="62"/>
    </row>
    <row r="3980" spans="1:8" ht="20.100000000000001" customHeight="1" x14ac:dyDescent="0.25">
      <c r="A3980" s="63" t="s">
        <v>7685</v>
      </c>
      <c r="B3980" s="63"/>
      <c r="C3980" s="63"/>
      <c r="D3980" s="63"/>
      <c r="E3980" s="63"/>
      <c r="F3980" s="63"/>
      <c r="G3980" s="63"/>
      <c r="H3980" s="63"/>
    </row>
    <row r="3981" spans="1:8" ht="15" customHeight="1" x14ac:dyDescent="0.25">
      <c r="A3981" s="64" t="s">
        <v>3724</v>
      </c>
      <c r="B3981" s="64"/>
      <c r="C3981" s="65" t="s">
        <v>3</v>
      </c>
      <c r="D3981" s="65"/>
      <c r="E3981" s="12" t="s">
        <v>4</v>
      </c>
      <c r="F3981" s="12" t="s">
        <v>3725</v>
      </c>
      <c r="G3981" s="12" t="s">
        <v>3726</v>
      </c>
      <c r="H3981" s="12" t="s">
        <v>3727</v>
      </c>
    </row>
    <row r="3982" spans="1:8" ht="21" customHeight="1" x14ac:dyDescent="0.25">
      <c r="A3982" s="13" t="s">
        <v>3798</v>
      </c>
      <c r="B3982" s="14" t="s">
        <v>3799</v>
      </c>
      <c r="C3982" s="66" t="s">
        <v>17</v>
      </c>
      <c r="D3982" s="66"/>
      <c r="E3982" s="13" t="s">
        <v>25</v>
      </c>
      <c r="F3982" s="15">
        <v>1</v>
      </c>
      <c r="G3982" s="16">
        <v>4.5199999999999996</v>
      </c>
      <c r="H3982" s="16">
        <f t="shared" ref="H3982:H3987" si="36">TRUNC(TRUNC(F3982,8)*G3982,2)</f>
        <v>4.5199999999999996</v>
      </c>
    </row>
    <row r="3983" spans="1:8" ht="21" customHeight="1" x14ac:dyDescent="0.25">
      <c r="A3983" s="13" t="s">
        <v>6677</v>
      </c>
      <c r="B3983" s="14" t="s">
        <v>6678</v>
      </c>
      <c r="C3983" s="66" t="s">
        <v>17</v>
      </c>
      <c r="D3983" s="66"/>
      <c r="E3983" s="13" t="s">
        <v>25</v>
      </c>
      <c r="F3983" s="15">
        <v>1</v>
      </c>
      <c r="G3983" s="16">
        <v>0.89</v>
      </c>
      <c r="H3983" s="16">
        <f t="shared" si="36"/>
        <v>0.89</v>
      </c>
    </row>
    <row r="3984" spans="1:8" ht="21" customHeight="1" x14ac:dyDescent="0.25">
      <c r="A3984" s="13" t="s">
        <v>3754</v>
      </c>
      <c r="B3984" s="14" t="s">
        <v>3755</v>
      </c>
      <c r="C3984" s="66" t="s">
        <v>17</v>
      </c>
      <c r="D3984" s="66"/>
      <c r="E3984" s="13" t="s">
        <v>25</v>
      </c>
      <c r="F3984" s="15">
        <v>1</v>
      </c>
      <c r="G3984" s="16">
        <v>1.43</v>
      </c>
      <c r="H3984" s="16">
        <f t="shared" si="36"/>
        <v>1.43</v>
      </c>
    </row>
    <row r="3985" spans="1:8" ht="29.1" customHeight="1" x14ac:dyDescent="0.25">
      <c r="A3985" s="13" t="s">
        <v>6679</v>
      </c>
      <c r="B3985" s="14" t="s">
        <v>6680</v>
      </c>
      <c r="C3985" s="66" t="s">
        <v>17</v>
      </c>
      <c r="D3985" s="66"/>
      <c r="E3985" s="13" t="s">
        <v>25</v>
      </c>
      <c r="F3985" s="15">
        <v>1</v>
      </c>
      <c r="G3985" s="16">
        <v>0.01</v>
      </c>
      <c r="H3985" s="16">
        <f t="shared" si="36"/>
        <v>0.01</v>
      </c>
    </row>
    <row r="3986" spans="1:8" ht="21" customHeight="1" x14ac:dyDescent="0.25">
      <c r="A3986" s="13" t="s">
        <v>3758</v>
      </c>
      <c r="B3986" s="14" t="s">
        <v>3759</v>
      </c>
      <c r="C3986" s="66" t="s">
        <v>17</v>
      </c>
      <c r="D3986" s="66"/>
      <c r="E3986" s="13" t="s">
        <v>25</v>
      </c>
      <c r="F3986" s="15">
        <v>1</v>
      </c>
      <c r="G3986" s="16">
        <v>0.08</v>
      </c>
      <c r="H3986" s="16">
        <f t="shared" si="36"/>
        <v>0.08</v>
      </c>
    </row>
    <row r="3987" spans="1:8" ht="21" customHeight="1" x14ac:dyDescent="0.25">
      <c r="A3987" s="13" t="s">
        <v>3804</v>
      </c>
      <c r="B3987" s="14" t="s">
        <v>3805</v>
      </c>
      <c r="C3987" s="66" t="s">
        <v>17</v>
      </c>
      <c r="D3987" s="66"/>
      <c r="E3987" s="13" t="s">
        <v>25</v>
      </c>
      <c r="F3987" s="15">
        <v>1</v>
      </c>
      <c r="G3987" s="16">
        <v>0.85</v>
      </c>
      <c r="H3987" s="16">
        <f t="shared" si="36"/>
        <v>0.85</v>
      </c>
    </row>
    <row r="3988" spans="1:8" ht="15" customHeight="1" x14ac:dyDescent="0.25">
      <c r="A3988" s="8"/>
      <c r="B3988" s="8"/>
      <c r="C3988" s="8"/>
      <c r="D3988" s="8"/>
      <c r="E3988" s="8"/>
      <c r="F3988" s="67" t="s">
        <v>3736</v>
      </c>
      <c r="G3988" s="67"/>
      <c r="H3988" s="17">
        <f>SUM(H3982:H3987)</f>
        <v>7.7799999999999985</v>
      </c>
    </row>
    <row r="3989" spans="1:8" ht="15" customHeight="1" x14ac:dyDescent="0.25">
      <c r="A3989" s="64" t="s">
        <v>3737</v>
      </c>
      <c r="B3989" s="64"/>
      <c r="C3989" s="65" t="s">
        <v>3</v>
      </c>
      <c r="D3989" s="65"/>
      <c r="E3989" s="12" t="s">
        <v>4</v>
      </c>
      <c r="F3989" s="12" t="s">
        <v>3725</v>
      </c>
      <c r="G3989" s="12" t="s">
        <v>3726</v>
      </c>
      <c r="H3989" s="12" t="s">
        <v>3727</v>
      </c>
    </row>
    <row r="3990" spans="1:8" ht="15" customHeight="1" x14ac:dyDescent="0.25">
      <c r="A3990" s="13" t="s">
        <v>7184</v>
      </c>
      <c r="B3990" s="14" t="s">
        <v>7185</v>
      </c>
      <c r="C3990" s="66" t="s">
        <v>17</v>
      </c>
      <c r="D3990" s="66"/>
      <c r="E3990" s="13" t="s">
        <v>25</v>
      </c>
      <c r="F3990" s="15">
        <v>1</v>
      </c>
      <c r="G3990" s="16">
        <v>29.16</v>
      </c>
      <c r="H3990" s="16">
        <f>TRUNC(TRUNC(F3990,8)*G3990,2)</f>
        <v>29.16</v>
      </c>
    </row>
    <row r="3991" spans="1:8" ht="15" customHeight="1" x14ac:dyDescent="0.25">
      <c r="A3991" s="8"/>
      <c r="B3991" s="8"/>
      <c r="C3991" s="8"/>
      <c r="D3991" s="8"/>
      <c r="E3991" s="8"/>
      <c r="F3991" s="67" t="s">
        <v>3740</v>
      </c>
      <c r="G3991" s="67"/>
      <c r="H3991" s="17">
        <f>SUM(H3990:H3990)</f>
        <v>29.16</v>
      </c>
    </row>
    <row r="3992" spans="1:8" ht="15" customHeight="1" x14ac:dyDescent="0.25">
      <c r="A3992" s="64" t="s">
        <v>3741</v>
      </c>
      <c r="B3992" s="64"/>
      <c r="C3992" s="65" t="s">
        <v>3</v>
      </c>
      <c r="D3992" s="65"/>
      <c r="E3992" s="12" t="s">
        <v>4</v>
      </c>
      <c r="F3992" s="12" t="s">
        <v>3725</v>
      </c>
      <c r="G3992" s="12" t="s">
        <v>3726</v>
      </c>
      <c r="H3992" s="12" t="s">
        <v>3727</v>
      </c>
    </row>
    <row r="3993" spans="1:8" ht="21" customHeight="1" x14ac:dyDescent="0.25">
      <c r="A3993" s="13" t="s">
        <v>7686</v>
      </c>
      <c r="B3993" s="14" t="s">
        <v>7687</v>
      </c>
      <c r="C3993" s="66" t="s">
        <v>17</v>
      </c>
      <c r="D3993" s="66"/>
      <c r="E3993" s="13" t="s">
        <v>25</v>
      </c>
      <c r="F3993" s="15">
        <v>1</v>
      </c>
      <c r="G3993" s="16">
        <v>0.47</v>
      </c>
      <c r="H3993" s="16">
        <f>TRUNC(TRUNC(F3993,8)*G3993,2)</f>
        <v>0.47</v>
      </c>
    </row>
    <row r="3994" spans="1:8" ht="15" customHeight="1" x14ac:dyDescent="0.25">
      <c r="A3994" s="8"/>
      <c r="B3994" s="8"/>
      <c r="C3994" s="8"/>
      <c r="D3994" s="8"/>
      <c r="E3994" s="8"/>
      <c r="F3994" s="67" t="s">
        <v>3744</v>
      </c>
      <c r="G3994" s="67"/>
      <c r="H3994" s="17">
        <f>SUM(H3993:H3993)</f>
        <v>0.47</v>
      </c>
    </row>
    <row r="3995" spans="1:8" ht="15" customHeight="1" x14ac:dyDescent="0.25">
      <c r="A3995" s="8"/>
      <c r="B3995" s="8"/>
      <c r="C3995" s="8"/>
      <c r="D3995" s="8"/>
      <c r="E3995" s="8"/>
      <c r="F3995" s="68" t="s">
        <v>3745</v>
      </c>
      <c r="G3995" s="68"/>
      <c r="H3995" s="4">
        <f>ROUND(SUM(H3988,H3991,H3994),2)</f>
        <v>37.409999999999997</v>
      </c>
    </row>
    <row r="3996" spans="1:8" ht="9.9499999999999993" customHeight="1" x14ac:dyDescent="0.25">
      <c r="A3996" s="8"/>
      <c r="B3996" s="8"/>
      <c r="C3996" s="8"/>
      <c r="D3996" s="8"/>
      <c r="E3996" s="8"/>
      <c r="F3996" s="62"/>
      <c r="G3996" s="62"/>
      <c r="H3996" s="62"/>
    </row>
    <row r="3997" spans="1:8" ht="20.100000000000001" customHeight="1" x14ac:dyDescent="0.25">
      <c r="A3997" s="63" t="s">
        <v>7688</v>
      </c>
      <c r="B3997" s="63"/>
      <c r="C3997" s="63"/>
      <c r="D3997" s="63"/>
      <c r="E3997" s="63"/>
      <c r="F3997" s="63"/>
      <c r="G3997" s="63"/>
      <c r="H3997" s="63"/>
    </row>
    <row r="3998" spans="1:8" ht="15" customHeight="1" x14ac:dyDescent="0.25">
      <c r="A3998" s="64" t="s">
        <v>3724</v>
      </c>
      <c r="B3998" s="64"/>
      <c r="C3998" s="65" t="s">
        <v>3</v>
      </c>
      <c r="D3998" s="65"/>
      <c r="E3998" s="12" t="s">
        <v>4</v>
      </c>
      <c r="F3998" s="12" t="s">
        <v>3725</v>
      </c>
      <c r="G3998" s="12" t="s">
        <v>3726</v>
      </c>
      <c r="H3998" s="12" t="s">
        <v>3727</v>
      </c>
    </row>
    <row r="3999" spans="1:8" ht="21" customHeight="1" x14ac:dyDescent="0.25">
      <c r="A3999" s="13" t="s">
        <v>3798</v>
      </c>
      <c r="B3999" s="14" t="s">
        <v>3799</v>
      </c>
      <c r="C3999" s="66" t="s">
        <v>17</v>
      </c>
      <c r="D3999" s="66"/>
      <c r="E3999" s="13" t="s">
        <v>25</v>
      </c>
      <c r="F3999" s="15">
        <v>1</v>
      </c>
      <c r="G3999" s="16">
        <v>4.5199999999999996</v>
      </c>
      <c r="H3999" s="16">
        <f t="shared" ref="H3999:H4004" si="37">TRUNC(TRUNC(F3999,8)*G3999,2)</f>
        <v>4.5199999999999996</v>
      </c>
    </row>
    <row r="4000" spans="1:8" ht="21" customHeight="1" x14ac:dyDescent="0.25">
      <c r="A4000" s="13" t="s">
        <v>6677</v>
      </c>
      <c r="B4000" s="14" t="s">
        <v>6678</v>
      </c>
      <c r="C4000" s="66" t="s">
        <v>17</v>
      </c>
      <c r="D4000" s="66"/>
      <c r="E4000" s="13" t="s">
        <v>25</v>
      </c>
      <c r="F4000" s="15">
        <v>1</v>
      </c>
      <c r="G4000" s="16">
        <v>0.89</v>
      </c>
      <c r="H4000" s="16">
        <f t="shared" si="37"/>
        <v>0.89</v>
      </c>
    </row>
    <row r="4001" spans="1:8" ht="21" customHeight="1" x14ac:dyDescent="0.25">
      <c r="A4001" s="13" t="s">
        <v>3754</v>
      </c>
      <c r="B4001" s="14" t="s">
        <v>3755</v>
      </c>
      <c r="C4001" s="66" t="s">
        <v>17</v>
      </c>
      <c r="D4001" s="66"/>
      <c r="E4001" s="13" t="s">
        <v>25</v>
      </c>
      <c r="F4001" s="15">
        <v>1</v>
      </c>
      <c r="G4001" s="16">
        <v>1.43</v>
      </c>
      <c r="H4001" s="16">
        <f t="shared" si="37"/>
        <v>1.43</v>
      </c>
    </row>
    <row r="4002" spans="1:8" ht="29.1" customHeight="1" x14ac:dyDescent="0.25">
      <c r="A4002" s="13" t="s">
        <v>6679</v>
      </c>
      <c r="B4002" s="14" t="s">
        <v>6680</v>
      </c>
      <c r="C4002" s="66" t="s">
        <v>17</v>
      </c>
      <c r="D4002" s="66"/>
      <c r="E4002" s="13" t="s">
        <v>25</v>
      </c>
      <c r="F4002" s="15">
        <v>1</v>
      </c>
      <c r="G4002" s="16">
        <v>0.01</v>
      </c>
      <c r="H4002" s="16">
        <f t="shared" si="37"/>
        <v>0.01</v>
      </c>
    </row>
    <row r="4003" spans="1:8" ht="21" customHeight="1" x14ac:dyDescent="0.25">
      <c r="A4003" s="13" t="s">
        <v>3758</v>
      </c>
      <c r="B4003" s="14" t="s">
        <v>3759</v>
      </c>
      <c r="C4003" s="66" t="s">
        <v>17</v>
      </c>
      <c r="D4003" s="66"/>
      <c r="E4003" s="13" t="s">
        <v>25</v>
      </c>
      <c r="F4003" s="15">
        <v>1</v>
      </c>
      <c r="G4003" s="16">
        <v>0.08</v>
      </c>
      <c r="H4003" s="16">
        <f t="shared" si="37"/>
        <v>0.08</v>
      </c>
    </row>
    <row r="4004" spans="1:8" ht="21" customHeight="1" x14ac:dyDescent="0.25">
      <c r="A4004" s="13" t="s">
        <v>3804</v>
      </c>
      <c r="B4004" s="14" t="s">
        <v>3805</v>
      </c>
      <c r="C4004" s="66" t="s">
        <v>17</v>
      </c>
      <c r="D4004" s="66"/>
      <c r="E4004" s="13" t="s">
        <v>25</v>
      </c>
      <c r="F4004" s="15">
        <v>1</v>
      </c>
      <c r="G4004" s="16">
        <v>0.85</v>
      </c>
      <c r="H4004" s="16">
        <f t="shared" si="37"/>
        <v>0.85</v>
      </c>
    </row>
    <row r="4005" spans="1:8" ht="15" customHeight="1" x14ac:dyDescent="0.25">
      <c r="A4005" s="8"/>
      <c r="B4005" s="8"/>
      <c r="C4005" s="8"/>
      <c r="D4005" s="8"/>
      <c r="E4005" s="8"/>
      <c r="F4005" s="67" t="s">
        <v>3736</v>
      </c>
      <c r="G4005" s="67"/>
      <c r="H4005" s="17">
        <f>SUM(H3999:H4004)</f>
        <v>7.7799999999999985</v>
      </c>
    </row>
    <row r="4006" spans="1:8" ht="15" customHeight="1" x14ac:dyDescent="0.25">
      <c r="A4006" s="64" t="s">
        <v>3737</v>
      </c>
      <c r="B4006" s="64"/>
      <c r="C4006" s="65" t="s">
        <v>3</v>
      </c>
      <c r="D4006" s="65"/>
      <c r="E4006" s="12" t="s">
        <v>4</v>
      </c>
      <c r="F4006" s="12" t="s">
        <v>3725</v>
      </c>
      <c r="G4006" s="12" t="s">
        <v>3726</v>
      </c>
      <c r="H4006" s="12" t="s">
        <v>3727</v>
      </c>
    </row>
    <row r="4007" spans="1:8" ht="15" customHeight="1" x14ac:dyDescent="0.25">
      <c r="A4007" s="13" t="s">
        <v>7187</v>
      </c>
      <c r="B4007" s="14" t="s">
        <v>7188</v>
      </c>
      <c r="C4007" s="66" t="s">
        <v>17</v>
      </c>
      <c r="D4007" s="66"/>
      <c r="E4007" s="13" t="s">
        <v>25</v>
      </c>
      <c r="F4007" s="15">
        <v>1</v>
      </c>
      <c r="G4007" s="16">
        <v>42.59</v>
      </c>
      <c r="H4007" s="16">
        <f>TRUNC(TRUNC(F4007,8)*G4007,2)</f>
        <v>42.59</v>
      </c>
    </row>
    <row r="4008" spans="1:8" ht="15" customHeight="1" x14ac:dyDescent="0.25">
      <c r="A4008" s="8"/>
      <c r="B4008" s="8"/>
      <c r="C4008" s="8"/>
      <c r="D4008" s="8"/>
      <c r="E4008" s="8"/>
      <c r="F4008" s="67" t="s">
        <v>3740</v>
      </c>
      <c r="G4008" s="67"/>
      <c r="H4008" s="17">
        <f>SUM(H4007:H4007)</f>
        <v>42.59</v>
      </c>
    </row>
    <row r="4009" spans="1:8" ht="15" customHeight="1" x14ac:dyDescent="0.25">
      <c r="A4009" s="64" t="s">
        <v>3741</v>
      </c>
      <c r="B4009" s="64"/>
      <c r="C4009" s="65" t="s">
        <v>3</v>
      </c>
      <c r="D4009" s="65"/>
      <c r="E4009" s="12" t="s">
        <v>4</v>
      </c>
      <c r="F4009" s="12" t="s">
        <v>3725</v>
      </c>
      <c r="G4009" s="12" t="s">
        <v>3726</v>
      </c>
      <c r="H4009" s="12" t="s">
        <v>3727</v>
      </c>
    </row>
    <row r="4010" spans="1:8" ht="21" customHeight="1" x14ac:dyDescent="0.25">
      <c r="A4010" s="13" t="s">
        <v>7689</v>
      </c>
      <c r="B4010" s="14" t="s">
        <v>7690</v>
      </c>
      <c r="C4010" s="66" t="s">
        <v>17</v>
      </c>
      <c r="D4010" s="66"/>
      <c r="E4010" s="13" t="s">
        <v>25</v>
      </c>
      <c r="F4010" s="15">
        <v>1</v>
      </c>
      <c r="G4010" s="16">
        <v>0.69</v>
      </c>
      <c r="H4010" s="16">
        <f>TRUNC(TRUNC(F4010,8)*G4010,2)</f>
        <v>0.69</v>
      </c>
    </row>
    <row r="4011" spans="1:8" ht="15" customHeight="1" x14ac:dyDescent="0.25">
      <c r="A4011" s="8"/>
      <c r="B4011" s="8"/>
      <c r="C4011" s="8"/>
      <c r="D4011" s="8"/>
      <c r="E4011" s="8"/>
      <c r="F4011" s="67" t="s">
        <v>3744</v>
      </c>
      <c r="G4011" s="67"/>
      <c r="H4011" s="17">
        <f>SUM(H4010:H4010)</f>
        <v>0.69</v>
      </c>
    </row>
    <row r="4012" spans="1:8" ht="15" customHeight="1" x14ac:dyDescent="0.25">
      <c r="A4012" s="8"/>
      <c r="B4012" s="8"/>
      <c r="C4012" s="8"/>
      <c r="D4012" s="8"/>
      <c r="E4012" s="8"/>
      <c r="F4012" s="68" t="s">
        <v>3745</v>
      </c>
      <c r="G4012" s="68"/>
      <c r="H4012" s="4">
        <f>ROUND(SUM(H4005,H4008,H4011),2)</f>
        <v>51.06</v>
      </c>
    </row>
    <row r="4013" spans="1:8" ht="9.9499999999999993" customHeight="1" x14ac:dyDescent="0.25">
      <c r="A4013" s="8"/>
      <c r="B4013" s="8"/>
      <c r="C4013" s="8"/>
      <c r="D4013" s="8"/>
      <c r="E4013" s="8"/>
      <c r="F4013" s="62"/>
      <c r="G4013" s="62"/>
      <c r="H4013" s="62"/>
    </row>
    <row r="4014" spans="1:8" ht="20.100000000000001" customHeight="1" x14ac:dyDescent="0.25">
      <c r="A4014" s="63" t="s">
        <v>7691</v>
      </c>
      <c r="B4014" s="63"/>
      <c r="C4014" s="63"/>
      <c r="D4014" s="63"/>
      <c r="E4014" s="63"/>
      <c r="F4014" s="63"/>
      <c r="G4014" s="63"/>
      <c r="H4014" s="63"/>
    </row>
    <row r="4015" spans="1:8" ht="15" customHeight="1" x14ac:dyDescent="0.25">
      <c r="A4015" s="64" t="s">
        <v>3724</v>
      </c>
      <c r="B4015" s="64"/>
      <c r="C4015" s="65" t="s">
        <v>3</v>
      </c>
      <c r="D4015" s="65"/>
      <c r="E4015" s="12" t="s">
        <v>4</v>
      </c>
      <c r="F4015" s="12" t="s">
        <v>3725</v>
      </c>
      <c r="G4015" s="12" t="s">
        <v>3726</v>
      </c>
      <c r="H4015" s="12" t="s">
        <v>3727</v>
      </c>
    </row>
    <row r="4016" spans="1:8" ht="21" customHeight="1" x14ac:dyDescent="0.25">
      <c r="A4016" s="13" t="s">
        <v>3798</v>
      </c>
      <c r="B4016" s="14" t="s">
        <v>3799</v>
      </c>
      <c r="C4016" s="66" t="s">
        <v>17</v>
      </c>
      <c r="D4016" s="66"/>
      <c r="E4016" s="13" t="s">
        <v>25</v>
      </c>
      <c r="F4016" s="15">
        <v>1</v>
      </c>
      <c r="G4016" s="16">
        <v>4.5199999999999996</v>
      </c>
      <c r="H4016" s="16">
        <f t="shared" ref="H4016:H4021" si="38">TRUNC(TRUNC(F4016,8)*G4016,2)</f>
        <v>4.5199999999999996</v>
      </c>
    </row>
    <row r="4017" spans="1:8" ht="21" customHeight="1" x14ac:dyDescent="0.25">
      <c r="A4017" s="13" t="s">
        <v>6677</v>
      </c>
      <c r="B4017" s="14" t="s">
        <v>6678</v>
      </c>
      <c r="C4017" s="66" t="s">
        <v>17</v>
      </c>
      <c r="D4017" s="66"/>
      <c r="E4017" s="13" t="s">
        <v>25</v>
      </c>
      <c r="F4017" s="15">
        <v>1</v>
      </c>
      <c r="G4017" s="16">
        <v>0.89</v>
      </c>
      <c r="H4017" s="16">
        <f t="shared" si="38"/>
        <v>0.89</v>
      </c>
    </row>
    <row r="4018" spans="1:8" ht="21" customHeight="1" x14ac:dyDescent="0.25">
      <c r="A4018" s="13" t="s">
        <v>3754</v>
      </c>
      <c r="B4018" s="14" t="s">
        <v>3755</v>
      </c>
      <c r="C4018" s="66" t="s">
        <v>17</v>
      </c>
      <c r="D4018" s="66"/>
      <c r="E4018" s="13" t="s">
        <v>25</v>
      </c>
      <c r="F4018" s="15">
        <v>1</v>
      </c>
      <c r="G4018" s="16">
        <v>1.43</v>
      </c>
      <c r="H4018" s="16">
        <f t="shared" si="38"/>
        <v>1.43</v>
      </c>
    </row>
    <row r="4019" spans="1:8" ht="29.1" customHeight="1" x14ac:dyDescent="0.25">
      <c r="A4019" s="13" t="s">
        <v>6679</v>
      </c>
      <c r="B4019" s="14" t="s">
        <v>6680</v>
      </c>
      <c r="C4019" s="66" t="s">
        <v>17</v>
      </c>
      <c r="D4019" s="66"/>
      <c r="E4019" s="13" t="s">
        <v>25</v>
      </c>
      <c r="F4019" s="15">
        <v>1</v>
      </c>
      <c r="G4019" s="16">
        <v>0.01</v>
      </c>
      <c r="H4019" s="16">
        <f t="shared" si="38"/>
        <v>0.01</v>
      </c>
    </row>
    <row r="4020" spans="1:8" ht="21" customHeight="1" x14ac:dyDescent="0.25">
      <c r="A4020" s="13" t="s">
        <v>3758</v>
      </c>
      <c r="B4020" s="14" t="s">
        <v>3759</v>
      </c>
      <c r="C4020" s="66" t="s">
        <v>17</v>
      </c>
      <c r="D4020" s="66"/>
      <c r="E4020" s="13" t="s">
        <v>25</v>
      </c>
      <c r="F4020" s="15">
        <v>1</v>
      </c>
      <c r="G4020" s="16">
        <v>0.08</v>
      </c>
      <c r="H4020" s="16">
        <f t="shared" si="38"/>
        <v>0.08</v>
      </c>
    </row>
    <row r="4021" spans="1:8" ht="21" customHeight="1" x14ac:dyDescent="0.25">
      <c r="A4021" s="13" t="s">
        <v>3804</v>
      </c>
      <c r="B4021" s="14" t="s">
        <v>3805</v>
      </c>
      <c r="C4021" s="66" t="s">
        <v>17</v>
      </c>
      <c r="D4021" s="66"/>
      <c r="E4021" s="13" t="s">
        <v>25</v>
      </c>
      <c r="F4021" s="15">
        <v>1</v>
      </c>
      <c r="G4021" s="16">
        <v>0.85</v>
      </c>
      <c r="H4021" s="16">
        <f t="shared" si="38"/>
        <v>0.85</v>
      </c>
    </row>
    <row r="4022" spans="1:8" ht="15" customHeight="1" x14ac:dyDescent="0.25">
      <c r="A4022" s="8"/>
      <c r="B4022" s="8"/>
      <c r="C4022" s="8"/>
      <c r="D4022" s="8"/>
      <c r="E4022" s="8"/>
      <c r="F4022" s="67" t="s">
        <v>3736</v>
      </c>
      <c r="G4022" s="67"/>
      <c r="H4022" s="17">
        <f>SUM(H4016:H4021)</f>
        <v>7.7799999999999985</v>
      </c>
    </row>
    <row r="4023" spans="1:8" ht="15" customHeight="1" x14ac:dyDescent="0.25">
      <c r="A4023" s="64" t="s">
        <v>3737</v>
      </c>
      <c r="B4023" s="64"/>
      <c r="C4023" s="65" t="s">
        <v>3</v>
      </c>
      <c r="D4023" s="65"/>
      <c r="E4023" s="12" t="s">
        <v>4</v>
      </c>
      <c r="F4023" s="12" t="s">
        <v>3725</v>
      </c>
      <c r="G4023" s="12" t="s">
        <v>3726</v>
      </c>
      <c r="H4023" s="12" t="s">
        <v>3727</v>
      </c>
    </row>
    <row r="4024" spans="1:8" ht="15" customHeight="1" x14ac:dyDescent="0.25">
      <c r="A4024" s="13" t="s">
        <v>7190</v>
      </c>
      <c r="B4024" s="14" t="s">
        <v>7191</v>
      </c>
      <c r="C4024" s="66" t="s">
        <v>17</v>
      </c>
      <c r="D4024" s="66"/>
      <c r="E4024" s="13" t="s">
        <v>25</v>
      </c>
      <c r="F4024" s="15">
        <v>1</v>
      </c>
      <c r="G4024" s="16">
        <v>50.52</v>
      </c>
      <c r="H4024" s="16">
        <f>TRUNC(TRUNC(F4024,8)*G4024,2)</f>
        <v>50.52</v>
      </c>
    </row>
    <row r="4025" spans="1:8" ht="15" customHeight="1" x14ac:dyDescent="0.25">
      <c r="A4025" s="8"/>
      <c r="B4025" s="8"/>
      <c r="C4025" s="8"/>
      <c r="D4025" s="8"/>
      <c r="E4025" s="8"/>
      <c r="F4025" s="67" t="s">
        <v>3740</v>
      </c>
      <c r="G4025" s="67"/>
      <c r="H4025" s="17">
        <f>SUM(H4024:H4024)</f>
        <v>50.52</v>
      </c>
    </row>
    <row r="4026" spans="1:8" ht="15" customHeight="1" x14ac:dyDescent="0.25">
      <c r="A4026" s="64" t="s">
        <v>3741</v>
      </c>
      <c r="B4026" s="64"/>
      <c r="C4026" s="65" t="s">
        <v>3</v>
      </c>
      <c r="D4026" s="65"/>
      <c r="E4026" s="12" t="s">
        <v>4</v>
      </c>
      <c r="F4026" s="12" t="s">
        <v>3725</v>
      </c>
      <c r="G4026" s="12" t="s">
        <v>3726</v>
      </c>
      <c r="H4026" s="12" t="s">
        <v>3727</v>
      </c>
    </row>
    <row r="4027" spans="1:8" ht="29.1" customHeight="1" x14ac:dyDescent="0.25">
      <c r="A4027" s="13" t="s">
        <v>7692</v>
      </c>
      <c r="B4027" s="14" t="s">
        <v>7693</v>
      </c>
      <c r="C4027" s="66" t="s">
        <v>17</v>
      </c>
      <c r="D4027" s="66"/>
      <c r="E4027" s="13" t="s">
        <v>25</v>
      </c>
      <c r="F4027" s="15">
        <v>1</v>
      </c>
      <c r="G4027" s="16">
        <v>0.41</v>
      </c>
      <c r="H4027" s="16">
        <f>TRUNC(TRUNC(F4027,8)*G4027,2)</f>
        <v>0.41</v>
      </c>
    </row>
    <row r="4028" spans="1:8" ht="15" customHeight="1" x14ac:dyDescent="0.25">
      <c r="A4028" s="8"/>
      <c r="B4028" s="8"/>
      <c r="C4028" s="8"/>
      <c r="D4028" s="8"/>
      <c r="E4028" s="8"/>
      <c r="F4028" s="67" t="s">
        <v>3744</v>
      </c>
      <c r="G4028" s="67"/>
      <c r="H4028" s="17">
        <f>SUM(H4027:H4027)</f>
        <v>0.41</v>
      </c>
    </row>
    <row r="4029" spans="1:8" ht="15" customHeight="1" x14ac:dyDescent="0.25">
      <c r="A4029" s="8"/>
      <c r="B4029" s="8"/>
      <c r="C4029" s="8"/>
      <c r="D4029" s="8"/>
      <c r="E4029" s="8"/>
      <c r="F4029" s="68" t="s">
        <v>3745</v>
      </c>
      <c r="G4029" s="68"/>
      <c r="H4029" s="4">
        <f>ROUND(SUM(H4022,H4025,H4028),2)</f>
        <v>58.71</v>
      </c>
    </row>
    <row r="4030" spans="1:8" ht="9.9499999999999993" customHeight="1" x14ac:dyDescent="0.25">
      <c r="A4030" s="8"/>
      <c r="B4030" s="8"/>
      <c r="C4030" s="8"/>
      <c r="D4030" s="8"/>
      <c r="E4030" s="8"/>
      <c r="F4030" s="62"/>
      <c r="G4030" s="62"/>
      <c r="H4030" s="62"/>
    </row>
    <row r="4031" spans="1:8" ht="20.100000000000001" customHeight="1" x14ac:dyDescent="0.25">
      <c r="A4031" s="63" t="s">
        <v>7694</v>
      </c>
      <c r="B4031" s="63"/>
      <c r="C4031" s="63"/>
      <c r="D4031" s="63"/>
      <c r="E4031" s="63"/>
      <c r="F4031" s="63"/>
      <c r="G4031" s="63"/>
      <c r="H4031" s="63"/>
    </row>
    <row r="4032" spans="1:8" ht="15" customHeight="1" x14ac:dyDescent="0.25">
      <c r="A4032" s="64" t="s">
        <v>3724</v>
      </c>
      <c r="B4032" s="64"/>
      <c r="C4032" s="65" t="s">
        <v>3</v>
      </c>
      <c r="D4032" s="65"/>
      <c r="E4032" s="12" t="s">
        <v>4</v>
      </c>
      <c r="F4032" s="12" t="s">
        <v>3725</v>
      </c>
      <c r="G4032" s="12" t="s">
        <v>3726</v>
      </c>
      <c r="H4032" s="12" t="s">
        <v>3727</v>
      </c>
    </row>
    <row r="4033" spans="1:8" ht="21" customHeight="1" x14ac:dyDescent="0.25">
      <c r="A4033" s="13" t="s">
        <v>3798</v>
      </c>
      <c r="B4033" s="14" t="s">
        <v>3799</v>
      </c>
      <c r="C4033" s="66" t="s">
        <v>17</v>
      </c>
      <c r="D4033" s="66"/>
      <c r="E4033" s="13" t="s">
        <v>25</v>
      </c>
      <c r="F4033" s="15">
        <v>1</v>
      </c>
      <c r="G4033" s="16">
        <v>4.5199999999999996</v>
      </c>
      <c r="H4033" s="16">
        <f t="shared" ref="H4033:H4038" si="39">TRUNC(TRUNC(F4033,8)*G4033,2)</f>
        <v>4.5199999999999996</v>
      </c>
    </row>
    <row r="4034" spans="1:8" ht="21" customHeight="1" x14ac:dyDescent="0.25">
      <c r="A4034" s="13" t="s">
        <v>6677</v>
      </c>
      <c r="B4034" s="14" t="s">
        <v>6678</v>
      </c>
      <c r="C4034" s="66" t="s">
        <v>17</v>
      </c>
      <c r="D4034" s="66"/>
      <c r="E4034" s="13" t="s">
        <v>25</v>
      </c>
      <c r="F4034" s="15">
        <v>1</v>
      </c>
      <c r="G4034" s="16">
        <v>0.89</v>
      </c>
      <c r="H4034" s="16">
        <f t="shared" si="39"/>
        <v>0.89</v>
      </c>
    </row>
    <row r="4035" spans="1:8" ht="21" customHeight="1" x14ac:dyDescent="0.25">
      <c r="A4035" s="13" t="s">
        <v>3754</v>
      </c>
      <c r="B4035" s="14" t="s">
        <v>3755</v>
      </c>
      <c r="C4035" s="66" t="s">
        <v>17</v>
      </c>
      <c r="D4035" s="66"/>
      <c r="E4035" s="13" t="s">
        <v>25</v>
      </c>
      <c r="F4035" s="15">
        <v>1</v>
      </c>
      <c r="G4035" s="16">
        <v>1.43</v>
      </c>
      <c r="H4035" s="16">
        <f t="shared" si="39"/>
        <v>1.43</v>
      </c>
    </row>
    <row r="4036" spans="1:8" ht="29.1" customHeight="1" x14ac:dyDescent="0.25">
      <c r="A4036" s="13" t="s">
        <v>6679</v>
      </c>
      <c r="B4036" s="14" t="s">
        <v>6680</v>
      </c>
      <c r="C4036" s="66" t="s">
        <v>17</v>
      </c>
      <c r="D4036" s="66"/>
      <c r="E4036" s="13" t="s">
        <v>25</v>
      </c>
      <c r="F4036" s="15">
        <v>1</v>
      </c>
      <c r="G4036" s="16">
        <v>0.01</v>
      </c>
      <c r="H4036" s="16">
        <f t="shared" si="39"/>
        <v>0.01</v>
      </c>
    </row>
    <row r="4037" spans="1:8" ht="21" customHeight="1" x14ac:dyDescent="0.25">
      <c r="A4037" s="13" t="s">
        <v>3758</v>
      </c>
      <c r="B4037" s="14" t="s">
        <v>3759</v>
      </c>
      <c r="C4037" s="66" t="s">
        <v>17</v>
      </c>
      <c r="D4037" s="66"/>
      <c r="E4037" s="13" t="s">
        <v>25</v>
      </c>
      <c r="F4037" s="15">
        <v>1</v>
      </c>
      <c r="G4037" s="16">
        <v>0.08</v>
      </c>
      <c r="H4037" s="16">
        <f t="shared" si="39"/>
        <v>0.08</v>
      </c>
    </row>
    <row r="4038" spans="1:8" ht="21" customHeight="1" x14ac:dyDescent="0.25">
      <c r="A4038" s="13" t="s">
        <v>3804</v>
      </c>
      <c r="B4038" s="14" t="s">
        <v>3805</v>
      </c>
      <c r="C4038" s="66" t="s">
        <v>17</v>
      </c>
      <c r="D4038" s="66"/>
      <c r="E4038" s="13" t="s">
        <v>25</v>
      </c>
      <c r="F4038" s="15">
        <v>1</v>
      </c>
      <c r="G4038" s="16">
        <v>0.85</v>
      </c>
      <c r="H4038" s="16">
        <f t="shared" si="39"/>
        <v>0.85</v>
      </c>
    </row>
    <row r="4039" spans="1:8" ht="15" customHeight="1" x14ac:dyDescent="0.25">
      <c r="A4039" s="8"/>
      <c r="B4039" s="8"/>
      <c r="C4039" s="8"/>
      <c r="D4039" s="8"/>
      <c r="E4039" s="8"/>
      <c r="F4039" s="67" t="s">
        <v>3736</v>
      </c>
      <c r="G4039" s="67"/>
      <c r="H4039" s="17">
        <f>SUM(H4033:H4038)</f>
        <v>7.7799999999999985</v>
      </c>
    </row>
    <row r="4040" spans="1:8" ht="15" customHeight="1" x14ac:dyDescent="0.25">
      <c r="A4040" s="64" t="s">
        <v>3737</v>
      </c>
      <c r="B4040" s="64"/>
      <c r="C4040" s="65" t="s">
        <v>3</v>
      </c>
      <c r="D4040" s="65"/>
      <c r="E4040" s="12" t="s">
        <v>4</v>
      </c>
      <c r="F4040" s="12" t="s">
        <v>3725</v>
      </c>
      <c r="G4040" s="12" t="s">
        <v>3726</v>
      </c>
      <c r="H4040" s="12" t="s">
        <v>3727</v>
      </c>
    </row>
    <row r="4041" spans="1:8" ht="21" customHeight="1" x14ac:dyDescent="0.25">
      <c r="A4041" s="13" t="s">
        <v>7193</v>
      </c>
      <c r="B4041" s="14" t="s">
        <v>7194</v>
      </c>
      <c r="C4041" s="66" t="s">
        <v>17</v>
      </c>
      <c r="D4041" s="66"/>
      <c r="E4041" s="13" t="s">
        <v>25</v>
      </c>
      <c r="F4041" s="15">
        <v>1</v>
      </c>
      <c r="G4041" s="16">
        <v>32.61</v>
      </c>
      <c r="H4041" s="16">
        <f>TRUNC(TRUNC(F4041,8)*G4041,2)</f>
        <v>32.61</v>
      </c>
    </row>
    <row r="4042" spans="1:8" ht="15" customHeight="1" x14ac:dyDescent="0.25">
      <c r="A4042" s="8"/>
      <c r="B4042" s="8"/>
      <c r="C4042" s="8"/>
      <c r="D4042" s="8"/>
      <c r="E4042" s="8"/>
      <c r="F4042" s="67" t="s">
        <v>3740</v>
      </c>
      <c r="G4042" s="67"/>
      <c r="H4042" s="17">
        <f>SUM(H4041:H4041)</f>
        <v>32.61</v>
      </c>
    </row>
    <row r="4043" spans="1:8" ht="15" customHeight="1" x14ac:dyDescent="0.25">
      <c r="A4043" s="64" t="s">
        <v>3741</v>
      </c>
      <c r="B4043" s="64"/>
      <c r="C4043" s="65" t="s">
        <v>3</v>
      </c>
      <c r="D4043" s="65"/>
      <c r="E4043" s="12" t="s">
        <v>4</v>
      </c>
      <c r="F4043" s="12" t="s">
        <v>3725</v>
      </c>
      <c r="G4043" s="12" t="s">
        <v>3726</v>
      </c>
      <c r="H4043" s="12" t="s">
        <v>3727</v>
      </c>
    </row>
    <row r="4044" spans="1:8" ht="29.1" customHeight="1" x14ac:dyDescent="0.25">
      <c r="A4044" s="13" t="s">
        <v>7695</v>
      </c>
      <c r="B4044" s="14" t="s">
        <v>7696</v>
      </c>
      <c r="C4044" s="66" t="s">
        <v>17</v>
      </c>
      <c r="D4044" s="66"/>
      <c r="E4044" s="13" t="s">
        <v>25</v>
      </c>
      <c r="F4044" s="15">
        <v>1</v>
      </c>
      <c r="G4044" s="16">
        <v>0.37</v>
      </c>
      <c r="H4044" s="16">
        <f>TRUNC(TRUNC(F4044,8)*G4044,2)</f>
        <v>0.37</v>
      </c>
    </row>
    <row r="4045" spans="1:8" ht="15" customHeight="1" x14ac:dyDescent="0.25">
      <c r="A4045" s="8"/>
      <c r="B4045" s="8"/>
      <c r="C4045" s="8"/>
      <c r="D4045" s="8"/>
      <c r="E4045" s="8"/>
      <c r="F4045" s="67" t="s">
        <v>3744</v>
      </c>
      <c r="G4045" s="67"/>
      <c r="H4045" s="17">
        <f>SUM(H4044:H4044)</f>
        <v>0.37</v>
      </c>
    </row>
    <row r="4046" spans="1:8" ht="15" customHeight="1" x14ac:dyDescent="0.25">
      <c r="A4046" s="8"/>
      <c r="B4046" s="8"/>
      <c r="C4046" s="8"/>
      <c r="D4046" s="8"/>
      <c r="E4046" s="8"/>
      <c r="F4046" s="68" t="s">
        <v>3745</v>
      </c>
      <c r="G4046" s="68"/>
      <c r="H4046" s="4">
        <f>ROUND(SUM(H4039,H4042,H4045),2)</f>
        <v>40.76</v>
      </c>
    </row>
    <row r="4047" spans="1:8" ht="9.9499999999999993" customHeight="1" x14ac:dyDescent="0.25">
      <c r="A4047" s="8"/>
      <c r="B4047" s="8"/>
      <c r="C4047" s="8"/>
      <c r="D4047" s="8"/>
      <c r="E4047" s="8"/>
      <c r="F4047" s="62"/>
      <c r="G4047" s="62"/>
      <c r="H4047" s="62"/>
    </row>
    <row r="4048" spans="1:8" ht="20.100000000000001" customHeight="1" x14ac:dyDescent="0.25">
      <c r="A4048" s="63" t="s">
        <v>7697</v>
      </c>
      <c r="B4048" s="63"/>
      <c r="C4048" s="63"/>
      <c r="D4048" s="63"/>
      <c r="E4048" s="63"/>
      <c r="F4048" s="63"/>
      <c r="G4048" s="63"/>
      <c r="H4048" s="63"/>
    </row>
    <row r="4049" spans="1:8" ht="15" customHeight="1" x14ac:dyDescent="0.25">
      <c r="A4049" s="64" t="s">
        <v>3724</v>
      </c>
      <c r="B4049" s="64"/>
      <c r="C4049" s="65" t="s">
        <v>3</v>
      </c>
      <c r="D4049" s="65"/>
      <c r="E4049" s="12" t="s">
        <v>4</v>
      </c>
      <c r="F4049" s="12" t="s">
        <v>3725</v>
      </c>
      <c r="G4049" s="12" t="s">
        <v>3726</v>
      </c>
      <c r="H4049" s="12" t="s">
        <v>3727</v>
      </c>
    </row>
    <row r="4050" spans="1:8" ht="21" customHeight="1" x14ac:dyDescent="0.25">
      <c r="A4050" s="13" t="s">
        <v>3798</v>
      </c>
      <c r="B4050" s="14" t="s">
        <v>3799</v>
      </c>
      <c r="C4050" s="66" t="s">
        <v>17</v>
      </c>
      <c r="D4050" s="66"/>
      <c r="E4050" s="13" t="s">
        <v>25</v>
      </c>
      <c r="F4050" s="15">
        <v>1</v>
      </c>
      <c r="G4050" s="16">
        <v>4.5199999999999996</v>
      </c>
      <c r="H4050" s="16">
        <f t="shared" ref="H4050:H4055" si="40">TRUNC(TRUNC(F4050,8)*G4050,2)</f>
        <v>4.5199999999999996</v>
      </c>
    </row>
    <row r="4051" spans="1:8" ht="21" customHeight="1" x14ac:dyDescent="0.25">
      <c r="A4051" s="13" t="s">
        <v>6677</v>
      </c>
      <c r="B4051" s="14" t="s">
        <v>6678</v>
      </c>
      <c r="C4051" s="66" t="s">
        <v>17</v>
      </c>
      <c r="D4051" s="66"/>
      <c r="E4051" s="13" t="s">
        <v>25</v>
      </c>
      <c r="F4051" s="15">
        <v>1</v>
      </c>
      <c r="G4051" s="16">
        <v>0.89</v>
      </c>
      <c r="H4051" s="16">
        <f t="shared" si="40"/>
        <v>0.89</v>
      </c>
    </row>
    <row r="4052" spans="1:8" ht="21" customHeight="1" x14ac:dyDescent="0.25">
      <c r="A4052" s="13" t="s">
        <v>3754</v>
      </c>
      <c r="B4052" s="14" t="s">
        <v>3755</v>
      </c>
      <c r="C4052" s="66" t="s">
        <v>17</v>
      </c>
      <c r="D4052" s="66"/>
      <c r="E4052" s="13" t="s">
        <v>25</v>
      </c>
      <c r="F4052" s="15">
        <v>1</v>
      </c>
      <c r="G4052" s="16">
        <v>1.43</v>
      </c>
      <c r="H4052" s="16">
        <f t="shared" si="40"/>
        <v>1.43</v>
      </c>
    </row>
    <row r="4053" spans="1:8" ht="29.1" customHeight="1" x14ac:dyDescent="0.25">
      <c r="A4053" s="13" t="s">
        <v>6679</v>
      </c>
      <c r="B4053" s="14" t="s">
        <v>6680</v>
      </c>
      <c r="C4053" s="66" t="s">
        <v>17</v>
      </c>
      <c r="D4053" s="66"/>
      <c r="E4053" s="13" t="s">
        <v>25</v>
      </c>
      <c r="F4053" s="15">
        <v>1</v>
      </c>
      <c r="G4053" s="16">
        <v>0.01</v>
      </c>
      <c r="H4053" s="16">
        <f t="shared" si="40"/>
        <v>0.01</v>
      </c>
    </row>
    <row r="4054" spans="1:8" ht="21" customHeight="1" x14ac:dyDescent="0.25">
      <c r="A4054" s="13" t="s">
        <v>3758</v>
      </c>
      <c r="B4054" s="14" t="s">
        <v>3759</v>
      </c>
      <c r="C4054" s="66" t="s">
        <v>17</v>
      </c>
      <c r="D4054" s="66"/>
      <c r="E4054" s="13" t="s">
        <v>25</v>
      </c>
      <c r="F4054" s="15">
        <v>1</v>
      </c>
      <c r="G4054" s="16">
        <v>0.08</v>
      </c>
      <c r="H4054" s="16">
        <f t="shared" si="40"/>
        <v>0.08</v>
      </c>
    </row>
    <row r="4055" spans="1:8" ht="21" customHeight="1" x14ac:dyDescent="0.25">
      <c r="A4055" s="13" t="s">
        <v>3804</v>
      </c>
      <c r="B4055" s="14" t="s">
        <v>3805</v>
      </c>
      <c r="C4055" s="66" t="s">
        <v>17</v>
      </c>
      <c r="D4055" s="66"/>
      <c r="E4055" s="13" t="s">
        <v>25</v>
      </c>
      <c r="F4055" s="15">
        <v>1</v>
      </c>
      <c r="G4055" s="16">
        <v>0.85</v>
      </c>
      <c r="H4055" s="16">
        <f t="shared" si="40"/>
        <v>0.85</v>
      </c>
    </row>
    <row r="4056" spans="1:8" ht="15" customHeight="1" x14ac:dyDescent="0.25">
      <c r="A4056" s="8"/>
      <c r="B4056" s="8"/>
      <c r="C4056" s="8"/>
      <c r="D4056" s="8"/>
      <c r="E4056" s="8"/>
      <c r="F4056" s="67" t="s">
        <v>3736</v>
      </c>
      <c r="G4056" s="67"/>
      <c r="H4056" s="17">
        <f>SUM(H4050:H4055)</f>
        <v>7.7799999999999985</v>
      </c>
    </row>
    <row r="4057" spans="1:8" ht="15" customHeight="1" x14ac:dyDescent="0.25">
      <c r="A4057" s="64" t="s">
        <v>3737</v>
      </c>
      <c r="B4057" s="64"/>
      <c r="C4057" s="65" t="s">
        <v>3</v>
      </c>
      <c r="D4057" s="65"/>
      <c r="E4057" s="12" t="s">
        <v>4</v>
      </c>
      <c r="F4057" s="12" t="s">
        <v>3725</v>
      </c>
      <c r="G4057" s="12" t="s">
        <v>3726</v>
      </c>
      <c r="H4057" s="12" t="s">
        <v>3727</v>
      </c>
    </row>
    <row r="4058" spans="1:8" ht="15" customHeight="1" x14ac:dyDescent="0.25">
      <c r="A4058" s="13" t="s">
        <v>7196</v>
      </c>
      <c r="B4058" s="14" t="s">
        <v>7197</v>
      </c>
      <c r="C4058" s="66" t="s">
        <v>17</v>
      </c>
      <c r="D4058" s="66"/>
      <c r="E4058" s="13" t="s">
        <v>25</v>
      </c>
      <c r="F4058" s="15">
        <v>1</v>
      </c>
      <c r="G4058" s="16">
        <v>33.450000000000003</v>
      </c>
      <c r="H4058" s="16">
        <f>TRUNC(TRUNC(F4058,8)*G4058,2)</f>
        <v>33.450000000000003</v>
      </c>
    </row>
    <row r="4059" spans="1:8" ht="15" customHeight="1" x14ac:dyDescent="0.25">
      <c r="A4059" s="8"/>
      <c r="B4059" s="8"/>
      <c r="C4059" s="8"/>
      <c r="D4059" s="8"/>
      <c r="E4059" s="8"/>
      <c r="F4059" s="67" t="s">
        <v>3740</v>
      </c>
      <c r="G4059" s="67"/>
      <c r="H4059" s="17">
        <f>SUM(H4058:H4058)</f>
        <v>33.450000000000003</v>
      </c>
    </row>
    <row r="4060" spans="1:8" ht="15" customHeight="1" x14ac:dyDescent="0.25">
      <c r="A4060" s="64" t="s">
        <v>3741</v>
      </c>
      <c r="B4060" s="64"/>
      <c r="C4060" s="65" t="s">
        <v>3</v>
      </c>
      <c r="D4060" s="65"/>
      <c r="E4060" s="12" t="s">
        <v>4</v>
      </c>
      <c r="F4060" s="12" t="s">
        <v>3725</v>
      </c>
      <c r="G4060" s="12" t="s">
        <v>3726</v>
      </c>
      <c r="H4060" s="12" t="s">
        <v>3727</v>
      </c>
    </row>
    <row r="4061" spans="1:8" ht="21" customHeight="1" x14ac:dyDescent="0.25">
      <c r="A4061" s="13" t="s">
        <v>7698</v>
      </c>
      <c r="B4061" s="14" t="s">
        <v>7699</v>
      </c>
      <c r="C4061" s="66" t="s">
        <v>17</v>
      </c>
      <c r="D4061" s="66"/>
      <c r="E4061" s="13" t="s">
        <v>25</v>
      </c>
      <c r="F4061" s="15">
        <v>1</v>
      </c>
      <c r="G4061" s="16">
        <v>0.27</v>
      </c>
      <c r="H4061" s="16">
        <f>TRUNC(TRUNC(F4061,8)*G4061,2)</f>
        <v>0.27</v>
      </c>
    </row>
    <row r="4062" spans="1:8" ht="15" customHeight="1" x14ac:dyDescent="0.25">
      <c r="A4062" s="8"/>
      <c r="B4062" s="8"/>
      <c r="C4062" s="8"/>
      <c r="D4062" s="8"/>
      <c r="E4062" s="8"/>
      <c r="F4062" s="67" t="s">
        <v>3744</v>
      </c>
      <c r="G4062" s="67"/>
      <c r="H4062" s="17">
        <f>SUM(H4061:H4061)</f>
        <v>0.27</v>
      </c>
    </row>
    <row r="4063" spans="1:8" ht="15" customHeight="1" x14ac:dyDescent="0.25">
      <c r="A4063" s="8"/>
      <c r="B4063" s="8"/>
      <c r="C4063" s="8"/>
      <c r="D4063" s="8"/>
      <c r="E4063" s="8"/>
      <c r="F4063" s="68" t="s">
        <v>3745</v>
      </c>
      <c r="G4063" s="68"/>
      <c r="H4063" s="4">
        <f>ROUND(SUM(H4056,H4059,H4062),2)</f>
        <v>41.5</v>
      </c>
    </row>
    <row r="4064" spans="1:8" ht="9.9499999999999993" customHeight="1" x14ac:dyDescent="0.25">
      <c r="A4064" s="8"/>
      <c r="B4064" s="8"/>
      <c r="C4064" s="8"/>
      <c r="D4064" s="8"/>
      <c r="E4064" s="8"/>
      <c r="F4064" s="62"/>
      <c r="G4064" s="62"/>
      <c r="H4064" s="62"/>
    </row>
    <row r="4065" spans="1:8" ht="20.100000000000001" customHeight="1" x14ac:dyDescent="0.25">
      <c r="A4065" s="63" t="s">
        <v>7700</v>
      </c>
      <c r="B4065" s="63"/>
      <c r="C4065" s="63"/>
      <c r="D4065" s="63"/>
      <c r="E4065" s="63"/>
      <c r="F4065" s="63"/>
      <c r="G4065" s="63"/>
      <c r="H4065" s="63"/>
    </row>
    <row r="4066" spans="1:8" ht="15" customHeight="1" x14ac:dyDescent="0.25">
      <c r="A4066" s="64" t="s">
        <v>3724</v>
      </c>
      <c r="B4066" s="64"/>
      <c r="C4066" s="65" t="s">
        <v>3</v>
      </c>
      <c r="D4066" s="65"/>
      <c r="E4066" s="12" t="s">
        <v>4</v>
      </c>
      <c r="F4066" s="12" t="s">
        <v>3725</v>
      </c>
      <c r="G4066" s="12" t="s">
        <v>3726</v>
      </c>
      <c r="H4066" s="12" t="s">
        <v>3727</v>
      </c>
    </row>
    <row r="4067" spans="1:8" ht="21" customHeight="1" x14ac:dyDescent="0.25">
      <c r="A4067" s="13" t="s">
        <v>3798</v>
      </c>
      <c r="B4067" s="14" t="s">
        <v>3799</v>
      </c>
      <c r="C4067" s="66" t="s">
        <v>17</v>
      </c>
      <c r="D4067" s="66"/>
      <c r="E4067" s="13" t="s">
        <v>25</v>
      </c>
      <c r="F4067" s="15">
        <v>1</v>
      </c>
      <c r="G4067" s="16">
        <v>4.5199999999999996</v>
      </c>
      <c r="H4067" s="16">
        <f t="shared" ref="H4067:H4072" si="41">TRUNC(TRUNC(F4067,8)*G4067,2)</f>
        <v>4.5199999999999996</v>
      </c>
    </row>
    <row r="4068" spans="1:8" ht="21" customHeight="1" x14ac:dyDescent="0.25">
      <c r="A4068" s="13" t="s">
        <v>6677</v>
      </c>
      <c r="B4068" s="14" t="s">
        <v>6678</v>
      </c>
      <c r="C4068" s="66" t="s">
        <v>17</v>
      </c>
      <c r="D4068" s="66"/>
      <c r="E4068" s="13" t="s">
        <v>25</v>
      </c>
      <c r="F4068" s="15">
        <v>1</v>
      </c>
      <c r="G4068" s="16">
        <v>0.89</v>
      </c>
      <c r="H4068" s="16">
        <f t="shared" si="41"/>
        <v>0.89</v>
      </c>
    </row>
    <row r="4069" spans="1:8" ht="21" customHeight="1" x14ac:dyDescent="0.25">
      <c r="A4069" s="13" t="s">
        <v>3754</v>
      </c>
      <c r="B4069" s="14" t="s">
        <v>3755</v>
      </c>
      <c r="C4069" s="66" t="s">
        <v>17</v>
      </c>
      <c r="D4069" s="66"/>
      <c r="E4069" s="13" t="s">
        <v>25</v>
      </c>
      <c r="F4069" s="15">
        <v>1</v>
      </c>
      <c r="G4069" s="16">
        <v>1.43</v>
      </c>
      <c r="H4069" s="16">
        <f t="shared" si="41"/>
        <v>1.43</v>
      </c>
    </row>
    <row r="4070" spans="1:8" ht="29.1" customHeight="1" x14ac:dyDescent="0.25">
      <c r="A4070" s="13" t="s">
        <v>6679</v>
      </c>
      <c r="B4070" s="14" t="s">
        <v>6680</v>
      </c>
      <c r="C4070" s="66" t="s">
        <v>17</v>
      </c>
      <c r="D4070" s="66"/>
      <c r="E4070" s="13" t="s">
        <v>25</v>
      </c>
      <c r="F4070" s="15">
        <v>1</v>
      </c>
      <c r="G4070" s="16">
        <v>0.01</v>
      </c>
      <c r="H4070" s="16">
        <f t="shared" si="41"/>
        <v>0.01</v>
      </c>
    </row>
    <row r="4071" spans="1:8" ht="21" customHeight="1" x14ac:dyDescent="0.25">
      <c r="A4071" s="13" t="s">
        <v>3758</v>
      </c>
      <c r="B4071" s="14" t="s">
        <v>3759</v>
      </c>
      <c r="C4071" s="66" t="s">
        <v>17</v>
      </c>
      <c r="D4071" s="66"/>
      <c r="E4071" s="13" t="s">
        <v>25</v>
      </c>
      <c r="F4071" s="15">
        <v>1</v>
      </c>
      <c r="G4071" s="16">
        <v>0.08</v>
      </c>
      <c r="H4071" s="16">
        <f t="shared" si="41"/>
        <v>0.08</v>
      </c>
    </row>
    <row r="4072" spans="1:8" ht="21" customHeight="1" x14ac:dyDescent="0.25">
      <c r="A4072" s="13" t="s">
        <v>3804</v>
      </c>
      <c r="B4072" s="14" t="s">
        <v>3805</v>
      </c>
      <c r="C4072" s="66" t="s">
        <v>17</v>
      </c>
      <c r="D4072" s="66"/>
      <c r="E4072" s="13" t="s">
        <v>25</v>
      </c>
      <c r="F4072" s="15">
        <v>1</v>
      </c>
      <c r="G4072" s="16">
        <v>0.85</v>
      </c>
      <c r="H4072" s="16">
        <f t="shared" si="41"/>
        <v>0.85</v>
      </c>
    </row>
    <row r="4073" spans="1:8" ht="15" customHeight="1" x14ac:dyDescent="0.25">
      <c r="A4073" s="8"/>
      <c r="B4073" s="8"/>
      <c r="C4073" s="8"/>
      <c r="D4073" s="8"/>
      <c r="E4073" s="8"/>
      <c r="F4073" s="67" t="s">
        <v>3736</v>
      </c>
      <c r="G4073" s="67"/>
      <c r="H4073" s="17">
        <f>SUM(H4067:H4072)</f>
        <v>7.7799999999999985</v>
      </c>
    </row>
    <row r="4074" spans="1:8" ht="15" customHeight="1" x14ac:dyDescent="0.25">
      <c r="A4074" s="64" t="s">
        <v>3737</v>
      </c>
      <c r="B4074" s="64"/>
      <c r="C4074" s="65" t="s">
        <v>3</v>
      </c>
      <c r="D4074" s="65"/>
      <c r="E4074" s="12" t="s">
        <v>4</v>
      </c>
      <c r="F4074" s="12" t="s">
        <v>3725</v>
      </c>
      <c r="G4074" s="12" t="s">
        <v>3726</v>
      </c>
      <c r="H4074" s="12" t="s">
        <v>3727</v>
      </c>
    </row>
    <row r="4075" spans="1:8" ht="15" customHeight="1" x14ac:dyDescent="0.25">
      <c r="A4075" s="13" t="s">
        <v>7199</v>
      </c>
      <c r="B4075" s="14" t="s">
        <v>7200</v>
      </c>
      <c r="C4075" s="66" t="s">
        <v>17</v>
      </c>
      <c r="D4075" s="66"/>
      <c r="E4075" s="13" t="s">
        <v>25</v>
      </c>
      <c r="F4075" s="15">
        <v>1</v>
      </c>
      <c r="G4075" s="16">
        <v>33.450000000000003</v>
      </c>
      <c r="H4075" s="16">
        <f>TRUNC(TRUNC(F4075,8)*G4075,2)</f>
        <v>33.450000000000003</v>
      </c>
    </row>
    <row r="4076" spans="1:8" ht="15" customHeight="1" x14ac:dyDescent="0.25">
      <c r="A4076" s="8"/>
      <c r="B4076" s="8"/>
      <c r="C4076" s="8"/>
      <c r="D4076" s="8"/>
      <c r="E4076" s="8"/>
      <c r="F4076" s="67" t="s">
        <v>3740</v>
      </c>
      <c r="G4076" s="67"/>
      <c r="H4076" s="17">
        <f>SUM(H4075:H4075)</f>
        <v>33.450000000000003</v>
      </c>
    </row>
    <row r="4077" spans="1:8" ht="15" customHeight="1" x14ac:dyDescent="0.25">
      <c r="A4077" s="64" t="s">
        <v>3741</v>
      </c>
      <c r="B4077" s="64"/>
      <c r="C4077" s="65" t="s">
        <v>3</v>
      </c>
      <c r="D4077" s="65"/>
      <c r="E4077" s="12" t="s">
        <v>4</v>
      </c>
      <c r="F4077" s="12" t="s">
        <v>3725</v>
      </c>
      <c r="G4077" s="12" t="s">
        <v>3726</v>
      </c>
      <c r="H4077" s="12" t="s">
        <v>3727</v>
      </c>
    </row>
    <row r="4078" spans="1:8" ht="21" customHeight="1" x14ac:dyDescent="0.25">
      <c r="A4078" s="13" t="s">
        <v>7701</v>
      </c>
      <c r="B4078" s="14" t="s">
        <v>7702</v>
      </c>
      <c r="C4078" s="66" t="s">
        <v>17</v>
      </c>
      <c r="D4078" s="66"/>
      <c r="E4078" s="13" t="s">
        <v>25</v>
      </c>
      <c r="F4078" s="15">
        <v>1</v>
      </c>
      <c r="G4078" s="16">
        <v>0.27</v>
      </c>
      <c r="H4078" s="16">
        <f>TRUNC(TRUNC(F4078,8)*G4078,2)</f>
        <v>0.27</v>
      </c>
    </row>
    <row r="4079" spans="1:8" ht="15" customHeight="1" x14ac:dyDescent="0.25">
      <c r="A4079" s="8"/>
      <c r="B4079" s="8"/>
      <c r="C4079" s="8"/>
      <c r="D4079" s="8"/>
      <c r="E4079" s="8"/>
      <c r="F4079" s="67" t="s">
        <v>3744</v>
      </c>
      <c r="G4079" s="67"/>
      <c r="H4079" s="17">
        <f>SUM(H4078:H4078)</f>
        <v>0.27</v>
      </c>
    </row>
    <row r="4080" spans="1:8" ht="15" customHeight="1" x14ac:dyDescent="0.25">
      <c r="A4080" s="8"/>
      <c r="B4080" s="8"/>
      <c r="C4080" s="8"/>
      <c r="D4080" s="8"/>
      <c r="E4080" s="8"/>
      <c r="F4080" s="68" t="s">
        <v>3745</v>
      </c>
      <c r="G4080" s="68"/>
      <c r="H4080" s="4">
        <f>ROUND(SUM(H4073,H4076,H4079),2)</f>
        <v>41.5</v>
      </c>
    </row>
    <row r="4081" spans="1:8" ht="9.9499999999999993" customHeight="1" x14ac:dyDescent="0.25">
      <c r="A4081" s="8"/>
      <c r="B4081" s="8"/>
      <c r="C4081" s="8"/>
      <c r="D4081" s="8"/>
      <c r="E4081" s="8"/>
      <c r="F4081" s="62"/>
      <c r="G4081" s="62"/>
      <c r="H4081" s="62"/>
    </row>
    <row r="4082" spans="1:8" ht="20.100000000000001" customHeight="1" x14ac:dyDescent="0.25">
      <c r="A4082" s="63" t="s">
        <v>7703</v>
      </c>
      <c r="B4082" s="63"/>
      <c r="C4082" s="63"/>
      <c r="D4082" s="63"/>
      <c r="E4082" s="63"/>
      <c r="F4082" s="63"/>
      <c r="G4082" s="63"/>
      <c r="H4082" s="63"/>
    </row>
    <row r="4083" spans="1:8" ht="15" customHeight="1" x14ac:dyDescent="0.25">
      <c r="A4083" s="64" t="s">
        <v>3724</v>
      </c>
      <c r="B4083" s="64"/>
      <c r="C4083" s="65" t="s">
        <v>3</v>
      </c>
      <c r="D4083" s="65"/>
      <c r="E4083" s="12" t="s">
        <v>4</v>
      </c>
      <c r="F4083" s="12" t="s">
        <v>3725</v>
      </c>
      <c r="G4083" s="12" t="s">
        <v>3726</v>
      </c>
      <c r="H4083" s="12" t="s">
        <v>3727</v>
      </c>
    </row>
    <row r="4084" spans="1:8" ht="21" customHeight="1" x14ac:dyDescent="0.25">
      <c r="A4084" s="13" t="s">
        <v>3798</v>
      </c>
      <c r="B4084" s="14" t="s">
        <v>3799</v>
      </c>
      <c r="C4084" s="66" t="s">
        <v>17</v>
      </c>
      <c r="D4084" s="66"/>
      <c r="E4084" s="13" t="s">
        <v>25</v>
      </c>
      <c r="F4084" s="15">
        <v>1</v>
      </c>
      <c r="G4084" s="16">
        <v>4.5199999999999996</v>
      </c>
      <c r="H4084" s="16">
        <f t="shared" ref="H4084:H4089" si="42">TRUNC(TRUNC(F4084,8)*G4084,2)</f>
        <v>4.5199999999999996</v>
      </c>
    </row>
    <row r="4085" spans="1:8" ht="21" customHeight="1" x14ac:dyDescent="0.25">
      <c r="A4085" s="13" t="s">
        <v>6677</v>
      </c>
      <c r="B4085" s="14" t="s">
        <v>6678</v>
      </c>
      <c r="C4085" s="66" t="s">
        <v>17</v>
      </c>
      <c r="D4085" s="66"/>
      <c r="E4085" s="13" t="s">
        <v>25</v>
      </c>
      <c r="F4085" s="15">
        <v>1</v>
      </c>
      <c r="G4085" s="16">
        <v>0.89</v>
      </c>
      <c r="H4085" s="16">
        <f t="shared" si="42"/>
        <v>0.89</v>
      </c>
    </row>
    <row r="4086" spans="1:8" ht="21" customHeight="1" x14ac:dyDescent="0.25">
      <c r="A4086" s="13" t="s">
        <v>3754</v>
      </c>
      <c r="B4086" s="14" t="s">
        <v>3755</v>
      </c>
      <c r="C4086" s="66" t="s">
        <v>17</v>
      </c>
      <c r="D4086" s="66"/>
      <c r="E4086" s="13" t="s">
        <v>25</v>
      </c>
      <c r="F4086" s="15">
        <v>1</v>
      </c>
      <c r="G4086" s="16">
        <v>1.43</v>
      </c>
      <c r="H4086" s="16">
        <f t="shared" si="42"/>
        <v>1.43</v>
      </c>
    </row>
    <row r="4087" spans="1:8" ht="29.1" customHeight="1" x14ac:dyDescent="0.25">
      <c r="A4087" s="13" t="s">
        <v>6679</v>
      </c>
      <c r="B4087" s="14" t="s">
        <v>6680</v>
      </c>
      <c r="C4087" s="66" t="s">
        <v>17</v>
      </c>
      <c r="D4087" s="66"/>
      <c r="E4087" s="13" t="s">
        <v>25</v>
      </c>
      <c r="F4087" s="15">
        <v>1</v>
      </c>
      <c r="G4087" s="16">
        <v>0.01</v>
      </c>
      <c r="H4087" s="16">
        <f t="shared" si="42"/>
        <v>0.01</v>
      </c>
    </row>
    <row r="4088" spans="1:8" ht="21" customHeight="1" x14ac:dyDescent="0.25">
      <c r="A4088" s="13" t="s">
        <v>3758</v>
      </c>
      <c r="B4088" s="14" t="s">
        <v>3759</v>
      </c>
      <c r="C4088" s="66" t="s">
        <v>17</v>
      </c>
      <c r="D4088" s="66"/>
      <c r="E4088" s="13" t="s">
        <v>25</v>
      </c>
      <c r="F4088" s="15">
        <v>1</v>
      </c>
      <c r="G4088" s="16">
        <v>0.08</v>
      </c>
      <c r="H4088" s="16">
        <f t="shared" si="42"/>
        <v>0.08</v>
      </c>
    </row>
    <row r="4089" spans="1:8" ht="21" customHeight="1" x14ac:dyDescent="0.25">
      <c r="A4089" s="13" t="s">
        <v>3804</v>
      </c>
      <c r="B4089" s="14" t="s">
        <v>3805</v>
      </c>
      <c r="C4089" s="66" t="s">
        <v>17</v>
      </c>
      <c r="D4089" s="66"/>
      <c r="E4089" s="13" t="s">
        <v>25</v>
      </c>
      <c r="F4089" s="15">
        <v>1</v>
      </c>
      <c r="G4089" s="16">
        <v>0.85</v>
      </c>
      <c r="H4089" s="16">
        <f t="shared" si="42"/>
        <v>0.85</v>
      </c>
    </row>
    <row r="4090" spans="1:8" ht="15" customHeight="1" x14ac:dyDescent="0.25">
      <c r="A4090" s="8"/>
      <c r="B4090" s="8"/>
      <c r="C4090" s="8"/>
      <c r="D4090" s="8"/>
      <c r="E4090" s="8"/>
      <c r="F4090" s="67" t="s">
        <v>3736</v>
      </c>
      <c r="G4090" s="67"/>
      <c r="H4090" s="17">
        <f>SUM(H4084:H4089)</f>
        <v>7.7799999999999985</v>
      </c>
    </row>
    <row r="4091" spans="1:8" ht="15" customHeight="1" x14ac:dyDescent="0.25">
      <c r="A4091" s="64" t="s">
        <v>3737</v>
      </c>
      <c r="B4091" s="64"/>
      <c r="C4091" s="65" t="s">
        <v>3</v>
      </c>
      <c r="D4091" s="65"/>
      <c r="E4091" s="12" t="s">
        <v>4</v>
      </c>
      <c r="F4091" s="12" t="s">
        <v>3725</v>
      </c>
      <c r="G4091" s="12" t="s">
        <v>3726</v>
      </c>
      <c r="H4091" s="12" t="s">
        <v>3727</v>
      </c>
    </row>
    <row r="4092" spans="1:8" ht="21" customHeight="1" x14ac:dyDescent="0.25">
      <c r="A4092" s="13" t="s">
        <v>7202</v>
      </c>
      <c r="B4092" s="14" t="s">
        <v>7203</v>
      </c>
      <c r="C4092" s="66" t="s">
        <v>17</v>
      </c>
      <c r="D4092" s="66"/>
      <c r="E4092" s="13" t="s">
        <v>25</v>
      </c>
      <c r="F4092" s="15">
        <v>1</v>
      </c>
      <c r="G4092" s="16">
        <v>50.52</v>
      </c>
      <c r="H4092" s="16">
        <f>TRUNC(TRUNC(F4092,8)*G4092,2)</f>
        <v>50.52</v>
      </c>
    </row>
    <row r="4093" spans="1:8" ht="15" customHeight="1" x14ac:dyDescent="0.25">
      <c r="A4093" s="8"/>
      <c r="B4093" s="8"/>
      <c r="C4093" s="8"/>
      <c r="D4093" s="8"/>
      <c r="E4093" s="8"/>
      <c r="F4093" s="67" t="s">
        <v>3740</v>
      </c>
      <c r="G4093" s="67"/>
      <c r="H4093" s="17">
        <f>SUM(H4092:H4092)</f>
        <v>50.52</v>
      </c>
    </row>
    <row r="4094" spans="1:8" ht="15" customHeight="1" x14ac:dyDescent="0.25">
      <c r="A4094" s="64" t="s">
        <v>3741</v>
      </c>
      <c r="B4094" s="64"/>
      <c r="C4094" s="65" t="s">
        <v>3</v>
      </c>
      <c r="D4094" s="65"/>
      <c r="E4094" s="12" t="s">
        <v>4</v>
      </c>
      <c r="F4094" s="12" t="s">
        <v>3725</v>
      </c>
      <c r="G4094" s="12" t="s">
        <v>3726</v>
      </c>
      <c r="H4094" s="12" t="s">
        <v>3727</v>
      </c>
    </row>
    <row r="4095" spans="1:8" ht="29.1" customHeight="1" x14ac:dyDescent="0.25">
      <c r="A4095" s="13" t="s">
        <v>7704</v>
      </c>
      <c r="B4095" s="14" t="s">
        <v>7705</v>
      </c>
      <c r="C4095" s="66" t="s">
        <v>17</v>
      </c>
      <c r="D4095" s="66"/>
      <c r="E4095" s="13" t="s">
        <v>25</v>
      </c>
      <c r="F4095" s="15">
        <v>1</v>
      </c>
      <c r="G4095" s="16">
        <v>0.41</v>
      </c>
      <c r="H4095" s="16">
        <f>TRUNC(TRUNC(F4095,8)*G4095,2)</f>
        <v>0.41</v>
      </c>
    </row>
    <row r="4096" spans="1:8" ht="15" customHeight="1" x14ac:dyDescent="0.25">
      <c r="A4096" s="8"/>
      <c r="B4096" s="8"/>
      <c r="C4096" s="8"/>
      <c r="D4096" s="8"/>
      <c r="E4096" s="8"/>
      <c r="F4096" s="67" t="s">
        <v>3744</v>
      </c>
      <c r="G4096" s="67"/>
      <c r="H4096" s="17">
        <f>SUM(H4095:H4095)</f>
        <v>0.41</v>
      </c>
    </row>
    <row r="4097" spans="1:8" ht="15" customHeight="1" x14ac:dyDescent="0.25">
      <c r="A4097" s="8"/>
      <c r="B4097" s="8"/>
      <c r="C4097" s="8"/>
      <c r="D4097" s="8"/>
      <c r="E4097" s="8"/>
      <c r="F4097" s="68" t="s">
        <v>3745</v>
      </c>
      <c r="G4097" s="68"/>
      <c r="H4097" s="4">
        <f>ROUND(SUM(H4090,H4093,H4096),2)</f>
        <v>58.71</v>
      </c>
    </row>
    <row r="4098" spans="1:8" ht="9.9499999999999993" customHeight="1" x14ac:dyDescent="0.25">
      <c r="A4098" s="8"/>
      <c r="B4098" s="8"/>
      <c r="C4098" s="8"/>
      <c r="D4098" s="8"/>
      <c r="E4098" s="8"/>
      <c r="F4098" s="62"/>
      <c r="G4098" s="62"/>
      <c r="H4098" s="62"/>
    </row>
    <row r="4099" spans="1:8" ht="20.100000000000001" customHeight="1" x14ac:dyDescent="0.25">
      <c r="A4099" s="63" t="s">
        <v>7706</v>
      </c>
      <c r="B4099" s="63"/>
      <c r="C4099" s="63"/>
      <c r="D4099" s="63"/>
      <c r="E4099" s="63"/>
      <c r="F4099" s="63"/>
      <c r="G4099" s="63"/>
      <c r="H4099" s="63"/>
    </row>
    <row r="4100" spans="1:8" ht="15" customHeight="1" x14ac:dyDescent="0.25">
      <c r="A4100" s="64" t="s">
        <v>3724</v>
      </c>
      <c r="B4100" s="64"/>
      <c r="C4100" s="65" t="s">
        <v>3</v>
      </c>
      <c r="D4100" s="65"/>
      <c r="E4100" s="12" t="s">
        <v>4</v>
      </c>
      <c r="F4100" s="12" t="s">
        <v>3725</v>
      </c>
      <c r="G4100" s="12" t="s">
        <v>3726</v>
      </c>
      <c r="H4100" s="12" t="s">
        <v>3727</v>
      </c>
    </row>
    <row r="4101" spans="1:8" ht="21" customHeight="1" x14ac:dyDescent="0.25">
      <c r="A4101" s="13" t="s">
        <v>3798</v>
      </c>
      <c r="B4101" s="14" t="s">
        <v>3799</v>
      </c>
      <c r="C4101" s="66" t="s">
        <v>17</v>
      </c>
      <c r="D4101" s="66"/>
      <c r="E4101" s="13" t="s">
        <v>25</v>
      </c>
      <c r="F4101" s="15">
        <v>1</v>
      </c>
      <c r="G4101" s="16">
        <v>4.5199999999999996</v>
      </c>
      <c r="H4101" s="16">
        <f t="shared" ref="H4101:H4106" si="43">TRUNC(TRUNC(F4101,8)*G4101,2)</f>
        <v>4.5199999999999996</v>
      </c>
    </row>
    <row r="4102" spans="1:8" ht="21" customHeight="1" x14ac:dyDescent="0.25">
      <c r="A4102" s="13" t="s">
        <v>6677</v>
      </c>
      <c r="B4102" s="14" t="s">
        <v>6678</v>
      </c>
      <c r="C4102" s="66" t="s">
        <v>17</v>
      </c>
      <c r="D4102" s="66"/>
      <c r="E4102" s="13" t="s">
        <v>25</v>
      </c>
      <c r="F4102" s="15">
        <v>1</v>
      </c>
      <c r="G4102" s="16">
        <v>0.89</v>
      </c>
      <c r="H4102" s="16">
        <f t="shared" si="43"/>
        <v>0.89</v>
      </c>
    </row>
    <row r="4103" spans="1:8" ht="21" customHeight="1" x14ac:dyDescent="0.25">
      <c r="A4103" s="13" t="s">
        <v>3754</v>
      </c>
      <c r="B4103" s="14" t="s">
        <v>3755</v>
      </c>
      <c r="C4103" s="66" t="s">
        <v>17</v>
      </c>
      <c r="D4103" s="66"/>
      <c r="E4103" s="13" t="s">
        <v>25</v>
      </c>
      <c r="F4103" s="15">
        <v>1</v>
      </c>
      <c r="G4103" s="16">
        <v>1.43</v>
      </c>
      <c r="H4103" s="16">
        <f t="shared" si="43"/>
        <v>1.43</v>
      </c>
    </row>
    <row r="4104" spans="1:8" ht="29.1" customHeight="1" x14ac:dyDescent="0.25">
      <c r="A4104" s="13" t="s">
        <v>6679</v>
      </c>
      <c r="B4104" s="14" t="s">
        <v>6680</v>
      </c>
      <c r="C4104" s="66" t="s">
        <v>17</v>
      </c>
      <c r="D4104" s="66"/>
      <c r="E4104" s="13" t="s">
        <v>25</v>
      </c>
      <c r="F4104" s="15">
        <v>1</v>
      </c>
      <c r="G4104" s="16">
        <v>0.01</v>
      </c>
      <c r="H4104" s="16">
        <f t="shared" si="43"/>
        <v>0.01</v>
      </c>
    </row>
    <row r="4105" spans="1:8" ht="21" customHeight="1" x14ac:dyDescent="0.25">
      <c r="A4105" s="13" t="s">
        <v>3758</v>
      </c>
      <c r="B4105" s="14" t="s">
        <v>3759</v>
      </c>
      <c r="C4105" s="66" t="s">
        <v>17</v>
      </c>
      <c r="D4105" s="66"/>
      <c r="E4105" s="13" t="s">
        <v>25</v>
      </c>
      <c r="F4105" s="15">
        <v>1</v>
      </c>
      <c r="G4105" s="16">
        <v>0.08</v>
      </c>
      <c r="H4105" s="16">
        <f t="shared" si="43"/>
        <v>0.08</v>
      </c>
    </row>
    <row r="4106" spans="1:8" ht="21" customHeight="1" x14ac:dyDescent="0.25">
      <c r="A4106" s="13" t="s">
        <v>3804</v>
      </c>
      <c r="B4106" s="14" t="s">
        <v>3805</v>
      </c>
      <c r="C4106" s="66" t="s">
        <v>17</v>
      </c>
      <c r="D4106" s="66"/>
      <c r="E4106" s="13" t="s">
        <v>25</v>
      </c>
      <c r="F4106" s="15">
        <v>1</v>
      </c>
      <c r="G4106" s="16">
        <v>0.85</v>
      </c>
      <c r="H4106" s="16">
        <f t="shared" si="43"/>
        <v>0.85</v>
      </c>
    </row>
    <row r="4107" spans="1:8" ht="15" customHeight="1" x14ac:dyDescent="0.25">
      <c r="A4107" s="8"/>
      <c r="B4107" s="8"/>
      <c r="C4107" s="8"/>
      <c r="D4107" s="8"/>
      <c r="E4107" s="8"/>
      <c r="F4107" s="67" t="s">
        <v>3736</v>
      </c>
      <c r="G4107" s="67"/>
      <c r="H4107" s="17">
        <f>SUM(H4101:H4106)</f>
        <v>7.7799999999999985</v>
      </c>
    </row>
    <row r="4108" spans="1:8" ht="15" customHeight="1" x14ac:dyDescent="0.25">
      <c r="A4108" s="64" t="s">
        <v>3737</v>
      </c>
      <c r="B4108" s="64"/>
      <c r="C4108" s="65" t="s">
        <v>3</v>
      </c>
      <c r="D4108" s="65"/>
      <c r="E4108" s="12" t="s">
        <v>4</v>
      </c>
      <c r="F4108" s="12" t="s">
        <v>3725</v>
      </c>
      <c r="G4108" s="12" t="s">
        <v>3726</v>
      </c>
      <c r="H4108" s="12" t="s">
        <v>3727</v>
      </c>
    </row>
    <row r="4109" spans="1:8" ht="15" customHeight="1" x14ac:dyDescent="0.25">
      <c r="A4109" s="13" t="s">
        <v>7205</v>
      </c>
      <c r="B4109" s="14" t="s">
        <v>7206</v>
      </c>
      <c r="C4109" s="66" t="s">
        <v>17</v>
      </c>
      <c r="D4109" s="66"/>
      <c r="E4109" s="13" t="s">
        <v>25</v>
      </c>
      <c r="F4109" s="15">
        <v>1</v>
      </c>
      <c r="G4109" s="16">
        <v>28</v>
      </c>
      <c r="H4109" s="16">
        <f>TRUNC(TRUNC(F4109,8)*G4109,2)</f>
        <v>28</v>
      </c>
    </row>
    <row r="4110" spans="1:8" ht="15" customHeight="1" x14ac:dyDescent="0.25">
      <c r="A4110" s="8"/>
      <c r="B4110" s="8"/>
      <c r="C4110" s="8"/>
      <c r="D4110" s="8"/>
      <c r="E4110" s="8"/>
      <c r="F4110" s="67" t="s">
        <v>3740</v>
      </c>
      <c r="G4110" s="67"/>
      <c r="H4110" s="17">
        <f>SUM(H4109:H4109)</f>
        <v>28</v>
      </c>
    </row>
    <row r="4111" spans="1:8" ht="15" customHeight="1" x14ac:dyDescent="0.25">
      <c r="A4111" s="64" t="s">
        <v>3741</v>
      </c>
      <c r="B4111" s="64"/>
      <c r="C4111" s="65" t="s">
        <v>3</v>
      </c>
      <c r="D4111" s="65"/>
      <c r="E4111" s="12" t="s">
        <v>4</v>
      </c>
      <c r="F4111" s="12" t="s">
        <v>3725</v>
      </c>
      <c r="G4111" s="12" t="s">
        <v>3726</v>
      </c>
      <c r="H4111" s="12" t="s">
        <v>3727</v>
      </c>
    </row>
    <row r="4112" spans="1:8" ht="21" customHeight="1" x14ac:dyDescent="0.25">
      <c r="A4112" s="13" t="s">
        <v>7707</v>
      </c>
      <c r="B4112" s="14" t="s">
        <v>7708</v>
      </c>
      <c r="C4112" s="66" t="s">
        <v>17</v>
      </c>
      <c r="D4112" s="66"/>
      <c r="E4112" s="13" t="s">
        <v>25</v>
      </c>
      <c r="F4112" s="15">
        <v>1</v>
      </c>
      <c r="G4112" s="16">
        <v>0.32</v>
      </c>
      <c r="H4112" s="16">
        <f>TRUNC(TRUNC(F4112,8)*G4112,2)</f>
        <v>0.32</v>
      </c>
    </row>
    <row r="4113" spans="1:8" ht="15" customHeight="1" x14ac:dyDescent="0.25">
      <c r="A4113" s="8"/>
      <c r="B4113" s="8"/>
      <c r="C4113" s="8"/>
      <c r="D4113" s="8"/>
      <c r="E4113" s="8"/>
      <c r="F4113" s="67" t="s">
        <v>3744</v>
      </c>
      <c r="G4113" s="67"/>
      <c r="H4113" s="17">
        <f>SUM(H4112:H4112)</f>
        <v>0.32</v>
      </c>
    </row>
    <row r="4114" spans="1:8" ht="15" customHeight="1" x14ac:dyDescent="0.25">
      <c r="A4114" s="8"/>
      <c r="B4114" s="8"/>
      <c r="C4114" s="8"/>
      <c r="D4114" s="8"/>
      <c r="E4114" s="8"/>
      <c r="F4114" s="68" t="s">
        <v>3745</v>
      </c>
      <c r="G4114" s="68"/>
      <c r="H4114" s="4">
        <f>ROUND(SUM(H4107,H4110,H4113),2)</f>
        <v>36.1</v>
      </c>
    </row>
    <row r="4115" spans="1:8" ht="9.9499999999999993" customHeight="1" x14ac:dyDescent="0.25">
      <c r="A4115" s="8"/>
      <c r="B4115" s="8"/>
      <c r="C4115" s="8"/>
      <c r="D4115" s="8"/>
      <c r="E4115" s="8"/>
      <c r="F4115" s="62"/>
      <c r="G4115" s="62"/>
      <c r="H4115" s="62"/>
    </row>
    <row r="4116" spans="1:8" ht="20.100000000000001" customHeight="1" x14ac:dyDescent="0.25">
      <c r="A4116" s="63" t="s">
        <v>7709</v>
      </c>
      <c r="B4116" s="63"/>
      <c r="C4116" s="63"/>
      <c r="D4116" s="63"/>
      <c r="E4116" s="63"/>
      <c r="F4116" s="63"/>
      <c r="G4116" s="63"/>
      <c r="H4116" s="63"/>
    </row>
    <row r="4117" spans="1:8" ht="15" customHeight="1" x14ac:dyDescent="0.25">
      <c r="A4117" s="64" t="s">
        <v>3865</v>
      </c>
      <c r="B4117" s="64"/>
      <c r="C4117" s="65" t="s">
        <v>3</v>
      </c>
      <c r="D4117" s="65"/>
      <c r="E4117" s="12" t="s">
        <v>4</v>
      </c>
      <c r="F4117" s="12" t="s">
        <v>3725</v>
      </c>
      <c r="G4117" s="12" t="s">
        <v>3726</v>
      </c>
      <c r="H4117" s="12" t="s">
        <v>3727</v>
      </c>
    </row>
    <row r="4118" spans="1:8" ht="29.1" customHeight="1" x14ac:dyDescent="0.25">
      <c r="A4118" s="13" t="s">
        <v>3915</v>
      </c>
      <c r="B4118" s="14" t="s">
        <v>3916</v>
      </c>
      <c r="C4118" s="66" t="s">
        <v>17</v>
      </c>
      <c r="D4118" s="66"/>
      <c r="E4118" s="13" t="s">
        <v>3868</v>
      </c>
      <c r="F4118" s="15">
        <v>7.51E-2</v>
      </c>
      <c r="G4118" s="16">
        <v>40.880000000000003</v>
      </c>
      <c r="H4118" s="16">
        <f>TRUNC(TRUNC(F4118,8)*G4118,2)</f>
        <v>3.07</v>
      </c>
    </row>
    <row r="4119" spans="1:8" ht="29.1" customHeight="1" x14ac:dyDescent="0.25">
      <c r="A4119" s="13" t="s">
        <v>3917</v>
      </c>
      <c r="B4119" s="14" t="s">
        <v>3918</v>
      </c>
      <c r="C4119" s="66" t="s">
        <v>17</v>
      </c>
      <c r="D4119" s="66"/>
      <c r="E4119" s="13" t="s">
        <v>3829</v>
      </c>
      <c r="F4119" s="15">
        <v>1.8700000000000001E-2</v>
      </c>
      <c r="G4119" s="16">
        <v>42.43</v>
      </c>
      <c r="H4119" s="16">
        <f>TRUNC(TRUNC(F4119,8)*G4119,2)</f>
        <v>0.79</v>
      </c>
    </row>
    <row r="4120" spans="1:8" ht="18" customHeight="1" x14ac:dyDescent="0.25">
      <c r="A4120" s="8"/>
      <c r="B4120" s="8"/>
      <c r="C4120" s="8"/>
      <c r="D4120" s="8"/>
      <c r="E4120" s="8"/>
      <c r="F4120" s="67" t="s">
        <v>3871</v>
      </c>
      <c r="G4120" s="67"/>
      <c r="H4120" s="17">
        <f>SUM(H4118:H4119)</f>
        <v>3.86</v>
      </c>
    </row>
    <row r="4121" spans="1:8" ht="15" customHeight="1" x14ac:dyDescent="0.25">
      <c r="A4121" s="64" t="s">
        <v>3887</v>
      </c>
      <c r="B4121" s="64"/>
      <c r="C4121" s="65" t="s">
        <v>3</v>
      </c>
      <c r="D4121" s="65"/>
      <c r="E4121" s="12" t="s">
        <v>4</v>
      </c>
      <c r="F4121" s="12" t="s">
        <v>3725</v>
      </c>
      <c r="G4121" s="12" t="s">
        <v>3726</v>
      </c>
      <c r="H4121" s="12" t="s">
        <v>3727</v>
      </c>
    </row>
    <row r="4122" spans="1:8" ht="29.1" customHeight="1" x14ac:dyDescent="0.25">
      <c r="A4122" s="13" t="s">
        <v>7710</v>
      </c>
      <c r="B4122" s="14" t="s">
        <v>7711</v>
      </c>
      <c r="C4122" s="66" t="s">
        <v>17</v>
      </c>
      <c r="D4122" s="66"/>
      <c r="E4122" s="13" t="s">
        <v>72</v>
      </c>
      <c r="F4122" s="15">
        <v>2.1000760000000001</v>
      </c>
      <c r="G4122" s="16">
        <v>28.04</v>
      </c>
      <c r="H4122" s="16">
        <f>TRUNC(TRUNC(F4122,8)*G4122,2)</f>
        <v>58.88</v>
      </c>
    </row>
    <row r="4123" spans="1:8" ht="21" customHeight="1" x14ac:dyDescent="0.25">
      <c r="A4123" s="13" t="s">
        <v>3925</v>
      </c>
      <c r="B4123" s="14" t="s">
        <v>3926</v>
      </c>
      <c r="C4123" s="66" t="s">
        <v>17</v>
      </c>
      <c r="D4123" s="66"/>
      <c r="E4123" s="13" t="s">
        <v>178</v>
      </c>
      <c r="F4123" s="15">
        <v>1.2307999999999999</v>
      </c>
      <c r="G4123" s="16">
        <v>9.6199999999999992</v>
      </c>
      <c r="H4123" s="16">
        <f>TRUNC(TRUNC(F4123,8)*G4123,2)</f>
        <v>11.84</v>
      </c>
    </row>
    <row r="4124" spans="1:8" ht="15" customHeight="1" x14ac:dyDescent="0.25">
      <c r="A4124" s="13" t="s">
        <v>3927</v>
      </c>
      <c r="B4124" s="14" t="s">
        <v>3928</v>
      </c>
      <c r="C4124" s="66" t="s">
        <v>17</v>
      </c>
      <c r="D4124" s="66"/>
      <c r="E4124" s="13" t="s">
        <v>740</v>
      </c>
      <c r="F4124" s="15">
        <v>0.114</v>
      </c>
      <c r="G4124" s="16">
        <v>16.04</v>
      </c>
      <c r="H4124" s="16">
        <f>TRUNC(TRUNC(F4124,8)*G4124,2)</f>
        <v>1.82</v>
      </c>
    </row>
    <row r="4125" spans="1:8" ht="21" customHeight="1" x14ac:dyDescent="0.25">
      <c r="A4125" s="13" t="s">
        <v>3929</v>
      </c>
      <c r="B4125" s="14" t="s">
        <v>3930</v>
      </c>
      <c r="C4125" s="66" t="s">
        <v>17</v>
      </c>
      <c r="D4125" s="66"/>
      <c r="E4125" s="13" t="s">
        <v>178</v>
      </c>
      <c r="F4125" s="15">
        <v>1.6922999999999999</v>
      </c>
      <c r="G4125" s="16">
        <v>6.86</v>
      </c>
      <c r="H4125" s="16">
        <f>TRUNC(TRUNC(F4125,8)*G4125,2)</f>
        <v>11.6</v>
      </c>
    </row>
    <row r="4126" spans="1:8" ht="15" customHeight="1" x14ac:dyDescent="0.25">
      <c r="A4126" s="8"/>
      <c r="B4126" s="8"/>
      <c r="C4126" s="8"/>
      <c r="D4126" s="8"/>
      <c r="E4126" s="8"/>
      <c r="F4126" s="67" t="s">
        <v>3896</v>
      </c>
      <c r="G4126" s="67"/>
      <c r="H4126" s="17">
        <f>SUM(H4122:H4125)</f>
        <v>84.139999999999986</v>
      </c>
    </row>
    <row r="4127" spans="1:8" ht="15" customHeight="1" x14ac:dyDescent="0.25">
      <c r="A4127" s="64" t="s">
        <v>3872</v>
      </c>
      <c r="B4127" s="64"/>
      <c r="C4127" s="65" t="s">
        <v>3</v>
      </c>
      <c r="D4127" s="65"/>
      <c r="E4127" s="12" t="s">
        <v>4</v>
      </c>
      <c r="F4127" s="12" t="s">
        <v>3725</v>
      </c>
      <c r="G4127" s="12" t="s">
        <v>3726</v>
      </c>
      <c r="H4127" s="12" t="s">
        <v>3727</v>
      </c>
    </row>
    <row r="4128" spans="1:8" ht="21" customHeight="1" x14ac:dyDescent="0.25">
      <c r="A4128" s="13" t="s">
        <v>3908</v>
      </c>
      <c r="B4128" s="14" t="s">
        <v>3909</v>
      </c>
      <c r="C4128" s="66" t="s">
        <v>17</v>
      </c>
      <c r="D4128" s="66"/>
      <c r="E4128" s="13" t="s">
        <v>25</v>
      </c>
      <c r="F4128" s="15">
        <v>0.62</v>
      </c>
      <c r="G4128" s="16">
        <v>24.95</v>
      </c>
      <c r="H4128" s="16">
        <f>TRUNC(TRUNC(F4128,8)*G4128,2)</f>
        <v>15.46</v>
      </c>
    </row>
    <row r="4129" spans="1:8" ht="21" customHeight="1" x14ac:dyDescent="0.25">
      <c r="A4129" s="13" t="s">
        <v>3897</v>
      </c>
      <c r="B4129" s="14" t="s">
        <v>3898</v>
      </c>
      <c r="C4129" s="66" t="s">
        <v>17</v>
      </c>
      <c r="D4129" s="66"/>
      <c r="E4129" s="13" t="s">
        <v>25</v>
      </c>
      <c r="F4129" s="15">
        <v>0.92</v>
      </c>
      <c r="G4129" s="16">
        <v>33.07</v>
      </c>
      <c r="H4129" s="16">
        <f>TRUNC(TRUNC(F4129,8)*G4129,2)</f>
        <v>30.42</v>
      </c>
    </row>
    <row r="4130" spans="1:8" ht="18" customHeight="1" x14ac:dyDescent="0.25">
      <c r="A4130" s="8"/>
      <c r="B4130" s="8"/>
      <c r="C4130" s="8"/>
      <c r="D4130" s="8"/>
      <c r="E4130" s="8"/>
      <c r="F4130" s="67" t="s">
        <v>3875</v>
      </c>
      <c r="G4130" s="67"/>
      <c r="H4130" s="17">
        <f>SUM(H4128:H4129)</f>
        <v>45.88</v>
      </c>
    </row>
    <row r="4131" spans="1:8" ht="15" customHeight="1" x14ac:dyDescent="0.25">
      <c r="A4131" s="64" t="s">
        <v>3741</v>
      </c>
      <c r="B4131" s="64"/>
      <c r="C4131" s="65" t="s">
        <v>3</v>
      </c>
      <c r="D4131" s="65"/>
      <c r="E4131" s="12" t="s">
        <v>4</v>
      </c>
      <c r="F4131" s="12" t="s">
        <v>3725</v>
      </c>
      <c r="G4131" s="12" t="s">
        <v>3726</v>
      </c>
      <c r="H4131" s="12" t="s">
        <v>3727</v>
      </c>
    </row>
    <row r="4132" spans="1:8" ht="29.1" customHeight="1" x14ac:dyDescent="0.25">
      <c r="A4132" s="13" t="s">
        <v>3943</v>
      </c>
      <c r="B4132" s="14" t="s">
        <v>3944</v>
      </c>
      <c r="C4132" s="66" t="s">
        <v>17</v>
      </c>
      <c r="D4132" s="66"/>
      <c r="E4132" s="13" t="s">
        <v>76</v>
      </c>
      <c r="F4132" s="15">
        <v>2.8999999999999998E-3</v>
      </c>
      <c r="G4132" s="16">
        <v>525.82000000000005</v>
      </c>
      <c r="H4132" s="16">
        <f>TRUNC(TRUNC(F4132,8)*G4132,2)</f>
        <v>1.52</v>
      </c>
    </row>
    <row r="4133" spans="1:8" ht="15" customHeight="1" x14ac:dyDescent="0.25">
      <c r="A4133" s="8"/>
      <c r="B4133" s="8"/>
      <c r="C4133" s="8"/>
      <c r="D4133" s="8"/>
      <c r="E4133" s="8"/>
      <c r="F4133" s="67" t="s">
        <v>3744</v>
      </c>
      <c r="G4133" s="67"/>
      <c r="H4133" s="17">
        <f>SUM(H4132:H4132)</f>
        <v>1.52</v>
      </c>
    </row>
    <row r="4134" spans="1:8" ht="15" customHeight="1" x14ac:dyDescent="0.25">
      <c r="A4134" s="8"/>
      <c r="B4134" s="8"/>
      <c r="C4134" s="8"/>
      <c r="D4134" s="8"/>
      <c r="E4134" s="8"/>
      <c r="F4134" s="68" t="s">
        <v>3745</v>
      </c>
      <c r="G4134" s="68"/>
      <c r="H4134" s="4">
        <f>ROUND(SUM(H4120,H4126,H4130,H4133),2)</f>
        <v>135.4</v>
      </c>
    </row>
    <row r="4135" spans="1:8" ht="9.9499999999999993" customHeight="1" x14ac:dyDescent="0.25">
      <c r="A4135" s="8"/>
      <c r="B4135" s="8"/>
      <c r="C4135" s="8"/>
      <c r="D4135" s="8"/>
      <c r="E4135" s="8"/>
      <c r="F4135" s="62"/>
      <c r="G4135" s="62"/>
      <c r="H4135" s="62"/>
    </row>
    <row r="4136" spans="1:8" ht="20.100000000000001" customHeight="1" x14ac:dyDescent="0.25">
      <c r="A4136" s="63" t="s">
        <v>7712</v>
      </c>
      <c r="B4136" s="63"/>
      <c r="C4136" s="63"/>
      <c r="D4136" s="63"/>
      <c r="E4136" s="63"/>
      <c r="F4136" s="63"/>
      <c r="G4136" s="63"/>
      <c r="H4136" s="63"/>
    </row>
    <row r="4137" spans="1:8" ht="15" customHeight="1" x14ac:dyDescent="0.25">
      <c r="A4137" s="64" t="s">
        <v>3865</v>
      </c>
      <c r="B4137" s="64"/>
      <c r="C4137" s="65" t="s">
        <v>3</v>
      </c>
      <c r="D4137" s="65"/>
      <c r="E4137" s="12" t="s">
        <v>4</v>
      </c>
      <c r="F4137" s="12" t="s">
        <v>3725</v>
      </c>
      <c r="G4137" s="12" t="s">
        <v>3726</v>
      </c>
      <c r="H4137" s="12" t="s">
        <v>3727</v>
      </c>
    </row>
    <row r="4138" spans="1:8" ht="29.1" customHeight="1" x14ac:dyDescent="0.25">
      <c r="A4138" s="13" t="s">
        <v>3915</v>
      </c>
      <c r="B4138" s="14" t="s">
        <v>3916</v>
      </c>
      <c r="C4138" s="66" t="s">
        <v>17</v>
      </c>
      <c r="D4138" s="66"/>
      <c r="E4138" s="13" t="s">
        <v>3868</v>
      </c>
      <c r="F4138" s="15">
        <v>0.1016</v>
      </c>
      <c r="G4138" s="16">
        <v>40.880000000000003</v>
      </c>
      <c r="H4138" s="16">
        <f>TRUNC(TRUNC(F4138,8)*G4138,2)</f>
        <v>4.1500000000000004</v>
      </c>
    </row>
    <row r="4139" spans="1:8" ht="29.1" customHeight="1" x14ac:dyDescent="0.25">
      <c r="A4139" s="13" t="s">
        <v>3917</v>
      </c>
      <c r="B4139" s="14" t="s">
        <v>3918</v>
      </c>
      <c r="C4139" s="66" t="s">
        <v>17</v>
      </c>
      <c r="D4139" s="66"/>
      <c r="E4139" s="13" t="s">
        <v>3829</v>
      </c>
      <c r="F4139" s="15">
        <v>2.53E-2</v>
      </c>
      <c r="G4139" s="16">
        <v>42.43</v>
      </c>
      <c r="H4139" s="16">
        <f>TRUNC(TRUNC(F4139,8)*G4139,2)</f>
        <v>1.07</v>
      </c>
    </row>
    <row r="4140" spans="1:8" ht="18" customHeight="1" x14ac:dyDescent="0.25">
      <c r="A4140" s="8"/>
      <c r="B4140" s="8"/>
      <c r="C4140" s="8"/>
      <c r="D4140" s="8"/>
      <c r="E4140" s="8"/>
      <c r="F4140" s="67" t="s">
        <v>3871</v>
      </c>
      <c r="G4140" s="67"/>
      <c r="H4140" s="17">
        <f>SUM(H4138:H4139)</f>
        <v>5.2200000000000006</v>
      </c>
    </row>
    <row r="4141" spans="1:8" ht="15" customHeight="1" x14ac:dyDescent="0.25">
      <c r="A4141" s="64" t="s">
        <v>3887</v>
      </c>
      <c r="B4141" s="64"/>
      <c r="C4141" s="65" t="s">
        <v>3</v>
      </c>
      <c r="D4141" s="65"/>
      <c r="E4141" s="12" t="s">
        <v>4</v>
      </c>
      <c r="F4141" s="12" t="s">
        <v>3725</v>
      </c>
      <c r="G4141" s="12" t="s">
        <v>3726</v>
      </c>
      <c r="H4141" s="12" t="s">
        <v>3727</v>
      </c>
    </row>
    <row r="4142" spans="1:8" ht="29.1" customHeight="1" x14ac:dyDescent="0.25">
      <c r="A4142" s="13" t="s">
        <v>7710</v>
      </c>
      <c r="B4142" s="14" t="s">
        <v>7711</v>
      </c>
      <c r="C4142" s="66" t="s">
        <v>17</v>
      </c>
      <c r="D4142" s="66"/>
      <c r="E4142" s="13" t="s">
        <v>72</v>
      </c>
      <c r="F4142" s="15">
        <v>1.050038</v>
      </c>
      <c r="G4142" s="16">
        <v>28.04</v>
      </c>
      <c r="H4142" s="16">
        <f>TRUNC(TRUNC(F4142,8)*G4142,2)</f>
        <v>29.44</v>
      </c>
    </row>
    <row r="4143" spans="1:8" ht="21" customHeight="1" x14ac:dyDescent="0.25">
      <c r="A4143" s="13" t="s">
        <v>3925</v>
      </c>
      <c r="B4143" s="14" t="s">
        <v>3926</v>
      </c>
      <c r="C4143" s="66" t="s">
        <v>17</v>
      </c>
      <c r="D4143" s="66"/>
      <c r="E4143" s="13" t="s">
        <v>178</v>
      </c>
      <c r="F4143" s="15">
        <v>1.8032999999999999</v>
      </c>
      <c r="G4143" s="16">
        <v>9.6199999999999992</v>
      </c>
      <c r="H4143" s="16">
        <f>TRUNC(TRUNC(F4143,8)*G4143,2)</f>
        <v>17.34</v>
      </c>
    </row>
    <row r="4144" spans="1:8" ht="15" customHeight="1" x14ac:dyDescent="0.25">
      <c r="A4144" s="13" t="s">
        <v>3927</v>
      </c>
      <c r="B4144" s="14" t="s">
        <v>3928</v>
      </c>
      <c r="C4144" s="66" t="s">
        <v>17</v>
      </c>
      <c r="D4144" s="66"/>
      <c r="E4144" s="13" t="s">
        <v>740</v>
      </c>
      <c r="F4144" s="15">
        <v>6.9000000000000006E-2</v>
      </c>
      <c r="G4144" s="16">
        <v>16.04</v>
      </c>
      <c r="H4144" s="16">
        <f>TRUNC(TRUNC(F4144,8)*G4144,2)</f>
        <v>1.1000000000000001</v>
      </c>
    </row>
    <row r="4145" spans="1:8" ht="21" customHeight="1" x14ac:dyDescent="0.25">
      <c r="A4145" s="13" t="s">
        <v>3929</v>
      </c>
      <c r="B4145" s="14" t="s">
        <v>3930</v>
      </c>
      <c r="C4145" s="66" t="s">
        <v>17</v>
      </c>
      <c r="D4145" s="66"/>
      <c r="E4145" s="13" t="s">
        <v>178</v>
      </c>
      <c r="F4145" s="15">
        <v>1.8032999999999999</v>
      </c>
      <c r="G4145" s="16">
        <v>6.86</v>
      </c>
      <c r="H4145" s="16">
        <f>TRUNC(TRUNC(F4145,8)*G4145,2)</f>
        <v>12.37</v>
      </c>
    </row>
    <row r="4146" spans="1:8" ht="15" customHeight="1" x14ac:dyDescent="0.25">
      <c r="A4146" s="8"/>
      <c r="B4146" s="8"/>
      <c r="C4146" s="8"/>
      <c r="D4146" s="8"/>
      <c r="E4146" s="8"/>
      <c r="F4146" s="67" t="s">
        <v>3896</v>
      </c>
      <c r="G4146" s="67"/>
      <c r="H4146" s="17">
        <f>SUM(H4142:H4145)</f>
        <v>60.25</v>
      </c>
    </row>
    <row r="4147" spans="1:8" ht="15" customHeight="1" x14ac:dyDescent="0.25">
      <c r="A4147" s="64" t="s">
        <v>3872</v>
      </c>
      <c r="B4147" s="64"/>
      <c r="C4147" s="65" t="s">
        <v>3</v>
      </c>
      <c r="D4147" s="65"/>
      <c r="E4147" s="12" t="s">
        <v>4</v>
      </c>
      <c r="F4147" s="12" t="s">
        <v>3725</v>
      </c>
      <c r="G4147" s="12" t="s">
        <v>3726</v>
      </c>
      <c r="H4147" s="12" t="s">
        <v>3727</v>
      </c>
    </row>
    <row r="4148" spans="1:8" ht="21" customHeight="1" x14ac:dyDescent="0.25">
      <c r="A4148" s="13" t="s">
        <v>3908</v>
      </c>
      <c r="B4148" s="14" t="s">
        <v>3909</v>
      </c>
      <c r="C4148" s="66" t="s">
        <v>17</v>
      </c>
      <c r="D4148" s="66"/>
      <c r="E4148" s="13" t="s">
        <v>25</v>
      </c>
      <c r="F4148" s="15">
        <v>0.68899999999999995</v>
      </c>
      <c r="G4148" s="16">
        <v>24.95</v>
      </c>
      <c r="H4148" s="16">
        <f>TRUNC(TRUNC(F4148,8)*G4148,2)</f>
        <v>17.190000000000001</v>
      </c>
    </row>
    <row r="4149" spans="1:8" ht="21" customHeight="1" x14ac:dyDescent="0.25">
      <c r="A4149" s="13" t="s">
        <v>3897</v>
      </c>
      <c r="B4149" s="14" t="s">
        <v>3898</v>
      </c>
      <c r="C4149" s="66" t="s">
        <v>17</v>
      </c>
      <c r="D4149" s="66"/>
      <c r="E4149" s="13" t="s">
        <v>25</v>
      </c>
      <c r="F4149" s="15">
        <v>1.0209999999999999</v>
      </c>
      <c r="G4149" s="16">
        <v>33.07</v>
      </c>
      <c r="H4149" s="16">
        <f>TRUNC(TRUNC(F4149,8)*G4149,2)</f>
        <v>33.76</v>
      </c>
    </row>
    <row r="4150" spans="1:8" ht="18" customHeight="1" x14ac:dyDescent="0.25">
      <c r="A4150" s="8"/>
      <c r="B4150" s="8"/>
      <c r="C4150" s="8"/>
      <c r="D4150" s="8"/>
      <c r="E4150" s="8"/>
      <c r="F4150" s="67" t="s">
        <v>3875</v>
      </c>
      <c r="G4150" s="67"/>
      <c r="H4150" s="17">
        <f>SUM(H4148:H4149)</f>
        <v>50.95</v>
      </c>
    </row>
    <row r="4151" spans="1:8" ht="15" customHeight="1" x14ac:dyDescent="0.25">
      <c r="A4151" s="64" t="s">
        <v>3741</v>
      </c>
      <c r="B4151" s="64"/>
      <c r="C4151" s="65" t="s">
        <v>3</v>
      </c>
      <c r="D4151" s="65"/>
      <c r="E4151" s="12" t="s">
        <v>4</v>
      </c>
      <c r="F4151" s="12" t="s">
        <v>3725</v>
      </c>
      <c r="G4151" s="12" t="s">
        <v>3726</v>
      </c>
      <c r="H4151" s="12" t="s">
        <v>3727</v>
      </c>
    </row>
    <row r="4152" spans="1:8" ht="29.1" customHeight="1" x14ac:dyDescent="0.25">
      <c r="A4152" s="13" t="s">
        <v>3943</v>
      </c>
      <c r="B4152" s="14" t="s">
        <v>3944</v>
      </c>
      <c r="C4152" s="66" t="s">
        <v>17</v>
      </c>
      <c r="D4152" s="66"/>
      <c r="E4152" s="13" t="s">
        <v>76</v>
      </c>
      <c r="F4152" s="15">
        <v>4.3E-3</v>
      </c>
      <c r="G4152" s="16">
        <v>525.82000000000005</v>
      </c>
      <c r="H4152" s="16">
        <f>TRUNC(TRUNC(F4152,8)*G4152,2)</f>
        <v>2.2599999999999998</v>
      </c>
    </row>
    <row r="4153" spans="1:8" ht="15" customHeight="1" x14ac:dyDescent="0.25">
      <c r="A4153" s="8"/>
      <c r="B4153" s="8"/>
      <c r="C4153" s="8"/>
      <c r="D4153" s="8"/>
      <c r="E4153" s="8"/>
      <c r="F4153" s="67" t="s">
        <v>3744</v>
      </c>
      <c r="G4153" s="67"/>
      <c r="H4153" s="17">
        <f>SUM(H4152:H4152)</f>
        <v>2.2599999999999998</v>
      </c>
    </row>
    <row r="4154" spans="1:8" ht="15" customHeight="1" x14ac:dyDescent="0.25">
      <c r="A4154" s="8"/>
      <c r="B4154" s="8"/>
      <c r="C4154" s="8"/>
      <c r="D4154" s="8"/>
      <c r="E4154" s="8"/>
      <c r="F4154" s="68" t="s">
        <v>3745</v>
      </c>
      <c r="G4154" s="68"/>
      <c r="H4154" s="4">
        <f>ROUND(SUM(H4140,H4146,H4150,H4153),2)</f>
        <v>118.68</v>
      </c>
    </row>
    <row r="4155" spans="1:8" ht="9.9499999999999993" customHeight="1" x14ac:dyDescent="0.25">
      <c r="A4155" s="8"/>
      <c r="B4155" s="8"/>
      <c r="C4155" s="8"/>
      <c r="D4155" s="8"/>
      <c r="E4155" s="8"/>
      <c r="F4155" s="62"/>
      <c r="G4155" s="62"/>
      <c r="H4155" s="62"/>
    </row>
    <row r="4156" spans="1:8" ht="20.100000000000001" customHeight="1" x14ac:dyDescent="0.25">
      <c r="A4156" s="63" t="s">
        <v>7713</v>
      </c>
      <c r="B4156" s="63"/>
      <c r="C4156" s="63"/>
      <c r="D4156" s="63"/>
      <c r="E4156" s="63"/>
      <c r="F4156" s="63"/>
      <c r="G4156" s="63"/>
      <c r="H4156" s="63"/>
    </row>
    <row r="4157" spans="1:8" ht="15" customHeight="1" x14ac:dyDescent="0.25">
      <c r="A4157" s="64" t="s">
        <v>3865</v>
      </c>
      <c r="B4157" s="64"/>
      <c r="C4157" s="65" t="s">
        <v>3</v>
      </c>
      <c r="D4157" s="65"/>
      <c r="E4157" s="12" t="s">
        <v>4</v>
      </c>
      <c r="F4157" s="12" t="s">
        <v>3725</v>
      </c>
      <c r="G4157" s="12" t="s">
        <v>3726</v>
      </c>
      <c r="H4157" s="12" t="s">
        <v>3727</v>
      </c>
    </row>
    <row r="4158" spans="1:8" ht="29.1" customHeight="1" x14ac:dyDescent="0.25">
      <c r="A4158" s="13" t="s">
        <v>3915</v>
      </c>
      <c r="B4158" s="14" t="s">
        <v>3916</v>
      </c>
      <c r="C4158" s="66" t="s">
        <v>17</v>
      </c>
      <c r="D4158" s="66"/>
      <c r="E4158" s="13" t="s">
        <v>3868</v>
      </c>
      <c r="F4158" s="15">
        <v>0.1391</v>
      </c>
      <c r="G4158" s="16">
        <v>40.880000000000003</v>
      </c>
      <c r="H4158" s="16">
        <f>TRUNC(TRUNC(F4158,8)*G4158,2)</f>
        <v>5.68</v>
      </c>
    </row>
    <row r="4159" spans="1:8" ht="29.1" customHeight="1" x14ac:dyDescent="0.25">
      <c r="A4159" s="13" t="s">
        <v>3917</v>
      </c>
      <c r="B4159" s="14" t="s">
        <v>3918</v>
      </c>
      <c r="C4159" s="66" t="s">
        <v>17</v>
      </c>
      <c r="D4159" s="66"/>
      <c r="E4159" s="13" t="s">
        <v>3829</v>
      </c>
      <c r="F4159" s="15">
        <v>3.4599999999999999E-2</v>
      </c>
      <c r="G4159" s="16">
        <v>42.43</v>
      </c>
      <c r="H4159" s="16">
        <f>TRUNC(TRUNC(F4159,8)*G4159,2)</f>
        <v>1.46</v>
      </c>
    </row>
    <row r="4160" spans="1:8" ht="18" customHeight="1" x14ac:dyDescent="0.25">
      <c r="A4160" s="8"/>
      <c r="B4160" s="8"/>
      <c r="C4160" s="8"/>
      <c r="D4160" s="8"/>
      <c r="E4160" s="8"/>
      <c r="F4160" s="67" t="s">
        <v>3871</v>
      </c>
      <c r="G4160" s="67"/>
      <c r="H4160" s="17">
        <f>SUM(H4158:H4159)</f>
        <v>7.14</v>
      </c>
    </row>
    <row r="4161" spans="1:8" ht="15" customHeight="1" x14ac:dyDescent="0.25">
      <c r="A4161" s="64" t="s">
        <v>3887</v>
      </c>
      <c r="B4161" s="64"/>
      <c r="C4161" s="65" t="s">
        <v>3</v>
      </c>
      <c r="D4161" s="65"/>
      <c r="E4161" s="12" t="s">
        <v>4</v>
      </c>
      <c r="F4161" s="12" t="s">
        <v>3725</v>
      </c>
      <c r="G4161" s="12" t="s">
        <v>3726</v>
      </c>
      <c r="H4161" s="12" t="s">
        <v>3727</v>
      </c>
    </row>
    <row r="4162" spans="1:8" ht="29.1" customHeight="1" x14ac:dyDescent="0.25">
      <c r="A4162" s="13" t="s">
        <v>7710</v>
      </c>
      <c r="B4162" s="14" t="s">
        <v>7711</v>
      </c>
      <c r="C4162" s="66" t="s">
        <v>17</v>
      </c>
      <c r="D4162" s="66"/>
      <c r="E4162" s="13" t="s">
        <v>72</v>
      </c>
      <c r="F4162" s="15">
        <v>1.050038</v>
      </c>
      <c r="G4162" s="16">
        <v>28.04</v>
      </c>
      <c r="H4162" s="16">
        <f>TRUNC(TRUNC(F4162,8)*G4162,2)</f>
        <v>29.44</v>
      </c>
    </row>
    <row r="4163" spans="1:8" ht="21" customHeight="1" x14ac:dyDescent="0.25">
      <c r="A4163" s="13" t="s">
        <v>3925</v>
      </c>
      <c r="B4163" s="14" t="s">
        <v>3926</v>
      </c>
      <c r="C4163" s="66" t="s">
        <v>17</v>
      </c>
      <c r="D4163" s="66"/>
      <c r="E4163" s="13" t="s">
        <v>178</v>
      </c>
      <c r="F4163" s="15">
        <v>2.6139000000000001</v>
      </c>
      <c r="G4163" s="16">
        <v>9.6199999999999992</v>
      </c>
      <c r="H4163" s="16">
        <f>TRUNC(TRUNC(F4163,8)*G4163,2)</f>
        <v>25.14</v>
      </c>
    </row>
    <row r="4164" spans="1:8" ht="15" customHeight="1" x14ac:dyDescent="0.25">
      <c r="A4164" s="13" t="s">
        <v>3927</v>
      </c>
      <c r="B4164" s="14" t="s">
        <v>3928</v>
      </c>
      <c r="C4164" s="66" t="s">
        <v>17</v>
      </c>
      <c r="D4164" s="66"/>
      <c r="E4164" s="13" t="s">
        <v>740</v>
      </c>
      <c r="F4164" s="15">
        <v>8.5999999999999993E-2</v>
      </c>
      <c r="G4164" s="16">
        <v>16.04</v>
      </c>
      <c r="H4164" s="16">
        <f>TRUNC(TRUNC(F4164,8)*G4164,2)</f>
        <v>1.37</v>
      </c>
    </row>
    <row r="4165" spans="1:8" ht="21" customHeight="1" x14ac:dyDescent="0.25">
      <c r="A4165" s="13" t="s">
        <v>3929</v>
      </c>
      <c r="B4165" s="14" t="s">
        <v>3930</v>
      </c>
      <c r="C4165" s="66" t="s">
        <v>17</v>
      </c>
      <c r="D4165" s="66"/>
      <c r="E4165" s="13" t="s">
        <v>178</v>
      </c>
      <c r="F4165" s="15">
        <v>1.9603999999999999</v>
      </c>
      <c r="G4165" s="16">
        <v>6.86</v>
      </c>
      <c r="H4165" s="16">
        <f>TRUNC(TRUNC(F4165,8)*G4165,2)</f>
        <v>13.44</v>
      </c>
    </row>
    <row r="4166" spans="1:8" ht="15" customHeight="1" x14ac:dyDescent="0.25">
      <c r="A4166" s="8"/>
      <c r="B4166" s="8"/>
      <c r="C4166" s="8"/>
      <c r="D4166" s="8"/>
      <c r="E4166" s="8"/>
      <c r="F4166" s="67" t="s">
        <v>3896</v>
      </c>
      <c r="G4166" s="67"/>
      <c r="H4166" s="17">
        <f>SUM(H4162:H4165)</f>
        <v>69.39</v>
      </c>
    </row>
    <row r="4167" spans="1:8" ht="15" customHeight="1" x14ac:dyDescent="0.25">
      <c r="A4167" s="64" t="s">
        <v>3872</v>
      </c>
      <c r="B4167" s="64"/>
      <c r="C4167" s="65" t="s">
        <v>3</v>
      </c>
      <c r="D4167" s="65"/>
      <c r="E4167" s="12" t="s">
        <v>4</v>
      </c>
      <c r="F4167" s="12" t="s">
        <v>3725</v>
      </c>
      <c r="G4167" s="12" t="s">
        <v>3726</v>
      </c>
      <c r="H4167" s="12" t="s">
        <v>3727</v>
      </c>
    </row>
    <row r="4168" spans="1:8" ht="21" customHeight="1" x14ac:dyDescent="0.25">
      <c r="A4168" s="13" t="s">
        <v>3908</v>
      </c>
      <c r="B4168" s="14" t="s">
        <v>3909</v>
      </c>
      <c r="C4168" s="66" t="s">
        <v>17</v>
      </c>
      <c r="D4168" s="66"/>
      <c r="E4168" s="13" t="s">
        <v>25</v>
      </c>
      <c r="F4168" s="15">
        <v>0.995</v>
      </c>
      <c r="G4168" s="16">
        <v>24.95</v>
      </c>
      <c r="H4168" s="16">
        <f>TRUNC(TRUNC(F4168,8)*G4168,2)</f>
        <v>24.82</v>
      </c>
    </row>
    <row r="4169" spans="1:8" ht="21" customHeight="1" x14ac:dyDescent="0.25">
      <c r="A4169" s="13" t="s">
        <v>3897</v>
      </c>
      <c r="B4169" s="14" t="s">
        <v>3898</v>
      </c>
      <c r="C4169" s="66" t="s">
        <v>17</v>
      </c>
      <c r="D4169" s="66"/>
      <c r="E4169" s="13" t="s">
        <v>25</v>
      </c>
      <c r="F4169" s="15">
        <v>1.4750000000000001</v>
      </c>
      <c r="G4169" s="16">
        <v>33.07</v>
      </c>
      <c r="H4169" s="16">
        <f>TRUNC(TRUNC(F4169,8)*G4169,2)</f>
        <v>48.77</v>
      </c>
    </row>
    <row r="4170" spans="1:8" ht="18" customHeight="1" x14ac:dyDescent="0.25">
      <c r="A4170" s="8"/>
      <c r="B4170" s="8"/>
      <c r="C4170" s="8"/>
      <c r="D4170" s="8"/>
      <c r="E4170" s="8"/>
      <c r="F4170" s="67" t="s">
        <v>3875</v>
      </c>
      <c r="G4170" s="67"/>
      <c r="H4170" s="17">
        <f>SUM(H4168:H4169)</f>
        <v>73.59</v>
      </c>
    </row>
    <row r="4171" spans="1:8" ht="15" customHeight="1" x14ac:dyDescent="0.25">
      <c r="A4171" s="64" t="s">
        <v>3741</v>
      </c>
      <c r="B4171" s="64"/>
      <c r="C4171" s="65" t="s">
        <v>3</v>
      </c>
      <c r="D4171" s="65"/>
      <c r="E4171" s="12" t="s">
        <v>4</v>
      </c>
      <c r="F4171" s="12" t="s">
        <v>3725</v>
      </c>
      <c r="G4171" s="12" t="s">
        <v>3726</v>
      </c>
      <c r="H4171" s="12" t="s">
        <v>3727</v>
      </c>
    </row>
    <row r="4172" spans="1:8" ht="29.1" customHeight="1" x14ac:dyDescent="0.25">
      <c r="A4172" s="13" t="s">
        <v>3943</v>
      </c>
      <c r="B4172" s="14" t="s">
        <v>3944</v>
      </c>
      <c r="C4172" s="66" t="s">
        <v>17</v>
      </c>
      <c r="D4172" s="66"/>
      <c r="E4172" s="13" t="s">
        <v>76</v>
      </c>
      <c r="F4172" s="15">
        <v>6.1999999999999998E-3</v>
      </c>
      <c r="G4172" s="16">
        <v>525.82000000000005</v>
      </c>
      <c r="H4172" s="16">
        <f>TRUNC(TRUNC(F4172,8)*G4172,2)</f>
        <v>3.26</v>
      </c>
    </row>
    <row r="4173" spans="1:8" ht="15" customHeight="1" x14ac:dyDescent="0.25">
      <c r="A4173" s="8"/>
      <c r="B4173" s="8"/>
      <c r="C4173" s="8"/>
      <c r="D4173" s="8"/>
      <c r="E4173" s="8"/>
      <c r="F4173" s="67" t="s">
        <v>3744</v>
      </c>
      <c r="G4173" s="67"/>
      <c r="H4173" s="17">
        <f>SUM(H4172:H4172)</f>
        <v>3.26</v>
      </c>
    </row>
    <row r="4174" spans="1:8" ht="15" customHeight="1" x14ac:dyDescent="0.25">
      <c r="A4174" s="8"/>
      <c r="B4174" s="8"/>
      <c r="C4174" s="8"/>
      <c r="D4174" s="8"/>
      <c r="E4174" s="8"/>
      <c r="F4174" s="68" t="s">
        <v>3745</v>
      </c>
      <c r="G4174" s="68"/>
      <c r="H4174" s="4">
        <f>ROUND(SUM(H4160,H4166,H4170,H4173),2)</f>
        <v>153.38</v>
      </c>
    </row>
    <row r="4175" spans="1:8" ht="9.9499999999999993" customHeight="1" x14ac:dyDescent="0.25">
      <c r="A4175" s="8"/>
      <c r="B4175" s="8"/>
      <c r="C4175" s="8"/>
      <c r="D4175" s="8"/>
      <c r="E4175" s="8"/>
      <c r="F4175" s="62"/>
      <c r="G4175" s="62"/>
      <c r="H4175" s="62"/>
    </row>
    <row r="4176" spans="1:8" ht="20.100000000000001" customHeight="1" x14ac:dyDescent="0.25">
      <c r="A4176" s="63" t="s">
        <v>7714</v>
      </c>
      <c r="B4176" s="63"/>
      <c r="C4176" s="63"/>
      <c r="D4176" s="63"/>
      <c r="E4176" s="63"/>
      <c r="F4176" s="63"/>
      <c r="G4176" s="63"/>
      <c r="H4176" s="63"/>
    </row>
    <row r="4177" spans="1:8" ht="15" customHeight="1" x14ac:dyDescent="0.25">
      <c r="A4177" s="64" t="s">
        <v>3865</v>
      </c>
      <c r="B4177" s="64"/>
      <c r="C4177" s="65" t="s">
        <v>3</v>
      </c>
      <c r="D4177" s="65"/>
      <c r="E4177" s="12" t="s">
        <v>4</v>
      </c>
      <c r="F4177" s="12" t="s">
        <v>3725</v>
      </c>
      <c r="G4177" s="12" t="s">
        <v>3726</v>
      </c>
      <c r="H4177" s="12" t="s">
        <v>3727</v>
      </c>
    </row>
    <row r="4178" spans="1:8" ht="29.1" customHeight="1" x14ac:dyDescent="0.25">
      <c r="A4178" s="13" t="s">
        <v>3915</v>
      </c>
      <c r="B4178" s="14" t="s">
        <v>3916</v>
      </c>
      <c r="C4178" s="66" t="s">
        <v>17</v>
      </c>
      <c r="D4178" s="66"/>
      <c r="E4178" s="13" t="s">
        <v>3868</v>
      </c>
      <c r="F4178" s="15">
        <v>7.51E-2</v>
      </c>
      <c r="G4178" s="16">
        <v>40.880000000000003</v>
      </c>
      <c r="H4178" s="16">
        <f>TRUNC(TRUNC(F4178,8)*G4178,2)</f>
        <v>3.07</v>
      </c>
    </row>
    <row r="4179" spans="1:8" ht="29.1" customHeight="1" x14ac:dyDescent="0.25">
      <c r="A4179" s="13" t="s">
        <v>3917</v>
      </c>
      <c r="B4179" s="14" t="s">
        <v>3918</v>
      </c>
      <c r="C4179" s="66" t="s">
        <v>17</v>
      </c>
      <c r="D4179" s="66"/>
      <c r="E4179" s="13" t="s">
        <v>3829</v>
      </c>
      <c r="F4179" s="15">
        <v>1.8700000000000001E-2</v>
      </c>
      <c r="G4179" s="16">
        <v>42.43</v>
      </c>
      <c r="H4179" s="16">
        <f>TRUNC(TRUNC(F4179,8)*G4179,2)</f>
        <v>0.79</v>
      </c>
    </row>
    <row r="4180" spans="1:8" ht="18" customHeight="1" x14ac:dyDescent="0.25">
      <c r="A4180" s="8"/>
      <c r="B4180" s="8"/>
      <c r="C4180" s="8"/>
      <c r="D4180" s="8"/>
      <c r="E4180" s="8"/>
      <c r="F4180" s="67" t="s">
        <v>3871</v>
      </c>
      <c r="G4180" s="67"/>
      <c r="H4180" s="17">
        <f>SUM(H4178:H4179)</f>
        <v>3.86</v>
      </c>
    </row>
    <row r="4181" spans="1:8" ht="15" customHeight="1" x14ac:dyDescent="0.25">
      <c r="A4181" s="64" t="s">
        <v>3887</v>
      </c>
      <c r="B4181" s="64"/>
      <c r="C4181" s="65" t="s">
        <v>3</v>
      </c>
      <c r="D4181" s="65"/>
      <c r="E4181" s="12" t="s">
        <v>4</v>
      </c>
      <c r="F4181" s="12" t="s">
        <v>3725</v>
      </c>
      <c r="G4181" s="12" t="s">
        <v>3726</v>
      </c>
      <c r="H4181" s="12" t="s">
        <v>3727</v>
      </c>
    </row>
    <row r="4182" spans="1:8" ht="29.1" customHeight="1" x14ac:dyDescent="0.25">
      <c r="A4182" s="13" t="s">
        <v>7710</v>
      </c>
      <c r="B4182" s="14" t="s">
        <v>7711</v>
      </c>
      <c r="C4182" s="66" t="s">
        <v>17</v>
      </c>
      <c r="D4182" s="66"/>
      <c r="E4182" s="13" t="s">
        <v>72</v>
      </c>
      <c r="F4182" s="15">
        <v>1.050038</v>
      </c>
      <c r="G4182" s="16">
        <v>28.04</v>
      </c>
      <c r="H4182" s="16">
        <f>TRUNC(TRUNC(F4182,8)*G4182,2)</f>
        <v>29.44</v>
      </c>
    </row>
    <row r="4183" spans="1:8" ht="21" customHeight="1" x14ac:dyDescent="0.25">
      <c r="A4183" s="13" t="s">
        <v>3925</v>
      </c>
      <c r="B4183" s="14" t="s">
        <v>3926</v>
      </c>
      <c r="C4183" s="66" t="s">
        <v>17</v>
      </c>
      <c r="D4183" s="66"/>
      <c r="E4183" s="13" t="s">
        <v>178</v>
      </c>
      <c r="F4183" s="15">
        <v>1.2307999999999999</v>
      </c>
      <c r="G4183" s="16">
        <v>9.6199999999999992</v>
      </c>
      <c r="H4183" s="16">
        <f>TRUNC(TRUNC(F4183,8)*G4183,2)</f>
        <v>11.84</v>
      </c>
    </row>
    <row r="4184" spans="1:8" ht="15" customHeight="1" x14ac:dyDescent="0.25">
      <c r="A4184" s="13" t="s">
        <v>3927</v>
      </c>
      <c r="B4184" s="14" t="s">
        <v>3928</v>
      </c>
      <c r="C4184" s="66" t="s">
        <v>17</v>
      </c>
      <c r="D4184" s="66"/>
      <c r="E4184" s="13" t="s">
        <v>740</v>
      </c>
      <c r="F4184" s="15">
        <v>5.7000000000000002E-2</v>
      </c>
      <c r="G4184" s="16">
        <v>16.04</v>
      </c>
      <c r="H4184" s="16">
        <f>TRUNC(TRUNC(F4184,8)*G4184,2)</f>
        <v>0.91</v>
      </c>
    </row>
    <row r="4185" spans="1:8" ht="21" customHeight="1" x14ac:dyDescent="0.25">
      <c r="A4185" s="13" t="s">
        <v>3929</v>
      </c>
      <c r="B4185" s="14" t="s">
        <v>3930</v>
      </c>
      <c r="C4185" s="66" t="s">
        <v>17</v>
      </c>
      <c r="D4185" s="66"/>
      <c r="E4185" s="13" t="s">
        <v>178</v>
      </c>
      <c r="F4185" s="15">
        <v>1.6922999999999999</v>
      </c>
      <c r="G4185" s="16">
        <v>6.86</v>
      </c>
      <c r="H4185" s="16">
        <f>TRUNC(TRUNC(F4185,8)*G4185,2)</f>
        <v>11.6</v>
      </c>
    </row>
    <row r="4186" spans="1:8" ht="15" customHeight="1" x14ac:dyDescent="0.25">
      <c r="A4186" s="8"/>
      <c r="B4186" s="8"/>
      <c r="C4186" s="8"/>
      <c r="D4186" s="8"/>
      <c r="E4186" s="8"/>
      <c r="F4186" s="67" t="s">
        <v>3896</v>
      </c>
      <c r="G4186" s="67"/>
      <c r="H4186" s="17">
        <f>SUM(H4182:H4185)</f>
        <v>53.79</v>
      </c>
    </row>
    <row r="4187" spans="1:8" ht="15" customHeight="1" x14ac:dyDescent="0.25">
      <c r="A4187" s="64" t="s">
        <v>3872</v>
      </c>
      <c r="B4187" s="64"/>
      <c r="C4187" s="65" t="s">
        <v>3</v>
      </c>
      <c r="D4187" s="65"/>
      <c r="E4187" s="12" t="s">
        <v>4</v>
      </c>
      <c r="F4187" s="12" t="s">
        <v>3725</v>
      </c>
      <c r="G4187" s="12" t="s">
        <v>3726</v>
      </c>
      <c r="H4187" s="12" t="s">
        <v>3727</v>
      </c>
    </row>
    <row r="4188" spans="1:8" ht="21" customHeight="1" x14ac:dyDescent="0.25">
      <c r="A4188" s="13" t="s">
        <v>3908</v>
      </c>
      <c r="B4188" s="14" t="s">
        <v>3909</v>
      </c>
      <c r="C4188" s="66" t="s">
        <v>17</v>
      </c>
      <c r="D4188" s="66"/>
      <c r="E4188" s="13" t="s">
        <v>25</v>
      </c>
      <c r="F4188" s="15">
        <v>0.55000000000000004</v>
      </c>
      <c r="G4188" s="16">
        <v>24.95</v>
      </c>
      <c r="H4188" s="16">
        <f>TRUNC(TRUNC(F4188,8)*G4188,2)</f>
        <v>13.72</v>
      </c>
    </row>
    <row r="4189" spans="1:8" ht="21" customHeight="1" x14ac:dyDescent="0.25">
      <c r="A4189" s="13" t="s">
        <v>3897</v>
      </c>
      <c r="B4189" s="14" t="s">
        <v>3898</v>
      </c>
      <c r="C4189" s="66" t="s">
        <v>17</v>
      </c>
      <c r="D4189" s="66"/>
      <c r="E4189" s="13" t="s">
        <v>25</v>
      </c>
      <c r="F4189" s="15">
        <v>0.81599999999999995</v>
      </c>
      <c r="G4189" s="16">
        <v>33.07</v>
      </c>
      <c r="H4189" s="16">
        <f>TRUNC(TRUNC(F4189,8)*G4189,2)</f>
        <v>26.98</v>
      </c>
    </row>
    <row r="4190" spans="1:8" ht="18" customHeight="1" x14ac:dyDescent="0.25">
      <c r="A4190" s="8"/>
      <c r="B4190" s="8"/>
      <c r="C4190" s="8"/>
      <c r="D4190" s="8"/>
      <c r="E4190" s="8"/>
      <c r="F4190" s="67" t="s">
        <v>3875</v>
      </c>
      <c r="G4190" s="67"/>
      <c r="H4190" s="17">
        <f>SUM(H4188:H4189)</f>
        <v>40.700000000000003</v>
      </c>
    </row>
    <row r="4191" spans="1:8" ht="15" customHeight="1" x14ac:dyDescent="0.25">
      <c r="A4191" s="64" t="s">
        <v>3741</v>
      </c>
      <c r="B4191" s="64"/>
      <c r="C4191" s="65" t="s">
        <v>3</v>
      </c>
      <c r="D4191" s="65"/>
      <c r="E4191" s="12" t="s">
        <v>4</v>
      </c>
      <c r="F4191" s="12" t="s">
        <v>3725</v>
      </c>
      <c r="G4191" s="12" t="s">
        <v>3726</v>
      </c>
      <c r="H4191" s="12" t="s">
        <v>3727</v>
      </c>
    </row>
    <row r="4192" spans="1:8" ht="29.1" customHeight="1" x14ac:dyDescent="0.25">
      <c r="A4192" s="13" t="s">
        <v>3943</v>
      </c>
      <c r="B4192" s="14" t="s">
        <v>3944</v>
      </c>
      <c r="C4192" s="66" t="s">
        <v>17</v>
      </c>
      <c r="D4192" s="66"/>
      <c r="E4192" s="13" t="s">
        <v>76</v>
      </c>
      <c r="F4192" s="15">
        <v>2.8999999999999998E-3</v>
      </c>
      <c r="G4192" s="16">
        <v>525.82000000000005</v>
      </c>
      <c r="H4192" s="16">
        <f>TRUNC(TRUNC(F4192,8)*G4192,2)</f>
        <v>1.52</v>
      </c>
    </row>
    <row r="4193" spans="1:8" ht="15" customHeight="1" x14ac:dyDescent="0.25">
      <c r="A4193" s="8"/>
      <c r="B4193" s="8"/>
      <c r="C4193" s="8"/>
      <c r="D4193" s="8"/>
      <c r="E4193" s="8"/>
      <c r="F4193" s="67" t="s">
        <v>3744</v>
      </c>
      <c r="G4193" s="67"/>
      <c r="H4193" s="17">
        <f>SUM(H4192:H4192)</f>
        <v>1.52</v>
      </c>
    </row>
    <row r="4194" spans="1:8" ht="15" customHeight="1" x14ac:dyDescent="0.25">
      <c r="A4194" s="8"/>
      <c r="B4194" s="8"/>
      <c r="C4194" s="8"/>
      <c r="D4194" s="8"/>
      <c r="E4194" s="8"/>
      <c r="F4194" s="68" t="s">
        <v>3745</v>
      </c>
      <c r="G4194" s="68"/>
      <c r="H4194" s="4">
        <f>ROUND(SUM(H4180,H4186,H4190,H4193),2)</f>
        <v>99.87</v>
      </c>
    </row>
    <row r="4195" spans="1:8" ht="9.9499999999999993" customHeight="1" x14ac:dyDescent="0.25">
      <c r="A4195" s="8"/>
      <c r="B4195" s="8"/>
      <c r="C4195" s="8"/>
      <c r="D4195" s="8"/>
      <c r="E4195" s="8"/>
      <c r="F4195" s="62"/>
      <c r="G4195" s="62"/>
      <c r="H4195" s="62"/>
    </row>
    <row r="4196" spans="1:8" ht="20.100000000000001" customHeight="1" x14ac:dyDescent="0.25">
      <c r="A4196" s="63" t="s">
        <v>7715</v>
      </c>
      <c r="B4196" s="63"/>
      <c r="C4196" s="63"/>
      <c r="D4196" s="63"/>
      <c r="E4196" s="63"/>
      <c r="F4196" s="63"/>
      <c r="G4196" s="63"/>
      <c r="H4196" s="63"/>
    </row>
    <row r="4197" spans="1:8" ht="15" customHeight="1" x14ac:dyDescent="0.25">
      <c r="A4197" s="64" t="s">
        <v>3724</v>
      </c>
      <c r="B4197" s="64"/>
      <c r="C4197" s="65" t="s">
        <v>3</v>
      </c>
      <c r="D4197" s="65"/>
      <c r="E4197" s="12" t="s">
        <v>4</v>
      </c>
      <c r="F4197" s="12" t="s">
        <v>3725</v>
      </c>
      <c r="G4197" s="12" t="s">
        <v>3726</v>
      </c>
      <c r="H4197" s="12" t="s">
        <v>3727</v>
      </c>
    </row>
    <row r="4198" spans="1:8" ht="21" customHeight="1" x14ac:dyDescent="0.25">
      <c r="A4198" s="13" t="s">
        <v>3798</v>
      </c>
      <c r="B4198" s="14" t="s">
        <v>3799</v>
      </c>
      <c r="C4198" s="66" t="s">
        <v>17</v>
      </c>
      <c r="D4198" s="66"/>
      <c r="E4198" s="13" t="s">
        <v>25</v>
      </c>
      <c r="F4198" s="15">
        <v>1</v>
      </c>
      <c r="G4198" s="16">
        <v>4.5199999999999996</v>
      </c>
      <c r="H4198" s="16">
        <f t="shared" ref="H4198:H4203" si="44">TRUNC(TRUNC(F4198,8)*G4198,2)</f>
        <v>4.5199999999999996</v>
      </c>
    </row>
    <row r="4199" spans="1:8" ht="21" customHeight="1" x14ac:dyDescent="0.25">
      <c r="A4199" s="13" t="s">
        <v>6659</v>
      </c>
      <c r="B4199" s="14" t="s">
        <v>6660</v>
      </c>
      <c r="C4199" s="66" t="s">
        <v>17</v>
      </c>
      <c r="D4199" s="66"/>
      <c r="E4199" s="13" t="s">
        <v>25</v>
      </c>
      <c r="F4199" s="15">
        <v>1</v>
      </c>
      <c r="G4199" s="16">
        <v>1.31</v>
      </c>
      <c r="H4199" s="16">
        <f t="shared" si="44"/>
        <v>1.31</v>
      </c>
    </row>
    <row r="4200" spans="1:8" ht="21" customHeight="1" x14ac:dyDescent="0.25">
      <c r="A4200" s="13" t="s">
        <v>3754</v>
      </c>
      <c r="B4200" s="14" t="s">
        <v>3755</v>
      </c>
      <c r="C4200" s="66" t="s">
        <v>17</v>
      </c>
      <c r="D4200" s="66"/>
      <c r="E4200" s="13" t="s">
        <v>25</v>
      </c>
      <c r="F4200" s="15">
        <v>1</v>
      </c>
      <c r="G4200" s="16">
        <v>1.43</v>
      </c>
      <c r="H4200" s="16">
        <f t="shared" si="44"/>
        <v>1.43</v>
      </c>
    </row>
    <row r="4201" spans="1:8" ht="21" customHeight="1" x14ac:dyDescent="0.25">
      <c r="A4201" s="13" t="s">
        <v>6661</v>
      </c>
      <c r="B4201" s="14" t="s">
        <v>6662</v>
      </c>
      <c r="C4201" s="66" t="s">
        <v>17</v>
      </c>
      <c r="D4201" s="66"/>
      <c r="E4201" s="13" t="s">
        <v>25</v>
      </c>
      <c r="F4201" s="15">
        <v>1</v>
      </c>
      <c r="G4201" s="16">
        <v>0.78</v>
      </c>
      <c r="H4201" s="16">
        <f t="shared" si="44"/>
        <v>0.78</v>
      </c>
    </row>
    <row r="4202" spans="1:8" ht="21" customHeight="1" x14ac:dyDescent="0.25">
      <c r="A4202" s="13" t="s">
        <v>3758</v>
      </c>
      <c r="B4202" s="14" t="s">
        <v>3759</v>
      </c>
      <c r="C4202" s="66" t="s">
        <v>17</v>
      </c>
      <c r="D4202" s="66"/>
      <c r="E4202" s="13" t="s">
        <v>25</v>
      </c>
      <c r="F4202" s="15">
        <v>1</v>
      </c>
      <c r="G4202" s="16">
        <v>0.08</v>
      </c>
      <c r="H4202" s="16">
        <f t="shared" si="44"/>
        <v>0.08</v>
      </c>
    </row>
    <row r="4203" spans="1:8" ht="21" customHeight="1" x14ac:dyDescent="0.25">
      <c r="A4203" s="13" t="s">
        <v>3804</v>
      </c>
      <c r="B4203" s="14" t="s">
        <v>3805</v>
      </c>
      <c r="C4203" s="66" t="s">
        <v>17</v>
      </c>
      <c r="D4203" s="66"/>
      <c r="E4203" s="13" t="s">
        <v>25</v>
      </c>
      <c r="F4203" s="15">
        <v>1</v>
      </c>
      <c r="G4203" s="16">
        <v>0.85</v>
      </c>
      <c r="H4203" s="16">
        <f t="shared" si="44"/>
        <v>0.85</v>
      </c>
    </row>
    <row r="4204" spans="1:8" ht="15" customHeight="1" x14ac:dyDescent="0.25">
      <c r="A4204" s="8"/>
      <c r="B4204" s="8"/>
      <c r="C4204" s="8"/>
      <c r="D4204" s="8"/>
      <c r="E4204" s="8"/>
      <c r="F4204" s="67" t="s">
        <v>3736</v>
      </c>
      <c r="G4204" s="67"/>
      <c r="H4204" s="17">
        <f>SUM(H4198:H4203)</f>
        <v>8.9699999999999989</v>
      </c>
    </row>
    <row r="4205" spans="1:8" ht="15" customHeight="1" x14ac:dyDescent="0.25">
      <c r="A4205" s="64" t="s">
        <v>3737</v>
      </c>
      <c r="B4205" s="64"/>
      <c r="C4205" s="65" t="s">
        <v>3</v>
      </c>
      <c r="D4205" s="65"/>
      <c r="E4205" s="12" t="s">
        <v>4</v>
      </c>
      <c r="F4205" s="12" t="s">
        <v>3725</v>
      </c>
      <c r="G4205" s="12" t="s">
        <v>3726</v>
      </c>
      <c r="H4205" s="12" t="s">
        <v>3727</v>
      </c>
    </row>
    <row r="4206" spans="1:8" ht="15" customHeight="1" x14ac:dyDescent="0.25">
      <c r="A4206" s="13" t="s">
        <v>7208</v>
      </c>
      <c r="B4206" s="14" t="s">
        <v>7209</v>
      </c>
      <c r="C4206" s="66" t="s">
        <v>17</v>
      </c>
      <c r="D4206" s="66"/>
      <c r="E4206" s="13" t="s">
        <v>25</v>
      </c>
      <c r="F4206" s="15">
        <v>1</v>
      </c>
      <c r="G4206" s="16">
        <v>24.05</v>
      </c>
      <c r="H4206" s="16">
        <f>TRUNC(TRUNC(F4206,8)*G4206,2)</f>
        <v>24.05</v>
      </c>
    </row>
    <row r="4207" spans="1:8" ht="15" customHeight="1" x14ac:dyDescent="0.25">
      <c r="A4207" s="8"/>
      <c r="B4207" s="8"/>
      <c r="C4207" s="8"/>
      <c r="D4207" s="8"/>
      <c r="E4207" s="8"/>
      <c r="F4207" s="67" t="s">
        <v>3740</v>
      </c>
      <c r="G4207" s="67"/>
      <c r="H4207" s="17">
        <f>SUM(H4206:H4206)</f>
        <v>24.05</v>
      </c>
    </row>
    <row r="4208" spans="1:8" ht="15" customHeight="1" x14ac:dyDescent="0.25">
      <c r="A4208" s="64" t="s">
        <v>3741</v>
      </c>
      <c r="B4208" s="64"/>
      <c r="C4208" s="65" t="s">
        <v>3</v>
      </c>
      <c r="D4208" s="65"/>
      <c r="E4208" s="12" t="s">
        <v>4</v>
      </c>
      <c r="F4208" s="12" t="s">
        <v>3725</v>
      </c>
      <c r="G4208" s="12" t="s">
        <v>3726</v>
      </c>
      <c r="H4208" s="12" t="s">
        <v>3727</v>
      </c>
    </row>
    <row r="4209" spans="1:8" ht="21" customHeight="1" x14ac:dyDescent="0.25">
      <c r="A4209" s="13" t="s">
        <v>7716</v>
      </c>
      <c r="B4209" s="14" t="s">
        <v>7717</v>
      </c>
      <c r="C4209" s="66" t="s">
        <v>17</v>
      </c>
      <c r="D4209" s="66"/>
      <c r="E4209" s="13" t="s">
        <v>25</v>
      </c>
      <c r="F4209" s="15">
        <v>1</v>
      </c>
      <c r="G4209" s="16">
        <v>0.5</v>
      </c>
      <c r="H4209" s="16">
        <f>TRUNC(TRUNC(F4209,8)*G4209,2)</f>
        <v>0.5</v>
      </c>
    </row>
    <row r="4210" spans="1:8" ht="15" customHeight="1" x14ac:dyDescent="0.25">
      <c r="A4210" s="8"/>
      <c r="B4210" s="8"/>
      <c r="C4210" s="8"/>
      <c r="D4210" s="8"/>
      <c r="E4210" s="8"/>
      <c r="F4210" s="67" t="s">
        <v>3744</v>
      </c>
      <c r="G4210" s="67"/>
      <c r="H4210" s="17">
        <f>SUM(H4209:H4209)</f>
        <v>0.5</v>
      </c>
    </row>
    <row r="4211" spans="1:8" ht="15" customHeight="1" x14ac:dyDescent="0.25">
      <c r="A4211" s="8"/>
      <c r="B4211" s="8"/>
      <c r="C4211" s="8"/>
      <c r="D4211" s="8"/>
      <c r="E4211" s="8"/>
      <c r="F4211" s="68" t="s">
        <v>3745</v>
      </c>
      <c r="G4211" s="68"/>
      <c r="H4211" s="4">
        <f>ROUND(SUM(H4204,H4207,H4210),2)</f>
        <v>33.520000000000003</v>
      </c>
    </row>
    <row r="4212" spans="1:8" ht="9.9499999999999993" customHeight="1" x14ac:dyDescent="0.25">
      <c r="A4212" s="8"/>
      <c r="B4212" s="8"/>
      <c r="C4212" s="8"/>
      <c r="D4212" s="8"/>
      <c r="E4212" s="8"/>
      <c r="F4212" s="62"/>
      <c r="G4212" s="62"/>
      <c r="H4212" s="62"/>
    </row>
    <row r="4213" spans="1:8" ht="20.100000000000001" customHeight="1" x14ac:dyDescent="0.25">
      <c r="A4213" s="63" t="s">
        <v>7718</v>
      </c>
      <c r="B4213" s="63"/>
      <c r="C4213" s="63"/>
      <c r="D4213" s="63"/>
      <c r="E4213" s="63"/>
      <c r="F4213" s="63"/>
      <c r="G4213" s="63"/>
      <c r="H4213" s="63"/>
    </row>
    <row r="4214" spans="1:8" ht="15" customHeight="1" x14ac:dyDescent="0.25">
      <c r="A4214" s="64" t="s">
        <v>3865</v>
      </c>
      <c r="B4214" s="64"/>
      <c r="C4214" s="65" t="s">
        <v>3</v>
      </c>
      <c r="D4214" s="65"/>
      <c r="E4214" s="12" t="s">
        <v>4</v>
      </c>
      <c r="F4214" s="12" t="s">
        <v>3725</v>
      </c>
      <c r="G4214" s="12" t="s">
        <v>3726</v>
      </c>
      <c r="H4214" s="12" t="s">
        <v>3727</v>
      </c>
    </row>
    <row r="4215" spans="1:8" ht="29.1" customHeight="1" x14ac:dyDescent="0.25">
      <c r="A4215" s="13" t="s">
        <v>3915</v>
      </c>
      <c r="B4215" s="14" t="s">
        <v>3916</v>
      </c>
      <c r="C4215" s="66" t="s">
        <v>17</v>
      </c>
      <c r="D4215" s="66"/>
      <c r="E4215" s="13" t="s">
        <v>3868</v>
      </c>
      <c r="F4215" s="15">
        <v>0.59379999999999999</v>
      </c>
      <c r="G4215" s="16">
        <v>40.880000000000003</v>
      </c>
      <c r="H4215" s="16">
        <f>TRUNC(TRUNC(F4215,8)*G4215,2)</f>
        <v>24.27</v>
      </c>
    </row>
    <row r="4216" spans="1:8" ht="29.1" customHeight="1" x14ac:dyDescent="0.25">
      <c r="A4216" s="13" t="s">
        <v>3917</v>
      </c>
      <c r="B4216" s="14" t="s">
        <v>3918</v>
      </c>
      <c r="C4216" s="66" t="s">
        <v>17</v>
      </c>
      <c r="D4216" s="66"/>
      <c r="E4216" s="13" t="s">
        <v>3829</v>
      </c>
      <c r="F4216" s="15">
        <v>0.26750000000000002</v>
      </c>
      <c r="G4216" s="16">
        <v>42.43</v>
      </c>
      <c r="H4216" s="16">
        <f>TRUNC(TRUNC(F4216,8)*G4216,2)</f>
        <v>11.35</v>
      </c>
    </row>
    <row r="4217" spans="1:8" ht="29.1" customHeight="1" x14ac:dyDescent="0.25">
      <c r="A4217" s="13" t="s">
        <v>4731</v>
      </c>
      <c r="B4217" s="14" t="s">
        <v>4732</v>
      </c>
      <c r="C4217" s="66" t="s">
        <v>17</v>
      </c>
      <c r="D4217" s="66"/>
      <c r="E4217" s="13" t="s">
        <v>3868</v>
      </c>
      <c r="F4217" s="15">
        <v>2.7986</v>
      </c>
      <c r="G4217" s="16">
        <v>0.52</v>
      </c>
      <c r="H4217" s="16">
        <f>TRUNC(TRUNC(F4217,8)*G4217,2)</f>
        <v>1.45</v>
      </c>
    </row>
    <row r="4218" spans="1:8" ht="29.1" customHeight="1" x14ac:dyDescent="0.25">
      <c r="A4218" s="13" t="s">
        <v>4733</v>
      </c>
      <c r="B4218" s="14" t="s">
        <v>4734</v>
      </c>
      <c r="C4218" s="66" t="s">
        <v>17</v>
      </c>
      <c r="D4218" s="66"/>
      <c r="E4218" s="13" t="s">
        <v>3829</v>
      </c>
      <c r="F4218" s="15">
        <v>1.0264</v>
      </c>
      <c r="G4218" s="16">
        <v>1.41</v>
      </c>
      <c r="H4218" s="16">
        <f>TRUNC(TRUNC(F4218,8)*G4218,2)</f>
        <v>1.44</v>
      </c>
    </row>
    <row r="4219" spans="1:8" ht="18" customHeight="1" x14ac:dyDescent="0.25">
      <c r="A4219" s="8"/>
      <c r="B4219" s="8"/>
      <c r="C4219" s="8"/>
      <c r="D4219" s="8"/>
      <c r="E4219" s="8"/>
      <c r="F4219" s="67" t="s">
        <v>3871</v>
      </c>
      <c r="G4219" s="67"/>
      <c r="H4219" s="17">
        <f>SUM(H4215:H4218)</f>
        <v>38.51</v>
      </c>
    </row>
    <row r="4220" spans="1:8" ht="15" customHeight="1" x14ac:dyDescent="0.25">
      <c r="A4220" s="64" t="s">
        <v>3887</v>
      </c>
      <c r="B4220" s="64"/>
      <c r="C4220" s="65" t="s">
        <v>3</v>
      </c>
      <c r="D4220" s="65"/>
      <c r="E4220" s="12" t="s">
        <v>4</v>
      </c>
      <c r="F4220" s="12" t="s">
        <v>3725</v>
      </c>
      <c r="G4220" s="12" t="s">
        <v>3726</v>
      </c>
      <c r="H4220" s="12" t="s">
        <v>3727</v>
      </c>
    </row>
    <row r="4221" spans="1:8" ht="29.1" customHeight="1" x14ac:dyDescent="0.25">
      <c r="A4221" s="13" t="s">
        <v>4765</v>
      </c>
      <c r="B4221" s="14" t="s">
        <v>4766</v>
      </c>
      <c r="C4221" s="66" t="s">
        <v>17</v>
      </c>
      <c r="D4221" s="66"/>
      <c r="E4221" s="13" t="s">
        <v>72</v>
      </c>
      <c r="F4221" s="15">
        <v>6.7614000000000001</v>
      </c>
      <c r="G4221" s="16">
        <v>44.5</v>
      </c>
      <c r="H4221" s="16">
        <f t="shared" ref="H4221:H4228" si="45">TRUNC(TRUNC(F4221,8)*G4221,2)</f>
        <v>300.88</v>
      </c>
    </row>
    <row r="4222" spans="1:8" ht="29.1" customHeight="1" x14ac:dyDescent="0.25">
      <c r="A4222" s="13" t="s">
        <v>4767</v>
      </c>
      <c r="B4222" s="14" t="s">
        <v>4768</v>
      </c>
      <c r="C4222" s="66" t="s">
        <v>17</v>
      </c>
      <c r="D4222" s="66"/>
      <c r="E4222" s="13" t="s">
        <v>72</v>
      </c>
      <c r="F4222" s="15">
        <v>0.31890000000000002</v>
      </c>
      <c r="G4222" s="16">
        <v>16.920000000000002</v>
      </c>
      <c r="H4222" s="16">
        <f t="shared" si="45"/>
        <v>5.39</v>
      </c>
    </row>
    <row r="4223" spans="1:8" ht="21" customHeight="1" x14ac:dyDescent="0.25">
      <c r="A4223" s="13" t="s">
        <v>4147</v>
      </c>
      <c r="B4223" s="14" t="s">
        <v>4148</v>
      </c>
      <c r="C4223" s="66" t="s">
        <v>17</v>
      </c>
      <c r="D4223" s="66"/>
      <c r="E4223" s="13" t="s">
        <v>4149</v>
      </c>
      <c r="F4223" s="15">
        <v>3.5000000000000003E-2</v>
      </c>
      <c r="G4223" s="16">
        <v>6.71</v>
      </c>
      <c r="H4223" s="16">
        <f t="shared" si="45"/>
        <v>0.23</v>
      </c>
    </row>
    <row r="4224" spans="1:8" ht="15" customHeight="1" x14ac:dyDescent="0.25">
      <c r="A4224" s="13" t="s">
        <v>4804</v>
      </c>
      <c r="B4224" s="14" t="s">
        <v>4805</v>
      </c>
      <c r="C4224" s="66" t="s">
        <v>17</v>
      </c>
      <c r="D4224" s="66"/>
      <c r="E4224" s="13" t="s">
        <v>76</v>
      </c>
      <c r="F4224" s="15">
        <v>0.2475</v>
      </c>
      <c r="G4224" s="16">
        <v>743.12</v>
      </c>
      <c r="H4224" s="16">
        <f t="shared" si="45"/>
        <v>183.92</v>
      </c>
    </row>
    <row r="4225" spans="1:8" ht="21" customHeight="1" x14ac:dyDescent="0.25">
      <c r="A4225" s="13" t="s">
        <v>3925</v>
      </c>
      <c r="B4225" s="14" t="s">
        <v>3926</v>
      </c>
      <c r="C4225" s="66" t="s">
        <v>17</v>
      </c>
      <c r="D4225" s="66"/>
      <c r="E4225" s="13" t="s">
        <v>178</v>
      </c>
      <c r="F4225" s="15">
        <v>1.4216</v>
      </c>
      <c r="G4225" s="16">
        <v>9.6199999999999992</v>
      </c>
      <c r="H4225" s="16">
        <f t="shared" si="45"/>
        <v>13.67</v>
      </c>
    </row>
    <row r="4226" spans="1:8" ht="15" customHeight="1" x14ac:dyDescent="0.25">
      <c r="A4226" s="13" t="s">
        <v>4769</v>
      </c>
      <c r="B4226" s="14" t="s">
        <v>4770</v>
      </c>
      <c r="C4226" s="66" t="s">
        <v>17</v>
      </c>
      <c r="D4226" s="66"/>
      <c r="E4226" s="13" t="s">
        <v>740</v>
      </c>
      <c r="F4226" s="15">
        <v>0.2954</v>
      </c>
      <c r="G4226" s="16">
        <v>18.059999999999999</v>
      </c>
      <c r="H4226" s="16">
        <f t="shared" si="45"/>
        <v>5.33</v>
      </c>
    </row>
    <row r="4227" spans="1:8" ht="15" customHeight="1" x14ac:dyDescent="0.25">
      <c r="A4227" s="13" t="s">
        <v>4723</v>
      </c>
      <c r="B4227" s="14" t="s">
        <v>4724</v>
      </c>
      <c r="C4227" s="66" t="s">
        <v>17</v>
      </c>
      <c r="D4227" s="66"/>
      <c r="E4227" s="13" t="s">
        <v>740</v>
      </c>
      <c r="F4227" s="15">
        <v>0.18429999999999999</v>
      </c>
      <c r="G4227" s="16">
        <v>16.63</v>
      </c>
      <c r="H4227" s="16">
        <f t="shared" si="45"/>
        <v>3.06</v>
      </c>
    </row>
    <row r="4228" spans="1:8" ht="21" customHeight="1" x14ac:dyDescent="0.25">
      <c r="A4228" s="13" t="s">
        <v>4150</v>
      </c>
      <c r="B4228" s="14" t="s">
        <v>4151</v>
      </c>
      <c r="C4228" s="66" t="s">
        <v>17</v>
      </c>
      <c r="D4228" s="66"/>
      <c r="E4228" s="13" t="s">
        <v>178</v>
      </c>
      <c r="F4228" s="15">
        <v>6.25</v>
      </c>
      <c r="G4228" s="16">
        <v>3.36</v>
      </c>
      <c r="H4228" s="16">
        <f t="shared" si="45"/>
        <v>21</v>
      </c>
    </row>
    <row r="4229" spans="1:8" ht="15" customHeight="1" x14ac:dyDescent="0.25">
      <c r="A4229" s="8"/>
      <c r="B4229" s="8"/>
      <c r="C4229" s="8"/>
      <c r="D4229" s="8"/>
      <c r="E4229" s="8"/>
      <c r="F4229" s="67" t="s">
        <v>3896</v>
      </c>
      <c r="G4229" s="67"/>
      <c r="H4229" s="17">
        <f>SUM(H4221:H4228)</f>
        <v>533.4799999999999</v>
      </c>
    </row>
    <row r="4230" spans="1:8" ht="15" customHeight="1" x14ac:dyDescent="0.25">
      <c r="A4230" s="64" t="s">
        <v>3872</v>
      </c>
      <c r="B4230" s="64"/>
      <c r="C4230" s="65" t="s">
        <v>3</v>
      </c>
      <c r="D4230" s="65"/>
      <c r="E4230" s="12" t="s">
        <v>4</v>
      </c>
      <c r="F4230" s="12" t="s">
        <v>3725</v>
      </c>
      <c r="G4230" s="12" t="s">
        <v>3726</v>
      </c>
      <c r="H4230" s="12" t="s">
        <v>3727</v>
      </c>
    </row>
    <row r="4231" spans="1:8" ht="21" customHeight="1" x14ac:dyDescent="0.25">
      <c r="A4231" s="13" t="s">
        <v>3908</v>
      </c>
      <c r="B4231" s="14" t="s">
        <v>3909</v>
      </c>
      <c r="C4231" s="66" t="s">
        <v>17</v>
      </c>
      <c r="D4231" s="66"/>
      <c r="E4231" s="13" t="s">
        <v>25</v>
      </c>
      <c r="F4231" s="15">
        <v>0.86129999999999995</v>
      </c>
      <c r="G4231" s="16">
        <v>24.95</v>
      </c>
      <c r="H4231" s="16">
        <f>TRUNC(TRUNC(F4231,8)*G4231,2)</f>
        <v>21.48</v>
      </c>
    </row>
    <row r="4232" spans="1:8" ht="21" customHeight="1" x14ac:dyDescent="0.25">
      <c r="A4232" s="13" t="s">
        <v>4841</v>
      </c>
      <c r="B4232" s="14" t="s">
        <v>4842</v>
      </c>
      <c r="C4232" s="66" t="s">
        <v>17</v>
      </c>
      <c r="D4232" s="66"/>
      <c r="E4232" s="13" t="s">
        <v>25</v>
      </c>
      <c r="F4232" s="15">
        <v>4.3066000000000004</v>
      </c>
      <c r="G4232" s="16">
        <v>31.99</v>
      </c>
      <c r="H4232" s="16">
        <f>TRUNC(TRUNC(F4232,8)*G4232,2)</f>
        <v>137.76</v>
      </c>
    </row>
    <row r="4233" spans="1:8" ht="15" customHeight="1" x14ac:dyDescent="0.25">
      <c r="A4233" s="13" t="s">
        <v>3948</v>
      </c>
      <c r="B4233" s="14" t="s">
        <v>3949</v>
      </c>
      <c r="C4233" s="66" t="s">
        <v>17</v>
      </c>
      <c r="D4233" s="66"/>
      <c r="E4233" s="13" t="s">
        <v>25</v>
      </c>
      <c r="F4233" s="15">
        <v>7.3795000000000002</v>
      </c>
      <c r="G4233" s="16">
        <v>33.520000000000003</v>
      </c>
      <c r="H4233" s="16">
        <f>TRUNC(TRUNC(F4233,8)*G4233,2)</f>
        <v>247.36</v>
      </c>
    </row>
    <row r="4234" spans="1:8" ht="15" customHeight="1" x14ac:dyDescent="0.25">
      <c r="A4234" s="13" t="s">
        <v>3899</v>
      </c>
      <c r="B4234" s="14" t="s">
        <v>3900</v>
      </c>
      <c r="C4234" s="66" t="s">
        <v>17</v>
      </c>
      <c r="D4234" s="66"/>
      <c r="E4234" s="13" t="s">
        <v>25</v>
      </c>
      <c r="F4234" s="15">
        <v>7.3795000000000002</v>
      </c>
      <c r="G4234" s="16">
        <v>24.37</v>
      </c>
      <c r="H4234" s="16">
        <f>TRUNC(TRUNC(F4234,8)*G4234,2)</f>
        <v>179.83</v>
      </c>
    </row>
    <row r="4235" spans="1:8" ht="18" customHeight="1" x14ac:dyDescent="0.25">
      <c r="A4235" s="8"/>
      <c r="B4235" s="8"/>
      <c r="C4235" s="8"/>
      <c r="D4235" s="8"/>
      <c r="E4235" s="8"/>
      <c r="F4235" s="67" t="s">
        <v>3875</v>
      </c>
      <c r="G4235" s="67"/>
      <c r="H4235" s="17">
        <f>SUM(H4231:H4234)</f>
        <v>586.43000000000006</v>
      </c>
    </row>
    <row r="4236" spans="1:8" ht="15" customHeight="1" x14ac:dyDescent="0.25">
      <c r="A4236" s="64" t="s">
        <v>3741</v>
      </c>
      <c r="B4236" s="64"/>
      <c r="C4236" s="65" t="s">
        <v>3</v>
      </c>
      <c r="D4236" s="65"/>
      <c r="E4236" s="12" t="s">
        <v>4</v>
      </c>
      <c r="F4236" s="12" t="s">
        <v>3725</v>
      </c>
      <c r="G4236" s="12" t="s">
        <v>3726</v>
      </c>
      <c r="H4236" s="12" t="s">
        <v>3727</v>
      </c>
    </row>
    <row r="4237" spans="1:8" ht="29.1" customHeight="1" x14ac:dyDescent="0.25">
      <c r="A4237" s="13" t="s">
        <v>800</v>
      </c>
      <c r="B4237" s="14" t="s">
        <v>801</v>
      </c>
      <c r="C4237" s="66" t="s">
        <v>17</v>
      </c>
      <c r="D4237" s="66"/>
      <c r="E4237" s="13" t="s">
        <v>740</v>
      </c>
      <c r="F4237" s="15">
        <v>32.6798</v>
      </c>
      <c r="G4237" s="16">
        <v>13.33</v>
      </c>
      <c r="H4237" s="16">
        <f>TRUNC(TRUNC(F4237,8)*G4237,2)</f>
        <v>435.62</v>
      </c>
    </row>
    <row r="4238" spans="1:8" ht="29.1" customHeight="1" x14ac:dyDescent="0.25">
      <c r="A4238" s="13" t="s">
        <v>7719</v>
      </c>
      <c r="B4238" s="14" t="s">
        <v>7720</v>
      </c>
      <c r="C4238" s="66" t="s">
        <v>17</v>
      </c>
      <c r="D4238" s="66"/>
      <c r="E4238" s="13" t="s">
        <v>76</v>
      </c>
      <c r="F4238" s="15">
        <v>1.103</v>
      </c>
      <c r="G4238" s="16">
        <v>600.49</v>
      </c>
      <c r="H4238" s="16">
        <f>TRUNC(TRUNC(F4238,8)*G4238,2)</f>
        <v>662.34</v>
      </c>
    </row>
    <row r="4239" spans="1:8" ht="15" customHeight="1" x14ac:dyDescent="0.25">
      <c r="A4239" s="8"/>
      <c r="B4239" s="8"/>
      <c r="C4239" s="8"/>
      <c r="D4239" s="8"/>
      <c r="E4239" s="8"/>
      <c r="F4239" s="67" t="s">
        <v>3744</v>
      </c>
      <c r="G4239" s="67"/>
      <c r="H4239" s="17">
        <f>SUM(H4237:H4238)</f>
        <v>1097.96</v>
      </c>
    </row>
    <row r="4240" spans="1:8" ht="15" customHeight="1" x14ac:dyDescent="0.25">
      <c r="A4240" s="8"/>
      <c r="B4240" s="8"/>
      <c r="C4240" s="8"/>
      <c r="D4240" s="8"/>
      <c r="E4240" s="8"/>
      <c r="F4240" s="68" t="s">
        <v>3745</v>
      </c>
      <c r="G4240" s="68"/>
      <c r="H4240" s="4">
        <f>ROUND(SUM(H4219,H4229,H4235,H4239),2)</f>
        <v>2256.38</v>
      </c>
    </row>
    <row r="4241" spans="1:8" ht="9.9499999999999993" customHeight="1" x14ac:dyDescent="0.25">
      <c r="A4241" s="8"/>
      <c r="B4241" s="8"/>
      <c r="C4241" s="8"/>
      <c r="D4241" s="8"/>
      <c r="E4241" s="8"/>
      <c r="F4241" s="62"/>
      <c r="G4241" s="62"/>
      <c r="H4241" s="62"/>
    </row>
    <row r="4242" spans="1:8" ht="20.100000000000001" customHeight="1" x14ac:dyDescent="0.25">
      <c r="A4242" s="63" t="s">
        <v>7721</v>
      </c>
      <c r="B4242" s="63"/>
      <c r="C4242" s="63"/>
      <c r="D4242" s="63"/>
      <c r="E4242" s="63"/>
      <c r="F4242" s="63"/>
      <c r="G4242" s="63"/>
      <c r="H4242" s="63"/>
    </row>
    <row r="4243" spans="1:8" ht="15" customHeight="1" x14ac:dyDescent="0.25">
      <c r="A4243" s="64" t="s">
        <v>3865</v>
      </c>
      <c r="B4243" s="64"/>
      <c r="C4243" s="65" t="s">
        <v>3</v>
      </c>
      <c r="D4243" s="65"/>
      <c r="E4243" s="12" t="s">
        <v>4</v>
      </c>
      <c r="F4243" s="12" t="s">
        <v>3725</v>
      </c>
      <c r="G4243" s="12" t="s">
        <v>3726</v>
      </c>
      <c r="H4243" s="12" t="s">
        <v>3727</v>
      </c>
    </row>
    <row r="4244" spans="1:8" ht="29.1" customHeight="1" x14ac:dyDescent="0.25">
      <c r="A4244" s="13" t="s">
        <v>3915</v>
      </c>
      <c r="B4244" s="14" t="s">
        <v>3916</v>
      </c>
      <c r="C4244" s="66" t="s">
        <v>17</v>
      </c>
      <c r="D4244" s="66"/>
      <c r="E4244" s="13" t="s">
        <v>3868</v>
      </c>
      <c r="F4244" s="15">
        <v>3.4270999999999998</v>
      </c>
      <c r="G4244" s="16">
        <v>40.880000000000003</v>
      </c>
      <c r="H4244" s="16">
        <f>TRUNC(TRUNC(F4244,8)*G4244,2)</f>
        <v>140.09</v>
      </c>
    </row>
    <row r="4245" spans="1:8" ht="29.1" customHeight="1" x14ac:dyDescent="0.25">
      <c r="A4245" s="13" t="s">
        <v>3917</v>
      </c>
      <c r="B4245" s="14" t="s">
        <v>3918</v>
      </c>
      <c r="C4245" s="66" t="s">
        <v>17</v>
      </c>
      <c r="D4245" s="66"/>
      <c r="E4245" s="13" t="s">
        <v>3829</v>
      </c>
      <c r="F4245" s="15">
        <v>0.88009999999999999</v>
      </c>
      <c r="G4245" s="16">
        <v>42.43</v>
      </c>
      <c r="H4245" s="16">
        <f>TRUNC(TRUNC(F4245,8)*G4245,2)</f>
        <v>37.340000000000003</v>
      </c>
    </row>
    <row r="4246" spans="1:8" ht="29.1" customHeight="1" x14ac:dyDescent="0.25">
      <c r="A4246" s="13" t="s">
        <v>4731</v>
      </c>
      <c r="B4246" s="14" t="s">
        <v>4732</v>
      </c>
      <c r="C4246" s="66" t="s">
        <v>17</v>
      </c>
      <c r="D4246" s="66"/>
      <c r="E4246" s="13" t="s">
        <v>3868</v>
      </c>
      <c r="F4246" s="15">
        <v>18.091699999999999</v>
      </c>
      <c r="G4246" s="16">
        <v>0.52</v>
      </c>
      <c r="H4246" s="16">
        <f>TRUNC(TRUNC(F4246,8)*G4246,2)</f>
        <v>9.4</v>
      </c>
    </row>
    <row r="4247" spans="1:8" ht="29.1" customHeight="1" x14ac:dyDescent="0.25">
      <c r="A4247" s="13" t="s">
        <v>4733</v>
      </c>
      <c r="B4247" s="14" t="s">
        <v>4734</v>
      </c>
      <c r="C4247" s="66" t="s">
        <v>17</v>
      </c>
      <c r="D4247" s="66"/>
      <c r="E4247" s="13" t="s">
        <v>3829</v>
      </c>
      <c r="F4247" s="15">
        <v>6.6349999999999998</v>
      </c>
      <c r="G4247" s="16">
        <v>1.41</v>
      </c>
      <c r="H4247" s="16">
        <f>TRUNC(TRUNC(F4247,8)*G4247,2)</f>
        <v>9.35</v>
      </c>
    </row>
    <row r="4248" spans="1:8" ht="18" customHeight="1" x14ac:dyDescent="0.25">
      <c r="A4248" s="8"/>
      <c r="B4248" s="8"/>
      <c r="C4248" s="8"/>
      <c r="D4248" s="8"/>
      <c r="E4248" s="8"/>
      <c r="F4248" s="67" t="s">
        <v>3871</v>
      </c>
      <c r="G4248" s="67"/>
      <c r="H4248" s="17">
        <f>SUM(H4244:H4247)</f>
        <v>196.18</v>
      </c>
    </row>
    <row r="4249" spans="1:8" ht="15" customHeight="1" x14ac:dyDescent="0.25">
      <c r="A4249" s="64" t="s">
        <v>3887</v>
      </c>
      <c r="B4249" s="64"/>
      <c r="C4249" s="65" t="s">
        <v>3</v>
      </c>
      <c r="D4249" s="65"/>
      <c r="E4249" s="12" t="s">
        <v>4</v>
      </c>
      <c r="F4249" s="12" t="s">
        <v>3725</v>
      </c>
      <c r="G4249" s="12" t="s">
        <v>3726</v>
      </c>
      <c r="H4249" s="12" t="s">
        <v>3727</v>
      </c>
    </row>
    <row r="4250" spans="1:8" ht="29.1" customHeight="1" x14ac:dyDescent="0.25">
      <c r="A4250" s="13" t="s">
        <v>7722</v>
      </c>
      <c r="B4250" s="14" t="s">
        <v>7723</v>
      </c>
      <c r="C4250" s="66" t="s">
        <v>17</v>
      </c>
      <c r="D4250" s="66"/>
      <c r="E4250" s="13" t="s">
        <v>72</v>
      </c>
      <c r="F4250" s="15">
        <v>13.051399999999999</v>
      </c>
      <c r="G4250" s="16">
        <v>55.21</v>
      </c>
      <c r="H4250" s="16">
        <f>TRUNC(TRUNC(F4250,8)*G4250,2)</f>
        <v>720.56</v>
      </c>
    </row>
    <row r="4251" spans="1:8" ht="29.1" customHeight="1" x14ac:dyDescent="0.25">
      <c r="A4251" s="13" t="s">
        <v>4767</v>
      </c>
      <c r="B4251" s="14" t="s">
        <v>4768</v>
      </c>
      <c r="C4251" s="66" t="s">
        <v>17</v>
      </c>
      <c r="D4251" s="66"/>
      <c r="E4251" s="13" t="s">
        <v>72</v>
      </c>
      <c r="F4251" s="15">
        <v>0.60740000000000005</v>
      </c>
      <c r="G4251" s="16">
        <v>16.920000000000002</v>
      </c>
      <c r="H4251" s="16">
        <f>TRUNC(TRUNC(F4251,8)*G4251,2)</f>
        <v>10.27</v>
      </c>
    </row>
    <row r="4252" spans="1:8" ht="21" customHeight="1" x14ac:dyDescent="0.25">
      <c r="A4252" s="13" t="s">
        <v>4147</v>
      </c>
      <c r="B4252" s="14" t="s">
        <v>4148</v>
      </c>
      <c r="C4252" s="66" t="s">
        <v>17</v>
      </c>
      <c r="D4252" s="66"/>
      <c r="E4252" s="13" t="s">
        <v>4149</v>
      </c>
      <c r="F4252" s="15">
        <v>6.6699999999999995E-2</v>
      </c>
      <c r="G4252" s="16">
        <v>6.71</v>
      </c>
      <c r="H4252" s="16">
        <f>TRUNC(TRUNC(F4252,8)*G4252,2)</f>
        <v>0.44</v>
      </c>
    </row>
    <row r="4253" spans="1:8" ht="29.1" customHeight="1" x14ac:dyDescent="0.25">
      <c r="A4253" s="13" t="s">
        <v>7724</v>
      </c>
      <c r="B4253" s="14" t="s">
        <v>7725</v>
      </c>
      <c r="C4253" s="66" t="s">
        <v>17</v>
      </c>
      <c r="D4253" s="66"/>
      <c r="E4253" s="13" t="s">
        <v>740</v>
      </c>
      <c r="F4253" s="15">
        <v>6</v>
      </c>
      <c r="G4253" s="16">
        <v>8.85</v>
      </c>
      <c r="H4253" s="16">
        <f>TRUNC(TRUNC(F4253,8)*G4253,2)</f>
        <v>53.1</v>
      </c>
    </row>
    <row r="4254" spans="1:8" ht="15" customHeight="1" x14ac:dyDescent="0.25">
      <c r="A4254" s="13" t="s">
        <v>4769</v>
      </c>
      <c r="B4254" s="14" t="s">
        <v>4770</v>
      </c>
      <c r="C4254" s="66" t="s">
        <v>17</v>
      </c>
      <c r="D4254" s="66"/>
      <c r="E4254" s="13" t="s">
        <v>740</v>
      </c>
      <c r="F4254" s="15">
        <v>2.1276000000000002</v>
      </c>
      <c r="G4254" s="16">
        <v>18.059999999999999</v>
      </c>
      <c r="H4254" s="16">
        <f>TRUNC(TRUNC(F4254,8)*G4254,2)</f>
        <v>38.42</v>
      </c>
    </row>
    <row r="4255" spans="1:8" ht="15" customHeight="1" x14ac:dyDescent="0.25">
      <c r="A4255" s="8"/>
      <c r="B4255" s="8"/>
      <c r="C4255" s="8"/>
      <c r="D4255" s="8"/>
      <c r="E4255" s="8"/>
      <c r="F4255" s="67" t="s">
        <v>3896</v>
      </c>
      <c r="G4255" s="67"/>
      <c r="H4255" s="17">
        <f>SUM(H4250:H4254)</f>
        <v>822.79</v>
      </c>
    </row>
    <row r="4256" spans="1:8" ht="15" customHeight="1" x14ac:dyDescent="0.25">
      <c r="A4256" s="64" t="s">
        <v>3872</v>
      </c>
      <c r="B4256" s="64"/>
      <c r="C4256" s="65" t="s">
        <v>3</v>
      </c>
      <c r="D4256" s="65"/>
      <c r="E4256" s="12" t="s">
        <v>4</v>
      </c>
      <c r="F4256" s="12" t="s">
        <v>3725</v>
      </c>
      <c r="G4256" s="12" t="s">
        <v>3726</v>
      </c>
      <c r="H4256" s="12" t="s">
        <v>3727</v>
      </c>
    </row>
    <row r="4257" spans="1:8" ht="21" customHeight="1" x14ac:dyDescent="0.25">
      <c r="A4257" s="13" t="s">
        <v>3908</v>
      </c>
      <c r="B4257" s="14" t="s">
        <v>3909</v>
      </c>
      <c r="C4257" s="66" t="s">
        <v>17</v>
      </c>
      <c r="D4257" s="66"/>
      <c r="E4257" s="13" t="s">
        <v>25</v>
      </c>
      <c r="F4257" s="15">
        <v>4.3071999999999999</v>
      </c>
      <c r="G4257" s="16">
        <v>24.95</v>
      </c>
      <c r="H4257" s="16">
        <f>TRUNC(TRUNC(F4257,8)*G4257,2)</f>
        <v>107.46</v>
      </c>
    </row>
    <row r="4258" spans="1:8" ht="21" customHeight="1" x14ac:dyDescent="0.25">
      <c r="A4258" s="13" t="s">
        <v>4841</v>
      </c>
      <c r="B4258" s="14" t="s">
        <v>4842</v>
      </c>
      <c r="C4258" s="66" t="s">
        <v>17</v>
      </c>
      <c r="D4258" s="66"/>
      <c r="E4258" s="13" t="s">
        <v>25</v>
      </c>
      <c r="F4258" s="15">
        <v>21.535799999999998</v>
      </c>
      <c r="G4258" s="16">
        <v>31.99</v>
      </c>
      <c r="H4258" s="16">
        <f>TRUNC(TRUNC(F4258,8)*G4258,2)</f>
        <v>688.93</v>
      </c>
    </row>
    <row r="4259" spans="1:8" ht="15" customHeight="1" x14ac:dyDescent="0.25">
      <c r="A4259" s="13" t="s">
        <v>3948</v>
      </c>
      <c r="B4259" s="14" t="s">
        <v>3949</v>
      </c>
      <c r="C4259" s="66" t="s">
        <v>17</v>
      </c>
      <c r="D4259" s="66"/>
      <c r="E4259" s="13" t="s">
        <v>25</v>
      </c>
      <c r="F4259" s="15">
        <v>31.7545</v>
      </c>
      <c r="G4259" s="16">
        <v>33.520000000000003</v>
      </c>
      <c r="H4259" s="16">
        <f>TRUNC(TRUNC(F4259,8)*G4259,2)</f>
        <v>1064.4100000000001</v>
      </c>
    </row>
    <row r="4260" spans="1:8" ht="15" customHeight="1" x14ac:dyDescent="0.25">
      <c r="A4260" s="13" t="s">
        <v>3899</v>
      </c>
      <c r="B4260" s="14" t="s">
        <v>3900</v>
      </c>
      <c r="C4260" s="66" t="s">
        <v>17</v>
      </c>
      <c r="D4260" s="66"/>
      <c r="E4260" s="13" t="s">
        <v>25</v>
      </c>
      <c r="F4260" s="15">
        <v>31.7545</v>
      </c>
      <c r="G4260" s="16">
        <v>24.37</v>
      </c>
      <c r="H4260" s="16">
        <f>TRUNC(TRUNC(F4260,8)*G4260,2)</f>
        <v>773.85</v>
      </c>
    </row>
    <row r="4261" spans="1:8" ht="18" customHeight="1" x14ac:dyDescent="0.25">
      <c r="A4261" s="8"/>
      <c r="B4261" s="8"/>
      <c r="C4261" s="8"/>
      <c r="D4261" s="8"/>
      <c r="E4261" s="8"/>
      <c r="F4261" s="67" t="s">
        <v>3875</v>
      </c>
      <c r="G4261" s="67"/>
      <c r="H4261" s="17">
        <f>SUM(H4257:H4260)</f>
        <v>2634.65</v>
      </c>
    </row>
    <row r="4262" spans="1:8" ht="15" customHeight="1" x14ac:dyDescent="0.25">
      <c r="A4262" s="64" t="s">
        <v>3741</v>
      </c>
      <c r="B4262" s="64"/>
      <c r="C4262" s="65" t="s">
        <v>3</v>
      </c>
      <c r="D4262" s="65"/>
      <c r="E4262" s="12" t="s">
        <v>4</v>
      </c>
      <c r="F4262" s="12" t="s">
        <v>3725</v>
      </c>
      <c r="G4262" s="12" t="s">
        <v>3726</v>
      </c>
      <c r="H4262" s="12" t="s">
        <v>3727</v>
      </c>
    </row>
    <row r="4263" spans="1:8" ht="29.1" customHeight="1" x14ac:dyDescent="0.25">
      <c r="A4263" s="13" t="s">
        <v>7726</v>
      </c>
      <c r="B4263" s="14" t="s">
        <v>7727</v>
      </c>
      <c r="C4263" s="66" t="s">
        <v>17</v>
      </c>
      <c r="D4263" s="66"/>
      <c r="E4263" s="13" t="s">
        <v>76</v>
      </c>
      <c r="F4263" s="15">
        <v>1.2</v>
      </c>
      <c r="G4263" s="16">
        <v>582.01</v>
      </c>
      <c r="H4263" s="16">
        <f>TRUNC(TRUNC(F4263,8)*G4263,2)</f>
        <v>698.41</v>
      </c>
    </row>
    <row r="4264" spans="1:8" ht="15" customHeight="1" x14ac:dyDescent="0.25">
      <c r="A4264" s="8"/>
      <c r="B4264" s="8"/>
      <c r="C4264" s="8"/>
      <c r="D4264" s="8"/>
      <c r="E4264" s="8"/>
      <c r="F4264" s="67" t="s">
        <v>3744</v>
      </c>
      <c r="G4264" s="67"/>
      <c r="H4264" s="17">
        <f>SUM(H4263:H4263)</f>
        <v>698.41</v>
      </c>
    </row>
    <row r="4265" spans="1:8" ht="15" customHeight="1" x14ac:dyDescent="0.25">
      <c r="A4265" s="8"/>
      <c r="B4265" s="8"/>
      <c r="C4265" s="8"/>
      <c r="D4265" s="8"/>
      <c r="E4265" s="8"/>
      <c r="F4265" s="68" t="s">
        <v>3745</v>
      </c>
      <c r="G4265" s="68"/>
      <c r="H4265" s="4">
        <f>ROUND(SUM(H4248,H4255,H4261,H4264),2)</f>
        <v>4352.03</v>
      </c>
    </row>
    <row r="4266" spans="1:8" ht="9.9499999999999993" customHeight="1" x14ac:dyDescent="0.25">
      <c r="A4266" s="8"/>
      <c r="B4266" s="8"/>
      <c r="C4266" s="8"/>
      <c r="D4266" s="8"/>
      <c r="E4266" s="8"/>
      <c r="F4266" s="62"/>
      <c r="G4266" s="62"/>
      <c r="H4266" s="62"/>
    </row>
    <row r="4267" spans="1:8" ht="20.100000000000001" customHeight="1" x14ac:dyDescent="0.25">
      <c r="A4267" s="63" t="s">
        <v>7728</v>
      </c>
      <c r="B4267" s="63"/>
      <c r="C4267" s="63"/>
      <c r="D4267" s="63"/>
      <c r="E4267" s="63"/>
      <c r="F4267" s="63"/>
      <c r="G4267" s="63"/>
      <c r="H4267" s="63"/>
    </row>
    <row r="4268" spans="1:8" ht="15" customHeight="1" x14ac:dyDescent="0.25">
      <c r="A4268" s="64" t="s">
        <v>3865</v>
      </c>
      <c r="B4268" s="64"/>
      <c r="C4268" s="65" t="s">
        <v>3</v>
      </c>
      <c r="D4268" s="65"/>
      <c r="E4268" s="12" t="s">
        <v>4</v>
      </c>
      <c r="F4268" s="12" t="s">
        <v>3725</v>
      </c>
      <c r="G4268" s="12" t="s">
        <v>3726</v>
      </c>
      <c r="H4268" s="12" t="s">
        <v>3727</v>
      </c>
    </row>
    <row r="4269" spans="1:8" ht="29.1" customHeight="1" x14ac:dyDescent="0.25">
      <c r="A4269" s="13" t="s">
        <v>3915</v>
      </c>
      <c r="B4269" s="14" t="s">
        <v>3916</v>
      </c>
      <c r="C4269" s="66" t="s">
        <v>17</v>
      </c>
      <c r="D4269" s="66"/>
      <c r="E4269" s="13" t="s">
        <v>3868</v>
      </c>
      <c r="F4269" s="15">
        <v>1.1233</v>
      </c>
      <c r="G4269" s="16">
        <v>40.880000000000003</v>
      </c>
      <c r="H4269" s="16">
        <f>TRUNC(TRUNC(F4269,8)*G4269,2)</f>
        <v>45.92</v>
      </c>
    </row>
    <row r="4270" spans="1:8" ht="29.1" customHeight="1" x14ac:dyDescent="0.25">
      <c r="A4270" s="13" t="s">
        <v>3917</v>
      </c>
      <c r="B4270" s="14" t="s">
        <v>3918</v>
      </c>
      <c r="C4270" s="66" t="s">
        <v>17</v>
      </c>
      <c r="D4270" s="66"/>
      <c r="E4270" s="13" t="s">
        <v>3829</v>
      </c>
      <c r="F4270" s="15">
        <v>0.43980000000000002</v>
      </c>
      <c r="G4270" s="16">
        <v>42.43</v>
      </c>
      <c r="H4270" s="16">
        <f>TRUNC(TRUNC(F4270,8)*G4270,2)</f>
        <v>18.66</v>
      </c>
    </row>
    <row r="4271" spans="1:8" ht="29.1" customHeight="1" x14ac:dyDescent="0.25">
      <c r="A4271" s="13" t="s">
        <v>4731</v>
      </c>
      <c r="B4271" s="14" t="s">
        <v>4732</v>
      </c>
      <c r="C4271" s="66" t="s">
        <v>17</v>
      </c>
      <c r="D4271" s="66"/>
      <c r="E4271" s="13" t="s">
        <v>3868</v>
      </c>
      <c r="F4271" s="15">
        <v>12.654199999999999</v>
      </c>
      <c r="G4271" s="16">
        <v>0.52</v>
      </c>
      <c r="H4271" s="16">
        <f>TRUNC(TRUNC(F4271,8)*G4271,2)</f>
        <v>6.58</v>
      </c>
    </row>
    <row r="4272" spans="1:8" ht="29.1" customHeight="1" x14ac:dyDescent="0.25">
      <c r="A4272" s="13" t="s">
        <v>4733</v>
      </c>
      <c r="B4272" s="14" t="s">
        <v>4734</v>
      </c>
      <c r="C4272" s="66" t="s">
        <v>17</v>
      </c>
      <c r="D4272" s="66"/>
      <c r="E4272" s="13" t="s">
        <v>3829</v>
      </c>
      <c r="F4272" s="15">
        <v>4.6407999999999996</v>
      </c>
      <c r="G4272" s="16">
        <v>1.41</v>
      </c>
      <c r="H4272" s="16">
        <f>TRUNC(TRUNC(F4272,8)*G4272,2)</f>
        <v>6.54</v>
      </c>
    </row>
    <row r="4273" spans="1:8" ht="18" customHeight="1" x14ac:dyDescent="0.25">
      <c r="A4273" s="8"/>
      <c r="B4273" s="8"/>
      <c r="C4273" s="8"/>
      <c r="D4273" s="8"/>
      <c r="E4273" s="8"/>
      <c r="F4273" s="67" t="s">
        <v>3871</v>
      </c>
      <c r="G4273" s="67"/>
      <c r="H4273" s="17">
        <f>SUM(H4269:H4272)</f>
        <v>77.7</v>
      </c>
    </row>
    <row r="4274" spans="1:8" ht="15" customHeight="1" x14ac:dyDescent="0.25">
      <c r="A4274" s="64" t="s">
        <v>3887</v>
      </c>
      <c r="B4274" s="64"/>
      <c r="C4274" s="65" t="s">
        <v>3</v>
      </c>
      <c r="D4274" s="65"/>
      <c r="E4274" s="12" t="s">
        <v>4</v>
      </c>
      <c r="F4274" s="12" t="s">
        <v>3725</v>
      </c>
      <c r="G4274" s="12" t="s">
        <v>3726</v>
      </c>
      <c r="H4274" s="12" t="s">
        <v>3727</v>
      </c>
    </row>
    <row r="4275" spans="1:8" ht="29.1" customHeight="1" x14ac:dyDescent="0.25">
      <c r="A4275" s="13" t="s">
        <v>4765</v>
      </c>
      <c r="B4275" s="14" t="s">
        <v>4766</v>
      </c>
      <c r="C4275" s="66" t="s">
        <v>17</v>
      </c>
      <c r="D4275" s="66"/>
      <c r="E4275" s="13" t="s">
        <v>72</v>
      </c>
      <c r="F4275" s="15">
        <v>8.4224999999999994</v>
      </c>
      <c r="G4275" s="16">
        <v>44.5</v>
      </c>
      <c r="H4275" s="16">
        <f t="shared" ref="H4275:H4280" si="46">TRUNC(TRUNC(F4275,8)*G4275,2)</f>
        <v>374.8</v>
      </c>
    </row>
    <row r="4276" spans="1:8" ht="29.1" customHeight="1" x14ac:dyDescent="0.25">
      <c r="A4276" s="13" t="s">
        <v>4767</v>
      </c>
      <c r="B4276" s="14" t="s">
        <v>4768</v>
      </c>
      <c r="C4276" s="66" t="s">
        <v>17</v>
      </c>
      <c r="D4276" s="66"/>
      <c r="E4276" s="13" t="s">
        <v>72</v>
      </c>
      <c r="F4276" s="15">
        <v>0.60740000000000005</v>
      </c>
      <c r="G4276" s="16">
        <v>16.920000000000002</v>
      </c>
      <c r="H4276" s="16">
        <f t="shared" si="46"/>
        <v>10.27</v>
      </c>
    </row>
    <row r="4277" spans="1:8" ht="21" customHeight="1" x14ac:dyDescent="0.25">
      <c r="A4277" s="13" t="s">
        <v>4147</v>
      </c>
      <c r="B4277" s="14" t="s">
        <v>4148</v>
      </c>
      <c r="C4277" s="66" t="s">
        <v>17</v>
      </c>
      <c r="D4277" s="66"/>
      <c r="E4277" s="13" t="s">
        <v>4149</v>
      </c>
      <c r="F4277" s="15">
        <v>6.6699999999999995E-2</v>
      </c>
      <c r="G4277" s="16">
        <v>6.71</v>
      </c>
      <c r="H4277" s="16">
        <f t="shared" si="46"/>
        <v>0.44</v>
      </c>
    </row>
    <row r="4278" spans="1:8" ht="21" customHeight="1" x14ac:dyDescent="0.25">
      <c r="A4278" s="13" t="s">
        <v>3925</v>
      </c>
      <c r="B4278" s="14" t="s">
        <v>3926</v>
      </c>
      <c r="C4278" s="66" t="s">
        <v>17</v>
      </c>
      <c r="D4278" s="66"/>
      <c r="E4278" s="13" t="s">
        <v>178</v>
      </c>
      <c r="F4278" s="15">
        <v>5.0545</v>
      </c>
      <c r="G4278" s="16">
        <v>9.6199999999999992</v>
      </c>
      <c r="H4278" s="16">
        <f t="shared" si="46"/>
        <v>48.62</v>
      </c>
    </row>
    <row r="4279" spans="1:8" ht="15" customHeight="1" x14ac:dyDescent="0.25">
      <c r="A4279" s="13" t="s">
        <v>4769</v>
      </c>
      <c r="B4279" s="14" t="s">
        <v>4770</v>
      </c>
      <c r="C4279" s="66" t="s">
        <v>17</v>
      </c>
      <c r="D4279" s="66"/>
      <c r="E4279" s="13" t="s">
        <v>740</v>
      </c>
      <c r="F4279" s="15">
        <v>0.43769999999999998</v>
      </c>
      <c r="G4279" s="16">
        <v>18.059999999999999</v>
      </c>
      <c r="H4279" s="16">
        <f t="shared" si="46"/>
        <v>7.9</v>
      </c>
    </row>
    <row r="4280" spans="1:8" ht="15" customHeight="1" x14ac:dyDescent="0.25">
      <c r="A4280" s="13" t="s">
        <v>4723</v>
      </c>
      <c r="B4280" s="14" t="s">
        <v>4724</v>
      </c>
      <c r="C4280" s="66" t="s">
        <v>17</v>
      </c>
      <c r="D4280" s="66"/>
      <c r="E4280" s="13" t="s">
        <v>740</v>
      </c>
      <c r="F4280" s="15">
        <v>0.6552</v>
      </c>
      <c r="G4280" s="16">
        <v>16.63</v>
      </c>
      <c r="H4280" s="16">
        <f t="shared" si="46"/>
        <v>10.89</v>
      </c>
    </row>
    <row r="4281" spans="1:8" ht="15" customHeight="1" x14ac:dyDescent="0.25">
      <c r="A4281" s="8"/>
      <c r="B4281" s="8"/>
      <c r="C4281" s="8"/>
      <c r="D4281" s="8"/>
      <c r="E4281" s="8"/>
      <c r="F4281" s="67" t="s">
        <v>3896</v>
      </c>
      <c r="G4281" s="67"/>
      <c r="H4281" s="17">
        <f>SUM(H4275:H4280)</f>
        <v>452.91999999999996</v>
      </c>
    </row>
    <row r="4282" spans="1:8" ht="15" customHeight="1" x14ac:dyDescent="0.25">
      <c r="A4282" s="64" t="s">
        <v>3872</v>
      </c>
      <c r="B4282" s="64"/>
      <c r="C4282" s="65" t="s">
        <v>3</v>
      </c>
      <c r="D4282" s="65"/>
      <c r="E4282" s="12" t="s">
        <v>4</v>
      </c>
      <c r="F4282" s="12" t="s">
        <v>3725</v>
      </c>
      <c r="G4282" s="12" t="s">
        <v>3726</v>
      </c>
      <c r="H4282" s="12" t="s">
        <v>3727</v>
      </c>
    </row>
    <row r="4283" spans="1:8" ht="21" customHeight="1" x14ac:dyDescent="0.25">
      <c r="A4283" s="13" t="s">
        <v>3908</v>
      </c>
      <c r="B4283" s="14" t="s">
        <v>3909</v>
      </c>
      <c r="C4283" s="66" t="s">
        <v>17</v>
      </c>
      <c r="D4283" s="66"/>
      <c r="E4283" s="13" t="s">
        <v>25</v>
      </c>
      <c r="F4283" s="15">
        <v>1.5631999999999999</v>
      </c>
      <c r="G4283" s="16">
        <v>24.95</v>
      </c>
      <c r="H4283" s="16">
        <f>TRUNC(TRUNC(F4283,8)*G4283,2)</f>
        <v>39</v>
      </c>
    </row>
    <row r="4284" spans="1:8" ht="21" customHeight="1" x14ac:dyDescent="0.25">
      <c r="A4284" s="13" t="s">
        <v>4841</v>
      </c>
      <c r="B4284" s="14" t="s">
        <v>4842</v>
      </c>
      <c r="C4284" s="66" t="s">
        <v>17</v>
      </c>
      <c r="D4284" s="66"/>
      <c r="E4284" s="13" t="s">
        <v>25</v>
      </c>
      <c r="F4284" s="15">
        <v>7.8158000000000003</v>
      </c>
      <c r="G4284" s="16">
        <v>31.99</v>
      </c>
      <c r="H4284" s="16">
        <f>TRUNC(TRUNC(F4284,8)*G4284,2)</f>
        <v>250.02</v>
      </c>
    </row>
    <row r="4285" spans="1:8" ht="15" customHeight="1" x14ac:dyDescent="0.25">
      <c r="A4285" s="13" t="s">
        <v>3948</v>
      </c>
      <c r="B4285" s="14" t="s">
        <v>3949</v>
      </c>
      <c r="C4285" s="66" t="s">
        <v>17</v>
      </c>
      <c r="D4285" s="66"/>
      <c r="E4285" s="13" t="s">
        <v>25</v>
      </c>
      <c r="F4285" s="15">
        <v>22.0181</v>
      </c>
      <c r="G4285" s="16">
        <v>33.520000000000003</v>
      </c>
      <c r="H4285" s="16">
        <f>TRUNC(TRUNC(F4285,8)*G4285,2)</f>
        <v>738.04</v>
      </c>
    </row>
    <row r="4286" spans="1:8" ht="15" customHeight="1" x14ac:dyDescent="0.25">
      <c r="A4286" s="13" t="s">
        <v>3899</v>
      </c>
      <c r="B4286" s="14" t="s">
        <v>3900</v>
      </c>
      <c r="C4286" s="66" t="s">
        <v>17</v>
      </c>
      <c r="D4286" s="66"/>
      <c r="E4286" s="13" t="s">
        <v>25</v>
      </c>
      <c r="F4286" s="15">
        <v>22.0181</v>
      </c>
      <c r="G4286" s="16">
        <v>24.37</v>
      </c>
      <c r="H4286" s="16">
        <f>TRUNC(TRUNC(F4286,8)*G4286,2)</f>
        <v>536.58000000000004</v>
      </c>
    </row>
    <row r="4287" spans="1:8" ht="18" customHeight="1" x14ac:dyDescent="0.25">
      <c r="A4287" s="8"/>
      <c r="B4287" s="8"/>
      <c r="C4287" s="8"/>
      <c r="D4287" s="8"/>
      <c r="E4287" s="8"/>
      <c r="F4287" s="67" t="s">
        <v>3875</v>
      </c>
      <c r="G4287" s="67"/>
      <c r="H4287" s="17">
        <f>SUM(H4283:H4286)</f>
        <v>1563.6399999999999</v>
      </c>
    </row>
    <row r="4288" spans="1:8" ht="15" customHeight="1" x14ac:dyDescent="0.25">
      <c r="A4288" s="64" t="s">
        <v>3741</v>
      </c>
      <c r="B4288" s="64"/>
      <c r="C4288" s="65" t="s">
        <v>3</v>
      </c>
      <c r="D4288" s="65"/>
      <c r="E4288" s="12" t="s">
        <v>4</v>
      </c>
      <c r="F4288" s="12" t="s">
        <v>3725</v>
      </c>
      <c r="G4288" s="12" t="s">
        <v>3726</v>
      </c>
      <c r="H4288" s="12" t="s">
        <v>3727</v>
      </c>
    </row>
    <row r="4289" spans="1:8" ht="29.1" customHeight="1" x14ac:dyDescent="0.25">
      <c r="A4289" s="13" t="s">
        <v>4158</v>
      </c>
      <c r="B4289" s="14" t="s">
        <v>4159</v>
      </c>
      <c r="C4289" s="66" t="s">
        <v>17</v>
      </c>
      <c r="D4289" s="66"/>
      <c r="E4289" s="13" t="s">
        <v>740</v>
      </c>
      <c r="F4289" s="15">
        <v>21.999700000000001</v>
      </c>
      <c r="G4289" s="16">
        <v>15.62</v>
      </c>
      <c r="H4289" s="16">
        <f>TRUNC(TRUNC(F4289,8)*G4289,2)</f>
        <v>343.63</v>
      </c>
    </row>
    <row r="4290" spans="1:8" ht="29.1" customHeight="1" x14ac:dyDescent="0.25">
      <c r="A4290" s="13" t="s">
        <v>7719</v>
      </c>
      <c r="B4290" s="14" t="s">
        <v>7720</v>
      </c>
      <c r="C4290" s="66" t="s">
        <v>17</v>
      </c>
      <c r="D4290" s="66"/>
      <c r="E4290" s="13" t="s">
        <v>76</v>
      </c>
      <c r="F4290" s="15">
        <v>1.2</v>
      </c>
      <c r="G4290" s="16">
        <v>600.49</v>
      </c>
      <c r="H4290" s="16">
        <f>TRUNC(TRUNC(F4290,8)*G4290,2)</f>
        <v>720.58</v>
      </c>
    </row>
    <row r="4291" spans="1:8" ht="15" customHeight="1" x14ac:dyDescent="0.25">
      <c r="A4291" s="8"/>
      <c r="B4291" s="8"/>
      <c r="C4291" s="8"/>
      <c r="D4291" s="8"/>
      <c r="E4291" s="8"/>
      <c r="F4291" s="67" t="s">
        <v>3744</v>
      </c>
      <c r="G4291" s="67"/>
      <c r="H4291" s="17">
        <f>SUM(H4289:H4290)</f>
        <v>1064.21</v>
      </c>
    </row>
    <row r="4292" spans="1:8" ht="15" customHeight="1" x14ac:dyDescent="0.25">
      <c r="A4292" s="8"/>
      <c r="B4292" s="8"/>
      <c r="C4292" s="8"/>
      <c r="D4292" s="8"/>
      <c r="E4292" s="8"/>
      <c r="F4292" s="68" t="s">
        <v>3745</v>
      </c>
      <c r="G4292" s="68"/>
      <c r="H4292" s="4">
        <f>ROUND(SUM(H4273,H4281,H4287,H4291),2)</f>
        <v>3158.47</v>
      </c>
    </row>
    <row r="4293" spans="1:8" ht="9.9499999999999993" customHeight="1" x14ac:dyDescent="0.25">
      <c r="A4293" s="8"/>
      <c r="B4293" s="8"/>
      <c r="C4293" s="8"/>
      <c r="D4293" s="8"/>
      <c r="E4293" s="8"/>
      <c r="F4293" s="62"/>
      <c r="G4293" s="62"/>
      <c r="H4293" s="62"/>
    </row>
    <row r="4294" spans="1:8" ht="20.100000000000001" customHeight="1" x14ac:dyDescent="0.25">
      <c r="A4294" s="63" t="s">
        <v>7729</v>
      </c>
      <c r="B4294" s="63"/>
      <c r="C4294" s="63"/>
      <c r="D4294" s="63"/>
      <c r="E4294" s="63"/>
      <c r="F4294" s="63"/>
      <c r="G4294" s="63"/>
      <c r="H4294" s="63"/>
    </row>
    <row r="4295" spans="1:8" ht="15" customHeight="1" x14ac:dyDescent="0.25">
      <c r="A4295" s="64" t="s">
        <v>3865</v>
      </c>
      <c r="B4295" s="64"/>
      <c r="C4295" s="65" t="s">
        <v>3</v>
      </c>
      <c r="D4295" s="65"/>
      <c r="E4295" s="12" t="s">
        <v>4</v>
      </c>
      <c r="F4295" s="12" t="s">
        <v>3725</v>
      </c>
      <c r="G4295" s="12" t="s">
        <v>3726</v>
      </c>
      <c r="H4295" s="12" t="s">
        <v>3727</v>
      </c>
    </row>
    <row r="4296" spans="1:8" ht="29.1" customHeight="1" x14ac:dyDescent="0.25">
      <c r="A4296" s="13" t="s">
        <v>3915</v>
      </c>
      <c r="B4296" s="14" t="s">
        <v>3916</v>
      </c>
      <c r="C4296" s="66" t="s">
        <v>17</v>
      </c>
      <c r="D4296" s="66"/>
      <c r="E4296" s="13" t="s">
        <v>3868</v>
      </c>
      <c r="F4296" s="15">
        <v>9.7100000000000006E-2</v>
      </c>
      <c r="G4296" s="16">
        <v>40.880000000000003</v>
      </c>
      <c r="H4296" s="16">
        <f>TRUNC(TRUNC(F4296,8)*G4296,2)</f>
        <v>3.96</v>
      </c>
    </row>
    <row r="4297" spans="1:8" ht="29.1" customHeight="1" x14ac:dyDescent="0.25">
      <c r="A4297" s="13" t="s">
        <v>3917</v>
      </c>
      <c r="B4297" s="14" t="s">
        <v>3918</v>
      </c>
      <c r="C4297" s="66" t="s">
        <v>17</v>
      </c>
      <c r="D4297" s="66"/>
      <c r="E4297" s="13" t="s">
        <v>3829</v>
      </c>
      <c r="F4297" s="15">
        <v>8.9399999999999993E-2</v>
      </c>
      <c r="G4297" s="16">
        <v>42.43</v>
      </c>
      <c r="H4297" s="16">
        <f>TRUNC(TRUNC(F4297,8)*G4297,2)</f>
        <v>3.79</v>
      </c>
    </row>
    <row r="4298" spans="1:8" ht="29.1" customHeight="1" x14ac:dyDescent="0.25">
      <c r="A4298" s="13" t="s">
        <v>4731</v>
      </c>
      <c r="B4298" s="14" t="s">
        <v>4732</v>
      </c>
      <c r="C4298" s="66" t="s">
        <v>17</v>
      </c>
      <c r="D4298" s="66"/>
      <c r="E4298" s="13" t="s">
        <v>3868</v>
      </c>
      <c r="F4298" s="15">
        <v>2.081</v>
      </c>
      <c r="G4298" s="16">
        <v>0.52</v>
      </c>
      <c r="H4298" s="16">
        <f>TRUNC(TRUNC(F4298,8)*G4298,2)</f>
        <v>1.08</v>
      </c>
    </row>
    <row r="4299" spans="1:8" ht="29.1" customHeight="1" x14ac:dyDescent="0.25">
      <c r="A4299" s="13" t="s">
        <v>4733</v>
      </c>
      <c r="B4299" s="14" t="s">
        <v>4734</v>
      </c>
      <c r="C4299" s="66" t="s">
        <v>17</v>
      </c>
      <c r="D4299" s="66"/>
      <c r="E4299" s="13" t="s">
        <v>3829</v>
      </c>
      <c r="F4299" s="15">
        <v>0.76319999999999999</v>
      </c>
      <c r="G4299" s="16">
        <v>1.41</v>
      </c>
      <c r="H4299" s="16">
        <f>TRUNC(TRUNC(F4299,8)*G4299,2)</f>
        <v>1.07</v>
      </c>
    </row>
    <row r="4300" spans="1:8" ht="18" customHeight="1" x14ac:dyDescent="0.25">
      <c r="A4300" s="8"/>
      <c r="B4300" s="8"/>
      <c r="C4300" s="8"/>
      <c r="D4300" s="8"/>
      <c r="E4300" s="8"/>
      <c r="F4300" s="67" t="s">
        <v>3871</v>
      </c>
      <c r="G4300" s="67"/>
      <c r="H4300" s="17">
        <f>SUM(H4296:H4299)</f>
        <v>9.9</v>
      </c>
    </row>
    <row r="4301" spans="1:8" ht="15" customHeight="1" x14ac:dyDescent="0.25">
      <c r="A4301" s="64" t="s">
        <v>3887</v>
      </c>
      <c r="B4301" s="64"/>
      <c r="C4301" s="65" t="s">
        <v>3</v>
      </c>
      <c r="D4301" s="65"/>
      <c r="E4301" s="12" t="s">
        <v>4</v>
      </c>
      <c r="F4301" s="12" t="s">
        <v>3725</v>
      </c>
      <c r="G4301" s="12" t="s">
        <v>3726</v>
      </c>
      <c r="H4301" s="12" t="s">
        <v>3727</v>
      </c>
    </row>
    <row r="4302" spans="1:8" ht="29.1" customHeight="1" x14ac:dyDescent="0.25">
      <c r="A4302" s="13" t="s">
        <v>4765</v>
      </c>
      <c r="B4302" s="14" t="s">
        <v>4766</v>
      </c>
      <c r="C4302" s="66" t="s">
        <v>17</v>
      </c>
      <c r="D4302" s="66"/>
      <c r="E4302" s="13" t="s">
        <v>72</v>
      </c>
      <c r="F4302" s="15">
        <v>0.75829999999999997</v>
      </c>
      <c r="G4302" s="16">
        <v>44.5</v>
      </c>
      <c r="H4302" s="16">
        <f>TRUNC(TRUNC(F4302,8)*G4302,2)</f>
        <v>33.74</v>
      </c>
    </row>
    <row r="4303" spans="1:8" ht="21" customHeight="1" x14ac:dyDescent="0.25">
      <c r="A4303" s="13" t="s">
        <v>4147</v>
      </c>
      <c r="B4303" s="14" t="s">
        <v>4148</v>
      </c>
      <c r="C4303" s="66" t="s">
        <v>17</v>
      </c>
      <c r="D4303" s="66"/>
      <c r="E4303" s="13" t="s">
        <v>4149</v>
      </c>
      <c r="F4303" s="15">
        <v>3.3399999999999999E-2</v>
      </c>
      <c r="G4303" s="16">
        <v>6.71</v>
      </c>
      <c r="H4303" s="16">
        <f>TRUNC(TRUNC(F4303,8)*G4303,2)</f>
        <v>0.22</v>
      </c>
    </row>
    <row r="4304" spans="1:8" ht="15" customHeight="1" x14ac:dyDescent="0.25">
      <c r="A4304" s="13" t="s">
        <v>4804</v>
      </c>
      <c r="B4304" s="14" t="s">
        <v>4805</v>
      </c>
      <c r="C4304" s="66" t="s">
        <v>17</v>
      </c>
      <c r="D4304" s="66"/>
      <c r="E4304" s="13" t="s">
        <v>76</v>
      </c>
      <c r="F4304" s="15">
        <v>0.18540000000000001</v>
      </c>
      <c r="G4304" s="16">
        <v>743.12</v>
      </c>
      <c r="H4304" s="16">
        <f>TRUNC(TRUNC(F4304,8)*G4304,2)</f>
        <v>137.77000000000001</v>
      </c>
    </row>
    <row r="4305" spans="1:8" ht="15" customHeight="1" x14ac:dyDescent="0.25">
      <c r="A4305" s="13" t="s">
        <v>4769</v>
      </c>
      <c r="B4305" s="14" t="s">
        <v>4770</v>
      </c>
      <c r="C4305" s="66" t="s">
        <v>17</v>
      </c>
      <c r="D4305" s="66"/>
      <c r="E4305" s="13" t="s">
        <v>740</v>
      </c>
      <c r="F4305" s="15">
        <v>6.0100000000000001E-2</v>
      </c>
      <c r="G4305" s="16">
        <v>18.059999999999999</v>
      </c>
      <c r="H4305" s="16">
        <f>TRUNC(TRUNC(F4305,8)*G4305,2)</f>
        <v>1.08</v>
      </c>
    </row>
    <row r="4306" spans="1:8" ht="21" customHeight="1" x14ac:dyDescent="0.25">
      <c r="A4306" s="13" t="s">
        <v>4150</v>
      </c>
      <c r="B4306" s="14" t="s">
        <v>4151</v>
      </c>
      <c r="C4306" s="66" t="s">
        <v>17</v>
      </c>
      <c r="D4306" s="66"/>
      <c r="E4306" s="13" t="s">
        <v>178</v>
      </c>
      <c r="F4306" s="15">
        <v>2.8315999999999999</v>
      </c>
      <c r="G4306" s="16">
        <v>3.36</v>
      </c>
      <c r="H4306" s="16">
        <f>TRUNC(TRUNC(F4306,8)*G4306,2)</f>
        <v>9.51</v>
      </c>
    </row>
    <row r="4307" spans="1:8" ht="15" customHeight="1" x14ac:dyDescent="0.25">
      <c r="A4307" s="8"/>
      <c r="B4307" s="8"/>
      <c r="C4307" s="8"/>
      <c r="D4307" s="8"/>
      <c r="E4307" s="8"/>
      <c r="F4307" s="67" t="s">
        <v>3896</v>
      </c>
      <c r="G4307" s="67"/>
      <c r="H4307" s="17">
        <f>SUM(H4302:H4306)</f>
        <v>182.32000000000002</v>
      </c>
    </row>
    <row r="4308" spans="1:8" ht="15" customHeight="1" x14ac:dyDescent="0.25">
      <c r="A4308" s="64" t="s">
        <v>3872</v>
      </c>
      <c r="B4308" s="64"/>
      <c r="C4308" s="65" t="s">
        <v>3</v>
      </c>
      <c r="D4308" s="65"/>
      <c r="E4308" s="12" t="s">
        <v>4</v>
      </c>
      <c r="F4308" s="12" t="s">
        <v>3725</v>
      </c>
      <c r="G4308" s="12" t="s">
        <v>3726</v>
      </c>
      <c r="H4308" s="12" t="s">
        <v>3727</v>
      </c>
    </row>
    <row r="4309" spans="1:8" ht="21" customHeight="1" x14ac:dyDescent="0.25">
      <c r="A4309" s="13" t="s">
        <v>3908</v>
      </c>
      <c r="B4309" s="14" t="s">
        <v>3909</v>
      </c>
      <c r="C4309" s="66" t="s">
        <v>17</v>
      </c>
      <c r="D4309" s="66"/>
      <c r="E4309" s="13" t="s">
        <v>25</v>
      </c>
      <c r="F4309" s="15">
        <v>0.1865</v>
      </c>
      <c r="G4309" s="16">
        <v>24.95</v>
      </c>
      <c r="H4309" s="16">
        <f>TRUNC(TRUNC(F4309,8)*G4309,2)</f>
        <v>4.6500000000000004</v>
      </c>
    </row>
    <row r="4310" spans="1:8" ht="21" customHeight="1" x14ac:dyDescent="0.25">
      <c r="A4310" s="13" t="s">
        <v>4841</v>
      </c>
      <c r="B4310" s="14" t="s">
        <v>4842</v>
      </c>
      <c r="C4310" s="66" t="s">
        <v>17</v>
      </c>
      <c r="D4310" s="66"/>
      <c r="E4310" s="13" t="s">
        <v>25</v>
      </c>
      <c r="F4310" s="15">
        <v>0.93259999999999998</v>
      </c>
      <c r="G4310" s="16">
        <v>31.99</v>
      </c>
      <c r="H4310" s="16">
        <f>TRUNC(TRUNC(F4310,8)*G4310,2)</f>
        <v>29.83</v>
      </c>
    </row>
    <row r="4311" spans="1:8" ht="15" customHeight="1" x14ac:dyDescent="0.25">
      <c r="A4311" s="13" t="s">
        <v>3948</v>
      </c>
      <c r="B4311" s="14" t="s">
        <v>3949</v>
      </c>
      <c r="C4311" s="66" t="s">
        <v>17</v>
      </c>
      <c r="D4311" s="66"/>
      <c r="E4311" s="13" t="s">
        <v>25</v>
      </c>
      <c r="F4311" s="15">
        <v>6.3167999999999997</v>
      </c>
      <c r="G4311" s="16">
        <v>33.520000000000003</v>
      </c>
      <c r="H4311" s="16">
        <f>TRUNC(TRUNC(F4311,8)*G4311,2)</f>
        <v>211.73</v>
      </c>
    </row>
    <row r="4312" spans="1:8" ht="15" customHeight="1" x14ac:dyDescent="0.25">
      <c r="A4312" s="13" t="s">
        <v>3899</v>
      </c>
      <c r="B4312" s="14" t="s">
        <v>3900</v>
      </c>
      <c r="C4312" s="66" t="s">
        <v>17</v>
      </c>
      <c r="D4312" s="66"/>
      <c r="E4312" s="13" t="s">
        <v>25</v>
      </c>
      <c r="F4312" s="15">
        <v>6.3167999999999997</v>
      </c>
      <c r="G4312" s="16">
        <v>24.37</v>
      </c>
      <c r="H4312" s="16">
        <f>TRUNC(TRUNC(F4312,8)*G4312,2)</f>
        <v>153.94</v>
      </c>
    </row>
    <row r="4313" spans="1:8" ht="18" customHeight="1" x14ac:dyDescent="0.25">
      <c r="A4313" s="8"/>
      <c r="B4313" s="8"/>
      <c r="C4313" s="8"/>
      <c r="D4313" s="8"/>
      <c r="E4313" s="8"/>
      <c r="F4313" s="67" t="s">
        <v>3875</v>
      </c>
      <c r="G4313" s="67"/>
      <c r="H4313" s="17">
        <f>SUM(H4309:H4312)</f>
        <v>400.15</v>
      </c>
    </row>
    <row r="4314" spans="1:8" ht="15" customHeight="1" x14ac:dyDescent="0.25">
      <c r="A4314" s="64" t="s">
        <v>3741</v>
      </c>
      <c r="B4314" s="64"/>
      <c r="C4314" s="65" t="s">
        <v>3</v>
      </c>
      <c r="D4314" s="65"/>
      <c r="E4314" s="12" t="s">
        <v>4</v>
      </c>
      <c r="F4314" s="12" t="s">
        <v>3725</v>
      </c>
      <c r="G4314" s="12" t="s">
        <v>3726</v>
      </c>
      <c r="H4314" s="12" t="s">
        <v>3727</v>
      </c>
    </row>
    <row r="4315" spans="1:8" ht="29.1" customHeight="1" x14ac:dyDescent="0.25">
      <c r="A4315" s="13" t="s">
        <v>800</v>
      </c>
      <c r="B4315" s="14" t="s">
        <v>801</v>
      </c>
      <c r="C4315" s="66" t="s">
        <v>17</v>
      </c>
      <c r="D4315" s="66"/>
      <c r="E4315" s="13" t="s">
        <v>740</v>
      </c>
      <c r="F4315" s="15">
        <v>31.7318</v>
      </c>
      <c r="G4315" s="16">
        <v>13.33</v>
      </c>
      <c r="H4315" s="16">
        <f>TRUNC(TRUNC(F4315,8)*G4315,2)</f>
        <v>422.98</v>
      </c>
    </row>
    <row r="4316" spans="1:8" ht="29.1" customHeight="1" x14ac:dyDescent="0.25">
      <c r="A4316" s="13" t="s">
        <v>7719</v>
      </c>
      <c r="B4316" s="14" t="s">
        <v>7720</v>
      </c>
      <c r="C4316" s="66" t="s">
        <v>17</v>
      </c>
      <c r="D4316" s="66"/>
      <c r="E4316" s="13" t="s">
        <v>76</v>
      </c>
      <c r="F4316" s="15">
        <v>1.103</v>
      </c>
      <c r="G4316" s="16">
        <v>600.49</v>
      </c>
      <c r="H4316" s="16">
        <f>TRUNC(TRUNC(F4316,8)*G4316,2)</f>
        <v>662.34</v>
      </c>
    </row>
    <row r="4317" spans="1:8" ht="15" customHeight="1" x14ac:dyDescent="0.25">
      <c r="A4317" s="8"/>
      <c r="B4317" s="8"/>
      <c r="C4317" s="8"/>
      <c r="D4317" s="8"/>
      <c r="E4317" s="8"/>
      <c r="F4317" s="67" t="s">
        <v>3744</v>
      </c>
      <c r="G4317" s="67"/>
      <c r="H4317" s="17">
        <f>SUM(H4315:H4316)</f>
        <v>1085.3200000000002</v>
      </c>
    </row>
    <row r="4318" spans="1:8" ht="15" customHeight="1" x14ac:dyDescent="0.25">
      <c r="A4318" s="8"/>
      <c r="B4318" s="8"/>
      <c r="C4318" s="8"/>
      <c r="D4318" s="8"/>
      <c r="E4318" s="8"/>
      <c r="F4318" s="68" t="s">
        <v>3745</v>
      </c>
      <c r="G4318" s="68"/>
      <c r="H4318" s="4">
        <f>ROUND(SUM(H4300,H4307,H4313,H4317),2)</f>
        <v>1677.69</v>
      </c>
    </row>
    <row r="4319" spans="1:8" ht="9.9499999999999993" customHeight="1" x14ac:dyDescent="0.25">
      <c r="A4319" s="8"/>
      <c r="B4319" s="8"/>
      <c r="C4319" s="8"/>
      <c r="D4319" s="8"/>
      <c r="E4319" s="8"/>
      <c r="F4319" s="62"/>
      <c r="G4319" s="62"/>
      <c r="H4319" s="62"/>
    </row>
    <row r="4320" spans="1:8" ht="20.100000000000001" customHeight="1" x14ac:dyDescent="0.25">
      <c r="A4320" s="63" t="s">
        <v>7730</v>
      </c>
      <c r="B4320" s="63"/>
      <c r="C4320" s="63"/>
      <c r="D4320" s="63"/>
      <c r="E4320" s="63"/>
      <c r="F4320" s="63"/>
      <c r="G4320" s="63"/>
      <c r="H4320" s="63"/>
    </row>
    <row r="4321" spans="1:8" ht="15" customHeight="1" x14ac:dyDescent="0.25">
      <c r="A4321" s="64" t="s">
        <v>3865</v>
      </c>
      <c r="B4321" s="64"/>
      <c r="C4321" s="65" t="s">
        <v>3</v>
      </c>
      <c r="D4321" s="65"/>
      <c r="E4321" s="12" t="s">
        <v>4</v>
      </c>
      <c r="F4321" s="12" t="s">
        <v>3725</v>
      </c>
      <c r="G4321" s="12" t="s">
        <v>3726</v>
      </c>
      <c r="H4321" s="12" t="s">
        <v>3727</v>
      </c>
    </row>
    <row r="4322" spans="1:8" ht="29.1" customHeight="1" x14ac:dyDescent="0.25">
      <c r="A4322" s="13" t="s">
        <v>3915</v>
      </c>
      <c r="B4322" s="14" t="s">
        <v>3916</v>
      </c>
      <c r="C4322" s="66" t="s">
        <v>17</v>
      </c>
      <c r="D4322" s="66"/>
      <c r="E4322" s="13" t="s">
        <v>3868</v>
      </c>
      <c r="F4322" s="15">
        <v>0.70430000000000004</v>
      </c>
      <c r="G4322" s="16">
        <v>40.880000000000003</v>
      </c>
      <c r="H4322" s="16">
        <f>TRUNC(TRUNC(F4322,8)*G4322,2)</f>
        <v>28.79</v>
      </c>
    </row>
    <row r="4323" spans="1:8" ht="29.1" customHeight="1" x14ac:dyDescent="0.25">
      <c r="A4323" s="13" t="s">
        <v>3917</v>
      </c>
      <c r="B4323" s="14" t="s">
        <v>3918</v>
      </c>
      <c r="C4323" s="66" t="s">
        <v>17</v>
      </c>
      <c r="D4323" s="66"/>
      <c r="E4323" s="13" t="s">
        <v>3829</v>
      </c>
      <c r="F4323" s="15">
        <v>0.48770000000000002</v>
      </c>
      <c r="G4323" s="16">
        <v>42.43</v>
      </c>
      <c r="H4323" s="16">
        <f>TRUNC(TRUNC(F4323,8)*G4323,2)</f>
        <v>20.69</v>
      </c>
    </row>
    <row r="4324" spans="1:8" ht="29.1" customHeight="1" x14ac:dyDescent="0.25">
      <c r="A4324" s="13" t="s">
        <v>4731</v>
      </c>
      <c r="B4324" s="14" t="s">
        <v>4732</v>
      </c>
      <c r="C4324" s="66" t="s">
        <v>17</v>
      </c>
      <c r="D4324" s="66"/>
      <c r="E4324" s="13" t="s">
        <v>3868</v>
      </c>
      <c r="F4324" s="15">
        <v>18.091699999999999</v>
      </c>
      <c r="G4324" s="16">
        <v>0.52</v>
      </c>
      <c r="H4324" s="16">
        <f>TRUNC(TRUNC(F4324,8)*G4324,2)</f>
        <v>9.4</v>
      </c>
    </row>
    <row r="4325" spans="1:8" ht="29.1" customHeight="1" x14ac:dyDescent="0.25">
      <c r="A4325" s="13" t="s">
        <v>4733</v>
      </c>
      <c r="B4325" s="14" t="s">
        <v>4734</v>
      </c>
      <c r="C4325" s="66" t="s">
        <v>17</v>
      </c>
      <c r="D4325" s="66"/>
      <c r="E4325" s="13" t="s">
        <v>3829</v>
      </c>
      <c r="F4325" s="15">
        <v>6.6349999999999998</v>
      </c>
      <c r="G4325" s="16">
        <v>1.41</v>
      </c>
      <c r="H4325" s="16">
        <f>TRUNC(TRUNC(F4325,8)*G4325,2)</f>
        <v>9.35</v>
      </c>
    </row>
    <row r="4326" spans="1:8" ht="18" customHeight="1" x14ac:dyDescent="0.25">
      <c r="A4326" s="8"/>
      <c r="B4326" s="8"/>
      <c r="C4326" s="8"/>
      <c r="D4326" s="8"/>
      <c r="E4326" s="8"/>
      <c r="F4326" s="67" t="s">
        <v>3871</v>
      </c>
      <c r="G4326" s="67"/>
      <c r="H4326" s="17">
        <f>SUM(H4322:H4325)</f>
        <v>68.23</v>
      </c>
    </row>
    <row r="4327" spans="1:8" ht="15" customHeight="1" x14ac:dyDescent="0.25">
      <c r="A4327" s="64" t="s">
        <v>3887</v>
      </c>
      <c r="B4327" s="64"/>
      <c r="C4327" s="65" t="s">
        <v>3</v>
      </c>
      <c r="D4327" s="65"/>
      <c r="E4327" s="12" t="s">
        <v>4</v>
      </c>
      <c r="F4327" s="12" t="s">
        <v>3725</v>
      </c>
      <c r="G4327" s="12" t="s">
        <v>3726</v>
      </c>
      <c r="H4327" s="12" t="s">
        <v>3727</v>
      </c>
    </row>
    <row r="4328" spans="1:8" ht="29.1" customHeight="1" x14ac:dyDescent="0.25">
      <c r="A4328" s="13" t="s">
        <v>4765</v>
      </c>
      <c r="B4328" s="14" t="s">
        <v>4766</v>
      </c>
      <c r="C4328" s="66" t="s">
        <v>17</v>
      </c>
      <c r="D4328" s="66"/>
      <c r="E4328" s="13" t="s">
        <v>72</v>
      </c>
      <c r="F4328" s="15">
        <v>1.9403999999999999</v>
      </c>
      <c r="G4328" s="16">
        <v>44.5</v>
      </c>
      <c r="H4328" s="16">
        <f>TRUNC(TRUNC(F4328,8)*G4328,2)</f>
        <v>86.34</v>
      </c>
    </row>
    <row r="4329" spans="1:8" ht="21" customHeight="1" x14ac:dyDescent="0.25">
      <c r="A4329" s="13" t="s">
        <v>4147</v>
      </c>
      <c r="B4329" s="14" t="s">
        <v>4148</v>
      </c>
      <c r="C4329" s="66" t="s">
        <v>17</v>
      </c>
      <c r="D4329" s="66"/>
      <c r="E4329" s="13" t="s">
        <v>4149</v>
      </c>
      <c r="F4329" s="15">
        <v>8.3299999999999999E-2</v>
      </c>
      <c r="G4329" s="16">
        <v>6.71</v>
      </c>
      <c r="H4329" s="16">
        <f>TRUNC(TRUNC(F4329,8)*G4329,2)</f>
        <v>0.55000000000000004</v>
      </c>
    </row>
    <row r="4330" spans="1:8" ht="15" customHeight="1" x14ac:dyDescent="0.25">
      <c r="A4330" s="13" t="s">
        <v>4769</v>
      </c>
      <c r="B4330" s="14" t="s">
        <v>4770</v>
      </c>
      <c r="C4330" s="66" t="s">
        <v>17</v>
      </c>
      <c r="D4330" s="66"/>
      <c r="E4330" s="13" t="s">
        <v>740</v>
      </c>
      <c r="F4330" s="15">
        <v>0.4365</v>
      </c>
      <c r="G4330" s="16">
        <v>18.059999999999999</v>
      </c>
      <c r="H4330" s="16">
        <f>TRUNC(TRUNC(F4330,8)*G4330,2)</f>
        <v>7.88</v>
      </c>
    </row>
    <row r="4331" spans="1:8" ht="21" customHeight="1" x14ac:dyDescent="0.25">
      <c r="A4331" s="13" t="s">
        <v>4150</v>
      </c>
      <c r="B4331" s="14" t="s">
        <v>4151</v>
      </c>
      <c r="C4331" s="66" t="s">
        <v>17</v>
      </c>
      <c r="D4331" s="66"/>
      <c r="E4331" s="13" t="s">
        <v>178</v>
      </c>
      <c r="F4331" s="15">
        <v>5.6283000000000003</v>
      </c>
      <c r="G4331" s="16">
        <v>3.36</v>
      </c>
      <c r="H4331" s="16">
        <f>TRUNC(TRUNC(F4331,8)*G4331,2)</f>
        <v>18.91</v>
      </c>
    </row>
    <row r="4332" spans="1:8" ht="15" customHeight="1" x14ac:dyDescent="0.25">
      <c r="A4332" s="8"/>
      <c r="B4332" s="8"/>
      <c r="C4332" s="8"/>
      <c r="D4332" s="8"/>
      <c r="E4332" s="8"/>
      <c r="F4332" s="67" t="s">
        <v>3896</v>
      </c>
      <c r="G4332" s="67"/>
      <c r="H4332" s="17">
        <f>SUM(H4328:H4331)</f>
        <v>113.67999999999999</v>
      </c>
    </row>
    <row r="4333" spans="1:8" ht="15" customHeight="1" x14ac:dyDescent="0.25">
      <c r="A4333" s="64" t="s">
        <v>3872</v>
      </c>
      <c r="B4333" s="64"/>
      <c r="C4333" s="65" t="s">
        <v>3</v>
      </c>
      <c r="D4333" s="65"/>
      <c r="E4333" s="12" t="s">
        <v>4</v>
      </c>
      <c r="F4333" s="12" t="s">
        <v>3725</v>
      </c>
      <c r="G4333" s="12" t="s">
        <v>3726</v>
      </c>
      <c r="H4333" s="12" t="s">
        <v>3727</v>
      </c>
    </row>
    <row r="4334" spans="1:8" ht="21" customHeight="1" x14ac:dyDescent="0.25">
      <c r="A4334" s="13" t="s">
        <v>3908</v>
      </c>
      <c r="B4334" s="14" t="s">
        <v>3909</v>
      </c>
      <c r="C4334" s="66" t="s">
        <v>17</v>
      </c>
      <c r="D4334" s="66"/>
      <c r="E4334" s="13" t="s">
        <v>25</v>
      </c>
      <c r="F4334" s="15">
        <v>1.1919999999999999</v>
      </c>
      <c r="G4334" s="16">
        <v>24.95</v>
      </c>
      <c r="H4334" s="16">
        <f>TRUNC(TRUNC(F4334,8)*G4334,2)</f>
        <v>29.74</v>
      </c>
    </row>
    <row r="4335" spans="1:8" ht="21" customHeight="1" x14ac:dyDescent="0.25">
      <c r="A4335" s="13" t="s">
        <v>4841</v>
      </c>
      <c r="B4335" s="14" t="s">
        <v>4842</v>
      </c>
      <c r="C4335" s="66" t="s">
        <v>17</v>
      </c>
      <c r="D4335" s="66"/>
      <c r="E4335" s="13" t="s">
        <v>25</v>
      </c>
      <c r="F4335" s="15">
        <v>5.96</v>
      </c>
      <c r="G4335" s="16">
        <v>31.99</v>
      </c>
      <c r="H4335" s="16">
        <f>TRUNC(TRUNC(F4335,8)*G4335,2)</f>
        <v>190.66</v>
      </c>
    </row>
    <row r="4336" spans="1:8" ht="15" customHeight="1" x14ac:dyDescent="0.25">
      <c r="A4336" s="13" t="s">
        <v>3948</v>
      </c>
      <c r="B4336" s="14" t="s">
        <v>3949</v>
      </c>
      <c r="C4336" s="66" t="s">
        <v>17</v>
      </c>
      <c r="D4336" s="66"/>
      <c r="E4336" s="13" t="s">
        <v>25</v>
      </c>
      <c r="F4336" s="15">
        <v>31.349900000000002</v>
      </c>
      <c r="G4336" s="16">
        <v>33.520000000000003</v>
      </c>
      <c r="H4336" s="16">
        <f>TRUNC(TRUNC(F4336,8)*G4336,2)</f>
        <v>1050.8399999999999</v>
      </c>
    </row>
    <row r="4337" spans="1:8" ht="15" customHeight="1" x14ac:dyDescent="0.25">
      <c r="A4337" s="13" t="s">
        <v>3899</v>
      </c>
      <c r="B4337" s="14" t="s">
        <v>3900</v>
      </c>
      <c r="C4337" s="66" t="s">
        <v>17</v>
      </c>
      <c r="D4337" s="66"/>
      <c r="E4337" s="13" t="s">
        <v>25</v>
      </c>
      <c r="F4337" s="15">
        <v>31.349900000000002</v>
      </c>
      <c r="G4337" s="16">
        <v>24.37</v>
      </c>
      <c r="H4337" s="16">
        <f>TRUNC(TRUNC(F4337,8)*G4337,2)</f>
        <v>763.99</v>
      </c>
    </row>
    <row r="4338" spans="1:8" ht="18" customHeight="1" x14ac:dyDescent="0.25">
      <c r="A4338" s="8"/>
      <c r="B4338" s="8"/>
      <c r="C4338" s="8"/>
      <c r="D4338" s="8"/>
      <c r="E4338" s="8"/>
      <c r="F4338" s="67" t="s">
        <v>3875</v>
      </c>
      <c r="G4338" s="67"/>
      <c r="H4338" s="17">
        <f>SUM(H4334:H4337)</f>
        <v>2035.23</v>
      </c>
    </row>
    <row r="4339" spans="1:8" ht="15" customHeight="1" x14ac:dyDescent="0.25">
      <c r="A4339" s="64" t="s">
        <v>3741</v>
      </c>
      <c r="B4339" s="64"/>
      <c r="C4339" s="65" t="s">
        <v>3</v>
      </c>
      <c r="D4339" s="65"/>
      <c r="E4339" s="12" t="s">
        <v>4</v>
      </c>
      <c r="F4339" s="12" t="s">
        <v>3725</v>
      </c>
      <c r="G4339" s="12" t="s">
        <v>3726</v>
      </c>
      <c r="H4339" s="12" t="s">
        <v>3727</v>
      </c>
    </row>
    <row r="4340" spans="1:8" ht="29.1" customHeight="1" x14ac:dyDescent="0.25">
      <c r="A4340" s="13" t="s">
        <v>4158</v>
      </c>
      <c r="B4340" s="14" t="s">
        <v>4159</v>
      </c>
      <c r="C4340" s="66" t="s">
        <v>17</v>
      </c>
      <c r="D4340" s="66"/>
      <c r="E4340" s="13" t="s">
        <v>740</v>
      </c>
      <c r="F4340" s="15">
        <v>27.898800000000001</v>
      </c>
      <c r="G4340" s="16">
        <v>15.62</v>
      </c>
      <c r="H4340" s="16">
        <f>TRUNC(TRUNC(F4340,8)*G4340,2)</f>
        <v>435.77</v>
      </c>
    </row>
    <row r="4341" spans="1:8" ht="29.1" customHeight="1" x14ac:dyDescent="0.25">
      <c r="A4341" s="13" t="s">
        <v>7726</v>
      </c>
      <c r="B4341" s="14" t="s">
        <v>7727</v>
      </c>
      <c r="C4341" s="66" t="s">
        <v>17</v>
      </c>
      <c r="D4341" s="66"/>
      <c r="E4341" s="13" t="s">
        <v>76</v>
      </c>
      <c r="F4341" s="15">
        <v>1.2</v>
      </c>
      <c r="G4341" s="16">
        <v>582.01</v>
      </c>
      <c r="H4341" s="16">
        <f>TRUNC(TRUNC(F4341,8)*G4341,2)</f>
        <v>698.41</v>
      </c>
    </row>
    <row r="4342" spans="1:8" ht="15" customHeight="1" x14ac:dyDescent="0.25">
      <c r="A4342" s="8"/>
      <c r="B4342" s="8"/>
      <c r="C4342" s="8"/>
      <c r="D4342" s="8"/>
      <c r="E4342" s="8"/>
      <c r="F4342" s="67" t="s">
        <v>3744</v>
      </c>
      <c r="G4342" s="67"/>
      <c r="H4342" s="17">
        <f>SUM(H4340:H4341)</f>
        <v>1134.1799999999998</v>
      </c>
    </row>
    <row r="4343" spans="1:8" ht="15" customHeight="1" x14ac:dyDescent="0.25">
      <c r="A4343" s="8"/>
      <c r="B4343" s="8"/>
      <c r="C4343" s="8"/>
      <c r="D4343" s="8"/>
      <c r="E4343" s="8"/>
      <c r="F4343" s="68" t="s">
        <v>3745</v>
      </c>
      <c r="G4343" s="68"/>
      <c r="H4343" s="4">
        <f>ROUND(SUM(H4326,H4332,H4338,H4342),2)</f>
        <v>3351.32</v>
      </c>
    </row>
    <row r="4344" spans="1:8" ht="9.9499999999999993" customHeight="1" x14ac:dyDescent="0.25">
      <c r="A4344" s="8"/>
      <c r="B4344" s="8"/>
      <c r="C4344" s="8"/>
      <c r="D4344" s="8"/>
      <c r="E4344" s="8"/>
      <c r="F4344" s="62"/>
      <c r="G4344" s="62"/>
      <c r="H4344" s="62"/>
    </row>
    <row r="4345" spans="1:8" ht="20.100000000000001" customHeight="1" x14ac:dyDescent="0.25">
      <c r="A4345" s="63" t="s">
        <v>7731</v>
      </c>
      <c r="B4345" s="63"/>
      <c r="C4345" s="63"/>
      <c r="D4345" s="63"/>
      <c r="E4345" s="63"/>
      <c r="F4345" s="63"/>
      <c r="G4345" s="63"/>
      <c r="H4345" s="63"/>
    </row>
    <row r="4346" spans="1:8" ht="15" customHeight="1" x14ac:dyDescent="0.25">
      <c r="A4346" s="64" t="s">
        <v>3865</v>
      </c>
      <c r="B4346" s="64"/>
      <c r="C4346" s="65" t="s">
        <v>3</v>
      </c>
      <c r="D4346" s="65"/>
      <c r="E4346" s="12" t="s">
        <v>4</v>
      </c>
      <c r="F4346" s="12" t="s">
        <v>3725</v>
      </c>
      <c r="G4346" s="12" t="s">
        <v>3726</v>
      </c>
      <c r="H4346" s="12" t="s">
        <v>3727</v>
      </c>
    </row>
    <row r="4347" spans="1:8" ht="29.1" customHeight="1" x14ac:dyDescent="0.25">
      <c r="A4347" s="13" t="s">
        <v>3915</v>
      </c>
      <c r="B4347" s="14" t="s">
        <v>3916</v>
      </c>
      <c r="C4347" s="66" t="s">
        <v>17</v>
      </c>
      <c r="D4347" s="66"/>
      <c r="E4347" s="13" t="s">
        <v>3868</v>
      </c>
      <c r="F4347" s="15">
        <v>0.42259999999999998</v>
      </c>
      <c r="G4347" s="16">
        <v>40.880000000000003</v>
      </c>
      <c r="H4347" s="16">
        <f>TRUNC(TRUNC(F4347,8)*G4347,2)</f>
        <v>17.27</v>
      </c>
    </row>
    <row r="4348" spans="1:8" ht="29.1" customHeight="1" x14ac:dyDescent="0.25">
      <c r="A4348" s="13" t="s">
        <v>3917</v>
      </c>
      <c r="B4348" s="14" t="s">
        <v>3918</v>
      </c>
      <c r="C4348" s="66" t="s">
        <v>17</v>
      </c>
      <c r="D4348" s="66"/>
      <c r="E4348" s="13" t="s">
        <v>3829</v>
      </c>
      <c r="F4348" s="15">
        <v>0.313</v>
      </c>
      <c r="G4348" s="16">
        <v>42.43</v>
      </c>
      <c r="H4348" s="16">
        <f>TRUNC(TRUNC(F4348,8)*G4348,2)</f>
        <v>13.28</v>
      </c>
    </row>
    <row r="4349" spans="1:8" ht="29.1" customHeight="1" x14ac:dyDescent="0.25">
      <c r="A4349" s="13" t="s">
        <v>4731</v>
      </c>
      <c r="B4349" s="14" t="s">
        <v>4732</v>
      </c>
      <c r="C4349" s="66" t="s">
        <v>17</v>
      </c>
      <c r="D4349" s="66"/>
      <c r="E4349" s="13" t="s">
        <v>3868</v>
      </c>
      <c r="F4349" s="15">
        <v>12.7788</v>
      </c>
      <c r="G4349" s="16">
        <v>0.52</v>
      </c>
      <c r="H4349" s="16">
        <f>TRUNC(TRUNC(F4349,8)*G4349,2)</f>
        <v>6.64</v>
      </c>
    </row>
    <row r="4350" spans="1:8" ht="29.1" customHeight="1" x14ac:dyDescent="0.25">
      <c r="A4350" s="13" t="s">
        <v>4733</v>
      </c>
      <c r="B4350" s="14" t="s">
        <v>4734</v>
      </c>
      <c r="C4350" s="66" t="s">
        <v>17</v>
      </c>
      <c r="D4350" s="66"/>
      <c r="E4350" s="13" t="s">
        <v>3829</v>
      </c>
      <c r="F4350" s="15">
        <v>4.6864999999999997</v>
      </c>
      <c r="G4350" s="16">
        <v>1.41</v>
      </c>
      <c r="H4350" s="16">
        <f>TRUNC(TRUNC(F4350,8)*G4350,2)</f>
        <v>6.6</v>
      </c>
    </row>
    <row r="4351" spans="1:8" ht="18" customHeight="1" x14ac:dyDescent="0.25">
      <c r="A4351" s="8"/>
      <c r="B4351" s="8"/>
      <c r="C4351" s="8"/>
      <c r="D4351" s="8"/>
      <c r="E4351" s="8"/>
      <c r="F4351" s="67" t="s">
        <v>3871</v>
      </c>
      <c r="G4351" s="67"/>
      <c r="H4351" s="17">
        <f>SUM(H4347:H4350)</f>
        <v>43.79</v>
      </c>
    </row>
    <row r="4352" spans="1:8" ht="15" customHeight="1" x14ac:dyDescent="0.25">
      <c r="A4352" s="64" t="s">
        <v>3887</v>
      </c>
      <c r="B4352" s="64"/>
      <c r="C4352" s="65" t="s">
        <v>3</v>
      </c>
      <c r="D4352" s="65"/>
      <c r="E4352" s="12" t="s">
        <v>4</v>
      </c>
      <c r="F4352" s="12" t="s">
        <v>3725</v>
      </c>
      <c r="G4352" s="12" t="s">
        <v>3726</v>
      </c>
      <c r="H4352" s="12" t="s">
        <v>3727</v>
      </c>
    </row>
    <row r="4353" spans="1:8" ht="29.1" customHeight="1" x14ac:dyDescent="0.25">
      <c r="A4353" s="13" t="s">
        <v>4765</v>
      </c>
      <c r="B4353" s="14" t="s">
        <v>4766</v>
      </c>
      <c r="C4353" s="66" t="s">
        <v>17</v>
      </c>
      <c r="D4353" s="66"/>
      <c r="E4353" s="13" t="s">
        <v>72</v>
      </c>
      <c r="F4353" s="15">
        <v>1.3111999999999999</v>
      </c>
      <c r="G4353" s="16">
        <v>44.5</v>
      </c>
      <c r="H4353" s="16">
        <f>TRUNC(TRUNC(F4353,8)*G4353,2)</f>
        <v>58.34</v>
      </c>
    </row>
    <row r="4354" spans="1:8" ht="21" customHeight="1" x14ac:dyDescent="0.25">
      <c r="A4354" s="13" t="s">
        <v>4147</v>
      </c>
      <c r="B4354" s="14" t="s">
        <v>4148</v>
      </c>
      <c r="C4354" s="66" t="s">
        <v>17</v>
      </c>
      <c r="D4354" s="66"/>
      <c r="E4354" s="13" t="s">
        <v>4149</v>
      </c>
      <c r="F4354" s="15">
        <v>5.67E-2</v>
      </c>
      <c r="G4354" s="16">
        <v>6.71</v>
      </c>
      <c r="H4354" s="16">
        <f>TRUNC(TRUNC(F4354,8)*G4354,2)</f>
        <v>0.38</v>
      </c>
    </row>
    <row r="4355" spans="1:8" ht="15" customHeight="1" x14ac:dyDescent="0.25">
      <c r="A4355" s="13" t="s">
        <v>4769</v>
      </c>
      <c r="B4355" s="14" t="s">
        <v>4770</v>
      </c>
      <c r="C4355" s="66" t="s">
        <v>17</v>
      </c>
      <c r="D4355" s="66"/>
      <c r="E4355" s="13" t="s">
        <v>740</v>
      </c>
      <c r="F4355" s="15">
        <v>0.26190000000000002</v>
      </c>
      <c r="G4355" s="16">
        <v>18.059999999999999</v>
      </c>
      <c r="H4355" s="16">
        <f>TRUNC(TRUNC(F4355,8)*G4355,2)</f>
        <v>4.72</v>
      </c>
    </row>
    <row r="4356" spans="1:8" ht="21" customHeight="1" x14ac:dyDescent="0.25">
      <c r="A4356" s="13" t="s">
        <v>4150</v>
      </c>
      <c r="B4356" s="14" t="s">
        <v>4151</v>
      </c>
      <c r="C4356" s="66" t="s">
        <v>17</v>
      </c>
      <c r="D4356" s="66"/>
      <c r="E4356" s="13" t="s">
        <v>178</v>
      </c>
      <c r="F4356" s="15">
        <v>4.4770000000000003</v>
      </c>
      <c r="G4356" s="16">
        <v>3.36</v>
      </c>
      <c r="H4356" s="16">
        <f>TRUNC(TRUNC(F4356,8)*G4356,2)</f>
        <v>15.04</v>
      </c>
    </row>
    <row r="4357" spans="1:8" ht="15" customHeight="1" x14ac:dyDescent="0.25">
      <c r="A4357" s="8"/>
      <c r="B4357" s="8"/>
      <c r="C4357" s="8"/>
      <c r="D4357" s="8"/>
      <c r="E4357" s="8"/>
      <c r="F4357" s="67" t="s">
        <v>3896</v>
      </c>
      <c r="G4357" s="67"/>
      <c r="H4357" s="17">
        <f>SUM(H4353:H4356)</f>
        <v>78.48</v>
      </c>
    </row>
    <row r="4358" spans="1:8" ht="15" customHeight="1" x14ac:dyDescent="0.25">
      <c r="A4358" s="64" t="s">
        <v>3872</v>
      </c>
      <c r="B4358" s="64"/>
      <c r="C4358" s="65" t="s">
        <v>3</v>
      </c>
      <c r="D4358" s="65"/>
      <c r="E4358" s="12" t="s">
        <v>4</v>
      </c>
      <c r="F4358" s="12" t="s">
        <v>3725</v>
      </c>
      <c r="G4358" s="12" t="s">
        <v>3726</v>
      </c>
      <c r="H4358" s="12" t="s">
        <v>3727</v>
      </c>
    </row>
    <row r="4359" spans="1:8" ht="21" customHeight="1" x14ac:dyDescent="0.25">
      <c r="A4359" s="13" t="s">
        <v>3908</v>
      </c>
      <c r="B4359" s="14" t="s">
        <v>3909</v>
      </c>
      <c r="C4359" s="66" t="s">
        <v>17</v>
      </c>
      <c r="D4359" s="66"/>
      <c r="E4359" s="13" t="s">
        <v>25</v>
      </c>
      <c r="F4359" s="15">
        <v>0.73560000000000003</v>
      </c>
      <c r="G4359" s="16">
        <v>24.95</v>
      </c>
      <c r="H4359" s="16">
        <f>TRUNC(TRUNC(F4359,8)*G4359,2)</f>
        <v>18.350000000000001</v>
      </c>
    </row>
    <row r="4360" spans="1:8" ht="21" customHeight="1" x14ac:dyDescent="0.25">
      <c r="A4360" s="13" t="s">
        <v>4841</v>
      </c>
      <c r="B4360" s="14" t="s">
        <v>4842</v>
      </c>
      <c r="C4360" s="66" t="s">
        <v>17</v>
      </c>
      <c r="D4360" s="66"/>
      <c r="E4360" s="13" t="s">
        <v>25</v>
      </c>
      <c r="F4360" s="15">
        <v>3.6779999999999999</v>
      </c>
      <c r="G4360" s="16">
        <v>31.99</v>
      </c>
      <c r="H4360" s="16">
        <f>TRUNC(TRUNC(F4360,8)*G4360,2)</f>
        <v>117.65</v>
      </c>
    </row>
    <row r="4361" spans="1:8" ht="15" customHeight="1" x14ac:dyDescent="0.25">
      <c r="A4361" s="13" t="s">
        <v>3948</v>
      </c>
      <c r="B4361" s="14" t="s">
        <v>3949</v>
      </c>
      <c r="C4361" s="66" t="s">
        <v>17</v>
      </c>
      <c r="D4361" s="66"/>
      <c r="E4361" s="13" t="s">
        <v>25</v>
      </c>
      <c r="F4361" s="15">
        <v>22.497399999999999</v>
      </c>
      <c r="G4361" s="16">
        <v>33.520000000000003</v>
      </c>
      <c r="H4361" s="16">
        <f>TRUNC(TRUNC(F4361,8)*G4361,2)</f>
        <v>754.11</v>
      </c>
    </row>
    <row r="4362" spans="1:8" ht="15" customHeight="1" x14ac:dyDescent="0.25">
      <c r="A4362" s="13" t="s">
        <v>3899</v>
      </c>
      <c r="B4362" s="14" t="s">
        <v>3900</v>
      </c>
      <c r="C4362" s="66" t="s">
        <v>17</v>
      </c>
      <c r="D4362" s="66"/>
      <c r="E4362" s="13" t="s">
        <v>25</v>
      </c>
      <c r="F4362" s="15">
        <v>22.497399999999999</v>
      </c>
      <c r="G4362" s="16">
        <v>24.37</v>
      </c>
      <c r="H4362" s="16">
        <f>TRUNC(TRUNC(F4362,8)*G4362,2)</f>
        <v>548.26</v>
      </c>
    </row>
    <row r="4363" spans="1:8" ht="18" customHeight="1" x14ac:dyDescent="0.25">
      <c r="A4363" s="8"/>
      <c r="B4363" s="8"/>
      <c r="C4363" s="8"/>
      <c r="D4363" s="8"/>
      <c r="E4363" s="8"/>
      <c r="F4363" s="67" t="s">
        <v>3875</v>
      </c>
      <c r="G4363" s="67"/>
      <c r="H4363" s="17">
        <f>SUM(H4359:H4362)</f>
        <v>1438.37</v>
      </c>
    </row>
    <row r="4364" spans="1:8" ht="15" customHeight="1" x14ac:dyDescent="0.25">
      <c r="A4364" s="64" t="s">
        <v>3741</v>
      </c>
      <c r="B4364" s="64"/>
      <c r="C4364" s="65" t="s">
        <v>3</v>
      </c>
      <c r="D4364" s="65"/>
      <c r="E4364" s="12" t="s">
        <v>4</v>
      </c>
      <c r="F4364" s="12" t="s">
        <v>3725</v>
      </c>
      <c r="G4364" s="12" t="s">
        <v>3726</v>
      </c>
      <c r="H4364" s="12" t="s">
        <v>3727</v>
      </c>
    </row>
    <row r="4365" spans="1:8" ht="29.1" customHeight="1" x14ac:dyDescent="0.25">
      <c r="A4365" s="13" t="s">
        <v>4158</v>
      </c>
      <c r="B4365" s="14" t="s">
        <v>4159</v>
      </c>
      <c r="C4365" s="66" t="s">
        <v>17</v>
      </c>
      <c r="D4365" s="66"/>
      <c r="E4365" s="13" t="s">
        <v>740</v>
      </c>
      <c r="F4365" s="15">
        <v>28.936900000000001</v>
      </c>
      <c r="G4365" s="16">
        <v>15.62</v>
      </c>
      <c r="H4365" s="16">
        <f>TRUNC(TRUNC(F4365,8)*G4365,2)</f>
        <v>451.99</v>
      </c>
    </row>
    <row r="4366" spans="1:8" ht="29.1" customHeight="1" x14ac:dyDescent="0.25">
      <c r="A4366" s="13" t="s">
        <v>7719</v>
      </c>
      <c r="B4366" s="14" t="s">
        <v>7720</v>
      </c>
      <c r="C4366" s="66" t="s">
        <v>17</v>
      </c>
      <c r="D4366" s="66"/>
      <c r="E4366" s="13" t="s">
        <v>76</v>
      </c>
      <c r="F4366" s="15">
        <v>1.2</v>
      </c>
      <c r="G4366" s="16">
        <v>600.49</v>
      </c>
      <c r="H4366" s="16">
        <f>TRUNC(TRUNC(F4366,8)*G4366,2)</f>
        <v>720.58</v>
      </c>
    </row>
    <row r="4367" spans="1:8" ht="15" customHeight="1" x14ac:dyDescent="0.25">
      <c r="A4367" s="8"/>
      <c r="B4367" s="8"/>
      <c r="C4367" s="8"/>
      <c r="D4367" s="8"/>
      <c r="E4367" s="8"/>
      <c r="F4367" s="67" t="s">
        <v>3744</v>
      </c>
      <c r="G4367" s="67"/>
      <c r="H4367" s="17">
        <f>SUM(H4365:H4366)</f>
        <v>1172.5700000000002</v>
      </c>
    </row>
    <row r="4368" spans="1:8" ht="15" customHeight="1" x14ac:dyDescent="0.25">
      <c r="A4368" s="8"/>
      <c r="B4368" s="8"/>
      <c r="C4368" s="8"/>
      <c r="D4368" s="8"/>
      <c r="E4368" s="8"/>
      <c r="F4368" s="68" t="s">
        <v>3745</v>
      </c>
      <c r="G4368" s="68"/>
      <c r="H4368" s="4">
        <f>ROUND(SUM(H4351,H4357,H4363,H4367),2)</f>
        <v>2733.21</v>
      </c>
    </row>
    <row r="4369" spans="1:8" ht="9.9499999999999993" customHeight="1" x14ac:dyDescent="0.25">
      <c r="A4369" s="8"/>
      <c r="B4369" s="8"/>
      <c r="C4369" s="8"/>
      <c r="D4369" s="8"/>
      <c r="E4369" s="8"/>
      <c r="F4369" s="62"/>
      <c r="G4369" s="62"/>
      <c r="H4369" s="62"/>
    </row>
    <row r="4370" spans="1:8" ht="20.100000000000001" customHeight="1" x14ac:dyDescent="0.25">
      <c r="A4370" s="63" t="s">
        <v>7732</v>
      </c>
      <c r="B4370" s="63"/>
      <c r="C4370" s="63"/>
      <c r="D4370" s="63"/>
      <c r="E4370" s="63"/>
      <c r="F4370" s="63"/>
      <c r="G4370" s="63"/>
      <c r="H4370" s="63"/>
    </row>
    <row r="4371" spans="1:8" ht="15" customHeight="1" x14ac:dyDescent="0.25">
      <c r="A4371" s="64" t="s">
        <v>3724</v>
      </c>
      <c r="B4371" s="64"/>
      <c r="C4371" s="65" t="s">
        <v>3</v>
      </c>
      <c r="D4371" s="65"/>
      <c r="E4371" s="12" t="s">
        <v>4</v>
      </c>
      <c r="F4371" s="12" t="s">
        <v>3725</v>
      </c>
      <c r="G4371" s="12" t="s">
        <v>3726</v>
      </c>
      <c r="H4371" s="12" t="s">
        <v>3727</v>
      </c>
    </row>
    <row r="4372" spans="1:8" ht="21" customHeight="1" x14ac:dyDescent="0.25">
      <c r="A4372" s="13" t="s">
        <v>3798</v>
      </c>
      <c r="B4372" s="14" t="s">
        <v>3799</v>
      </c>
      <c r="C4372" s="66" t="s">
        <v>17</v>
      </c>
      <c r="D4372" s="66"/>
      <c r="E4372" s="13" t="s">
        <v>25</v>
      </c>
      <c r="F4372" s="15">
        <v>1</v>
      </c>
      <c r="G4372" s="16">
        <v>4.5199999999999996</v>
      </c>
      <c r="H4372" s="16">
        <f t="shared" ref="H4372:H4377" si="47">TRUNC(TRUNC(F4372,8)*G4372,2)</f>
        <v>4.5199999999999996</v>
      </c>
    </row>
    <row r="4373" spans="1:8" ht="21" customHeight="1" x14ac:dyDescent="0.25">
      <c r="A4373" s="13" t="s">
        <v>7733</v>
      </c>
      <c r="B4373" s="14" t="s">
        <v>7734</v>
      </c>
      <c r="C4373" s="66" t="s">
        <v>17</v>
      </c>
      <c r="D4373" s="66"/>
      <c r="E4373" s="13" t="s">
        <v>25</v>
      </c>
      <c r="F4373" s="15">
        <v>1</v>
      </c>
      <c r="G4373" s="16">
        <v>1.85</v>
      </c>
      <c r="H4373" s="16">
        <f t="shared" si="47"/>
        <v>1.85</v>
      </c>
    </row>
    <row r="4374" spans="1:8" ht="21" customHeight="1" x14ac:dyDescent="0.25">
      <c r="A4374" s="13" t="s">
        <v>3754</v>
      </c>
      <c r="B4374" s="14" t="s">
        <v>3755</v>
      </c>
      <c r="C4374" s="66" t="s">
        <v>17</v>
      </c>
      <c r="D4374" s="66"/>
      <c r="E4374" s="13" t="s">
        <v>25</v>
      </c>
      <c r="F4374" s="15">
        <v>1</v>
      </c>
      <c r="G4374" s="16">
        <v>1.43</v>
      </c>
      <c r="H4374" s="16">
        <f t="shared" si="47"/>
        <v>1.43</v>
      </c>
    </row>
    <row r="4375" spans="1:8" ht="21" customHeight="1" x14ac:dyDescent="0.25">
      <c r="A4375" s="13" t="s">
        <v>7735</v>
      </c>
      <c r="B4375" s="14" t="s">
        <v>7736</v>
      </c>
      <c r="C4375" s="66" t="s">
        <v>17</v>
      </c>
      <c r="D4375" s="66"/>
      <c r="E4375" s="13" t="s">
        <v>25</v>
      </c>
      <c r="F4375" s="15">
        <v>1</v>
      </c>
      <c r="G4375" s="16">
        <v>2.0499999999999998</v>
      </c>
      <c r="H4375" s="16">
        <f t="shared" si="47"/>
        <v>2.0499999999999998</v>
      </c>
    </row>
    <row r="4376" spans="1:8" ht="21" customHeight="1" x14ac:dyDescent="0.25">
      <c r="A4376" s="13" t="s">
        <v>3758</v>
      </c>
      <c r="B4376" s="14" t="s">
        <v>3759</v>
      </c>
      <c r="C4376" s="66" t="s">
        <v>17</v>
      </c>
      <c r="D4376" s="66"/>
      <c r="E4376" s="13" t="s">
        <v>25</v>
      </c>
      <c r="F4376" s="15">
        <v>1</v>
      </c>
      <c r="G4376" s="16">
        <v>0.08</v>
      </c>
      <c r="H4376" s="16">
        <f t="shared" si="47"/>
        <v>0.08</v>
      </c>
    </row>
    <row r="4377" spans="1:8" ht="21" customHeight="1" x14ac:dyDescent="0.25">
      <c r="A4377" s="13" t="s">
        <v>3804</v>
      </c>
      <c r="B4377" s="14" t="s">
        <v>3805</v>
      </c>
      <c r="C4377" s="66" t="s">
        <v>17</v>
      </c>
      <c r="D4377" s="66"/>
      <c r="E4377" s="13" t="s">
        <v>25</v>
      </c>
      <c r="F4377" s="15">
        <v>1</v>
      </c>
      <c r="G4377" s="16">
        <v>0.85</v>
      </c>
      <c r="H4377" s="16">
        <f t="shared" si="47"/>
        <v>0.85</v>
      </c>
    </row>
    <row r="4378" spans="1:8" ht="15" customHeight="1" x14ac:dyDescent="0.25">
      <c r="A4378" s="8"/>
      <c r="B4378" s="8"/>
      <c r="C4378" s="8"/>
      <c r="D4378" s="8"/>
      <c r="E4378" s="8"/>
      <c r="F4378" s="67" t="s">
        <v>3736</v>
      </c>
      <c r="G4378" s="67"/>
      <c r="H4378" s="17">
        <f>SUM(H4372:H4377)</f>
        <v>10.779999999999998</v>
      </c>
    </row>
    <row r="4379" spans="1:8" ht="15" customHeight="1" x14ac:dyDescent="0.25">
      <c r="A4379" s="64" t="s">
        <v>3737</v>
      </c>
      <c r="B4379" s="64"/>
      <c r="C4379" s="65" t="s">
        <v>3</v>
      </c>
      <c r="D4379" s="65"/>
      <c r="E4379" s="12" t="s">
        <v>4</v>
      </c>
      <c r="F4379" s="12" t="s">
        <v>3725</v>
      </c>
      <c r="G4379" s="12" t="s">
        <v>3726</v>
      </c>
      <c r="H4379" s="12" t="s">
        <v>3727</v>
      </c>
    </row>
    <row r="4380" spans="1:8" ht="15" customHeight="1" x14ac:dyDescent="0.25">
      <c r="A4380" s="13" t="s">
        <v>7211</v>
      </c>
      <c r="B4380" s="14" t="s">
        <v>7212</v>
      </c>
      <c r="C4380" s="66" t="s">
        <v>17</v>
      </c>
      <c r="D4380" s="66"/>
      <c r="E4380" s="13" t="s">
        <v>25</v>
      </c>
      <c r="F4380" s="15">
        <v>1</v>
      </c>
      <c r="G4380" s="16">
        <v>24.05</v>
      </c>
      <c r="H4380" s="16">
        <f>TRUNC(TRUNC(F4380,8)*G4380,2)</f>
        <v>24.05</v>
      </c>
    </row>
    <row r="4381" spans="1:8" ht="15" customHeight="1" x14ac:dyDescent="0.25">
      <c r="A4381" s="8"/>
      <c r="B4381" s="8"/>
      <c r="C4381" s="8"/>
      <c r="D4381" s="8"/>
      <c r="E4381" s="8"/>
      <c r="F4381" s="67" t="s">
        <v>3740</v>
      </c>
      <c r="G4381" s="67"/>
      <c r="H4381" s="17">
        <f>SUM(H4380:H4380)</f>
        <v>24.05</v>
      </c>
    </row>
    <row r="4382" spans="1:8" ht="15" customHeight="1" x14ac:dyDescent="0.25">
      <c r="A4382" s="64" t="s">
        <v>3741</v>
      </c>
      <c r="B4382" s="64"/>
      <c r="C4382" s="65" t="s">
        <v>3</v>
      </c>
      <c r="D4382" s="65"/>
      <c r="E4382" s="12" t="s">
        <v>4</v>
      </c>
      <c r="F4382" s="12" t="s">
        <v>3725</v>
      </c>
      <c r="G4382" s="12" t="s">
        <v>3726</v>
      </c>
      <c r="H4382" s="12" t="s">
        <v>3727</v>
      </c>
    </row>
    <row r="4383" spans="1:8" ht="21" customHeight="1" x14ac:dyDescent="0.25">
      <c r="A4383" s="13" t="s">
        <v>7737</v>
      </c>
      <c r="B4383" s="14" t="s">
        <v>7738</v>
      </c>
      <c r="C4383" s="66" t="s">
        <v>17</v>
      </c>
      <c r="D4383" s="66"/>
      <c r="E4383" s="13" t="s">
        <v>25</v>
      </c>
      <c r="F4383" s="15">
        <v>1</v>
      </c>
      <c r="G4383" s="16">
        <v>0.35</v>
      </c>
      <c r="H4383" s="16">
        <f>TRUNC(TRUNC(F4383,8)*G4383,2)</f>
        <v>0.35</v>
      </c>
    </row>
    <row r="4384" spans="1:8" ht="15" customHeight="1" x14ac:dyDescent="0.25">
      <c r="A4384" s="8"/>
      <c r="B4384" s="8"/>
      <c r="C4384" s="8"/>
      <c r="D4384" s="8"/>
      <c r="E4384" s="8"/>
      <c r="F4384" s="67" t="s">
        <v>3744</v>
      </c>
      <c r="G4384" s="67"/>
      <c r="H4384" s="17">
        <f>SUM(H4383:H4383)</f>
        <v>0.35</v>
      </c>
    </row>
    <row r="4385" spans="1:8" ht="15" customHeight="1" x14ac:dyDescent="0.25">
      <c r="A4385" s="8"/>
      <c r="B4385" s="8"/>
      <c r="C4385" s="8"/>
      <c r="D4385" s="8"/>
      <c r="E4385" s="8"/>
      <c r="F4385" s="68" t="s">
        <v>3745</v>
      </c>
      <c r="G4385" s="68"/>
      <c r="H4385" s="4">
        <f>ROUND(SUM(H4378,H4381,H4384),2)</f>
        <v>35.18</v>
      </c>
    </row>
    <row r="4386" spans="1:8" ht="9.9499999999999993" customHeight="1" x14ac:dyDescent="0.25">
      <c r="A4386" s="8"/>
      <c r="B4386" s="8"/>
      <c r="C4386" s="8"/>
      <c r="D4386" s="8"/>
      <c r="E4386" s="8"/>
      <c r="F4386" s="62"/>
      <c r="G4386" s="62"/>
      <c r="H4386" s="62"/>
    </row>
    <row r="4387" spans="1:8" ht="20.100000000000001" customHeight="1" x14ac:dyDescent="0.25">
      <c r="A4387" s="63" t="s">
        <v>7739</v>
      </c>
      <c r="B4387" s="63"/>
      <c r="C4387" s="63"/>
      <c r="D4387" s="63"/>
      <c r="E4387" s="63"/>
      <c r="F4387" s="63"/>
      <c r="G4387" s="63"/>
      <c r="H4387" s="63"/>
    </row>
    <row r="4388" spans="1:8" ht="15" customHeight="1" x14ac:dyDescent="0.25">
      <c r="A4388" s="64" t="s">
        <v>3887</v>
      </c>
      <c r="B4388" s="64"/>
      <c r="C4388" s="65" t="s">
        <v>3</v>
      </c>
      <c r="D4388" s="65"/>
      <c r="E4388" s="12" t="s">
        <v>4</v>
      </c>
      <c r="F4388" s="12" t="s">
        <v>3725</v>
      </c>
      <c r="G4388" s="12" t="s">
        <v>3726</v>
      </c>
      <c r="H4388" s="12" t="s">
        <v>3727</v>
      </c>
    </row>
    <row r="4389" spans="1:8" ht="15" customHeight="1" x14ac:dyDescent="0.25">
      <c r="A4389" s="13" t="s">
        <v>4602</v>
      </c>
      <c r="B4389" s="14" t="s">
        <v>4603</v>
      </c>
      <c r="C4389" s="66" t="s">
        <v>17</v>
      </c>
      <c r="D4389" s="66"/>
      <c r="E4389" s="13" t="s">
        <v>4149</v>
      </c>
      <c r="F4389" s="15">
        <v>5.7500000000000002E-2</v>
      </c>
      <c r="G4389" s="16">
        <v>19.600000000000001</v>
      </c>
      <c r="H4389" s="16">
        <f>TRUNC(TRUNC(F4389,8)*G4389,2)</f>
        <v>1.1200000000000001</v>
      </c>
    </row>
    <row r="4390" spans="1:8" ht="21" customHeight="1" x14ac:dyDescent="0.25">
      <c r="A4390" s="13" t="s">
        <v>6062</v>
      </c>
      <c r="B4390" s="14" t="s">
        <v>6063</v>
      </c>
      <c r="C4390" s="66" t="s">
        <v>17</v>
      </c>
      <c r="D4390" s="66"/>
      <c r="E4390" s="13" t="s">
        <v>4149</v>
      </c>
      <c r="F4390" s="15">
        <v>0.1908</v>
      </c>
      <c r="G4390" s="16">
        <v>44.32</v>
      </c>
      <c r="H4390" s="16">
        <f>TRUNC(TRUNC(F4390,8)*G4390,2)</f>
        <v>8.4499999999999993</v>
      </c>
    </row>
    <row r="4391" spans="1:8" ht="15" customHeight="1" x14ac:dyDescent="0.25">
      <c r="A4391" s="8"/>
      <c r="B4391" s="8"/>
      <c r="C4391" s="8"/>
      <c r="D4391" s="8"/>
      <c r="E4391" s="8"/>
      <c r="F4391" s="67" t="s">
        <v>3896</v>
      </c>
      <c r="G4391" s="67"/>
      <c r="H4391" s="17">
        <f>SUM(H4389:H4390)</f>
        <v>9.57</v>
      </c>
    </row>
    <row r="4392" spans="1:8" ht="15" customHeight="1" x14ac:dyDescent="0.25">
      <c r="A4392" s="64" t="s">
        <v>3872</v>
      </c>
      <c r="B4392" s="64"/>
      <c r="C4392" s="65" t="s">
        <v>3</v>
      </c>
      <c r="D4392" s="65"/>
      <c r="E4392" s="12" t="s">
        <v>4</v>
      </c>
      <c r="F4392" s="12" t="s">
        <v>3725</v>
      </c>
      <c r="G4392" s="12" t="s">
        <v>3726</v>
      </c>
      <c r="H4392" s="12" t="s">
        <v>3727</v>
      </c>
    </row>
    <row r="4393" spans="1:8" ht="15" customHeight="1" x14ac:dyDescent="0.25">
      <c r="A4393" s="13" t="s">
        <v>4576</v>
      </c>
      <c r="B4393" s="14" t="s">
        <v>4577</v>
      </c>
      <c r="C4393" s="66" t="s">
        <v>17</v>
      </c>
      <c r="D4393" s="66"/>
      <c r="E4393" s="13" t="s">
        <v>25</v>
      </c>
      <c r="F4393" s="15">
        <v>6.3500000000000001E-2</v>
      </c>
      <c r="G4393" s="16">
        <v>35.18</v>
      </c>
      <c r="H4393" s="16">
        <f>TRUNC(TRUNC(F4393,8)*G4393,2)</f>
        <v>2.23</v>
      </c>
    </row>
    <row r="4394" spans="1:8" ht="18" customHeight="1" x14ac:dyDescent="0.25">
      <c r="A4394" s="8"/>
      <c r="B4394" s="8"/>
      <c r="C4394" s="8"/>
      <c r="D4394" s="8"/>
      <c r="E4394" s="8"/>
      <c r="F4394" s="67" t="s">
        <v>3875</v>
      </c>
      <c r="G4394" s="67"/>
      <c r="H4394" s="17">
        <f>SUM(H4393:H4393)</f>
        <v>2.23</v>
      </c>
    </row>
    <row r="4395" spans="1:8" ht="15" customHeight="1" x14ac:dyDescent="0.25">
      <c r="A4395" s="8"/>
      <c r="B4395" s="8"/>
      <c r="C4395" s="8"/>
      <c r="D4395" s="8"/>
      <c r="E4395" s="8"/>
      <c r="F4395" s="68" t="s">
        <v>3745</v>
      </c>
      <c r="G4395" s="68"/>
      <c r="H4395" s="4">
        <f>ROUND(SUM(H4391,H4394),2)</f>
        <v>11.8</v>
      </c>
    </row>
    <row r="4396" spans="1:8" ht="9.9499999999999993" customHeight="1" x14ac:dyDescent="0.25">
      <c r="A4396" s="8"/>
      <c r="B4396" s="8"/>
      <c r="C4396" s="8"/>
      <c r="D4396" s="8"/>
      <c r="E4396" s="8"/>
      <c r="F4396" s="62"/>
      <c r="G4396" s="62"/>
      <c r="H4396" s="62"/>
    </row>
    <row r="4397" spans="1:8" ht="20.100000000000001" customHeight="1" x14ac:dyDescent="0.25">
      <c r="A4397" s="63" t="s">
        <v>7740</v>
      </c>
      <c r="B4397" s="63"/>
      <c r="C4397" s="63"/>
      <c r="D4397" s="63"/>
      <c r="E4397" s="63"/>
      <c r="F4397" s="63"/>
      <c r="G4397" s="63"/>
      <c r="H4397" s="63"/>
    </row>
    <row r="4398" spans="1:8" ht="15" customHeight="1" x14ac:dyDescent="0.25">
      <c r="A4398" s="64" t="s">
        <v>3887</v>
      </c>
      <c r="B4398" s="64"/>
      <c r="C4398" s="65" t="s">
        <v>3</v>
      </c>
      <c r="D4398" s="65"/>
      <c r="E4398" s="12" t="s">
        <v>4</v>
      </c>
      <c r="F4398" s="12" t="s">
        <v>3725</v>
      </c>
      <c r="G4398" s="12" t="s">
        <v>3726</v>
      </c>
      <c r="H4398" s="12" t="s">
        <v>3727</v>
      </c>
    </row>
    <row r="4399" spans="1:8" ht="15" customHeight="1" x14ac:dyDescent="0.25">
      <c r="A4399" s="13" t="s">
        <v>7741</v>
      </c>
      <c r="B4399" s="14" t="s">
        <v>7742</v>
      </c>
      <c r="C4399" s="66" t="s">
        <v>17</v>
      </c>
      <c r="D4399" s="66"/>
      <c r="E4399" s="13" t="s">
        <v>4149</v>
      </c>
      <c r="F4399" s="15">
        <v>0.32569999999999999</v>
      </c>
      <c r="G4399" s="16">
        <v>31.7</v>
      </c>
      <c r="H4399" s="16">
        <f>TRUNC(TRUNC(F4399,8)*G4399,2)</f>
        <v>10.32</v>
      </c>
    </row>
    <row r="4400" spans="1:8" ht="15" customHeight="1" x14ac:dyDescent="0.25">
      <c r="A4400" s="8"/>
      <c r="B4400" s="8"/>
      <c r="C4400" s="8"/>
      <c r="D4400" s="8"/>
      <c r="E4400" s="8"/>
      <c r="F4400" s="67" t="s">
        <v>3896</v>
      </c>
      <c r="G4400" s="67"/>
      <c r="H4400" s="17">
        <f>SUM(H4399:H4399)</f>
        <v>10.32</v>
      </c>
    </row>
    <row r="4401" spans="1:8" ht="15" customHeight="1" x14ac:dyDescent="0.25">
      <c r="A4401" s="64" t="s">
        <v>3872</v>
      </c>
      <c r="B4401" s="64"/>
      <c r="C4401" s="65" t="s">
        <v>3</v>
      </c>
      <c r="D4401" s="65"/>
      <c r="E4401" s="12" t="s">
        <v>4</v>
      </c>
      <c r="F4401" s="12" t="s">
        <v>3725</v>
      </c>
      <c r="G4401" s="12" t="s">
        <v>3726</v>
      </c>
      <c r="H4401" s="12" t="s">
        <v>3727</v>
      </c>
    </row>
    <row r="4402" spans="1:8" ht="15" customHeight="1" x14ac:dyDescent="0.25">
      <c r="A4402" s="13" t="s">
        <v>4576</v>
      </c>
      <c r="B4402" s="14" t="s">
        <v>4577</v>
      </c>
      <c r="C4402" s="66" t="s">
        <v>17</v>
      </c>
      <c r="D4402" s="66"/>
      <c r="E4402" s="13" t="s">
        <v>25</v>
      </c>
      <c r="F4402" s="15">
        <v>0.45290000000000002</v>
      </c>
      <c r="G4402" s="16">
        <v>35.18</v>
      </c>
      <c r="H4402" s="16">
        <f>TRUNC(TRUNC(F4402,8)*G4402,2)</f>
        <v>15.93</v>
      </c>
    </row>
    <row r="4403" spans="1:8" ht="18" customHeight="1" x14ac:dyDescent="0.25">
      <c r="A4403" s="8"/>
      <c r="B4403" s="8"/>
      <c r="C4403" s="8"/>
      <c r="D4403" s="8"/>
      <c r="E4403" s="8"/>
      <c r="F4403" s="67" t="s">
        <v>3875</v>
      </c>
      <c r="G4403" s="67"/>
      <c r="H4403" s="17">
        <f>SUM(H4402:H4402)</f>
        <v>15.93</v>
      </c>
    </row>
    <row r="4404" spans="1:8" ht="15" customHeight="1" x14ac:dyDescent="0.25">
      <c r="A4404" s="8"/>
      <c r="B4404" s="8"/>
      <c r="C4404" s="8"/>
      <c r="D4404" s="8"/>
      <c r="E4404" s="8"/>
      <c r="F4404" s="68" t="s">
        <v>3745</v>
      </c>
      <c r="G4404" s="68"/>
      <c r="H4404" s="4">
        <f>ROUND(SUM(H4400,H4403),2)</f>
        <v>26.25</v>
      </c>
    </row>
    <row r="4405" spans="1:8" ht="9.9499999999999993" customHeight="1" x14ac:dyDescent="0.25">
      <c r="A4405" s="8"/>
      <c r="B4405" s="8"/>
      <c r="C4405" s="8"/>
      <c r="D4405" s="8"/>
      <c r="E4405" s="8"/>
      <c r="F4405" s="62"/>
      <c r="G4405" s="62"/>
      <c r="H4405" s="62"/>
    </row>
    <row r="4406" spans="1:8" ht="20.100000000000001" customHeight="1" x14ac:dyDescent="0.25">
      <c r="A4406" s="63" t="s">
        <v>4581</v>
      </c>
      <c r="B4406" s="63"/>
      <c r="C4406" s="63"/>
      <c r="D4406" s="63"/>
      <c r="E4406" s="63"/>
      <c r="F4406" s="63"/>
      <c r="G4406" s="63"/>
      <c r="H4406" s="63"/>
    </row>
    <row r="4407" spans="1:8" ht="15" customHeight="1" x14ac:dyDescent="0.25">
      <c r="A4407" s="64" t="s">
        <v>3887</v>
      </c>
      <c r="B4407" s="64"/>
      <c r="C4407" s="65" t="s">
        <v>3</v>
      </c>
      <c r="D4407" s="65"/>
      <c r="E4407" s="12" t="s">
        <v>4</v>
      </c>
      <c r="F4407" s="12" t="s">
        <v>3725</v>
      </c>
      <c r="G4407" s="12" t="s">
        <v>3726</v>
      </c>
      <c r="H4407" s="12" t="s">
        <v>3727</v>
      </c>
    </row>
    <row r="4408" spans="1:8" ht="15" customHeight="1" x14ac:dyDescent="0.25">
      <c r="A4408" s="13" t="s">
        <v>4582</v>
      </c>
      <c r="B4408" s="14" t="s">
        <v>4583</v>
      </c>
      <c r="C4408" s="66" t="s">
        <v>17</v>
      </c>
      <c r="D4408" s="66"/>
      <c r="E4408" s="13" t="s">
        <v>4149</v>
      </c>
      <c r="F4408" s="15">
        <v>0.22850000000000001</v>
      </c>
      <c r="G4408" s="16">
        <v>32.25</v>
      </c>
      <c r="H4408" s="16">
        <f>TRUNC(TRUNC(F4408,8)*G4408,2)</f>
        <v>7.36</v>
      </c>
    </row>
    <row r="4409" spans="1:8" ht="15" customHeight="1" x14ac:dyDescent="0.25">
      <c r="A4409" s="8"/>
      <c r="B4409" s="8"/>
      <c r="C4409" s="8"/>
      <c r="D4409" s="8"/>
      <c r="E4409" s="8"/>
      <c r="F4409" s="67" t="s">
        <v>3896</v>
      </c>
      <c r="G4409" s="67"/>
      <c r="H4409" s="17">
        <f>SUM(H4408:H4408)</f>
        <v>7.36</v>
      </c>
    </row>
    <row r="4410" spans="1:8" ht="15" customHeight="1" x14ac:dyDescent="0.25">
      <c r="A4410" s="64" t="s">
        <v>3872</v>
      </c>
      <c r="B4410" s="64"/>
      <c r="C4410" s="65" t="s">
        <v>3</v>
      </c>
      <c r="D4410" s="65"/>
      <c r="E4410" s="12" t="s">
        <v>4</v>
      </c>
      <c r="F4410" s="12" t="s">
        <v>3725</v>
      </c>
      <c r="G4410" s="12" t="s">
        <v>3726</v>
      </c>
      <c r="H4410" s="12" t="s">
        <v>3727</v>
      </c>
    </row>
    <row r="4411" spans="1:8" ht="15" customHeight="1" x14ac:dyDescent="0.25">
      <c r="A4411" s="13" t="s">
        <v>4576</v>
      </c>
      <c r="B4411" s="14" t="s">
        <v>4577</v>
      </c>
      <c r="C4411" s="66" t="s">
        <v>17</v>
      </c>
      <c r="D4411" s="66"/>
      <c r="E4411" s="13" t="s">
        <v>25</v>
      </c>
      <c r="F4411" s="15">
        <v>0.16309999999999999</v>
      </c>
      <c r="G4411" s="16">
        <v>35.18</v>
      </c>
      <c r="H4411" s="16">
        <f>TRUNC(TRUNC(F4411,8)*G4411,2)</f>
        <v>5.73</v>
      </c>
    </row>
    <row r="4412" spans="1:8" ht="15" customHeight="1" x14ac:dyDescent="0.25">
      <c r="A4412" s="13" t="s">
        <v>3899</v>
      </c>
      <c r="B4412" s="14" t="s">
        <v>3900</v>
      </c>
      <c r="C4412" s="66" t="s">
        <v>17</v>
      </c>
      <c r="D4412" s="66"/>
      <c r="E4412" s="13" t="s">
        <v>25</v>
      </c>
      <c r="F4412" s="15">
        <v>5.4399999999999997E-2</v>
      </c>
      <c r="G4412" s="16">
        <v>24.37</v>
      </c>
      <c r="H4412" s="16">
        <f>TRUNC(TRUNC(F4412,8)*G4412,2)</f>
        <v>1.32</v>
      </c>
    </row>
    <row r="4413" spans="1:8" ht="18" customHeight="1" x14ac:dyDescent="0.25">
      <c r="A4413" s="8"/>
      <c r="B4413" s="8"/>
      <c r="C4413" s="8"/>
      <c r="D4413" s="8"/>
      <c r="E4413" s="8"/>
      <c r="F4413" s="67" t="s">
        <v>3875</v>
      </c>
      <c r="G4413" s="67"/>
      <c r="H4413" s="17">
        <f>SUM(H4411:H4412)</f>
        <v>7.0500000000000007</v>
      </c>
    </row>
    <row r="4414" spans="1:8" ht="15" customHeight="1" x14ac:dyDescent="0.25">
      <c r="A4414" s="8"/>
      <c r="B4414" s="8"/>
      <c r="C4414" s="8"/>
      <c r="D4414" s="8"/>
      <c r="E4414" s="8"/>
      <c r="F4414" s="68" t="s">
        <v>3745</v>
      </c>
      <c r="G4414" s="68"/>
      <c r="H4414" s="4">
        <f>ROUND(SUM(H4409,H4413),2)</f>
        <v>14.41</v>
      </c>
    </row>
    <row r="4415" spans="1:8" ht="9.9499999999999993" customHeight="1" x14ac:dyDescent="0.25">
      <c r="A4415" s="8"/>
      <c r="B4415" s="8"/>
      <c r="C4415" s="8"/>
      <c r="D4415" s="8"/>
      <c r="E4415" s="8"/>
      <c r="F4415" s="62"/>
      <c r="G4415" s="62"/>
      <c r="H4415" s="62"/>
    </row>
    <row r="4416" spans="1:8" ht="20.100000000000001" customHeight="1" x14ac:dyDescent="0.25">
      <c r="A4416" s="63" t="s">
        <v>7743</v>
      </c>
      <c r="B4416" s="63"/>
      <c r="C4416" s="63"/>
      <c r="D4416" s="63"/>
      <c r="E4416" s="63"/>
      <c r="F4416" s="63"/>
      <c r="G4416" s="63"/>
      <c r="H4416" s="63"/>
    </row>
    <row r="4417" spans="1:8" ht="15" customHeight="1" x14ac:dyDescent="0.25">
      <c r="A4417" s="64" t="s">
        <v>3887</v>
      </c>
      <c r="B4417" s="64"/>
      <c r="C4417" s="65" t="s">
        <v>3</v>
      </c>
      <c r="D4417" s="65"/>
      <c r="E4417" s="12" t="s">
        <v>4</v>
      </c>
      <c r="F4417" s="12" t="s">
        <v>3725</v>
      </c>
      <c r="G4417" s="12" t="s">
        <v>3726</v>
      </c>
      <c r="H4417" s="12" t="s">
        <v>3727</v>
      </c>
    </row>
    <row r="4418" spans="1:8" ht="15" customHeight="1" x14ac:dyDescent="0.25">
      <c r="A4418" s="13" t="s">
        <v>4602</v>
      </c>
      <c r="B4418" s="14" t="s">
        <v>4603</v>
      </c>
      <c r="C4418" s="66" t="s">
        <v>17</v>
      </c>
      <c r="D4418" s="66"/>
      <c r="E4418" s="13" t="s">
        <v>4149</v>
      </c>
      <c r="F4418" s="15">
        <v>7.0000000000000001E-3</v>
      </c>
      <c r="G4418" s="16">
        <v>19.600000000000001</v>
      </c>
      <c r="H4418" s="16">
        <f>TRUNC(TRUNC(F4418,8)*G4418,2)</f>
        <v>0.13</v>
      </c>
    </row>
    <row r="4419" spans="1:8" ht="15" customHeight="1" x14ac:dyDescent="0.25">
      <c r="A4419" s="13" t="s">
        <v>7744</v>
      </c>
      <c r="B4419" s="14" t="s">
        <v>7745</v>
      </c>
      <c r="C4419" s="66" t="s">
        <v>17</v>
      </c>
      <c r="D4419" s="66"/>
      <c r="E4419" s="13" t="s">
        <v>4149</v>
      </c>
      <c r="F4419" s="15">
        <v>7.0199999999999999E-2</v>
      </c>
      <c r="G4419" s="16">
        <v>42.44</v>
      </c>
      <c r="H4419" s="16">
        <f>TRUNC(TRUNC(F4419,8)*G4419,2)</f>
        <v>2.97</v>
      </c>
    </row>
    <row r="4420" spans="1:8" ht="15" customHeight="1" x14ac:dyDescent="0.25">
      <c r="A4420" s="8"/>
      <c r="B4420" s="8"/>
      <c r="C4420" s="8"/>
      <c r="D4420" s="8"/>
      <c r="E4420" s="8"/>
      <c r="F4420" s="67" t="s">
        <v>3896</v>
      </c>
      <c r="G4420" s="67"/>
      <c r="H4420" s="17">
        <f>SUM(H4418:H4419)</f>
        <v>3.1</v>
      </c>
    </row>
    <row r="4421" spans="1:8" ht="15" customHeight="1" x14ac:dyDescent="0.25">
      <c r="A4421" s="64" t="s">
        <v>3872</v>
      </c>
      <c r="B4421" s="64"/>
      <c r="C4421" s="65" t="s">
        <v>3</v>
      </c>
      <c r="D4421" s="65"/>
      <c r="E4421" s="12" t="s">
        <v>4</v>
      </c>
      <c r="F4421" s="12" t="s">
        <v>3725</v>
      </c>
      <c r="G4421" s="12" t="s">
        <v>3726</v>
      </c>
      <c r="H4421" s="12" t="s">
        <v>3727</v>
      </c>
    </row>
    <row r="4422" spans="1:8" ht="15" customHeight="1" x14ac:dyDescent="0.25">
      <c r="A4422" s="13" t="s">
        <v>4576</v>
      </c>
      <c r="B4422" s="14" t="s">
        <v>4577</v>
      </c>
      <c r="C4422" s="66" t="s">
        <v>17</v>
      </c>
      <c r="D4422" s="66"/>
      <c r="E4422" s="13" t="s">
        <v>25</v>
      </c>
      <c r="F4422" s="15">
        <v>0.1903</v>
      </c>
      <c r="G4422" s="16">
        <v>35.18</v>
      </c>
      <c r="H4422" s="16">
        <f>TRUNC(TRUNC(F4422,8)*G4422,2)</f>
        <v>6.69</v>
      </c>
    </row>
    <row r="4423" spans="1:8" ht="18" customHeight="1" x14ac:dyDescent="0.25">
      <c r="A4423" s="8"/>
      <c r="B4423" s="8"/>
      <c r="C4423" s="8"/>
      <c r="D4423" s="8"/>
      <c r="E4423" s="8"/>
      <c r="F4423" s="67" t="s">
        <v>3875</v>
      </c>
      <c r="G4423" s="67"/>
      <c r="H4423" s="17">
        <f>SUM(H4422:H4422)</f>
        <v>6.69</v>
      </c>
    </row>
    <row r="4424" spans="1:8" ht="15" customHeight="1" x14ac:dyDescent="0.25">
      <c r="A4424" s="8"/>
      <c r="B4424" s="8"/>
      <c r="C4424" s="8"/>
      <c r="D4424" s="8"/>
      <c r="E4424" s="8"/>
      <c r="F4424" s="68" t="s">
        <v>3745</v>
      </c>
      <c r="G4424" s="68"/>
      <c r="H4424" s="4">
        <f>ROUND(SUM(H4420,H4423),2)</f>
        <v>9.7899999999999991</v>
      </c>
    </row>
    <row r="4425" spans="1:8" ht="9.9499999999999993" customHeight="1" x14ac:dyDescent="0.25">
      <c r="A4425" s="8"/>
      <c r="B4425" s="8"/>
      <c r="C4425" s="8"/>
      <c r="D4425" s="8"/>
      <c r="E4425" s="8"/>
      <c r="F4425" s="62"/>
      <c r="G4425" s="62"/>
      <c r="H4425" s="62"/>
    </row>
    <row r="4426" spans="1:8" ht="20.100000000000001" customHeight="1" x14ac:dyDescent="0.25">
      <c r="A4426" s="63" t="s">
        <v>7746</v>
      </c>
      <c r="B4426" s="63"/>
      <c r="C4426" s="63"/>
      <c r="D4426" s="63"/>
      <c r="E4426" s="63"/>
      <c r="F4426" s="63"/>
      <c r="G4426" s="63"/>
      <c r="H4426" s="63"/>
    </row>
    <row r="4427" spans="1:8" ht="15" customHeight="1" x14ac:dyDescent="0.25">
      <c r="A4427" s="64" t="s">
        <v>3887</v>
      </c>
      <c r="B4427" s="64"/>
      <c r="C4427" s="65" t="s">
        <v>3</v>
      </c>
      <c r="D4427" s="65"/>
      <c r="E4427" s="12" t="s">
        <v>4</v>
      </c>
      <c r="F4427" s="12" t="s">
        <v>3725</v>
      </c>
      <c r="G4427" s="12" t="s">
        <v>3726</v>
      </c>
      <c r="H4427" s="12" t="s">
        <v>3727</v>
      </c>
    </row>
    <row r="4428" spans="1:8" ht="15" customHeight="1" x14ac:dyDescent="0.25">
      <c r="A4428" s="13" t="s">
        <v>4602</v>
      </c>
      <c r="B4428" s="14" t="s">
        <v>4603</v>
      </c>
      <c r="C4428" s="66" t="s">
        <v>17</v>
      </c>
      <c r="D4428" s="66"/>
      <c r="E4428" s="13" t="s">
        <v>4149</v>
      </c>
      <c r="F4428" s="15">
        <v>1.4E-2</v>
      </c>
      <c r="G4428" s="16">
        <v>19.600000000000001</v>
      </c>
      <c r="H4428" s="16">
        <f>TRUNC(TRUNC(F4428,8)*G4428,2)</f>
        <v>0.27</v>
      </c>
    </row>
    <row r="4429" spans="1:8" ht="15" customHeight="1" x14ac:dyDescent="0.25">
      <c r="A4429" s="13" t="s">
        <v>7744</v>
      </c>
      <c r="B4429" s="14" t="s">
        <v>7745</v>
      </c>
      <c r="C4429" s="66" t="s">
        <v>17</v>
      </c>
      <c r="D4429" s="66"/>
      <c r="E4429" s="13" t="s">
        <v>4149</v>
      </c>
      <c r="F4429" s="15">
        <v>0.14030000000000001</v>
      </c>
      <c r="G4429" s="16">
        <v>42.44</v>
      </c>
      <c r="H4429" s="16">
        <f>TRUNC(TRUNC(F4429,8)*G4429,2)</f>
        <v>5.95</v>
      </c>
    </row>
    <row r="4430" spans="1:8" ht="15" customHeight="1" x14ac:dyDescent="0.25">
      <c r="A4430" s="8"/>
      <c r="B4430" s="8"/>
      <c r="C4430" s="8"/>
      <c r="D4430" s="8"/>
      <c r="E4430" s="8"/>
      <c r="F4430" s="67" t="s">
        <v>3896</v>
      </c>
      <c r="G4430" s="67"/>
      <c r="H4430" s="17">
        <f>SUM(H4428:H4429)</f>
        <v>6.2200000000000006</v>
      </c>
    </row>
    <row r="4431" spans="1:8" ht="15" customHeight="1" x14ac:dyDescent="0.25">
      <c r="A4431" s="64" t="s">
        <v>3872</v>
      </c>
      <c r="B4431" s="64"/>
      <c r="C4431" s="65" t="s">
        <v>3</v>
      </c>
      <c r="D4431" s="65"/>
      <c r="E4431" s="12" t="s">
        <v>4</v>
      </c>
      <c r="F4431" s="12" t="s">
        <v>3725</v>
      </c>
      <c r="G4431" s="12" t="s">
        <v>3726</v>
      </c>
      <c r="H4431" s="12" t="s">
        <v>3727</v>
      </c>
    </row>
    <row r="4432" spans="1:8" ht="15" customHeight="1" x14ac:dyDescent="0.25">
      <c r="A4432" s="13" t="s">
        <v>4576</v>
      </c>
      <c r="B4432" s="14" t="s">
        <v>4577</v>
      </c>
      <c r="C4432" s="66" t="s">
        <v>17</v>
      </c>
      <c r="D4432" s="66"/>
      <c r="E4432" s="13" t="s">
        <v>25</v>
      </c>
      <c r="F4432" s="15">
        <v>0.3805</v>
      </c>
      <c r="G4432" s="16">
        <v>35.18</v>
      </c>
      <c r="H4432" s="16">
        <f>TRUNC(TRUNC(F4432,8)*G4432,2)</f>
        <v>13.38</v>
      </c>
    </row>
    <row r="4433" spans="1:8" ht="18" customHeight="1" x14ac:dyDescent="0.25">
      <c r="A4433" s="8"/>
      <c r="B4433" s="8"/>
      <c r="C4433" s="8"/>
      <c r="D4433" s="8"/>
      <c r="E4433" s="8"/>
      <c r="F4433" s="67" t="s">
        <v>3875</v>
      </c>
      <c r="G4433" s="67"/>
      <c r="H4433" s="17">
        <f>SUM(H4432:H4432)</f>
        <v>13.38</v>
      </c>
    </row>
    <row r="4434" spans="1:8" ht="15" customHeight="1" x14ac:dyDescent="0.25">
      <c r="A4434" s="8"/>
      <c r="B4434" s="8"/>
      <c r="C4434" s="8"/>
      <c r="D4434" s="8"/>
      <c r="E4434" s="8"/>
      <c r="F4434" s="68" t="s">
        <v>3745</v>
      </c>
      <c r="G4434" s="68"/>
      <c r="H4434" s="4">
        <f>ROUND(SUM(H4430,H4433),2)</f>
        <v>19.600000000000001</v>
      </c>
    </row>
    <row r="4435" spans="1:8" ht="9.9499999999999993" customHeight="1" x14ac:dyDescent="0.25">
      <c r="A4435" s="8"/>
      <c r="B4435" s="8"/>
      <c r="C4435" s="8"/>
      <c r="D4435" s="8"/>
      <c r="E4435" s="8"/>
      <c r="F4435" s="62"/>
      <c r="G4435" s="62"/>
      <c r="H4435" s="62"/>
    </row>
    <row r="4436" spans="1:8" ht="20.100000000000001" customHeight="1" x14ac:dyDescent="0.25">
      <c r="A4436" s="63" t="s">
        <v>7747</v>
      </c>
      <c r="B4436" s="63"/>
      <c r="C4436" s="63"/>
      <c r="D4436" s="63"/>
      <c r="E4436" s="63"/>
      <c r="F4436" s="63"/>
      <c r="G4436" s="63"/>
      <c r="H4436" s="63"/>
    </row>
    <row r="4437" spans="1:8" ht="15" customHeight="1" x14ac:dyDescent="0.25">
      <c r="A4437" s="64" t="s">
        <v>3887</v>
      </c>
      <c r="B4437" s="64"/>
      <c r="C4437" s="65" t="s">
        <v>3</v>
      </c>
      <c r="D4437" s="65"/>
      <c r="E4437" s="12" t="s">
        <v>4</v>
      </c>
      <c r="F4437" s="12" t="s">
        <v>3725</v>
      </c>
      <c r="G4437" s="12" t="s">
        <v>3726</v>
      </c>
      <c r="H4437" s="12" t="s">
        <v>3727</v>
      </c>
    </row>
    <row r="4438" spans="1:8" ht="15" customHeight="1" x14ac:dyDescent="0.25">
      <c r="A4438" s="13" t="s">
        <v>5450</v>
      </c>
      <c r="B4438" s="14" t="s">
        <v>5451</v>
      </c>
      <c r="C4438" s="66" t="s">
        <v>17</v>
      </c>
      <c r="D4438" s="66"/>
      <c r="E4438" s="13" t="s">
        <v>740</v>
      </c>
      <c r="F4438" s="15">
        <v>0.5</v>
      </c>
      <c r="G4438" s="16">
        <v>0.84</v>
      </c>
      <c r="H4438" s="16">
        <f>TRUNC(TRUNC(F4438,8)*G4438,2)</f>
        <v>0.42</v>
      </c>
    </row>
    <row r="4439" spans="1:8" ht="21" customHeight="1" x14ac:dyDescent="0.25">
      <c r="A4439" s="13" t="s">
        <v>5301</v>
      </c>
      <c r="B4439" s="14" t="s">
        <v>5302</v>
      </c>
      <c r="C4439" s="66" t="s">
        <v>17</v>
      </c>
      <c r="D4439" s="66"/>
      <c r="E4439" s="13" t="s">
        <v>178</v>
      </c>
      <c r="F4439" s="15">
        <v>1.67</v>
      </c>
      <c r="G4439" s="16">
        <v>1.7</v>
      </c>
      <c r="H4439" s="16">
        <f>TRUNC(TRUNC(F4439,8)*G4439,2)</f>
        <v>2.83</v>
      </c>
    </row>
    <row r="4440" spans="1:8" ht="15" customHeight="1" x14ac:dyDescent="0.25">
      <c r="A4440" s="8"/>
      <c r="B4440" s="8"/>
      <c r="C4440" s="8"/>
      <c r="D4440" s="8"/>
      <c r="E4440" s="8"/>
      <c r="F4440" s="67" t="s">
        <v>3896</v>
      </c>
      <c r="G4440" s="67"/>
      <c r="H4440" s="17">
        <f>SUM(H4438:H4439)</f>
        <v>3.25</v>
      </c>
    </row>
    <row r="4441" spans="1:8" ht="15" customHeight="1" x14ac:dyDescent="0.25">
      <c r="A4441" s="64" t="s">
        <v>3872</v>
      </c>
      <c r="B4441" s="64"/>
      <c r="C4441" s="65" t="s">
        <v>3</v>
      </c>
      <c r="D4441" s="65"/>
      <c r="E4441" s="12" t="s">
        <v>4</v>
      </c>
      <c r="F4441" s="12" t="s">
        <v>3725</v>
      </c>
      <c r="G4441" s="12" t="s">
        <v>3726</v>
      </c>
      <c r="H4441" s="12" t="s">
        <v>3727</v>
      </c>
    </row>
    <row r="4442" spans="1:8" ht="15" customHeight="1" x14ac:dyDescent="0.25">
      <c r="A4442" s="13" t="s">
        <v>3948</v>
      </c>
      <c r="B4442" s="14" t="s">
        <v>3949</v>
      </c>
      <c r="C4442" s="66" t="s">
        <v>17</v>
      </c>
      <c r="D4442" s="66"/>
      <c r="E4442" s="13" t="s">
        <v>25</v>
      </c>
      <c r="F4442" s="15">
        <v>0.35399999999999998</v>
      </c>
      <c r="G4442" s="16">
        <v>33.520000000000003</v>
      </c>
      <c r="H4442" s="16">
        <f>TRUNC(TRUNC(F4442,8)*G4442,2)</f>
        <v>11.86</v>
      </c>
    </row>
    <row r="4443" spans="1:8" ht="15" customHeight="1" x14ac:dyDescent="0.25">
      <c r="A4443" s="13" t="s">
        <v>3899</v>
      </c>
      <c r="B4443" s="14" t="s">
        <v>3900</v>
      </c>
      <c r="C4443" s="66" t="s">
        <v>17</v>
      </c>
      <c r="D4443" s="66"/>
      <c r="E4443" s="13" t="s">
        <v>25</v>
      </c>
      <c r="F4443" s="15">
        <v>0.17699999999999999</v>
      </c>
      <c r="G4443" s="16">
        <v>24.37</v>
      </c>
      <c r="H4443" s="16">
        <f>TRUNC(TRUNC(F4443,8)*G4443,2)</f>
        <v>4.3099999999999996</v>
      </c>
    </row>
    <row r="4444" spans="1:8" ht="18" customHeight="1" x14ac:dyDescent="0.25">
      <c r="A4444" s="8"/>
      <c r="B4444" s="8"/>
      <c r="C4444" s="8"/>
      <c r="D4444" s="8"/>
      <c r="E4444" s="8"/>
      <c r="F4444" s="67" t="s">
        <v>3875</v>
      </c>
      <c r="G4444" s="67"/>
      <c r="H4444" s="17">
        <f>SUM(H4442:H4443)</f>
        <v>16.169999999999998</v>
      </c>
    </row>
    <row r="4445" spans="1:8" ht="15" customHeight="1" x14ac:dyDescent="0.25">
      <c r="A4445" s="64" t="s">
        <v>3741</v>
      </c>
      <c r="B4445" s="64"/>
      <c r="C4445" s="65" t="s">
        <v>3</v>
      </c>
      <c r="D4445" s="65"/>
      <c r="E4445" s="12" t="s">
        <v>4</v>
      </c>
      <c r="F4445" s="12" t="s">
        <v>3725</v>
      </c>
      <c r="G4445" s="12" t="s">
        <v>3726</v>
      </c>
      <c r="H4445" s="12" t="s">
        <v>3727</v>
      </c>
    </row>
    <row r="4446" spans="1:8" ht="29.1" customHeight="1" x14ac:dyDescent="0.25">
      <c r="A4446" s="13" t="s">
        <v>6577</v>
      </c>
      <c r="B4446" s="14" t="s">
        <v>6578</v>
      </c>
      <c r="C4446" s="66" t="s">
        <v>17</v>
      </c>
      <c r="D4446" s="66"/>
      <c r="E4446" s="13" t="s">
        <v>76</v>
      </c>
      <c r="F4446" s="15">
        <v>3.1E-2</v>
      </c>
      <c r="G4446" s="16">
        <v>844.04</v>
      </c>
      <c r="H4446" s="16">
        <f>TRUNC(TRUNC(F4446,8)*G4446,2)</f>
        <v>26.16</v>
      </c>
    </row>
    <row r="4447" spans="1:8" ht="15" customHeight="1" x14ac:dyDescent="0.25">
      <c r="A4447" s="8"/>
      <c r="B4447" s="8"/>
      <c r="C4447" s="8"/>
      <c r="D4447" s="8"/>
      <c r="E4447" s="8"/>
      <c r="F4447" s="67" t="s">
        <v>3744</v>
      </c>
      <c r="G4447" s="67"/>
      <c r="H4447" s="17">
        <f>SUM(H4446:H4446)</f>
        <v>26.16</v>
      </c>
    </row>
    <row r="4448" spans="1:8" ht="15" customHeight="1" x14ac:dyDescent="0.25">
      <c r="A4448" s="8"/>
      <c r="B4448" s="8"/>
      <c r="C4448" s="8"/>
      <c r="D4448" s="8"/>
      <c r="E4448" s="8"/>
      <c r="F4448" s="68" t="s">
        <v>3745</v>
      </c>
      <c r="G4448" s="68"/>
      <c r="H4448" s="4">
        <f>ROUND(SUM(H4440,H4444,H4447),2)</f>
        <v>45.58</v>
      </c>
    </row>
    <row r="4449" spans="1:8" ht="9.9499999999999993" customHeight="1" x14ac:dyDescent="0.25">
      <c r="A4449" s="8"/>
      <c r="B4449" s="8"/>
      <c r="C4449" s="8"/>
      <c r="D4449" s="8"/>
      <c r="E4449" s="8"/>
      <c r="F4449" s="62"/>
      <c r="G4449" s="62"/>
      <c r="H4449" s="62"/>
    </row>
    <row r="4450" spans="1:8" ht="20.100000000000001" customHeight="1" x14ac:dyDescent="0.25">
      <c r="A4450" s="63" t="s">
        <v>7748</v>
      </c>
      <c r="B4450" s="63"/>
      <c r="C4450" s="63"/>
      <c r="D4450" s="63"/>
      <c r="E4450" s="63"/>
      <c r="F4450" s="63"/>
      <c r="G4450" s="63"/>
      <c r="H4450" s="63"/>
    </row>
    <row r="4451" spans="1:8" ht="15" customHeight="1" x14ac:dyDescent="0.25">
      <c r="A4451" s="64" t="s">
        <v>3741</v>
      </c>
      <c r="B4451" s="64"/>
      <c r="C4451" s="65" t="s">
        <v>3</v>
      </c>
      <c r="D4451" s="65"/>
      <c r="E4451" s="12" t="s">
        <v>4</v>
      </c>
      <c r="F4451" s="12" t="s">
        <v>3725</v>
      </c>
      <c r="G4451" s="12" t="s">
        <v>3726</v>
      </c>
      <c r="H4451" s="12" t="s">
        <v>3727</v>
      </c>
    </row>
    <row r="4452" spans="1:8" ht="29.1" customHeight="1" x14ac:dyDescent="0.25">
      <c r="A4452" s="13" t="s">
        <v>7749</v>
      </c>
      <c r="B4452" s="14" t="s">
        <v>7750</v>
      </c>
      <c r="C4452" s="66" t="s">
        <v>17</v>
      </c>
      <c r="D4452" s="66"/>
      <c r="E4452" s="13" t="s">
        <v>25</v>
      </c>
      <c r="F4452" s="15">
        <v>1</v>
      </c>
      <c r="G4452" s="16">
        <v>0.51</v>
      </c>
      <c r="H4452" s="16">
        <f>TRUNC(TRUNC(F4452,8)*G4452,2)</f>
        <v>0.51</v>
      </c>
    </row>
    <row r="4453" spans="1:8" ht="29.1" customHeight="1" x14ac:dyDescent="0.25">
      <c r="A4453" s="13" t="s">
        <v>7751</v>
      </c>
      <c r="B4453" s="14" t="s">
        <v>7752</v>
      </c>
      <c r="C4453" s="66" t="s">
        <v>17</v>
      </c>
      <c r="D4453" s="66"/>
      <c r="E4453" s="13" t="s">
        <v>25</v>
      </c>
      <c r="F4453" s="15">
        <v>1</v>
      </c>
      <c r="G4453" s="16">
        <v>0.13</v>
      </c>
      <c r="H4453" s="16">
        <f>TRUNC(TRUNC(F4453,8)*G4453,2)</f>
        <v>0.13</v>
      </c>
    </row>
    <row r="4454" spans="1:8" ht="15" customHeight="1" x14ac:dyDescent="0.25">
      <c r="A4454" s="8"/>
      <c r="B4454" s="8"/>
      <c r="C4454" s="8"/>
      <c r="D4454" s="8"/>
      <c r="E4454" s="8"/>
      <c r="F4454" s="67" t="s">
        <v>3744</v>
      </c>
      <c r="G4454" s="67"/>
      <c r="H4454" s="17">
        <f>SUM(H4452:H4453)</f>
        <v>0.64</v>
      </c>
    </row>
    <row r="4455" spans="1:8" ht="15" customHeight="1" x14ac:dyDescent="0.25">
      <c r="A4455" s="8"/>
      <c r="B4455" s="8"/>
      <c r="C4455" s="8"/>
      <c r="D4455" s="8"/>
      <c r="E4455" s="8"/>
      <c r="F4455" s="68" t="s">
        <v>3745</v>
      </c>
      <c r="G4455" s="68"/>
      <c r="H4455" s="4">
        <f>ROUND(SUM(H4454),2)</f>
        <v>0.64</v>
      </c>
    </row>
    <row r="4456" spans="1:8" ht="9.9499999999999993" customHeight="1" x14ac:dyDescent="0.25">
      <c r="A4456" s="8"/>
      <c r="B4456" s="8"/>
      <c r="C4456" s="8"/>
      <c r="D4456" s="8"/>
      <c r="E4456" s="8"/>
      <c r="F4456" s="62"/>
      <c r="G4456" s="62"/>
      <c r="H4456" s="62"/>
    </row>
    <row r="4457" spans="1:8" ht="20.100000000000001" customHeight="1" x14ac:dyDescent="0.25">
      <c r="A4457" s="63" t="s">
        <v>7753</v>
      </c>
      <c r="B4457" s="63"/>
      <c r="C4457" s="63"/>
      <c r="D4457" s="63"/>
      <c r="E4457" s="63"/>
      <c r="F4457" s="63"/>
      <c r="G4457" s="63"/>
      <c r="H4457" s="63"/>
    </row>
    <row r="4458" spans="1:8" ht="15" customHeight="1" x14ac:dyDescent="0.25">
      <c r="A4458" s="64" t="s">
        <v>3741</v>
      </c>
      <c r="B4458" s="64"/>
      <c r="C4458" s="65" t="s">
        <v>3</v>
      </c>
      <c r="D4458" s="65"/>
      <c r="E4458" s="12" t="s">
        <v>4</v>
      </c>
      <c r="F4458" s="12" t="s">
        <v>3725</v>
      </c>
      <c r="G4458" s="12" t="s">
        <v>3726</v>
      </c>
      <c r="H4458" s="12" t="s">
        <v>3727</v>
      </c>
    </row>
    <row r="4459" spans="1:8" ht="29.1" customHeight="1" x14ac:dyDescent="0.25">
      <c r="A4459" s="13" t="s">
        <v>7749</v>
      </c>
      <c r="B4459" s="14" t="s">
        <v>7750</v>
      </c>
      <c r="C4459" s="66" t="s">
        <v>17</v>
      </c>
      <c r="D4459" s="66"/>
      <c r="E4459" s="13" t="s">
        <v>25</v>
      </c>
      <c r="F4459" s="15">
        <v>1</v>
      </c>
      <c r="G4459" s="16">
        <v>0.51</v>
      </c>
      <c r="H4459" s="16">
        <f>TRUNC(TRUNC(F4459,8)*G4459,2)</f>
        <v>0.51</v>
      </c>
    </row>
    <row r="4460" spans="1:8" ht="29.1" customHeight="1" x14ac:dyDescent="0.25">
      <c r="A4460" s="13" t="s">
        <v>7751</v>
      </c>
      <c r="B4460" s="14" t="s">
        <v>7752</v>
      </c>
      <c r="C4460" s="66" t="s">
        <v>17</v>
      </c>
      <c r="D4460" s="66"/>
      <c r="E4460" s="13" t="s">
        <v>25</v>
      </c>
      <c r="F4460" s="15">
        <v>1</v>
      </c>
      <c r="G4460" s="16">
        <v>0.13</v>
      </c>
      <c r="H4460" s="16">
        <f>TRUNC(TRUNC(F4460,8)*G4460,2)</f>
        <v>0.13</v>
      </c>
    </row>
    <row r="4461" spans="1:8" ht="29.1" customHeight="1" x14ac:dyDescent="0.25">
      <c r="A4461" s="13" t="s">
        <v>7754</v>
      </c>
      <c r="B4461" s="14" t="s">
        <v>7755</v>
      </c>
      <c r="C4461" s="66" t="s">
        <v>17</v>
      </c>
      <c r="D4461" s="66"/>
      <c r="E4461" s="13" t="s">
        <v>25</v>
      </c>
      <c r="F4461" s="15">
        <v>1</v>
      </c>
      <c r="G4461" s="16">
        <v>0.64</v>
      </c>
      <c r="H4461" s="16">
        <f>TRUNC(TRUNC(F4461,8)*G4461,2)</f>
        <v>0.64</v>
      </c>
    </row>
    <row r="4462" spans="1:8" ht="29.1" customHeight="1" x14ac:dyDescent="0.25">
      <c r="A4462" s="13" t="s">
        <v>7756</v>
      </c>
      <c r="B4462" s="14" t="s">
        <v>7757</v>
      </c>
      <c r="C4462" s="66" t="s">
        <v>17</v>
      </c>
      <c r="D4462" s="66"/>
      <c r="E4462" s="13" t="s">
        <v>25</v>
      </c>
      <c r="F4462" s="15">
        <v>1</v>
      </c>
      <c r="G4462" s="16">
        <v>9.0399999999999991</v>
      </c>
      <c r="H4462" s="16">
        <f>TRUNC(TRUNC(F4462,8)*G4462,2)</f>
        <v>9.0399999999999991</v>
      </c>
    </row>
    <row r="4463" spans="1:8" ht="15" customHeight="1" x14ac:dyDescent="0.25">
      <c r="A4463" s="8"/>
      <c r="B4463" s="8"/>
      <c r="C4463" s="8"/>
      <c r="D4463" s="8"/>
      <c r="E4463" s="8"/>
      <c r="F4463" s="67" t="s">
        <v>3744</v>
      </c>
      <c r="G4463" s="67"/>
      <c r="H4463" s="17">
        <f>SUM(H4459:H4462)</f>
        <v>10.319999999999999</v>
      </c>
    </row>
    <row r="4464" spans="1:8" ht="15" customHeight="1" x14ac:dyDescent="0.25">
      <c r="A4464" s="8"/>
      <c r="B4464" s="8"/>
      <c r="C4464" s="8"/>
      <c r="D4464" s="8"/>
      <c r="E4464" s="8"/>
      <c r="F4464" s="68" t="s">
        <v>3745</v>
      </c>
      <c r="G4464" s="68"/>
      <c r="H4464" s="4">
        <f>ROUND(SUM(H4463),2)</f>
        <v>10.32</v>
      </c>
    </row>
    <row r="4465" spans="1:8" ht="9.9499999999999993" customHeight="1" x14ac:dyDescent="0.25">
      <c r="A4465" s="8"/>
      <c r="B4465" s="8"/>
      <c r="C4465" s="8"/>
      <c r="D4465" s="8"/>
      <c r="E4465" s="8"/>
      <c r="F4465" s="62"/>
      <c r="G4465" s="62"/>
      <c r="H4465" s="62"/>
    </row>
    <row r="4466" spans="1:8" ht="20.100000000000001" customHeight="1" x14ac:dyDescent="0.25">
      <c r="A4466" s="63" t="s">
        <v>7758</v>
      </c>
      <c r="B4466" s="63"/>
      <c r="C4466" s="63"/>
      <c r="D4466" s="63"/>
      <c r="E4466" s="63"/>
      <c r="F4466" s="63"/>
      <c r="G4466" s="63"/>
      <c r="H4466" s="63"/>
    </row>
    <row r="4467" spans="1:8" ht="15" customHeight="1" x14ac:dyDescent="0.25">
      <c r="A4467" s="64" t="s">
        <v>3825</v>
      </c>
      <c r="B4467" s="64"/>
      <c r="C4467" s="65" t="s">
        <v>3</v>
      </c>
      <c r="D4467" s="65"/>
      <c r="E4467" s="12" t="s">
        <v>4</v>
      </c>
      <c r="F4467" s="12" t="s">
        <v>3725</v>
      </c>
      <c r="G4467" s="12" t="s">
        <v>3726</v>
      </c>
      <c r="H4467" s="12" t="s">
        <v>3727</v>
      </c>
    </row>
    <row r="4468" spans="1:8" ht="45.95" customHeight="1" x14ac:dyDescent="0.25">
      <c r="A4468" s="13" t="s">
        <v>7759</v>
      </c>
      <c r="B4468" s="14" t="s">
        <v>7760</v>
      </c>
      <c r="C4468" s="66" t="s">
        <v>17</v>
      </c>
      <c r="D4468" s="66"/>
      <c r="E4468" s="13" t="s">
        <v>61</v>
      </c>
      <c r="F4468" s="15">
        <v>5.3300000000000001E-5</v>
      </c>
      <c r="G4468" s="16">
        <v>9651.0499999999993</v>
      </c>
      <c r="H4468" s="16">
        <f>TRUNC(TRUNC(F4468,8)*G4468,2)</f>
        <v>0.51</v>
      </c>
    </row>
    <row r="4469" spans="1:8" ht="15" customHeight="1" x14ac:dyDescent="0.25">
      <c r="A4469" s="8"/>
      <c r="B4469" s="8"/>
      <c r="C4469" s="8"/>
      <c r="D4469" s="8"/>
      <c r="E4469" s="8"/>
      <c r="F4469" s="67" t="s">
        <v>3830</v>
      </c>
      <c r="G4469" s="67"/>
      <c r="H4469" s="17">
        <f>SUM(H4468:H4468)</f>
        <v>0.51</v>
      </c>
    </row>
    <row r="4470" spans="1:8" ht="15" customHeight="1" x14ac:dyDescent="0.25">
      <c r="A4470" s="8"/>
      <c r="B4470" s="8"/>
      <c r="C4470" s="8"/>
      <c r="D4470" s="8"/>
      <c r="E4470" s="8"/>
      <c r="F4470" s="68" t="s">
        <v>3745</v>
      </c>
      <c r="G4470" s="68"/>
      <c r="H4470" s="4">
        <f>ROUND(SUM(H4469),2)</f>
        <v>0.51</v>
      </c>
    </row>
    <row r="4471" spans="1:8" ht="9.9499999999999993" customHeight="1" x14ac:dyDescent="0.25">
      <c r="A4471" s="8"/>
      <c r="B4471" s="8"/>
      <c r="C4471" s="8"/>
      <c r="D4471" s="8"/>
      <c r="E4471" s="8"/>
      <c r="F4471" s="62"/>
      <c r="G4471" s="62"/>
      <c r="H4471" s="62"/>
    </row>
    <row r="4472" spans="1:8" ht="20.100000000000001" customHeight="1" x14ac:dyDescent="0.25">
      <c r="A4472" s="63" t="s">
        <v>7761</v>
      </c>
      <c r="B4472" s="63"/>
      <c r="C4472" s="63"/>
      <c r="D4472" s="63"/>
      <c r="E4472" s="63"/>
      <c r="F4472" s="63"/>
      <c r="G4472" s="63"/>
      <c r="H4472" s="63"/>
    </row>
    <row r="4473" spans="1:8" ht="15" customHeight="1" x14ac:dyDescent="0.25">
      <c r="A4473" s="64" t="s">
        <v>3825</v>
      </c>
      <c r="B4473" s="64"/>
      <c r="C4473" s="65" t="s">
        <v>3</v>
      </c>
      <c r="D4473" s="65"/>
      <c r="E4473" s="12" t="s">
        <v>4</v>
      </c>
      <c r="F4473" s="12" t="s">
        <v>3725</v>
      </c>
      <c r="G4473" s="12" t="s">
        <v>3726</v>
      </c>
      <c r="H4473" s="12" t="s">
        <v>3727</v>
      </c>
    </row>
    <row r="4474" spans="1:8" ht="45.95" customHeight="1" x14ac:dyDescent="0.25">
      <c r="A4474" s="13" t="s">
        <v>7759</v>
      </c>
      <c r="B4474" s="14" t="s">
        <v>7760</v>
      </c>
      <c r="C4474" s="66" t="s">
        <v>17</v>
      </c>
      <c r="D4474" s="66"/>
      <c r="E4474" s="13" t="s">
        <v>61</v>
      </c>
      <c r="F4474" s="15">
        <v>1.43E-5</v>
      </c>
      <c r="G4474" s="16">
        <v>9651.0499999999993</v>
      </c>
      <c r="H4474" s="16">
        <f>TRUNC(TRUNC(F4474,8)*G4474,2)</f>
        <v>0.13</v>
      </c>
    </row>
    <row r="4475" spans="1:8" ht="15" customHeight="1" x14ac:dyDescent="0.25">
      <c r="A4475" s="8"/>
      <c r="B4475" s="8"/>
      <c r="C4475" s="8"/>
      <c r="D4475" s="8"/>
      <c r="E4475" s="8"/>
      <c r="F4475" s="67" t="s">
        <v>3830</v>
      </c>
      <c r="G4475" s="67"/>
      <c r="H4475" s="17">
        <f>SUM(H4474:H4474)</f>
        <v>0.13</v>
      </c>
    </row>
    <row r="4476" spans="1:8" ht="15" customHeight="1" x14ac:dyDescent="0.25">
      <c r="A4476" s="8"/>
      <c r="B4476" s="8"/>
      <c r="C4476" s="8"/>
      <c r="D4476" s="8"/>
      <c r="E4476" s="8"/>
      <c r="F4476" s="68" t="s">
        <v>3745</v>
      </c>
      <c r="G4476" s="68"/>
      <c r="H4476" s="4">
        <f>ROUND(SUM(H4475),2)</f>
        <v>0.13</v>
      </c>
    </row>
    <row r="4477" spans="1:8" ht="9.9499999999999993" customHeight="1" x14ac:dyDescent="0.25">
      <c r="A4477" s="8"/>
      <c r="B4477" s="8"/>
      <c r="C4477" s="8"/>
      <c r="D4477" s="8"/>
      <c r="E4477" s="8"/>
      <c r="F4477" s="62"/>
      <c r="G4477" s="62"/>
      <c r="H4477" s="62"/>
    </row>
    <row r="4478" spans="1:8" ht="20.100000000000001" customHeight="1" x14ac:dyDescent="0.25">
      <c r="A4478" s="63" t="s">
        <v>7762</v>
      </c>
      <c r="B4478" s="63"/>
      <c r="C4478" s="63"/>
      <c r="D4478" s="63"/>
      <c r="E4478" s="63"/>
      <c r="F4478" s="63"/>
      <c r="G4478" s="63"/>
      <c r="H4478" s="63"/>
    </row>
    <row r="4479" spans="1:8" ht="15" customHeight="1" x14ac:dyDescent="0.25">
      <c r="A4479" s="64" t="s">
        <v>3825</v>
      </c>
      <c r="B4479" s="64"/>
      <c r="C4479" s="65" t="s">
        <v>3</v>
      </c>
      <c r="D4479" s="65"/>
      <c r="E4479" s="12" t="s">
        <v>4</v>
      </c>
      <c r="F4479" s="12" t="s">
        <v>3725</v>
      </c>
      <c r="G4479" s="12" t="s">
        <v>3726</v>
      </c>
      <c r="H4479" s="12" t="s">
        <v>3727</v>
      </c>
    </row>
    <row r="4480" spans="1:8" ht="45.95" customHeight="1" x14ac:dyDescent="0.25">
      <c r="A4480" s="13" t="s">
        <v>7759</v>
      </c>
      <c r="B4480" s="14" t="s">
        <v>7760</v>
      </c>
      <c r="C4480" s="66" t="s">
        <v>17</v>
      </c>
      <c r="D4480" s="66"/>
      <c r="E4480" s="13" t="s">
        <v>61</v>
      </c>
      <c r="F4480" s="15">
        <v>6.6699999999999995E-5</v>
      </c>
      <c r="G4480" s="16">
        <v>9651.0499999999993</v>
      </c>
      <c r="H4480" s="16">
        <f>TRUNC(TRUNC(F4480,8)*G4480,2)</f>
        <v>0.64</v>
      </c>
    </row>
    <row r="4481" spans="1:8" ht="15" customHeight="1" x14ac:dyDescent="0.25">
      <c r="A4481" s="8"/>
      <c r="B4481" s="8"/>
      <c r="C4481" s="8"/>
      <c r="D4481" s="8"/>
      <c r="E4481" s="8"/>
      <c r="F4481" s="67" t="s">
        <v>3830</v>
      </c>
      <c r="G4481" s="67"/>
      <c r="H4481" s="17">
        <f>SUM(H4480:H4480)</f>
        <v>0.64</v>
      </c>
    </row>
    <row r="4482" spans="1:8" ht="15" customHeight="1" x14ac:dyDescent="0.25">
      <c r="A4482" s="8"/>
      <c r="B4482" s="8"/>
      <c r="C4482" s="8"/>
      <c r="D4482" s="8"/>
      <c r="E4482" s="8"/>
      <c r="F4482" s="68" t="s">
        <v>3745</v>
      </c>
      <c r="G4482" s="68"/>
      <c r="H4482" s="4">
        <f>ROUND(SUM(H4481),2)</f>
        <v>0.64</v>
      </c>
    </row>
    <row r="4483" spans="1:8" ht="9.9499999999999993" customHeight="1" x14ac:dyDescent="0.25">
      <c r="A4483" s="8"/>
      <c r="B4483" s="8"/>
      <c r="C4483" s="8"/>
      <c r="D4483" s="8"/>
      <c r="E4483" s="8"/>
      <c r="F4483" s="62"/>
      <c r="G4483" s="62"/>
      <c r="H4483" s="62"/>
    </row>
    <row r="4484" spans="1:8" ht="20.100000000000001" customHeight="1" x14ac:dyDescent="0.25">
      <c r="A4484" s="63" t="s">
        <v>7763</v>
      </c>
      <c r="B4484" s="63"/>
      <c r="C4484" s="63"/>
      <c r="D4484" s="63"/>
      <c r="E4484" s="63"/>
      <c r="F4484" s="63"/>
      <c r="G4484" s="63"/>
      <c r="H4484" s="63"/>
    </row>
    <row r="4485" spans="1:8" ht="15" customHeight="1" x14ac:dyDescent="0.25">
      <c r="A4485" s="64" t="s">
        <v>3887</v>
      </c>
      <c r="B4485" s="64"/>
      <c r="C4485" s="65" t="s">
        <v>3</v>
      </c>
      <c r="D4485" s="65"/>
      <c r="E4485" s="12" t="s">
        <v>4</v>
      </c>
      <c r="F4485" s="12" t="s">
        <v>3725</v>
      </c>
      <c r="G4485" s="12" t="s">
        <v>3726</v>
      </c>
      <c r="H4485" s="12" t="s">
        <v>3727</v>
      </c>
    </row>
    <row r="4486" spans="1:8" ht="15" customHeight="1" x14ac:dyDescent="0.25">
      <c r="A4486" s="13" t="s">
        <v>7030</v>
      </c>
      <c r="B4486" s="14" t="s">
        <v>7031</v>
      </c>
      <c r="C4486" s="66" t="s">
        <v>17</v>
      </c>
      <c r="D4486" s="66"/>
      <c r="E4486" s="13" t="s">
        <v>4149</v>
      </c>
      <c r="F4486" s="15">
        <v>1.44</v>
      </c>
      <c r="G4486" s="16">
        <v>6.28</v>
      </c>
      <c r="H4486" s="16">
        <f>TRUNC(TRUNC(F4486,8)*G4486,2)</f>
        <v>9.0399999999999991</v>
      </c>
    </row>
    <row r="4487" spans="1:8" ht="15" customHeight="1" x14ac:dyDescent="0.25">
      <c r="A4487" s="8"/>
      <c r="B4487" s="8"/>
      <c r="C4487" s="8"/>
      <c r="D4487" s="8"/>
      <c r="E4487" s="8"/>
      <c r="F4487" s="67" t="s">
        <v>3896</v>
      </c>
      <c r="G4487" s="67"/>
      <c r="H4487" s="17">
        <f>SUM(H4486:H4486)</f>
        <v>9.0399999999999991</v>
      </c>
    </row>
    <row r="4488" spans="1:8" ht="15" customHeight="1" x14ac:dyDescent="0.25">
      <c r="A4488" s="8"/>
      <c r="B4488" s="8"/>
      <c r="C4488" s="8"/>
      <c r="D4488" s="8"/>
      <c r="E4488" s="8"/>
      <c r="F4488" s="68" t="s">
        <v>3745</v>
      </c>
      <c r="G4488" s="68"/>
      <c r="H4488" s="4">
        <f>ROUND(SUM(H4487),2)</f>
        <v>9.0399999999999991</v>
      </c>
    </row>
    <row r="4489" spans="1:8" ht="9.9499999999999993" customHeight="1" x14ac:dyDescent="0.25">
      <c r="A4489" s="8"/>
      <c r="B4489" s="8"/>
      <c r="C4489" s="8"/>
      <c r="D4489" s="8"/>
      <c r="E4489" s="8"/>
      <c r="F4489" s="62"/>
      <c r="G4489" s="62"/>
      <c r="H4489" s="62"/>
    </row>
    <row r="4490" spans="1:8" ht="20.100000000000001" customHeight="1" x14ac:dyDescent="0.25">
      <c r="A4490" s="63" t="s">
        <v>7764</v>
      </c>
      <c r="B4490" s="63"/>
      <c r="C4490" s="63"/>
      <c r="D4490" s="63"/>
      <c r="E4490" s="63"/>
      <c r="F4490" s="63"/>
      <c r="G4490" s="63"/>
      <c r="H4490" s="63"/>
    </row>
    <row r="4491" spans="1:8" ht="15" customHeight="1" x14ac:dyDescent="0.25">
      <c r="A4491" s="64" t="s">
        <v>3741</v>
      </c>
      <c r="B4491" s="64"/>
      <c r="C4491" s="65" t="s">
        <v>3</v>
      </c>
      <c r="D4491" s="65"/>
      <c r="E4491" s="12" t="s">
        <v>4</v>
      </c>
      <c r="F4491" s="12" t="s">
        <v>3725</v>
      </c>
      <c r="G4491" s="12" t="s">
        <v>3726</v>
      </c>
      <c r="H4491" s="12" t="s">
        <v>3727</v>
      </c>
    </row>
    <row r="4492" spans="1:8" ht="29.1" customHeight="1" x14ac:dyDescent="0.25">
      <c r="A4492" s="13" t="s">
        <v>7765</v>
      </c>
      <c r="B4492" s="14" t="s">
        <v>7766</v>
      </c>
      <c r="C4492" s="66" t="s">
        <v>17</v>
      </c>
      <c r="D4492" s="66"/>
      <c r="E4492" s="13" t="s">
        <v>25</v>
      </c>
      <c r="F4492" s="15">
        <v>1</v>
      </c>
      <c r="G4492" s="16">
        <v>0.59</v>
      </c>
      <c r="H4492" s="16">
        <f>TRUNC(TRUNC(F4492,8)*G4492,2)</f>
        <v>0.59</v>
      </c>
    </row>
    <row r="4493" spans="1:8" ht="29.1" customHeight="1" x14ac:dyDescent="0.25">
      <c r="A4493" s="13" t="s">
        <v>7767</v>
      </c>
      <c r="B4493" s="14" t="s">
        <v>7768</v>
      </c>
      <c r="C4493" s="66" t="s">
        <v>17</v>
      </c>
      <c r="D4493" s="66"/>
      <c r="E4493" s="13" t="s">
        <v>25</v>
      </c>
      <c r="F4493" s="15">
        <v>1</v>
      </c>
      <c r="G4493" s="16">
        <v>0.13</v>
      </c>
      <c r="H4493" s="16">
        <f>TRUNC(TRUNC(F4493,8)*G4493,2)</f>
        <v>0.13</v>
      </c>
    </row>
    <row r="4494" spans="1:8" ht="15" customHeight="1" x14ac:dyDescent="0.25">
      <c r="A4494" s="8"/>
      <c r="B4494" s="8"/>
      <c r="C4494" s="8"/>
      <c r="D4494" s="8"/>
      <c r="E4494" s="8"/>
      <c r="F4494" s="67" t="s">
        <v>3744</v>
      </c>
      <c r="G4494" s="67"/>
      <c r="H4494" s="17">
        <f>SUM(H4492:H4493)</f>
        <v>0.72</v>
      </c>
    </row>
    <row r="4495" spans="1:8" ht="15" customHeight="1" x14ac:dyDescent="0.25">
      <c r="A4495" s="8"/>
      <c r="B4495" s="8"/>
      <c r="C4495" s="8"/>
      <c r="D4495" s="8"/>
      <c r="E4495" s="8"/>
      <c r="F4495" s="68" t="s">
        <v>3745</v>
      </c>
      <c r="G4495" s="68"/>
      <c r="H4495" s="4">
        <f>ROUND(SUM(H4494),2)</f>
        <v>0.72</v>
      </c>
    </row>
    <row r="4496" spans="1:8" ht="9.9499999999999993" customHeight="1" x14ac:dyDescent="0.25">
      <c r="A4496" s="8"/>
      <c r="B4496" s="8"/>
      <c r="C4496" s="8"/>
      <c r="D4496" s="8"/>
      <c r="E4496" s="8"/>
      <c r="F4496" s="62"/>
      <c r="G4496" s="62"/>
      <c r="H4496" s="62"/>
    </row>
    <row r="4497" spans="1:8" ht="20.100000000000001" customHeight="1" x14ac:dyDescent="0.25">
      <c r="A4497" s="63" t="s">
        <v>7769</v>
      </c>
      <c r="B4497" s="63"/>
      <c r="C4497" s="63"/>
      <c r="D4497" s="63"/>
      <c r="E4497" s="63"/>
      <c r="F4497" s="63"/>
      <c r="G4497" s="63"/>
      <c r="H4497" s="63"/>
    </row>
    <row r="4498" spans="1:8" ht="15" customHeight="1" x14ac:dyDescent="0.25">
      <c r="A4498" s="64" t="s">
        <v>3741</v>
      </c>
      <c r="B4498" s="64"/>
      <c r="C4498" s="65" t="s">
        <v>3</v>
      </c>
      <c r="D4498" s="65"/>
      <c r="E4498" s="12" t="s">
        <v>4</v>
      </c>
      <c r="F4498" s="12" t="s">
        <v>3725</v>
      </c>
      <c r="G4498" s="12" t="s">
        <v>3726</v>
      </c>
      <c r="H4498" s="12" t="s">
        <v>3727</v>
      </c>
    </row>
    <row r="4499" spans="1:8" ht="29.1" customHeight="1" x14ac:dyDescent="0.25">
      <c r="A4499" s="13" t="s">
        <v>7765</v>
      </c>
      <c r="B4499" s="14" t="s">
        <v>7766</v>
      </c>
      <c r="C4499" s="66" t="s">
        <v>17</v>
      </c>
      <c r="D4499" s="66"/>
      <c r="E4499" s="13" t="s">
        <v>25</v>
      </c>
      <c r="F4499" s="15">
        <v>1</v>
      </c>
      <c r="G4499" s="16">
        <v>0.59</v>
      </c>
      <c r="H4499" s="16">
        <f>TRUNC(TRUNC(F4499,8)*G4499,2)</f>
        <v>0.59</v>
      </c>
    </row>
    <row r="4500" spans="1:8" ht="29.1" customHeight="1" x14ac:dyDescent="0.25">
      <c r="A4500" s="13" t="s">
        <v>7767</v>
      </c>
      <c r="B4500" s="14" t="s">
        <v>7768</v>
      </c>
      <c r="C4500" s="66" t="s">
        <v>17</v>
      </c>
      <c r="D4500" s="66"/>
      <c r="E4500" s="13" t="s">
        <v>25</v>
      </c>
      <c r="F4500" s="15">
        <v>1</v>
      </c>
      <c r="G4500" s="16">
        <v>0.13</v>
      </c>
      <c r="H4500" s="16">
        <f>TRUNC(TRUNC(F4500,8)*G4500,2)</f>
        <v>0.13</v>
      </c>
    </row>
    <row r="4501" spans="1:8" ht="29.1" customHeight="1" x14ac:dyDescent="0.25">
      <c r="A4501" s="13" t="s">
        <v>7770</v>
      </c>
      <c r="B4501" s="14" t="s">
        <v>7771</v>
      </c>
      <c r="C4501" s="66" t="s">
        <v>17</v>
      </c>
      <c r="D4501" s="66"/>
      <c r="E4501" s="13" t="s">
        <v>25</v>
      </c>
      <c r="F4501" s="15">
        <v>1</v>
      </c>
      <c r="G4501" s="16">
        <v>0.46</v>
      </c>
      <c r="H4501" s="16">
        <f>TRUNC(TRUNC(F4501,8)*G4501,2)</f>
        <v>0.46</v>
      </c>
    </row>
    <row r="4502" spans="1:8" ht="29.1" customHeight="1" x14ac:dyDescent="0.25">
      <c r="A4502" s="13" t="s">
        <v>7772</v>
      </c>
      <c r="B4502" s="14" t="s">
        <v>7773</v>
      </c>
      <c r="C4502" s="66" t="s">
        <v>17</v>
      </c>
      <c r="D4502" s="66"/>
      <c r="E4502" s="13" t="s">
        <v>25</v>
      </c>
      <c r="F4502" s="15">
        <v>1</v>
      </c>
      <c r="G4502" s="16">
        <v>2.76</v>
      </c>
      <c r="H4502" s="16">
        <f>TRUNC(TRUNC(F4502,8)*G4502,2)</f>
        <v>2.76</v>
      </c>
    </row>
    <row r="4503" spans="1:8" ht="15" customHeight="1" x14ac:dyDescent="0.25">
      <c r="A4503" s="8"/>
      <c r="B4503" s="8"/>
      <c r="C4503" s="8"/>
      <c r="D4503" s="8"/>
      <c r="E4503" s="8"/>
      <c r="F4503" s="67" t="s">
        <v>3744</v>
      </c>
      <c r="G4503" s="67"/>
      <c r="H4503" s="17">
        <f>SUM(H4499:H4502)</f>
        <v>3.9399999999999995</v>
      </c>
    </row>
    <row r="4504" spans="1:8" ht="15" customHeight="1" x14ac:dyDescent="0.25">
      <c r="A4504" s="8"/>
      <c r="B4504" s="8"/>
      <c r="C4504" s="8"/>
      <c r="D4504" s="8"/>
      <c r="E4504" s="8"/>
      <c r="F4504" s="68" t="s">
        <v>3745</v>
      </c>
      <c r="G4504" s="68"/>
      <c r="H4504" s="4">
        <f>ROUND(SUM(H4503),2)</f>
        <v>3.94</v>
      </c>
    </row>
    <row r="4505" spans="1:8" ht="9.9499999999999993" customHeight="1" x14ac:dyDescent="0.25">
      <c r="A4505" s="8"/>
      <c r="B4505" s="8"/>
      <c r="C4505" s="8"/>
      <c r="D4505" s="8"/>
      <c r="E4505" s="8"/>
      <c r="F4505" s="62"/>
      <c r="G4505" s="62"/>
      <c r="H4505" s="62"/>
    </row>
    <row r="4506" spans="1:8" ht="20.100000000000001" customHeight="1" x14ac:dyDescent="0.25">
      <c r="A4506" s="63" t="s">
        <v>7774</v>
      </c>
      <c r="B4506" s="63"/>
      <c r="C4506" s="63"/>
      <c r="D4506" s="63"/>
      <c r="E4506" s="63"/>
      <c r="F4506" s="63"/>
      <c r="G4506" s="63"/>
      <c r="H4506" s="63"/>
    </row>
    <row r="4507" spans="1:8" ht="15" customHeight="1" x14ac:dyDescent="0.25">
      <c r="A4507" s="64" t="s">
        <v>3825</v>
      </c>
      <c r="B4507" s="64"/>
      <c r="C4507" s="65" t="s">
        <v>3</v>
      </c>
      <c r="D4507" s="65"/>
      <c r="E4507" s="12" t="s">
        <v>4</v>
      </c>
      <c r="F4507" s="12" t="s">
        <v>3725</v>
      </c>
      <c r="G4507" s="12" t="s">
        <v>3726</v>
      </c>
      <c r="H4507" s="12" t="s">
        <v>3727</v>
      </c>
    </row>
    <row r="4508" spans="1:8" ht="29.1" customHeight="1" x14ac:dyDescent="0.25">
      <c r="A4508" s="13" t="s">
        <v>7775</v>
      </c>
      <c r="B4508" s="14" t="s">
        <v>7776</v>
      </c>
      <c r="C4508" s="66" t="s">
        <v>17</v>
      </c>
      <c r="D4508" s="66"/>
      <c r="E4508" s="13" t="s">
        <v>61</v>
      </c>
      <c r="F4508" s="15">
        <v>6.3999999999999997E-5</v>
      </c>
      <c r="G4508" s="16">
        <v>9323.44</v>
      </c>
      <c r="H4508" s="16">
        <f>TRUNC(TRUNC(F4508,8)*G4508,2)</f>
        <v>0.59</v>
      </c>
    </row>
    <row r="4509" spans="1:8" ht="15" customHeight="1" x14ac:dyDescent="0.25">
      <c r="A4509" s="8"/>
      <c r="B4509" s="8"/>
      <c r="C4509" s="8"/>
      <c r="D4509" s="8"/>
      <c r="E4509" s="8"/>
      <c r="F4509" s="67" t="s">
        <v>3830</v>
      </c>
      <c r="G4509" s="67"/>
      <c r="H4509" s="17">
        <f>SUM(H4508:H4508)</f>
        <v>0.59</v>
      </c>
    </row>
    <row r="4510" spans="1:8" ht="15" customHeight="1" x14ac:dyDescent="0.25">
      <c r="A4510" s="8"/>
      <c r="B4510" s="8"/>
      <c r="C4510" s="8"/>
      <c r="D4510" s="8"/>
      <c r="E4510" s="8"/>
      <c r="F4510" s="68" t="s">
        <v>3745</v>
      </c>
      <c r="G4510" s="68"/>
      <c r="H4510" s="4">
        <f>ROUND(SUM(H4509),2)</f>
        <v>0.59</v>
      </c>
    </row>
    <row r="4511" spans="1:8" ht="9.9499999999999993" customHeight="1" x14ac:dyDescent="0.25">
      <c r="A4511" s="8"/>
      <c r="B4511" s="8"/>
      <c r="C4511" s="8"/>
      <c r="D4511" s="8"/>
      <c r="E4511" s="8"/>
      <c r="F4511" s="62"/>
      <c r="G4511" s="62"/>
      <c r="H4511" s="62"/>
    </row>
    <row r="4512" spans="1:8" ht="20.100000000000001" customHeight="1" x14ac:dyDescent="0.25">
      <c r="A4512" s="63" t="s">
        <v>7777</v>
      </c>
      <c r="B4512" s="63"/>
      <c r="C4512" s="63"/>
      <c r="D4512" s="63"/>
      <c r="E4512" s="63"/>
      <c r="F4512" s="63"/>
      <c r="G4512" s="63"/>
      <c r="H4512" s="63"/>
    </row>
    <row r="4513" spans="1:8" ht="15" customHeight="1" x14ac:dyDescent="0.25">
      <c r="A4513" s="64" t="s">
        <v>3825</v>
      </c>
      <c r="B4513" s="64"/>
      <c r="C4513" s="65" t="s">
        <v>3</v>
      </c>
      <c r="D4513" s="65"/>
      <c r="E4513" s="12" t="s">
        <v>4</v>
      </c>
      <c r="F4513" s="12" t="s">
        <v>3725</v>
      </c>
      <c r="G4513" s="12" t="s">
        <v>3726</v>
      </c>
      <c r="H4513" s="12" t="s">
        <v>3727</v>
      </c>
    </row>
    <row r="4514" spans="1:8" ht="29.1" customHeight="1" x14ac:dyDescent="0.25">
      <c r="A4514" s="13" t="s">
        <v>7775</v>
      </c>
      <c r="B4514" s="14" t="s">
        <v>7776</v>
      </c>
      <c r="C4514" s="66" t="s">
        <v>17</v>
      </c>
      <c r="D4514" s="66"/>
      <c r="E4514" s="13" t="s">
        <v>61</v>
      </c>
      <c r="F4514" s="15">
        <v>1.4800000000000001E-5</v>
      </c>
      <c r="G4514" s="16">
        <v>9323.44</v>
      </c>
      <c r="H4514" s="16">
        <f>TRUNC(TRUNC(F4514,8)*G4514,2)</f>
        <v>0.13</v>
      </c>
    </row>
    <row r="4515" spans="1:8" ht="15" customHeight="1" x14ac:dyDescent="0.25">
      <c r="A4515" s="8"/>
      <c r="B4515" s="8"/>
      <c r="C4515" s="8"/>
      <c r="D4515" s="8"/>
      <c r="E4515" s="8"/>
      <c r="F4515" s="67" t="s">
        <v>3830</v>
      </c>
      <c r="G4515" s="67"/>
      <c r="H4515" s="17">
        <f>SUM(H4514:H4514)</f>
        <v>0.13</v>
      </c>
    </row>
    <row r="4516" spans="1:8" ht="15" customHeight="1" x14ac:dyDescent="0.25">
      <c r="A4516" s="8"/>
      <c r="B4516" s="8"/>
      <c r="C4516" s="8"/>
      <c r="D4516" s="8"/>
      <c r="E4516" s="8"/>
      <c r="F4516" s="68" t="s">
        <v>3745</v>
      </c>
      <c r="G4516" s="68"/>
      <c r="H4516" s="4">
        <f>ROUND(SUM(H4515),2)</f>
        <v>0.13</v>
      </c>
    </row>
    <row r="4517" spans="1:8" ht="9.9499999999999993" customHeight="1" x14ac:dyDescent="0.25">
      <c r="A4517" s="8"/>
      <c r="B4517" s="8"/>
      <c r="C4517" s="8"/>
      <c r="D4517" s="8"/>
      <c r="E4517" s="8"/>
      <c r="F4517" s="62"/>
      <c r="G4517" s="62"/>
      <c r="H4517" s="62"/>
    </row>
    <row r="4518" spans="1:8" ht="20.100000000000001" customHeight="1" x14ac:dyDescent="0.25">
      <c r="A4518" s="63" t="s">
        <v>7778</v>
      </c>
      <c r="B4518" s="63"/>
      <c r="C4518" s="63"/>
      <c r="D4518" s="63"/>
      <c r="E4518" s="63"/>
      <c r="F4518" s="63"/>
      <c r="G4518" s="63"/>
      <c r="H4518" s="63"/>
    </row>
    <row r="4519" spans="1:8" ht="15" customHeight="1" x14ac:dyDescent="0.25">
      <c r="A4519" s="64" t="s">
        <v>3825</v>
      </c>
      <c r="B4519" s="64"/>
      <c r="C4519" s="65" t="s">
        <v>3</v>
      </c>
      <c r="D4519" s="65"/>
      <c r="E4519" s="12" t="s">
        <v>4</v>
      </c>
      <c r="F4519" s="12" t="s">
        <v>3725</v>
      </c>
      <c r="G4519" s="12" t="s">
        <v>3726</v>
      </c>
      <c r="H4519" s="12" t="s">
        <v>3727</v>
      </c>
    </row>
    <row r="4520" spans="1:8" ht="29.1" customHeight="1" x14ac:dyDescent="0.25">
      <c r="A4520" s="13" t="s">
        <v>7775</v>
      </c>
      <c r="B4520" s="14" t="s">
        <v>7776</v>
      </c>
      <c r="C4520" s="66" t="s">
        <v>17</v>
      </c>
      <c r="D4520" s="66"/>
      <c r="E4520" s="13" t="s">
        <v>61</v>
      </c>
      <c r="F4520" s="15">
        <v>5.0000000000000002E-5</v>
      </c>
      <c r="G4520" s="16">
        <v>9323.44</v>
      </c>
      <c r="H4520" s="16">
        <f>TRUNC(TRUNC(F4520,8)*G4520,2)</f>
        <v>0.46</v>
      </c>
    </row>
    <row r="4521" spans="1:8" ht="15" customHeight="1" x14ac:dyDescent="0.25">
      <c r="A4521" s="8"/>
      <c r="B4521" s="8"/>
      <c r="C4521" s="8"/>
      <c r="D4521" s="8"/>
      <c r="E4521" s="8"/>
      <c r="F4521" s="67" t="s">
        <v>3830</v>
      </c>
      <c r="G4521" s="67"/>
      <c r="H4521" s="17">
        <f>SUM(H4520:H4520)</f>
        <v>0.46</v>
      </c>
    </row>
    <row r="4522" spans="1:8" ht="15" customHeight="1" x14ac:dyDescent="0.25">
      <c r="A4522" s="8"/>
      <c r="B4522" s="8"/>
      <c r="C4522" s="8"/>
      <c r="D4522" s="8"/>
      <c r="E4522" s="8"/>
      <c r="F4522" s="68" t="s">
        <v>3745</v>
      </c>
      <c r="G4522" s="68"/>
      <c r="H4522" s="4">
        <f>ROUND(SUM(H4521),2)</f>
        <v>0.46</v>
      </c>
    </row>
    <row r="4523" spans="1:8" ht="9.9499999999999993" customHeight="1" x14ac:dyDescent="0.25">
      <c r="A4523" s="8"/>
      <c r="B4523" s="8"/>
      <c r="C4523" s="8"/>
      <c r="D4523" s="8"/>
      <c r="E4523" s="8"/>
      <c r="F4523" s="62"/>
      <c r="G4523" s="62"/>
      <c r="H4523" s="62"/>
    </row>
    <row r="4524" spans="1:8" ht="20.100000000000001" customHeight="1" x14ac:dyDescent="0.25">
      <c r="A4524" s="63" t="s">
        <v>7779</v>
      </c>
      <c r="B4524" s="63"/>
      <c r="C4524" s="63"/>
      <c r="D4524" s="63"/>
      <c r="E4524" s="63"/>
      <c r="F4524" s="63"/>
      <c r="G4524" s="63"/>
      <c r="H4524" s="63"/>
    </row>
    <row r="4525" spans="1:8" ht="15" customHeight="1" x14ac:dyDescent="0.25">
      <c r="A4525" s="64" t="s">
        <v>6851</v>
      </c>
      <c r="B4525" s="64"/>
      <c r="C4525" s="65" t="s">
        <v>3</v>
      </c>
      <c r="D4525" s="65"/>
      <c r="E4525" s="12" t="s">
        <v>4</v>
      </c>
      <c r="F4525" s="12" t="s">
        <v>3725</v>
      </c>
      <c r="G4525" s="12" t="s">
        <v>3726</v>
      </c>
      <c r="H4525" s="12" t="s">
        <v>3727</v>
      </c>
    </row>
    <row r="4526" spans="1:8" ht="21" customHeight="1" x14ac:dyDescent="0.25">
      <c r="A4526" s="13" t="s">
        <v>6852</v>
      </c>
      <c r="B4526" s="14" t="s">
        <v>6853</v>
      </c>
      <c r="C4526" s="66" t="s">
        <v>17</v>
      </c>
      <c r="D4526" s="66"/>
      <c r="E4526" s="13" t="s">
        <v>6854</v>
      </c>
      <c r="F4526" s="15">
        <v>2.54</v>
      </c>
      <c r="G4526" s="16">
        <v>1.0900000000000001</v>
      </c>
      <c r="H4526" s="16">
        <f>TRUNC(TRUNC(F4526,8)*G4526,2)</f>
        <v>2.76</v>
      </c>
    </row>
    <row r="4527" spans="1:8" ht="15" customHeight="1" x14ac:dyDescent="0.25">
      <c r="A4527" s="8"/>
      <c r="B4527" s="8"/>
      <c r="C4527" s="8"/>
      <c r="D4527" s="8"/>
      <c r="E4527" s="8"/>
      <c r="F4527" s="67" t="s">
        <v>6855</v>
      </c>
      <c r="G4527" s="67"/>
      <c r="H4527" s="17">
        <f>SUM(H4526:H4526)</f>
        <v>2.76</v>
      </c>
    </row>
    <row r="4528" spans="1:8" ht="15" customHeight="1" x14ac:dyDescent="0.25">
      <c r="A4528" s="8"/>
      <c r="B4528" s="8"/>
      <c r="C4528" s="8"/>
      <c r="D4528" s="8"/>
      <c r="E4528" s="8"/>
      <c r="F4528" s="68" t="s">
        <v>3745</v>
      </c>
      <c r="G4528" s="68"/>
      <c r="H4528" s="4">
        <f>ROUND(SUM(H4527),2)</f>
        <v>2.76</v>
      </c>
    </row>
    <row r="4529" spans="1:8" ht="9.9499999999999993" customHeight="1" x14ac:dyDescent="0.25">
      <c r="A4529" s="8"/>
      <c r="B4529" s="8"/>
      <c r="C4529" s="8"/>
      <c r="D4529" s="8"/>
      <c r="E4529" s="8"/>
      <c r="F4529" s="62"/>
      <c r="G4529" s="62"/>
      <c r="H4529" s="62"/>
    </row>
    <row r="4530" spans="1:8" ht="20.100000000000001" customHeight="1" x14ac:dyDescent="0.25">
      <c r="A4530" s="63" t="s">
        <v>7780</v>
      </c>
      <c r="B4530" s="63"/>
      <c r="C4530" s="63"/>
      <c r="D4530" s="63"/>
      <c r="E4530" s="63"/>
      <c r="F4530" s="63"/>
      <c r="G4530" s="63"/>
      <c r="H4530" s="63"/>
    </row>
    <row r="4531" spans="1:8" ht="15" customHeight="1" x14ac:dyDescent="0.25">
      <c r="A4531" s="64" t="s">
        <v>3887</v>
      </c>
      <c r="B4531" s="64"/>
      <c r="C4531" s="65" t="s">
        <v>3</v>
      </c>
      <c r="D4531" s="65"/>
      <c r="E4531" s="12" t="s">
        <v>4</v>
      </c>
      <c r="F4531" s="12" t="s">
        <v>3725</v>
      </c>
      <c r="G4531" s="12" t="s">
        <v>3726</v>
      </c>
      <c r="H4531" s="12" t="s">
        <v>3727</v>
      </c>
    </row>
    <row r="4532" spans="1:8" ht="29.1" customHeight="1" x14ac:dyDescent="0.25">
      <c r="A4532" s="13" t="s">
        <v>4833</v>
      </c>
      <c r="B4532" s="14" t="s">
        <v>4834</v>
      </c>
      <c r="C4532" s="66" t="s">
        <v>17</v>
      </c>
      <c r="D4532" s="66"/>
      <c r="E4532" s="13" t="s">
        <v>61</v>
      </c>
      <c r="F4532" s="15">
        <v>3</v>
      </c>
      <c r="G4532" s="16">
        <v>34</v>
      </c>
      <c r="H4532" s="16">
        <f>TRUNC(TRUNC(F4532,8)*G4532,2)</f>
        <v>102</v>
      </c>
    </row>
    <row r="4533" spans="1:8" ht="21" customHeight="1" x14ac:dyDescent="0.25">
      <c r="A4533" s="13" t="s">
        <v>4839</v>
      </c>
      <c r="B4533" s="14" t="s">
        <v>4840</v>
      </c>
      <c r="C4533" s="66" t="s">
        <v>17</v>
      </c>
      <c r="D4533" s="66"/>
      <c r="E4533" s="13" t="s">
        <v>61</v>
      </c>
      <c r="F4533" s="15">
        <v>19.8</v>
      </c>
      <c r="G4533" s="16">
        <v>7.0000000000000007E-2</v>
      </c>
      <c r="H4533" s="16">
        <f>TRUNC(TRUNC(F4533,8)*G4533,2)</f>
        <v>1.38</v>
      </c>
    </row>
    <row r="4534" spans="1:8" ht="38.1" customHeight="1" x14ac:dyDescent="0.25">
      <c r="A4534" s="13" t="s">
        <v>7781</v>
      </c>
      <c r="B4534" s="14" t="s">
        <v>7782</v>
      </c>
      <c r="C4534" s="66" t="s">
        <v>17</v>
      </c>
      <c r="D4534" s="66"/>
      <c r="E4534" s="13" t="s">
        <v>61</v>
      </c>
      <c r="F4534" s="15">
        <v>1</v>
      </c>
      <c r="G4534" s="16">
        <v>208.49</v>
      </c>
      <c r="H4534" s="16">
        <f>TRUNC(TRUNC(F4534,8)*G4534,2)</f>
        <v>208.49</v>
      </c>
    </row>
    <row r="4535" spans="1:8" ht="15" customHeight="1" x14ac:dyDescent="0.25">
      <c r="A4535" s="8"/>
      <c r="B4535" s="8"/>
      <c r="C4535" s="8"/>
      <c r="D4535" s="8"/>
      <c r="E4535" s="8"/>
      <c r="F4535" s="67" t="s">
        <v>3896</v>
      </c>
      <c r="G4535" s="67"/>
      <c r="H4535" s="17">
        <f>SUM(H4532:H4534)</f>
        <v>311.87</v>
      </c>
    </row>
    <row r="4536" spans="1:8" ht="15" customHeight="1" x14ac:dyDescent="0.25">
      <c r="A4536" s="64" t="s">
        <v>3872</v>
      </c>
      <c r="B4536" s="64"/>
      <c r="C4536" s="65" t="s">
        <v>3</v>
      </c>
      <c r="D4536" s="65"/>
      <c r="E4536" s="12" t="s">
        <v>4</v>
      </c>
      <c r="F4536" s="12" t="s">
        <v>3725</v>
      </c>
      <c r="G4536" s="12" t="s">
        <v>3726</v>
      </c>
      <c r="H4536" s="12" t="s">
        <v>3727</v>
      </c>
    </row>
    <row r="4537" spans="1:8" ht="21" customHeight="1" x14ac:dyDescent="0.25">
      <c r="A4537" s="13" t="s">
        <v>4841</v>
      </c>
      <c r="B4537" s="14" t="s">
        <v>4842</v>
      </c>
      <c r="C4537" s="66" t="s">
        <v>17</v>
      </c>
      <c r="D4537" s="66"/>
      <c r="E4537" s="13" t="s">
        <v>25</v>
      </c>
      <c r="F4537" s="15">
        <v>1.282</v>
      </c>
      <c r="G4537" s="16">
        <v>31.99</v>
      </c>
      <c r="H4537" s="16">
        <f>TRUNC(TRUNC(F4537,8)*G4537,2)</f>
        <v>41.01</v>
      </c>
    </row>
    <row r="4538" spans="1:8" ht="15" customHeight="1" x14ac:dyDescent="0.25">
      <c r="A4538" s="13" t="s">
        <v>3899</v>
      </c>
      <c r="B4538" s="14" t="s">
        <v>3900</v>
      </c>
      <c r="C4538" s="66" t="s">
        <v>17</v>
      </c>
      <c r="D4538" s="66"/>
      <c r="E4538" s="13" t="s">
        <v>25</v>
      </c>
      <c r="F4538" s="15">
        <v>0.64100000000000001</v>
      </c>
      <c r="G4538" s="16">
        <v>24.37</v>
      </c>
      <c r="H4538" s="16">
        <f>TRUNC(TRUNC(F4538,8)*G4538,2)</f>
        <v>15.62</v>
      </c>
    </row>
    <row r="4539" spans="1:8" ht="18" customHeight="1" x14ac:dyDescent="0.25">
      <c r="A4539" s="8"/>
      <c r="B4539" s="8"/>
      <c r="C4539" s="8"/>
      <c r="D4539" s="8"/>
      <c r="E4539" s="8"/>
      <c r="F4539" s="67" t="s">
        <v>3875</v>
      </c>
      <c r="G4539" s="67"/>
      <c r="H4539" s="17">
        <f>SUM(H4537:H4538)</f>
        <v>56.629999999999995</v>
      </c>
    </row>
    <row r="4540" spans="1:8" ht="15" customHeight="1" x14ac:dyDescent="0.25">
      <c r="A4540" s="8"/>
      <c r="B4540" s="8"/>
      <c r="C4540" s="8"/>
      <c r="D4540" s="8"/>
      <c r="E4540" s="8"/>
      <c r="F4540" s="68" t="s">
        <v>3745</v>
      </c>
      <c r="G4540" s="68"/>
      <c r="H4540" s="4">
        <f>ROUND(SUM(H4535,H4539),2)</f>
        <v>368.5</v>
      </c>
    </row>
    <row r="4541" spans="1:8" ht="9.9499999999999993" customHeight="1" x14ac:dyDescent="0.25">
      <c r="A4541" s="8"/>
      <c r="B4541" s="8"/>
      <c r="C4541" s="8"/>
      <c r="D4541" s="8"/>
      <c r="E4541" s="8"/>
      <c r="F4541" s="62"/>
      <c r="G4541" s="62"/>
      <c r="H4541" s="62"/>
    </row>
    <row r="4542" spans="1:8" ht="20.100000000000001" customHeight="1" x14ac:dyDescent="0.25">
      <c r="A4542" s="63" t="s">
        <v>7783</v>
      </c>
      <c r="B4542" s="63"/>
      <c r="C4542" s="63"/>
      <c r="D4542" s="63"/>
      <c r="E4542" s="63"/>
      <c r="F4542" s="63"/>
      <c r="G4542" s="63"/>
      <c r="H4542" s="63"/>
    </row>
    <row r="4543" spans="1:8" ht="15" customHeight="1" x14ac:dyDescent="0.25">
      <c r="A4543" s="64" t="s">
        <v>3887</v>
      </c>
      <c r="B4543" s="64"/>
      <c r="C4543" s="65" t="s">
        <v>3</v>
      </c>
      <c r="D4543" s="65"/>
      <c r="E4543" s="12" t="s">
        <v>4</v>
      </c>
      <c r="F4543" s="12" t="s">
        <v>3725</v>
      </c>
      <c r="G4543" s="12" t="s">
        <v>3726</v>
      </c>
      <c r="H4543" s="12" t="s">
        <v>3727</v>
      </c>
    </row>
    <row r="4544" spans="1:8" ht="29.1" customHeight="1" x14ac:dyDescent="0.25">
      <c r="A4544" s="13" t="s">
        <v>4833</v>
      </c>
      <c r="B4544" s="14" t="s">
        <v>4834</v>
      </c>
      <c r="C4544" s="66" t="s">
        <v>17</v>
      </c>
      <c r="D4544" s="66"/>
      <c r="E4544" s="13" t="s">
        <v>61</v>
      </c>
      <c r="F4544" s="15">
        <v>3</v>
      </c>
      <c r="G4544" s="16">
        <v>34</v>
      </c>
      <c r="H4544" s="16">
        <f>TRUNC(TRUNC(F4544,8)*G4544,2)</f>
        <v>102</v>
      </c>
    </row>
    <row r="4545" spans="1:8" ht="21" customHeight="1" x14ac:dyDescent="0.25">
      <c r="A4545" s="13" t="s">
        <v>4839</v>
      </c>
      <c r="B4545" s="14" t="s">
        <v>4840</v>
      </c>
      <c r="C4545" s="66" t="s">
        <v>17</v>
      </c>
      <c r="D4545" s="66"/>
      <c r="E4545" s="13" t="s">
        <v>61</v>
      </c>
      <c r="F4545" s="15">
        <v>19.8</v>
      </c>
      <c r="G4545" s="16">
        <v>7.0000000000000007E-2</v>
      </c>
      <c r="H4545" s="16">
        <f>TRUNC(TRUNC(F4545,8)*G4545,2)</f>
        <v>1.38</v>
      </c>
    </row>
    <row r="4546" spans="1:8" ht="38.1" customHeight="1" x14ac:dyDescent="0.25">
      <c r="A4546" s="13" t="s">
        <v>7784</v>
      </c>
      <c r="B4546" s="14" t="s">
        <v>7785</v>
      </c>
      <c r="C4546" s="66" t="s">
        <v>17</v>
      </c>
      <c r="D4546" s="66"/>
      <c r="E4546" s="13" t="s">
        <v>61</v>
      </c>
      <c r="F4546" s="15">
        <v>1</v>
      </c>
      <c r="G4546" s="16">
        <v>229.38</v>
      </c>
      <c r="H4546" s="16">
        <f>TRUNC(TRUNC(F4546,8)*G4546,2)</f>
        <v>229.38</v>
      </c>
    </row>
    <row r="4547" spans="1:8" ht="15" customHeight="1" x14ac:dyDescent="0.25">
      <c r="A4547" s="8"/>
      <c r="B4547" s="8"/>
      <c r="C4547" s="8"/>
      <c r="D4547" s="8"/>
      <c r="E4547" s="8"/>
      <c r="F4547" s="67" t="s">
        <v>3896</v>
      </c>
      <c r="G4547" s="67"/>
      <c r="H4547" s="17">
        <f>SUM(H4544:H4546)</f>
        <v>332.76</v>
      </c>
    </row>
    <row r="4548" spans="1:8" ht="15" customHeight="1" x14ac:dyDescent="0.25">
      <c r="A4548" s="64" t="s">
        <v>3872</v>
      </c>
      <c r="B4548" s="64"/>
      <c r="C4548" s="65" t="s">
        <v>3</v>
      </c>
      <c r="D4548" s="65"/>
      <c r="E4548" s="12" t="s">
        <v>4</v>
      </c>
      <c r="F4548" s="12" t="s">
        <v>3725</v>
      </c>
      <c r="G4548" s="12" t="s">
        <v>3726</v>
      </c>
      <c r="H4548" s="12" t="s">
        <v>3727</v>
      </c>
    </row>
    <row r="4549" spans="1:8" ht="21" customHeight="1" x14ac:dyDescent="0.25">
      <c r="A4549" s="13" t="s">
        <v>4841</v>
      </c>
      <c r="B4549" s="14" t="s">
        <v>4842</v>
      </c>
      <c r="C4549" s="66" t="s">
        <v>17</v>
      </c>
      <c r="D4549" s="66"/>
      <c r="E4549" s="13" t="s">
        <v>25</v>
      </c>
      <c r="F4549" s="15">
        <v>1.546</v>
      </c>
      <c r="G4549" s="16">
        <v>31.99</v>
      </c>
      <c r="H4549" s="16">
        <f>TRUNC(TRUNC(F4549,8)*G4549,2)</f>
        <v>49.45</v>
      </c>
    </row>
    <row r="4550" spans="1:8" ht="15" customHeight="1" x14ac:dyDescent="0.25">
      <c r="A4550" s="13" t="s">
        <v>3899</v>
      </c>
      <c r="B4550" s="14" t="s">
        <v>3900</v>
      </c>
      <c r="C4550" s="66" t="s">
        <v>17</v>
      </c>
      <c r="D4550" s="66"/>
      <c r="E4550" s="13" t="s">
        <v>25</v>
      </c>
      <c r="F4550" s="15">
        <v>0.77300000000000002</v>
      </c>
      <c r="G4550" s="16">
        <v>24.37</v>
      </c>
      <c r="H4550" s="16">
        <f>TRUNC(TRUNC(F4550,8)*G4550,2)</f>
        <v>18.829999999999998</v>
      </c>
    </row>
    <row r="4551" spans="1:8" ht="18" customHeight="1" x14ac:dyDescent="0.25">
      <c r="A4551" s="8"/>
      <c r="B4551" s="8"/>
      <c r="C4551" s="8"/>
      <c r="D4551" s="8"/>
      <c r="E4551" s="8"/>
      <c r="F4551" s="67" t="s">
        <v>3875</v>
      </c>
      <c r="G4551" s="67"/>
      <c r="H4551" s="17">
        <f>SUM(H4549:H4550)</f>
        <v>68.28</v>
      </c>
    </row>
    <row r="4552" spans="1:8" ht="15" customHeight="1" x14ac:dyDescent="0.25">
      <c r="A4552" s="8"/>
      <c r="B4552" s="8"/>
      <c r="C4552" s="8"/>
      <c r="D4552" s="8"/>
      <c r="E4552" s="8"/>
      <c r="F4552" s="68" t="s">
        <v>3745</v>
      </c>
      <c r="G4552" s="68"/>
      <c r="H4552" s="4">
        <f>ROUND(SUM(H4547,H4551),2)</f>
        <v>401.04</v>
      </c>
    </row>
    <row r="4553" spans="1:8" ht="9.9499999999999993" customHeight="1" x14ac:dyDescent="0.25">
      <c r="A4553" s="8"/>
      <c r="B4553" s="8"/>
      <c r="C4553" s="8"/>
      <c r="D4553" s="8"/>
      <c r="E4553" s="8"/>
      <c r="F4553" s="62"/>
      <c r="G4553" s="62"/>
      <c r="H4553" s="62"/>
    </row>
    <row r="4554" spans="1:8" ht="20.100000000000001" customHeight="1" x14ac:dyDescent="0.25">
      <c r="A4554" s="63" t="s">
        <v>7786</v>
      </c>
      <c r="B4554" s="63"/>
      <c r="C4554" s="63"/>
      <c r="D4554" s="63"/>
      <c r="E4554" s="63"/>
      <c r="F4554" s="63"/>
      <c r="G4554" s="63"/>
      <c r="H4554" s="63"/>
    </row>
    <row r="4555" spans="1:8" ht="15" customHeight="1" x14ac:dyDescent="0.25">
      <c r="A4555" s="64" t="s">
        <v>3887</v>
      </c>
      <c r="B4555" s="64"/>
      <c r="C4555" s="65" t="s">
        <v>3</v>
      </c>
      <c r="D4555" s="65"/>
      <c r="E4555" s="12" t="s">
        <v>4</v>
      </c>
      <c r="F4555" s="12" t="s">
        <v>3725</v>
      </c>
      <c r="G4555" s="12" t="s">
        <v>3726</v>
      </c>
      <c r="H4555" s="12" t="s">
        <v>3727</v>
      </c>
    </row>
    <row r="4556" spans="1:8" ht="29.1" customHeight="1" x14ac:dyDescent="0.25">
      <c r="A4556" s="13" t="s">
        <v>4857</v>
      </c>
      <c r="B4556" s="14" t="s">
        <v>4858</v>
      </c>
      <c r="C4556" s="66" t="s">
        <v>17</v>
      </c>
      <c r="D4556" s="66"/>
      <c r="E4556" s="13" t="s">
        <v>61</v>
      </c>
      <c r="F4556" s="15">
        <v>4.8166000000000002</v>
      </c>
      <c r="G4556" s="16">
        <v>0.61</v>
      </c>
      <c r="H4556" s="16">
        <f>TRUNC(TRUNC(F4556,8)*G4556,2)</f>
        <v>2.93</v>
      </c>
    </row>
    <row r="4557" spans="1:8" ht="29.1" customHeight="1" x14ac:dyDescent="0.25">
      <c r="A4557" s="13" t="s">
        <v>4859</v>
      </c>
      <c r="B4557" s="14" t="s">
        <v>4860</v>
      </c>
      <c r="C4557" s="66" t="s">
        <v>17</v>
      </c>
      <c r="D4557" s="66"/>
      <c r="E4557" s="13" t="s">
        <v>178</v>
      </c>
      <c r="F4557" s="15">
        <v>6.8503999999999996</v>
      </c>
      <c r="G4557" s="16">
        <v>16.13</v>
      </c>
      <c r="H4557" s="16">
        <f>TRUNC(TRUNC(F4557,8)*G4557,2)</f>
        <v>110.49</v>
      </c>
    </row>
    <row r="4558" spans="1:8" ht="29.1" customHeight="1" x14ac:dyDescent="0.25">
      <c r="A4558" s="13" t="s">
        <v>4861</v>
      </c>
      <c r="B4558" s="14" t="s">
        <v>4862</v>
      </c>
      <c r="C4558" s="66" t="s">
        <v>17</v>
      </c>
      <c r="D4558" s="66"/>
      <c r="E4558" s="13" t="s">
        <v>61</v>
      </c>
      <c r="F4558" s="15">
        <v>0.54730000000000001</v>
      </c>
      <c r="G4558" s="16">
        <v>590.77</v>
      </c>
      <c r="H4558" s="16">
        <f>TRUNC(TRUNC(F4558,8)*G4558,2)</f>
        <v>323.32</v>
      </c>
    </row>
    <row r="4559" spans="1:8" ht="21" customHeight="1" x14ac:dyDescent="0.25">
      <c r="A4559" s="13" t="s">
        <v>4863</v>
      </c>
      <c r="B4559" s="14" t="s">
        <v>4864</v>
      </c>
      <c r="C4559" s="66" t="s">
        <v>17</v>
      </c>
      <c r="D4559" s="66"/>
      <c r="E4559" s="13" t="s">
        <v>4865</v>
      </c>
      <c r="F4559" s="15">
        <v>0.88290000000000002</v>
      </c>
      <c r="G4559" s="16">
        <v>33.47</v>
      </c>
      <c r="H4559" s="16">
        <f>TRUNC(TRUNC(F4559,8)*G4559,2)</f>
        <v>29.55</v>
      </c>
    </row>
    <row r="4560" spans="1:8" ht="15" customHeight="1" x14ac:dyDescent="0.25">
      <c r="A4560" s="8"/>
      <c r="B4560" s="8"/>
      <c r="C4560" s="8"/>
      <c r="D4560" s="8"/>
      <c r="E4560" s="8"/>
      <c r="F4560" s="67" t="s">
        <v>3896</v>
      </c>
      <c r="G4560" s="67"/>
      <c r="H4560" s="17">
        <f>SUM(H4556:H4559)</f>
        <v>466.29</v>
      </c>
    </row>
    <row r="4561" spans="1:8" ht="15" customHeight="1" x14ac:dyDescent="0.25">
      <c r="A4561" s="64" t="s">
        <v>3872</v>
      </c>
      <c r="B4561" s="64"/>
      <c r="C4561" s="65" t="s">
        <v>3</v>
      </c>
      <c r="D4561" s="65"/>
      <c r="E4561" s="12" t="s">
        <v>4</v>
      </c>
      <c r="F4561" s="12" t="s">
        <v>3725</v>
      </c>
      <c r="G4561" s="12" t="s">
        <v>3726</v>
      </c>
      <c r="H4561" s="12" t="s">
        <v>3727</v>
      </c>
    </row>
    <row r="4562" spans="1:8" ht="15" customHeight="1" x14ac:dyDescent="0.25">
      <c r="A4562" s="13" t="s">
        <v>3948</v>
      </c>
      <c r="B4562" s="14" t="s">
        <v>3949</v>
      </c>
      <c r="C4562" s="66" t="s">
        <v>17</v>
      </c>
      <c r="D4562" s="66"/>
      <c r="E4562" s="13" t="s">
        <v>25</v>
      </c>
      <c r="F4562" s="15">
        <v>0.3826</v>
      </c>
      <c r="G4562" s="16">
        <v>33.520000000000003</v>
      </c>
      <c r="H4562" s="16">
        <f>TRUNC(TRUNC(F4562,8)*G4562,2)</f>
        <v>12.82</v>
      </c>
    </row>
    <row r="4563" spans="1:8" ht="15" customHeight="1" x14ac:dyDescent="0.25">
      <c r="A4563" s="13" t="s">
        <v>3899</v>
      </c>
      <c r="B4563" s="14" t="s">
        <v>3900</v>
      </c>
      <c r="C4563" s="66" t="s">
        <v>17</v>
      </c>
      <c r="D4563" s="66"/>
      <c r="E4563" s="13" t="s">
        <v>25</v>
      </c>
      <c r="F4563" s="15">
        <v>0.191</v>
      </c>
      <c r="G4563" s="16">
        <v>24.37</v>
      </c>
      <c r="H4563" s="16">
        <f>TRUNC(TRUNC(F4563,8)*G4563,2)</f>
        <v>4.6500000000000004</v>
      </c>
    </row>
    <row r="4564" spans="1:8" ht="18" customHeight="1" x14ac:dyDescent="0.25">
      <c r="A4564" s="8"/>
      <c r="B4564" s="8"/>
      <c r="C4564" s="8"/>
      <c r="D4564" s="8"/>
      <c r="E4564" s="8"/>
      <c r="F4564" s="67" t="s">
        <v>3875</v>
      </c>
      <c r="G4564" s="67"/>
      <c r="H4564" s="17">
        <f>SUM(H4562:H4563)</f>
        <v>17.47</v>
      </c>
    </row>
    <row r="4565" spans="1:8" ht="15" customHeight="1" x14ac:dyDescent="0.25">
      <c r="A4565" s="8"/>
      <c r="B4565" s="8"/>
      <c r="C4565" s="8"/>
      <c r="D4565" s="8"/>
      <c r="E4565" s="8"/>
      <c r="F4565" s="68" t="s">
        <v>3745</v>
      </c>
      <c r="G4565" s="68"/>
      <c r="H4565" s="4">
        <f>ROUND(SUM(H4560,H4564),2)</f>
        <v>483.76</v>
      </c>
    </row>
    <row r="4566" spans="1:8" ht="9.9499999999999993" customHeight="1" x14ac:dyDescent="0.25">
      <c r="A4566" s="8"/>
      <c r="B4566" s="8"/>
      <c r="C4566" s="8"/>
      <c r="D4566" s="8"/>
      <c r="E4566" s="8"/>
      <c r="F4566" s="62"/>
      <c r="G4566" s="62"/>
      <c r="H4566" s="62"/>
    </row>
    <row r="4567" spans="1:8" ht="20.100000000000001" customHeight="1" x14ac:dyDescent="0.25">
      <c r="A4567" s="63" t="s">
        <v>7787</v>
      </c>
      <c r="B4567" s="63"/>
      <c r="C4567" s="63"/>
      <c r="D4567" s="63"/>
      <c r="E4567" s="63"/>
      <c r="F4567" s="63"/>
      <c r="G4567" s="63"/>
      <c r="H4567" s="63"/>
    </row>
    <row r="4568" spans="1:8" ht="15" customHeight="1" x14ac:dyDescent="0.25">
      <c r="A4568" s="64" t="s">
        <v>3865</v>
      </c>
      <c r="B4568" s="64"/>
      <c r="C4568" s="65" t="s">
        <v>3</v>
      </c>
      <c r="D4568" s="65"/>
      <c r="E4568" s="12" t="s">
        <v>4</v>
      </c>
      <c r="F4568" s="12" t="s">
        <v>3725</v>
      </c>
      <c r="G4568" s="12" t="s">
        <v>3726</v>
      </c>
      <c r="H4568" s="12" t="s">
        <v>3727</v>
      </c>
    </row>
    <row r="4569" spans="1:8" ht="29.1" customHeight="1" x14ac:dyDescent="0.25">
      <c r="A4569" s="13" t="s">
        <v>7788</v>
      </c>
      <c r="B4569" s="14" t="s">
        <v>7789</v>
      </c>
      <c r="C4569" s="66" t="s">
        <v>17</v>
      </c>
      <c r="D4569" s="66"/>
      <c r="E4569" s="13" t="s">
        <v>3868</v>
      </c>
      <c r="F4569" s="15">
        <v>3.0200000000000001E-2</v>
      </c>
      <c r="G4569" s="16">
        <v>41.71</v>
      </c>
      <c r="H4569" s="16">
        <f>TRUNC(TRUNC(F4569,8)*G4569,2)</f>
        <v>1.25</v>
      </c>
    </row>
    <row r="4570" spans="1:8" ht="29.1" customHeight="1" x14ac:dyDescent="0.25">
      <c r="A4570" s="13" t="s">
        <v>4256</v>
      </c>
      <c r="B4570" s="14" t="s">
        <v>4257</v>
      </c>
      <c r="C4570" s="66" t="s">
        <v>17</v>
      </c>
      <c r="D4570" s="66"/>
      <c r="E4570" s="13" t="s">
        <v>3829</v>
      </c>
      <c r="F4570" s="15">
        <v>3.2500000000000001E-2</v>
      </c>
      <c r="G4570" s="16">
        <v>49.12</v>
      </c>
      <c r="H4570" s="16">
        <f>TRUNC(TRUNC(F4570,8)*G4570,2)</f>
        <v>1.59</v>
      </c>
    </row>
    <row r="4571" spans="1:8" ht="45.95" customHeight="1" x14ac:dyDescent="0.25">
      <c r="A4571" s="13" t="s">
        <v>4139</v>
      </c>
      <c r="B4571" s="14" t="s">
        <v>4140</v>
      </c>
      <c r="C4571" s="66" t="s">
        <v>17</v>
      </c>
      <c r="D4571" s="66"/>
      <c r="E4571" s="13" t="s">
        <v>3868</v>
      </c>
      <c r="F4571" s="15">
        <v>0.30830000000000002</v>
      </c>
      <c r="G4571" s="16">
        <v>79.12</v>
      </c>
      <c r="H4571" s="16">
        <f>TRUNC(TRUNC(F4571,8)*G4571,2)</f>
        <v>24.39</v>
      </c>
    </row>
    <row r="4572" spans="1:8" ht="45.95" customHeight="1" x14ac:dyDescent="0.25">
      <c r="A4572" s="13" t="s">
        <v>4141</v>
      </c>
      <c r="B4572" s="14" t="s">
        <v>4142</v>
      </c>
      <c r="C4572" s="66" t="s">
        <v>17</v>
      </c>
      <c r="D4572" s="66"/>
      <c r="E4572" s="13" t="s">
        <v>3829</v>
      </c>
      <c r="F4572" s="15">
        <v>6.1699999999999998E-2</v>
      </c>
      <c r="G4572" s="16">
        <v>164.77</v>
      </c>
      <c r="H4572" s="16">
        <f>TRUNC(TRUNC(F4572,8)*G4572,2)</f>
        <v>10.16</v>
      </c>
    </row>
    <row r="4573" spans="1:8" ht="18" customHeight="1" x14ac:dyDescent="0.25">
      <c r="A4573" s="8"/>
      <c r="B4573" s="8"/>
      <c r="C4573" s="8"/>
      <c r="D4573" s="8"/>
      <c r="E4573" s="8"/>
      <c r="F4573" s="67" t="s">
        <v>3871</v>
      </c>
      <c r="G4573" s="67"/>
      <c r="H4573" s="17">
        <f>SUM(H4569:H4572)</f>
        <v>37.39</v>
      </c>
    </row>
    <row r="4574" spans="1:8" ht="15" customHeight="1" x14ac:dyDescent="0.25">
      <c r="A4574" s="64" t="s">
        <v>3887</v>
      </c>
      <c r="B4574" s="64"/>
      <c r="C4574" s="65" t="s">
        <v>3</v>
      </c>
      <c r="D4574" s="65"/>
      <c r="E4574" s="12" t="s">
        <v>4</v>
      </c>
      <c r="F4574" s="12" t="s">
        <v>3725</v>
      </c>
      <c r="G4574" s="12" t="s">
        <v>3726</v>
      </c>
      <c r="H4574" s="12" t="s">
        <v>3727</v>
      </c>
    </row>
    <row r="4575" spans="1:8" ht="21" customHeight="1" x14ac:dyDescent="0.25">
      <c r="A4575" s="13" t="s">
        <v>4664</v>
      </c>
      <c r="B4575" s="14" t="s">
        <v>4665</v>
      </c>
      <c r="C4575" s="66" t="s">
        <v>17</v>
      </c>
      <c r="D4575" s="66"/>
      <c r="E4575" s="13" t="s">
        <v>76</v>
      </c>
      <c r="F4575" s="15">
        <v>1.1000000000000001</v>
      </c>
      <c r="G4575" s="16">
        <v>139.88999999999999</v>
      </c>
      <c r="H4575" s="16">
        <f>TRUNC(TRUNC(F4575,8)*G4575,2)</f>
        <v>153.87</v>
      </c>
    </row>
    <row r="4576" spans="1:8" ht="15" customHeight="1" x14ac:dyDescent="0.25">
      <c r="A4576" s="8"/>
      <c r="B4576" s="8"/>
      <c r="C4576" s="8"/>
      <c r="D4576" s="8"/>
      <c r="E4576" s="8"/>
      <c r="F4576" s="67" t="s">
        <v>3896</v>
      </c>
      <c r="G4576" s="67"/>
      <c r="H4576" s="17">
        <f>SUM(H4575:H4575)</f>
        <v>153.87</v>
      </c>
    </row>
    <row r="4577" spans="1:8" ht="15" customHeight="1" x14ac:dyDescent="0.25">
      <c r="A4577" s="64" t="s">
        <v>3872</v>
      </c>
      <c r="B4577" s="64"/>
      <c r="C4577" s="65" t="s">
        <v>3</v>
      </c>
      <c r="D4577" s="65"/>
      <c r="E4577" s="12" t="s">
        <v>4</v>
      </c>
      <c r="F4577" s="12" t="s">
        <v>3725</v>
      </c>
      <c r="G4577" s="12" t="s">
        <v>3726</v>
      </c>
      <c r="H4577" s="12" t="s">
        <v>3727</v>
      </c>
    </row>
    <row r="4578" spans="1:8" ht="15" customHeight="1" x14ac:dyDescent="0.25">
      <c r="A4578" s="13" t="s">
        <v>3948</v>
      </c>
      <c r="B4578" s="14" t="s">
        <v>3949</v>
      </c>
      <c r="C4578" s="66" t="s">
        <v>17</v>
      </c>
      <c r="D4578" s="66"/>
      <c r="E4578" s="13" t="s">
        <v>25</v>
      </c>
      <c r="F4578" s="15">
        <v>0.44400000000000001</v>
      </c>
      <c r="G4578" s="16">
        <v>33.520000000000003</v>
      </c>
      <c r="H4578" s="16">
        <f>TRUNC(TRUNC(F4578,8)*G4578,2)</f>
        <v>14.88</v>
      </c>
    </row>
    <row r="4579" spans="1:8" ht="15" customHeight="1" x14ac:dyDescent="0.25">
      <c r="A4579" s="13" t="s">
        <v>3899</v>
      </c>
      <c r="B4579" s="14" t="s">
        <v>3900</v>
      </c>
      <c r="C4579" s="66" t="s">
        <v>17</v>
      </c>
      <c r="D4579" s="66"/>
      <c r="E4579" s="13" t="s">
        <v>25</v>
      </c>
      <c r="F4579" s="15">
        <v>0.66600000000000004</v>
      </c>
      <c r="G4579" s="16">
        <v>24.37</v>
      </c>
      <c r="H4579" s="16">
        <f>TRUNC(TRUNC(F4579,8)*G4579,2)</f>
        <v>16.23</v>
      </c>
    </row>
    <row r="4580" spans="1:8" ht="18" customHeight="1" x14ac:dyDescent="0.25">
      <c r="A4580" s="8"/>
      <c r="B4580" s="8"/>
      <c r="C4580" s="8"/>
      <c r="D4580" s="8"/>
      <c r="E4580" s="8"/>
      <c r="F4580" s="67" t="s">
        <v>3875</v>
      </c>
      <c r="G4580" s="67"/>
      <c r="H4580" s="17">
        <f>SUM(H4578:H4579)</f>
        <v>31.11</v>
      </c>
    </row>
    <row r="4581" spans="1:8" ht="15" customHeight="1" x14ac:dyDescent="0.25">
      <c r="A4581" s="8"/>
      <c r="B4581" s="8"/>
      <c r="C4581" s="8"/>
      <c r="D4581" s="8"/>
      <c r="E4581" s="8"/>
      <c r="F4581" s="68" t="s">
        <v>3745</v>
      </c>
      <c r="G4581" s="68"/>
      <c r="H4581" s="4">
        <f>ROUND(SUM(H4573,H4576,H4580),2)</f>
        <v>222.37</v>
      </c>
    </row>
    <row r="4582" spans="1:8" ht="9.9499999999999993" customHeight="1" x14ac:dyDescent="0.25">
      <c r="A4582" s="8"/>
      <c r="B4582" s="8"/>
      <c r="C4582" s="8"/>
      <c r="D4582" s="8"/>
      <c r="E4582" s="8"/>
      <c r="F4582" s="62"/>
      <c r="G4582" s="62"/>
      <c r="H4582" s="62"/>
    </row>
    <row r="4583" spans="1:8" ht="20.100000000000001" customHeight="1" x14ac:dyDescent="0.25">
      <c r="A4583" s="63" t="s">
        <v>7790</v>
      </c>
      <c r="B4583" s="63"/>
      <c r="C4583" s="63"/>
      <c r="D4583" s="63"/>
      <c r="E4583" s="63"/>
      <c r="F4583" s="63"/>
      <c r="G4583" s="63"/>
      <c r="H4583" s="63"/>
    </row>
    <row r="4584" spans="1:8" ht="15" customHeight="1" x14ac:dyDescent="0.25">
      <c r="A4584" s="64" t="s">
        <v>3865</v>
      </c>
      <c r="B4584" s="64"/>
      <c r="C4584" s="65" t="s">
        <v>3</v>
      </c>
      <c r="D4584" s="65"/>
      <c r="E4584" s="12" t="s">
        <v>4</v>
      </c>
      <c r="F4584" s="12" t="s">
        <v>3725</v>
      </c>
      <c r="G4584" s="12" t="s">
        <v>3726</v>
      </c>
      <c r="H4584" s="12" t="s">
        <v>3727</v>
      </c>
    </row>
    <row r="4585" spans="1:8" ht="29.1" customHeight="1" x14ac:dyDescent="0.25">
      <c r="A4585" s="13" t="s">
        <v>7788</v>
      </c>
      <c r="B4585" s="14" t="s">
        <v>7789</v>
      </c>
      <c r="C4585" s="66" t="s">
        <v>17</v>
      </c>
      <c r="D4585" s="66"/>
      <c r="E4585" s="13" t="s">
        <v>3868</v>
      </c>
      <c r="F4585" s="15">
        <v>3.0200000000000001E-2</v>
      </c>
      <c r="G4585" s="16">
        <v>41.71</v>
      </c>
      <c r="H4585" s="16">
        <f>TRUNC(TRUNC(F4585,8)*G4585,2)</f>
        <v>1.25</v>
      </c>
    </row>
    <row r="4586" spans="1:8" ht="29.1" customHeight="1" x14ac:dyDescent="0.25">
      <c r="A4586" s="13" t="s">
        <v>4256</v>
      </c>
      <c r="B4586" s="14" t="s">
        <v>4257</v>
      </c>
      <c r="C4586" s="66" t="s">
        <v>17</v>
      </c>
      <c r="D4586" s="66"/>
      <c r="E4586" s="13" t="s">
        <v>3829</v>
      </c>
      <c r="F4586" s="15">
        <v>3.2500000000000001E-2</v>
      </c>
      <c r="G4586" s="16">
        <v>49.12</v>
      </c>
      <c r="H4586" s="16">
        <f>TRUNC(TRUNC(F4586,8)*G4586,2)</f>
        <v>1.59</v>
      </c>
    </row>
    <row r="4587" spans="1:8" ht="45.95" customHeight="1" x14ac:dyDescent="0.25">
      <c r="A4587" s="13" t="s">
        <v>4139</v>
      </c>
      <c r="B4587" s="14" t="s">
        <v>4140</v>
      </c>
      <c r="C4587" s="66" t="s">
        <v>17</v>
      </c>
      <c r="D4587" s="66"/>
      <c r="E4587" s="13" t="s">
        <v>3868</v>
      </c>
      <c r="F4587" s="15">
        <v>0.3972</v>
      </c>
      <c r="G4587" s="16">
        <v>79.12</v>
      </c>
      <c r="H4587" s="16">
        <f>TRUNC(TRUNC(F4587,8)*G4587,2)</f>
        <v>31.42</v>
      </c>
    </row>
    <row r="4588" spans="1:8" ht="45.95" customHeight="1" x14ac:dyDescent="0.25">
      <c r="A4588" s="13" t="s">
        <v>4141</v>
      </c>
      <c r="B4588" s="14" t="s">
        <v>4142</v>
      </c>
      <c r="C4588" s="66" t="s">
        <v>17</v>
      </c>
      <c r="D4588" s="66"/>
      <c r="E4588" s="13" t="s">
        <v>3829</v>
      </c>
      <c r="F4588" s="15">
        <v>7.9399999999999998E-2</v>
      </c>
      <c r="G4588" s="16">
        <v>164.77</v>
      </c>
      <c r="H4588" s="16">
        <f>TRUNC(TRUNC(F4588,8)*G4588,2)</f>
        <v>13.08</v>
      </c>
    </row>
    <row r="4589" spans="1:8" ht="18" customHeight="1" x14ac:dyDescent="0.25">
      <c r="A4589" s="8"/>
      <c r="B4589" s="8"/>
      <c r="C4589" s="8"/>
      <c r="D4589" s="8"/>
      <c r="E4589" s="8"/>
      <c r="F4589" s="67" t="s">
        <v>3871</v>
      </c>
      <c r="G4589" s="67"/>
      <c r="H4589" s="17">
        <f>SUM(H4585:H4588)</f>
        <v>47.34</v>
      </c>
    </row>
    <row r="4590" spans="1:8" ht="15" customHeight="1" x14ac:dyDescent="0.25">
      <c r="A4590" s="64" t="s">
        <v>3887</v>
      </c>
      <c r="B4590" s="64"/>
      <c r="C4590" s="65" t="s">
        <v>3</v>
      </c>
      <c r="D4590" s="65"/>
      <c r="E4590" s="12" t="s">
        <v>4</v>
      </c>
      <c r="F4590" s="12" t="s">
        <v>3725</v>
      </c>
      <c r="G4590" s="12" t="s">
        <v>3726</v>
      </c>
      <c r="H4590" s="12" t="s">
        <v>3727</v>
      </c>
    </row>
    <row r="4591" spans="1:8" ht="21" customHeight="1" x14ac:dyDescent="0.25">
      <c r="A4591" s="13" t="s">
        <v>4173</v>
      </c>
      <c r="B4591" s="14" t="s">
        <v>4174</v>
      </c>
      <c r="C4591" s="66" t="s">
        <v>17</v>
      </c>
      <c r="D4591" s="66"/>
      <c r="E4591" s="13" t="s">
        <v>76</v>
      </c>
      <c r="F4591" s="15">
        <v>1.1000000000000001</v>
      </c>
      <c r="G4591" s="16">
        <v>134.02000000000001</v>
      </c>
      <c r="H4591" s="16">
        <f>TRUNC(TRUNC(F4591,8)*G4591,2)</f>
        <v>147.41999999999999</v>
      </c>
    </row>
    <row r="4592" spans="1:8" ht="15" customHeight="1" x14ac:dyDescent="0.25">
      <c r="A4592" s="8"/>
      <c r="B4592" s="8"/>
      <c r="C4592" s="8"/>
      <c r="D4592" s="8"/>
      <c r="E4592" s="8"/>
      <c r="F4592" s="67" t="s">
        <v>3896</v>
      </c>
      <c r="G4592" s="67"/>
      <c r="H4592" s="17">
        <f>SUM(H4591:H4591)</f>
        <v>147.41999999999999</v>
      </c>
    </row>
    <row r="4593" spans="1:8" ht="15" customHeight="1" x14ac:dyDescent="0.25">
      <c r="A4593" s="64" t="s">
        <v>3872</v>
      </c>
      <c r="B4593" s="64"/>
      <c r="C4593" s="65" t="s">
        <v>3</v>
      </c>
      <c r="D4593" s="65"/>
      <c r="E4593" s="12" t="s">
        <v>4</v>
      </c>
      <c r="F4593" s="12" t="s">
        <v>3725</v>
      </c>
      <c r="G4593" s="12" t="s">
        <v>3726</v>
      </c>
      <c r="H4593" s="12" t="s">
        <v>3727</v>
      </c>
    </row>
    <row r="4594" spans="1:8" ht="15" customHeight="1" x14ac:dyDescent="0.25">
      <c r="A4594" s="13" t="s">
        <v>3948</v>
      </c>
      <c r="B4594" s="14" t="s">
        <v>3949</v>
      </c>
      <c r="C4594" s="66" t="s">
        <v>17</v>
      </c>
      <c r="D4594" s="66"/>
      <c r="E4594" s="13" t="s">
        <v>25</v>
      </c>
      <c r="F4594" s="15">
        <v>0.57199999999999995</v>
      </c>
      <c r="G4594" s="16">
        <v>33.520000000000003</v>
      </c>
      <c r="H4594" s="16">
        <f>TRUNC(TRUNC(F4594,8)*G4594,2)</f>
        <v>19.170000000000002</v>
      </c>
    </row>
    <row r="4595" spans="1:8" ht="15" customHeight="1" x14ac:dyDescent="0.25">
      <c r="A4595" s="13" t="s">
        <v>3899</v>
      </c>
      <c r="B4595" s="14" t="s">
        <v>3900</v>
      </c>
      <c r="C4595" s="66" t="s">
        <v>17</v>
      </c>
      <c r="D4595" s="66"/>
      <c r="E4595" s="13" t="s">
        <v>25</v>
      </c>
      <c r="F4595" s="15">
        <v>0.8579</v>
      </c>
      <c r="G4595" s="16">
        <v>24.37</v>
      </c>
      <c r="H4595" s="16">
        <f>TRUNC(TRUNC(F4595,8)*G4595,2)</f>
        <v>20.9</v>
      </c>
    </row>
    <row r="4596" spans="1:8" ht="18" customHeight="1" x14ac:dyDescent="0.25">
      <c r="A4596" s="8"/>
      <c r="B4596" s="8"/>
      <c r="C4596" s="8"/>
      <c r="D4596" s="8"/>
      <c r="E4596" s="8"/>
      <c r="F4596" s="67" t="s">
        <v>3875</v>
      </c>
      <c r="G4596" s="67"/>
      <c r="H4596" s="17">
        <f>SUM(H4594:H4595)</f>
        <v>40.07</v>
      </c>
    </row>
    <row r="4597" spans="1:8" ht="15" customHeight="1" x14ac:dyDescent="0.25">
      <c r="A4597" s="8"/>
      <c r="B4597" s="8"/>
      <c r="C4597" s="8"/>
      <c r="D4597" s="8"/>
      <c r="E4597" s="8"/>
      <c r="F4597" s="68" t="s">
        <v>3745</v>
      </c>
      <c r="G4597" s="68"/>
      <c r="H4597" s="4">
        <f>ROUND(SUM(H4589,H4592,H4596),2)</f>
        <v>234.83</v>
      </c>
    </row>
    <row r="4598" spans="1:8" ht="9.9499999999999993" customHeight="1" x14ac:dyDescent="0.25">
      <c r="A4598" s="8"/>
      <c r="B4598" s="8"/>
      <c r="C4598" s="8"/>
      <c r="D4598" s="8"/>
      <c r="E4598" s="8"/>
      <c r="F4598" s="62"/>
      <c r="G4598" s="62"/>
      <c r="H4598" s="62"/>
    </row>
    <row r="4599" spans="1:8" ht="20.100000000000001" customHeight="1" x14ac:dyDescent="0.25">
      <c r="A4599" s="63" t="s">
        <v>7791</v>
      </c>
      <c r="B4599" s="63"/>
      <c r="C4599" s="63"/>
      <c r="D4599" s="63"/>
      <c r="E4599" s="63"/>
      <c r="F4599" s="63"/>
      <c r="G4599" s="63"/>
      <c r="H4599" s="63"/>
    </row>
    <row r="4600" spans="1:8" ht="15" customHeight="1" x14ac:dyDescent="0.25">
      <c r="A4600" s="64" t="s">
        <v>3865</v>
      </c>
      <c r="B4600" s="64"/>
      <c r="C4600" s="65" t="s">
        <v>3</v>
      </c>
      <c r="D4600" s="65"/>
      <c r="E4600" s="12" t="s">
        <v>4</v>
      </c>
      <c r="F4600" s="12" t="s">
        <v>3725</v>
      </c>
      <c r="G4600" s="12" t="s">
        <v>3726</v>
      </c>
      <c r="H4600" s="12" t="s">
        <v>3727</v>
      </c>
    </row>
    <row r="4601" spans="1:8" ht="29.1" customHeight="1" x14ac:dyDescent="0.25">
      <c r="A4601" s="13" t="s">
        <v>7788</v>
      </c>
      <c r="B4601" s="14" t="s">
        <v>7789</v>
      </c>
      <c r="C4601" s="66" t="s">
        <v>17</v>
      </c>
      <c r="D4601" s="66"/>
      <c r="E4601" s="13" t="s">
        <v>3868</v>
      </c>
      <c r="F4601" s="15">
        <v>3.5999999999999999E-3</v>
      </c>
      <c r="G4601" s="16">
        <v>41.71</v>
      </c>
      <c r="H4601" s="16">
        <f>TRUNC(TRUNC(F4601,8)*G4601,2)</f>
        <v>0.15</v>
      </c>
    </row>
    <row r="4602" spans="1:8" ht="29.1" customHeight="1" x14ac:dyDescent="0.25">
      <c r="A4602" s="13" t="s">
        <v>4256</v>
      </c>
      <c r="B4602" s="14" t="s">
        <v>4257</v>
      </c>
      <c r="C4602" s="66" t="s">
        <v>17</v>
      </c>
      <c r="D4602" s="66"/>
      <c r="E4602" s="13" t="s">
        <v>3829</v>
      </c>
      <c r="F4602" s="15">
        <v>3.5999999999999999E-3</v>
      </c>
      <c r="G4602" s="16">
        <v>49.12</v>
      </c>
      <c r="H4602" s="16">
        <f>TRUNC(TRUNC(F4602,8)*G4602,2)</f>
        <v>0.17</v>
      </c>
    </row>
    <row r="4603" spans="1:8" ht="18" customHeight="1" x14ac:dyDescent="0.25">
      <c r="A4603" s="8"/>
      <c r="B4603" s="8"/>
      <c r="C4603" s="8"/>
      <c r="D4603" s="8"/>
      <c r="E4603" s="8"/>
      <c r="F4603" s="67" t="s">
        <v>3871</v>
      </c>
      <c r="G4603" s="67"/>
      <c r="H4603" s="17">
        <f>SUM(H4601:H4602)</f>
        <v>0.32</v>
      </c>
    </row>
    <row r="4604" spans="1:8" ht="15" customHeight="1" x14ac:dyDescent="0.25">
      <c r="A4604" s="64" t="s">
        <v>3872</v>
      </c>
      <c r="B4604" s="64"/>
      <c r="C4604" s="65" t="s">
        <v>3</v>
      </c>
      <c r="D4604" s="65"/>
      <c r="E4604" s="12" t="s">
        <v>4</v>
      </c>
      <c r="F4604" s="12" t="s">
        <v>3725</v>
      </c>
      <c r="G4604" s="12" t="s">
        <v>3726</v>
      </c>
      <c r="H4604" s="12" t="s">
        <v>3727</v>
      </c>
    </row>
    <row r="4605" spans="1:8" ht="15" customHeight="1" x14ac:dyDescent="0.25">
      <c r="A4605" s="13" t="s">
        <v>3948</v>
      </c>
      <c r="B4605" s="14" t="s">
        <v>3949</v>
      </c>
      <c r="C4605" s="66" t="s">
        <v>17</v>
      </c>
      <c r="D4605" s="66"/>
      <c r="E4605" s="13" t="s">
        <v>25</v>
      </c>
      <c r="F4605" s="15">
        <v>0.10199999999999999</v>
      </c>
      <c r="G4605" s="16">
        <v>33.520000000000003</v>
      </c>
      <c r="H4605" s="16">
        <f>TRUNC(TRUNC(F4605,8)*G4605,2)</f>
        <v>3.41</v>
      </c>
    </row>
    <row r="4606" spans="1:8" ht="15" customHeight="1" x14ac:dyDescent="0.25">
      <c r="A4606" s="13" t="s">
        <v>3899</v>
      </c>
      <c r="B4606" s="14" t="s">
        <v>3900</v>
      </c>
      <c r="C4606" s="66" t="s">
        <v>17</v>
      </c>
      <c r="D4606" s="66"/>
      <c r="E4606" s="13" t="s">
        <v>25</v>
      </c>
      <c r="F4606" s="15">
        <v>0.15310000000000001</v>
      </c>
      <c r="G4606" s="16">
        <v>24.37</v>
      </c>
      <c r="H4606" s="16">
        <f>TRUNC(TRUNC(F4606,8)*G4606,2)</f>
        <v>3.73</v>
      </c>
    </row>
    <row r="4607" spans="1:8" ht="18" customHeight="1" x14ac:dyDescent="0.25">
      <c r="A4607" s="8"/>
      <c r="B4607" s="8"/>
      <c r="C4607" s="8"/>
      <c r="D4607" s="8"/>
      <c r="E4607" s="8"/>
      <c r="F4607" s="67" t="s">
        <v>3875</v>
      </c>
      <c r="G4607" s="67"/>
      <c r="H4607" s="17">
        <f>SUM(H4605:H4606)</f>
        <v>7.1400000000000006</v>
      </c>
    </row>
    <row r="4608" spans="1:8" ht="15" customHeight="1" x14ac:dyDescent="0.25">
      <c r="A4608" s="8"/>
      <c r="B4608" s="8"/>
      <c r="C4608" s="8"/>
      <c r="D4608" s="8"/>
      <c r="E4608" s="8"/>
      <c r="F4608" s="68" t="s">
        <v>3745</v>
      </c>
      <c r="G4608" s="68"/>
      <c r="H4608" s="4">
        <f>ROUND(SUM(H4603,H4607),2)</f>
        <v>7.46</v>
      </c>
    </row>
    <row r="4609" spans="1:8" ht="9.9499999999999993" customHeight="1" x14ac:dyDescent="0.25">
      <c r="A4609" s="8"/>
      <c r="B4609" s="8"/>
      <c r="C4609" s="8"/>
      <c r="D4609" s="8"/>
      <c r="E4609" s="8"/>
      <c r="F4609" s="62"/>
      <c r="G4609" s="62"/>
      <c r="H4609" s="62"/>
    </row>
    <row r="4610" spans="1:8" ht="20.100000000000001" customHeight="1" x14ac:dyDescent="0.25">
      <c r="A4610" s="63" t="s">
        <v>7792</v>
      </c>
      <c r="B4610" s="63"/>
      <c r="C4610" s="63"/>
      <c r="D4610" s="63"/>
      <c r="E4610" s="63"/>
      <c r="F4610" s="63"/>
      <c r="G4610" s="63"/>
      <c r="H4610" s="63"/>
    </row>
    <row r="4611" spans="1:8" ht="15" customHeight="1" x14ac:dyDescent="0.25">
      <c r="A4611" s="64" t="s">
        <v>3865</v>
      </c>
      <c r="B4611" s="64"/>
      <c r="C4611" s="65" t="s">
        <v>3</v>
      </c>
      <c r="D4611" s="65"/>
      <c r="E4611" s="12" t="s">
        <v>4</v>
      </c>
      <c r="F4611" s="12" t="s">
        <v>3725</v>
      </c>
      <c r="G4611" s="12" t="s">
        <v>3726</v>
      </c>
      <c r="H4611" s="12" t="s">
        <v>3727</v>
      </c>
    </row>
    <row r="4612" spans="1:8" ht="29.1" customHeight="1" x14ac:dyDescent="0.25">
      <c r="A4612" s="13" t="s">
        <v>7788</v>
      </c>
      <c r="B4612" s="14" t="s">
        <v>7789</v>
      </c>
      <c r="C4612" s="66" t="s">
        <v>17</v>
      </c>
      <c r="D4612" s="66"/>
      <c r="E4612" s="13" t="s">
        <v>3868</v>
      </c>
      <c r="F4612" s="15">
        <v>6.6600000000000006E-2</v>
      </c>
      <c r="G4612" s="16">
        <v>41.71</v>
      </c>
      <c r="H4612" s="16">
        <f>TRUNC(TRUNC(F4612,8)*G4612,2)</f>
        <v>2.77</v>
      </c>
    </row>
    <row r="4613" spans="1:8" ht="29.1" customHeight="1" x14ac:dyDescent="0.25">
      <c r="A4613" s="13" t="s">
        <v>4256</v>
      </c>
      <c r="B4613" s="14" t="s">
        <v>4257</v>
      </c>
      <c r="C4613" s="66" t="s">
        <v>17</v>
      </c>
      <c r="D4613" s="66"/>
      <c r="E4613" s="13" t="s">
        <v>3829</v>
      </c>
      <c r="F4613" s="15">
        <v>7.1800000000000003E-2</v>
      </c>
      <c r="G4613" s="16">
        <v>49.12</v>
      </c>
      <c r="H4613" s="16">
        <f>TRUNC(TRUNC(F4613,8)*G4613,2)</f>
        <v>3.52</v>
      </c>
    </row>
    <row r="4614" spans="1:8" ht="18" customHeight="1" x14ac:dyDescent="0.25">
      <c r="A4614" s="8"/>
      <c r="B4614" s="8"/>
      <c r="C4614" s="8"/>
      <c r="D4614" s="8"/>
      <c r="E4614" s="8"/>
      <c r="F4614" s="67" t="s">
        <v>3871</v>
      </c>
      <c r="G4614" s="67"/>
      <c r="H4614" s="17">
        <f>SUM(H4612:H4613)</f>
        <v>6.29</v>
      </c>
    </row>
    <row r="4615" spans="1:8" ht="15" customHeight="1" x14ac:dyDescent="0.25">
      <c r="A4615" s="64" t="s">
        <v>3887</v>
      </c>
      <c r="B4615" s="64"/>
      <c r="C4615" s="65" t="s">
        <v>3</v>
      </c>
      <c r="D4615" s="65"/>
      <c r="E4615" s="12" t="s">
        <v>4</v>
      </c>
      <c r="F4615" s="12" t="s">
        <v>3725</v>
      </c>
      <c r="G4615" s="12" t="s">
        <v>3726</v>
      </c>
      <c r="H4615" s="12" t="s">
        <v>3727</v>
      </c>
    </row>
    <row r="4616" spans="1:8" ht="21" customHeight="1" x14ac:dyDescent="0.25">
      <c r="A4616" s="13" t="s">
        <v>4664</v>
      </c>
      <c r="B4616" s="14" t="s">
        <v>4665</v>
      </c>
      <c r="C4616" s="66" t="s">
        <v>17</v>
      </c>
      <c r="D4616" s="66"/>
      <c r="E4616" s="13" t="s">
        <v>76</v>
      </c>
      <c r="F4616" s="15">
        <v>1.1000000000000001</v>
      </c>
      <c r="G4616" s="16">
        <v>139.88999999999999</v>
      </c>
      <c r="H4616" s="16">
        <f>TRUNC(TRUNC(F4616,8)*G4616,2)</f>
        <v>153.87</v>
      </c>
    </row>
    <row r="4617" spans="1:8" ht="15" customHeight="1" x14ac:dyDescent="0.25">
      <c r="A4617" s="8"/>
      <c r="B4617" s="8"/>
      <c r="C4617" s="8"/>
      <c r="D4617" s="8"/>
      <c r="E4617" s="8"/>
      <c r="F4617" s="67" t="s">
        <v>3896</v>
      </c>
      <c r="G4617" s="67"/>
      <c r="H4617" s="17">
        <f>SUM(H4616:H4616)</f>
        <v>153.87</v>
      </c>
    </row>
    <row r="4618" spans="1:8" ht="15" customHeight="1" x14ac:dyDescent="0.25">
      <c r="A4618" s="64" t="s">
        <v>3872</v>
      </c>
      <c r="B4618" s="64"/>
      <c r="C4618" s="65" t="s">
        <v>3</v>
      </c>
      <c r="D4618" s="65"/>
      <c r="E4618" s="12" t="s">
        <v>4</v>
      </c>
      <c r="F4618" s="12" t="s">
        <v>3725</v>
      </c>
      <c r="G4618" s="12" t="s">
        <v>3726</v>
      </c>
      <c r="H4618" s="12" t="s">
        <v>3727</v>
      </c>
    </row>
    <row r="4619" spans="1:8" ht="15" customHeight="1" x14ac:dyDescent="0.25">
      <c r="A4619" s="13" t="s">
        <v>3948</v>
      </c>
      <c r="B4619" s="14" t="s">
        <v>3949</v>
      </c>
      <c r="C4619" s="66" t="s">
        <v>17</v>
      </c>
      <c r="D4619" s="66"/>
      <c r="E4619" s="13" t="s">
        <v>25</v>
      </c>
      <c r="F4619" s="15">
        <v>2.0219</v>
      </c>
      <c r="G4619" s="16">
        <v>33.520000000000003</v>
      </c>
      <c r="H4619" s="16">
        <f>TRUNC(TRUNC(F4619,8)*G4619,2)</f>
        <v>67.77</v>
      </c>
    </row>
    <row r="4620" spans="1:8" ht="15" customHeight="1" x14ac:dyDescent="0.25">
      <c r="A4620" s="13" t="s">
        <v>3899</v>
      </c>
      <c r="B4620" s="14" t="s">
        <v>3900</v>
      </c>
      <c r="C4620" s="66" t="s">
        <v>17</v>
      </c>
      <c r="D4620" s="66"/>
      <c r="E4620" s="13" t="s">
        <v>25</v>
      </c>
      <c r="F4620" s="15">
        <v>3.0329000000000002</v>
      </c>
      <c r="G4620" s="16">
        <v>24.37</v>
      </c>
      <c r="H4620" s="16">
        <f>TRUNC(TRUNC(F4620,8)*G4620,2)</f>
        <v>73.91</v>
      </c>
    </row>
    <row r="4621" spans="1:8" ht="18" customHeight="1" x14ac:dyDescent="0.25">
      <c r="A4621" s="8"/>
      <c r="B4621" s="8"/>
      <c r="C4621" s="8"/>
      <c r="D4621" s="8"/>
      <c r="E4621" s="8"/>
      <c r="F4621" s="67" t="s">
        <v>3875</v>
      </c>
      <c r="G4621" s="67"/>
      <c r="H4621" s="17">
        <f>SUM(H4619:H4620)</f>
        <v>141.68</v>
      </c>
    </row>
    <row r="4622" spans="1:8" ht="15" customHeight="1" x14ac:dyDescent="0.25">
      <c r="A4622" s="8"/>
      <c r="B4622" s="8"/>
      <c r="C4622" s="8"/>
      <c r="D4622" s="8"/>
      <c r="E4622" s="8"/>
      <c r="F4622" s="68" t="s">
        <v>3745</v>
      </c>
      <c r="G4622" s="68"/>
      <c r="H4622" s="4">
        <f>ROUND(SUM(H4614,H4617,H4621),2)</f>
        <v>301.83999999999997</v>
      </c>
    </row>
    <row r="4623" spans="1:8" ht="9.9499999999999993" customHeight="1" x14ac:dyDescent="0.25">
      <c r="A4623" s="8"/>
      <c r="B4623" s="8"/>
      <c r="C4623" s="8"/>
      <c r="D4623" s="8"/>
      <c r="E4623" s="8"/>
      <c r="F4623" s="62"/>
      <c r="G4623" s="62"/>
      <c r="H4623" s="62"/>
    </row>
    <row r="4624" spans="1:8" ht="20.100000000000001" customHeight="1" x14ac:dyDescent="0.25">
      <c r="A4624" s="63" t="s">
        <v>7793</v>
      </c>
      <c r="B4624" s="63"/>
      <c r="C4624" s="63"/>
      <c r="D4624" s="63"/>
      <c r="E4624" s="63"/>
      <c r="F4624" s="63"/>
      <c r="G4624" s="63"/>
      <c r="H4624" s="63"/>
    </row>
    <row r="4625" spans="1:8" ht="15" customHeight="1" x14ac:dyDescent="0.25">
      <c r="A4625" s="64" t="s">
        <v>3865</v>
      </c>
      <c r="B4625" s="64"/>
      <c r="C4625" s="65" t="s">
        <v>3</v>
      </c>
      <c r="D4625" s="65"/>
      <c r="E4625" s="12" t="s">
        <v>4</v>
      </c>
      <c r="F4625" s="12" t="s">
        <v>3725</v>
      </c>
      <c r="G4625" s="12" t="s">
        <v>3726</v>
      </c>
      <c r="H4625" s="12" t="s">
        <v>3727</v>
      </c>
    </row>
    <row r="4626" spans="1:8" ht="29.1" customHeight="1" x14ac:dyDescent="0.25">
      <c r="A4626" s="13" t="s">
        <v>7788</v>
      </c>
      <c r="B4626" s="14" t="s">
        <v>7789</v>
      </c>
      <c r="C4626" s="66" t="s">
        <v>17</v>
      </c>
      <c r="D4626" s="66"/>
      <c r="E4626" s="13" t="s">
        <v>3868</v>
      </c>
      <c r="F4626" s="15">
        <v>6.6600000000000006E-2</v>
      </c>
      <c r="G4626" s="16">
        <v>41.71</v>
      </c>
      <c r="H4626" s="16">
        <f>TRUNC(TRUNC(F4626,8)*G4626,2)</f>
        <v>2.77</v>
      </c>
    </row>
    <row r="4627" spans="1:8" ht="29.1" customHeight="1" x14ac:dyDescent="0.25">
      <c r="A4627" s="13" t="s">
        <v>4256</v>
      </c>
      <c r="B4627" s="14" t="s">
        <v>4257</v>
      </c>
      <c r="C4627" s="66" t="s">
        <v>17</v>
      </c>
      <c r="D4627" s="66"/>
      <c r="E4627" s="13" t="s">
        <v>3829</v>
      </c>
      <c r="F4627" s="15">
        <v>7.1800000000000003E-2</v>
      </c>
      <c r="G4627" s="16">
        <v>49.12</v>
      </c>
      <c r="H4627" s="16">
        <f>TRUNC(TRUNC(F4627,8)*G4627,2)</f>
        <v>3.52</v>
      </c>
    </row>
    <row r="4628" spans="1:8" ht="18" customHeight="1" x14ac:dyDescent="0.25">
      <c r="A4628" s="8"/>
      <c r="B4628" s="8"/>
      <c r="C4628" s="8"/>
      <c r="D4628" s="8"/>
      <c r="E4628" s="8"/>
      <c r="F4628" s="67" t="s">
        <v>3871</v>
      </c>
      <c r="G4628" s="67"/>
      <c r="H4628" s="17">
        <f>SUM(H4626:H4627)</f>
        <v>6.29</v>
      </c>
    </row>
    <row r="4629" spans="1:8" ht="15" customHeight="1" x14ac:dyDescent="0.25">
      <c r="A4629" s="64" t="s">
        <v>3887</v>
      </c>
      <c r="B4629" s="64"/>
      <c r="C4629" s="65" t="s">
        <v>3</v>
      </c>
      <c r="D4629" s="65"/>
      <c r="E4629" s="12" t="s">
        <v>4</v>
      </c>
      <c r="F4629" s="12" t="s">
        <v>3725</v>
      </c>
      <c r="G4629" s="12" t="s">
        <v>3726</v>
      </c>
      <c r="H4629" s="12" t="s">
        <v>3727</v>
      </c>
    </row>
    <row r="4630" spans="1:8" ht="21" customHeight="1" x14ac:dyDescent="0.25">
      <c r="A4630" s="13" t="s">
        <v>4173</v>
      </c>
      <c r="B4630" s="14" t="s">
        <v>4174</v>
      </c>
      <c r="C4630" s="66" t="s">
        <v>17</v>
      </c>
      <c r="D4630" s="66"/>
      <c r="E4630" s="13" t="s">
        <v>76</v>
      </c>
      <c r="F4630" s="15">
        <v>1.1000000000000001</v>
      </c>
      <c r="G4630" s="16">
        <v>134.02000000000001</v>
      </c>
      <c r="H4630" s="16">
        <f>TRUNC(TRUNC(F4630,8)*G4630,2)</f>
        <v>147.41999999999999</v>
      </c>
    </row>
    <row r="4631" spans="1:8" ht="15" customHeight="1" x14ac:dyDescent="0.25">
      <c r="A4631" s="8"/>
      <c r="B4631" s="8"/>
      <c r="C4631" s="8"/>
      <c r="D4631" s="8"/>
      <c r="E4631" s="8"/>
      <c r="F4631" s="67" t="s">
        <v>3896</v>
      </c>
      <c r="G4631" s="67"/>
      <c r="H4631" s="17">
        <f>SUM(H4630:H4630)</f>
        <v>147.41999999999999</v>
      </c>
    </row>
    <row r="4632" spans="1:8" ht="15" customHeight="1" x14ac:dyDescent="0.25">
      <c r="A4632" s="64" t="s">
        <v>3872</v>
      </c>
      <c r="B4632" s="64"/>
      <c r="C4632" s="65" t="s">
        <v>3</v>
      </c>
      <c r="D4632" s="65"/>
      <c r="E4632" s="12" t="s">
        <v>4</v>
      </c>
      <c r="F4632" s="12" t="s">
        <v>3725</v>
      </c>
      <c r="G4632" s="12" t="s">
        <v>3726</v>
      </c>
      <c r="H4632" s="12" t="s">
        <v>3727</v>
      </c>
    </row>
    <row r="4633" spans="1:8" ht="15" customHeight="1" x14ac:dyDescent="0.25">
      <c r="A4633" s="13" t="s">
        <v>3948</v>
      </c>
      <c r="B4633" s="14" t="s">
        <v>3949</v>
      </c>
      <c r="C4633" s="66" t="s">
        <v>17</v>
      </c>
      <c r="D4633" s="66"/>
      <c r="E4633" s="13" t="s">
        <v>25</v>
      </c>
      <c r="F4633" s="15">
        <v>2.4937999999999998</v>
      </c>
      <c r="G4633" s="16">
        <v>33.520000000000003</v>
      </c>
      <c r="H4633" s="16">
        <f>TRUNC(TRUNC(F4633,8)*G4633,2)</f>
        <v>83.59</v>
      </c>
    </row>
    <row r="4634" spans="1:8" ht="15" customHeight="1" x14ac:dyDescent="0.25">
      <c r="A4634" s="13" t="s">
        <v>3899</v>
      </c>
      <c r="B4634" s="14" t="s">
        <v>3900</v>
      </c>
      <c r="C4634" s="66" t="s">
        <v>17</v>
      </c>
      <c r="D4634" s="66"/>
      <c r="E4634" s="13" t="s">
        <v>25</v>
      </c>
      <c r="F4634" s="15">
        <v>3.7406999999999999</v>
      </c>
      <c r="G4634" s="16">
        <v>24.37</v>
      </c>
      <c r="H4634" s="16">
        <f>TRUNC(TRUNC(F4634,8)*G4634,2)</f>
        <v>91.16</v>
      </c>
    </row>
    <row r="4635" spans="1:8" ht="18" customHeight="1" x14ac:dyDescent="0.25">
      <c r="A4635" s="8"/>
      <c r="B4635" s="8"/>
      <c r="C4635" s="8"/>
      <c r="D4635" s="8"/>
      <c r="E4635" s="8"/>
      <c r="F4635" s="67" t="s">
        <v>3875</v>
      </c>
      <c r="G4635" s="67"/>
      <c r="H4635" s="17">
        <f>SUM(H4633:H4634)</f>
        <v>174.75</v>
      </c>
    </row>
    <row r="4636" spans="1:8" ht="15" customHeight="1" x14ac:dyDescent="0.25">
      <c r="A4636" s="8"/>
      <c r="B4636" s="8"/>
      <c r="C4636" s="8"/>
      <c r="D4636" s="8"/>
      <c r="E4636" s="8"/>
      <c r="F4636" s="68" t="s">
        <v>3745</v>
      </c>
      <c r="G4636" s="68"/>
      <c r="H4636" s="4">
        <f>ROUND(SUM(H4628,H4631,H4635),2)</f>
        <v>328.46</v>
      </c>
    </row>
    <row r="4637" spans="1:8" ht="9.9499999999999993" customHeight="1" x14ac:dyDescent="0.25">
      <c r="A4637" s="8"/>
      <c r="B4637" s="8"/>
      <c r="C4637" s="8"/>
      <c r="D4637" s="8"/>
      <c r="E4637" s="8"/>
      <c r="F4637" s="62"/>
      <c r="G4637" s="62"/>
      <c r="H4637" s="62"/>
    </row>
    <row r="4638" spans="1:8" ht="20.100000000000001" customHeight="1" x14ac:dyDescent="0.25">
      <c r="A4638" s="63" t="s">
        <v>7794</v>
      </c>
      <c r="B4638" s="63"/>
      <c r="C4638" s="63"/>
      <c r="D4638" s="63"/>
      <c r="E4638" s="63"/>
      <c r="F4638" s="63"/>
      <c r="G4638" s="63"/>
      <c r="H4638" s="63"/>
    </row>
    <row r="4639" spans="1:8" ht="15" customHeight="1" x14ac:dyDescent="0.25">
      <c r="A4639" s="64" t="s">
        <v>3865</v>
      </c>
      <c r="B4639" s="64"/>
      <c r="C4639" s="65" t="s">
        <v>3</v>
      </c>
      <c r="D4639" s="65"/>
      <c r="E4639" s="12" t="s">
        <v>4</v>
      </c>
      <c r="F4639" s="12" t="s">
        <v>3725</v>
      </c>
      <c r="G4639" s="12" t="s">
        <v>3726</v>
      </c>
      <c r="H4639" s="12" t="s">
        <v>3727</v>
      </c>
    </row>
    <row r="4640" spans="1:8" ht="29.1" customHeight="1" x14ac:dyDescent="0.25">
      <c r="A4640" s="13" t="s">
        <v>7788</v>
      </c>
      <c r="B4640" s="14" t="s">
        <v>7789</v>
      </c>
      <c r="C4640" s="66" t="s">
        <v>17</v>
      </c>
      <c r="D4640" s="66"/>
      <c r="E4640" s="13" t="s">
        <v>3868</v>
      </c>
      <c r="F4640" s="15">
        <v>6.6600000000000006E-2</v>
      </c>
      <c r="G4640" s="16">
        <v>41.71</v>
      </c>
      <c r="H4640" s="16">
        <f>TRUNC(TRUNC(F4640,8)*G4640,2)</f>
        <v>2.77</v>
      </c>
    </row>
    <row r="4641" spans="1:8" ht="29.1" customHeight="1" x14ac:dyDescent="0.25">
      <c r="A4641" s="13" t="s">
        <v>4256</v>
      </c>
      <c r="B4641" s="14" t="s">
        <v>4257</v>
      </c>
      <c r="C4641" s="66" t="s">
        <v>17</v>
      </c>
      <c r="D4641" s="66"/>
      <c r="E4641" s="13" t="s">
        <v>3829</v>
      </c>
      <c r="F4641" s="15">
        <v>7.1800000000000003E-2</v>
      </c>
      <c r="G4641" s="16">
        <v>49.12</v>
      </c>
      <c r="H4641" s="16">
        <f>TRUNC(TRUNC(F4641,8)*G4641,2)</f>
        <v>3.52</v>
      </c>
    </row>
    <row r="4642" spans="1:8" ht="45.95" customHeight="1" x14ac:dyDescent="0.25">
      <c r="A4642" s="13" t="s">
        <v>4139</v>
      </c>
      <c r="B4642" s="14" t="s">
        <v>4140</v>
      </c>
      <c r="C4642" s="66" t="s">
        <v>17</v>
      </c>
      <c r="D4642" s="66"/>
      <c r="E4642" s="13" t="s">
        <v>3868</v>
      </c>
      <c r="F4642" s="15">
        <v>0.63980000000000004</v>
      </c>
      <c r="G4642" s="16">
        <v>79.12</v>
      </c>
      <c r="H4642" s="16">
        <f>TRUNC(TRUNC(F4642,8)*G4642,2)</f>
        <v>50.62</v>
      </c>
    </row>
    <row r="4643" spans="1:8" ht="45.95" customHeight="1" x14ac:dyDescent="0.25">
      <c r="A4643" s="13" t="s">
        <v>4141</v>
      </c>
      <c r="B4643" s="14" t="s">
        <v>4142</v>
      </c>
      <c r="C4643" s="66" t="s">
        <v>17</v>
      </c>
      <c r="D4643" s="66"/>
      <c r="E4643" s="13" t="s">
        <v>3829</v>
      </c>
      <c r="F4643" s="15">
        <v>0.128</v>
      </c>
      <c r="G4643" s="16">
        <v>164.77</v>
      </c>
      <c r="H4643" s="16">
        <f>TRUNC(TRUNC(F4643,8)*G4643,2)</f>
        <v>21.09</v>
      </c>
    </row>
    <row r="4644" spans="1:8" ht="18" customHeight="1" x14ac:dyDescent="0.25">
      <c r="A4644" s="8"/>
      <c r="B4644" s="8"/>
      <c r="C4644" s="8"/>
      <c r="D4644" s="8"/>
      <c r="E4644" s="8"/>
      <c r="F4644" s="67" t="s">
        <v>3871</v>
      </c>
      <c r="G4644" s="67"/>
      <c r="H4644" s="17">
        <f>SUM(H4640:H4643)</f>
        <v>78</v>
      </c>
    </row>
    <row r="4645" spans="1:8" ht="15" customHeight="1" x14ac:dyDescent="0.25">
      <c r="A4645" s="64" t="s">
        <v>3887</v>
      </c>
      <c r="B4645" s="64"/>
      <c r="C4645" s="65" t="s">
        <v>3</v>
      </c>
      <c r="D4645" s="65"/>
      <c r="E4645" s="12" t="s">
        <v>4</v>
      </c>
      <c r="F4645" s="12" t="s">
        <v>3725</v>
      </c>
      <c r="G4645" s="12" t="s">
        <v>3726</v>
      </c>
      <c r="H4645" s="12" t="s">
        <v>3727</v>
      </c>
    </row>
    <row r="4646" spans="1:8" ht="21" customHeight="1" x14ac:dyDescent="0.25">
      <c r="A4646" s="13" t="s">
        <v>4173</v>
      </c>
      <c r="B4646" s="14" t="s">
        <v>4174</v>
      </c>
      <c r="C4646" s="66" t="s">
        <v>17</v>
      </c>
      <c r="D4646" s="66"/>
      <c r="E4646" s="13" t="s">
        <v>76</v>
      </c>
      <c r="F4646" s="15">
        <v>1.1000000000000001</v>
      </c>
      <c r="G4646" s="16">
        <v>134.02000000000001</v>
      </c>
      <c r="H4646" s="16">
        <f>TRUNC(TRUNC(F4646,8)*G4646,2)</f>
        <v>147.41999999999999</v>
      </c>
    </row>
    <row r="4647" spans="1:8" ht="15" customHeight="1" x14ac:dyDescent="0.25">
      <c r="A4647" s="8"/>
      <c r="B4647" s="8"/>
      <c r="C4647" s="8"/>
      <c r="D4647" s="8"/>
      <c r="E4647" s="8"/>
      <c r="F4647" s="67" t="s">
        <v>3896</v>
      </c>
      <c r="G4647" s="67"/>
      <c r="H4647" s="17">
        <f>SUM(H4646:H4646)</f>
        <v>147.41999999999999</v>
      </c>
    </row>
    <row r="4648" spans="1:8" ht="15" customHeight="1" x14ac:dyDescent="0.25">
      <c r="A4648" s="64" t="s">
        <v>3872</v>
      </c>
      <c r="B4648" s="64"/>
      <c r="C4648" s="65" t="s">
        <v>3</v>
      </c>
      <c r="D4648" s="65"/>
      <c r="E4648" s="12" t="s">
        <v>4</v>
      </c>
      <c r="F4648" s="12" t="s">
        <v>3725</v>
      </c>
      <c r="G4648" s="12" t="s">
        <v>3726</v>
      </c>
      <c r="H4648" s="12" t="s">
        <v>3727</v>
      </c>
    </row>
    <row r="4649" spans="1:8" ht="15" customHeight="1" x14ac:dyDescent="0.25">
      <c r="A4649" s="13" t="s">
        <v>3948</v>
      </c>
      <c r="B4649" s="14" t="s">
        <v>3949</v>
      </c>
      <c r="C4649" s="66" t="s">
        <v>17</v>
      </c>
      <c r="D4649" s="66"/>
      <c r="E4649" s="13" t="s">
        <v>25</v>
      </c>
      <c r="F4649" s="15">
        <v>0.92130000000000001</v>
      </c>
      <c r="G4649" s="16">
        <v>33.520000000000003</v>
      </c>
      <c r="H4649" s="16">
        <f>TRUNC(TRUNC(F4649,8)*G4649,2)</f>
        <v>30.88</v>
      </c>
    </row>
    <row r="4650" spans="1:8" ht="15" customHeight="1" x14ac:dyDescent="0.25">
      <c r="A4650" s="13" t="s">
        <v>3899</v>
      </c>
      <c r="B4650" s="14" t="s">
        <v>3900</v>
      </c>
      <c r="C4650" s="66" t="s">
        <v>17</v>
      </c>
      <c r="D4650" s="66"/>
      <c r="E4650" s="13" t="s">
        <v>25</v>
      </c>
      <c r="F4650" s="15">
        <v>1.3818999999999999</v>
      </c>
      <c r="G4650" s="16">
        <v>24.37</v>
      </c>
      <c r="H4650" s="16">
        <f>TRUNC(TRUNC(F4650,8)*G4650,2)</f>
        <v>33.67</v>
      </c>
    </row>
    <row r="4651" spans="1:8" ht="18" customHeight="1" x14ac:dyDescent="0.25">
      <c r="A4651" s="8"/>
      <c r="B4651" s="8"/>
      <c r="C4651" s="8"/>
      <c r="D4651" s="8"/>
      <c r="E4651" s="8"/>
      <c r="F4651" s="67" t="s">
        <v>3875</v>
      </c>
      <c r="G4651" s="67"/>
      <c r="H4651" s="17">
        <f>SUM(H4649:H4650)</f>
        <v>64.55</v>
      </c>
    </row>
    <row r="4652" spans="1:8" ht="15" customHeight="1" x14ac:dyDescent="0.25">
      <c r="A4652" s="8"/>
      <c r="B4652" s="8"/>
      <c r="C4652" s="8"/>
      <c r="D4652" s="8"/>
      <c r="E4652" s="8"/>
      <c r="F4652" s="68" t="s">
        <v>3745</v>
      </c>
      <c r="G4652" s="68"/>
      <c r="H4652" s="4">
        <f>ROUND(SUM(H4644,H4647,H4651),2)</f>
        <v>289.97000000000003</v>
      </c>
    </row>
    <row r="4653" spans="1:8" ht="9.9499999999999993" customHeight="1" x14ac:dyDescent="0.25">
      <c r="A4653" s="8"/>
      <c r="B4653" s="8"/>
      <c r="C4653" s="8"/>
      <c r="D4653" s="8"/>
      <c r="E4653" s="8"/>
      <c r="F4653" s="62"/>
      <c r="G4653" s="62"/>
      <c r="H4653" s="62"/>
    </row>
    <row r="4654" spans="1:8" ht="20.100000000000001" customHeight="1" x14ac:dyDescent="0.25">
      <c r="A4654" s="63" t="s">
        <v>7795</v>
      </c>
      <c r="B4654" s="63"/>
      <c r="C4654" s="63"/>
      <c r="D4654" s="63"/>
      <c r="E4654" s="63"/>
      <c r="F4654" s="63"/>
      <c r="G4654" s="63"/>
      <c r="H4654" s="63"/>
    </row>
    <row r="4655" spans="1:8" ht="15" customHeight="1" x14ac:dyDescent="0.25">
      <c r="A4655" s="64" t="s">
        <v>3741</v>
      </c>
      <c r="B4655" s="64"/>
      <c r="C4655" s="65" t="s">
        <v>3</v>
      </c>
      <c r="D4655" s="65"/>
      <c r="E4655" s="12" t="s">
        <v>4</v>
      </c>
      <c r="F4655" s="12" t="s">
        <v>3725</v>
      </c>
      <c r="G4655" s="12" t="s">
        <v>3726</v>
      </c>
      <c r="H4655" s="12" t="s">
        <v>3727</v>
      </c>
    </row>
    <row r="4656" spans="1:8" ht="29.1" customHeight="1" x14ac:dyDescent="0.25">
      <c r="A4656" s="13" t="s">
        <v>7796</v>
      </c>
      <c r="B4656" s="14" t="s">
        <v>7797</v>
      </c>
      <c r="C4656" s="66" t="s">
        <v>17</v>
      </c>
      <c r="D4656" s="66"/>
      <c r="E4656" s="13" t="s">
        <v>25</v>
      </c>
      <c r="F4656" s="15">
        <v>1</v>
      </c>
      <c r="G4656" s="16">
        <v>5.85</v>
      </c>
      <c r="H4656" s="16">
        <f>TRUNC(TRUNC(F4656,8)*G4656,2)</f>
        <v>5.85</v>
      </c>
    </row>
    <row r="4657" spans="1:8" ht="29.1" customHeight="1" x14ac:dyDescent="0.25">
      <c r="A4657" s="13" t="s">
        <v>7798</v>
      </c>
      <c r="B4657" s="14" t="s">
        <v>7799</v>
      </c>
      <c r="C4657" s="66" t="s">
        <v>17</v>
      </c>
      <c r="D4657" s="66"/>
      <c r="E4657" s="13" t="s">
        <v>25</v>
      </c>
      <c r="F4657" s="15">
        <v>1</v>
      </c>
      <c r="G4657" s="16">
        <v>1.35</v>
      </c>
      <c r="H4657" s="16">
        <f>TRUNC(TRUNC(F4657,8)*G4657,2)</f>
        <v>1.35</v>
      </c>
    </row>
    <row r="4658" spans="1:8" ht="15" customHeight="1" x14ac:dyDescent="0.25">
      <c r="A4658" s="8"/>
      <c r="B4658" s="8"/>
      <c r="C4658" s="8"/>
      <c r="D4658" s="8"/>
      <c r="E4658" s="8"/>
      <c r="F4658" s="67" t="s">
        <v>3744</v>
      </c>
      <c r="G4658" s="67"/>
      <c r="H4658" s="17">
        <f>SUM(H4656:H4657)</f>
        <v>7.1999999999999993</v>
      </c>
    </row>
    <row r="4659" spans="1:8" ht="15" customHeight="1" x14ac:dyDescent="0.25">
      <c r="A4659" s="8"/>
      <c r="B4659" s="8"/>
      <c r="C4659" s="8"/>
      <c r="D4659" s="8"/>
      <c r="E4659" s="8"/>
      <c r="F4659" s="68" t="s">
        <v>3745</v>
      </c>
      <c r="G4659" s="68"/>
      <c r="H4659" s="4">
        <f>ROUND(SUM(H4658),2)</f>
        <v>7.2</v>
      </c>
    </row>
    <row r="4660" spans="1:8" ht="9.9499999999999993" customHeight="1" x14ac:dyDescent="0.25">
      <c r="A4660" s="8"/>
      <c r="B4660" s="8"/>
      <c r="C4660" s="8"/>
      <c r="D4660" s="8"/>
      <c r="E4660" s="8"/>
      <c r="F4660" s="62"/>
      <c r="G4660" s="62"/>
      <c r="H4660" s="62"/>
    </row>
    <row r="4661" spans="1:8" ht="20.100000000000001" customHeight="1" x14ac:dyDescent="0.25">
      <c r="A4661" s="63" t="s">
        <v>7800</v>
      </c>
      <c r="B4661" s="63"/>
      <c r="C4661" s="63"/>
      <c r="D4661" s="63"/>
      <c r="E4661" s="63"/>
      <c r="F4661" s="63"/>
      <c r="G4661" s="63"/>
      <c r="H4661" s="63"/>
    </row>
    <row r="4662" spans="1:8" ht="15" customHeight="1" x14ac:dyDescent="0.25">
      <c r="A4662" s="64" t="s">
        <v>3741</v>
      </c>
      <c r="B4662" s="64"/>
      <c r="C4662" s="65" t="s">
        <v>3</v>
      </c>
      <c r="D4662" s="65"/>
      <c r="E4662" s="12" t="s">
        <v>4</v>
      </c>
      <c r="F4662" s="12" t="s">
        <v>3725</v>
      </c>
      <c r="G4662" s="12" t="s">
        <v>3726</v>
      </c>
      <c r="H4662" s="12" t="s">
        <v>3727</v>
      </c>
    </row>
    <row r="4663" spans="1:8" ht="29.1" customHeight="1" x14ac:dyDescent="0.25">
      <c r="A4663" s="13" t="s">
        <v>7796</v>
      </c>
      <c r="B4663" s="14" t="s">
        <v>7797</v>
      </c>
      <c r="C4663" s="66" t="s">
        <v>17</v>
      </c>
      <c r="D4663" s="66"/>
      <c r="E4663" s="13" t="s">
        <v>25</v>
      </c>
      <c r="F4663" s="15">
        <v>1</v>
      </c>
      <c r="G4663" s="16">
        <v>5.85</v>
      </c>
      <c r="H4663" s="16">
        <f>TRUNC(TRUNC(F4663,8)*G4663,2)</f>
        <v>5.85</v>
      </c>
    </row>
    <row r="4664" spans="1:8" ht="29.1" customHeight="1" x14ac:dyDescent="0.25">
      <c r="A4664" s="13" t="s">
        <v>7798</v>
      </c>
      <c r="B4664" s="14" t="s">
        <v>7799</v>
      </c>
      <c r="C4664" s="66" t="s">
        <v>17</v>
      </c>
      <c r="D4664" s="66"/>
      <c r="E4664" s="13" t="s">
        <v>25</v>
      </c>
      <c r="F4664" s="15">
        <v>1</v>
      </c>
      <c r="G4664" s="16">
        <v>1.35</v>
      </c>
      <c r="H4664" s="16">
        <f>TRUNC(TRUNC(F4664,8)*G4664,2)</f>
        <v>1.35</v>
      </c>
    </row>
    <row r="4665" spans="1:8" ht="29.1" customHeight="1" x14ac:dyDescent="0.25">
      <c r="A4665" s="13" t="s">
        <v>7801</v>
      </c>
      <c r="B4665" s="14" t="s">
        <v>7802</v>
      </c>
      <c r="C4665" s="66" t="s">
        <v>17</v>
      </c>
      <c r="D4665" s="66"/>
      <c r="E4665" s="13" t="s">
        <v>25</v>
      </c>
      <c r="F4665" s="15">
        <v>1</v>
      </c>
      <c r="G4665" s="16">
        <v>7.32</v>
      </c>
      <c r="H4665" s="16">
        <f>TRUNC(TRUNC(F4665,8)*G4665,2)</f>
        <v>7.32</v>
      </c>
    </row>
    <row r="4666" spans="1:8" ht="29.1" customHeight="1" x14ac:dyDescent="0.25">
      <c r="A4666" s="13" t="s">
        <v>7803</v>
      </c>
      <c r="B4666" s="14" t="s">
        <v>7804</v>
      </c>
      <c r="C4666" s="66" t="s">
        <v>17</v>
      </c>
      <c r="D4666" s="66"/>
      <c r="E4666" s="13" t="s">
        <v>25</v>
      </c>
      <c r="F4666" s="15">
        <v>1</v>
      </c>
      <c r="G4666" s="16">
        <v>1.1499999999999999</v>
      </c>
      <c r="H4666" s="16">
        <f>TRUNC(TRUNC(F4666,8)*G4666,2)</f>
        <v>1.1499999999999999</v>
      </c>
    </row>
    <row r="4667" spans="1:8" ht="15" customHeight="1" x14ac:dyDescent="0.25">
      <c r="A4667" s="8"/>
      <c r="B4667" s="8"/>
      <c r="C4667" s="8"/>
      <c r="D4667" s="8"/>
      <c r="E4667" s="8"/>
      <c r="F4667" s="67" t="s">
        <v>3744</v>
      </c>
      <c r="G4667" s="67"/>
      <c r="H4667" s="17">
        <f>SUM(H4663:H4666)</f>
        <v>15.67</v>
      </c>
    </row>
    <row r="4668" spans="1:8" ht="15" customHeight="1" x14ac:dyDescent="0.25">
      <c r="A4668" s="8"/>
      <c r="B4668" s="8"/>
      <c r="C4668" s="8"/>
      <c r="D4668" s="8"/>
      <c r="E4668" s="8"/>
      <c r="F4668" s="68" t="s">
        <v>3745</v>
      </c>
      <c r="G4668" s="68"/>
      <c r="H4668" s="4">
        <f>ROUND(SUM(H4667),2)</f>
        <v>15.67</v>
      </c>
    </row>
    <row r="4669" spans="1:8" ht="9.9499999999999993" customHeight="1" x14ac:dyDescent="0.25">
      <c r="A4669" s="8"/>
      <c r="B4669" s="8"/>
      <c r="C4669" s="8"/>
      <c r="D4669" s="8"/>
      <c r="E4669" s="8"/>
      <c r="F4669" s="62"/>
      <c r="G4669" s="62"/>
      <c r="H4669" s="62"/>
    </row>
    <row r="4670" spans="1:8" ht="20.100000000000001" customHeight="1" x14ac:dyDescent="0.25">
      <c r="A4670" s="63" t="s">
        <v>7805</v>
      </c>
      <c r="B4670" s="63"/>
      <c r="C4670" s="63"/>
      <c r="D4670" s="63"/>
      <c r="E4670" s="63"/>
      <c r="F4670" s="63"/>
      <c r="G4670" s="63"/>
      <c r="H4670" s="63"/>
    </row>
    <row r="4671" spans="1:8" ht="15" customHeight="1" x14ac:dyDescent="0.25">
      <c r="A4671" s="64" t="s">
        <v>3825</v>
      </c>
      <c r="B4671" s="64"/>
      <c r="C4671" s="65" t="s">
        <v>3</v>
      </c>
      <c r="D4671" s="65"/>
      <c r="E4671" s="12" t="s">
        <v>4</v>
      </c>
      <c r="F4671" s="12" t="s">
        <v>3725</v>
      </c>
      <c r="G4671" s="12" t="s">
        <v>3726</v>
      </c>
      <c r="H4671" s="12" t="s">
        <v>3727</v>
      </c>
    </row>
    <row r="4672" spans="1:8" ht="29.1" customHeight="1" x14ac:dyDescent="0.25">
      <c r="A4672" s="13" t="s">
        <v>7806</v>
      </c>
      <c r="B4672" s="14" t="s">
        <v>7807</v>
      </c>
      <c r="C4672" s="66" t="s">
        <v>17</v>
      </c>
      <c r="D4672" s="66"/>
      <c r="E4672" s="13" t="s">
        <v>61</v>
      </c>
      <c r="F4672" s="15">
        <v>6.3999999999999997E-5</v>
      </c>
      <c r="G4672" s="16">
        <v>91554.48</v>
      </c>
      <c r="H4672" s="16">
        <f>TRUNC(TRUNC(F4672,8)*G4672,2)</f>
        <v>5.85</v>
      </c>
    </row>
    <row r="4673" spans="1:8" ht="15" customHeight="1" x14ac:dyDescent="0.25">
      <c r="A4673" s="8"/>
      <c r="B4673" s="8"/>
      <c r="C4673" s="8"/>
      <c r="D4673" s="8"/>
      <c r="E4673" s="8"/>
      <c r="F4673" s="67" t="s">
        <v>3830</v>
      </c>
      <c r="G4673" s="67"/>
      <c r="H4673" s="17">
        <f>SUM(H4672:H4672)</f>
        <v>5.85</v>
      </c>
    </row>
    <row r="4674" spans="1:8" ht="15" customHeight="1" x14ac:dyDescent="0.25">
      <c r="A4674" s="8"/>
      <c r="B4674" s="8"/>
      <c r="C4674" s="8"/>
      <c r="D4674" s="8"/>
      <c r="E4674" s="8"/>
      <c r="F4674" s="68" t="s">
        <v>3745</v>
      </c>
      <c r="G4674" s="68"/>
      <c r="H4674" s="4">
        <f>ROUND(SUM(H4673),2)</f>
        <v>5.85</v>
      </c>
    </row>
    <row r="4675" spans="1:8" ht="9.9499999999999993" customHeight="1" x14ac:dyDescent="0.25">
      <c r="A4675" s="8"/>
      <c r="B4675" s="8"/>
      <c r="C4675" s="8"/>
      <c r="D4675" s="8"/>
      <c r="E4675" s="8"/>
      <c r="F4675" s="62"/>
      <c r="G4675" s="62"/>
      <c r="H4675" s="62"/>
    </row>
    <row r="4676" spans="1:8" ht="20.100000000000001" customHeight="1" x14ac:dyDescent="0.25">
      <c r="A4676" s="63" t="s">
        <v>7808</v>
      </c>
      <c r="B4676" s="63"/>
      <c r="C4676" s="63"/>
      <c r="D4676" s="63"/>
      <c r="E4676" s="63"/>
      <c r="F4676" s="63"/>
      <c r="G4676" s="63"/>
      <c r="H4676" s="63"/>
    </row>
    <row r="4677" spans="1:8" ht="15" customHeight="1" x14ac:dyDescent="0.25">
      <c r="A4677" s="64" t="s">
        <v>3825</v>
      </c>
      <c r="B4677" s="64"/>
      <c r="C4677" s="65" t="s">
        <v>3</v>
      </c>
      <c r="D4677" s="65"/>
      <c r="E4677" s="12" t="s">
        <v>4</v>
      </c>
      <c r="F4677" s="12" t="s">
        <v>3725</v>
      </c>
      <c r="G4677" s="12" t="s">
        <v>3726</v>
      </c>
      <c r="H4677" s="12" t="s">
        <v>3727</v>
      </c>
    </row>
    <row r="4678" spans="1:8" ht="29.1" customHeight="1" x14ac:dyDescent="0.25">
      <c r="A4678" s="13" t="s">
        <v>7806</v>
      </c>
      <c r="B4678" s="14" t="s">
        <v>7807</v>
      </c>
      <c r="C4678" s="66" t="s">
        <v>17</v>
      </c>
      <c r="D4678" s="66"/>
      <c r="E4678" s="13" t="s">
        <v>61</v>
      </c>
      <c r="F4678" s="15">
        <v>1.4800000000000001E-5</v>
      </c>
      <c r="G4678" s="16">
        <v>91554.48</v>
      </c>
      <c r="H4678" s="16">
        <f>TRUNC(TRUNC(F4678,8)*G4678,2)</f>
        <v>1.35</v>
      </c>
    </row>
    <row r="4679" spans="1:8" ht="15" customHeight="1" x14ac:dyDescent="0.25">
      <c r="A4679" s="8"/>
      <c r="B4679" s="8"/>
      <c r="C4679" s="8"/>
      <c r="D4679" s="8"/>
      <c r="E4679" s="8"/>
      <c r="F4679" s="67" t="s">
        <v>3830</v>
      </c>
      <c r="G4679" s="67"/>
      <c r="H4679" s="17">
        <f>SUM(H4678:H4678)</f>
        <v>1.35</v>
      </c>
    </row>
    <row r="4680" spans="1:8" ht="15" customHeight="1" x14ac:dyDescent="0.25">
      <c r="A4680" s="8"/>
      <c r="B4680" s="8"/>
      <c r="C4680" s="8"/>
      <c r="D4680" s="8"/>
      <c r="E4680" s="8"/>
      <c r="F4680" s="68" t="s">
        <v>3745</v>
      </c>
      <c r="G4680" s="68"/>
      <c r="H4680" s="4">
        <f>ROUND(SUM(H4679),2)</f>
        <v>1.35</v>
      </c>
    </row>
    <row r="4681" spans="1:8" ht="9.9499999999999993" customHeight="1" x14ac:dyDescent="0.25">
      <c r="A4681" s="8"/>
      <c r="B4681" s="8"/>
      <c r="C4681" s="8"/>
      <c r="D4681" s="8"/>
      <c r="E4681" s="8"/>
      <c r="F4681" s="62"/>
      <c r="G4681" s="62"/>
      <c r="H4681" s="62"/>
    </row>
    <row r="4682" spans="1:8" ht="20.100000000000001" customHeight="1" x14ac:dyDescent="0.25">
      <c r="A4682" s="63" t="s">
        <v>7809</v>
      </c>
      <c r="B4682" s="63"/>
      <c r="C4682" s="63"/>
      <c r="D4682" s="63"/>
      <c r="E4682" s="63"/>
      <c r="F4682" s="63"/>
      <c r="G4682" s="63"/>
      <c r="H4682" s="63"/>
    </row>
    <row r="4683" spans="1:8" ht="15" customHeight="1" x14ac:dyDescent="0.25">
      <c r="A4683" s="64" t="s">
        <v>3825</v>
      </c>
      <c r="B4683" s="64"/>
      <c r="C4683" s="65" t="s">
        <v>3</v>
      </c>
      <c r="D4683" s="65"/>
      <c r="E4683" s="12" t="s">
        <v>4</v>
      </c>
      <c r="F4683" s="12" t="s">
        <v>3725</v>
      </c>
      <c r="G4683" s="12" t="s">
        <v>3726</v>
      </c>
      <c r="H4683" s="12" t="s">
        <v>3727</v>
      </c>
    </row>
    <row r="4684" spans="1:8" ht="29.1" customHeight="1" x14ac:dyDescent="0.25">
      <c r="A4684" s="13" t="s">
        <v>7806</v>
      </c>
      <c r="B4684" s="14" t="s">
        <v>7807</v>
      </c>
      <c r="C4684" s="66" t="s">
        <v>17</v>
      </c>
      <c r="D4684" s="66"/>
      <c r="E4684" s="13" t="s">
        <v>61</v>
      </c>
      <c r="F4684" s="15">
        <v>8.0000000000000007E-5</v>
      </c>
      <c r="G4684" s="16">
        <v>91554.48</v>
      </c>
      <c r="H4684" s="16">
        <f>TRUNC(TRUNC(F4684,8)*G4684,2)</f>
        <v>7.32</v>
      </c>
    </row>
    <row r="4685" spans="1:8" ht="15" customHeight="1" x14ac:dyDescent="0.25">
      <c r="A4685" s="8"/>
      <c r="B4685" s="8"/>
      <c r="C4685" s="8"/>
      <c r="D4685" s="8"/>
      <c r="E4685" s="8"/>
      <c r="F4685" s="67" t="s">
        <v>3830</v>
      </c>
      <c r="G4685" s="67"/>
      <c r="H4685" s="17">
        <f>SUM(H4684:H4684)</f>
        <v>7.32</v>
      </c>
    </row>
    <row r="4686" spans="1:8" ht="15" customHeight="1" x14ac:dyDescent="0.25">
      <c r="A4686" s="8"/>
      <c r="B4686" s="8"/>
      <c r="C4686" s="8"/>
      <c r="D4686" s="8"/>
      <c r="E4686" s="8"/>
      <c r="F4686" s="68" t="s">
        <v>3745</v>
      </c>
      <c r="G4686" s="68"/>
      <c r="H4686" s="4">
        <f>ROUND(SUM(H4685),2)</f>
        <v>7.32</v>
      </c>
    </row>
    <row r="4687" spans="1:8" ht="9.9499999999999993" customHeight="1" x14ac:dyDescent="0.25">
      <c r="A4687" s="8"/>
      <c r="B4687" s="8"/>
      <c r="C4687" s="8"/>
      <c r="D4687" s="8"/>
      <c r="E4687" s="8"/>
      <c r="F4687" s="62"/>
      <c r="G4687" s="62"/>
      <c r="H4687" s="62"/>
    </row>
    <row r="4688" spans="1:8" ht="20.100000000000001" customHeight="1" x14ac:dyDescent="0.25">
      <c r="A4688" s="63" t="s">
        <v>7810</v>
      </c>
      <c r="B4688" s="63"/>
      <c r="C4688" s="63"/>
      <c r="D4688" s="63"/>
      <c r="E4688" s="63"/>
      <c r="F4688" s="63"/>
      <c r="G4688" s="63"/>
      <c r="H4688" s="63"/>
    </row>
    <row r="4689" spans="1:8" ht="15" customHeight="1" x14ac:dyDescent="0.25">
      <c r="A4689" s="64" t="s">
        <v>6851</v>
      </c>
      <c r="B4689" s="64"/>
      <c r="C4689" s="65" t="s">
        <v>3</v>
      </c>
      <c r="D4689" s="65"/>
      <c r="E4689" s="12" t="s">
        <v>4</v>
      </c>
      <c r="F4689" s="12" t="s">
        <v>3725</v>
      </c>
      <c r="G4689" s="12" t="s">
        <v>3726</v>
      </c>
      <c r="H4689" s="12" t="s">
        <v>3727</v>
      </c>
    </row>
    <row r="4690" spans="1:8" ht="21" customHeight="1" x14ac:dyDescent="0.25">
      <c r="A4690" s="13" t="s">
        <v>6852</v>
      </c>
      <c r="B4690" s="14" t="s">
        <v>6853</v>
      </c>
      <c r="C4690" s="66" t="s">
        <v>17</v>
      </c>
      <c r="D4690" s="66"/>
      <c r="E4690" s="13" t="s">
        <v>6854</v>
      </c>
      <c r="F4690" s="15">
        <v>1.06</v>
      </c>
      <c r="G4690" s="16">
        <v>1.0900000000000001</v>
      </c>
      <c r="H4690" s="16">
        <f>TRUNC(TRUNC(F4690,8)*G4690,2)</f>
        <v>1.1499999999999999</v>
      </c>
    </row>
    <row r="4691" spans="1:8" ht="15" customHeight="1" x14ac:dyDescent="0.25">
      <c r="A4691" s="8"/>
      <c r="B4691" s="8"/>
      <c r="C4691" s="8"/>
      <c r="D4691" s="8"/>
      <c r="E4691" s="8"/>
      <c r="F4691" s="67" t="s">
        <v>6855</v>
      </c>
      <c r="G4691" s="67"/>
      <c r="H4691" s="17">
        <f>SUM(H4690:H4690)</f>
        <v>1.1499999999999999</v>
      </c>
    </row>
    <row r="4692" spans="1:8" ht="15" customHeight="1" x14ac:dyDescent="0.25">
      <c r="A4692" s="8"/>
      <c r="B4692" s="8"/>
      <c r="C4692" s="8"/>
      <c r="D4692" s="8"/>
      <c r="E4692" s="8"/>
      <c r="F4692" s="68" t="s">
        <v>3745</v>
      </c>
      <c r="G4692" s="68"/>
      <c r="H4692" s="4">
        <f>ROUND(SUM(H4691),2)</f>
        <v>1.1499999999999999</v>
      </c>
    </row>
    <row r="4693" spans="1:8" ht="9.9499999999999993" customHeight="1" x14ac:dyDescent="0.25">
      <c r="A4693" s="8"/>
      <c r="B4693" s="8"/>
      <c r="C4693" s="8"/>
      <c r="D4693" s="8"/>
      <c r="E4693" s="8"/>
      <c r="F4693" s="62"/>
      <c r="G4693" s="62"/>
      <c r="H4693" s="62"/>
    </row>
    <row r="4694" spans="1:8" ht="20.100000000000001" customHeight="1" x14ac:dyDescent="0.25">
      <c r="A4694" s="63" t="s">
        <v>7811</v>
      </c>
      <c r="B4694" s="63"/>
      <c r="C4694" s="63"/>
      <c r="D4694" s="63"/>
      <c r="E4694" s="63"/>
      <c r="F4694" s="63"/>
      <c r="G4694" s="63"/>
      <c r="H4694" s="63"/>
    </row>
    <row r="4695" spans="1:8" ht="15" customHeight="1" x14ac:dyDescent="0.25">
      <c r="A4695" s="64" t="s">
        <v>3872</v>
      </c>
      <c r="B4695" s="64"/>
      <c r="C4695" s="65" t="s">
        <v>3</v>
      </c>
      <c r="D4695" s="65"/>
      <c r="E4695" s="12" t="s">
        <v>4</v>
      </c>
      <c r="F4695" s="12" t="s">
        <v>3725</v>
      </c>
      <c r="G4695" s="12" t="s">
        <v>3726</v>
      </c>
      <c r="H4695" s="12" t="s">
        <v>3727</v>
      </c>
    </row>
    <row r="4696" spans="1:8" ht="21" customHeight="1" x14ac:dyDescent="0.25">
      <c r="A4696" s="13" t="s">
        <v>7564</v>
      </c>
      <c r="B4696" s="14" t="s">
        <v>7565</v>
      </c>
      <c r="C4696" s="66" t="s">
        <v>17</v>
      </c>
      <c r="D4696" s="66"/>
      <c r="E4696" s="13" t="s">
        <v>25</v>
      </c>
      <c r="F4696" s="15">
        <v>1</v>
      </c>
      <c r="G4696" s="16">
        <v>41.5</v>
      </c>
      <c r="H4696" s="16">
        <f>TRUNC(TRUNC(F4696,8)*G4696,2)</f>
        <v>41.5</v>
      </c>
    </row>
    <row r="4697" spans="1:8" ht="18" customHeight="1" x14ac:dyDescent="0.25">
      <c r="A4697" s="8"/>
      <c r="B4697" s="8"/>
      <c r="C4697" s="8"/>
      <c r="D4697" s="8"/>
      <c r="E4697" s="8"/>
      <c r="F4697" s="67" t="s">
        <v>3875</v>
      </c>
      <c r="G4697" s="67"/>
      <c r="H4697" s="17">
        <f>SUM(H4696:H4696)</f>
        <v>41.5</v>
      </c>
    </row>
    <row r="4698" spans="1:8" ht="15" customHeight="1" x14ac:dyDescent="0.25">
      <c r="A4698" s="64" t="s">
        <v>3741</v>
      </c>
      <c r="B4698" s="64"/>
      <c r="C4698" s="65" t="s">
        <v>3</v>
      </c>
      <c r="D4698" s="65"/>
      <c r="E4698" s="12" t="s">
        <v>4</v>
      </c>
      <c r="F4698" s="12" t="s">
        <v>3725</v>
      </c>
      <c r="G4698" s="12" t="s">
        <v>3726</v>
      </c>
      <c r="H4698" s="12" t="s">
        <v>3727</v>
      </c>
    </row>
    <row r="4699" spans="1:8" ht="29.1" customHeight="1" x14ac:dyDescent="0.25">
      <c r="A4699" s="13" t="s">
        <v>7812</v>
      </c>
      <c r="B4699" s="14" t="s">
        <v>7813</v>
      </c>
      <c r="C4699" s="66" t="s">
        <v>17</v>
      </c>
      <c r="D4699" s="66"/>
      <c r="E4699" s="13" t="s">
        <v>25</v>
      </c>
      <c r="F4699" s="15">
        <v>1</v>
      </c>
      <c r="G4699" s="16">
        <v>43.17</v>
      </c>
      <c r="H4699" s="16">
        <f>TRUNC(TRUNC(F4699,8)*G4699,2)</f>
        <v>43.17</v>
      </c>
    </row>
    <row r="4700" spans="1:8" ht="29.1" customHeight="1" x14ac:dyDescent="0.25">
      <c r="A4700" s="13" t="s">
        <v>7814</v>
      </c>
      <c r="B4700" s="14" t="s">
        <v>7815</v>
      </c>
      <c r="C4700" s="66" t="s">
        <v>17</v>
      </c>
      <c r="D4700" s="66"/>
      <c r="E4700" s="13" t="s">
        <v>25</v>
      </c>
      <c r="F4700" s="15">
        <v>1</v>
      </c>
      <c r="G4700" s="16">
        <v>11.41</v>
      </c>
      <c r="H4700" s="16">
        <f>TRUNC(TRUNC(F4700,8)*G4700,2)</f>
        <v>11.41</v>
      </c>
    </row>
    <row r="4701" spans="1:8" ht="15" customHeight="1" x14ac:dyDescent="0.25">
      <c r="A4701" s="8"/>
      <c r="B4701" s="8"/>
      <c r="C4701" s="8"/>
      <c r="D4701" s="8"/>
      <c r="E4701" s="8"/>
      <c r="F4701" s="67" t="s">
        <v>3744</v>
      </c>
      <c r="G4701" s="67"/>
      <c r="H4701" s="17">
        <f>SUM(H4699:H4700)</f>
        <v>54.58</v>
      </c>
    </row>
    <row r="4702" spans="1:8" ht="15" customHeight="1" x14ac:dyDescent="0.25">
      <c r="A4702" s="8"/>
      <c r="B4702" s="8"/>
      <c r="C4702" s="8"/>
      <c r="D4702" s="8"/>
      <c r="E4702" s="8"/>
      <c r="F4702" s="68" t="s">
        <v>3745</v>
      </c>
      <c r="G4702" s="68"/>
      <c r="H4702" s="4">
        <f>ROUND(SUM(H4697,H4701),2)</f>
        <v>96.08</v>
      </c>
    </row>
    <row r="4703" spans="1:8" ht="9.9499999999999993" customHeight="1" x14ac:dyDescent="0.25">
      <c r="A4703" s="8"/>
      <c r="B4703" s="8"/>
      <c r="C4703" s="8"/>
      <c r="D4703" s="8"/>
      <c r="E4703" s="8"/>
      <c r="F4703" s="62"/>
      <c r="G4703" s="62"/>
      <c r="H4703" s="62"/>
    </row>
    <row r="4704" spans="1:8" ht="20.100000000000001" customHeight="1" x14ac:dyDescent="0.25">
      <c r="A4704" s="63" t="s">
        <v>7816</v>
      </c>
      <c r="B4704" s="63"/>
      <c r="C4704" s="63"/>
      <c r="D4704" s="63"/>
      <c r="E4704" s="63"/>
      <c r="F4704" s="63"/>
      <c r="G4704" s="63"/>
      <c r="H4704" s="63"/>
    </row>
    <row r="4705" spans="1:8" ht="15" customHeight="1" x14ac:dyDescent="0.25">
      <c r="A4705" s="64" t="s">
        <v>3872</v>
      </c>
      <c r="B4705" s="64"/>
      <c r="C4705" s="65" t="s">
        <v>3</v>
      </c>
      <c r="D4705" s="65"/>
      <c r="E4705" s="12" t="s">
        <v>4</v>
      </c>
      <c r="F4705" s="12" t="s">
        <v>3725</v>
      </c>
      <c r="G4705" s="12" t="s">
        <v>3726</v>
      </c>
      <c r="H4705" s="12" t="s">
        <v>3727</v>
      </c>
    </row>
    <row r="4706" spans="1:8" ht="21" customHeight="1" x14ac:dyDescent="0.25">
      <c r="A4706" s="13" t="s">
        <v>7564</v>
      </c>
      <c r="B4706" s="14" t="s">
        <v>7565</v>
      </c>
      <c r="C4706" s="66" t="s">
        <v>17</v>
      </c>
      <c r="D4706" s="66"/>
      <c r="E4706" s="13" t="s">
        <v>25</v>
      </c>
      <c r="F4706" s="15">
        <v>1</v>
      </c>
      <c r="G4706" s="16">
        <v>41.5</v>
      </c>
      <c r="H4706" s="16">
        <f>TRUNC(TRUNC(F4706,8)*G4706,2)</f>
        <v>41.5</v>
      </c>
    </row>
    <row r="4707" spans="1:8" ht="18" customHeight="1" x14ac:dyDescent="0.25">
      <c r="A4707" s="8"/>
      <c r="B4707" s="8"/>
      <c r="C4707" s="8"/>
      <c r="D4707" s="8"/>
      <c r="E4707" s="8"/>
      <c r="F4707" s="67" t="s">
        <v>3875</v>
      </c>
      <c r="G4707" s="67"/>
      <c r="H4707" s="17">
        <f>SUM(H4706:H4706)</f>
        <v>41.5</v>
      </c>
    </row>
    <row r="4708" spans="1:8" ht="15" customHeight="1" x14ac:dyDescent="0.25">
      <c r="A4708" s="64" t="s">
        <v>3741</v>
      </c>
      <c r="B4708" s="64"/>
      <c r="C4708" s="65" t="s">
        <v>3</v>
      </c>
      <c r="D4708" s="65"/>
      <c r="E4708" s="12" t="s">
        <v>4</v>
      </c>
      <c r="F4708" s="12" t="s">
        <v>3725</v>
      </c>
      <c r="G4708" s="12" t="s">
        <v>3726</v>
      </c>
      <c r="H4708" s="12" t="s">
        <v>3727</v>
      </c>
    </row>
    <row r="4709" spans="1:8" ht="29.1" customHeight="1" x14ac:dyDescent="0.25">
      <c r="A4709" s="13" t="s">
        <v>7812</v>
      </c>
      <c r="B4709" s="14" t="s">
        <v>7813</v>
      </c>
      <c r="C4709" s="66" t="s">
        <v>17</v>
      </c>
      <c r="D4709" s="66"/>
      <c r="E4709" s="13" t="s">
        <v>25</v>
      </c>
      <c r="F4709" s="15">
        <v>1</v>
      </c>
      <c r="G4709" s="16">
        <v>43.17</v>
      </c>
      <c r="H4709" s="16">
        <f>TRUNC(TRUNC(F4709,8)*G4709,2)</f>
        <v>43.17</v>
      </c>
    </row>
    <row r="4710" spans="1:8" ht="29.1" customHeight="1" x14ac:dyDescent="0.25">
      <c r="A4710" s="13" t="s">
        <v>7814</v>
      </c>
      <c r="B4710" s="14" t="s">
        <v>7815</v>
      </c>
      <c r="C4710" s="66" t="s">
        <v>17</v>
      </c>
      <c r="D4710" s="66"/>
      <c r="E4710" s="13" t="s">
        <v>25</v>
      </c>
      <c r="F4710" s="15">
        <v>1</v>
      </c>
      <c r="G4710" s="16">
        <v>11.41</v>
      </c>
      <c r="H4710" s="16">
        <f>TRUNC(TRUNC(F4710,8)*G4710,2)</f>
        <v>11.41</v>
      </c>
    </row>
    <row r="4711" spans="1:8" ht="29.1" customHeight="1" x14ac:dyDescent="0.25">
      <c r="A4711" s="13" t="s">
        <v>7817</v>
      </c>
      <c r="B4711" s="14" t="s">
        <v>7818</v>
      </c>
      <c r="C4711" s="66" t="s">
        <v>17</v>
      </c>
      <c r="D4711" s="66"/>
      <c r="E4711" s="13" t="s">
        <v>25</v>
      </c>
      <c r="F4711" s="15">
        <v>1</v>
      </c>
      <c r="G4711" s="16">
        <v>53.97</v>
      </c>
      <c r="H4711" s="16">
        <f>TRUNC(TRUNC(F4711,8)*G4711,2)</f>
        <v>53.97</v>
      </c>
    </row>
    <row r="4712" spans="1:8" ht="38.1" customHeight="1" x14ac:dyDescent="0.25">
      <c r="A4712" s="13" t="s">
        <v>7819</v>
      </c>
      <c r="B4712" s="14" t="s">
        <v>7820</v>
      </c>
      <c r="C4712" s="66" t="s">
        <v>17</v>
      </c>
      <c r="D4712" s="66"/>
      <c r="E4712" s="13" t="s">
        <v>25</v>
      </c>
      <c r="F4712" s="15">
        <v>1</v>
      </c>
      <c r="G4712" s="16">
        <v>45.53</v>
      </c>
      <c r="H4712" s="16">
        <f>TRUNC(TRUNC(F4712,8)*G4712,2)</f>
        <v>45.53</v>
      </c>
    </row>
    <row r="4713" spans="1:8" ht="15" customHeight="1" x14ac:dyDescent="0.25">
      <c r="A4713" s="8"/>
      <c r="B4713" s="8"/>
      <c r="C4713" s="8"/>
      <c r="D4713" s="8"/>
      <c r="E4713" s="8"/>
      <c r="F4713" s="67" t="s">
        <v>3744</v>
      </c>
      <c r="G4713" s="67"/>
      <c r="H4713" s="17">
        <f>SUM(H4709:H4712)</f>
        <v>154.07999999999998</v>
      </c>
    </row>
    <row r="4714" spans="1:8" ht="15" customHeight="1" x14ac:dyDescent="0.25">
      <c r="A4714" s="8"/>
      <c r="B4714" s="8"/>
      <c r="C4714" s="8"/>
      <c r="D4714" s="8"/>
      <c r="E4714" s="8"/>
      <c r="F4714" s="68" t="s">
        <v>3745</v>
      </c>
      <c r="G4714" s="68"/>
      <c r="H4714" s="4">
        <f>ROUND(SUM(H4707,H4713),2)</f>
        <v>195.58</v>
      </c>
    </row>
    <row r="4715" spans="1:8" ht="9.9499999999999993" customHeight="1" x14ac:dyDescent="0.25">
      <c r="A4715" s="8"/>
      <c r="B4715" s="8"/>
      <c r="C4715" s="8"/>
      <c r="D4715" s="8"/>
      <c r="E4715" s="8"/>
      <c r="F4715" s="62"/>
      <c r="G4715" s="62"/>
      <c r="H4715" s="62"/>
    </row>
    <row r="4716" spans="1:8" ht="20.100000000000001" customHeight="1" x14ac:dyDescent="0.25">
      <c r="A4716" s="63" t="s">
        <v>7821</v>
      </c>
      <c r="B4716" s="63"/>
      <c r="C4716" s="63"/>
      <c r="D4716" s="63"/>
      <c r="E4716" s="63"/>
      <c r="F4716" s="63"/>
      <c r="G4716" s="63"/>
      <c r="H4716" s="63"/>
    </row>
    <row r="4717" spans="1:8" ht="15" customHeight="1" x14ac:dyDescent="0.25">
      <c r="A4717" s="64" t="s">
        <v>3825</v>
      </c>
      <c r="B4717" s="64"/>
      <c r="C4717" s="65" t="s">
        <v>3</v>
      </c>
      <c r="D4717" s="65"/>
      <c r="E4717" s="12" t="s">
        <v>4</v>
      </c>
      <c r="F4717" s="12" t="s">
        <v>3725</v>
      </c>
      <c r="G4717" s="12" t="s">
        <v>3726</v>
      </c>
      <c r="H4717" s="12" t="s">
        <v>3727</v>
      </c>
    </row>
    <row r="4718" spans="1:8" ht="29.1" customHeight="1" x14ac:dyDescent="0.25">
      <c r="A4718" s="13" t="s">
        <v>7822</v>
      </c>
      <c r="B4718" s="14" t="s">
        <v>7823</v>
      </c>
      <c r="C4718" s="66" t="s">
        <v>17</v>
      </c>
      <c r="D4718" s="66"/>
      <c r="E4718" s="13" t="s">
        <v>61</v>
      </c>
      <c r="F4718" s="15">
        <v>5.5999999999999999E-5</v>
      </c>
      <c r="G4718" s="16">
        <v>771000</v>
      </c>
      <c r="H4718" s="16">
        <f>TRUNC(TRUNC(F4718,8)*G4718,2)</f>
        <v>43.17</v>
      </c>
    </row>
    <row r="4719" spans="1:8" ht="15" customHeight="1" x14ac:dyDescent="0.25">
      <c r="A4719" s="8"/>
      <c r="B4719" s="8"/>
      <c r="C4719" s="8"/>
      <c r="D4719" s="8"/>
      <c r="E4719" s="8"/>
      <c r="F4719" s="67" t="s">
        <v>3830</v>
      </c>
      <c r="G4719" s="67"/>
      <c r="H4719" s="17">
        <f>SUM(H4718:H4718)</f>
        <v>43.17</v>
      </c>
    </row>
    <row r="4720" spans="1:8" ht="15" customHeight="1" x14ac:dyDescent="0.25">
      <c r="A4720" s="8"/>
      <c r="B4720" s="8"/>
      <c r="C4720" s="8"/>
      <c r="D4720" s="8"/>
      <c r="E4720" s="8"/>
      <c r="F4720" s="68" t="s">
        <v>3745</v>
      </c>
      <c r="G4720" s="68"/>
      <c r="H4720" s="4">
        <f>ROUND(SUM(H4719),2)</f>
        <v>43.17</v>
      </c>
    </row>
    <row r="4721" spans="1:8" ht="9.9499999999999993" customHeight="1" x14ac:dyDescent="0.25">
      <c r="A4721" s="8"/>
      <c r="B4721" s="8"/>
      <c r="C4721" s="8"/>
      <c r="D4721" s="8"/>
      <c r="E4721" s="8"/>
      <c r="F4721" s="62"/>
      <c r="G4721" s="62"/>
      <c r="H4721" s="62"/>
    </row>
    <row r="4722" spans="1:8" ht="20.100000000000001" customHeight="1" x14ac:dyDescent="0.25">
      <c r="A4722" s="63" t="s">
        <v>7824</v>
      </c>
      <c r="B4722" s="63"/>
      <c r="C4722" s="63"/>
      <c r="D4722" s="63"/>
      <c r="E4722" s="63"/>
      <c r="F4722" s="63"/>
      <c r="G4722" s="63"/>
      <c r="H4722" s="63"/>
    </row>
    <row r="4723" spans="1:8" ht="15" customHeight="1" x14ac:dyDescent="0.25">
      <c r="A4723" s="64" t="s">
        <v>3825</v>
      </c>
      <c r="B4723" s="64"/>
      <c r="C4723" s="65" t="s">
        <v>3</v>
      </c>
      <c r="D4723" s="65"/>
      <c r="E4723" s="12" t="s">
        <v>4</v>
      </c>
      <c r="F4723" s="12" t="s">
        <v>3725</v>
      </c>
      <c r="G4723" s="12" t="s">
        <v>3726</v>
      </c>
      <c r="H4723" s="12" t="s">
        <v>3727</v>
      </c>
    </row>
    <row r="4724" spans="1:8" ht="29.1" customHeight="1" x14ac:dyDescent="0.25">
      <c r="A4724" s="13" t="s">
        <v>7822</v>
      </c>
      <c r="B4724" s="14" t="s">
        <v>7823</v>
      </c>
      <c r="C4724" s="66" t="s">
        <v>17</v>
      </c>
      <c r="D4724" s="66"/>
      <c r="E4724" s="13" t="s">
        <v>61</v>
      </c>
      <c r="F4724" s="15">
        <v>1.4800000000000001E-5</v>
      </c>
      <c r="G4724" s="16">
        <v>771000</v>
      </c>
      <c r="H4724" s="16">
        <f>TRUNC(TRUNC(F4724,8)*G4724,2)</f>
        <v>11.41</v>
      </c>
    </row>
    <row r="4725" spans="1:8" ht="15" customHeight="1" x14ac:dyDescent="0.25">
      <c r="A4725" s="8"/>
      <c r="B4725" s="8"/>
      <c r="C4725" s="8"/>
      <c r="D4725" s="8"/>
      <c r="E4725" s="8"/>
      <c r="F4725" s="67" t="s">
        <v>3830</v>
      </c>
      <c r="G4725" s="67"/>
      <c r="H4725" s="17">
        <f>SUM(H4724:H4724)</f>
        <v>11.41</v>
      </c>
    </row>
    <row r="4726" spans="1:8" ht="15" customHeight="1" x14ac:dyDescent="0.25">
      <c r="A4726" s="8"/>
      <c r="B4726" s="8"/>
      <c r="C4726" s="8"/>
      <c r="D4726" s="8"/>
      <c r="E4726" s="8"/>
      <c r="F4726" s="68" t="s">
        <v>3745</v>
      </c>
      <c r="G4726" s="68"/>
      <c r="H4726" s="4">
        <f>ROUND(SUM(H4725),2)</f>
        <v>11.41</v>
      </c>
    </row>
    <row r="4727" spans="1:8" ht="9.9499999999999993" customHeight="1" x14ac:dyDescent="0.25">
      <c r="A4727" s="8"/>
      <c r="B4727" s="8"/>
      <c r="C4727" s="8"/>
      <c r="D4727" s="8"/>
      <c r="E4727" s="8"/>
      <c r="F4727" s="62"/>
      <c r="G4727" s="62"/>
      <c r="H4727" s="62"/>
    </row>
    <row r="4728" spans="1:8" ht="20.100000000000001" customHeight="1" x14ac:dyDescent="0.25">
      <c r="A4728" s="63" t="s">
        <v>7825</v>
      </c>
      <c r="B4728" s="63"/>
      <c r="C4728" s="63"/>
      <c r="D4728" s="63"/>
      <c r="E4728" s="63"/>
      <c r="F4728" s="63"/>
      <c r="G4728" s="63"/>
      <c r="H4728" s="63"/>
    </row>
    <row r="4729" spans="1:8" ht="15" customHeight="1" x14ac:dyDescent="0.25">
      <c r="A4729" s="64" t="s">
        <v>3825</v>
      </c>
      <c r="B4729" s="64"/>
      <c r="C4729" s="65" t="s">
        <v>3</v>
      </c>
      <c r="D4729" s="65"/>
      <c r="E4729" s="12" t="s">
        <v>4</v>
      </c>
      <c r="F4729" s="12" t="s">
        <v>3725</v>
      </c>
      <c r="G4729" s="12" t="s">
        <v>3726</v>
      </c>
      <c r="H4729" s="12" t="s">
        <v>3727</v>
      </c>
    </row>
    <row r="4730" spans="1:8" ht="29.1" customHeight="1" x14ac:dyDescent="0.25">
      <c r="A4730" s="13" t="s">
        <v>7822</v>
      </c>
      <c r="B4730" s="14" t="s">
        <v>7823</v>
      </c>
      <c r="C4730" s="66" t="s">
        <v>17</v>
      </c>
      <c r="D4730" s="66"/>
      <c r="E4730" s="13" t="s">
        <v>61</v>
      </c>
      <c r="F4730" s="15">
        <v>6.9999999999999994E-5</v>
      </c>
      <c r="G4730" s="16">
        <v>771000</v>
      </c>
      <c r="H4730" s="16">
        <f>TRUNC(TRUNC(F4730,8)*G4730,2)</f>
        <v>53.97</v>
      </c>
    </row>
    <row r="4731" spans="1:8" ht="15" customHeight="1" x14ac:dyDescent="0.25">
      <c r="A4731" s="8"/>
      <c r="B4731" s="8"/>
      <c r="C4731" s="8"/>
      <c r="D4731" s="8"/>
      <c r="E4731" s="8"/>
      <c r="F4731" s="67" t="s">
        <v>3830</v>
      </c>
      <c r="G4731" s="67"/>
      <c r="H4731" s="17">
        <f>SUM(H4730:H4730)</f>
        <v>53.97</v>
      </c>
    </row>
    <row r="4732" spans="1:8" ht="15" customHeight="1" x14ac:dyDescent="0.25">
      <c r="A4732" s="8"/>
      <c r="B4732" s="8"/>
      <c r="C4732" s="8"/>
      <c r="D4732" s="8"/>
      <c r="E4732" s="8"/>
      <c r="F4732" s="68" t="s">
        <v>3745</v>
      </c>
      <c r="G4732" s="68"/>
      <c r="H4732" s="4">
        <f>ROUND(SUM(H4731),2)</f>
        <v>53.97</v>
      </c>
    </row>
    <row r="4733" spans="1:8" ht="9.9499999999999993" customHeight="1" x14ac:dyDescent="0.25">
      <c r="A4733" s="8"/>
      <c r="B4733" s="8"/>
      <c r="C4733" s="8"/>
      <c r="D4733" s="8"/>
      <c r="E4733" s="8"/>
      <c r="F4733" s="62"/>
      <c r="G4733" s="62"/>
      <c r="H4733" s="62"/>
    </row>
    <row r="4734" spans="1:8" ht="20.100000000000001" customHeight="1" x14ac:dyDescent="0.25">
      <c r="A4734" s="63" t="s">
        <v>7826</v>
      </c>
      <c r="B4734" s="63"/>
      <c r="C4734" s="63"/>
      <c r="D4734" s="63"/>
      <c r="E4734" s="63"/>
      <c r="F4734" s="63"/>
      <c r="G4734" s="63"/>
      <c r="H4734" s="63"/>
    </row>
    <row r="4735" spans="1:8" ht="15" customHeight="1" x14ac:dyDescent="0.25">
      <c r="A4735" s="64" t="s">
        <v>3887</v>
      </c>
      <c r="B4735" s="64"/>
      <c r="C4735" s="65" t="s">
        <v>3</v>
      </c>
      <c r="D4735" s="65"/>
      <c r="E4735" s="12" t="s">
        <v>4</v>
      </c>
      <c r="F4735" s="12" t="s">
        <v>3725</v>
      </c>
      <c r="G4735" s="12" t="s">
        <v>3726</v>
      </c>
      <c r="H4735" s="12" t="s">
        <v>3727</v>
      </c>
    </row>
    <row r="4736" spans="1:8" ht="21" customHeight="1" x14ac:dyDescent="0.25">
      <c r="A4736" s="13" t="s">
        <v>6925</v>
      </c>
      <c r="B4736" s="14" t="s">
        <v>6926</v>
      </c>
      <c r="C4736" s="66" t="s">
        <v>17</v>
      </c>
      <c r="D4736" s="66"/>
      <c r="E4736" s="13" t="s">
        <v>4149</v>
      </c>
      <c r="F4736" s="15">
        <v>7.64</v>
      </c>
      <c r="G4736" s="16">
        <v>5.96</v>
      </c>
      <c r="H4736" s="16">
        <f>TRUNC(TRUNC(F4736,8)*G4736,2)</f>
        <v>45.53</v>
      </c>
    </row>
    <row r="4737" spans="1:8" ht="15" customHeight="1" x14ac:dyDescent="0.25">
      <c r="A4737" s="8"/>
      <c r="B4737" s="8"/>
      <c r="C4737" s="8"/>
      <c r="D4737" s="8"/>
      <c r="E4737" s="8"/>
      <c r="F4737" s="67" t="s">
        <v>3896</v>
      </c>
      <c r="G4737" s="67"/>
      <c r="H4737" s="17">
        <f>SUM(H4736:H4736)</f>
        <v>45.53</v>
      </c>
    </row>
    <row r="4738" spans="1:8" ht="15" customHeight="1" x14ac:dyDescent="0.25">
      <c r="A4738" s="8"/>
      <c r="B4738" s="8"/>
      <c r="C4738" s="8"/>
      <c r="D4738" s="8"/>
      <c r="E4738" s="8"/>
      <c r="F4738" s="68" t="s">
        <v>3745</v>
      </c>
      <c r="G4738" s="68"/>
      <c r="H4738" s="4">
        <f>ROUND(SUM(H4737),2)</f>
        <v>45.53</v>
      </c>
    </row>
    <row r="4739" spans="1:8" ht="9.9499999999999993" customHeight="1" x14ac:dyDescent="0.25">
      <c r="A4739" s="8"/>
      <c r="B4739" s="8"/>
      <c r="C4739" s="8"/>
      <c r="D4739" s="8"/>
      <c r="E4739" s="8"/>
      <c r="F4739" s="62"/>
      <c r="G4739" s="62"/>
      <c r="H4739" s="62"/>
    </row>
    <row r="4740" spans="1:8" ht="20.100000000000001" customHeight="1" x14ac:dyDescent="0.25">
      <c r="A4740" s="63" t="s">
        <v>7827</v>
      </c>
      <c r="B4740" s="63"/>
      <c r="C4740" s="63"/>
      <c r="D4740" s="63"/>
      <c r="E4740" s="63"/>
      <c r="F4740" s="63"/>
      <c r="G4740" s="63"/>
      <c r="H4740" s="63"/>
    </row>
    <row r="4741" spans="1:8" ht="15" customHeight="1" x14ac:dyDescent="0.25">
      <c r="A4741" s="64" t="s">
        <v>3887</v>
      </c>
      <c r="B4741" s="64"/>
      <c r="C4741" s="65" t="s">
        <v>3</v>
      </c>
      <c r="D4741" s="65"/>
      <c r="E4741" s="12" t="s">
        <v>4</v>
      </c>
      <c r="F4741" s="12" t="s">
        <v>3725</v>
      </c>
      <c r="G4741" s="12" t="s">
        <v>3726</v>
      </c>
      <c r="H4741" s="12" t="s">
        <v>3727</v>
      </c>
    </row>
    <row r="4742" spans="1:8" ht="29.1" customHeight="1" x14ac:dyDescent="0.25">
      <c r="A4742" s="13" t="s">
        <v>7828</v>
      </c>
      <c r="B4742" s="14" t="s">
        <v>7829</v>
      </c>
      <c r="C4742" s="66" t="s">
        <v>17</v>
      </c>
      <c r="D4742" s="66"/>
      <c r="E4742" s="13" t="s">
        <v>61</v>
      </c>
      <c r="F4742" s="15">
        <v>1</v>
      </c>
      <c r="G4742" s="16">
        <v>332.94</v>
      </c>
      <c r="H4742" s="16">
        <f>TRUNC(TRUNC(F4742,8)*G4742,2)</f>
        <v>332.94</v>
      </c>
    </row>
    <row r="4743" spans="1:8" ht="15" customHeight="1" x14ac:dyDescent="0.25">
      <c r="A4743" s="8"/>
      <c r="B4743" s="8"/>
      <c r="C4743" s="8"/>
      <c r="D4743" s="8"/>
      <c r="E4743" s="8"/>
      <c r="F4743" s="67" t="s">
        <v>3896</v>
      </c>
      <c r="G4743" s="67"/>
      <c r="H4743" s="17">
        <f>SUM(H4742:H4742)</f>
        <v>332.94</v>
      </c>
    </row>
    <row r="4744" spans="1:8" ht="15" customHeight="1" x14ac:dyDescent="0.25">
      <c r="A4744" s="64" t="s">
        <v>3872</v>
      </c>
      <c r="B4744" s="64"/>
      <c r="C4744" s="65" t="s">
        <v>3</v>
      </c>
      <c r="D4744" s="65"/>
      <c r="E4744" s="12" t="s">
        <v>4</v>
      </c>
      <c r="F4744" s="12" t="s">
        <v>3725</v>
      </c>
      <c r="G4744" s="12" t="s">
        <v>3726</v>
      </c>
      <c r="H4744" s="12" t="s">
        <v>3727</v>
      </c>
    </row>
    <row r="4745" spans="1:8" ht="21" customHeight="1" x14ac:dyDescent="0.25">
      <c r="A4745" s="13" t="s">
        <v>4267</v>
      </c>
      <c r="B4745" s="14" t="s">
        <v>4268</v>
      </c>
      <c r="C4745" s="66" t="s">
        <v>17</v>
      </c>
      <c r="D4745" s="66"/>
      <c r="E4745" s="13" t="s">
        <v>25</v>
      </c>
      <c r="F4745" s="15">
        <v>1.4514</v>
      </c>
      <c r="G4745" s="16">
        <v>25.56</v>
      </c>
      <c r="H4745" s="16">
        <f>TRUNC(TRUNC(F4745,8)*G4745,2)</f>
        <v>37.090000000000003</v>
      </c>
    </row>
    <row r="4746" spans="1:8" ht="15" customHeight="1" x14ac:dyDescent="0.25">
      <c r="A4746" s="13" t="s">
        <v>4269</v>
      </c>
      <c r="B4746" s="14" t="s">
        <v>4270</v>
      </c>
      <c r="C4746" s="66" t="s">
        <v>17</v>
      </c>
      <c r="D4746" s="66"/>
      <c r="E4746" s="13" t="s">
        <v>25</v>
      </c>
      <c r="F4746" s="15">
        <v>1.4514</v>
      </c>
      <c r="G4746" s="16">
        <v>33.94</v>
      </c>
      <c r="H4746" s="16">
        <f>TRUNC(TRUNC(F4746,8)*G4746,2)</f>
        <v>49.26</v>
      </c>
    </row>
    <row r="4747" spans="1:8" ht="18" customHeight="1" x14ac:dyDescent="0.25">
      <c r="A4747" s="8"/>
      <c r="B4747" s="8"/>
      <c r="C4747" s="8"/>
      <c r="D4747" s="8"/>
      <c r="E4747" s="8"/>
      <c r="F4747" s="67" t="s">
        <v>3875</v>
      </c>
      <c r="G4747" s="67"/>
      <c r="H4747" s="17">
        <f>SUM(H4745:H4746)</f>
        <v>86.35</v>
      </c>
    </row>
    <row r="4748" spans="1:8" ht="15" customHeight="1" x14ac:dyDescent="0.25">
      <c r="A4748" s="64" t="s">
        <v>3741</v>
      </c>
      <c r="B4748" s="64"/>
      <c r="C4748" s="65" t="s">
        <v>3</v>
      </c>
      <c r="D4748" s="65"/>
      <c r="E4748" s="12" t="s">
        <v>4</v>
      </c>
      <c r="F4748" s="12" t="s">
        <v>3725</v>
      </c>
      <c r="G4748" s="12" t="s">
        <v>3726</v>
      </c>
      <c r="H4748" s="12" t="s">
        <v>3727</v>
      </c>
    </row>
    <row r="4749" spans="1:8" ht="38.1" customHeight="1" x14ac:dyDescent="0.25">
      <c r="A4749" s="13" t="s">
        <v>7830</v>
      </c>
      <c r="B4749" s="14" t="s">
        <v>7831</v>
      </c>
      <c r="C4749" s="66" t="s">
        <v>17</v>
      </c>
      <c r="D4749" s="66"/>
      <c r="E4749" s="13" t="s">
        <v>76</v>
      </c>
      <c r="F4749" s="15">
        <v>1.17E-2</v>
      </c>
      <c r="G4749" s="16">
        <v>849.14</v>
      </c>
      <c r="H4749" s="16">
        <f>TRUNC(TRUNC(F4749,8)*G4749,2)</f>
        <v>9.93</v>
      </c>
    </row>
    <row r="4750" spans="1:8" ht="15" customHeight="1" x14ac:dyDescent="0.25">
      <c r="A4750" s="8"/>
      <c r="B4750" s="8"/>
      <c r="C4750" s="8"/>
      <c r="D4750" s="8"/>
      <c r="E4750" s="8"/>
      <c r="F4750" s="67" t="s">
        <v>3744</v>
      </c>
      <c r="G4750" s="67"/>
      <c r="H4750" s="17">
        <f>SUM(H4749:H4749)</f>
        <v>9.93</v>
      </c>
    </row>
    <row r="4751" spans="1:8" ht="15" customHeight="1" x14ac:dyDescent="0.25">
      <c r="A4751" s="8"/>
      <c r="B4751" s="8"/>
      <c r="C4751" s="8"/>
      <c r="D4751" s="8"/>
      <c r="E4751" s="8"/>
      <c r="F4751" s="68" t="s">
        <v>3745</v>
      </c>
      <c r="G4751" s="68"/>
      <c r="H4751" s="4">
        <f>ROUND(SUM(H4743,H4747,H4750),2)</f>
        <v>429.22</v>
      </c>
    </row>
    <row r="4752" spans="1:8" ht="9.9499999999999993" customHeight="1" x14ac:dyDescent="0.25">
      <c r="A4752" s="8"/>
      <c r="B4752" s="8"/>
      <c r="C4752" s="8"/>
      <c r="D4752" s="8"/>
      <c r="E4752" s="8"/>
      <c r="F4752" s="62"/>
      <c r="G4752" s="62"/>
      <c r="H4752" s="62"/>
    </row>
    <row r="4753" spans="1:8" ht="20.100000000000001" customHeight="1" x14ac:dyDescent="0.25">
      <c r="A4753" s="63" t="s">
        <v>7832</v>
      </c>
      <c r="B4753" s="63"/>
      <c r="C4753" s="63"/>
      <c r="D4753" s="63"/>
      <c r="E4753" s="63"/>
      <c r="F4753" s="63"/>
      <c r="G4753" s="63"/>
      <c r="H4753" s="63"/>
    </row>
    <row r="4754" spans="1:8" ht="15" customHeight="1" x14ac:dyDescent="0.25">
      <c r="A4754" s="64" t="s">
        <v>3887</v>
      </c>
      <c r="B4754" s="64"/>
      <c r="C4754" s="65" t="s">
        <v>3</v>
      </c>
      <c r="D4754" s="65"/>
      <c r="E4754" s="12" t="s">
        <v>4</v>
      </c>
      <c r="F4754" s="12" t="s">
        <v>3725</v>
      </c>
      <c r="G4754" s="12" t="s">
        <v>3726</v>
      </c>
      <c r="H4754" s="12" t="s">
        <v>3727</v>
      </c>
    </row>
    <row r="4755" spans="1:8" ht="29.1" customHeight="1" x14ac:dyDescent="0.25">
      <c r="A4755" s="13" t="s">
        <v>7833</v>
      </c>
      <c r="B4755" s="14" t="s">
        <v>7834</v>
      </c>
      <c r="C4755" s="66" t="s">
        <v>17</v>
      </c>
      <c r="D4755" s="66"/>
      <c r="E4755" s="13" t="s">
        <v>61</v>
      </c>
      <c r="F4755" s="15">
        <v>1</v>
      </c>
      <c r="G4755" s="16">
        <v>54.82</v>
      </c>
      <c r="H4755" s="16">
        <f>TRUNC(TRUNC(F4755,8)*G4755,2)</f>
        <v>54.82</v>
      </c>
    </row>
    <row r="4756" spans="1:8" ht="15" customHeight="1" x14ac:dyDescent="0.25">
      <c r="A4756" s="8"/>
      <c r="B4756" s="8"/>
      <c r="C4756" s="8"/>
      <c r="D4756" s="8"/>
      <c r="E4756" s="8"/>
      <c r="F4756" s="67" t="s">
        <v>3896</v>
      </c>
      <c r="G4756" s="67"/>
      <c r="H4756" s="17">
        <f>SUM(H4755:H4755)</f>
        <v>54.82</v>
      </c>
    </row>
    <row r="4757" spans="1:8" ht="15" customHeight="1" x14ac:dyDescent="0.25">
      <c r="A4757" s="64" t="s">
        <v>3872</v>
      </c>
      <c r="B4757" s="64"/>
      <c r="C4757" s="65" t="s">
        <v>3</v>
      </c>
      <c r="D4757" s="65"/>
      <c r="E4757" s="12" t="s">
        <v>4</v>
      </c>
      <c r="F4757" s="12" t="s">
        <v>3725</v>
      </c>
      <c r="G4757" s="12" t="s">
        <v>3726</v>
      </c>
      <c r="H4757" s="12" t="s">
        <v>3727</v>
      </c>
    </row>
    <row r="4758" spans="1:8" ht="21" customHeight="1" x14ac:dyDescent="0.25">
      <c r="A4758" s="13" t="s">
        <v>4267</v>
      </c>
      <c r="B4758" s="14" t="s">
        <v>4268</v>
      </c>
      <c r="C4758" s="66" t="s">
        <v>17</v>
      </c>
      <c r="D4758" s="66"/>
      <c r="E4758" s="13" t="s">
        <v>25</v>
      </c>
      <c r="F4758" s="15">
        <v>0.85499999999999998</v>
      </c>
      <c r="G4758" s="16">
        <v>25.56</v>
      </c>
      <c r="H4758" s="16">
        <f>TRUNC(TRUNC(F4758,8)*G4758,2)</f>
        <v>21.85</v>
      </c>
    </row>
    <row r="4759" spans="1:8" ht="15" customHeight="1" x14ac:dyDescent="0.25">
      <c r="A4759" s="13" t="s">
        <v>4269</v>
      </c>
      <c r="B4759" s="14" t="s">
        <v>4270</v>
      </c>
      <c r="C4759" s="66" t="s">
        <v>17</v>
      </c>
      <c r="D4759" s="66"/>
      <c r="E4759" s="13" t="s">
        <v>25</v>
      </c>
      <c r="F4759" s="15">
        <v>0.85499999999999998</v>
      </c>
      <c r="G4759" s="16">
        <v>33.94</v>
      </c>
      <c r="H4759" s="16">
        <f>TRUNC(TRUNC(F4759,8)*G4759,2)</f>
        <v>29.01</v>
      </c>
    </row>
    <row r="4760" spans="1:8" ht="18" customHeight="1" x14ac:dyDescent="0.25">
      <c r="A4760" s="8"/>
      <c r="B4760" s="8"/>
      <c r="C4760" s="8"/>
      <c r="D4760" s="8"/>
      <c r="E4760" s="8"/>
      <c r="F4760" s="67" t="s">
        <v>3875</v>
      </c>
      <c r="G4760" s="67"/>
      <c r="H4760" s="17">
        <f>SUM(H4758:H4759)</f>
        <v>50.86</v>
      </c>
    </row>
    <row r="4761" spans="1:8" ht="15" customHeight="1" x14ac:dyDescent="0.25">
      <c r="A4761" s="64" t="s">
        <v>3741</v>
      </c>
      <c r="B4761" s="64"/>
      <c r="C4761" s="65" t="s">
        <v>3</v>
      </c>
      <c r="D4761" s="65"/>
      <c r="E4761" s="12" t="s">
        <v>4</v>
      </c>
      <c r="F4761" s="12" t="s">
        <v>3725</v>
      </c>
      <c r="G4761" s="12" t="s">
        <v>3726</v>
      </c>
      <c r="H4761" s="12" t="s">
        <v>3727</v>
      </c>
    </row>
    <row r="4762" spans="1:8" ht="38.1" customHeight="1" x14ac:dyDescent="0.25">
      <c r="A4762" s="13" t="s">
        <v>7830</v>
      </c>
      <c r="B4762" s="14" t="s">
        <v>7831</v>
      </c>
      <c r="C4762" s="66" t="s">
        <v>17</v>
      </c>
      <c r="D4762" s="66"/>
      <c r="E4762" s="13" t="s">
        <v>76</v>
      </c>
      <c r="F4762" s="15">
        <v>4.4000000000000003E-3</v>
      </c>
      <c r="G4762" s="16">
        <v>849.14</v>
      </c>
      <c r="H4762" s="16">
        <f>TRUNC(TRUNC(F4762,8)*G4762,2)</f>
        <v>3.73</v>
      </c>
    </row>
    <row r="4763" spans="1:8" ht="15" customHeight="1" x14ac:dyDescent="0.25">
      <c r="A4763" s="8"/>
      <c r="B4763" s="8"/>
      <c r="C4763" s="8"/>
      <c r="D4763" s="8"/>
      <c r="E4763" s="8"/>
      <c r="F4763" s="67" t="s">
        <v>3744</v>
      </c>
      <c r="G4763" s="67"/>
      <c r="H4763" s="17">
        <f>SUM(H4762:H4762)</f>
        <v>3.73</v>
      </c>
    </row>
    <row r="4764" spans="1:8" ht="15" customHeight="1" x14ac:dyDescent="0.25">
      <c r="A4764" s="8"/>
      <c r="B4764" s="8"/>
      <c r="C4764" s="8"/>
      <c r="D4764" s="8"/>
      <c r="E4764" s="8"/>
      <c r="F4764" s="68" t="s">
        <v>3745</v>
      </c>
      <c r="G4764" s="68"/>
      <c r="H4764" s="4">
        <f>ROUND(SUM(H4756,H4760,H4763),2)</f>
        <v>109.41</v>
      </c>
    </row>
    <row r="4765" spans="1:8" ht="9.9499999999999993" customHeight="1" x14ac:dyDescent="0.25">
      <c r="A4765" s="8"/>
      <c r="B4765" s="8"/>
      <c r="C4765" s="8"/>
      <c r="D4765" s="8"/>
      <c r="E4765" s="8"/>
      <c r="F4765" s="62"/>
      <c r="G4765" s="62"/>
      <c r="H4765" s="62"/>
    </row>
    <row r="4766" spans="1:8" ht="20.100000000000001" customHeight="1" x14ac:dyDescent="0.25">
      <c r="A4766" s="63" t="s">
        <v>7835</v>
      </c>
      <c r="B4766" s="63"/>
      <c r="C4766" s="63"/>
      <c r="D4766" s="63"/>
      <c r="E4766" s="63"/>
      <c r="F4766" s="63"/>
      <c r="G4766" s="63"/>
      <c r="H4766" s="63"/>
    </row>
    <row r="4767" spans="1:8" ht="15" customHeight="1" x14ac:dyDescent="0.25">
      <c r="A4767" s="64" t="s">
        <v>3872</v>
      </c>
      <c r="B4767" s="64"/>
      <c r="C4767" s="65" t="s">
        <v>3</v>
      </c>
      <c r="D4767" s="65"/>
      <c r="E4767" s="12" t="s">
        <v>4</v>
      </c>
      <c r="F4767" s="12" t="s">
        <v>3725</v>
      </c>
      <c r="G4767" s="12" t="s">
        <v>3726</v>
      </c>
      <c r="H4767" s="12" t="s">
        <v>3727</v>
      </c>
    </row>
    <row r="4768" spans="1:8" ht="21" customHeight="1" x14ac:dyDescent="0.25">
      <c r="A4768" s="13" t="s">
        <v>4267</v>
      </c>
      <c r="B4768" s="14" t="s">
        <v>4268</v>
      </c>
      <c r="C4768" s="66" t="s">
        <v>17</v>
      </c>
      <c r="D4768" s="66"/>
      <c r="E4768" s="13" t="s">
        <v>25</v>
      </c>
      <c r="F4768" s="15">
        <v>4.3799999999999999E-2</v>
      </c>
      <c r="G4768" s="16">
        <v>25.56</v>
      </c>
      <c r="H4768" s="16">
        <f>TRUNC(TRUNC(F4768,8)*G4768,2)</f>
        <v>1.1100000000000001</v>
      </c>
    </row>
    <row r="4769" spans="1:8" ht="15" customHeight="1" x14ac:dyDescent="0.25">
      <c r="A4769" s="13" t="s">
        <v>4269</v>
      </c>
      <c r="B4769" s="14" t="s">
        <v>4270</v>
      </c>
      <c r="C4769" s="66" t="s">
        <v>17</v>
      </c>
      <c r="D4769" s="66"/>
      <c r="E4769" s="13" t="s">
        <v>25</v>
      </c>
      <c r="F4769" s="15">
        <v>0.15559999999999999</v>
      </c>
      <c r="G4769" s="16">
        <v>33.94</v>
      </c>
      <c r="H4769" s="16">
        <f>TRUNC(TRUNC(F4769,8)*G4769,2)</f>
        <v>5.28</v>
      </c>
    </row>
    <row r="4770" spans="1:8" ht="18" customHeight="1" x14ac:dyDescent="0.25">
      <c r="A4770" s="8"/>
      <c r="B4770" s="8"/>
      <c r="C4770" s="8"/>
      <c r="D4770" s="8"/>
      <c r="E4770" s="8"/>
      <c r="F4770" s="67" t="s">
        <v>3875</v>
      </c>
      <c r="G4770" s="67"/>
      <c r="H4770" s="17">
        <f>SUM(H4768:H4769)</f>
        <v>6.3900000000000006</v>
      </c>
    </row>
    <row r="4771" spans="1:8" ht="15" customHeight="1" x14ac:dyDescent="0.25">
      <c r="A4771" s="8"/>
      <c r="B4771" s="8"/>
      <c r="C4771" s="8"/>
      <c r="D4771" s="8"/>
      <c r="E4771" s="8"/>
      <c r="F4771" s="68" t="s">
        <v>3745</v>
      </c>
      <c r="G4771" s="68"/>
      <c r="H4771" s="4">
        <f>ROUND(SUM(H4770),2)</f>
        <v>6.39</v>
      </c>
    </row>
    <row r="4772" spans="1:8" ht="9.9499999999999993" customHeight="1" x14ac:dyDescent="0.25">
      <c r="A4772" s="8"/>
      <c r="B4772" s="8"/>
      <c r="C4772" s="8"/>
      <c r="D4772" s="8"/>
      <c r="E4772" s="8"/>
      <c r="F4772" s="62"/>
      <c r="G4772" s="62"/>
      <c r="H4772" s="62"/>
    </row>
    <row r="4773" spans="1:8" ht="20.100000000000001" customHeight="1" x14ac:dyDescent="0.25">
      <c r="A4773" s="63" t="s">
        <v>7836</v>
      </c>
      <c r="B4773" s="63"/>
      <c r="C4773" s="63"/>
      <c r="D4773" s="63"/>
      <c r="E4773" s="63"/>
      <c r="F4773" s="63"/>
      <c r="G4773" s="63"/>
      <c r="H4773" s="63"/>
    </row>
    <row r="4774" spans="1:8" ht="15" customHeight="1" x14ac:dyDescent="0.25">
      <c r="A4774" s="64" t="s">
        <v>3872</v>
      </c>
      <c r="B4774" s="64"/>
      <c r="C4774" s="65" t="s">
        <v>3</v>
      </c>
      <c r="D4774" s="65"/>
      <c r="E4774" s="12" t="s">
        <v>4</v>
      </c>
      <c r="F4774" s="12" t="s">
        <v>3725</v>
      </c>
      <c r="G4774" s="12" t="s">
        <v>3726</v>
      </c>
      <c r="H4774" s="12" t="s">
        <v>3727</v>
      </c>
    </row>
    <row r="4775" spans="1:8" ht="21" customHeight="1" x14ac:dyDescent="0.25">
      <c r="A4775" s="13" t="s">
        <v>4267</v>
      </c>
      <c r="B4775" s="14" t="s">
        <v>4268</v>
      </c>
      <c r="C4775" s="66" t="s">
        <v>17</v>
      </c>
      <c r="D4775" s="66"/>
      <c r="E4775" s="13" t="s">
        <v>25</v>
      </c>
      <c r="F4775" s="15">
        <v>9.98E-2</v>
      </c>
      <c r="G4775" s="16">
        <v>25.56</v>
      </c>
      <c r="H4775" s="16">
        <f>TRUNC(TRUNC(F4775,8)*G4775,2)</f>
        <v>2.5499999999999998</v>
      </c>
    </row>
    <row r="4776" spans="1:8" ht="15" customHeight="1" x14ac:dyDescent="0.25">
      <c r="A4776" s="13" t="s">
        <v>4269</v>
      </c>
      <c r="B4776" s="14" t="s">
        <v>4270</v>
      </c>
      <c r="C4776" s="66" t="s">
        <v>17</v>
      </c>
      <c r="D4776" s="66"/>
      <c r="E4776" s="13" t="s">
        <v>25</v>
      </c>
      <c r="F4776" s="15">
        <v>0.35499999999999998</v>
      </c>
      <c r="G4776" s="16">
        <v>33.94</v>
      </c>
      <c r="H4776" s="16">
        <f>TRUNC(TRUNC(F4776,8)*G4776,2)</f>
        <v>12.04</v>
      </c>
    </row>
    <row r="4777" spans="1:8" ht="18" customHeight="1" x14ac:dyDescent="0.25">
      <c r="A4777" s="8"/>
      <c r="B4777" s="8"/>
      <c r="C4777" s="8"/>
      <c r="D4777" s="8"/>
      <c r="E4777" s="8"/>
      <c r="F4777" s="67" t="s">
        <v>3875</v>
      </c>
      <c r="G4777" s="67"/>
      <c r="H4777" s="17">
        <f>SUM(H4775:H4776)</f>
        <v>14.59</v>
      </c>
    </row>
    <row r="4778" spans="1:8" ht="15" customHeight="1" x14ac:dyDescent="0.25">
      <c r="A4778" s="8"/>
      <c r="B4778" s="8"/>
      <c r="C4778" s="8"/>
      <c r="D4778" s="8"/>
      <c r="E4778" s="8"/>
      <c r="F4778" s="68" t="s">
        <v>3745</v>
      </c>
      <c r="G4778" s="68"/>
      <c r="H4778" s="4">
        <f>ROUND(SUM(H4777),2)</f>
        <v>14.59</v>
      </c>
    </row>
    <row r="4779" spans="1:8" ht="9.9499999999999993" customHeight="1" x14ac:dyDescent="0.25">
      <c r="A4779" s="8"/>
      <c r="B4779" s="8"/>
      <c r="C4779" s="8"/>
      <c r="D4779" s="8"/>
      <c r="E4779" s="8"/>
      <c r="F4779" s="62"/>
      <c r="G4779" s="62"/>
      <c r="H4779" s="62"/>
    </row>
    <row r="4780" spans="1:8" ht="20.100000000000001" customHeight="1" x14ac:dyDescent="0.25">
      <c r="A4780" s="63" t="s">
        <v>7837</v>
      </c>
      <c r="B4780" s="63"/>
      <c r="C4780" s="63"/>
      <c r="D4780" s="63"/>
      <c r="E4780" s="63"/>
      <c r="F4780" s="63"/>
      <c r="G4780" s="63"/>
      <c r="H4780" s="63"/>
    </row>
    <row r="4781" spans="1:8" ht="15" customHeight="1" x14ac:dyDescent="0.25">
      <c r="A4781" s="64" t="s">
        <v>3887</v>
      </c>
      <c r="B4781" s="64"/>
      <c r="C4781" s="65" t="s">
        <v>3</v>
      </c>
      <c r="D4781" s="65"/>
      <c r="E4781" s="12" t="s">
        <v>4</v>
      </c>
      <c r="F4781" s="12" t="s">
        <v>3725</v>
      </c>
      <c r="G4781" s="12" t="s">
        <v>3726</v>
      </c>
      <c r="H4781" s="12" t="s">
        <v>3727</v>
      </c>
    </row>
    <row r="4782" spans="1:8" ht="15" customHeight="1" x14ac:dyDescent="0.25">
      <c r="A4782" s="13" t="s">
        <v>4405</v>
      </c>
      <c r="B4782" s="14" t="s">
        <v>4406</v>
      </c>
      <c r="C4782" s="66" t="s">
        <v>17</v>
      </c>
      <c r="D4782" s="66"/>
      <c r="E4782" s="13" t="s">
        <v>61</v>
      </c>
      <c r="F4782" s="15">
        <v>4.8999999999999998E-3</v>
      </c>
      <c r="G4782" s="16">
        <v>63.09</v>
      </c>
      <c r="H4782" s="16">
        <f>TRUNC(TRUNC(F4782,8)*G4782,2)</f>
        <v>0.3</v>
      </c>
    </row>
    <row r="4783" spans="1:8" ht="15" customHeight="1" x14ac:dyDescent="0.25">
      <c r="A4783" s="13" t="s">
        <v>4386</v>
      </c>
      <c r="B4783" s="14" t="s">
        <v>4387</v>
      </c>
      <c r="C4783" s="66" t="s">
        <v>17</v>
      </c>
      <c r="D4783" s="66"/>
      <c r="E4783" s="13" t="s">
        <v>61</v>
      </c>
      <c r="F4783" s="15">
        <v>3.5999999999999997E-2</v>
      </c>
      <c r="G4783" s="16">
        <v>1.9</v>
      </c>
      <c r="H4783" s="16">
        <f>TRUNC(TRUNC(F4783,8)*G4783,2)</f>
        <v>0.06</v>
      </c>
    </row>
    <row r="4784" spans="1:8" ht="21" customHeight="1" x14ac:dyDescent="0.25">
      <c r="A4784" s="13" t="s">
        <v>7838</v>
      </c>
      <c r="B4784" s="14" t="s">
        <v>7839</v>
      </c>
      <c r="C4784" s="66" t="s">
        <v>17</v>
      </c>
      <c r="D4784" s="66"/>
      <c r="E4784" s="13" t="s">
        <v>61</v>
      </c>
      <c r="F4784" s="15">
        <v>1</v>
      </c>
      <c r="G4784" s="16">
        <v>10.46</v>
      </c>
      <c r="H4784" s="16">
        <f>TRUNC(TRUNC(F4784,8)*G4784,2)</f>
        <v>10.46</v>
      </c>
    </row>
    <row r="4785" spans="1:8" ht="21" customHeight="1" x14ac:dyDescent="0.25">
      <c r="A4785" s="13" t="s">
        <v>4409</v>
      </c>
      <c r="B4785" s="14" t="s">
        <v>4410</v>
      </c>
      <c r="C4785" s="66" t="s">
        <v>17</v>
      </c>
      <c r="D4785" s="66"/>
      <c r="E4785" s="13" t="s">
        <v>61</v>
      </c>
      <c r="F4785" s="15">
        <v>7.4999999999999997E-3</v>
      </c>
      <c r="G4785" s="16">
        <v>71.48</v>
      </c>
      <c r="H4785" s="16">
        <f>TRUNC(TRUNC(F4785,8)*G4785,2)</f>
        <v>0.53</v>
      </c>
    </row>
    <row r="4786" spans="1:8" ht="15" customHeight="1" x14ac:dyDescent="0.25">
      <c r="A4786" s="8"/>
      <c r="B4786" s="8"/>
      <c r="C4786" s="8"/>
      <c r="D4786" s="8"/>
      <c r="E4786" s="8"/>
      <c r="F4786" s="67" t="s">
        <v>3896</v>
      </c>
      <c r="G4786" s="67"/>
      <c r="H4786" s="17">
        <f>SUM(H4782:H4785)</f>
        <v>11.35</v>
      </c>
    </row>
    <row r="4787" spans="1:8" ht="15" customHeight="1" x14ac:dyDescent="0.25">
      <c r="A4787" s="64" t="s">
        <v>3872</v>
      </c>
      <c r="B4787" s="64"/>
      <c r="C4787" s="65" t="s">
        <v>3</v>
      </c>
      <c r="D4787" s="65"/>
      <c r="E4787" s="12" t="s">
        <v>4</v>
      </c>
      <c r="F4787" s="12" t="s">
        <v>3725</v>
      </c>
      <c r="G4787" s="12" t="s">
        <v>3726</v>
      </c>
      <c r="H4787" s="12" t="s">
        <v>3727</v>
      </c>
    </row>
    <row r="4788" spans="1:8" ht="21" customHeight="1" x14ac:dyDescent="0.25">
      <c r="A4788" s="13" t="s">
        <v>3936</v>
      </c>
      <c r="B4788" s="14" t="s">
        <v>3937</v>
      </c>
      <c r="C4788" s="66" t="s">
        <v>17</v>
      </c>
      <c r="D4788" s="66"/>
      <c r="E4788" s="13" t="s">
        <v>25</v>
      </c>
      <c r="F4788" s="15">
        <v>0.16520000000000001</v>
      </c>
      <c r="G4788" s="16">
        <v>24.57</v>
      </c>
      <c r="H4788" s="16">
        <f>TRUNC(TRUNC(F4788,8)*G4788,2)</f>
        <v>4.05</v>
      </c>
    </row>
    <row r="4789" spans="1:8" ht="21" customHeight="1" x14ac:dyDescent="0.25">
      <c r="A4789" s="13" t="s">
        <v>3938</v>
      </c>
      <c r="B4789" s="14" t="s">
        <v>3939</v>
      </c>
      <c r="C4789" s="66" t="s">
        <v>17</v>
      </c>
      <c r="D4789" s="66"/>
      <c r="E4789" s="13" t="s">
        <v>25</v>
      </c>
      <c r="F4789" s="15">
        <v>0.16520000000000001</v>
      </c>
      <c r="G4789" s="16">
        <v>32.799999999999997</v>
      </c>
      <c r="H4789" s="16">
        <f>TRUNC(TRUNC(F4789,8)*G4789,2)</f>
        <v>5.41</v>
      </c>
    </row>
    <row r="4790" spans="1:8" ht="18" customHeight="1" x14ac:dyDescent="0.25">
      <c r="A4790" s="8"/>
      <c r="B4790" s="8"/>
      <c r="C4790" s="8"/>
      <c r="D4790" s="8"/>
      <c r="E4790" s="8"/>
      <c r="F4790" s="67" t="s">
        <v>3875</v>
      </c>
      <c r="G4790" s="67"/>
      <c r="H4790" s="17">
        <f>SUM(H4788:H4789)</f>
        <v>9.4600000000000009</v>
      </c>
    </row>
    <row r="4791" spans="1:8" ht="15" customHeight="1" x14ac:dyDescent="0.25">
      <c r="A4791" s="8"/>
      <c r="B4791" s="8"/>
      <c r="C4791" s="8"/>
      <c r="D4791" s="8"/>
      <c r="E4791" s="8"/>
      <c r="F4791" s="68" t="s">
        <v>3745</v>
      </c>
      <c r="G4791" s="68"/>
      <c r="H4791" s="4">
        <f>ROUND(SUM(H4786,H4790),2)</f>
        <v>20.81</v>
      </c>
    </row>
    <row r="4792" spans="1:8" ht="9.9499999999999993" customHeight="1" x14ac:dyDescent="0.25">
      <c r="A4792" s="8"/>
      <c r="B4792" s="8"/>
      <c r="C4792" s="8"/>
      <c r="D4792" s="8"/>
      <c r="E4792" s="8"/>
      <c r="F4792" s="62"/>
      <c r="G4792" s="62"/>
      <c r="H4792" s="62"/>
    </row>
    <row r="4793" spans="1:8" ht="20.100000000000001" customHeight="1" x14ac:dyDescent="0.25">
      <c r="A4793" s="63" t="s">
        <v>7840</v>
      </c>
      <c r="B4793" s="63"/>
      <c r="C4793" s="63"/>
      <c r="D4793" s="63"/>
      <c r="E4793" s="63"/>
      <c r="F4793" s="63"/>
      <c r="G4793" s="63"/>
      <c r="H4793" s="63"/>
    </row>
    <row r="4794" spans="1:8" ht="15" customHeight="1" x14ac:dyDescent="0.25">
      <c r="A4794" s="64" t="s">
        <v>3872</v>
      </c>
      <c r="B4794" s="64"/>
      <c r="C4794" s="65" t="s">
        <v>3</v>
      </c>
      <c r="D4794" s="65"/>
      <c r="E4794" s="12" t="s">
        <v>4</v>
      </c>
      <c r="F4794" s="12" t="s">
        <v>3725</v>
      </c>
      <c r="G4794" s="12" t="s">
        <v>3726</v>
      </c>
      <c r="H4794" s="12" t="s">
        <v>3727</v>
      </c>
    </row>
    <row r="4795" spans="1:8" ht="21" customHeight="1" x14ac:dyDescent="0.25">
      <c r="A4795" s="13" t="s">
        <v>4267</v>
      </c>
      <c r="B4795" s="14" t="s">
        <v>4268</v>
      </c>
      <c r="C4795" s="66" t="s">
        <v>17</v>
      </c>
      <c r="D4795" s="66"/>
      <c r="E4795" s="13" t="s">
        <v>25</v>
      </c>
      <c r="F4795" s="15">
        <v>6.6000000000000003E-2</v>
      </c>
      <c r="G4795" s="16">
        <v>25.56</v>
      </c>
      <c r="H4795" s="16">
        <f>TRUNC(TRUNC(F4795,8)*G4795,2)</f>
        <v>1.68</v>
      </c>
    </row>
    <row r="4796" spans="1:8" ht="15" customHeight="1" x14ac:dyDescent="0.25">
      <c r="A4796" s="13" t="s">
        <v>4269</v>
      </c>
      <c r="B4796" s="14" t="s">
        <v>4270</v>
      </c>
      <c r="C4796" s="66" t="s">
        <v>17</v>
      </c>
      <c r="D4796" s="66"/>
      <c r="E4796" s="13" t="s">
        <v>25</v>
      </c>
      <c r="F4796" s="15">
        <v>0.23480000000000001</v>
      </c>
      <c r="G4796" s="16">
        <v>33.94</v>
      </c>
      <c r="H4796" s="16">
        <f>TRUNC(TRUNC(F4796,8)*G4796,2)</f>
        <v>7.96</v>
      </c>
    </row>
    <row r="4797" spans="1:8" ht="18" customHeight="1" x14ac:dyDescent="0.25">
      <c r="A4797" s="8"/>
      <c r="B4797" s="8"/>
      <c r="C4797" s="8"/>
      <c r="D4797" s="8"/>
      <c r="E4797" s="8"/>
      <c r="F4797" s="67" t="s">
        <v>3875</v>
      </c>
      <c r="G4797" s="67"/>
      <c r="H4797" s="17">
        <f>SUM(H4795:H4796)</f>
        <v>9.64</v>
      </c>
    </row>
    <row r="4798" spans="1:8" ht="15" customHeight="1" x14ac:dyDescent="0.25">
      <c r="A4798" s="8"/>
      <c r="B4798" s="8"/>
      <c r="C4798" s="8"/>
      <c r="D4798" s="8"/>
      <c r="E4798" s="8"/>
      <c r="F4798" s="68" t="s">
        <v>3745</v>
      </c>
      <c r="G4798" s="68"/>
      <c r="H4798" s="4">
        <f>ROUND(SUM(H4797),2)</f>
        <v>9.64</v>
      </c>
    </row>
    <row r="4799" spans="1:8" ht="9.9499999999999993" customHeight="1" x14ac:dyDescent="0.25">
      <c r="A4799" s="8"/>
      <c r="B4799" s="8"/>
      <c r="C4799" s="8"/>
      <c r="D4799" s="8"/>
      <c r="E4799" s="8"/>
      <c r="F4799" s="62"/>
      <c r="G4799" s="62"/>
      <c r="H4799" s="62"/>
    </row>
    <row r="4800" spans="1:8" ht="20.100000000000001" customHeight="1" x14ac:dyDescent="0.25">
      <c r="A4800" s="63" t="s">
        <v>7841</v>
      </c>
      <c r="B4800" s="63"/>
      <c r="C4800" s="63"/>
      <c r="D4800" s="63"/>
      <c r="E4800" s="63"/>
      <c r="F4800" s="63"/>
      <c r="G4800" s="63"/>
      <c r="H4800" s="63"/>
    </row>
    <row r="4801" spans="1:8" ht="15" customHeight="1" x14ac:dyDescent="0.25">
      <c r="A4801" s="64" t="s">
        <v>3872</v>
      </c>
      <c r="B4801" s="64"/>
      <c r="C4801" s="65" t="s">
        <v>3</v>
      </c>
      <c r="D4801" s="65"/>
      <c r="E4801" s="12" t="s">
        <v>4</v>
      </c>
      <c r="F4801" s="12" t="s">
        <v>3725</v>
      </c>
      <c r="G4801" s="12" t="s">
        <v>3726</v>
      </c>
      <c r="H4801" s="12" t="s">
        <v>3727</v>
      </c>
    </row>
    <row r="4802" spans="1:8" ht="21" customHeight="1" x14ac:dyDescent="0.25">
      <c r="A4802" s="13" t="s">
        <v>3936</v>
      </c>
      <c r="B4802" s="14" t="s">
        <v>3937</v>
      </c>
      <c r="C4802" s="66" t="s">
        <v>17</v>
      </c>
      <c r="D4802" s="66"/>
      <c r="E4802" s="13" t="s">
        <v>25</v>
      </c>
      <c r="F4802" s="15">
        <v>6.6000000000000003E-2</v>
      </c>
      <c r="G4802" s="16">
        <v>24.57</v>
      </c>
      <c r="H4802" s="16">
        <f>TRUNC(TRUNC(F4802,8)*G4802,2)</f>
        <v>1.62</v>
      </c>
    </row>
    <row r="4803" spans="1:8" ht="21" customHeight="1" x14ac:dyDescent="0.25">
      <c r="A4803" s="13" t="s">
        <v>3938</v>
      </c>
      <c r="B4803" s="14" t="s">
        <v>3939</v>
      </c>
      <c r="C4803" s="66" t="s">
        <v>17</v>
      </c>
      <c r="D4803" s="66"/>
      <c r="E4803" s="13" t="s">
        <v>25</v>
      </c>
      <c r="F4803" s="15">
        <v>0.23480000000000001</v>
      </c>
      <c r="G4803" s="16">
        <v>32.799999999999997</v>
      </c>
      <c r="H4803" s="16">
        <f>TRUNC(TRUNC(F4803,8)*G4803,2)</f>
        <v>7.7</v>
      </c>
    </row>
    <row r="4804" spans="1:8" ht="18" customHeight="1" x14ac:dyDescent="0.25">
      <c r="A4804" s="8"/>
      <c r="B4804" s="8"/>
      <c r="C4804" s="8"/>
      <c r="D4804" s="8"/>
      <c r="E4804" s="8"/>
      <c r="F4804" s="67" t="s">
        <v>3875</v>
      </c>
      <c r="G4804" s="67"/>
      <c r="H4804" s="17">
        <f>SUM(H4802:H4803)</f>
        <v>9.32</v>
      </c>
    </row>
    <row r="4805" spans="1:8" ht="15" customHeight="1" x14ac:dyDescent="0.25">
      <c r="A4805" s="8"/>
      <c r="B4805" s="8"/>
      <c r="C4805" s="8"/>
      <c r="D4805" s="8"/>
      <c r="E4805" s="8"/>
      <c r="F4805" s="68" t="s">
        <v>3745</v>
      </c>
      <c r="G4805" s="68"/>
      <c r="H4805" s="4">
        <f>ROUND(SUM(H4804),2)</f>
        <v>9.32</v>
      </c>
    </row>
    <row r="4806" spans="1:8" ht="9.9499999999999993" customHeight="1" x14ac:dyDescent="0.25">
      <c r="A4806" s="8"/>
      <c r="B4806" s="8"/>
      <c r="C4806" s="8"/>
      <c r="D4806" s="8"/>
      <c r="E4806" s="8"/>
      <c r="F4806" s="62"/>
      <c r="G4806" s="62"/>
      <c r="H4806" s="62"/>
    </row>
    <row r="4807" spans="1:8" ht="20.100000000000001" customHeight="1" x14ac:dyDescent="0.25">
      <c r="A4807" s="63" t="s">
        <v>4713</v>
      </c>
      <c r="B4807" s="63"/>
      <c r="C4807" s="63"/>
      <c r="D4807" s="63"/>
      <c r="E4807" s="63"/>
      <c r="F4807" s="63"/>
      <c r="G4807" s="63"/>
      <c r="H4807" s="63"/>
    </row>
    <row r="4808" spans="1:8" ht="15" customHeight="1" x14ac:dyDescent="0.25">
      <c r="A4808" s="64" t="s">
        <v>3865</v>
      </c>
      <c r="B4808" s="64"/>
      <c r="C4808" s="65" t="s">
        <v>3</v>
      </c>
      <c r="D4808" s="65"/>
      <c r="E4808" s="12" t="s">
        <v>4</v>
      </c>
      <c r="F4808" s="12" t="s">
        <v>3725</v>
      </c>
      <c r="G4808" s="12" t="s">
        <v>3726</v>
      </c>
      <c r="H4808" s="12" t="s">
        <v>3727</v>
      </c>
    </row>
    <row r="4809" spans="1:8" ht="45.95" customHeight="1" x14ac:dyDescent="0.25">
      <c r="A4809" s="13" t="s">
        <v>4187</v>
      </c>
      <c r="B4809" s="14" t="s">
        <v>4188</v>
      </c>
      <c r="C4809" s="66" t="s">
        <v>17</v>
      </c>
      <c r="D4809" s="66"/>
      <c r="E4809" s="13" t="s">
        <v>3868</v>
      </c>
      <c r="F4809" s="15">
        <v>5.9999999999999995E-4</v>
      </c>
      <c r="G4809" s="16">
        <v>79.819999999999993</v>
      </c>
      <c r="H4809" s="16">
        <f>TRUNC(TRUNC(F4809,8)*G4809,2)</f>
        <v>0.04</v>
      </c>
    </row>
    <row r="4810" spans="1:8" ht="45.95" customHeight="1" x14ac:dyDescent="0.25">
      <c r="A4810" s="13" t="s">
        <v>4189</v>
      </c>
      <c r="B4810" s="14" t="s">
        <v>4190</v>
      </c>
      <c r="C4810" s="66" t="s">
        <v>17</v>
      </c>
      <c r="D4810" s="66"/>
      <c r="E4810" s="13" t="s">
        <v>3829</v>
      </c>
      <c r="F4810" s="15">
        <v>5.4000000000000003E-3</v>
      </c>
      <c r="G4810" s="16">
        <v>322.97000000000003</v>
      </c>
      <c r="H4810" s="16">
        <f>TRUNC(TRUNC(F4810,8)*G4810,2)</f>
        <v>1.74</v>
      </c>
    </row>
    <row r="4811" spans="1:8" ht="29.1" customHeight="1" x14ac:dyDescent="0.25">
      <c r="A4811" s="13" t="s">
        <v>4256</v>
      </c>
      <c r="B4811" s="14" t="s">
        <v>4257</v>
      </c>
      <c r="C4811" s="66" t="s">
        <v>17</v>
      </c>
      <c r="D4811" s="66"/>
      <c r="E4811" s="13" t="s">
        <v>3829</v>
      </c>
      <c r="F4811" s="15">
        <v>0.19620000000000001</v>
      </c>
      <c r="G4811" s="16">
        <v>49.12</v>
      </c>
      <c r="H4811" s="16">
        <f>TRUNC(TRUNC(F4811,8)*G4811,2)</f>
        <v>9.6300000000000008</v>
      </c>
    </row>
    <row r="4812" spans="1:8" ht="18" customHeight="1" x14ac:dyDescent="0.25">
      <c r="A4812" s="8"/>
      <c r="B4812" s="8"/>
      <c r="C4812" s="8"/>
      <c r="D4812" s="8"/>
      <c r="E4812" s="8"/>
      <c r="F4812" s="67" t="s">
        <v>3871</v>
      </c>
      <c r="G4812" s="67"/>
      <c r="H4812" s="17">
        <f>SUM(H4809:H4811)</f>
        <v>11.41</v>
      </c>
    </row>
    <row r="4813" spans="1:8" ht="15" customHeight="1" x14ac:dyDescent="0.25">
      <c r="A4813" s="64" t="s">
        <v>3872</v>
      </c>
      <c r="B4813" s="64"/>
      <c r="C4813" s="65" t="s">
        <v>3</v>
      </c>
      <c r="D4813" s="65"/>
      <c r="E4813" s="12" t="s">
        <v>4</v>
      </c>
      <c r="F4813" s="12" t="s">
        <v>3725</v>
      </c>
      <c r="G4813" s="12" t="s">
        <v>3726</v>
      </c>
      <c r="H4813" s="12" t="s">
        <v>3727</v>
      </c>
    </row>
    <row r="4814" spans="1:8" ht="15" customHeight="1" x14ac:dyDescent="0.25">
      <c r="A4814" s="13" t="s">
        <v>3899</v>
      </c>
      <c r="B4814" s="14" t="s">
        <v>3900</v>
      </c>
      <c r="C4814" s="66" t="s">
        <v>17</v>
      </c>
      <c r="D4814" s="66"/>
      <c r="E4814" s="13" t="s">
        <v>25</v>
      </c>
      <c r="F4814" s="15">
        <v>0.78659999999999997</v>
      </c>
      <c r="G4814" s="16">
        <v>24.37</v>
      </c>
      <c r="H4814" s="16">
        <f>TRUNC(TRUNC(F4814,8)*G4814,2)</f>
        <v>19.16</v>
      </c>
    </row>
    <row r="4815" spans="1:8" ht="18" customHeight="1" x14ac:dyDescent="0.25">
      <c r="A4815" s="8"/>
      <c r="B4815" s="8"/>
      <c r="C4815" s="8"/>
      <c r="D4815" s="8"/>
      <c r="E4815" s="8"/>
      <c r="F4815" s="67" t="s">
        <v>3875</v>
      </c>
      <c r="G4815" s="67"/>
      <c r="H4815" s="17">
        <f>SUM(H4814:H4814)</f>
        <v>19.16</v>
      </c>
    </row>
    <row r="4816" spans="1:8" ht="15" customHeight="1" x14ac:dyDescent="0.25">
      <c r="A4816" s="8"/>
      <c r="B4816" s="8"/>
      <c r="C4816" s="8"/>
      <c r="D4816" s="8"/>
      <c r="E4816" s="8"/>
      <c r="F4816" s="68" t="s">
        <v>3745</v>
      </c>
      <c r="G4816" s="68"/>
      <c r="H4816" s="4">
        <f>ROUND(SUM(H4812,H4815),2)</f>
        <v>30.57</v>
      </c>
    </row>
    <row r="4817" spans="1:8" ht="9.9499999999999993" customHeight="1" x14ac:dyDescent="0.25">
      <c r="A4817" s="8"/>
      <c r="B4817" s="8"/>
      <c r="C4817" s="8"/>
      <c r="D4817" s="8"/>
      <c r="E4817" s="8"/>
      <c r="F4817" s="62"/>
      <c r="G4817" s="62"/>
      <c r="H4817" s="62"/>
    </row>
    <row r="4818" spans="1:8" ht="27" customHeight="1" x14ac:dyDescent="0.25">
      <c r="A4818" s="63" t="s">
        <v>7842</v>
      </c>
      <c r="B4818" s="63"/>
      <c r="C4818" s="63"/>
      <c r="D4818" s="63"/>
      <c r="E4818" s="63"/>
      <c r="F4818" s="63"/>
      <c r="G4818" s="63"/>
      <c r="H4818" s="63"/>
    </row>
    <row r="4819" spans="1:8" ht="15" customHeight="1" x14ac:dyDescent="0.25">
      <c r="A4819" s="64" t="s">
        <v>3872</v>
      </c>
      <c r="B4819" s="64"/>
      <c r="C4819" s="65" t="s">
        <v>3</v>
      </c>
      <c r="D4819" s="65"/>
      <c r="E4819" s="12" t="s">
        <v>4</v>
      </c>
      <c r="F4819" s="12" t="s">
        <v>3725</v>
      </c>
      <c r="G4819" s="12" t="s">
        <v>3726</v>
      </c>
      <c r="H4819" s="12" t="s">
        <v>3727</v>
      </c>
    </row>
    <row r="4820" spans="1:8" ht="21" customHeight="1" x14ac:dyDescent="0.25">
      <c r="A4820" s="13" t="s">
        <v>7306</v>
      </c>
      <c r="B4820" s="14" t="s">
        <v>7307</v>
      </c>
      <c r="C4820" s="66" t="s">
        <v>17</v>
      </c>
      <c r="D4820" s="66"/>
      <c r="E4820" s="13" t="s">
        <v>25</v>
      </c>
      <c r="F4820" s="15">
        <v>1</v>
      </c>
      <c r="G4820" s="16">
        <v>43.9</v>
      </c>
      <c r="H4820" s="16">
        <f>TRUNC(TRUNC(F4820,8)*G4820,2)</f>
        <v>43.9</v>
      </c>
    </row>
    <row r="4821" spans="1:8" ht="18" customHeight="1" x14ac:dyDescent="0.25">
      <c r="A4821" s="8"/>
      <c r="B4821" s="8"/>
      <c r="C4821" s="8"/>
      <c r="D4821" s="8"/>
      <c r="E4821" s="8"/>
      <c r="F4821" s="67" t="s">
        <v>3875</v>
      </c>
      <c r="G4821" s="67"/>
      <c r="H4821" s="17">
        <f>SUM(H4820:H4820)</f>
        <v>43.9</v>
      </c>
    </row>
    <row r="4822" spans="1:8" ht="15" customHeight="1" x14ac:dyDescent="0.25">
      <c r="A4822" s="64" t="s">
        <v>3741</v>
      </c>
      <c r="B4822" s="64"/>
      <c r="C4822" s="65" t="s">
        <v>3</v>
      </c>
      <c r="D4822" s="65"/>
      <c r="E4822" s="12" t="s">
        <v>4</v>
      </c>
      <c r="F4822" s="12" t="s">
        <v>3725</v>
      </c>
      <c r="G4822" s="12" t="s">
        <v>3726</v>
      </c>
      <c r="H4822" s="12" t="s">
        <v>3727</v>
      </c>
    </row>
    <row r="4823" spans="1:8" ht="45.95" customHeight="1" x14ac:dyDescent="0.25">
      <c r="A4823" s="13" t="s">
        <v>7843</v>
      </c>
      <c r="B4823" s="14" t="s">
        <v>7844</v>
      </c>
      <c r="C4823" s="66" t="s">
        <v>17</v>
      </c>
      <c r="D4823" s="66"/>
      <c r="E4823" s="13" t="s">
        <v>25</v>
      </c>
      <c r="F4823" s="15">
        <v>1</v>
      </c>
      <c r="G4823" s="16">
        <v>27.86</v>
      </c>
      <c r="H4823" s="16">
        <f>TRUNC(TRUNC(F4823,8)*G4823,2)</f>
        <v>27.86</v>
      </c>
    </row>
    <row r="4824" spans="1:8" ht="45.95" customHeight="1" x14ac:dyDescent="0.25">
      <c r="A4824" s="13" t="s">
        <v>7845</v>
      </c>
      <c r="B4824" s="14" t="s">
        <v>7846</v>
      </c>
      <c r="C4824" s="66" t="s">
        <v>17</v>
      </c>
      <c r="D4824" s="66"/>
      <c r="E4824" s="13" t="s">
        <v>25</v>
      </c>
      <c r="F4824" s="15">
        <v>1</v>
      </c>
      <c r="G4824" s="16">
        <v>7.36</v>
      </c>
      <c r="H4824" s="16">
        <f>TRUNC(TRUNC(F4824,8)*G4824,2)</f>
        <v>7.36</v>
      </c>
    </row>
    <row r="4825" spans="1:8" ht="15" customHeight="1" x14ac:dyDescent="0.25">
      <c r="A4825" s="8"/>
      <c r="B4825" s="8"/>
      <c r="C4825" s="8"/>
      <c r="D4825" s="8"/>
      <c r="E4825" s="8"/>
      <c r="F4825" s="67" t="s">
        <v>3744</v>
      </c>
      <c r="G4825" s="67"/>
      <c r="H4825" s="17">
        <f>SUM(H4823:H4824)</f>
        <v>35.22</v>
      </c>
    </row>
    <row r="4826" spans="1:8" ht="15" customHeight="1" x14ac:dyDescent="0.25">
      <c r="A4826" s="8"/>
      <c r="B4826" s="8"/>
      <c r="C4826" s="8"/>
      <c r="D4826" s="8"/>
      <c r="E4826" s="8"/>
      <c r="F4826" s="68" t="s">
        <v>3745</v>
      </c>
      <c r="G4826" s="68"/>
      <c r="H4826" s="4">
        <f>ROUND(SUM(H4821,H4825),2)</f>
        <v>79.12</v>
      </c>
    </row>
    <row r="4827" spans="1:8" ht="9.9499999999999993" customHeight="1" x14ac:dyDescent="0.25">
      <c r="A4827" s="8"/>
      <c r="B4827" s="8"/>
      <c r="C4827" s="8"/>
      <c r="D4827" s="8"/>
      <c r="E4827" s="8"/>
      <c r="F4827" s="62"/>
      <c r="G4827" s="62"/>
      <c r="H4827" s="62"/>
    </row>
    <row r="4828" spans="1:8" ht="27" customHeight="1" x14ac:dyDescent="0.25">
      <c r="A4828" s="63" t="s">
        <v>7847</v>
      </c>
      <c r="B4828" s="63"/>
      <c r="C4828" s="63"/>
      <c r="D4828" s="63"/>
      <c r="E4828" s="63"/>
      <c r="F4828" s="63"/>
      <c r="G4828" s="63"/>
      <c r="H4828" s="63"/>
    </row>
    <row r="4829" spans="1:8" ht="15" customHeight="1" x14ac:dyDescent="0.25">
      <c r="A4829" s="64" t="s">
        <v>3872</v>
      </c>
      <c r="B4829" s="64"/>
      <c r="C4829" s="65" t="s">
        <v>3</v>
      </c>
      <c r="D4829" s="65"/>
      <c r="E4829" s="12" t="s">
        <v>4</v>
      </c>
      <c r="F4829" s="12" t="s">
        <v>3725</v>
      </c>
      <c r="G4829" s="12" t="s">
        <v>3726</v>
      </c>
      <c r="H4829" s="12" t="s">
        <v>3727</v>
      </c>
    </row>
    <row r="4830" spans="1:8" ht="21" customHeight="1" x14ac:dyDescent="0.25">
      <c r="A4830" s="13" t="s">
        <v>7306</v>
      </c>
      <c r="B4830" s="14" t="s">
        <v>7307</v>
      </c>
      <c r="C4830" s="66" t="s">
        <v>17</v>
      </c>
      <c r="D4830" s="66"/>
      <c r="E4830" s="13" t="s">
        <v>25</v>
      </c>
      <c r="F4830" s="15">
        <v>1</v>
      </c>
      <c r="G4830" s="16">
        <v>43.9</v>
      </c>
      <c r="H4830" s="16">
        <f>TRUNC(TRUNC(F4830,8)*G4830,2)</f>
        <v>43.9</v>
      </c>
    </row>
    <row r="4831" spans="1:8" ht="18" customHeight="1" x14ac:dyDescent="0.25">
      <c r="A4831" s="8"/>
      <c r="B4831" s="8"/>
      <c r="C4831" s="8"/>
      <c r="D4831" s="8"/>
      <c r="E4831" s="8"/>
      <c r="F4831" s="67" t="s">
        <v>3875</v>
      </c>
      <c r="G4831" s="67"/>
      <c r="H4831" s="17">
        <f>SUM(H4830:H4830)</f>
        <v>43.9</v>
      </c>
    </row>
    <row r="4832" spans="1:8" ht="15" customHeight="1" x14ac:dyDescent="0.25">
      <c r="A4832" s="64" t="s">
        <v>3741</v>
      </c>
      <c r="B4832" s="64"/>
      <c r="C4832" s="65" t="s">
        <v>3</v>
      </c>
      <c r="D4832" s="65"/>
      <c r="E4832" s="12" t="s">
        <v>4</v>
      </c>
      <c r="F4832" s="12" t="s">
        <v>3725</v>
      </c>
      <c r="G4832" s="12" t="s">
        <v>3726</v>
      </c>
      <c r="H4832" s="12" t="s">
        <v>3727</v>
      </c>
    </row>
    <row r="4833" spans="1:8" ht="45.95" customHeight="1" x14ac:dyDescent="0.25">
      <c r="A4833" s="13" t="s">
        <v>7843</v>
      </c>
      <c r="B4833" s="14" t="s">
        <v>7844</v>
      </c>
      <c r="C4833" s="66" t="s">
        <v>17</v>
      </c>
      <c r="D4833" s="66"/>
      <c r="E4833" s="13" t="s">
        <v>25</v>
      </c>
      <c r="F4833" s="15">
        <v>1</v>
      </c>
      <c r="G4833" s="16">
        <v>27.86</v>
      </c>
      <c r="H4833" s="16">
        <f>TRUNC(TRUNC(F4833,8)*G4833,2)</f>
        <v>27.86</v>
      </c>
    </row>
    <row r="4834" spans="1:8" ht="45.95" customHeight="1" x14ac:dyDescent="0.25">
      <c r="A4834" s="13" t="s">
        <v>7845</v>
      </c>
      <c r="B4834" s="14" t="s">
        <v>7846</v>
      </c>
      <c r="C4834" s="66" t="s">
        <v>17</v>
      </c>
      <c r="D4834" s="66"/>
      <c r="E4834" s="13" t="s">
        <v>25</v>
      </c>
      <c r="F4834" s="15">
        <v>1</v>
      </c>
      <c r="G4834" s="16">
        <v>7.36</v>
      </c>
      <c r="H4834" s="16">
        <f>TRUNC(TRUNC(F4834,8)*G4834,2)</f>
        <v>7.36</v>
      </c>
    </row>
    <row r="4835" spans="1:8" ht="45.95" customHeight="1" x14ac:dyDescent="0.25">
      <c r="A4835" s="13" t="s">
        <v>7848</v>
      </c>
      <c r="B4835" s="14" t="s">
        <v>7849</v>
      </c>
      <c r="C4835" s="66" t="s">
        <v>17</v>
      </c>
      <c r="D4835" s="66"/>
      <c r="E4835" s="13" t="s">
        <v>25</v>
      </c>
      <c r="F4835" s="15">
        <v>1</v>
      </c>
      <c r="G4835" s="16">
        <v>34.82</v>
      </c>
      <c r="H4835" s="16">
        <f>TRUNC(TRUNC(F4835,8)*G4835,2)</f>
        <v>34.82</v>
      </c>
    </row>
    <row r="4836" spans="1:8" ht="45.95" customHeight="1" x14ac:dyDescent="0.25">
      <c r="A4836" s="13" t="s">
        <v>7850</v>
      </c>
      <c r="B4836" s="14" t="s">
        <v>7851</v>
      </c>
      <c r="C4836" s="66" t="s">
        <v>17</v>
      </c>
      <c r="D4836" s="66"/>
      <c r="E4836" s="13" t="s">
        <v>25</v>
      </c>
      <c r="F4836" s="15">
        <v>1</v>
      </c>
      <c r="G4836" s="16">
        <v>50.83</v>
      </c>
      <c r="H4836" s="16">
        <f>TRUNC(TRUNC(F4836,8)*G4836,2)</f>
        <v>50.83</v>
      </c>
    </row>
    <row r="4837" spans="1:8" ht="15" customHeight="1" x14ac:dyDescent="0.25">
      <c r="A4837" s="8"/>
      <c r="B4837" s="8"/>
      <c r="C4837" s="8"/>
      <c r="D4837" s="8"/>
      <c r="E4837" s="8"/>
      <c r="F4837" s="67" t="s">
        <v>3744</v>
      </c>
      <c r="G4837" s="67"/>
      <c r="H4837" s="17">
        <f>SUM(H4833:H4836)</f>
        <v>120.86999999999999</v>
      </c>
    </row>
    <row r="4838" spans="1:8" ht="15" customHeight="1" x14ac:dyDescent="0.25">
      <c r="A4838" s="8"/>
      <c r="B4838" s="8"/>
      <c r="C4838" s="8"/>
      <c r="D4838" s="8"/>
      <c r="E4838" s="8"/>
      <c r="F4838" s="68" t="s">
        <v>3745</v>
      </c>
      <c r="G4838" s="68"/>
      <c r="H4838" s="4">
        <f>ROUND(SUM(H4831,H4837),2)</f>
        <v>164.77</v>
      </c>
    </row>
    <row r="4839" spans="1:8" ht="9.9499999999999993" customHeight="1" x14ac:dyDescent="0.25">
      <c r="A4839" s="8"/>
      <c r="B4839" s="8"/>
      <c r="C4839" s="8"/>
      <c r="D4839" s="8"/>
      <c r="E4839" s="8"/>
      <c r="F4839" s="62"/>
      <c r="G4839" s="62"/>
      <c r="H4839" s="62"/>
    </row>
    <row r="4840" spans="1:8" ht="27" customHeight="1" x14ac:dyDescent="0.25">
      <c r="A4840" s="63" t="s">
        <v>7852</v>
      </c>
      <c r="B4840" s="63"/>
      <c r="C4840" s="63"/>
      <c r="D4840" s="63"/>
      <c r="E4840" s="63"/>
      <c r="F4840" s="63"/>
      <c r="G4840" s="63"/>
      <c r="H4840" s="63"/>
    </row>
    <row r="4841" spans="1:8" ht="15" customHeight="1" x14ac:dyDescent="0.25">
      <c r="A4841" s="64" t="s">
        <v>3825</v>
      </c>
      <c r="B4841" s="64"/>
      <c r="C4841" s="65" t="s">
        <v>3</v>
      </c>
      <c r="D4841" s="65"/>
      <c r="E4841" s="12" t="s">
        <v>4</v>
      </c>
      <c r="F4841" s="12" t="s">
        <v>3725</v>
      </c>
      <c r="G4841" s="12" t="s">
        <v>3726</v>
      </c>
      <c r="H4841" s="12" t="s">
        <v>3727</v>
      </c>
    </row>
    <row r="4842" spans="1:8" ht="54.95" customHeight="1" x14ac:dyDescent="0.25">
      <c r="A4842" s="13" t="s">
        <v>7853</v>
      </c>
      <c r="B4842" s="14" t="s">
        <v>7854</v>
      </c>
      <c r="C4842" s="66" t="s">
        <v>17</v>
      </c>
      <c r="D4842" s="66"/>
      <c r="E4842" s="13" t="s">
        <v>61</v>
      </c>
      <c r="F4842" s="15">
        <v>5.5999999999999999E-5</v>
      </c>
      <c r="G4842" s="16">
        <v>497560.94</v>
      </c>
      <c r="H4842" s="16">
        <f>TRUNC(TRUNC(F4842,8)*G4842,2)</f>
        <v>27.86</v>
      </c>
    </row>
    <row r="4843" spans="1:8" ht="15" customHeight="1" x14ac:dyDescent="0.25">
      <c r="A4843" s="8"/>
      <c r="B4843" s="8"/>
      <c r="C4843" s="8"/>
      <c r="D4843" s="8"/>
      <c r="E4843" s="8"/>
      <c r="F4843" s="67" t="s">
        <v>3830</v>
      </c>
      <c r="G4843" s="67"/>
      <c r="H4843" s="17">
        <f>SUM(H4842:H4842)</f>
        <v>27.86</v>
      </c>
    </row>
    <row r="4844" spans="1:8" ht="15" customHeight="1" x14ac:dyDescent="0.25">
      <c r="A4844" s="8"/>
      <c r="B4844" s="8"/>
      <c r="C4844" s="8"/>
      <c r="D4844" s="8"/>
      <c r="E4844" s="8"/>
      <c r="F4844" s="68" t="s">
        <v>3745</v>
      </c>
      <c r="G4844" s="68"/>
      <c r="H4844" s="4">
        <f>ROUND(SUM(H4843),2)</f>
        <v>27.86</v>
      </c>
    </row>
    <row r="4845" spans="1:8" ht="9.9499999999999993" customHeight="1" x14ac:dyDescent="0.25">
      <c r="A4845" s="8"/>
      <c r="B4845" s="8"/>
      <c r="C4845" s="8"/>
      <c r="D4845" s="8"/>
      <c r="E4845" s="8"/>
      <c r="F4845" s="62"/>
      <c r="G4845" s="62"/>
      <c r="H4845" s="62"/>
    </row>
    <row r="4846" spans="1:8" ht="20.100000000000001" customHeight="1" x14ac:dyDescent="0.25">
      <c r="A4846" s="63" t="s">
        <v>7855</v>
      </c>
      <c r="B4846" s="63"/>
      <c r="C4846" s="63"/>
      <c r="D4846" s="63"/>
      <c r="E4846" s="63"/>
      <c r="F4846" s="63"/>
      <c r="G4846" s="63"/>
      <c r="H4846" s="63"/>
    </row>
    <row r="4847" spans="1:8" ht="15" customHeight="1" x14ac:dyDescent="0.25">
      <c r="A4847" s="64" t="s">
        <v>3825</v>
      </c>
      <c r="B4847" s="64"/>
      <c r="C4847" s="65" t="s">
        <v>3</v>
      </c>
      <c r="D4847" s="65"/>
      <c r="E4847" s="12" t="s">
        <v>4</v>
      </c>
      <c r="F4847" s="12" t="s">
        <v>3725</v>
      </c>
      <c r="G4847" s="12" t="s">
        <v>3726</v>
      </c>
      <c r="H4847" s="12" t="s">
        <v>3727</v>
      </c>
    </row>
    <row r="4848" spans="1:8" ht="54.95" customHeight="1" x14ac:dyDescent="0.25">
      <c r="A4848" s="13" t="s">
        <v>7853</v>
      </c>
      <c r="B4848" s="14" t="s">
        <v>7854</v>
      </c>
      <c r="C4848" s="66" t="s">
        <v>17</v>
      </c>
      <c r="D4848" s="66"/>
      <c r="E4848" s="13" t="s">
        <v>61</v>
      </c>
      <c r="F4848" s="15">
        <v>1.4800000000000001E-5</v>
      </c>
      <c r="G4848" s="16">
        <v>497560.94</v>
      </c>
      <c r="H4848" s="16">
        <f>TRUNC(TRUNC(F4848,8)*G4848,2)</f>
        <v>7.36</v>
      </c>
    </row>
    <row r="4849" spans="1:8" ht="15" customHeight="1" x14ac:dyDescent="0.25">
      <c r="A4849" s="8"/>
      <c r="B4849" s="8"/>
      <c r="C4849" s="8"/>
      <c r="D4849" s="8"/>
      <c r="E4849" s="8"/>
      <c r="F4849" s="67" t="s">
        <v>3830</v>
      </c>
      <c r="G4849" s="67"/>
      <c r="H4849" s="17">
        <f>SUM(H4848:H4848)</f>
        <v>7.36</v>
      </c>
    </row>
    <row r="4850" spans="1:8" ht="15" customHeight="1" x14ac:dyDescent="0.25">
      <c r="A4850" s="8"/>
      <c r="B4850" s="8"/>
      <c r="C4850" s="8"/>
      <c r="D4850" s="8"/>
      <c r="E4850" s="8"/>
      <c r="F4850" s="68" t="s">
        <v>3745</v>
      </c>
      <c r="G4850" s="68"/>
      <c r="H4850" s="4">
        <f>ROUND(SUM(H4849),2)</f>
        <v>7.36</v>
      </c>
    </row>
    <row r="4851" spans="1:8" ht="9.9499999999999993" customHeight="1" x14ac:dyDescent="0.25">
      <c r="A4851" s="8"/>
      <c r="B4851" s="8"/>
      <c r="C4851" s="8"/>
      <c r="D4851" s="8"/>
      <c r="E4851" s="8"/>
      <c r="F4851" s="62"/>
      <c r="G4851" s="62"/>
      <c r="H4851" s="62"/>
    </row>
    <row r="4852" spans="1:8" ht="27" customHeight="1" x14ac:dyDescent="0.25">
      <c r="A4852" s="63" t="s">
        <v>7856</v>
      </c>
      <c r="B4852" s="63"/>
      <c r="C4852" s="63"/>
      <c r="D4852" s="63"/>
      <c r="E4852" s="63"/>
      <c r="F4852" s="63"/>
      <c r="G4852" s="63"/>
      <c r="H4852" s="63"/>
    </row>
    <row r="4853" spans="1:8" ht="15" customHeight="1" x14ac:dyDescent="0.25">
      <c r="A4853" s="64" t="s">
        <v>3825</v>
      </c>
      <c r="B4853" s="64"/>
      <c r="C4853" s="65" t="s">
        <v>3</v>
      </c>
      <c r="D4853" s="65"/>
      <c r="E4853" s="12" t="s">
        <v>4</v>
      </c>
      <c r="F4853" s="12" t="s">
        <v>3725</v>
      </c>
      <c r="G4853" s="12" t="s">
        <v>3726</v>
      </c>
      <c r="H4853" s="12" t="s">
        <v>3727</v>
      </c>
    </row>
    <row r="4854" spans="1:8" ht="54.95" customHeight="1" x14ac:dyDescent="0.25">
      <c r="A4854" s="13" t="s">
        <v>7853</v>
      </c>
      <c r="B4854" s="14" t="s">
        <v>7854</v>
      </c>
      <c r="C4854" s="66" t="s">
        <v>17</v>
      </c>
      <c r="D4854" s="66"/>
      <c r="E4854" s="13" t="s">
        <v>61</v>
      </c>
      <c r="F4854" s="15">
        <v>6.9999999999999994E-5</v>
      </c>
      <c r="G4854" s="16">
        <v>497560.94</v>
      </c>
      <c r="H4854" s="16">
        <f>TRUNC(TRUNC(F4854,8)*G4854,2)</f>
        <v>34.82</v>
      </c>
    </row>
    <row r="4855" spans="1:8" ht="15" customHeight="1" x14ac:dyDescent="0.25">
      <c r="A4855" s="8"/>
      <c r="B4855" s="8"/>
      <c r="C4855" s="8"/>
      <c r="D4855" s="8"/>
      <c r="E4855" s="8"/>
      <c r="F4855" s="67" t="s">
        <v>3830</v>
      </c>
      <c r="G4855" s="67"/>
      <c r="H4855" s="17">
        <f>SUM(H4854:H4854)</f>
        <v>34.82</v>
      </c>
    </row>
    <row r="4856" spans="1:8" ht="15" customHeight="1" x14ac:dyDescent="0.25">
      <c r="A4856" s="8"/>
      <c r="B4856" s="8"/>
      <c r="C4856" s="8"/>
      <c r="D4856" s="8"/>
      <c r="E4856" s="8"/>
      <c r="F4856" s="68" t="s">
        <v>3745</v>
      </c>
      <c r="G4856" s="68"/>
      <c r="H4856" s="4">
        <f>ROUND(SUM(H4855),2)</f>
        <v>34.82</v>
      </c>
    </row>
    <row r="4857" spans="1:8" ht="9.9499999999999993" customHeight="1" x14ac:dyDescent="0.25">
      <c r="A4857" s="8"/>
      <c r="B4857" s="8"/>
      <c r="C4857" s="8"/>
      <c r="D4857" s="8"/>
      <c r="E4857" s="8"/>
      <c r="F4857" s="62"/>
      <c r="G4857" s="62"/>
      <c r="H4857" s="62"/>
    </row>
    <row r="4858" spans="1:8" ht="27" customHeight="1" x14ac:dyDescent="0.25">
      <c r="A4858" s="63" t="s">
        <v>7857</v>
      </c>
      <c r="B4858" s="63"/>
      <c r="C4858" s="63"/>
      <c r="D4858" s="63"/>
      <c r="E4858" s="63"/>
      <c r="F4858" s="63"/>
      <c r="G4858" s="63"/>
      <c r="H4858" s="63"/>
    </row>
    <row r="4859" spans="1:8" ht="15" customHeight="1" x14ac:dyDescent="0.25">
      <c r="A4859" s="64" t="s">
        <v>3887</v>
      </c>
      <c r="B4859" s="64"/>
      <c r="C4859" s="65" t="s">
        <v>3</v>
      </c>
      <c r="D4859" s="65"/>
      <c r="E4859" s="12" t="s">
        <v>4</v>
      </c>
      <c r="F4859" s="12" t="s">
        <v>3725</v>
      </c>
      <c r="G4859" s="12" t="s">
        <v>3726</v>
      </c>
      <c r="H4859" s="12" t="s">
        <v>3727</v>
      </c>
    </row>
    <row r="4860" spans="1:8" ht="21" customHeight="1" x14ac:dyDescent="0.25">
      <c r="A4860" s="13" t="s">
        <v>6925</v>
      </c>
      <c r="B4860" s="14" t="s">
        <v>6926</v>
      </c>
      <c r="C4860" s="66" t="s">
        <v>17</v>
      </c>
      <c r="D4860" s="66"/>
      <c r="E4860" s="13" t="s">
        <v>4149</v>
      </c>
      <c r="F4860" s="15">
        <v>8.5299999999999994</v>
      </c>
      <c r="G4860" s="16">
        <v>5.96</v>
      </c>
      <c r="H4860" s="16">
        <f>TRUNC(TRUNC(F4860,8)*G4860,2)</f>
        <v>50.83</v>
      </c>
    </row>
    <row r="4861" spans="1:8" ht="15" customHeight="1" x14ac:dyDescent="0.25">
      <c r="A4861" s="8"/>
      <c r="B4861" s="8"/>
      <c r="C4861" s="8"/>
      <c r="D4861" s="8"/>
      <c r="E4861" s="8"/>
      <c r="F4861" s="67" t="s">
        <v>3896</v>
      </c>
      <c r="G4861" s="67"/>
      <c r="H4861" s="17">
        <f>SUM(H4860:H4860)</f>
        <v>50.83</v>
      </c>
    </row>
    <row r="4862" spans="1:8" ht="15" customHeight="1" x14ac:dyDescent="0.25">
      <c r="A4862" s="8"/>
      <c r="B4862" s="8"/>
      <c r="C4862" s="8"/>
      <c r="D4862" s="8"/>
      <c r="E4862" s="8"/>
      <c r="F4862" s="68" t="s">
        <v>3745</v>
      </c>
      <c r="G4862" s="68"/>
      <c r="H4862" s="4">
        <f>ROUND(SUM(H4861),2)</f>
        <v>50.83</v>
      </c>
    </row>
    <row r="4863" spans="1:8" ht="9.9499999999999993" customHeight="1" x14ac:dyDescent="0.25">
      <c r="A4863" s="8"/>
      <c r="B4863" s="8"/>
      <c r="C4863" s="8"/>
      <c r="D4863" s="8"/>
      <c r="E4863" s="8"/>
      <c r="F4863" s="62"/>
      <c r="G4863" s="62"/>
      <c r="H4863" s="62"/>
    </row>
    <row r="4864" spans="1:8" ht="20.100000000000001" customHeight="1" x14ac:dyDescent="0.25">
      <c r="A4864" s="63" t="s">
        <v>7858</v>
      </c>
      <c r="B4864" s="63"/>
      <c r="C4864" s="63"/>
      <c r="D4864" s="63"/>
      <c r="E4864" s="63"/>
      <c r="F4864" s="63"/>
      <c r="G4864" s="63"/>
      <c r="H4864" s="63"/>
    </row>
    <row r="4865" spans="1:8" ht="15" customHeight="1" x14ac:dyDescent="0.25">
      <c r="A4865" s="64" t="s">
        <v>3872</v>
      </c>
      <c r="B4865" s="64"/>
      <c r="C4865" s="65" t="s">
        <v>3</v>
      </c>
      <c r="D4865" s="65"/>
      <c r="E4865" s="12" t="s">
        <v>4</v>
      </c>
      <c r="F4865" s="12" t="s">
        <v>3725</v>
      </c>
      <c r="G4865" s="12" t="s">
        <v>3726</v>
      </c>
      <c r="H4865" s="12" t="s">
        <v>3727</v>
      </c>
    </row>
    <row r="4866" spans="1:8" ht="21" customHeight="1" x14ac:dyDescent="0.25">
      <c r="A4866" s="13" t="s">
        <v>7859</v>
      </c>
      <c r="B4866" s="14" t="s">
        <v>7860</v>
      </c>
      <c r="C4866" s="66" t="s">
        <v>17</v>
      </c>
      <c r="D4866" s="66"/>
      <c r="E4866" s="13" t="s">
        <v>25</v>
      </c>
      <c r="F4866" s="15">
        <v>1</v>
      </c>
      <c r="G4866" s="16">
        <v>41.5</v>
      </c>
      <c r="H4866" s="16">
        <f>TRUNC(TRUNC(F4866,8)*G4866,2)</f>
        <v>41.5</v>
      </c>
    </row>
    <row r="4867" spans="1:8" ht="18" customHeight="1" x14ac:dyDescent="0.25">
      <c r="A4867" s="8"/>
      <c r="B4867" s="8"/>
      <c r="C4867" s="8"/>
      <c r="D4867" s="8"/>
      <c r="E4867" s="8"/>
      <c r="F4867" s="67" t="s">
        <v>3875</v>
      </c>
      <c r="G4867" s="67"/>
      <c r="H4867" s="17">
        <f>SUM(H4866:H4866)</f>
        <v>41.5</v>
      </c>
    </row>
    <row r="4868" spans="1:8" ht="15" customHeight="1" x14ac:dyDescent="0.25">
      <c r="A4868" s="64" t="s">
        <v>3741</v>
      </c>
      <c r="B4868" s="64"/>
      <c r="C4868" s="65" t="s">
        <v>3</v>
      </c>
      <c r="D4868" s="65"/>
      <c r="E4868" s="12" t="s">
        <v>4</v>
      </c>
      <c r="F4868" s="12" t="s">
        <v>3725</v>
      </c>
      <c r="G4868" s="12" t="s">
        <v>3726</v>
      </c>
      <c r="H4868" s="12" t="s">
        <v>3727</v>
      </c>
    </row>
    <row r="4869" spans="1:8" ht="38.1" customHeight="1" x14ac:dyDescent="0.25">
      <c r="A4869" s="13" t="s">
        <v>7861</v>
      </c>
      <c r="B4869" s="14" t="s">
        <v>7862</v>
      </c>
      <c r="C4869" s="66" t="s">
        <v>17</v>
      </c>
      <c r="D4869" s="66"/>
      <c r="E4869" s="13" t="s">
        <v>25</v>
      </c>
      <c r="F4869" s="15">
        <v>1</v>
      </c>
      <c r="G4869" s="16">
        <v>49.78</v>
      </c>
      <c r="H4869" s="16">
        <f>TRUNC(TRUNC(F4869,8)*G4869,2)</f>
        <v>49.78</v>
      </c>
    </row>
    <row r="4870" spans="1:8" ht="29.1" customHeight="1" x14ac:dyDescent="0.25">
      <c r="A4870" s="13" t="s">
        <v>7863</v>
      </c>
      <c r="B4870" s="14" t="s">
        <v>7864</v>
      </c>
      <c r="C4870" s="66" t="s">
        <v>17</v>
      </c>
      <c r="D4870" s="66"/>
      <c r="E4870" s="13" t="s">
        <v>25</v>
      </c>
      <c r="F4870" s="15">
        <v>1</v>
      </c>
      <c r="G4870" s="16">
        <v>13.35</v>
      </c>
      <c r="H4870" s="16">
        <f>TRUNC(TRUNC(F4870,8)*G4870,2)</f>
        <v>13.35</v>
      </c>
    </row>
    <row r="4871" spans="1:8" ht="15" customHeight="1" x14ac:dyDescent="0.25">
      <c r="A4871" s="8"/>
      <c r="B4871" s="8"/>
      <c r="C4871" s="8"/>
      <c r="D4871" s="8"/>
      <c r="E4871" s="8"/>
      <c r="F4871" s="67" t="s">
        <v>3744</v>
      </c>
      <c r="G4871" s="67"/>
      <c r="H4871" s="17">
        <f>SUM(H4869:H4870)</f>
        <v>63.13</v>
      </c>
    </row>
    <row r="4872" spans="1:8" ht="15" customHeight="1" x14ac:dyDescent="0.25">
      <c r="A4872" s="8"/>
      <c r="B4872" s="8"/>
      <c r="C4872" s="8"/>
      <c r="D4872" s="8"/>
      <c r="E4872" s="8"/>
      <c r="F4872" s="68" t="s">
        <v>3745</v>
      </c>
      <c r="G4872" s="68"/>
      <c r="H4872" s="4">
        <f>ROUND(SUM(H4867,H4871),2)</f>
        <v>104.63</v>
      </c>
    </row>
    <row r="4873" spans="1:8" ht="9.9499999999999993" customHeight="1" x14ac:dyDescent="0.25">
      <c r="A4873" s="8"/>
      <c r="B4873" s="8"/>
      <c r="C4873" s="8"/>
      <c r="D4873" s="8"/>
      <c r="E4873" s="8"/>
      <c r="F4873" s="62"/>
      <c r="G4873" s="62"/>
      <c r="H4873" s="62"/>
    </row>
    <row r="4874" spans="1:8" ht="20.100000000000001" customHeight="1" x14ac:dyDescent="0.25">
      <c r="A4874" s="63" t="s">
        <v>7865</v>
      </c>
      <c r="B4874" s="63"/>
      <c r="C4874" s="63"/>
      <c r="D4874" s="63"/>
      <c r="E4874" s="63"/>
      <c r="F4874" s="63"/>
      <c r="G4874" s="63"/>
      <c r="H4874" s="63"/>
    </row>
    <row r="4875" spans="1:8" ht="15" customHeight="1" x14ac:dyDescent="0.25">
      <c r="A4875" s="64" t="s">
        <v>3872</v>
      </c>
      <c r="B4875" s="64"/>
      <c r="C4875" s="65" t="s">
        <v>3</v>
      </c>
      <c r="D4875" s="65"/>
      <c r="E4875" s="12" t="s">
        <v>4</v>
      </c>
      <c r="F4875" s="12" t="s">
        <v>3725</v>
      </c>
      <c r="G4875" s="12" t="s">
        <v>3726</v>
      </c>
      <c r="H4875" s="12" t="s">
        <v>3727</v>
      </c>
    </row>
    <row r="4876" spans="1:8" ht="21" customHeight="1" x14ac:dyDescent="0.25">
      <c r="A4876" s="13" t="s">
        <v>7859</v>
      </c>
      <c r="B4876" s="14" t="s">
        <v>7860</v>
      </c>
      <c r="C4876" s="66" t="s">
        <v>17</v>
      </c>
      <c r="D4876" s="66"/>
      <c r="E4876" s="13" t="s">
        <v>25</v>
      </c>
      <c r="F4876" s="15">
        <v>1</v>
      </c>
      <c r="G4876" s="16">
        <v>41.5</v>
      </c>
      <c r="H4876" s="16">
        <f>TRUNC(TRUNC(F4876,8)*G4876,2)</f>
        <v>41.5</v>
      </c>
    </row>
    <row r="4877" spans="1:8" ht="18" customHeight="1" x14ac:dyDescent="0.25">
      <c r="A4877" s="8"/>
      <c r="B4877" s="8"/>
      <c r="C4877" s="8"/>
      <c r="D4877" s="8"/>
      <c r="E4877" s="8"/>
      <c r="F4877" s="67" t="s">
        <v>3875</v>
      </c>
      <c r="G4877" s="67"/>
      <c r="H4877" s="17">
        <f>SUM(H4876:H4876)</f>
        <v>41.5</v>
      </c>
    </row>
    <row r="4878" spans="1:8" ht="15" customHeight="1" x14ac:dyDescent="0.25">
      <c r="A4878" s="64" t="s">
        <v>3741</v>
      </c>
      <c r="B4878" s="64"/>
      <c r="C4878" s="65" t="s">
        <v>3</v>
      </c>
      <c r="D4878" s="65"/>
      <c r="E4878" s="12" t="s">
        <v>4</v>
      </c>
      <c r="F4878" s="12" t="s">
        <v>3725</v>
      </c>
      <c r="G4878" s="12" t="s">
        <v>3726</v>
      </c>
      <c r="H4878" s="12" t="s">
        <v>3727</v>
      </c>
    </row>
    <row r="4879" spans="1:8" ht="38.1" customHeight="1" x14ac:dyDescent="0.25">
      <c r="A4879" s="13" t="s">
        <v>7861</v>
      </c>
      <c r="B4879" s="14" t="s">
        <v>7862</v>
      </c>
      <c r="C4879" s="66" t="s">
        <v>17</v>
      </c>
      <c r="D4879" s="66"/>
      <c r="E4879" s="13" t="s">
        <v>25</v>
      </c>
      <c r="F4879" s="15">
        <v>1</v>
      </c>
      <c r="G4879" s="16">
        <v>49.78</v>
      </c>
      <c r="H4879" s="16">
        <f>TRUNC(TRUNC(F4879,8)*G4879,2)</f>
        <v>49.78</v>
      </c>
    </row>
    <row r="4880" spans="1:8" ht="29.1" customHeight="1" x14ac:dyDescent="0.25">
      <c r="A4880" s="13" t="s">
        <v>7863</v>
      </c>
      <c r="B4880" s="14" t="s">
        <v>7864</v>
      </c>
      <c r="C4880" s="66" t="s">
        <v>17</v>
      </c>
      <c r="D4880" s="66"/>
      <c r="E4880" s="13" t="s">
        <v>25</v>
      </c>
      <c r="F4880" s="15">
        <v>1</v>
      </c>
      <c r="G4880" s="16">
        <v>13.35</v>
      </c>
      <c r="H4880" s="16">
        <f>TRUNC(TRUNC(F4880,8)*G4880,2)</f>
        <v>13.35</v>
      </c>
    </row>
    <row r="4881" spans="1:8" ht="38.1" customHeight="1" x14ac:dyDescent="0.25">
      <c r="A4881" s="13" t="s">
        <v>7866</v>
      </c>
      <c r="B4881" s="14" t="s">
        <v>7867</v>
      </c>
      <c r="C4881" s="66" t="s">
        <v>17</v>
      </c>
      <c r="D4881" s="66"/>
      <c r="E4881" s="13" t="s">
        <v>25</v>
      </c>
      <c r="F4881" s="15">
        <v>1</v>
      </c>
      <c r="G4881" s="16">
        <v>62.3</v>
      </c>
      <c r="H4881" s="16">
        <f>TRUNC(TRUNC(F4881,8)*G4881,2)</f>
        <v>62.3</v>
      </c>
    </row>
    <row r="4882" spans="1:8" ht="38.1" customHeight="1" x14ac:dyDescent="0.25">
      <c r="A4882" s="13" t="s">
        <v>7868</v>
      </c>
      <c r="B4882" s="14" t="s">
        <v>7869</v>
      </c>
      <c r="C4882" s="66" t="s">
        <v>17</v>
      </c>
      <c r="D4882" s="66"/>
      <c r="E4882" s="13" t="s">
        <v>25</v>
      </c>
      <c r="F4882" s="15">
        <v>1</v>
      </c>
      <c r="G4882" s="16">
        <v>63.59</v>
      </c>
      <c r="H4882" s="16">
        <f>TRUNC(TRUNC(F4882,8)*G4882,2)</f>
        <v>63.59</v>
      </c>
    </row>
    <row r="4883" spans="1:8" ht="15" customHeight="1" x14ac:dyDescent="0.25">
      <c r="A4883" s="8"/>
      <c r="B4883" s="8"/>
      <c r="C4883" s="8"/>
      <c r="D4883" s="8"/>
      <c r="E4883" s="8"/>
      <c r="F4883" s="67" t="s">
        <v>3744</v>
      </c>
      <c r="G4883" s="67"/>
      <c r="H4883" s="17">
        <f>SUM(H4879:H4882)</f>
        <v>189.02</v>
      </c>
    </row>
    <row r="4884" spans="1:8" ht="15" customHeight="1" x14ac:dyDescent="0.25">
      <c r="A4884" s="8"/>
      <c r="B4884" s="8"/>
      <c r="C4884" s="8"/>
      <c r="D4884" s="8"/>
      <c r="E4884" s="8"/>
      <c r="F4884" s="68" t="s">
        <v>3745</v>
      </c>
      <c r="G4884" s="68"/>
      <c r="H4884" s="4">
        <f>ROUND(SUM(H4877,H4883),2)</f>
        <v>230.52</v>
      </c>
    </row>
    <row r="4885" spans="1:8" ht="9.9499999999999993" customHeight="1" x14ac:dyDescent="0.25">
      <c r="A4885" s="8"/>
      <c r="B4885" s="8"/>
      <c r="C4885" s="8"/>
      <c r="D4885" s="8"/>
      <c r="E4885" s="8"/>
      <c r="F4885" s="62"/>
      <c r="G4885" s="62"/>
      <c r="H4885" s="62"/>
    </row>
    <row r="4886" spans="1:8" ht="20.100000000000001" customHeight="1" x14ac:dyDescent="0.25">
      <c r="A4886" s="63" t="s">
        <v>7870</v>
      </c>
      <c r="B4886" s="63"/>
      <c r="C4886" s="63"/>
      <c r="D4886" s="63"/>
      <c r="E4886" s="63"/>
      <c r="F4886" s="63"/>
      <c r="G4886" s="63"/>
      <c r="H4886" s="63"/>
    </row>
    <row r="4887" spans="1:8" ht="15" customHeight="1" x14ac:dyDescent="0.25">
      <c r="A4887" s="64" t="s">
        <v>3825</v>
      </c>
      <c r="B4887" s="64"/>
      <c r="C4887" s="65" t="s">
        <v>3</v>
      </c>
      <c r="D4887" s="65"/>
      <c r="E4887" s="12" t="s">
        <v>4</v>
      </c>
      <c r="F4887" s="12" t="s">
        <v>3725</v>
      </c>
      <c r="G4887" s="12" t="s">
        <v>3726</v>
      </c>
      <c r="H4887" s="12" t="s">
        <v>3727</v>
      </c>
    </row>
    <row r="4888" spans="1:8" ht="29.1" customHeight="1" x14ac:dyDescent="0.25">
      <c r="A4888" s="13" t="s">
        <v>7871</v>
      </c>
      <c r="B4888" s="14" t="s">
        <v>7872</v>
      </c>
      <c r="C4888" s="66" t="s">
        <v>17</v>
      </c>
      <c r="D4888" s="66"/>
      <c r="E4888" s="13" t="s">
        <v>61</v>
      </c>
      <c r="F4888" s="15">
        <v>5.3300000000000001E-5</v>
      </c>
      <c r="G4888" s="16">
        <v>934134.43</v>
      </c>
      <c r="H4888" s="16">
        <f>TRUNC(TRUNC(F4888,8)*G4888,2)</f>
        <v>49.78</v>
      </c>
    </row>
    <row r="4889" spans="1:8" ht="15" customHeight="1" x14ac:dyDescent="0.25">
      <c r="A4889" s="8"/>
      <c r="B4889" s="8"/>
      <c r="C4889" s="8"/>
      <c r="D4889" s="8"/>
      <c r="E4889" s="8"/>
      <c r="F4889" s="67" t="s">
        <v>3830</v>
      </c>
      <c r="G4889" s="67"/>
      <c r="H4889" s="17">
        <f>SUM(H4888:H4888)</f>
        <v>49.78</v>
      </c>
    </row>
    <row r="4890" spans="1:8" ht="15" customHeight="1" x14ac:dyDescent="0.25">
      <c r="A4890" s="8"/>
      <c r="B4890" s="8"/>
      <c r="C4890" s="8"/>
      <c r="D4890" s="8"/>
      <c r="E4890" s="8"/>
      <c r="F4890" s="68" t="s">
        <v>3745</v>
      </c>
      <c r="G4890" s="68"/>
      <c r="H4890" s="4">
        <f>ROUND(SUM(H4889),2)</f>
        <v>49.78</v>
      </c>
    </row>
    <row r="4891" spans="1:8" ht="9.9499999999999993" customHeight="1" x14ac:dyDescent="0.25">
      <c r="A4891" s="8"/>
      <c r="B4891" s="8"/>
      <c r="C4891" s="8"/>
      <c r="D4891" s="8"/>
      <c r="E4891" s="8"/>
      <c r="F4891" s="62"/>
      <c r="G4891" s="62"/>
      <c r="H4891" s="62"/>
    </row>
    <row r="4892" spans="1:8" ht="20.100000000000001" customHeight="1" x14ac:dyDescent="0.25">
      <c r="A4892" s="63" t="s">
        <v>7873</v>
      </c>
      <c r="B4892" s="63"/>
      <c r="C4892" s="63"/>
      <c r="D4892" s="63"/>
      <c r="E4892" s="63"/>
      <c r="F4892" s="63"/>
      <c r="G4892" s="63"/>
      <c r="H4892" s="63"/>
    </row>
    <row r="4893" spans="1:8" ht="15" customHeight="1" x14ac:dyDescent="0.25">
      <c r="A4893" s="64" t="s">
        <v>3825</v>
      </c>
      <c r="B4893" s="64"/>
      <c r="C4893" s="65" t="s">
        <v>3</v>
      </c>
      <c r="D4893" s="65"/>
      <c r="E4893" s="12" t="s">
        <v>4</v>
      </c>
      <c r="F4893" s="12" t="s">
        <v>3725</v>
      </c>
      <c r="G4893" s="12" t="s">
        <v>3726</v>
      </c>
      <c r="H4893" s="12" t="s">
        <v>3727</v>
      </c>
    </row>
    <row r="4894" spans="1:8" ht="29.1" customHeight="1" x14ac:dyDescent="0.25">
      <c r="A4894" s="13" t="s">
        <v>7871</v>
      </c>
      <c r="B4894" s="14" t="s">
        <v>7872</v>
      </c>
      <c r="C4894" s="66" t="s">
        <v>17</v>
      </c>
      <c r="D4894" s="66"/>
      <c r="E4894" s="13" t="s">
        <v>61</v>
      </c>
      <c r="F4894" s="15">
        <v>1.43E-5</v>
      </c>
      <c r="G4894" s="16">
        <v>934134.43</v>
      </c>
      <c r="H4894" s="16">
        <f>TRUNC(TRUNC(F4894,8)*G4894,2)</f>
        <v>13.35</v>
      </c>
    </row>
    <row r="4895" spans="1:8" ht="15" customHeight="1" x14ac:dyDescent="0.25">
      <c r="A4895" s="8"/>
      <c r="B4895" s="8"/>
      <c r="C4895" s="8"/>
      <c r="D4895" s="8"/>
      <c r="E4895" s="8"/>
      <c r="F4895" s="67" t="s">
        <v>3830</v>
      </c>
      <c r="G4895" s="67"/>
      <c r="H4895" s="17">
        <f>SUM(H4894:H4894)</f>
        <v>13.35</v>
      </c>
    </row>
    <row r="4896" spans="1:8" ht="15" customHeight="1" x14ac:dyDescent="0.25">
      <c r="A4896" s="8"/>
      <c r="B4896" s="8"/>
      <c r="C4896" s="8"/>
      <c r="D4896" s="8"/>
      <c r="E4896" s="8"/>
      <c r="F4896" s="68" t="s">
        <v>3745</v>
      </c>
      <c r="G4896" s="68"/>
      <c r="H4896" s="4">
        <f>ROUND(SUM(H4895),2)</f>
        <v>13.35</v>
      </c>
    </row>
    <row r="4897" spans="1:8" ht="9.9499999999999993" customHeight="1" x14ac:dyDescent="0.25">
      <c r="A4897" s="8"/>
      <c r="B4897" s="8"/>
      <c r="C4897" s="8"/>
      <c r="D4897" s="8"/>
      <c r="E4897" s="8"/>
      <c r="F4897" s="62"/>
      <c r="G4897" s="62"/>
      <c r="H4897" s="62"/>
    </row>
    <row r="4898" spans="1:8" ht="20.100000000000001" customHeight="1" x14ac:dyDescent="0.25">
      <c r="A4898" s="63" t="s">
        <v>7874</v>
      </c>
      <c r="B4898" s="63"/>
      <c r="C4898" s="63"/>
      <c r="D4898" s="63"/>
      <c r="E4898" s="63"/>
      <c r="F4898" s="63"/>
      <c r="G4898" s="63"/>
      <c r="H4898" s="63"/>
    </row>
    <row r="4899" spans="1:8" ht="15" customHeight="1" x14ac:dyDescent="0.25">
      <c r="A4899" s="64" t="s">
        <v>3825</v>
      </c>
      <c r="B4899" s="64"/>
      <c r="C4899" s="65" t="s">
        <v>3</v>
      </c>
      <c r="D4899" s="65"/>
      <c r="E4899" s="12" t="s">
        <v>4</v>
      </c>
      <c r="F4899" s="12" t="s">
        <v>3725</v>
      </c>
      <c r="G4899" s="12" t="s">
        <v>3726</v>
      </c>
      <c r="H4899" s="12" t="s">
        <v>3727</v>
      </c>
    </row>
    <row r="4900" spans="1:8" ht="29.1" customHeight="1" x14ac:dyDescent="0.25">
      <c r="A4900" s="13" t="s">
        <v>7871</v>
      </c>
      <c r="B4900" s="14" t="s">
        <v>7872</v>
      </c>
      <c r="C4900" s="66" t="s">
        <v>17</v>
      </c>
      <c r="D4900" s="66"/>
      <c r="E4900" s="13" t="s">
        <v>61</v>
      </c>
      <c r="F4900" s="15">
        <v>6.6699999999999995E-5</v>
      </c>
      <c r="G4900" s="16">
        <v>934134.43</v>
      </c>
      <c r="H4900" s="16">
        <f>TRUNC(TRUNC(F4900,8)*G4900,2)</f>
        <v>62.3</v>
      </c>
    </row>
    <row r="4901" spans="1:8" ht="15" customHeight="1" x14ac:dyDescent="0.25">
      <c r="A4901" s="8"/>
      <c r="B4901" s="8"/>
      <c r="C4901" s="8"/>
      <c r="D4901" s="8"/>
      <c r="E4901" s="8"/>
      <c r="F4901" s="67" t="s">
        <v>3830</v>
      </c>
      <c r="G4901" s="67"/>
      <c r="H4901" s="17">
        <f>SUM(H4900:H4900)</f>
        <v>62.3</v>
      </c>
    </row>
    <row r="4902" spans="1:8" ht="15" customHeight="1" x14ac:dyDescent="0.25">
      <c r="A4902" s="8"/>
      <c r="B4902" s="8"/>
      <c r="C4902" s="8"/>
      <c r="D4902" s="8"/>
      <c r="E4902" s="8"/>
      <c r="F4902" s="68" t="s">
        <v>3745</v>
      </c>
      <c r="G4902" s="68"/>
      <c r="H4902" s="4">
        <f>ROUND(SUM(H4901),2)</f>
        <v>62.3</v>
      </c>
    </row>
    <row r="4903" spans="1:8" ht="9.9499999999999993" customHeight="1" x14ac:dyDescent="0.25">
      <c r="A4903" s="8"/>
      <c r="B4903" s="8"/>
      <c r="C4903" s="8"/>
      <c r="D4903" s="8"/>
      <c r="E4903" s="8"/>
      <c r="F4903" s="62"/>
      <c r="G4903" s="62"/>
      <c r="H4903" s="62"/>
    </row>
    <row r="4904" spans="1:8" ht="20.100000000000001" customHeight="1" x14ac:dyDescent="0.25">
      <c r="A4904" s="63" t="s">
        <v>7875</v>
      </c>
      <c r="B4904" s="63"/>
      <c r="C4904" s="63"/>
      <c r="D4904" s="63"/>
      <c r="E4904" s="63"/>
      <c r="F4904" s="63"/>
      <c r="G4904" s="63"/>
      <c r="H4904" s="63"/>
    </row>
    <row r="4905" spans="1:8" ht="15" customHeight="1" x14ac:dyDescent="0.25">
      <c r="A4905" s="64" t="s">
        <v>3887</v>
      </c>
      <c r="B4905" s="64"/>
      <c r="C4905" s="65" t="s">
        <v>3</v>
      </c>
      <c r="D4905" s="65"/>
      <c r="E4905" s="12" t="s">
        <v>4</v>
      </c>
      <c r="F4905" s="12" t="s">
        <v>3725</v>
      </c>
      <c r="G4905" s="12" t="s">
        <v>3726</v>
      </c>
      <c r="H4905" s="12" t="s">
        <v>3727</v>
      </c>
    </row>
    <row r="4906" spans="1:8" ht="21" customHeight="1" x14ac:dyDescent="0.25">
      <c r="A4906" s="13" t="s">
        <v>6925</v>
      </c>
      <c r="B4906" s="14" t="s">
        <v>6926</v>
      </c>
      <c r="C4906" s="66" t="s">
        <v>17</v>
      </c>
      <c r="D4906" s="66"/>
      <c r="E4906" s="13" t="s">
        <v>4149</v>
      </c>
      <c r="F4906" s="15">
        <v>10.67</v>
      </c>
      <c r="G4906" s="16">
        <v>5.96</v>
      </c>
      <c r="H4906" s="16">
        <f>TRUNC(TRUNC(F4906,8)*G4906,2)</f>
        <v>63.59</v>
      </c>
    </row>
    <row r="4907" spans="1:8" ht="15" customHeight="1" x14ac:dyDescent="0.25">
      <c r="A4907" s="8"/>
      <c r="B4907" s="8"/>
      <c r="C4907" s="8"/>
      <c r="D4907" s="8"/>
      <c r="E4907" s="8"/>
      <c r="F4907" s="67" t="s">
        <v>3896</v>
      </c>
      <c r="G4907" s="67"/>
      <c r="H4907" s="17">
        <f>SUM(H4906:H4906)</f>
        <v>63.59</v>
      </c>
    </row>
    <row r="4908" spans="1:8" ht="15" customHeight="1" x14ac:dyDescent="0.25">
      <c r="A4908" s="8"/>
      <c r="B4908" s="8"/>
      <c r="C4908" s="8"/>
      <c r="D4908" s="8"/>
      <c r="E4908" s="8"/>
      <c r="F4908" s="68" t="s">
        <v>3745</v>
      </c>
      <c r="G4908" s="68"/>
      <c r="H4908" s="4">
        <f>ROUND(SUM(H4907),2)</f>
        <v>63.59</v>
      </c>
    </row>
    <row r="4909" spans="1:8" ht="9.9499999999999993" customHeight="1" x14ac:dyDescent="0.25">
      <c r="A4909" s="8"/>
      <c r="B4909" s="8"/>
      <c r="C4909" s="8"/>
      <c r="D4909" s="8"/>
      <c r="E4909" s="8"/>
      <c r="F4909" s="62"/>
      <c r="G4909" s="62"/>
      <c r="H4909" s="62"/>
    </row>
    <row r="4910" spans="1:8" ht="20.100000000000001" customHeight="1" x14ac:dyDescent="0.25">
      <c r="A4910" s="63" t="s">
        <v>7876</v>
      </c>
      <c r="B4910" s="63"/>
      <c r="C4910" s="63"/>
      <c r="D4910" s="63"/>
      <c r="E4910" s="63"/>
      <c r="F4910" s="63"/>
      <c r="G4910" s="63"/>
      <c r="H4910" s="63"/>
    </row>
    <row r="4911" spans="1:8" ht="15" customHeight="1" x14ac:dyDescent="0.25">
      <c r="A4911" s="64" t="s">
        <v>3872</v>
      </c>
      <c r="B4911" s="64"/>
      <c r="C4911" s="65" t="s">
        <v>3</v>
      </c>
      <c r="D4911" s="65"/>
      <c r="E4911" s="12" t="s">
        <v>4</v>
      </c>
      <c r="F4911" s="12" t="s">
        <v>3725</v>
      </c>
      <c r="G4911" s="12" t="s">
        <v>3726</v>
      </c>
      <c r="H4911" s="12" t="s">
        <v>3727</v>
      </c>
    </row>
    <row r="4912" spans="1:8" ht="21" customHeight="1" x14ac:dyDescent="0.25">
      <c r="A4912" s="13" t="s">
        <v>7859</v>
      </c>
      <c r="B4912" s="14" t="s">
        <v>7860</v>
      </c>
      <c r="C4912" s="66" t="s">
        <v>17</v>
      </c>
      <c r="D4912" s="66"/>
      <c r="E4912" s="13" t="s">
        <v>25</v>
      </c>
      <c r="F4912" s="15">
        <v>1</v>
      </c>
      <c r="G4912" s="16">
        <v>41.5</v>
      </c>
      <c r="H4912" s="16">
        <f>TRUNC(TRUNC(F4912,8)*G4912,2)</f>
        <v>41.5</v>
      </c>
    </row>
    <row r="4913" spans="1:8" ht="18" customHeight="1" x14ac:dyDescent="0.25">
      <c r="A4913" s="8"/>
      <c r="B4913" s="8"/>
      <c r="C4913" s="8"/>
      <c r="D4913" s="8"/>
      <c r="E4913" s="8"/>
      <c r="F4913" s="67" t="s">
        <v>3875</v>
      </c>
      <c r="G4913" s="67"/>
      <c r="H4913" s="17">
        <f>SUM(H4912:H4912)</f>
        <v>41.5</v>
      </c>
    </row>
    <row r="4914" spans="1:8" ht="15" customHeight="1" x14ac:dyDescent="0.25">
      <c r="A4914" s="64" t="s">
        <v>3741</v>
      </c>
      <c r="B4914" s="64"/>
      <c r="C4914" s="65" t="s">
        <v>3</v>
      </c>
      <c r="D4914" s="65"/>
      <c r="E4914" s="12" t="s">
        <v>4</v>
      </c>
      <c r="F4914" s="12" t="s">
        <v>3725</v>
      </c>
      <c r="G4914" s="12" t="s">
        <v>3726</v>
      </c>
      <c r="H4914" s="12" t="s">
        <v>3727</v>
      </c>
    </row>
    <row r="4915" spans="1:8" ht="38.1" customHeight="1" x14ac:dyDescent="0.25">
      <c r="A4915" s="13" t="s">
        <v>7877</v>
      </c>
      <c r="B4915" s="14" t="s">
        <v>7878</v>
      </c>
      <c r="C4915" s="66" t="s">
        <v>17</v>
      </c>
      <c r="D4915" s="66"/>
      <c r="E4915" s="13" t="s">
        <v>25</v>
      </c>
      <c r="F4915" s="15">
        <v>1</v>
      </c>
      <c r="G4915" s="16">
        <v>30.01</v>
      </c>
      <c r="H4915" s="16">
        <f>TRUNC(TRUNC(F4915,8)*G4915,2)</f>
        <v>30.01</v>
      </c>
    </row>
    <row r="4916" spans="1:8" ht="38.1" customHeight="1" x14ac:dyDescent="0.25">
      <c r="A4916" s="13" t="s">
        <v>7879</v>
      </c>
      <c r="B4916" s="14" t="s">
        <v>7880</v>
      </c>
      <c r="C4916" s="66" t="s">
        <v>17</v>
      </c>
      <c r="D4916" s="66"/>
      <c r="E4916" s="13" t="s">
        <v>25</v>
      </c>
      <c r="F4916" s="15">
        <v>1</v>
      </c>
      <c r="G4916" s="16">
        <v>8.0500000000000007</v>
      </c>
      <c r="H4916" s="16">
        <f>TRUNC(TRUNC(F4916,8)*G4916,2)</f>
        <v>8.0500000000000007</v>
      </c>
    </row>
    <row r="4917" spans="1:8" ht="15" customHeight="1" x14ac:dyDescent="0.25">
      <c r="A4917" s="8"/>
      <c r="B4917" s="8"/>
      <c r="C4917" s="8"/>
      <c r="D4917" s="8"/>
      <c r="E4917" s="8"/>
      <c r="F4917" s="67" t="s">
        <v>3744</v>
      </c>
      <c r="G4917" s="67"/>
      <c r="H4917" s="17">
        <f>SUM(H4915:H4916)</f>
        <v>38.06</v>
      </c>
    </row>
    <row r="4918" spans="1:8" ht="15" customHeight="1" x14ac:dyDescent="0.25">
      <c r="A4918" s="8"/>
      <c r="B4918" s="8"/>
      <c r="C4918" s="8"/>
      <c r="D4918" s="8"/>
      <c r="E4918" s="8"/>
      <c r="F4918" s="68" t="s">
        <v>3745</v>
      </c>
      <c r="G4918" s="68"/>
      <c r="H4918" s="4">
        <f>ROUND(SUM(H4913,H4917),2)</f>
        <v>79.56</v>
      </c>
    </row>
    <row r="4919" spans="1:8" ht="9.9499999999999993" customHeight="1" x14ac:dyDescent="0.25">
      <c r="A4919" s="8"/>
      <c r="B4919" s="8"/>
      <c r="C4919" s="8"/>
      <c r="D4919" s="8"/>
      <c r="E4919" s="8"/>
      <c r="F4919" s="62"/>
      <c r="G4919" s="62"/>
      <c r="H4919" s="62"/>
    </row>
    <row r="4920" spans="1:8" ht="20.100000000000001" customHeight="1" x14ac:dyDescent="0.25">
      <c r="A4920" s="63" t="s">
        <v>7881</v>
      </c>
      <c r="B4920" s="63"/>
      <c r="C4920" s="63"/>
      <c r="D4920" s="63"/>
      <c r="E4920" s="63"/>
      <c r="F4920" s="63"/>
      <c r="G4920" s="63"/>
      <c r="H4920" s="63"/>
    </row>
    <row r="4921" spans="1:8" ht="15" customHeight="1" x14ac:dyDescent="0.25">
      <c r="A4921" s="64" t="s">
        <v>3872</v>
      </c>
      <c r="B4921" s="64"/>
      <c r="C4921" s="65" t="s">
        <v>3</v>
      </c>
      <c r="D4921" s="65"/>
      <c r="E4921" s="12" t="s">
        <v>4</v>
      </c>
      <c r="F4921" s="12" t="s">
        <v>3725</v>
      </c>
      <c r="G4921" s="12" t="s">
        <v>3726</v>
      </c>
      <c r="H4921" s="12" t="s">
        <v>3727</v>
      </c>
    </row>
    <row r="4922" spans="1:8" ht="21" customHeight="1" x14ac:dyDescent="0.25">
      <c r="A4922" s="13" t="s">
        <v>7859</v>
      </c>
      <c r="B4922" s="14" t="s">
        <v>7860</v>
      </c>
      <c r="C4922" s="66" t="s">
        <v>17</v>
      </c>
      <c r="D4922" s="66"/>
      <c r="E4922" s="13" t="s">
        <v>25</v>
      </c>
      <c r="F4922" s="15">
        <v>1</v>
      </c>
      <c r="G4922" s="16">
        <v>41.5</v>
      </c>
      <c r="H4922" s="16">
        <f>TRUNC(TRUNC(F4922,8)*G4922,2)</f>
        <v>41.5</v>
      </c>
    </row>
    <row r="4923" spans="1:8" ht="18" customHeight="1" x14ac:dyDescent="0.25">
      <c r="A4923" s="8"/>
      <c r="B4923" s="8"/>
      <c r="C4923" s="8"/>
      <c r="D4923" s="8"/>
      <c r="E4923" s="8"/>
      <c r="F4923" s="67" t="s">
        <v>3875</v>
      </c>
      <c r="G4923" s="67"/>
      <c r="H4923" s="17">
        <f>SUM(H4922:H4922)</f>
        <v>41.5</v>
      </c>
    </row>
    <row r="4924" spans="1:8" ht="15" customHeight="1" x14ac:dyDescent="0.25">
      <c r="A4924" s="64" t="s">
        <v>3741</v>
      </c>
      <c r="B4924" s="64"/>
      <c r="C4924" s="65" t="s">
        <v>3</v>
      </c>
      <c r="D4924" s="65"/>
      <c r="E4924" s="12" t="s">
        <v>4</v>
      </c>
      <c r="F4924" s="12" t="s">
        <v>3725</v>
      </c>
      <c r="G4924" s="12" t="s">
        <v>3726</v>
      </c>
      <c r="H4924" s="12" t="s">
        <v>3727</v>
      </c>
    </row>
    <row r="4925" spans="1:8" ht="38.1" customHeight="1" x14ac:dyDescent="0.25">
      <c r="A4925" s="13" t="s">
        <v>7877</v>
      </c>
      <c r="B4925" s="14" t="s">
        <v>7878</v>
      </c>
      <c r="C4925" s="66" t="s">
        <v>17</v>
      </c>
      <c r="D4925" s="66"/>
      <c r="E4925" s="13" t="s">
        <v>25</v>
      </c>
      <c r="F4925" s="15">
        <v>1</v>
      </c>
      <c r="G4925" s="16">
        <v>30.01</v>
      </c>
      <c r="H4925" s="16">
        <f>TRUNC(TRUNC(F4925,8)*G4925,2)</f>
        <v>30.01</v>
      </c>
    </row>
    <row r="4926" spans="1:8" ht="38.1" customHeight="1" x14ac:dyDescent="0.25">
      <c r="A4926" s="13" t="s">
        <v>7879</v>
      </c>
      <c r="B4926" s="14" t="s">
        <v>7880</v>
      </c>
      <c r="C4926" s="66" t="s">
        <v>17</v>
      </c>
      <c r="D4926" s="66"/>
      <c r="E4926" s="13" t="s">
        <v>25</v>
      </c>
      <c r="F4926" s="15">
        <v>1</v>
      </c>
      <c r="G4926" s="16">
        <v>8.0500000000000007</v>
      </c>
      <c r="H4926" s="16">
        <f>TRUNC(TRUNC(F4926,8)*G4926,2)</f>
        <v>8.0500000000000007</v>
      </c>
    </row>
    <row r="4927" spans="1:8" ht="38.1" customHeight="1" x14ac:dyDescent="0.25">
      <c r="A4927" s="13" t="s">
        <v>7882</v>
      </c>
      <c r="B4927" s="14" t="s">
        <v>7883</v>
      </c>
      <c r="C4927" s="66" t="s">
        <v>17</v>
      </c>
      <c r="D4927" s="66"/>
      <c r="E4927" s="13" t="s">
        <v>25</v>
      </c>
      <c r="F4927" s="15">
        <v>1</v>
      </c>
      <c r="G4927" s="16">
        <v>37.549999999999997</v>
      </c>
      <c r="H4927" s="16">
        <f>TRUNC(TRUNC(F4927,8)*G4927,2)</f>
        <v>37.549999999999997</v>
      </c>
    </row>
    <row r="4928" spans="1:8" ht="38.1" customHeight="1" x14ac:dyDescent="0.25">
      <c r="A4928" s="13" t="s">
        <v>7884</v>
      </c>
      <c r="B4928" s="14" t="s">
        <v>7885</v>
      </c>
      <c r="C4928" s="66" t="s">
        <v>17</v>
      </c>
      <c r="D4928" s="66"/>
      <c r="E4928" s="13" t="s">
        <v>25</v>
      </c>
      <c r="F4928" s="15">
        <v>1</v>
      </c>
      <c r="G4928" s="16">
        <v>56.91</v>
      </c>
      <c r="H4928" s="16">
        <f>TRUNC(TRUNC(F4928,8)*G4928,2)</f>
        <v>56.91</v>
      </c>
    </row>
    <row r="4929" spans="1:8" ht="15" customHeight="1" x14ac:dyDescent="0.25">
      <c r="A4929" s="8"/>
      <c r="B4929" s="8"/>
      <c r="C4929" s="8"/>
      <c r="D4929" s="8"/>
      <c r="E4929" s="8"/>
      <c r="F4929" s="67" t="s">
        <v>3744</v>
      </c>
      <c r="G4929" s="67"/>
      <c r="H4929" s="17">
        <f>SUM(H4925:H4928)</f>
        <v>132.51999999999998</v>
      </c>
    </row>
    <row r="4930" spans="1:8" ht="15" customHeight="1" x14ac:dyDescent="0.25">
      <c r="A4930" s="8"/>
      <c r="B4930" s="8"/>
      <c r="C4930" s="8"/>
      <c r="D4930" s="8"/>
      <c r="E4930" s="8"/>
      <c r="F4930" s="68" t="s">
        <v>3745</v>
      </c>
      <c r="G4930" s="68"/>
      <c r="H4930" s="4">
        <f>ROUND(SUM(H4923,H4929),2)</f>
        <v>174.02</v>
      </c>
    </row>
    <row r="4931" spans="1:8" ht="9.9499999999999993" customHeight="1" x14ac:dyDescent="0.25">
      <c r="A4931" s="8"/>
      <c r="B4931" s="8"/>
      <c r="C4931" s="8"/>
      <c r="D4931" s="8"/>
      <c r="E4931" s="8"/>
      <c r="F4931" s="62"/>
      <c r="G4931" s="62"/>
      <c r="H4931" s="62"/>
    </row>
    <row r="4932" spans="1:8" ht="20.100000000000001" customHeight="1" x14ac:dyDescent="0.25">
      <c r="A4932" s="63" t="s">
        <v>7886</v>
      </c>
      <c r="B4932" s="63"/>
      <c r="C4932" s="63"/>
      <c r="D4932" s="63"/>
      <c r="E4932" s="63"/>
      <c r="F4932" s="63"/>
      <c r="G4932" s="63"/>
      <c r="H4932" s="63"/>
    </row>
    <row r="4933" spans="1:8" ht="15" customHeight="1" x14ac:dyDescent="0.25">
      <c r="A4933" s="64" t="s">
        <v>3825</v>
      </c>
      <c r="B4933" s="64"/>
      <c r="C4933" s="65" t="s">
        <v>3</v>
      </c>
      <c r="D4933" s="65"/>
      <c r="E4933" s="12" t="s">
        <v>4</v>
      </c>
      <c r="F4933" s="12" t="s">
        <v>3725</v>
      </c>
      <c r="G4933" s="12" t="s">
        <v>3726</v>
      </c>
      <c r="H4933" s="12" t="s">
        <v>3727</v>
      </c>
    </row>
    <row r="4934" spans="1:8" ht="38.1" customHeight="1" x14ac:dyDescent="0.25">
      <c r="A4934" s="13" t="s">
        <v>7887</v>
      </c>
      <c r="B4934" s="14" t="s">
        <v>7888</v>
      </c>
      <c r="C4934" s="66" t="s">
        <v>17</v>
      </c>
      <c r="D4934" s="66"/>
      <c r="E4934" s="13" t="s">
        <v>61</v>
      </c>
      <c r="F4934" s="15">
        <v>5.3300000000000001E-5</v>
      </c>
      <c r="G4934" s="16">
        <v>563074.06999999995</v>
      </c>
      <c r="H4934" s="16">
        <f>TRUNC(TRUNC(F4934,8)*G4934,2)</f>
        <v>30.01</v>
      </c>
    </row>
    <row r="4935" spans="1:8" ht="15" customHeight="1" x14ac:dyDescent="0.25">
      <c r="A4935" s="8"/>
      <c r="B4935" s="8"/>
      <c r="C4935" s="8"/>
      <c r="D4935" s="8"/>
      <c r="E4935" s="8"/>
      <c r="F4935" s="67" t="s">
        <v>3830</v>
      </c>
      <c r="G4935" s="67"/>
      <c r="H4935" s="17">
        <f>SUM(H4934:H4934)</f>
        <v>30.01</v>
      </c>
    </row>
    <row r="4936" spans="1:8" ht="15" customHeight="1" x14ac:dyDescent="0.25">
      <c r="A4936" s="8"/>
      <c r="B4936" s="8"/>
      <c r="C4936" s="8"/>
      <c r="D4936" s="8"/>
      <c r="E4936" s="8"/>
      <c r="F4936" s="68" t="s">
        <v>3745</v>
      </c>
      <c r="G4936" s="68"/>
      <c r="H4936" s="4">
        <f>ROUND(SUM(H4935),2)</f>
        <v>30.01</v>
      </c>
    </row>
    <row r="4937" spans="1:8" ht="9.9499999999999993" customHeight="1" x14ac:dyDescent="0.25">
      <c r="A4937" s="8"/>
      <c r="B4937" s="8"/>
      <c r="C4937" s="8"/>
      <c r="D4937" s="8"/>
      <c r="E4937" s="8"/>
      <c r="F4937" s="62"/>
      <c r="G4937" s="62"/>
      <c r="H4937" s="62"/>
    </row>
    <row r="4938" spans="1:8" ht="20.100000000000001" customHeight="1" x14ac:dyDescent="0.25">
      <c r="A4938" s="63" t="s">
        <v>7889</v>
      </c>
      <c r="B4938" s="63"/>
      <c r="C4938" s="63"/>
      <c r="D4938" s="63"/>
      <c r="E4938" s="63"/>
      <c r="F4938" s="63"/>
      <c r="G4938" s="63"/>
      <c r="H4938" s="63"/>
    </row>
    <row r="4939" spans="1:8" ht="15" customHeight="1" x14ac:dyDescent="0.25">
      <c r="A4939" s="64" t="s">
        <v>3825</v>
      </c>
      <c r="B4939" s="64"/>
      <c r="C4939" s="65" t="s">
        <v>3</v>
      </c>
      <c r="D4939" s="65"/>
      <c r="E4939" s="12" t="s">
        <v>4</v>
      </c>
      <c r="F4939" s="12" t="s">
        <v>3725</v>
      </c>
      <c r="G4939" s="12" t="s">
        <v>3726</v>
      </c>
      <c r="H4939" s="12" t="s">
        <v>3727</v>
      </c>
    </row>
    <row r="4940" spans="1:8" ht="38.1" customHeight="1" x14ac:dyDescent="0.25">
      <c r="A4940" s="13" t="s">
        <v>7887</v>
      </c>
      <c r="B4940" s="14" t="s">
        <v>7888</v>
      </c>
      <c r="C4940" s="66" t="s">
        <v>17</v>
      </c>
      <c r="D4940" s="66"/>
      <c r="E4940" s="13" t="s">
        <v>61</v>
      </c>
      <c r="F4940" s="15">
        <v>1.43E-5</v>
      </c>
      <c r="G4940" s="16">
        <v>563074.06999999995</v>
      </c>
      <c r="H4940" s="16">
        <f>TRUNC(TRUNC(F4940,8)*G4940,2)</f>
        <v>8.0500000000000007</v>
      </c>
    </row>
    <row r="4941" spans="1:8" ht="15" customHeight="1" x14ac:dyDescent="0.25">
      <c r="A4941" s="8"/>
      <c r="B4941" s="8"/>
      <c r="C4941" s="8"/>
      <c r="D4941" s="8"/>
      <c r="E4941" s="8"/>
      <c r="F4941" s="67" t="s">
        <v>3830</v>
      </c>
      <c r="G4941" s="67"/>
      <c r="H4941" s="17">
        <f>SUM(H4940:H4940)</f>
        <v>8.0500000000000007</v>
      </c>
    </row>
    <row r="4942" spans="1:8" ht="15" customHeight="1" x14ac:dyDescent="0.25">
      <c r="A4942" s="8"/>
      <c r="B4942" s="8"/>
      <c r="C4942" s="8"/>
      <c r="D4942" s="8"/>
      <c r="E4942" s="8"/>
      <c r="F4942" s="68" t="s">
        <v>3745</v>
      </c>
      <c r="G4942" s="68"/>
      <c r="H4942" s="4">
        <f>ROUND(SUM(H4941),2)</f>
        <v>8.0500000000000007</v>
      </c>
    </row>
    <row r="4943" spans="1:8" ht="9.9499999999999993" customHeight="1" x14ac:dyDescent="0.25">
      <c r="A4943" s="8"/>
      <c r="B4943" s="8"/>
      <c r="C4943" s="8"/>
      <c r="D4943" s="8"/>
      <c r="E4943" s="8"/>
      <c r="F4943" s="62"/>
      <c r="G4943" s="62"/>
      <c r="H4943" s="62"/>
    </row>
    <row r="4944" spans="1:8" ht="20.100000000000001" customHeight="1" x14ac:dyDescent="0.25">
      <c r="A4944" s="63" t="s">
        <v>7890</v>
      </c>
      <c r="B4944" s="63"/>
      <c r="C4944" s="63"/>
      <c r="D4944" s="63"/>
      <c r="E4944" s="63"/>
      <c r="F4944" s="63"/>
      <c r="G4944" s="63"/>
      <c r="H4944" s="63"/>
    </row>
    <row r="4945" spans="1:8" ht="15" customHeight="1" x14ac:dyDescent="0.25">
      <c r="A4945" s="64" t="s">
        <v>3825</v>
      </c>
      <c r="B4945" s="64"/>
      <c r="C4945" s="65" t="s">
        <v>3</v>
      </c>
      <c r="D4945" s="65"/>
      <c r="E4945" s="12" t="s">
        <v>4</v>
      </c>
      <c r="F4945" s="12" t="s">
        <v>3725</v>
      </c>
      <c r="G4945" s="12" t="s">
        <v>3726</v>
      </c>
      <c r="H4945" s="12" t="s">
        <v>3727</v>
      </c>
    </row>
    <row r="4946" spans="1:8" ht="38.1" customHeight="1" x14ac:dyDescent="0.25">
      <c r="A4946" s="13" t="s">
        <v>7887</v>
      </c>
      <c r="B4946" s="14" t="s">
        <v>7888</v>
      </c>
      <c r="C4946" s="66" t="s">
        <v>17</v>
      </c>
      <c r="D4946" s="66"/>
      <c r="E4946" s="13" t="s">
        <v>61</v>
      </c>
      <c r="F4946" s="15">
        <v>6.6699999999999995E-5</v>
      </c>
      <c r="G4946" s="16">
        <v>563074.06999999995</v>
      </c>
      <c r="H4946" s="16">
        <f>TRUNC(TRUNC(F4946,8)*G4946,2)</f>
        <v>37.549999999999997</v>
      </c>
    </row>
    <row r="4947" spans="1:8" ht="15" customHeight="1" x14ac:dyDescent="0.25">
      <c r="A4947" s="8"/>
      <c r="B4947" s="8"/>
      <c r="C4947" s="8"/>
      <c r="D4947" s="8"/>
      <c r="E4947" s="8"/>
      <c r="F4947" s="67" t="s">
        <v>3830</v>
      </c>
      <c r="G4947" s="67"/>
      <c r="H4947" s="17">
        <f>SUM(H4946:H4946)</f>
        <v>37.549999999999997</v>
      </c>
    </row>
    <row r="4948" spans="1:8" ht="15" customHeight="1" x14ac:dyDescent="0.25">
      <c r="A4948" s="8"/>
      <c r="B4948" s="8"/>
      <c r="C4948" s="8"/>
      <c r="D4948" s="8"/>
      <c r="E4948" s="8"/>
      <c r="F4948" s="68" t="s">
        <v>3745</v>
      </c>
      <c r="G4948" s="68"/>
      <c r="H4948" s="4">
        <f>ROUND(SUM(H4947),2)</f>
        <v>37.549999999999997</v>
      </c>
    </row>
    <row r="4949" spans="1:8" ht="9.9499999999999993" customHeight="1" x14ac:dyDescent="0.25">
      <c r="A4949" s="8"/>
      <c r="B4949" s="8"/>
      <c r="C4949" s="8"/>
      <c r="D4949" s="8"/>
      <c r="E4949" s="8"/>
      <c r="F4949" s="62"/>
      <c r="G4949" s="62"/>
      <c r="H4949" s="62"/>
    </row>
    <row r="4950" spans="1:8" ht="20.100000000000001" customHeight="1" x14ac:dyDescent="0.25">
      <c r="A4950" s="63" t="s">
        <v>7891</v>
      </c>
      <c r="B4950" s="63"/>
      <c r="C4950" s="63"/>
      <c r="D4950" s="63"/>
      <c r="E4950" s="63"/>
      <c r="F4950" s="63"/>
      <c r="G4950" s="63"/>
      <c r="H4950" s="63"/>
    </row>
    <row r="4951" spans="1:8" ht="15" customHeight="1" x14ac:dyDescent="0.25">
      <c r="A4951" s="64" t="s">
        <v>3887</v>
      </c>
      <c r="B4951" s="64"/>
      <c r="C4951" s="65" t="s">
        <v>3</v>
      </c>
      <c r="D4951" s="65"/>
      <c r="E4951" s="12" t="s">
        <v>4</v>
      </c>
      <c r="F4951" s="12" t="s">
        <v>3725</v>
      </c>
      <c r="G4951" s="12" t="s">
        <v>3726</v>
      </c>
      <c r="H4951" s="12" t="s">
        <v>3727</v>
      </c>
    </row>
    <row r="4952" spans="1:8" ht="21" customHeight="1" x14ac:dyDescent="0.25">
      <c r="A4952" s="13" t="s">
        <v>6925</v>
      </c>
      <c r="B4952" s="14" t="s">
        <v>6926</v>
      </c>
      <c r="C4952" s="66" t="s">
        <v>17</v>
      </c>
      <c r="D4952" s="66"/>
      <c r="E4952" s="13" t="s">
        <v>4149</v>
      </c>
      <c r="F4952" s="15">
        <v>9.5500000000000007</v>
      </c>
      <c r="G4952" s="16">
        <v>5.96</v>
      </c>
      <c r="H4952" s="16">
        <f>TRUNC(TRUNC(F4952,8)*G4952,2)</f>
        <v>56.91</v>
      </c>
    </row>
    <row r="4953" spans="1:8" ht="15" customHeight="1" x14ac:dyDescent="0.25">
      <c r="A4953" s="8"/>
      <c r="B4953" s="8"/>
      <c r="C4953" s="8"/>
      <c r="D4953" s="8"/>
      <c r="E4953" s="8"/>
      <c r="F4953" s="67" t="s">
        <v>3896</v>
      </c>
      <c r="G4953" s="67"/>
      <c r="H4953" s="17">
        <f>SUM(H4952:H4952)</f>
        <v>56.91</v>
      </c>
    </row>
    <row r="4954" spans="1:8" ht="15" customHeight="1" x14ac:dyDescent="0.25">
      <c r="A4954" s="8"/>
      <c r="B4954" s="8"/>
      <c r="C4954" s="8"/>
      <c r="D4954" s="8"/>
      <c r="E4954" s="8"/>
      <c r="F4954" s="68" t="s">
        <v>3745</v>
      </c>
      <c r="G4954" s="68"/>
      <c r="H4954" s="4">
        <f>ROUND(SUM(H4953),2)</f>
        <v>56.91</v>
      </c>
    </row>
    <row r="4955" spans="1:8" ht="9.9499999999999993" customHeight="1" x14ac:dyDescent="0.25">
      <c r="A4955" s="8"/>
      <c r="B4955" s="8"/>
      <c r="C4955" s="8"/>
      <c r="D4955" s="8"/>
      <c r="E4955" s="8"/>
      <c r="F4955" s="62"/>
      <c r="G4955" s="62"/>
      <c r="H4955" s="62"/>
    </row>
    <row r="4956" spans="1:8" ht="20.100000000000001" customHeight="1" x14ac:dyDescent="0.25">
      <c r="A4956" s="63" t="s">
        <v>7892</v>
      </c>
      <c r="B4956" s="63"/>
      <c r="C4956" s="63"/>
      <c r="D4956" s="63"/>
      <c r="E4956" s="63"/>
      <c r="F4956" s="63"/>
      <c r="G4956" s="63"/>
      <c r="H4956" s="63"/>
    </row>
    <row r="4957" spans="1:8" ht="15" customHeight="1" x14ac:dyDescent="0.25">
      <c r="A4957" s="64" t="s">
        <v>3872</v>
      </c>
      <c r="B4957" s="64"/>
      <c r="C4957" s="65" t="s">
        <v>3</v>
      </c>
      <c r="D4957" s="65"/>
      <c r="E4957" s="12" t="s">
        <v>4</v>
      </c>
      <c r="F4957" s="12" t="s">
        <v>3725</v>
      </c>
      <c r="G4957" s="12" t="s">
        <v>3726</v>
      </c>
      <c r="H4957" s="12" t="s">
        <v>3727</v>
      </c>
    </row>
    <row r="4958" spans="1:8" ht="15" customHeight="1" x14ac:dyDescent="0.25">
      <c r="A4958" s="13" t="s">
        <v>3899</v>
      </c>
      <c r="B4958" s="14" t="s">
        <v>3900</v>
      </c>
      <c r="C4958" s="66" t="s">
        <v>17</v>
      </c>
      <c r="D4958" s="66"/>
      <c r="E4958" s="13" t="s">
        <v>25</v>
      </c>
      <c r="F4958" s="15">
        <v>2</v>
      </c>
      <c r="G4958" s="16">
        <v>24.37</v>
      </c>
      <c r="H4958" s="16">
        <f>TRUNC(TRUNC(F4958,8)*G4958,2)</f>
        <v>48.74</v>
      </c>
    </row>
    <row r="4959" spans="1:8" ht="18" customHeight="1" x14ac:dyDescent="0.25">
      <c r="A4959" s="8"/>
      <c r="B4959" s="8"/>
      <c r="C4959" s="8"/>
      <c r="D4959" s="8"/>
      <c r="E4959" s="8"/>
      <c r="F4959" s="67" t="s">
        <v>3875</v>
      </c>
      <c r="G4959" s="67"/>
      <c r="H4959" s="17">
        <f>SUM(H4958:H4958)</f>
        <v>48.74</v>
      </c>
    </row>
    <row r="4960" spans="1:8" ht="15" customHeight="1" x14ac:dyDescent="0.25">
      <c r="A4960" s="8"/>
      <c r="B4960" s="8"/>
      <c r="C4960" s="8"/>
      <c r="D4960" s="8"/>
      <c r="E4960" s="8"/>
      <c r="F4960" s="68" t="s">
        <v>3745</v>
      </c>
      <c r="G4960" s="68"/>
      <c r="H4960" s="4">
        <f>ROUND(SUM(H4959),2)</f>
        <v>48.74</v>
      </c>
    </row>
    <row r="4961" spans="1:8" ht="9.9499999999999993" customHeight="1" x14ac:dyDescent="0.25">
      <c r="A4961" s="8"/>
      <c r="B4961" s="8"/>
      <c r="C4961" s="8"/>
      <c r="D4961" s="8"/>
      <c r="E4961" s="8"/>
      <c r="F4961" s="62"/>
      <c r="G4961" s="62"/>
      <c r="H4961" s="62"/>
    </row>
    <row r="4962" spans="1:8" ht="20.100000000000001" customHeight="1" x14ac:dyDescent="0.25">
      <c r="A4962" s="63" t="s">
        <v>7893</v>
      </c>
      <c r="B4962" s="63"/>
      <c r="C4962" s="63"/>
      <c r="D4962" s="63"/>
      <c r="E4962" s="63"/>
      <c r="F4962" s="63"/>
      <c r="G4962" s="63"/>
      <c r="H4962" s="63"/>
    </row>
    <row r="4963" spans="1:8" ht="15" customHeight="1" x14ac:dyDescent="0.25">
      <c r="A4963" s="64" t="s">
        <v>3872</v>
      </c>
      <c r="B4963" s="64"/>
      <c r="C4963" s="65" t="s">
        <v>3</v>
      </c>
      <c r="D4963" s="65"/>
      <c r="E4963" s="12" t="s">
        <v>4</v>
      </c>
      <c r="F4963" s="12" t="s">
        <v>3725</v>
      </c>
      <c r="G4963" s="12" t="s">
        <v>3726</v>
      </c>
      <c r="H4963" s="12" t="s">
        <v>3727</v>
      </c>
    </row>
    <row r="4964" spans="1:8" ht="15" customHeight="1" x14ac:dyDescent="0.25">
      <c r="A4964" s="13" t="s">
        <v>3948</v>
      </c>
      <c r="B4964" s="14" t="s">
        <v>3949</v>
      </c>
      <c r="C4964" s="66" t="s">
        <v>17</v>
      </c>
      <c r="D4964" s="66"/>
      <c r="E4964" s="13" t="s">
        <v>25</v>
      </c>
      <c r="F4964" s="15">
        <v>0.6</v>
      </c>
      <c r="G4964" s="16">
        <v>33.520000000000003</v>
      </c>
      <c r="H4964" s="16">
        <f>TRUNC(TRUNC(F4964,8)*G4964,2)</f>
        <v>20.11</v>
      </c>
    </row>
    <row r="4965" spans="1:8" ht="15" customHeight="1" x14ac:dyDescent="0.25">
      <c r="A4965" s="13" t="s">
        <v>3899</v>
      </c>
      <c r="B4965" s="14" t="s">
        <v>3900</v>
      </c>
      <c r="C4965" s="66" t="s">
        <v>17</v>
      </c>
      <c r="D4965" s="66"/>
      <c r="E4965" s="13" t="s">
        <v>25</v>
      </c>
      <c r="F4965" s="15">
        <v>0.6</v>
      </c>
      <c r="G4965" s="16">
        <v>24.37</v>
      </c>
      <c r="H4965" s="16">
        <f>TRUNC(TRUNC(F4965,8)*G4965,2)</f>
        <v>14.62</v>
      </c>
    </row>
    <row r="4966" spans="1:8" ht="18" customHeight="1" x14ac:dyDescent="0.25">
      <c r="A4966" s="8"/>
      <c r="B4966" s="8"/>
      <c r="C4966" s="8"/>
      <c r="D4966" s="8"/>
      <c r="E4966" s="8"/>
      <c r="F4966" s="67" t="s">
        <v>3875</v>
      </c>
      <c r="G4966" s="67"/>
      <c r="H4966" s="17">
        <f>SUM(H4964:H4965)</f>
        <v>34.729999999999997</v>
      </c>
    </row>
    <row r="4967" spans="1:8" ht="15" customHeight="1" x14ac:dyDescent="0.25">
      <c r="A4967" s="64" t="s">
        <v>3741</v>
      </c>
      <c r="B4967" s="64"/>
      <c r="C4967" s="65" t="s">
        <v>3</v>
      </c>
      <c r="D4967" s="65"/>
      <c r="E4967" s="12" t="s">
        <v>4</v>
      </c>
      <c r="F4967" s="12" t="s">
        <v>3725</v>
      </c>
      <c r="G4967" s="12" t="s">
        <v>3726</v>
      </c>
      <c r="H4967" s="12" t="s">
        <v>3727</v>
      </c>
    </row>
    <row r="4968" spans="1:8" ht="29.1" customHeight="1" x14ac:dyDescent="0.25">
      <c r="A4968" s="13" t="s">
        <v>4252</v>
      </c>
      <c r="B4968" s="14" t="s">
        <v>4253</v>
      </c>
      <c r="C4968" s="66" t="s">
        <v>188</v>
      </c>
      <c r="D4968" s="66"/>
      <c r="E4968" s="13" t="s">
        <v>189</v>
      </c>
      <c r="F4968" s="15">
        <v>0.02</v>
      </c>
      <c r="G4968" s="16">
        <v>628.4</v>
      </c>
      <c r="H4968" s="16">
        <f>TRUNC(TRUNC(F4968,8)*G4968,2)</f>
        <v>12.56</v>
      </c>
    </row>
    <row r="4969" spans="1:8" ht="15" customHeight="1" x14ac:dyDescent="0.25">
      <c r="A4969" s="8"/>
      <c r="B4969" s="8"/>
      <c r="C4969" s="8"/>
      <c r="D4969" s="8"/>
      <c r="E4969" s="8"/>
      <c r="F4969" s="67" t="s">
        <v>3744</v>
      </c>
      <c r="G4969" s="67"/>
      <c r="H4969" s="17">
        <f>SUM(H4968:H4968)</f>
        <v>12.56</v>
      </c>
    </row>
    <row r="4970" spans="1:8" ht="15" customHeight="1" x14ac:dyDescent="0.25">
      <c r="A4970" s="8"/>
      <c r="B4970" s="8"/>
      <c r="C4970" s="8"/>
      <c r="D4970" s="8"/>
      <c r="E4970" s="8"/>
      <c r="F4970" s="68" t="s">
        <v>3745</v>
      </c>
      <c r="G4970" s="68"/>
      <c r="H4970" s="4">
        <f>ROUND(SUM(H4966,H4969),2)</f>
        <v>47.29</v>
      </c>
    </row>
    <row r="4971" spans="1:8" ht="9.9499999999999993" customHeight="1" x14ac:dyDescent="0.25">
      <c r="A4971" s="8"/>
      <c r="B4971" s="8"/>
      <c r="C4971" s="8"/>
      <c r="D4971" s="8"/>
      <c r="E4971" s="8"/>
      <c r="F4971" s="62"/>
      <c r="G4971" s="62"/>
      <c r="H4971" s="62"/>
    </row>
    <row r="4972" spans="1:8" ht="20.100000000000001" customHeight="1" x14ac:dyDescent="0.25">
      <c r="A4972" s="63" t="s">
        <v>7894</v>
      </c>
      <c r="B4972" s="63"/>
      <c r="C4972" s="63"/>
      <c r="D4972" s="63"/>
      <c r="E4972" s="63"/>
      <c r="F4972" s="63"/>
      <c r="G4972" s="63"/>
      <c r="H4972" s="63"/>
    </row>
    <row r="4973" spans="1:8" ht="15" customHeight="1" x14ac:dyDescent="0.25">
      <c r="A4973" s="64" t="s">
        <v>3872</v>
      </c>
      <c r="B4973" s="64"/>
      <c r="C4973" s="65" t="s">
        <v>3</v>
      </c>
      <c r="D4973" s="65"/>
      <c r="E4973" s="12" t="s">
        <v>4</v>
      </c>
      <c r="F4973" s="12" t="s">
        <v>3725</v>
      </c>
      <c r="G4973" s="12" t="s">
        <v>3726</v>
      </c>
      <c r="H4973" s="12" t="s">
        <v>3727</v>
      </c>
    </row>
    <row r="4974" spans="1:8" ht="15" customHeight="1" x14ac:dyDescent="0.25">
      <c r="A4974" s="13" t="s">
        <v>3948</v>
      </c>
      <c r="B4974" s="14" t="s">
        <v>3949</v>
      </c>
      <c r="C4974" s="66" t="s">
        <v>17</v>
      </c>
      <c r="D4974" s="66"/>
      <c r="E4974" s="13" t="s">
        <v>25</v>
      </c>
      <c r="F4974" s="15">
        <v>0.6</v>
      </c>
      <c r="G4974" s="16">
        <v>33.520000000000003</v>
      </c>
      <c r="H4974" s="16">
        <f>TRUNC(TRUNC(F4974,8)*G4974,2)</f>
        <v>20.11</v>
      </c>
    </row>
    <row r="4975" spans="1:8" ht="15" customHeight="1" x14ac:dyDescent="0.25">
      <c r="A4975" s="13" t="s">
        <v>3899</v>
      </c>
      <c r="B4975" s="14" t="s">
        <v>3900</v>
      </c>
      <c r="C4975" s="66" t="s">
        <v>17</v>
      </c>
      <c r="D4975" s="66"/>
      <c r="E4975" s="13" t="s">
        <v>25</v>
      </c>
      <c r="F4975" s="15">
        <v>0.6</v>
      </c>
      <c r="G4975" s="16">
        <v>24.37</v>
      </c>
      <c r="H4975" s="16">
        <f>TRUNC(TRUNC(F4975,8)*G4975,2)</f>
        <v>14.62</v>
      </c>
    </row>
    <row r="4976" spans="1:8" ht="18" customHeight="1" x14ac:dyDescent="0.25">
      <c r="A4976" s="8"/>
      <c r="B4976" s="8"/>
      <c r="C4976" s="8"/>
      <c r="D4976" s="8"/>
      <c r="E4976" s="8"/>
      <c r="F4976" s="67" t="s">
        <v>3875</v>
      </c>
      <c r="G4976" s="67"/>
      <c r="H4976" s="17">
        <f>SUM(H4974:H4975)</f>
        <v>34.729999999999997</v>
      </c>
    </row>
    <row r="4977" spans="1:8" ht="15" customHeight="1" x14ac:dyDescent="0.25">
      <c r="A4977" s="64" t="s">
        <v>3741</v>
      </c>
      <c r="B4977" s="64"/>
      <c r="C4977" s="65" t="s">
        <v>3</v>
      </c>
      <c r="D4977" s="65"/>
      <c r="E4977" s="12" t="s">
        <v>4</v>
      </c>
      <c r="F4977" s="12" t="s">
        <v>3725</v>
      </c>
      <c r="G4977" s="12" t="s">
        <v>3726</v>
      </c>
      <c r="H4977" s="12" t="s">
        <v>3727</v>
      </c>
    </row>
    <row r="4978" spans="1:8" ht="38.1" customHeight="1" x14ac:dyDescent="0.25">
      <c r="A4978" s="13" t="s">
        <v>6813</v>
      </c>
      <c r="B4978" s="14" t="s">
        <v>6814</v>
      </c>
      <c r="C4978" s="66" t="s">
        <v>188</v>
      </c>
      <c r="D4978" s="66"/>
      <c r="E4978" s="13" t="s">
        <v>189</v>
      </c>
      <c r="F4978" s="15">
        <v>0.02</v>
      </c>
      <c r="G4978" s="16">
        <v>724.79</v>
      </c>
      <c r="H4978" s="16">
        <f>TRUNC(TRUNC(F4978,8)*G4978,2)</f>
        <v>14.49</v>
      </c>
    </row>
    <row r="4979" spans="1:8" ht="15" customHeight="1" x14ac:dyDescent="0.25">
      <c r="A4979" s="8"/>
      <c r="B4979" s="8"/>
      <c r="C4979" s="8"/>
      <c r="D4979" s="8"/>
      <c r="E4979" s="8"/>
      <c r="F4979" s="67" t="s">
        <v>3744</v>
      </c>
      <c r="G4979" s="67"/>
      <c r="H4979" s="17">
        <f>SUM(H4978:H4978)</f>
        <v>14.49</v>
      </c>
    </row>
    <row r="4980" spans="1:8" ht="15" customHeight="1" x14ac:dyDescent="0.25">
      <c r="A4980" s="8"/>
      <c r="B4980" s="8"/>
      <c r="C4980" s="8"/>
      <c r="D4980" s="8"/>
      <c r="E4980" s="8"/>
      <c r="F4980" s="68" t="s">
        <v>3745</v>
      </c>
      <c r="G4980" s="68"/>
      <c r="H4980" s="4">
        <f>ROUND(SUM(H4976,H4979),2)</f>
        <v>49.22</v>
      </c>
    </row>
    <row r="4981" spans="1:8" ht="9.9499999999999993" customHeight="1" x14ac:dyDescent="0.25">
      <c r="A4981" s="8"/>
      <c r="B4981" s="8"/>
      <c r="C4981" s="8"/>
      <c r="D4981" s="8"/>
      <c r="E4981" s="8"/>
      <c r="F4981" s="62"/>
      <c r="G4981" s="62"/>
      <c r="H4981" s="62"/>
    </row>
    <row r="4982" spans="1:8" ht="20.100000000000001" customHeight="1" x14ac:dyDescent="0.25">
      <c r="A4982" s="63" t="s">
        <v>7895</v>
      </c>
      <c r="B4982" s="63"/>
      <c r="C4982" s="63"/>
      <c r="D4982" s="63"/>
      <c r="E4982" s="63"/>
      <c r="F4982" s="63"/>
      <c r="G4982" s="63"/>
      <c r="H4982" s="63"/>
    </row>
    <row r="4983" spans="1:8" ht="15" customHeight="1" x14ac:dyDescent="0.25">
      <c r="A4983" s="64" t="s">
        <v>3872</v>
      </c>
      <c r="B4983" s="64"/>
      <c r="C4983" s="65" t="s">
        <v>3</v>
      </c>
      <c r="D4983" s="65"/>
      <c r="E4983" s="12" t="s">
        <v>4</v>
      </c>
      <c r="F4983" s="12" t="s">
        <v>3725</v>
      </c>
      <c r="G4983" s="12" t="s">
        <v>3726</v>
      </c>
      <c r="H4983" s="12" t="s">
        <v>3727</v>
      </c>
    </row>
    <row r="4984" spans="1:8" ht="21" customHeight="1" x14ac:dyDescent="0.25">
      <c r="A4984" s="13" t="s">
        <v>7013</v>
      </c>
      <c r="B4984" s="14" t="s">
        <v>7014</v>
      </c>
      <c r="C4984" s="66" t="s">
        <v>17</v>
      </c>
      <c r="D4984" s="66"/>
      <c r="E4984" s="13" t="s">
        <v>25</v>
      </c>
      <c r="F4984" s="15">
        <v>1</v>
      </c>
      <c r="G4984" s="16">
        <v>40.76</v>
      </c>
      <c r="H4984" s="16">
        <f>TRUNC(TRUNC(F4984,8)*G4984,2)</f>
        <v>40.76</v>
      </c>
    </row>
    <row r="4985" spans="1:8" ht="18" customHeight="1" x14ac:dyDescent="0.25">
      <c r="A4985" s="8"/>
      <c r="B4985" s="8"/>
      <c r="C4985" s="8"/>
      <c r="D4985" s="8"/>
      <c r="E4985" s="8"/>
      <c r="F4985" s="67" t="s">
        <v>3875</v>
      </c>
      <c r="G4985" s="67"/>
      <c r="H4985" s="17">
        <f>SUM(H4984:H4984)</f>
        <v>40.76</v>
      </c>
    </row>
    <row r="4986" spans="1:8" ht="15" customHeight="1" x14ac:dyDescent="0.25">
      <c r="A4986" s="64" t="s">
        <v>3741</v>
      </c>
      <c r="B4986" s="64"/>
      <c r="C4986" s="65" t="s">
        <v>3</v>
      </c>
      <c r="D4986" s="65"/>
      <c r="E4986" s="12" t="s">
        <v>4</v>
      </c>
      <c r="F4986" s="12" t="s">
        <v>3725</v>
      </c>
      <c r="G4986" s="12" t="s">
        <v>3726</v>
      </c>
      <c r="H4986" s="12" t="s">
        <v>3727</v>
      </c>
    </row>
    <row r="4987" spans="1:8" ht="29.1" customHeight="1" x14ac:dyDescent="0.25">
      <c r="A4987" s="13" t="s">
        <v>7896</v>
      </c>
      <c r="B4987" s="14" t="s">
        <v>7897</v>
      </c>
      <c r="C4987" s="66" t="s">
        <v>17</v>
      </c>
      <c r="D4987" s="66"/>
      <c r="E4987" s="13" t="s">
        <v>25</v>
      </c>
      <c r="F4987" s="15">
        <v>1</v>
      </c>
      <c r="G4987" s="16">
        <v>0.1</v>
      </c>
      <c r="H4987" s="16">
        <f>TRUNC(TRUNC(F4987,8)*G4987,2)</f>
        <v>0.1</v>
      </c>
    </row>
    <row r="4988" spans="1:8" ht="29.1" customHeight="1" x14ac:dyDescent="0.25">
      <c r="A4988" s="13" t="s">
        <v>7898</v>
      </c>
      <c r="B4988" s="14" t="s">
        <v>7899</v>
      </c>
      <c r="C4988" s="66" t="s">
        <v>17</v>
      </c>
      <c r="D4988" s="66"/>
      <c r="E4988" s="13" t="s">
        <v>25</v>
      </c>
      <c r="F4988" s="15">
        <v>1</v>
      </c>
      <c r="G4988" s="16">
        <v>0.02</v>
      </c>
      <c r="H4988" s="16">
        <f>TRUNC(TRUNC(F4988,8)*G4988,2)</f>
        <v>0.02</v>
      </c>
    </row>
    <row r="4989" spans="1:8" ht="15" customHeight="1" x14ac:dyDescent="0.25">
      <c r="A4989" s="8"/>
      <c r="B4989" s="8"/>
      <c r="C4989" s="8"/>
      <c r="D4989" s="8"/>
      <c r="E4989" s="8"/>
      <c r="F4989" s="67" t="s">
        <v>3744</v>
      </c>
      <c r="G4989" s="67"/>
      <c r="H4989" s="17">
        <f>SUM(H4987:H4988)</f>
        <v>0.12000000000000001</v>
      </c>
    </row>
    <row r="4990" spans="1:8" ht="15" customHeight="1" x14ac:dyDescent="0.25">
      <c r="A4990" s="8"/>
      <c r="B4990" s="8"/>
      <c r="C4990" s="8"/>
      <c r="D4990" s="8"/>
      <c r="E4990" s="8"/>
      <c r="F4990" s="68" t="s">
        <v>3745</v>
      </c>
      <c r="G4990" s="68"/>
      <c r="H4990" s="4">
        <f>ROUND(SUM(H4985,H4989),2)</f>
        <v>40.880000000000003</v>
      </c>
    </row>
    <row r="4991" spans="1:8" ht="9.9499999999999993" customHeight="1" x14ac:dyDescent="0.25">
      <c r="A4991" s="8"/>
      <c r="B4991" s="8"/>
      <c r="C4991" s="8"/>
      <c r="D4991" s="8"/>
      <c r="E4991" s="8"/>
      <c r="F4991" s="62"/>
      <c r="G4991" s="62"/>
      <c r="H4991" s="62"/>
    </row>
    <row r="4992" spans="1:8" ht="20.100000000000001" customHeight="1" x14ac:dyDescent="0.25">
      <c r="A4992" s="63" t="s">
        <v>7900</v>
      </c>
      <c r="B4992" s="63"/>
      <c r="C4992" s="63"/>
      <c r="D4992" s="63"/>
      <c r="E4992" s="63"/>
      <c r="F4992" s="63"/>
      <c r="G4992" s="63"/>
      <c r="H4992" s="63"/>
    </row>
    <row r="4993" spans="1:8" ht="15" customHeight="1" x14ac:dyDescent="0.25">
      <c r="A4993" s="64" t="s">
        <v>3872</v>
      </c>
      <c r="B4993" s="64"/>
      <c r="C4993" s="65" t="s">
        <v>3</v>
      </c>
      <c r="D4993" s="65"/>
      <c r="E4993" s="12" t="s">
        <v>4</v>
      </c>
      <c r="F4993" s="12" t="s">
        <v>3725</v>
      </c>
      <c r="G4993" s="12" t="s">
        <v>3726</v>
      </c>
      <c r="H4993" s="12" t="s">
        <v>3727</v>
      </c>
    </row>
    <row r="4994" spans="1:8" ht="21" customHeight="1" x14ac:dyDescent="0.25">
      <c r="A4994" s="13" t="s">
        <v>7013</v>
      </c>
      <c r="B4994" s="14" t="s">
        <v>7014</v>
      </c>
      <c r="C4994" s="66" t="s">
        <v>17</v>
      </c>
      <c r="D4994" s="66"/>
      <c r="E4994" s="13" t="s">
        <v>25</v>
      </c>
      <c r="F4994" s="15">
        <v>1</v>
      </c>
      <c r="G4994" s="16">
        <v>40.76</v>
      </c>
      <c r="H4994" s="16">
        <f>TRUNC(TRUNC(F4994,8)*G4994,2)</f>
        <v>40.76</v>
      </c>
    </row>
    <row r="4995" spans="1:8" ht="18" customHeight="1" x14ac:dyDescent="0.25">
      <c r="A4995" s="8"/>
      <c r="B4995" s="8"/>
      <c r="C4995" s="8"/>
      <c r="D4995" s="8"/>
      <c r="E4995" s="8"/>
      <c r="F4995" s="67" t="s">
        <v>3875</v>
      </c>
      <c r="G4995" s="67"/>
      <c r="H4995" s="17">
        <f>SUM(H4994:H4994)</f>
        <v>40.76</v>
      </c>
    </row>
    <row r="4996" spans="1:8" ht="15" customHeight="1" x14ac:dyDescent="0.25">
      <c r="A4996" s="64" t="s">
        <v>3741</v>
      </c>
      <c r="B4996" s="64"/>
      <c r="C4996" s="65" t="s">
        <v>3</v>
      </c>
      <c r="D4996" s="65"/>
      <c r="E4996" s="12" t="s">
        <v>4</v>
      </c>
      <c r="F4996" s="12" t="s">
        <v>3725</v>
      </c>
      <c r="G4996" s="12" t="s">
        <v>3726</v>
      </c>
      <c r="H4996" s="12" t="s">
        <v>3727</v>
      </c>
    </row>
    <row r="4997" spans="1:8" ht="29.1" customHeight="1" x14ac:dyDescent="0.25">
      <c r="A4997" s="13" t="s">
        <v>7896</v>
      </c>
      <c r="B4997" s="14" t="s">
        <v>7897</v>
      </c>
      <c r="C4997" s="66" t="s">
        <v>17</v>
      </c>
      <c r="D4997" s="66"/>
      <c r="E4997" s="13" t="s">
        <v>25</v>
      </c>
      <c r="F4997" s="15">
        <v>1</v>
      </c>
      <c r="G4997" s="16">
        <v>0.1</v>
      </c>
      <c r="H4997" s="16">
        <f>TRUNC(TRUNC(F4997,8)*G4997,2)</f>
        <v>0.1</v>
      </c>
    </row>
    <row r="4998" spans="1:8" ht="29.1" customHeight="1" x14ac:dyDescent="0.25">
      <c r="A4998" s="13" t="s">
        <v>7898</v>
      </c>
      <c r="B4998" s="14" t="s">
        <v>7899</v>
      </c>
      <c r="C4998" s="66" t="s">
        <v>17</v>
      </c>
      <c r="D4998" s="66"/>
      <c r="E4998" s="13" t="s">
        <v>25</v>
      </c>
      <c r="F4998" s="15">
        <v>1</v>
      </c>
      <c r="G4998" s="16">
        <v>0.02</v>
      </c>
      <c r="H4998" s="16">
        <f>TRUNC(TRUNC(F4998,8)*G4998,2)</f>
        <v>0.02</v>
      </c>
    </row>
    <row r="4999" spans="1:8" ht="29.1" customHeight="1" x14ac:dyDescent="0.25">
      <c r="A4999" s="13" t="s">
        <v>7901</v>
      </c>
      <c r="B4999" s="14" t="s">
        <v>7902</v>
      </c>
      <c r="C4999" s="66" t="s">
        <v>17</v>
      </c>
      <c r="D4999" s="66"/>
      <c r="E4999" s="13" t="s">
        <v>25</v>
      </c>
      <c r="F4999" s="15">
        <v>1</v>
      </c>
      <c r="G4999" s="16">
        <v>7.0000000000000007E-2</v>
      </c>
      <c r="H4999" s="16">
        <f>TRUNC(TRUNC(F4999,8)*G4999,2)</f>
        <v>7.0000000000000007E-2</v>
      </c>
    </row>
    <row r="5000" spans="1:8" ht="29.1" customHeight="1" x14ac:dyDescent="0.25">
      <c r="A5000" s="13" t="s">
        <v>7903</v>
      </c>
      <c r="B5000" s="14" t="s">
        <v>7904</v>
      </c>
      <c r="C5000" s="66" t="s">
        <v>17</v>
      </c>
      <c r="D5000" s="66"/>
      <c r="E5000" s="13" t="s">
        <v>25</v>
      </c>
      <c r="F5000" s="15">
        <v>1</v>
      </c>
      <c r="G5000" s="16">
        <v>1.48</v>
      </c>
      <c r="H5000" s="16">
        <f>TRUNC(TRUNC(F5000,8)*G5000,2)</f>
        <v>1.48</v>
      </c>
    </row>
    <row r="5001" spans="1:8" ht="15" customHeight="1" x14ac:dyDescent="0.25">
      <c r="A5001" s="8"/>
      <c r="B5001" s="8"/>
      <c r="C5001" s="8"/>
      <c r="D5001" s="8"/>
      <c r="E5001" s="8"/>
      <c r="F5001" s="67" t="s">
        <v>3744</v>
      </c>
      <c r="G5001" s="67"/>
      <c r="H5001" s="17">
        <f>SUM(H4997:H5000)</f>
        <v>1.67</v>
      </c>
    </row>
    <row r="5002" spans="1:8" ht="15" customHeight="1" x14ac:dyDescent="0.25">
      <c r="A5002" s="8"/>
      <c r="B5002" s="8"/>
      <c r="C5002" s="8"/>
      <c r="D5002" s="8"/>
      <c r="E5002" s="8"/>
      <c r="F5002" s="68" t="s">
        <v>3745</v>
      </c>
      <c r="G5002" s="68"/>
      <c r="H5002" s="4">
        <f>ROUND(SUM(H4995,H5001),2)</f>
        <v>42.43</v>
      </c>
    </row>
    <row r="5003" spans="1:8" ht="9.9499999999999993" customHeight="1" x14ac:dyDescent="0.25">
      <c r="A5003" s="8"/>
      <c r="B5003" s="8"/>
      <c r="C5003" s="8"/>
      <c r="D5003" s="8"/>
      <c r="E5003" s="8"/>
      <c r="F5003" s="62"/>
      <c r="G5003" s="62"/>
      <c r="H5003" s="62"/>
    </row>
    <row r="5004" spans="1:8" ht="20.100000000000001" customHeight="1" x14ac:dyDescent="0.25">
      <c r="A5004" s="63" t="s">
        <v>7905</v>
      </c>
      <c r="B5004" s="63"/>
      <c r="C5004" s="63"/>
      <c r="D5004" s="63"/>
      <c r="E5004" s="63"/>
      <c r="F5004" s="63"/>
      <c r="G5004" s="63"/>
      <c r="H5004" s="63"/>
    </row>
    <row r="5005" spans="1:8" ht="15" customHeight="1" x14ac:dyDescent="0.25">
      <c r="A5005" s="64" t="s">
        <v>3825</v>
      </c>
      <c r="B5005" s="64"/>
      <c r="C5005" s="65" t="s">
        <v>3</v>
      </c>
      <c r="D5005" s="65"/>
      <c r="E5005" s="12" t="s">
        <v>4</v>
      </c>
      <c r="F5005" s="12" t="s">
        <v>3725</v>
      </c>
      <c r="G5005" s="12" t="s">
        <v>3726</v>
      </c>
      <c r="H5005" s="12" t="s">
        <v>3727</v>
      </c>
    </row>
    <row r="5006" spans="1:8" ht="29.1" customHeight="1" x14ac:dyDescent="0.25">
      <c r="A5006" s="13" t="s">
        <v>7906</v>
      </c>
      <c r="B5006" s="14" t="s">
        <v>7907</v>
      </c>
      <c r="C5006" s="66" t="s">
        <v>17</v>
      </c>
      <c r="D5006" s="66"/>
      <c r="E5006" s="13" t="s">
        <v>61</v>
      </c>
      <c r="F5006" s="15">
        <v>7.2000000000000002E-5</v>
      </c>
      <c r="G5006" s="16">
        <v>1403.14</v>
      </c>
      <c r="H5006" s="16">
        <f>TRUNC(TRUNC(F5006,8)*G5006,2)</f>
        <v>0.1</v>
      </c>
    </row>
    <row r="5007" spans="1:8" ht="15" customHeight="1" x14ac:dyDescent="0.25">
      <c r="A5007" s="8"/>
      <c r="B5007" s="8"/>
      <c r="C5007" s="8"/>
      <c r="D5007" s="8"/>
      <c r="E5007" s="8"/>
      <c r="F5007" s="67" t="s">
        <v>3830</v>
      </c>
      <c r="G5007" s="67"/>
      <c r="H5007" s="17">
        <f>SUM(H5006:H5006)</f>
        <v>0.1</v>
      </c>
    </row>
    <row r="5008" spans="1:8" ht="15" customHeight="1" x14ac:dyDescent="0.25">
      <c r="A5008" s="8"/>
      <c r="B5008" s="8"/>
      <c r="C5008" s="8"/>
      <c r="D5008" s="8"/>
      <c r="E5008" s="8"/>
      <c r="F5008" s="68" t="s">
        <v>3745</v>
      </c>
      <c r="G5008" s="68"/>
      <c r="H5008" s="4">
        <f>ROUND(SUM(H5007),2)</f>
        <v>0.1</v>
      </c>
    </row>
    <row r="5009" spans="1:8" ht="9.9499999999999993" customHeight="1" x14ac:dyDescent="0.25">
      <c r="A5009" s="8"/>
      <c r="B5009" s="8"/>
      <c r="C5009" s="8"/>
      <c r="D5009" s="8"/>
      <c r="E5009" s="8"/>
      <c r="F5009" s="62"/>
      <c r="G5009" s="62"/>
      <c r="H5009" s="62"/>
    </row>
    <row r="5010" spans="1:8" ht="20.100000000000001" customHeight="1" x14ac:dyDescent="0.25">
      <c r="A5010" s="63" t="s">
        <v>7908</v>
      </c>
      <c r="B5010" s="63"/>
      <c r="C5010" s="63"/>
      <c r="D5010" s="63"/>
      <c r="E5010" s="63"/>
      <c r="F5010" s="63"/>
      <c r="G5010" s="63"/>
      <c r="H5010" s="63"/>
    </row>
    <row r="5011" spans="1:8" ht="15" customHeight="1" x14ac:dyDescent="0.25">
      <c r="A5011" s="64" t="s">
        <v>3825</v>
      </c>
      <c r="B5011" s="64"/>
      <c r="C5011" s="65" t="s">
        <v>3</v>
      </c>
      <c r="D5011" s="65"/>
      <c r="E5011" s="12" t="s">
        <v>4</v>
      </c>
      <c r="F5011" s="12" t="s">
        <v>3725</v>
      </c>
      <c r="G5011" s="12" t="s">
        <v>3726</v>
      </c>
      <c r="H5011" s="12" t="s">
        <v>3727</v>
      </c>
    </row>
    <row r="5012" spans="1:8" ht="29.1" customHeight="1" x14ac:dyDescent="0.25">
      <c r="A5012" s="13" t="s">
        <v>7906</v>
      </c>
      <c r="B5012" s="14" t="s">
        <v>7907</v>
      </c>
      <c r="C5012" s="66" t="s">
        <v>17</v>
      </c>
      <c r="D5012" s="66"/>
      <c r="E5012" s="13" t="s">
        <v>61</v>
      </c>
      <c r="F5012" s="15">
        <v>1.4800000000000001E-5</v>
      </c>
      <c r="G5012" s="16">
        <v>1403.14</v>
      </c>
      <c r="H5012" s="16">
        <f>TRUNC(TRUNC(F5012,8)*G5012,2)</f>
        <v>0.02</v>
      </c>
    </row>
    <row r="5013" spans="1:8" ht="15" customHeight="1" x14ac:dyDescent="0.25">
      <c r="A5013" s="8"/>
      <c r="B5013" s="8"/>
      <c r="C5013" s="8"/>
      <c r="D5013" s="8"/>
      <c r="E5013" s="8"/>
      <c r="F5013" s="67" t="s">
        <v>3830</v>
      </c>
      <c r="G5013" s="67"/>
      <c r="H5013" s="17">
        <f>SUM(H5012:H5012)</f>
        <v>0.02</v>
      </c>
    </row>
    <row r="5014" spans="1:8" ht="15" customHeight="1" x14ac:dyDescent="0.25">
      <c r="A5014" s="8"/>
      <c r="B5014" s="8"/>
      <c r="C5014" s="8"/>
      <c r="D5014" s="8"/>
      <c r="E5014" s="8"/>
      <c r="F5014" s="68" t="s">
        <v>3745</v>
      </c>
      <c r="G5014" s="68"/>
      <c r="H5014" s="4">
        <f>ROUND(SUM(H5013),2)</f>
        <v>0.02</v>
      </c>
    </row>
    <row r="5015" spans="1:8" ht="9.9499999999999993" customHeight="1" x14ac:dyDescent="0.25">
      <c r="A5015" s="8"/>
      <c r="B5015" s="8"/>
      <c r="C5015" s="8"/>
      <c r="D5015" s="8"/>
      <c r="E5015" s="8"/>
      <c r="F5015" s="62"/>
      <c r="G5015" s="62"/>
      <c r="H5015" s="62"/>
    </row>
    <row r="5016" spans="1:8" ht="20.100000000000001" customHeight="1" x14ac:dyDescent="0.25">
      <c r="A5016" s="63" t="s">
        <v>7909</v>
      </c>
      <c r="B5016" s="63"/>
      <c r="C5016" s="63"/>
      <c r="D5016" s="63"/>
      <c r="E5016" s="63"/>
      <c r="F5016" s="63"/>
      <c r="G5016" s="63"/>
      <c r="H5016" s="63"/>
    </row>
    <row r="5017" spans="1:8" ht="15" customHeight="1" x14ac:dyDescent="0.25">
      <c r="A5017" s="64" t="s">
        <v>3825</v>
      </c>
      <c r="B5017" s="64"/>
      <c r="C5017" s="65" t="s">
        <v>3</v>
      </c>
      <c r="D5017" s="65"/>
      <c r="E5017" s="12" t="s">
        <v>4</v>
      </c>
      <c r="F5017" s="12" t="s">
        <v>3725</v>
      </c>
      <c r="G5017" s="12" t="s">
        <v>3726</v>
      </c>
      <c r="H5017" s="12" t="s">
        <v>3727</v>
      </c>
    </row>
    <row r="5018" spans="1:8" ht="29.1" customHeight="1" x14ac:dyDescent="0.25">
      <c r="A5018" s="13" t="s">
        <v>7906</v>
      </c>
      <c r="B5018" s="14" t="s">
        <v>7907</v>
      </c>
      <c r="C5018" s="66" t="s">
        <v>17</v>
      </c>
      <c r="D5018" s="66"/>
      <c r="E5018" s="13" t="s">
        <v>61</v>
      </c>
      <c r="F5018" s="15">
        <v>5.0000000000000002E-5</v>
      </c>
      <c r="G5018" s="16">
        <v>1403.14</v>
      </c>
      <c r="H5018" s="16">
        <f>TRUNC(TRUNC(F5018,8)*G5018,2)</f>
        <v>7.0000000000000007E-2</v>
      </c>
    </row>
    <row r="5019" spans="1:8" ht="15" customHeight="1" x14ac:dyDescent="0.25">
      <c r="A5019" s="8"/>
      <c r="B5019" s="8"/>
      <c r="C5019" s="8"/>
      <c r="D5019" s="8"/>
      <c r="E5019" s="8"/>
      <c r="F5019" s="67" t="s">
        <v>3830</v>
      </c>
      <c r="G5019" s="67"/>
      <c r="H5019" s="17">
        <f>SUM(H5018:H5018)</f>
        <v>7.0000000000000007E-2</v>
      </c>
    </row>
    <row r="5020" spans="1:8" ht="15" customHeight="1" x14ac:dyDescent="0.25">
      <c r="A5020" s="8"/>
      <c r="B5020" s="8"/>
      <c r="C5020" s="8"/>
      <c r="D5020" s="8"/>
      <c r="E5020" s="8"/>
      <c r="F5020" s="68" t="s">
        <v>3745</v>
      </c>
      <c r="G5020" s="68"/>
      <c r="H5020" s="4">
        <f>ROUND(SUM(H5019),2)</f>
        <v>7.0000000000000007E-2</v>
      </c>
    </row>
    <row r="5021" spans="1:8" ht="9.9499999999999993" customHeight="1" x14ac:dyDescent="0.25">
      <c r="A5021" s="8"/>
      <c r="B5021" s="8"/>
      <c r="C5021" s="8"/>
      <c r="D5021" s="8"/>
      <c r="E5021" s="8"/>
      <c r="F5021" s="62"/>
      <c r="G5021" s="62"/>
      <c r="H5021" s="62"/>
    </row>
    <row r="5022" spans="1:8" ht="20.100000000000001" customHeight="1" x14ac:dyDescent="0.25">
      <c r="A5022" s="63" t="s">
        <v>7910</v>
      </c>
      <c r="B5022" s="63"/>
      <c r="C5022" s="63"/>
      <c r="D5022" s="63"/>
      <c r="E5022" s="63"/>
      <c r="F5022" s="63"/>
      <c r="G5022" s="63"/>
      <c r="H5022" s="63"/>
    </row>
    <row r="5023" spans="1:8" ht="15" customHeight="1" x14ac:dyDescent="0.25">
      <c r="A5023" s="64" t="s">
        <v>6851</v>
      </c>
      <c r="B5023" s="64"/>
      <c r="C5023" s="65" t="s">
        <v>3</v>
      </c>
      <c r="D5023" s="65"/>
      <c r="E5023" s="12" t="s">
        <v>4</v>
      </c>
      <c r="F5023" s="12" t="s">
        <v>3725</v>
      </c>
      <c r="G5023" s="12" t="s">
        <v>3726</v>
      </c>
      <c r="H5023" s="12" t="s">
        <v>3727</v>
      </c>
    </row>
    <row r="5024" spans="1:8" ht="21" customHeight="1" x14ac:dyDescent="0.25">
      <c r="A5024" s="13" t="s">
        <v>6852</v>
      </c>
      <c r="B5024" s="14" t="s">
        <v>6853</v>
      </c>
      <c r="C5024" s="66" t="s">
        <v>17</v>
      </c>
      <c r="D5024" s="66"/>
      <c r="E5024" s="13" t="s">
        <v>6854</v>
      </c>
      <c r="F5024" s="15">
        <v>1.36</v>
      </c>
      <c r="G5024" s="16">
        <v>1.0900000000000001</v>
      </c>
      <c r="H5024" s="16">
        <f>TRUNC(TRUNC(F5024,8)*G5024,2)</f>
        <v>1.48</v>
      </c>
    </row>
    <row r="5025" spans="1:8" ht="15" customHeight="1" x14ac:dyDescent="0.25">
      <c r="A5025" s="8"/>
      <c r="B5025" s="8"/>
      <c r="C5025" s="8"/>
      <c r="D5025" s="8"/>
      <c r="E5025" s="8"/>
      <c r="F5025" s="67" t="s">
        <v>6855</v>
      </c>
      <c r="G5025" s="67"/>
      <c r="H5025" s="17">
        <f>SUM(H5024:H5024)</f>
        <v>1.48</v>
      </c>
    </row>
    <row r="5026" spans="1:8" ht="15" customHeight="1" x14ac:dyDescent="0.25">
      <c r="A5026" s="8"/>
      <c r="B5026" s="8"/>
      <c r="C5026" s="8"/>
      <c r="D5026" s="8"/>
      <c r="E5026" s="8"/>
      <c r="F5026" s="68" t="s">
        <v>3745</v>
      </c>
      <c r="G5026" s="68"/>
      <c r="H5026" s="4">
        <f>ROUND(SUM(H5025),2)</f>
        <v>1.48</v>
      </c>
    </row>
    <row r="5027" spans="1:8" ht="9.9499999999999993" customHeight="1" x14ac:dyDescent="0.25">
      <c r="A5027" s="8"/>
      <c r="B5027" s="8"/>
      <c r="C5027" s="8"/>
      <c r="D5027" s="8"/>
      <c r="E5027" s="8"/>
      <c r="F5027" s="62"/>
      <c r="G5027" s="62"/>
      <c r="H5027" s="62"/>
    </row>
    <row r="5028" spans="1:8" ht="20.100000000000001" customHeight="1" x14ac:dyDescent="0.25">
      <c r="A5028" s="63" t="s">
        <v>7911</v>
      </c>
      <c r="B5028" s="63"/>
      <c r="C5028" s="63"/>
      <c r="D5028" s="63"/>
      <c r="E5028" s="63"/>
      <c r="F5028" s="63"/>
      <c r="G5028" s="63"/>
      <c r="H5028" s="63"/>
    </row>
    <row r="5029" spans="1:8" ht="15" customHeight="1" x14ac:dyDescent="0.25">
      <c r="A5029" s="64" t="s">
        <v>3724</v>
      </c>
      <c r="B5029" s="64"/>
      <c r="C5029" s="65" t="s">
        <v>3</v>
      </c>
      <c r="D5029" s="65"/>
      <c r="E5029" s="12" t="s">
        <v>4</v>
      </c>
      <c r="F5029" s="12" t="s">
        <v>3725</v>
      </c>
      <c r="G5029" s="12" t="s">
        <v>3726</v>
      </c>
      <c r="H5029" s="12" t="s">
        <v>3727</v>
      </c>
    </row>
    <row r="5030" spans="1:8" ht="21" customHeight="1" x14ac:dyDescent="0.25">
      <c r="A5030" s="13" t="s">
        <v>3798</v>
      </c>
      <c r="B5030" s="14" t="s">
        <v>3799</v>
      </c>
      <c r="C5030" s="66" t="s">
        <v>17</v>
      </c>
      <c r="D5030" s="66"/>
      <c r="E5030" s="13" t="s">
        <v>25</v>
      </c>
      <c r="F5030" s="15">
        <v>1</v>
      </c>
      <c r="G5030" s="16">
        <v>4.5199999999999996</v>
      </c>
      <c r="H5030" s="16">
        <f t="shared" ref="H5030:H5035" si="48">TRUNC(TRUNC(F5030,8)*G5030,2)</f>
        <v>4.5199999999999996</v>
      </c>
    </row>
    <row r="5031" spans="1:8" ht="21" customHeight="1" x14ac:dyDescent="0.25">
      <c r="A5031" s="13" t="s">
        <v>6659</v>
      </c>
      <c r="B5031" s="14" t="s">
        <v>6660</v>
      </c>
      <c r="C5031" s="66" t="s">
        <v>17</v>
      </c>
      <c r="D5031" s="66"/>
      <c r="E5031" s="13" t="s">
        <v>25</v>
      </c>
      <c r="F5031" s="15">
        <v>1</v>
      </c>
      <c r="G5031" s="16">
        <v>1.31</v>
      </c>
      <c r="H5031" s="16">
        <f t="shared" si="48"/>
        <v>1.31</v>
      </c>
    </row>
    <row r="5032" spans="1:8" ht="21" customHeight="1" x14ac:dyDescent="0.25">
      <c r="A5032" s="13" t="s">
        <v>3754</v>
      </c>
      <c r="B5032" s="14" t="s">
        <v>3755</v>
      </c>
      <c r="C5032" s="66" t="s">
        <v>17</v>
      </c>
      <c r="D5032" s="66"/>
      <c r="E5032" s="13" t="s">
        <v>25</v>
      </c>
      <c r="F5032" s="15">
        <v>1</v>
      </c>
      <c r="G5032" s="16">
        <v>1.43</v>
      </c>
      <c r="H5032" s="16">
        <f t="shared" si="48"/>
        <v>1.43</v>
      </c>
    </row>
    <row r="5033" spans="1:8" ht="21" customHeight="1" x14ac:dyDescent="0.25">
      <c r="A5033" s="13" t="s">
        <v>6661</v>
      </c>
      <c r="B5033" s="14" t="s">
        <v>6662</v>
      </c>
      <c r="C5033" s="66" t="s">
        <v>17</v>
      </c>
      <c r="D5033" s="66"/>
      <c r="E5033" s="13" t="s">
        <v>25</v>
      </c>
      <c r="F5033" s="15">
        <v>1</v>
      </c>
      <c r="G5033" s="16">
        <v>0.78</v>
      </c>
      <c r="H5033" s="16">
        <f t="shared" si="48"/>
        <v>0.78</v>
      </c>
    </row>
    <row r="5034" spans="1:8" ht="21" customHeight="1" x14ac:dyDescent="0.25">
      <c r="A5034" s="13" t="s">
        <v>3758</v>
      </c>
      <c r="B5034" s="14" t="s">
        <v>3759</v>
      </c>
      <c r="C5034" s="66" t="s">
        <v>17</v>
      </c>
      <c r="D5034" s="66"/>
      <c r="E5034" s="13" t="s">
        <v>25</v>
      </c>
      <c r="F5034" s="15">
        <v>1</v>
      </c>
      <c r="G5034" s="16">
        <v>0.08</v>
      </c>
      <c r="H5034" s="16">
        <f t="shared" si="48"/>
        <v>0.08</v>
      </c>
    </row>
    <row r="5035" spans="1:8" ht="21" customHeight="1" x14ac:dyDescent="0.25">
      <c r="A5035" s="13" t="s">
        <v>3804</v>
      </c>
      <c r="B5035" s="14" t="s">
        <v>3805</v>
      </c>
      <c r="C5035" s="66" t="s">
        <v>17</v>
      </c>
      <c r="D5035" s="66"/>
      <c r="E5035" s="13" t="s">
        <v>25</v>
      </c>
      <c r="F5035" s="15">
        <v>1</v>
      </c>
      <c r="G5035" s="16">
        <v>0.85</v>
      </c>
      <c r="H5035" s="16">
        <f t="shared" si="48"/>
        <v>0.85</v>
      </c>
    </row>
    <row r="5036" spans="1:8" ht="15" customHeight="1" x14ac:dyDescent="0.25">
      <c r="A5036" s="8"/>
      <c r="B5036" s="8"/>
      <c r="C5036" s="8"/>
      <c r="D5036" s="8"/>
      <c r="E5036" s="8"/>
      <c r="F5036" s="67" t="s">
        <v>3736</v>
      </c>
      <c r="G5036" s="67"/>
      <c r="H5036" s="17">
        <f>SUM(H5030:H5035)</f>
        <v>8.9699999999999989</v>
      </c>
    </row>
    <row r="5037" spans="1:8" ht="15" customHeight="1" x14ac:dyDescent="0.25">
      <c r="A5037" s="64" t="s">
        <v>3737</v>
      </c>
      <c r="B5037" s="64"/>
      <c r="C5037" s="65" t="s">
        <v>3</v>
      </c>
      <c r="D5037" s="65"/>
      <c r="E5037" s="12" t="s">
        <v>4</v>
      </c>
      <c r="F5037" s="12" t="s">
        <v>3725</v>
      </c>
      <c r="G5037" s="12" t="s">
        <v>3726</v>
      </c>
      <c r="H5037" s="12" t="s">
        <v>3727</v>
      </c>
    </row>
    <row r="5038" spans="1:8" ht="15" customHeight="1" x14ac:dyDescent="0.25">
      <c r="A5038" s="13" t="s">
        <v>7214</v>
      </c>
      <c r="B5038" s="14" t="s">
        <v>7215</v>
      </c>
      <c r="C5038" s="66" t="s">
        <v>17</v>
      </c>
      <c r="D5038" s="66"/>
      <c r="E5038" s="13" t="s">
        <v>25</v>
      </c>
      <c r="F5038" s="15">
        <v>1</v>
      </c>
      <c r="G5038" s="16">
        <v>24.05</v>
      </c>
      <c r="H5038" s="16">
        <f>TRUNC(TRUNC(F5038,8)*G5038,2)</f>
        <v>24.05</v>
      </c>
    </row>
    <row r="5039" spans="1:8" ht="15" customHeight="1" x14ac:dyDescent="0.25">
      <c r="A5039" s="8"/>
      <c r="B5039" s="8"/>
      <c r="C5039" s="8"/>
      <c r="D5039" s="8"/>
      <c r="E5039" s="8"/>
      <c r="F5039" s="67" t="s">
        <v>3740</v>
      </c>
      <c r="G5039" s="67"/>
      <c r="H5039" s="17">
        <f>SUM(H5038:H5038)</f>
        <v>24.05</v>
      </c>
    </row>
    <row r="5040" spans="1:8" ht="15" customHeight="1" x14ac:dyDescent="0.25">
      <c r="A5040" s="64" t="s">
        <v>3741</v>
      </c>
      <c r="B5040" s="64"/>
      <c r="C5040" s="65" t="s">
        <v>3</v>
      </c>
      <c r="D5040" s="65"/>
      <c r="E5040" s="12" t="s">
        <v>4</v>
      </c>
      <c r="F5040" s="12" t="s">
        <v>3725</v>
      </c>
      <c r="G5040" s="12" t="s">
        <v>3726</v>
      </c>
      <c r="H5040" s="12" t="s">
        <v>3727</v>
      </c>
    </row>
    <row r="5041" spans="1:8" ht="21" customHeight="1" x14ac:dyDescent="0.25">
      <c r="A5041" s="13" t="s">
        <v>7912</v>
      </c>
      <c r="B5041" s="14" t="s">
        <v>7913</v>
      </c>
      <c r="C5041" s="66" t="s">
        <v>17</v>
      </c>
      <c r="D5041" s="66"/>
      <c r="E5041" s="13" t="s">
        <v>25</v>
      </c>
      <c r="F5041" s="15">
        <v>1</v>
      </c>
      <c r="G5041" s="16">
        <v>0.27</v>
      </c>
      <c r="H5041" s="16">
        <f>TRUNC(TRUNC(F5041,8)*G5041,2)</f>
        <v>0.27</v>
      </c>
    </row>
    <row r="5042" spans="1:8" ht="15" customHeight="1" x14ac:dyDescent="0.25">
      <c r="A5042" s="8"/>
      <c r="B5042" s="8"/>
      <c r="C5042" s="8"/>
      <c r="D5042" s="8"/>
      <c r="E5042" s="8"/>
      <c r="F5042" s="67" t="s">
        <v>3744</v>
      </c>
      <c r="G5042" s="67"/>
      <c r="H5042" s="17">
        <f>SUM(H5041:H5041)</f>
        <v>0.27</v>
      </c>
    </row>
    <row r="5043" spans="1:8" ht="15" customHeight="1" x14ac:dyDescent="0.25">
      <c r="A5043" s="8"/>
      <c r="B5043" s="8"/>
      <c r="C5043" s="8"/>
      <c r="D5043" s="8"/>
      <c r="E5043" s="8"/>
      <c r="F5043" s="68" t="s">
        <v>3745</v>
      </c>
      <c r="G5043" s="68"/>
      <c r="H5043" s="4">
        <f>ROUND(SUM(H5036,H5039,H5042),2)</f>
        <v>33.29</v>
      </c>
    </row>
    <row r="5044" spans="1:8" ht="9.9499999999999993" customHeight="1" x14ac:dyDescent="0.25">
      <c r="A5044" s="8"/>
      <c r="B5044" s="8"/>
      <c r="C5044" s="8"/>
      <c r="D5044" s="8"/>
      <c r="E5044" s="8"/>
      <c r="F5044" s="62"/>
      <c r="G5044" s="62"/>
      <c r="H5044" s="62"/>
    </row>
    <row r="5045" spans="1:8" ht="20.100000000000001" customHeight="1" x14ac:dyDescent="0.25">
      <c r="A5045" s="63" t="s">
        <v>7914</v>
      </c>
      <c r="B5045" s="63"/>
      <c r="C5045" s="63"/>
      <c r="D5045" s="63"/>
      <c r="E5045" s="63"/>
      <c r="F5045" s="63"/>
      <c r="G5045" s="63"/>
      <c r="H5045" s="63"/>
    </row>
    <row r="5046" spans="1:8" ht="15" customHeight="1" x14ac:dyDescent="0.25">
      <c r="A5046" s="64" t="s">
        <v>3724</v>
      </c>
      <c r="B5046" s="64"/>
      <c r="C5046" s="65" t="s">
        <v>3</v>
      </c>
      <c r="D5046" s="65"/>
      <c r="E5046" s="12" t="s">
        <v>4</v>
      </c>
      <c r="F5046" s="12" t="s">
        <v>3725</v>
      </c>
      <c r="G5046" s="12" t="s">
        <v>3726</v>
      </c>
      <c r="H5046" s="12" t="s">
        <v>3727</v>
      </c>
    </row>
    <row r="5047" spans="1:8" ht="21" customHeight="1" x14ac:dyDescent="0.25">
      <c r="A5047" s="13" t="s">
        <v>3798</v>
      </c>
      <c r="B5047" s="14" t="s">
        <v>3799</v>
      </c>
      <c r="C5047" s="66" t="s">
        <v>17</v>
      </c>
      <c r="D5047" s="66"/>
      <c r="E5047" s="13" t="s">
        <v>25</v>
      </c>
      <c r="F5047" s="15">
        <v>1</v>
      </c>
      <c r="G5047" s="16">
        <v>4.5199999999999996</v>
      </c>
      <c r="H5047" s="16">
        <f t="shared" ref="H5047:H5052" si="49">TRUNC(TRUNC(F5047,8)*G5047,2)</f>
        <v>4.5199999999999996</v>
      </c>
    </row>
    <row r="5048" spans="1:8" ht="21" customHeight="1" x14ac:dyDescent="0.25">
      <c r="A5048" s="13" t="s">
        <v>3800</v>
      </c>
      <c r="B5048" s="14" t="s">
        <v>3801</v>
      </c>
      <c r="C5048" s="66" t="s">
        <v>17</v>
      </c>
      <c r="D5048" s="66"/>
      <c r="E5048" s="13" t="s">
        <v>25</v>
      </c>
      <c r="F5048" s="15">
        <v>1</v>
      </c>
      <c r="G5048" s="16">
        <v>1.39</v>
      </c>
      <c r="H5048" s="16">
        <f t="shared" si="49"/>
        <v>1.39</v>
      </c>
    </row>
    <row r="5049" spans="1:8" ht="21" customHeight="1" x14ac:dyDescent="0.25">
      <c r="A5049" s="13" t="s">
        <v>3754</v>
      </c>
      <c r="B5049" s="14" t="s">
        <v>3755</v>
      </c>
      <c r="C5049" s="66" t="s">
        <v>17</v>
      </c>
      <c r="D5049" s="66"/>
      <c r="E5049" s="13" t="s">
        <v>25</v>
      </c>
      <c r="F5049" s="15">
        <v>1</v>
      </c>
      <c r="G5049" s="16">
        <v>1.43</v>
      </c>
      <c r="H5049" s="16">
        <f t="shared" si="49"/>
        <v>1.43</v>
      </c>
    </row>
    <row r="5050" spans="1:8" ht="21" customHeight="1" x14ac:dyDescent="0.25">
      <c r="A5050" s="13" t="s">
        <v>3802</v>
      </c>
      <c r="B5050" s="14" t="s">
        <v>3803</v>
      </c>
      <c r="C5050" s="66" t="s">
        <v>17</v>
      </c>
      <c r="D5050" s="66"/>
      <c r="E5050" s="13" t="s">
        <v>25</v>
      </c>
      <c r="F5050" s="15">
        <v>1</v>
      </c>
      <c r="G5050" s="16">
        <v>0.61</v>
      </c>
      <c r="H5050" s="16">
        <f t="shared" si="49"/>
        <v>0.61</v>
      </c>
    </row>
    <row r="5051" spans="1:8" ht="21" customHeight="1" x14ac:dyDescent="0.25">
      <c r="A5051" s="13" t="s">
        <v>3758</v>
      </c>
      <c r="B5051" s="14" t="s">
        <v>3759</v>
      </c>
      <c r="C5051" s="66" t="s">
        <v>17</v>
      </c>
      <c r="D5051" s="66"/>
      <c r="E5051" s="13" t="s">
        <v>25</v>
      </c>
      <c r="F5051" s="15">
        <v>1</v>
      </c>
      <c r="G5051" s="16">
        <v>0.08</v>
      </c>
      <c r="H5051" s="16">
        <f t="shared" si="49"/>
        <v>0.08</v>
      </c>
    </row>
    <row r="5052" spans="1:8" ht="21" customHeight="1" x14ac:dyDescent="0.25">
      <c r="A5052" s="13" t="s">
        <v>3804</v>
      </c>
      <c r="B5052" s="14" t="s">
        <v>3805</v>
      </c>
      <c r="C5052" s="66" t="s">
        <v>17</v>
      </c>
      <c r="D5052" s="66"/>
      <c r="E5052" s="13" t="s">
        <v>25</v>
      </c>
      <c r="F5052" s="15">
        <v>1</v>
      </c>
      <c r="G5052" s="16">
        <v>0.85</v>
      </c>
      <c r="H5052" s="16">
        <f t="shared" si="49"/>
        <v>0.85</v>
      </c>
    </row>
    <row r="5053" spans="1:8" ht="15" customHeight="1" x14ac:dyDescent="0.25">
      <c r="A5053" s="8"/>
      <c r="B5053" s="8"/>
      <c r="C5053" s="8"/>
      <c r="D5053" s="8"/>
      <c r="E5053" s="8"/>
      <c r="F5053" s="67" t="s">
        <v>3736</v>
      </c>
      <c r="G5053" s="67"/>
      <c r="H5053" s="17">
        <f>SUM(H5047:H5052)</f>
        <v>8.879999999999999</v>
      </c>
    </row>
    <row r="5054" spans="1:8" ht="15" customHeight="1" x14ac:dyDescent="0.25">
      <c r="A5054" s="64" t="s">
        <v>3737</v>
      </c>
      <c r="B5054" s="64"/>
      <c r="C5054" s="65" t="s">
        <v>3</v>
      </c>
      <c r="D5054" s="65"/>
      <c r="E5054" s="12" t="s">
        <v>4</v>
      </c>
      <c r="F5054" s="12" t="s">
        <v>3725</v>
      </c>
      <c r="G5054" s="12" t="s">
        <v>3726</v>
      </c>
      <c r="H5054" s="12" t="s">
        <v>3727</v>
      </c>
    </row>
    <row r="5055" spans="1:8" ht="15" customHeight="1" x14ac:dyDescent="0.25">
      <c r="A5055" s="13" t="s">
        <v>7217</v>
      </c>
      <c r="B5055" s="14" t="s">
        <v>7218</v>
      </c>
      <c r="C5055" s="66" t="s">
        <v>17</v>
      </c>
      <c r="D5055" s="66"/>
      <c r="E5055" s="13" t="s">
        <v>25</v>
      </c>
      <c r="F5055" s="15">
        <v>1</v>
      </c>
      <c r="G5055" s="16">
        <v>15.17</v>
      </c>
      <c r="H5055" s="16">
        <f>TRUNC(TRUNC(F5055,8)*G5055,2)</f>
        <v>15.17</v>
      </c>
    </row>
    <row r="5056" spans="1:8" ht="15" customHeight="1" x14ac:dyDescent="0.25">
      <c r="A5056" s="8"/>
      <c r="B5056" s="8"/>
      <c r="C5056" s="8"/>
      <c r="D5056" s="8"/>
      <c r="E5056" s="8"/>
      <c r="F5056" s="67" t="s">
        <v>3740</v>
      </c>
      <c r="G5056" s="67"/>
      <c r="H5056" s="17">
        <f>SUM(H5055:H5055)</f>
        <v>15.17</v>
      </c>
    </row>
    <row r="5057" spans="1:8" ht="15" customHeight="1" x14ac:dyDescent="0.25">
      <c r="A5057" s="64" t="s">
        <v>3741</v>
      </c>
      <c r="B5057" s="64"/>
      <c r="C5057" s="65" t="s">
        <v>3</v>
      </c>
      <c r="D5057" s="65"/>
      <c r="E5057" s="12" t="s">
        <v>4</v>
      </c>
      <c r="F5057" s="12" t="s">
        <v>3725</v>
      </c>
      <c r="G5057" s="12" t="s">
        <v>3726</v>
      </c>
      <c r="H5057" s="12" t="s">
        <v>3727</v>
      </c>
    </row>
    <row r="5058" spans="1:8" ht="21" customHeight="1" x14ac:dyDescent="0.25">
      <c r="A5058" s="13" t="s">
        <v>7915</v>
      </c>
      <c r="B5058" s="14" t="s">
        <v>7916</v>
      </c>
      <c r="C5058" s="66" t="s">
        <v>17</v>
      </c>
      <c r="D5058" s="66"/>
      <c r="E5058" s="13" t="s">
        <v>25</v>
      </c>
      <c r="F5058" s="15">
        <v>1</v>
      </c>
      <c r="G5058" s="16">
        <v>0.32</v>
      </c>
      <c r="H5058" s="16">
        <f>TRUNC(TRUNC(F5058,8)*G5058,2)</f>
        <v>0.32</v>
      </c>
    </row>
    <row r="5059" spans="1:8" ht="15" customHeight="1" x14ac:dyDescent="0.25">
      <c r="A5059" s="8"/>
      <c r="B5059" s="8"/>
      <c r="C5059" s="8"/>
      <c r="D5059" s="8"/>
      <c r="E5059" s="8"/>
      <c r="F5059" s="67" t="s">
        <v>3744</v>
      </c>
      <c r="G5059" s="67"/>
      <c r="H5059" s="17">
        <f>SUM(H5058:H5058)</f>
        <v>0.32</v>
      </c>
    </row>
    <row r="5060" spans="1:8" ht="15" customHeight="1" x14ac:dyDescent="0.25">
      <c r="A5060" s="8"/>
      <c r="B5060" s="8"/>
      <c r="C5060" s="8"/>
      <c r="D5060" s="8"/>
      <c r="E5060" s="8"/>
      <c r="F5060" s="68" t="s">
        <v>3745</v>
      </c>
      <c r="G5060" s="68"/>
      <c r="H5060" s="4">
        <f>ROUND(SUM(H5053,H5056,H5059),2)</f>
        <v>24.37</v>
      </c>
    </row>
    <row r="5061" spans="1:8" ht="9.9499999999999993" customHeight="1" x14ac:dyDescent="0.25">
      <c r="A5061" s="8"/>
      <c r="B5061" s="8"/>
      <c r="C5061" s="8"/>
      <c r="D5061" s="8"/>
      <c r="E5061" s="8"/>
      <c r="F5061" s="62"/>
      <c r="G5061" s="62"/>
      <c r="H5061" s="62"/>
    </row>
    <row r="5062" spans="1:8" ht="20.100000000000001" customHeight="1" x14ac:dyDescent="0.25">
      <c r="A5062" s="63" t="s">
        <v>7917</v>
      </c>
      <c r="B5062" s="63"/>
      <c r="C5062" s="63"/>
      <c r="D5062" s="63"/>
      <c r="E5062" s="63"/>
      <c r="F5062" s="63"/>
      <c r="G5062" s="63"/>
      <c r="H5062" s="63"/>
    </row>
    <row r="5063" spans="1:8" ht="15" customHeight="1" x14ac:dyDescent="0.25">
      <c r="A5063" s="64" t="s">
        <v>3887</v>
      </c>
      <c r="B5063" s="64"/>
      <c r="C5063" s="65" t="s">
        <v>3</v>
      </c>
      <c r="D5063" s="65"/>
      <c r="E5063" s="12" t="s">
        <v>4</v>
      </c>
      <c r="F5063" s="12" t="s">
        <v>3725</v>
      </c>
      <c r="G5063" s="12" t="s">
        <v>3726</v>
      </c>
      <c r="H5063" s="12" t="s">
        <v>3727</v>
      </c>
    </row>
    <row r="5064" spans="1:8" ht="21" customHeight="1" x14ac:dyDescent="0.25">
      <c r="A5064" s="13" t="s">
        <v>5189</v>
      </c>
      <c r="B5064" s="14" t="s">
        <v>5190</v>
      </c>
      <c r="C5064" s="66" t="s">
        <v>17</v>
      </c>
      <c r="D5064" s="66"/>
      <c r="E5064" s="13" t="s">
        <v>61</v>
      </c>
      <c r="F5064" s="15">
        <v>3.32E-2</v>
      </c>
      <c r="G5064" s="16">
        <v>3.76</v>
      </c>
      <c r="H5064" s="16">
        <f>TRUNC(TRUNC(F5064,8)*G5064,2)</f>
        <v>0.12</v>
      </c>
    </row>
    <row r="5065" spans="1:8" ht="29.1" customHeight="1" x14ac:dyDescent="0.25">
      <c r="A5065" s="13" t="s">
        <v>7918</v>
      </c>
      <c r="B5065" s="14" t="s">
        <v>7919</v>
      </c>
      <c r="C5065" s="66" t="s">
        <v>17</v>
      </c>
      <c r="D5065" s="66"/>
      <c r="E5065" s="13" t="s">
        <v>61</v>
      </c>
      <c r="F5065" s="15">
        <v>1</v>
      </c>
      <c r="G5065" s="16">
        <v>8.06</v>
      </c>
      <c r="H5065" s="16">
        <f>TRUNC(TRUNC(F5065,8)*G5065,2)</f>
        <v>8.06</v>
      </c>
    </row>
    <row r="5066" spans="1:8" ht="15" customHeight="1" x14ac:dyDescent="0.25">
      <c r="A5066" s="8"/>
      <c r="B5066" s="8"/>
      <c r="C5066" s="8"/>
      <c r="D5066" s="8"/>
      <c r="E5066" s="8"/>
      <c r="F5066" s="67" t="s">
        <v>3896</v>
      </c>
      <c r="G5066" s="67"/>
      <c r="H5066" s="17">
        <f>SUM(H5064:H5065)</f>
        <v>8.18</v>
      </c>
    </row>
    <row r="5067" spans="1:8" ht="15" customHeight="1" x14ac:dyDescent="0.25">
      <c r="A5067" s="64" t="s">
        <v>3872</v>
      </c>
      <c r="B5067" s="64"/>
      <c r="C5067" s="65" t="s">
        <v>3</v>
      </c>
      <c r="D5067" s="65"/>
      <c r="E5067" s="12" t="s">
        <v>4</v>
      </c>
      <c r="F5067" s="12" t="s">
        <v>3725</v>
      </c>
      <c r="G5067" s="12" t="s">
        <v>3726</v>
      </c>
      <c r="H5067" s="12" t="s">
        <v>3727</v>
      </c>
    </row>
    <row r="5068" spans="1:8" ht="21" customHeight="1" x14ac:dyDescent="0.25">
      <c r="A5068" s="13" t="s">
        <v>3938</v>
      </c>
      <c r="B5068" s="14" t="s">
        <v>3939</v>
      </c>
      <c r="C5068" s="66" t="s">
        <v>17</v>
      </c>
      <c r="D5068" s="66"/>
      <c r="E5068" s="13" t="s">
        <v>25</v>
      </c>
      <c r="F5068" s="15">
        <v>8.4500000000000006E-2</v>
      </c>
      <c r="G5068" s="16">
        <v>32.799999999999997</v>
      </c>
      <c r="H5068" s="16">
        <f>TRUNC(TRUNC(F5068,8)*G5068,2)</f>
        <v>2.77</v>
      </c>
    </row>
    <row r="5069" spans="1:8" ht="15" customHeight="1" x14ac:dyDescent="0.25">
      <c r="A5069" s="13" t="s">
        <v>3899</v>
      </c>
      <c r="B5069" s="14" t="s">
        <v>3900</v>
      </c>
      <c r="C5069" s="66" t="s">
        <v>17</v>
      </c>
      <c r="D5069" s="66"/>
      <c r="E5069" s="13" t="s">
        <v>25</v>
      </c>
      <c r="F5069" s="15">
        <v>2.6599999999999999E-2</v>
      </c>
      <c r="G5069" s="16">
        <v>24.37</v>
      </c>
      <c r="H5069" s="16">
        <f>TRUNC(TRUNC(F5069,8)*G5069,2)</f>
        <v>0.64</v>
      </c>
    </row>
    <row r="5070" spans="1:8" ht="18" customHeight="1" x14ac:dyDescent="0.25">
      <c r="A5070" s="8"/>
      <c r="B5070" s="8"/>
      <c r="C5070" s="8"/>
      <c r="D5070" s="8"/>
      <c r="E5070" s="8"/>
      <c r="F5070" s="67" t="s">
        <v>3875</v>
      </c>
      <c r="G5070" s="67"/>
      <c r="H5070" s="17">
        <f>SUM(H5068:H5069)</f>
        <v>3.41</v>
      </c>
    </row>
    <row r="5071" spans="1:8" ht="15" customHeight="1" x14ac:dyDescent="0.25">
      <c r="A5071" s="8"/>
      <c r="B5071" s="8"/>
      <c r="C5071" s="8"/>
      <c r="D5071" s="8"/>
      <c r="E5071" s="8"/>
      <c r="F5071" s="68" t="s">
        <v>3745</v>
      </c>
      <c r="G5071" s="68"/>
      <c r="H5071" s="4">
        <f>ROUND(SUM(H5066,H5070),2)</f>
        <v>11.59</v>
      </c>
    </row>
    <row r="5072" spans="1:8" ht="9.9499999999999993" customHeight="1" x14ac:dyDescent="0.25">
      <c r="A5072" s="8"/>
      <c r="B5072" s="8"/>
      <c r="C5072" s="8"/>
      <c r="D5072" s="8"/>
      <c r="E5072" s="8"/>
      <c r="F5072" s="62"/>
      <c r="G5072" s="62"/>
      <c r="H5072" s="62"/>
    </row>
    <row r="5073" spans="1:8" ht="20.100000000000001" customHeight="1" x14ac:dyDescent="0.25">
      <c r="A5073" s="63" t="s">
        <v>7920</v>
      </c>
      <c r="B5073" s="63"/>
      <c r="C5073" s="63"/>
      <c r="D5073" s="63"/>
      <c r="E5073" s="63"/>
      <c r="F5073" s="63"/>
      <c r="G5073" s="63"/>
      <c r="H5073" s="63"/>
    </row>
    <row r="5074" spans="1:8" ht="15" customHeight="1" x14ac:dyDescent="0.25">
      <c r="A5074" s="64" t="s">
        <v>3887</v>
      </c>
      <c r="B5074" s="64"/>
      <c r="C5074" s="65" t="s">
        <v>3</v>
      </c>
      <c r="D5074" s="65"/>
      <c r="E5074" s="12" t="s">
        <v>4</v>
      </c>
      <c r="F5074" s="12" t="s">
        <v>3725</v>
      </c>
      <c r="G5074" s="12" t="s">
        <v>3726</v>
      </c>
      <c r="H5074" s="12" t="s">
        <v>3727</v>
      </c>
    </row>
    <row r="5075" spans="1:8" ht="21" customHeight="1" x14ac:dyDescent="0.25">
      <c r="A5075" s="13" t="s">
        <v>7921</v>
      </c>
      <c r="B5075" s="14" t="s">
        <v>7922</v>
      </c>
      <c r="C5075" s="66" t="s">
        <v>17</v>
      </c>
      <c r="D5075" s="66"/>
      <c r="E5075" s="13" t="s">
        <v>740</v>
      </c>
      <c r="F5075" s="15">
        <v>0.59</v>
      </c>
      <c r="G5075" s="16">
        <v>35.020000000000003</v>
      </c>
      <c r="H5075" s="16">
        <f>TRUNC(TRUNC(F5075,8)*G5075,2)</f>
        <v>20.66</v>
      </c>
    </row>
    <row r="5076" spans="1:8" ht="15" customHeight="1" x14ac:dyDescent="0.25">
      <c r="A5076" s="8"/>
      <c r="B5076" s="8"/>
      <c r="C5076" s="8"/>
      <c r="D5076" s="8"/>
      <c r="E5076" s="8"/>
      <c r="F5076" s="67" t="s">
        <v>3896</v>
      </c>
      <c r="G5076" s="67"/>
      <c r="H5076" s="17">
        <f>SUM(H5075:H5075)</f>
        <v>20.66</v>
      </c>
    </row>
    <row r="5077" spans="1:8" ht="15" customHeight="1" x14ac:dyDescent="0.25">
      <c r="A5077" s="64" t="s">
        <v>3872</v>
      </c>
      <c r="B5077" s="64"/>
      <c r="C5077" s="65" t="s">
        <v>3</v>
      </c>
      <c r="D5077" s="65"/>
      <c r="E5077" s="12" t="s">
        <v>4</v>
      </c>
      <c r="F5077" s="12" t="s">
        <v>3725</v>
      </c>
      <c r="G5077" s="12" t="s">
        <v>3726</v>
      </c>
      <c r="H5077" s="12" t="s">
        <v>3727</v>
      </c>
    </row>
    <row r="5078" spans="1:8" ht="15" customHeight="1" x14ac:dyDescent="0.25">
      <c r="A5078" s="13" t="s">
        <v>4594</v>
      </c>
      <c r="B5078" s="14" t="s">
        <v>4595</v>
      </c>
      <c r="C5078" s="66" t="s">
        <v>17</v>
      </c>
      <c r="D5078" s="66"/>
      <c r="E5078" s="13" t="s">
        <v>25</v>
      </c>
      <c r="F5078" s="15">
        <v>1.56</v>
      </c>
      <c r="G5078" s="16">
        <v>39.700000000000003</v>
      </c>
      <c r="H5078" s="16">
        <f>TRUNC(TRUNC(F5078,8)*G5078,2)</f>
        <v>61.93</v>
      </c>
    </row>
    <row r="5079" spans="1:8" ht="18" customHeight="1" x14ac:dyDescent="0.25">
      <c r="A5079" s="8"/>
      <c r="B5079" s="8"/>
      <c r="C5079" s="8"/>
      <c r="D5079" s="8"/>
      <c r="E5079" s="8"/>
      <c r="F5079" s="67" t="s">
        <v>3875</v>
      </c>
      <c r="G5079" s="67"/>
      <c r="H5079" s="17">
        <f>SUM(H5078:H5078)</f>
        <v>61.93</v>
      </c>
    </row>
    <row r="5080" spans="1:8" ht="15" customHeight="1" x14ac:dyDescent="0.25">
      <c r="A5080" s="8"/>
      <c r="B5080" s="8"/>
      <c r="C5080" s="8"/>
      <c r="D5080" s="8"/>
      <c r="E5080" s="8"/>
      <c r="F5080" s="68" t="s">
        <v>3745</v>
      </c>
      <c r="G5080" s="68"/>
      <c r="H5080" s="4">
        <f>ROUND(SUM(H5076,H5079),2)</f>
        <v>82.59</v>
      </c>
    </row>
    <row r="5081" spans="1:8" ht="9.9499999999999993" customHeight="1" x14ac:dyDescent="0.25">
      <c r="A5081" s="8"/>
      <c r="B5081" s="8"/>
      <c r="C5081" s="8"/>
      <c r="D5081" s="8"/>
      <c r="E5081" s="8"/>
      <c r="F5081" s="62"/>
      <c r="G5081" s="62"/>
      <c r="H5081" s="62"/>
    </row>
    <row r="5082" spans="1:8" ht="20.100000000000001" customHeight="1" x14ac:dyDescent="0.25">
      <c r="A5082" s="63" t="s">
        <v>7923</v>
      </c>
      <c r="B5082" s="63"/>
      <c r="C5082" s="63"/>
      <c r="D5082" s="63"/>
      <c r="E5082" s="63"/>
      <c r="F5082" s="63"/>
      <c r="G5082" s="63"/>
      <c r="H5082" s="63"/>
    </row>
    <row r="5083" spans="1:8" ht="15" customHeight="1" x14ac:dyDescent="0.25">
      <c r="A5083" s="64" t="s">
        <v>3724</v>
      </c>
      <c r="B5083" s="64"/>
      <c r="C5083" s="65" t="s">
        <v>3</v>
      </c>
      <c r="D5083" s="65"/>
      <c r="E5083" s="12" t="s">
        <v>4</v>
      </c>
      <c r="F5083" s="12" t="s">
        <v>3725</v>
      </c>
      <c r="G5083" s="12" t="s">
        <v>3726</v>
      </c>
      <c r="H5083" s="12" t="s">
        <v>3727</v>
      </c>
    </row>
    <row r="5084" spans="1:8" ht="21" customHeight="1" x14ac:dyDescent="0.25">
      <c r="A5084" s="13" t="s">
        <v>3798</v>
      </c>
      <c r="B5084" s="14" t="s">
        <v>3799</v>
      </c>
      <c r="C5084" s="66" t="s">
        <v>17</v>
      </c>
      <c r="D5084" s="66"/>
      <c r="E5084" s="13" t="s">
        <v>25</v>
      </c>
      <c r="F5084" s="15">
        <v>1</v>
      </c>
      <c r="G5084" s="16">
        <v>4.5199999999999996</v>
      </c>
      <c r="H5084" s="16">
        <f t="shared" ref="H5084:H5089" si="50">TRUNC(TRUNC(F5084,8)*G5084,2)</f>
        <v>4.5199999999999996</v>
      </c>
    </row>
    <row r="5085" spans="1:8" ht="21" customHeight="1" x14ac:dyDescent="0.25">
      <c r="A5085" s="13" t="s">
        <v>7924</v>
      </c>
      <c r="B5085" s="14" t="s">
        <v>7925</v>
      </c>
      <c r="C5085" s="66" t="s">
        <v>17</v>
      </c>
      <c r="D5085" s="66"/>
      <c r="E5085" s="13" t="s">
        <v>25</v>
      </c>
      <c r="F5085" s="15">
        <v>1</v>
      </c>
      <c r="G5085" s="16">
        <v>1.82</v>
      </c>
      <c r="H5085" s="16">
        <f t="shared" si="50"/>
        <v>1.82</v>
      </c>
    </row>
    <row r="5086" spans="1:8" ht="21" customHeight="1" x14ac:dyDescent="0.25">
      <c r="A5086" s="13" t="s">
        <v>3754</v>
      </c>
      <c r="B5086" s="14" t="s">
        <v>3755</v>
      </c>
      <c r="C5086" s="66" t="s">
        <v>17</v>
      </c>
      <c r="D5086" s="66"/>
      <c r="E5086" s="13" t="s">
        <v>25</v>
      </c>
      <c r="F5086" s="15">
        <v>1</v>
      </c>
      <c r="G5086" s="16">
        <v>1.43</v>
      </c>
      <c r="H5086" s="16">
        <f t="shared" si="50"/>
        <v>1.43</v>
      </c>
    </row>
    <row r="5087" spans="1:8" ht="21" customHeight="1" x14ac:dyDescent="0.25">
      <c r="A5087" s="13" t="s">
        <v>7926</v>
      </c>
      <c r="B5087" s="14" t="s">
        <v>7927</v>
      </c>
      <c r="C5087" s="66" t="s">
        <v>17</v>
      </c>
      <c r="D5087" s="66"/>
      <c r="E5087" s="13" t="s">
        <v>25</v>
      </c>
      <c r="F5087" s="15">
        <v>1</v>
      </c>
      <c r="G5087" s="16">
        <v>1.21</v>
      </c>
      <c r="H5087" s="16">
        <f t="shared" si="50"/>
        <v>1.21</v>
      </c>
    </row>
    <row r="5088" spans="1:8" ht="21" customHeight="1" x14ac:dyDescent="0.25">
      <c r="A5088" s="13" t="s">
        <v>3758</v>
      </c>
      <c r="B5088" s="14" t="s">
        <v>3759</v>
      </c>
      <c r="C5088" s="66" t="s">
        <v>17</v>
      </c>
      <c r="D5088" s="66"/>
      <c r="E5088" s="13" t="s">
        <v>25</v>
      </c>
      <c r="F5088" s="15">
        <v>1</v>
      </c>
      <c r="G5088" s="16">
        <v>0.08</v>
      </c>
      <c r="H5088" s="16">
        <f t="shared" si="50"/>
        <v>0.08</v>
      </c>
    </row>
    <row r="5089" spans="1:8" ht="21" customHeight="1" x14ac:dyDescent="0.25">
      <c r="A5089" s="13" t="s">
        <v>3804</v>
      </c>
      <c r="B5089" s="14" t="s">
        <v>3805</v>
      </c>
      <c r="C5089" s="66" t="s">
        <v>17</v>
      </c>
      <c r="D5089" s="66"/>
      <c r="E5089" s="13" t="s">
        <v>25</v>
      </c>
      <c r="F5089" s="15">
        <v>1</v>
      </c>
      <c r="G5089" s="16">
        <v>0.85</v>
      </c>
      <c r="H5089" s="16">
        <f t="shared" si="50"/>
        <v>0.85</v>
      </c>
    </row>
    <row r="5090" spans="1:8" ht="15" customHeight="1" x14ac:dyDescent="0.25">
      <c r="A5090" s="8"/>
      <c r="B5090" s="8"/>
      <c r="C5090" s="8"/>
      <c r="D5090" s="8"/>
      <c r="E5090" s="8"/>
      <c r="F5090" s="67" t="s">
        <v>3736</v>
      </c>
      <c r="G5090" s="67"/>
      <c r="H5090" s="17">
        <f>SUM(H5084:H5089)</f>
        <v>9.91</v>
      </c>
    </row>
    <row r="5091" spans="1:8" ht="15" customHeight="1" x14ac:dyDescent="0.25">
      <c r="A5091" s="64" t="s">
        <v>3737</v>
      </c>
      <c r="B5091" s="64"/>
      <c r="C5091" s="65" t="s">
        <v>3</v>
      </c>
      <c r="D5091" s="65"/>
      <c r="E5091" s="12" t="s">
        <v>4</v>
      </c>
      <c r="F5091" s="12" t="s">
        <v>3725</v>
      </c>
      <c r="G5091" s="12" t="s">
        <v>3726</v>
      </c>
      <c r="H5091" s="12" t="s">
        <v>3727</v>
      </c>
    </row>
    <row r="5092" spans="1:8" ht="15" customHeight="1" x14ac:dyDescent="0.25">
      <c r="A5092" s="13" t="s">
        <v>7220</v>
      </c>
      <c r="B5092" s="14" t="s">
        <v>7221</v>
      </c>
      <c r="C5092" s="66" t="s">
        <v>17</v>
      </c>
      <c r="D5092" s="66"/>
      <c r="E5092" s="13" t="s">
        <v>25</v>
      </c>
      <c r="F5092" s="15">
        <v>1</v>
      </c>
      <c r="G5092" s="16">
        <v>29.46</v>
      </c>
      <c r="H5092" s="16">
        <f>TRUNC(TRUNC(F5092,8)*G5092,2)</f>
        <v>29.46</v>
      </c>
    </row>
    <row r="5093" spans="1:8" ht="15" customHeight="1" x14ac:dyDescent="0.25">
      <c r="A5093" s="8"/>
      <c r="B5093" s="8"/>
      <c r="C5093" s="8"/>
      <c r="D5093" s="8"/>
      <c r="E5093" s="8"/>
      <c r="F5093" s="67" t="s">
        <v>3740</v>
      </c>
      <c r="G5093" s="67"/>
      <c r="H5093" s="17">
        <f>SUM(H5092:H5092)</f>
        <v>29.46</v>
      </c>
    </row>
    <row r="5094" spans="1:8" ht="15" customHeight="1" x14ac:dyDescent="0.25">
      <c r="A5094" s="64" t="s">
        <v>3741</v>
      </c>
      <c r="B5094" s="64"/>
      <c r="C5094" s="65" t="s">
        <v>3</v>
      </c>
      <c r="D5094" s="65"/>
      <c r="E5094" s="12" t="s">
        <v>4</v>
      </c>
      <c r="F5094" s="12" t="s">
        <v>3725</v>
      </c>
      <c r="G5094" s="12" t="s">
        <v>3726</v>
      </c>
      <c r="H5094" s="12" t="s">
        <v>3727</v>
      </c>
    </row>
    <row r="5095" spans="1:8" ht="21" customHeight="1" x14ac:dyDescent="0.25">
      <c r="A5095" s="13" t="s">
        <v>7928</v>
      </c>
      <c r="B5095" s="14" t="s">
        <v>7929</v>
      </c>
      <c r="C5095" s="66" t="s">
        <v>17</v>
      </c>
      <c r="D5095" s="66"/>
      <c r="E5095" s="13" t="s">
        <v>25</v>
      </c>
      <c r="F5095" s="15">
        <v>1</v>
      </c>
      <c r="G5095" s="16">
        <v>0.33</v>
      </c>
      <c r="H5095" s="16">
        <f>TRUNC(TRUNC(F5095,8)*G5095,2)</f>
        <v>0.33</v>
      </c>
    </row>
    <row r="5096" spans="1:8" ht="15" customHeight="1" x14ac:dyDescent="0.25">
      <c r="A5096" s="8"/>
      <c r="B5096" s="8"/>
      <c r="C5096" s="8"/>
      <c r="D5096" s="8"/>
      <c r="E5096" s="8"/>
      <c r="F5096" s="67" t="s">
        <v>3744</v>
      </c>
      <c r="G5096" s="67"/>
      <c r="H5096" s="17">
        <f>SUM(H5095:H5095)</f>
        <v>0.33</v>
      </c>
    </row>
    <row r="5097" spans="1:8" ht="15" customHeight="1" x14ac:dyDescent="0.25">
      <c r="A5097" s="8"/>
      <c r="B5097" s="8"/>
      <c r="C5097" s="8"/>
      <c r="D5097" s="8"/>
      <c r="E5097" s="8"/>
      <c r="F5097" s="68" t="s">
        <v>3745</v>
      </c>
      <c r="G5097" s="68"/>
      <c r="H5097" s="4">
        <f>ROUND(SUM(H5090,H5093,H5096),2)</f>
        <v>39.700000000000003</v>
      </c>
    </row>
    <row r="5098" spans="1:8" ht="9.9499999999999993" customHeight="1" x14ac:dyDescent="0.25">
      <c r="A5098" s="8"/>
      <c r="B5098" s="8"/>
      <c r="C5098" s="8"/>
      <c r="D5098" s="8"/>
      <c r="E5098" s="8"/>
      <c r="F5098" s="62"/>
      <c r="G5098" s="62"/>
      <c r="H5098" s="62"/>
    </row>
    <row r="5099" spans="1:8" ht="20.100000000000001" customHeight="1" x14ac:dyDescent="0.25">
      <c r="A5099" s="63" t="s">
        <v>7930</v>
      </c>
      <c r="B5099" s="63"/>
      <c r="C5099" s="63"/>
      <c r="D5099" s="63"/>
      <c r="E5099" s="63"/>
      <c r="F5099" s="63"/>
      <c r="G5099" s="63"/>
      <c r="H5099" s="63"/>
    </row>
    <row r="5100" spans="1:8" ht="15" customHeight="1" x14ac:dyDescent="0.25">
      <c r="A5100" s="64" t="s">
        <v>3887</v>
      </c>
      <c r="B5100" s="64"/>
      <c r="C5100" s="65" t="s">
        <v>3</v>
      </c>
      <c r="D5100" s="65"/>
      <c r="E5100" s="12" t="s">
        <v>4</v>
      </c>
      <c r="F5100" s="12" t="s">
        <v>3725</v>
      </c>
      <c r="G5100" s="12" t="s">
        <v>3726</v>
      </c>
      <c r="H5100" s="12" t="s">
        <v>3727</v>
      </c>
    </row>
    <row r="5101" spans="1:8" ht="29.1" customHeight="1" x14ac:dyDescent="0.25">
      <c r="A5101" s="13" t="s">
        <v>5904</v>
      </c>
      <c r="B5101" s="14" t="s">
        <v>5905</v>
      </c>
      <c r="C5101" s="66" t="s">
        <v>17</v>
      </c>
      <c r="D5101" s="66"/>
      <c r="E5101" s="13" t="s">
        <v>61</v>
      </c>
      <c r="F5101" s="15">
        <v>1</v>
      </c>
      <c r="G5101" s="16">
        <v>1.38</v>
      </c>
      <c r="H5101" s="16">
        <f>TRUNC(TRUNC(F5101,8)*G5101,2)</f>
        <v>1.38</v>
      </c>
    </row>
    <row r="5102" spans="1:8" ht="29.1" customHeight="1" x14ac:dyDescent="0.25">
      <c r="A5102" s="13" t="s">
        <v>4857</v>
      </c>
      <c r="B5102" s="14" t="s">
        <v>4858</v>
      </c>
      <c r="C5102" s="66" t="s">
        <v>17</v>
      </c>
      <c r="D5102" s="66"/>
      <c r="E5102" s="13" t="s">
        <v>61</v>
      </c>
      <c r="F5102" s="15">
        <v>1</v>
      </c>
      <c r="G5102" s="16">
        <v>0.61</v>
      </c>
      <c r="H5102" s="16">
        <f>TRUNC(TRUNC(F5102,8)*G5102,2)</f>
        <v>0.61</v>
      </c>
    </row>
    <row r="5103" spans="1:8" ht="21" customHeight="1" x14ac:dyDescent="0.25">
      <c r="A5103" s="13" t="s">
        <v>5711</v>
      </c>
      <c r="B5103" s="14" t="s">
        <v>5712</v>
      </c>
      <c r="C5103" s="66" t="s">
        <v>17</v>
      </c>
      <c r="D5103" s="66"/>
      <c r="E5103" s="13" t="s">
        <v>61</v>
      </c>
      <c r="F5103" s="15">
        <v>1</v>
      </c>
      <c r="G5103" s="16">
        <v>8.39</v>
      </c>
      <c r="H5103" s="16">
        <f>TRUNC(TRUNC(F5103,8)*G5103,2)</f>
        <v>8.39</v>
      </c>
    </row>
    <row r="5104" spans="1:8" ht="15" customHeight="1" x14ac:dyDescent="0.25">
      <c r="A5104" s="8"/>
      <c r="B5104" s="8"/>
      <c r="C5104" s="8"/>
      <c r="D5104" s="8"/>
      <c r="E5104" s="8"/>
      <c r="F5104" s="67" t="s">
        <v>3896</v>
      </c>
      <c r="G5104" s="67"/>
      <c r="H5104" s="17">
        <f>SUM(H5101:H5103)</f>
        <v>10.38</v>
      </c>
    </row>
    <row r="5105" spans="1:8" ht="15" customHeight="1" x14ac:dyDescent="0.25">
      <c r="A5105" s="64" t="s">
        <v>3872</v>
      </c>
      <c r="B5105" s="64"/>
      <c r="C5105" s="65" t="s">
        <v>3</v>
      </c>
      <c r="D5105" s="65"/>
      <c r="E5105" s="12" t="s">
        <v>4</v>
      </c>
      <c r="F5105" s="12" t="s">
        <v>3725</v>
      </c>
      <c r="G5105" s="12" t="s">
        <v>3726</v>
      </c>
      <c r="H5105" s="12" t="s">
        <v>3727</v>
      </c>
    </row>
    <row r="5106" spans="1:8" ht="21" customHeight="1" x14ac:dyDescent="0.25">
      <c r="A5106" s="13" t="s">
        <v>4267</v>
      </c>
      <c r="B5106" s="14" t="s">
        <v>4268</v>
      </c>
      <c r="C5106" s="66" t="s">
        <v>17</v>
      </c>
      <c r="D5106" s="66"/>
      <c r="E5106" s="13" t="s">
        <v>25</v>
      </c>
      <c r="F5106" s="15">
        <v>0.31059999999999999</v>
      </c>
      <c r="G5106" s="16">
        <v>25.56</v>
      </c>
      <c r="H5106" s="16">
        <f>TRUNC(TRUNC(F5106,8)*G5106,2)</f>
        <v>7.93</v>
      </c>
    </row>
    <row r="5107" spans="1:8" ht="15" customHeight="1" x14ac:dyDescent="0.25">
      <c r="A5107" s="13" t="s">
        <v>4269</v>
      </c>
      <c r="B5107" s="14" t="s">
        <v>4270</v>
      </c>
      <c r="C5107" s="66" t="s">
        <v>17</v>
      </c>
      <c r="D5107" s="66"/>
      <c r="E5107" s="13" t="s">
        <v>25</v>
      </c>
      <c r="F5107" s="15">
        <v>0.31059999999999999</v>
      </c>
      <c r="G5107" s="16">
        <v>33.94</v>
      </c>
      <c r="H5107" s="16">
        <f>TRUNC(TRUNC(F5107,8)*G5107,2)</f>
        <v>10.54</v>
      </c>
    </row>
    <row r="5108" spans="1:8" ht="18" customHeight="1" x14ac:dyDescent="0.25">
      <c r="A5108" s="8"/>
      <c r="B5108" s="8"/>
      <c r="C5108" s="8"/>
      <c r="D5108" s="8"/>
      <c r="E5108" s="8"/>
      <c r="F5108" s="67" t="s">
        <v>3875</v>
      </c>
      <c r="G5108" s="67"/>
      <c r="H5108" s="17">
        <f>SUM(H5106:H5107)</f>
        <v>18.47</v>
      </c>
    </row>
    <row r="5109" spans="1:8" ht="15" customHeight="1" x14ac:dyDescent="0.25">
      <c r="A5109" s="8"/>
      <c r="B5109" s="8"/>
      <c r="C5109" s="8"/>
      <c r="D5109" s="8"/>
      <c r="E5109" s="8"/>
      <c r="F5109" s="68" t="s">
        <v>3745</v>
      </c>
      <c r="G5109" s="68"/>
      <c r="H5109" s="4">
        <f>ROUND(SUM(H5104,H5108),2)</f>
        <v>28.85</v>
      </c>
    </row>
    <row r="5110" spans="1:8" ht="9.9499999999999993" customHeight="1" x14ac:dyDescent="0.25">
      <c r="A5110" s="8"/>
      <c r="B5110" s="8"/>
      <c r="C5110" s="8"/>
      <c r="D5110" s="8"/>
      <c r="E5110" s="8"/>
      <c r="F5110" s="62"/>
      <c r="G5110" s="62"/>
      <c r="H5110" s="62"/>
    </row>
    <row r="5111" spans="1:8" ht="20.100000000000001" customHeight="1" x14ac:dyDescent="0.25">
      <c r="A5111" s="63" t="s">
        <v>7931</v>
      </c>
      <c r="B5111" s="63"/>
      <c r="C5111" s="63"/>
      <c r="D5111" s="63"/>
      <c r="E5111" s="63"/>
      <c r="F5111" s="63"/>
      <c r="G5111" s="63"/>
      <c r="H5111" s="63"/>
    </row>
    <row r="5112" spans="1:8" ht="15" customHeight="1" x14ac:dyDescent="0.25">
      <c r="A5112" s="64" t="s">
        <v>3887</v>
      </c>
      <c r="B5112" s="64"/>
      <c r="C5112" s="65" t="s">
        <v>3</v>
      </c>
      <c r="D5112" s="65"/>
      <c r="E5112" s="12" t="s">
        <v>4</v>
      </c>
      <c r="F5112" s="12" t="s">
        <v>3725</v>
      </c>
      <c r="G5112" s="12" t="s">
        <v>3726</v>
      </c>
      <c r="H5112" s="12" t="s">
        <v>3727</v>
      </c>
    </row>
    <row r="5113" spans="1:8" ht="29.1" customHeight="1" x14ac:dyDescent="0.25">
      <c r="A5113" s="13" t="s">
        <v>5904</v>
      </c>
      <c r="B5113" s="14" t="s">
        <v>5905</v>
      </c>
      <c r="C5113" s="66" t="s">
        <v>17</v>
      </c>
      <c r="D5113" s="66"/>
      <c r="E5113" s="13" t="s">
        <v>61</v>
      </c>
      <c r="F5113" s="15">
        <v>4.375</v>
      </c>
      <c r="G5113" s="16">
        <v>1.38</v>
      </c>
      <c r="H5113" s="16">
        <f>TRUNC(TRUNC(F5113,8)*G5113,2)</f>
        <v>6.03</v>
      </c>
    </row>
    <row r="5114" spans="1:8" ht="21" customHeight="1" x14ac:dyDescent="0.25">
      <c r="A5114" s="13" t="s">
        <v>5262</v>
      </c>
      <c r="B5114" s="14" t="s">
        <v>5263</v>
      </c>
      <c r="C5114" s="66" t="s">
        <v>17</v>
      </c>
      <c r="D5114" s="66"/>
      <c r="E5114" s="13" t="s">
        <v>61</v>
      </c>
      <c r="F5114" s="15">
        <v>1.3889</v>
      </c>
      <c r="G5114" s="16">
        <v>1.39</v>
      </c>
      <c r="H5114" s="16">
        <f>TRUNC(TRUNC(F5114,8)*G5114,2)</f>
        <v>1.93</v>
      </c>
    </row>
    <row r="5115" spans="1:8" ht="15" customHeight="1" x14ac:dyDescent="0.25">
      <c r="A5115" s="13" t="s">
        <v>7932</v>
      </c>
      <c r="B5115" s="14" t="s">
        <v>7933</v>
      </c>
      <c r="C5115" s="66" t="s">
        <v>17</v>
      </c>
      <c r="D5115" s="66"/>
      <c r="E5115" s="13" t="s">
        <v>178</v>
      </c>
      <c r="F5115" s="15">
        <v>0.38190000000000002</v>
      </c>
      <c r="G5115" s="16">
        <v>20.420000000000002</v>
      </c>
      <c r="H5115" s="16">
        <f>TRUNC(TRUNC(F5115,8)*G5115,2)</f>
        <v>7.79</v>
      </c>
    </row>
    <row r="5116" spans="1:8" ht="15" customHeight="1" x14ac:dyDescent="0.25">
      <c r="A5116" s="13" t="s">
        <v>5906</v>
      </c>
      <c r="B5116" s="14" t="s">
        <v>5907</v>
      </c>
      <c r="C5116" s="66" t="s">
        <v>17</v>
      </c>
      <c r="D5116" s="66"/>
      <c r="E5116" s="13" t="s">
        <v>61</v>
      </c>
      <c r="F5116" s="15">
        <v>4.375</v>
      </c>
      <c r="G5116" s="16">
        <v>0.35</v>
      </c>
      <c r="H5116" s="16">
        <f>TRUNC(TRUNC(F5116,8)*G5116,2)</f>
        <v>1.53</v>
      </c>
    </row>
    <row r="5117" spans="1:8" ht="15" customHeight="1" x14ac:dyDescent="0.25">
      <c r="A5117" s="13" t="s">
        <v>5908</v>
      </c>
      <c r="B5117" s="14" t="s">
        <v>5909</v>
      </c>
      <c r="C5117" s="66" t="s">
        <v>17</v>
      </c>
      <c r="D5117" s="66"/>
      <c r="E5117" s="13" t="s">
        <v>178</v>
      </c>
      <c r="F5117" s="15">
        <v>0.69440000000000002</v>
      </c>
      <c r="G5117" s="16">
        <v>5.66</v>
      </c>
      <c r="H5117" s="16">
        <f>TRUNC(TRUNC(F5117,8)*G5117,2)</f>
        <v>3.93</v>
      </c>
    </row>
    <row r="5118" spans="1:8" ht="15" customHeight="1" x14ac:dyDescent="0.25">
      <c r="A5118" s="8"/>
      <c r="B5118" s="8"/>
      <c r="C5118" s="8"/>
      <c r="D5118" s="8"/>
      <c r="E5118" s="8"/>
      <c r="F5118" s="67" t="s">
        <v>3896</v>
      </c>
      <c r="G5118" s="67"/>
      <c r="H5118" s="17">
        <f>SUM(H5113:H5117)</f>
        <v>21.21</v>
      </c>
    </row>
    <row r="5119" spans="1:8" ht="15" customHeight="1" x14ac:dyDescent="0.25">
      <c r="A5119" s="64" t="s">
        <v>3872</v>
      </c>
      <c r="B5119" s="64"/>
      <c r="C5119" s="65" t="s">
        <v>3</v>
      </c>
      <c r="D5119" s="65"/>
      <c r="E5119" s="12" t="s">
        <v>4</v>
      </c>
      <c r="F5119" s="12" t="s">
        <v>3725</v>
      </c>
      <c r="G5119" s="12" t="s">
        <v>3726</v>
      </c>
      <c r="H5119" s="12" t="s">
        <v>3727</v>
      </c>
    </row>
    <row r="5120" spans="1:8" ht="21" customHeight="1" x14ac:dyDescent="0.25">
      <c r="A5120" s="13" t="s">
        <v>5212</v>
      </c>
      <c r="B5120" s="14" t="s">
        <v>5213</v>
      </c>
      <c r="C5120" s="66" t="s">
        <v>17</v>
      </c>
      <c r="D5120" s="66"/>
      <c r="E5120" s="13" t="s">
        <v>25</v>
      </c>
      <c r="F5120" s="15">
        <v>0.1069</v>
      </c>
      <c r="G5120" s="16">
        <v>25.88</v>
      </c>
      <c r="H5120" s="16">
        <f>TRUNC(TRUNC(F5120,8)*G5120,2)</f>
        <v>2.76</v>
      </c>
    </row>
    <row r="5121" spans="1:8" ht="21" customHeight="1" x14ac:dyDescent="0.25">
      <c r="A5121" s="13" t="s">
        <v>5268</v>
      </c>
      <c r="B5121" s="14" t="s">
        <v>5269</v>
      </c>
      <c r="C5121" s="66" t="s">
        <v>17</v>
      </c>
      <c r="D5121" s="66"/>
      <c r="E5121" s="13" t="s">
        <v>25</v>
      </c>
      <c r="F5121" s="15">
        <v>0.47049999999999997</v>
      </c>
      <c r="G5121" s="16">
        <v>31.6</v>
      </c>
      <c r="H5121" s="16">
        <f>TRUNC(TRUNC(F5121,8)*G5121,2)</f>
        <v>14.86</v>
      </c>
    </row>
    <row r="5122" spans="1:8" ht="18" customHeight="1" x14ac:dyDescent="0.25">
      <c r="A5122" s="8"/>
      <c r="B5122" s="8"/>
      <c r="C5122" s="8"/>
      <c r="D5122" s="8"/>
      <c r="E5122" s="8"/>
      <c r="F5122" s="67" t="s">
        <v>3875</v>
      </c>
      <c r="G5122" s="67"/>
      <c r="H5122" s="17">
        <f>SUM(H5120:H5121)</f>
        <v>17.619999999999997</v>
      </c>
    </row>
    <row r="5123" spans="1:8" ht="15" customHeight="1" x14ac:dyDescent="0.25">
      <c r="A5123" s="8"/>
      <c r="B5123" s="8"/>
      <c r="C5123" s="8"/>
      <c r="D5123" s="8"/>
      <c r="E5123" s="8"/>
      <c r="F5123" s="68" t="s">
        <v>3745</v>
      </c>
      <c r="G5123" s="68"/>
      <c r="H5123" s="4">
        <f>ROUND(SUM(H5118,H5122),2)</f>
        <v>38.83</v>
      </c>
    </row>
    <row r="5124" spans="1:8" ht="9.9499999999999993" customHeight="1" x14ac:dyDescent="0.25">
      <c r="A5124" s="8"/>
      <c r="B5124" s="8"/>
      <c r="C5124" s="8"/>
      <c r="D5124" s="8"/>
      <c r="E5124" s="8"/>
      <c r="F5124" s="62"/>
      <c r="G5124" s="62"/>
      <c r="H5124" s="62"/>
    </row>
    <row r="5125" spans="1:8" ht="20.100000000000001" customHeight="1" x14ac:dyDescent="0.25">
      <c r="A5125" s="63" t="s">
        <v>7934</v>
      </c>
      <c r="B5125" s="63"/>
      <c r="C5125" s="63"/>
      <c r="D5125" s="63"/>
      <c r="E5125" s="63"/>
      <c r="F5125" s="63"/>
      <c r="G5125" s="63"/>
      <c r="H5125" s="63"/>
    </row>
    <row r="5126" spans="1:8" ht="15" customHeight="1" x14ac:dyDescent="0.25">
      <c r="A5126" s="64" t="s">
        <v>3887</v>
      </c>
      <c r="B5126" s="64"/>
      <c r="C5126" s="65" t="s">
        <v>3</v>
      </c>
      <c r="D5126" s="65"/>
      <c r="E5126" s="12" t="s">
        <v>4</v>
      </c>
      <c r="F5126" s="12" t="s">
        <v>3725</v>
      </c>
      <c r="G5126" s="12" t="s">
        <v>3726</v>
      </c>
      <c r="H5126" s="12" t="s">
        <v>3727</v>
      </c>
    </row>
    <row r="5127" spans="1:8" ht="21" customHeight="1" x14ac:dyDescent="0.25">
      <c r="A5127" s="13" t="s">
        <v>7935</v>
      </c>
      <c r="B5127" s="14" t="s">
        <v>7936</v>
      </c>
      <c r="C5127" s="66" t="s">
        <v>17</v>
      </c>
      <c r="D5127" s="66"/>
      <c r="E5127" s="13" t="s">
        <v>61</v>
      </c>
      <c r="F5127" s="15">
        <v>1</v>
      </c>
      <c r="G5127" s="16">
        <v>2.0699999999999998</v>
      </c>
      <c r="H5127" s="16">
        <f>TRUNC(TRUNC(F5127,8)*G5127,2)</f>
        <v>2.0699999999999998</v>
      </c>
    </row>
    <row r="5128" spans="1:8" ht="29.1" customHeight="1" x14ac:dyDescent="0.25">
      <c r="A5128" s="13" t="s">
        <v>7937</v>
      </c>
      <c r="B5128" s="14" t="s">
        <v>7938</v>
      </c>
      <c r="C5128" s="66" t="s">
        <v>17</v>
      </c>
      <c r="D5128" s="66"/>
      <c r="E5128" s="13" t="s">
        <v>61</v>
      </c>
      <c r="F5128" s="15">
        <v>1</v>
      </c>
      <c r="G5128" s="16">
        <v>1.07</v>
      </c>
      <c r="H5128" s="16">
        <f>TRUNC(TRUNC(F5128,8)*G5128,2)</f>
        <v>1.07</v>
      </c>
    </row>
    <row r="5129" spans="1:8" ht="15" customHeight="1" x14ac:dyDescent="0.25">
      <c r="A5129" s="8"/>
      <c r="B5129" s="8"/>
      <c r="C5129" s="8"/>
      <c r="D5129" s="8"/>
      <c r="E5129" s="8"/>
      <c r="F5129" s="67" t="s">
        <v>3896</v>
      </c>
      <c r="G5129" s="67"/>
      <c r="H5129" s="17">
        <f>SUM(H5127:H5128)</f>
        <v>3.1399999999999997</v>
      </c>
    </row>
    <row r="5130" spans="1:8" ht="15" customHeight="1" x14ac:dyDescent="0.25">
      <c r="A5130" s="64" t="s">
        <v>3872</v>
      </c>
      <c r="B5130" s="64"/>
      <c r="C5130" s="65" t="s">
        <v>3</v>
      </c>
      <c r="D5130" s="65"/>
      <c r="E5130" s="12" t="s">
        <v>4</v>
      </c>
      <c r="F5130" s="12" t="s">
        <v>3725</v>
      </c>
      <c r="G5130" s="12" t="s">
        <v>3726</v>
      </c>
      <c r="H5130" s="12" t="s">
        <v>3727</v>
      </c>
    </row>
    <row r="5131" spans="1:8" ht="21" customHeight="1" x14ac:dyDescent="0.25">
      <c r="A5131" s="13" t="s">
        <v>4267</v>
      </c>
      <c r="B5131" s="14" t="s">
        <v>4268</v>
      </c>
      <c r="C5131" s="66" t="s">
        <v>17</v>
      </c>
      <c r="D5131" s="66"/>
      <c r="E5131" s="13" t="s">
        <v>25</v>
      </c>
      <c r="F5131" s="15">
        <v>0.187</v>
      </c>
      <c r="G5131" s="16">
        <v>25.56</v>
      </c>
      <c r="H5131" s="16">
        <f>TRUNC(TRUNC(F5131,8)*G5131,2)</f>
        <v>4.7699999999999996</v>
      </c>
    </row>
    <row r="5132" spans="1:8" ht="15" customHeight="1" x14ac:dyDescent="0.25">
      <c r="A5132" s="13" t="s">
        <v>4269</v>
      </c>
      <c r="B5132" s="14" t="s">
        <v>4270</v>
      </c>
      <c r="C5132" s="66" t="s">
        <v>17</v>
      </c>
      <c r="D5132" s="66"/>
      <c r="E5132" s="13" t="s">
        <v>25</v>
      </c>
      <c r="F5132" s="15">
        <v>0.187</v>
      </c>
      <c r="G5132" s="16">
        <v>33.94</v>
      </c>
      <c r="H5132" s="16">
        <f>TRUNC(TRUNC(F5132,8)*G5132,2)</f>
        <v>6.34</v>
      </c>
    </row>
    <row r="5133" spans="1:8" ht="18" customHeight="1" x14ac:dyDescent="0.25">
      <c r="A5133" s="8"/>
      <c r="B5133" s="8"/>
      <c r="C5133" s="8"/>
      <c r="D5133" s="8"/>
      <c r="E5133" s="8"/>
      <c r="F5133" s="67" t="s">
        <v>3875</v>
      </c>
      <c r="G5133" s="67"/>
      <c r="H5133" s="17">
        <f>SUM(H5131:H5132)</f>
        <v>11.11</v>
      </c>
    </row>
    <row r="5134" spans="1:8" ht="15" customHeight="1" x14ac:dyDescent="0.25">
      <c r="A5134" s="8"/>
      <c r="B5134" s="8"/>
      <c r="C5134" s="8"/>
      <c r="D5134" s="8"/>
      <c r="E5134" s="8"/>
      <c r="F5134" s="68" t="s">
        <v>3745</v>
      </c>
      <c r="G5134" s="68"/>
      <c r="H5134" s="4">
        <f>ROUND(SUM(H5129,H5133),2)</f>
        <v>14.25</v>
      </c>
    </row>
    <row r="5135" spans="1:8" ht="9.9499999999999993" customHeight="1" x14ac:dyDescent="0.25">
      <c r="A5135" s="8"/>
      <c r="B5135" s="8"/>
      <c r="C5135" s="8"/>
      <c r="D5135" s="8"/>
      <c r="E5135" s="8"/>
      <c r="F5135" s="62"/>
      <c r="G5135" s="62"/>
      <c r="H5135" s="62"/>
    </row>
    <row r="5136" spans="1:8" ht="20.100000000000001" customHeight="1" x14ac:dyDescent="0.25">
      <c r="A5136" s="63" t="s">
        <v>7939</v>
      </c>
      <c r="B5136" s="63"/>
      <c r="C5136" s="63"/>
      <c r="D5136" s="63"/>
      <c r="E5136" s="63"/>
      <c r="F5136" s="63"/>
      <c r="G5136" s="63"/>
      <c r="H5136" s="63"/>
    </row>
    <row r="5137" spans="1:8" ht="15" customHeight="1" x14ac:dyDescent="0.25">
      <c r="A5137" s="64" t="s">
        <v>3887</v>
      </c>
      <c r="B5137" s="64"/>
      <c r="C5137" s="65" t="s">
        <v>3</v>
      </c>
      <c r="D5137" s="65"/>
      <c r="E5137" s="12" t="s">
        <v>4</v>
      </c>
      <c r="F5137" s="12" t="s">
        <v>3725</v>
      </c>
      <c r="G5137" s="12" t="s">
        <v>3726</v>
      </c>
      <c r="H5137" s="12" t="s">
        <v>3727</v>
      </c>
    </row>
    <row r="5138" spans="1:8" ht="21" customHeight="1" x14ac:dyDescent="0.25">
      <c r="A5138" s="13" t="s">
        <v>7935</v>
      </c>
      <c r="B5138" s="14" t="s">
        <v>7936</v>
      </c>
      <c r="C5138" s="66" t="s">
        <v>17</v>
      </c>
      <c r="D5138" s="66"/>
      <c r="E5138" s="13" t="s">
        <v>61</v>
      </c>
      <c r="F5138" s="15">
        <v>1</v>
      </c>
      <c r="G5138" s="16">
        <v>2.0699999999999998</v>
      </c>
      <c r="H5138" s="16">
        <f>TRUNC(TRUNC(F5138,8)*G5138,2)</f>
        <v>2.0699999999999998</v>
      </c>
    </row>
    <row r="5139" spans="1:8" ht="29.1" customHeight="1" x14ac:dyDescent="0.25">
      <c r="A5139" s="13" t="s">
        <v>7937</v>
      </c>
      <c r="B5139" s="14" t="s">
        <v>7938</v>
      </c>
      <c r="C5139" s="66" t="s">
        <v>17</v>
      </c>
      <c r="D5139" s="66"/>
      <c r="E5139" s="13" t="s">
        <v>61</v>
      </c>
      <c r="F5139" s="15">
        <v>1</v>
      </c>
      <c r="G5139" s="16">
        <v>1.07</v>
      </c>
      <c r="H5139" s="16">
        <f>TRUNC(TRUNC(F5139,8)*G5139,2)</f>
        <v>1.07</v>
      </c>
    </row>
    <row r="5140" spans="1:8" ht="15" customHeight="1" x14ac:dyDescent="0.25">
      <c r="A5140" s="8"/>
      <c r="B5140" s="8"/>
      <c r="C5140" s="8"/>
      <c r="D5140" s="8"/>
      <c r="E5140" s="8"/>
      <c r="F5140" s="67" t="s">
        <v>3896</v>
      </c>
      <c r="G5140" s="67"/>
      <c r="H5140" s="17">
        <f>SUM(H5138:H5139)</f>
        <v>3.1399999999999997</v>
      </c>
    </row>
    <row r="5141" spans="1:8" ht="15" customHeight="1" x14ac:dyDescent="0.25">
      <c r="A5141" s="64" t="s">
        <v>3872</v>
      </c>
      <c r="B5141" s="64"/>
      <c r="C5141" s="65" t="s">
        <v>3</v>
      </c>
      <c r="D5141" s="65"/>
      <c r="E5141" s="12" t="s">
        <v>4</v>
      </c>
      <c r="F5141" s="12" t="s">
        <v>3725</v>
      </c>
      <c r="G5141" s="12" t="s">
        <v>3726</v>
      </c>
      <c r="H5141" s="12" t="s">
        <v>3727</v>
      </c>
    </row>
    <row r="5142" spans="1:8" ht="21" customHeight="1" x14ac:dyDescent="0.25">
      <c r="A5142" s="13" t="s">
        <v>4267</v>
      </c>
      <c r="B5142" s="14" t="s">
        <v>4268</v>
      </c>
      <c r="C5142" s="66" t="s">
        <v>17</v>
      </c>
      <c r="D5142" s="66"/>
      <c r="E5142" s="13" t="s">
        <v>25</v>
      </c>
      <c r="F5142" s="15">
        <v>9.0999999999999998E-2</v>
      </c>
      <c r="G5142" s="16">
        <v>25.56</v>
      </c>
      <c r="H5142" s="16">
        <f>TRUNC(TRUNC(F5142,8)*G5142,2)</f>
        <v>2.3199999999999998</v>
      </c>
    </row>
    <row r="5143" spans="1:8" ht="15" customHeight="1" x14ac:dyDescent="0.25">
      <c r="A5143" s="13" t="s">
        <v>4269</v>
      </c>
      <c r="B5143" s="14" t="s">
        <v>4270</v>
      </c>
      <c r="C5143" s="66" t="s">
        <v>17</v>
      </c>
      <c r="D5143" s="66"/>
      <c r="E5143" s="13" t="s">
        <v>25</v>
      </c>
      <c r="F5143" s="15">
        <v>9.0999999999999998E-2</v>
      </c>
      <c r="G5143" s="16">
        <v>33.94</v>
      </c>
      <c r="H5143" s="16">
        <f>TRUNC(TRUNC(F5143,8)*G5143,2)</f>
        <v>3.08</v>
      </c>
    </row>
    <row r="5144" spans="1:8" ht="18" customHeight="1" x14ac:dyDescent="0.25">
      <c r="A5144" s="8"/>
      <c r="B5144" s="8"/>
      <c r="C5144" s="8"/>
      <c r="D5144" s="8"/>
      <c r="E5144" s="8"/>
      <c r="F5144" s="67" t="s">
        <v>3875</v>
      </c>
      <c r="G5144" s="67"/>
      <c r="H5144" s="17">
        <f>SUM(H5142:H5143)</f>
        <v>5.4</v>
      </c>
    </row>
    <row r="5145" spans="1:8" ht="15" customHeight="1" x14ac:dyDescent="0.25">
      <c r="A5145" s="8"/>
      <c r="B5145" s="8"/>
      <c r="C5145" s="8"/>
      <c r="D5145" s="8"/>
      <c r="E5145" s="8"/>
      <c r="F5145" s="68" t="s">
        <v>3745</v>
      </c>
      <c r="G5145" s="68"/>
      <c r="H5145" s="4">
        <f>ROUND(SUM(H5140,H5144),2)</f>
        <v>8.5399999999999991</v>
      </c>
    </row>
    <row r="5146" spans="1:8" ht="9.9499999999999993" customHeight="1" x14ac:dyDescent="0.25">
      <c r="A5146" s="8"/>
      <c r="B5146" s="8"/>
      <c r="C5146" s="8"/>
      <c r="D5146" s="8"/>
      <c r="E5146" s="8"/>
      <c r="F5146" s="62"/>
      <c r="G5146" s="62"/>
      <c r="H5146" s="62"/>
    </row>
    <row r="5147" spans="1:8" ht="20.100000000000001" customHeight="1" x14ac:dyDescent="0.25">
      <c r="A5147" s="63" t="s">
        <v>7940</v>
      </c>
      <c r="B5147" s="63"/>
      <c r="C5147" s="63"/>
      <c r="D5147" s="63"/>
      <c r="E5147" s="63"/>
      <c r="F5147" s="63"/>
      <c r="G5147" s="63"/>
      <c r="H5147" s="63"/>
    </row>
    <row r="5148" spans="1:8" ht="15" customHeight="1" x14ac:dyDescent="0.25">
      <c r="A5148" s="64" t="s">
        <v>3887</v>
      </c>
      <c r="B5148" s="64"/>
      <c r="C5148" s="65" t="s">
        <v>3</v>
      </c>
      <c r="D5148" s="65"/>
      <c r="E5148" s="12" t="s">
        <v>4</v>
      </c>
      <c r="F5148" s="12" t="s">
        <v>3725</v>
      </c>
      <c r="G5148" s="12" t="s">
        <v>3726</v>
      </c>
      <c r="H5148" s="12" t="s">
        <v>3727</v>
      </c>
    </row>
    <row r="5149" spans="1:8" ht="21" customHeight="1" x14ac:dyDescent="0.25">
      <c r="A5149" s="13" t="s">
        <v>7935</v>
      </c>
      <c r="B5149" s="14" t="s">
        <v>7936</v>
      </c>
      <c r="C5149" s="66" t="s">
        <v>17</v>
      </c>
      <c r="D5149" s="66"/>
      <c r="E5149" s="13" t="s">
        <v>61</v>
      </c>
      <c r="F5149" s="15">
        <v>1</v>
      </c>
      <c r="G5149" s="16">
        <v>2.0699999999999998</v>
      </c>
      <c r="H5149" s="16">
        <f>TRUNC(TRUNC(F5149,8)*G5149,2)</f>
        <v>2.0699999999999998</v>
      </c>
    </row>
    <row r="5150" spans="1:8" ht="29.1" customHeight="1" x14ac:dyDescent="0.25">
      <c r="A5150" s="13" t="s">
        <v>7937</v>
      </c>
      <c r="B5150" s="14" t="s">
        <v>7938</v>
      </c>
      <c r="C5150" s="66" t="s">
        <v>17</v>
      </c>
      <c r="D5150" s="66"/>
      <c r="E5150" s="13" t="s">
        <v>61</v>
      </c>
      <c r="F5150" s="15">
        <v>1</v>
      </c>
      <c r="G5150" s="16">
        <v>1.07</v>
      </c>
      <c r="H5150" s="16">
        <f>TRUNC(TRUNC(F5150,8)*G5150,2)</f>
        <v>1.07</v>
      </c>
    </row>
    <row r="5151" spans="1:8" ht="15" customHeight="1" x14ac:dyDescent="0.25">
      <c r="A5151" s="8"/>
      <c r="B5151" s="8"/>
      <c r="C5151" s="8"/>
      <c r="D5151" s="8"/>
      <c r="E5151" s="8"/>
      <c r="F5151" s="67" t="s">
        <v>3896</v>
      </c>
      <c r="G5151" s="67"/>
      <c r="H5151" s="17">
        <f>SUM(H5149:H5150)</f>
        <v>3.1399999999999997</v>
      </c>
    </row>
    <row r="5152" spans="1:8" ht="15" customHeight="1" x14ac:dyDescent="0.25">
      <c r="A5152" s="64" t="s">
        <v>3872</v>
      </c>
      <c r="B5152" s="64"/>
      <c r="C5152" s="65" t="s">
        <v>3</v>
      </c>
      <c r="D5152" s="65"/>
      <c r="E5152" s="12" t="s">
        <v>4</v>
      </c>
      <c r="F5152" s="12" t="s">
        <v>3725</v>
      </c>
      <c r="G5152" s="12" t="s">
        <v>3726</v>
      </c>
      <c r="H5152" s="12" t="s">
        <v>3727</v>
      </c>
    </row>
    <row r="5153" spans="1:8" ht="21" customHeight="1" x14ac:dyDescent="0.25">
      <c r="A5153" s="13" t="s">
        <v>4267</v>
      </c>
      <c r="B5153" s="14" t="s">
        <v>4268</v>
      </c>
      <c r="C5153" s="66" t="s">
        <v>17</v>
      </c>
      <c r="D5153" s="66"/>
      <c r="E5153" s="13" t="s">
        <v>25</v>
      </c>
      <c r="F5153" s="15">
        <v>0.128</v>
      </c>
      <c r="G5153" s="16">
        <v>25.56</v>
      </c>
      <c r="H5153" s="16">
        <f>TRUNC(TRUNC(F5153,8)*G5153,2)</f>
        <v>3.27</v>
      </c>
    </row>
    <row r="5154" spans="1:8" ht="15" customHeight="1" x14ac:dyDescent="0.25">
      <c r="A5154" s="13" t="s">
        <v>4269</v>
      </c>
      <c r="B5154" s="14" t="s">
        <v>4270</v>
      </c>
      <c r="C5154" s="66" t="s">
        <v>17</v>
      </c>
      <c r="D5154" s="66"/>
      <c r="E5154" s="13" t="s">
        <v>25</v>
      </c>
      <c r="F5154" s="15">
        <v>0.128</v>
      </c>
      <c r="G5154" s="16">
        <v>33.94</v>
      </c>
      <c r="H5154" s="16">
        <f>TRUNC(TRUNC(F5154,8)*G5154,2)</f>
        <v>4.34</v>
      </c>
    </row>
    <row r="5155" spans="1:8" ht="18" customHeight="1" x14ac:dyDescent="0.25">
      <c r="A5155" s="8"/>
      <c r="B5155" s="8"/>
      <c r="C5155" s="8"/>
      <c r="D5155" s="8"/>
      <c r="E5155" s="8"/>
      <c r="F5155" s="67" t="s">
        <v>3875</v>
      </c>
      <c r="G5155" s="67"/>
      <c r="H5155" s="17">
        <f>SUM(H5153:H5154)</f>
        <v>7.6099999999999994</v>
      </c>
    </row>
    <row r="5156" spans="1:8" ht="15" customHeight="1" x14ac:dyDescent="0.25">
      <c r="A5156" s="8"/>
      <c r="B5156" s="8"/>
      <c r="C5156" s="8"/>
      <c r="D5156" s="8"/>
      <c r="E5156" s="8"/>
      <c r="F5156" s="68" t="s">
        <v>3745</v>
      </c>
      <c r="G5156" s="68"/>
      <c r="H5156" s="4">
        <f>ROUND(SUM(H5151,H5155),2)</f>
        <v>10.75</v>
      </c>
    </row>
    <row r="5157" spans="1:8" ht="9.9499999999999993" customHeight="1" x14ac:dyDescent="0.25">
      <c r="A5157" s="8"/>
      <c r="B5157" s="8"/>
      <c r="C5157" s="8"/>
      <c r="D5157" s="8"/>
      <c r="E5157" s="8"/>
      <c r="F5157" s="62"/>
      <c r="G5157" s="62"/>
      <c r="H5157" s="62"/>
    </row>
    <row r="5158" spans="1:8" ht="20.100000000000001" customHeight="1" x14ac:dyDescent="0.25">
      <c r="A5158" s="63" t="s">
        <v>5997</v>
      </c>
      <c r="B5158" s="63"/>
      <c r="C5158" s="63"/>
      <c r="D5158" s="63"/>
      <c r="E5158" s="63"/>
      <c r="F5158" s="63"/>
      <c r="G5158" s="63"/>
      <c r="H5158" s="63"/>
    </row>
    <row r="5159" spans="1:8" ht="15" customHeight="1" x14ac:dyDescent="0.25">
      <c r="A5159" s="64" t="s">
        <v>3887</v>
      </c>
      <c r="B5159" s="64"/>
      <c r="C5159" s="65" t="s">
        <v>3</v>
      </c>
      <c r="D5159" s="65"/>
      <c r="E5159" s="12" t="s">
        <v>4</v>
      </c>
      <c r="F5159" s="12" t="s">
        <v>3725</v>
      </c>
      <c r="G5159" s="12" t="s">
        <v>3726</v>
      </c>
      <c r="H5159" s="12" t="s">
        <v>3727</v>
      </c>
    </row>
    <row r="5160" spans="1:8" ht="29.1" customHeight="1" x14ac:dyDescent="0.25">
      <c r="A5160" s="13" t="s">
        <v>5153</v>
      </c>
      <c r="B5160" s="14" t="s">
        <v>5154</v>
      </c>
      <c r="C5160" s="66" t="s">
        <v>17</v>
      </c>
      <c r="D5160" s="66"/>
      <c r="E5160" s="13" t="s">
        <v>61</v>
      </c>
      <c r="F5160" s="15">
        <v>6</v>
      </c>
      <c r="G5160" s="16">
        <v>19.260000000000002</v>
      </c>
      <c r="H5160" s="16">
        <f>TRUNC(TRUNC(F5160,8)*G5160,2)</f>
        <v>115.56</v>
      </c>
    </row>
    <row r="5161" spans="1:8" ht="15" customHeight="1" x14ac:dyDescent="0.25">
      <c r="A5161" s="13" t="s">
        <v>5183</v>
      </c>
      <c r="B5161" s="14" t="s">
        <v>5184</v>
      </c>
      <c r="C5161" s="66" t="s">
        <v>17</v>
      </c>
      <c r="D5161" s="66"/>
      <c r="E5161" s="13" t="s">
        <v>740</v>
      </c>
      <c r="F5161" s="15">
        <v>7.0199999999999999E-2</v>
      </c>
      <c r="G5161" s="16">
        <v>110.06</v>
      </c>
      <c r="H5161" s="16">
        <f>TRUNC(TRUNC(F5161,8)*G5161,2)</f>
        <v>7.72</v>
      </c>
    </row>
    <row r="5162" spans="1:8" ht="15" customHeight="1" x14ac:dyDescent="0.25">
      <c r="A5162" s="13" t="s">
        <v>5998</v>
      </c>
      <c r="B5162" s="14" t="s">
        <v>5999</v>
      </c>
      <c r="C5162" s="66" t="s">
        <v>17</v>
      </c>
      <c r="D5162" s="66"/>
      <c r="E5162" s="13" t="s">
        <v>61</v>
      </c>
      <c r="F5162" s="15">
        <v>1</v>
      </c>
      <c r="G5162" s="16">
        <v>595.86</v>
      </c>
      <c r="H5162" s="16">
        <f>TRUNC(TRUNC(F5162,8)*G5162,2)</f>
        <v>595.86</v>
      </c>
    </row>
    <row r="5163" spans="1:8" ht="15" customHeight="1" x14ac:dyDescent="0.25">
      <c r="A5163" s="8"/>
      <c r="B5163" s="8"/>
      <c r="C5163" s="8"/>
      <c r="D5163" s="8"/>
      <c r="E5163" s="8"/>
      <c r="F5163" s="67" t="s">
        <v>3896</v>
      </c>
      <c r="G5163" s="67"/>
      <c r="H5163" s="17">
        <f>SUM(H5160:H5162)</f>
        <v>719.14</v>
      </c>
    </row>
    <row r="5164" spans="1:8" ht="15" customHeight="1" x14ac:dyDescent="0.25">
      <c r="A5164" s="64" t="s">
        <v>3872</v>
      </c>
      <c r="B5164" s="64"/>
      <c r="C5164" s="65" t="s">
        <v>3</v>
      </c>
      <c r="D5164" s="65"/>
      <c r="E5164" s="12" t="s">
        <v>4</v>
      </c>
      <c r="F5164" s="12" t="s">
        <v>3725</v>
      </c>
      <c r="G5164" s="12" t="s">
        <v>3726</v>
      </c>
      <c r="H5164" s="12" t="s">
        <v>3727</v>
      </c>
    </row>
    <row r="5165" spans="1:8" ht="21" customHeight="1" x14ac:dyDescent="0.25">
      <c r="A5165" s="13" t="s">
        <v>3938</v>
      </c>
      <c r="B5165" s="14" t="s">
        <v>3939</v>
      </c>
      <c r="C5165" s="66" t="s">
        <v>17</v>
      </c>
      <c r="D5165" s="66"/>
      <c r="E5165" s="13" t="s">
        <v>25</v>
      </c>
      <c r="F5165" s="15">
        <v>1.7688999999999999</v>
      </c>
      <c r="G5165" s="16">
        <v>32.799999999999997</v>
      </c>
      <c r="H5165" s="16">
        <f>TRUNC(TRUNC(F5165,8)*G5165,2)</f>
        <v>58.01</v>
      </c>
    </row>
    <row r="5166" spans="1:8" ht="15" customHeight="1" x14ac:dyDescent="0.25">
      <c r="A5166" s="13" t="s">
        <v>3899</v>
      </c>
      <c r="B5166" s="14" t="s">
        <v>3900</v>
      </c>
      <c r="C5166" s="66" t="s">
        <v>17</v>
      </c>
      <c r="D5166" s="66"/>
      <c r="E5166" s="13" t="s">
        <v>25</v>
      </c>
      <c r="F5166" s="15">
        <v>0.71109999999999995</v>
      </c>
      <c r="G5166" s="16">
        <v>24.37</v>
      </c>
      <c r="H5166" s="16">
        <f>TRUNC(TRUNC(F5166,8)*G5166,2)</f>
        <v>17.32</v>
      </c>
    </row>
    <row r="5167" spans="1:8" ht="18" customHeight="1" x14ac:dyDescent="0.25">
      <c r="A5167" s="8"/>
      <c r="B5167" s="8"/>
      <c r="C5167" s="8"/>
      <c r="D5167" s="8"/>
      <c r="E5167" s="8"/>
      <c r="F5167" s="67" t="s">
        <v>3875</v>
      </c>
      <c r="G5167" s="67"/>
      <c r="H5167" s="17">
        <f>SUM(H5165:H5166)</f>
        <v>75.33</v>
      </c>
    </row>
    <row r="5168" spans="1:8" ht="15" customHeight="1" x14ac:dyDescent="0.25">
      <c r="A5168" s="8"/>
      <c r="B5168" s="8"/>
      <c r="C5168" s="8"/>
      <c r="D5168" s="8"/>
      <c r="E5168" s="8"/>
      <c r="F5168" s="68" t="s">
        <v>3745</v>
      </c>
      <c r="G5168" s="68"/>
      <c r="H5168" s="4">
        <f>ROUND(SUM(H5163,H5167),2)</f>
        <v>794.47</v>
      </c>
    </row>
    <row r="5169" spans="1:8" ht="9.9499999999999993" customHeight="1" x14ac:dyDescent="0.25">
      <c r="A5169" s="8"/>
      <c r="B5169" s="8"/>
      <c r="C5169" s="8"/>
      <c r="D5169" s="8"/>
      <c r="E5169" s="8"/>
      <c r="F5169" s="62"/>
      <c r="G5169" s="62"/>
      <c r="H5169" s="62"/>
    </row>
    <row r="5170" spans="1:8" ht="20.100000000000001" customHeight="1" x14ac:dyDescent="0.25">
      <c r="A5170" s="63" t="s">
        <v>6591</v>
      </c>
      <c r="B5170" s="63"/>
      <c r="C5170" s="63"/>
      <c r="D5170" s="63"/>
      <c r="E5170" s="63"/>
      <c r="F5170" s="63"/>
      <c r="G5170" s="63"/>
      <c r="H5170" s="63"/>
    </row>
    <row r="5171" spans="1:8" ht="15" customHeight="1" x14ac:dyDescent="0.25">
      <c r="A5171" s="64" t="s">
        <v>3887</v>
      </c>
      <c r="B5171" s="64"/>
      <c r="C5171" s="65" t="s">
        <v>3</v>
      </c>
      <c r="D5171" s="65"/>
      <c r="E5171" s="12" t="s">
        <v>4</v>
      </c>
      <c r="F5171" s="12" t="s">
        <v>3725</v>
      </c>
      <c r="G5171" s="12" t="s">
        <v>3726</v>
      </c>
      <c r="H5171" s="12" t="s">
        <v>3727</v>
      </c>
    </row>
    <row r="5172" spans="1:8" ht="21" customHeight="1" x14ac:dyDescent="0.25">
      <c r="A5172" s="13" t="s">
        <v>5099</v>
      </c>
      <c r="B5172" s="14" t="s">
        <v>5100</v>
      </c>
      <c r="C5172" s="66" t="s">
        <v>17</v>
      </c>
      <c r="D5172" s="66"/>
      <c r="E5172" s="13" t="s">
        <v>61</v>
      </c>
      <c r="F5172" s="15">
        <v>3</v>
      </c>
      <c r="G5172" s="16">
        <v>3.1</v>
      </c>
      <c r="H5172" s="16">
        <f>TRUNC(TRUNC(F5172,8)*G5172,2)</f>
        <v>9.3000000000000007</v>
      </c>
    </row>
    <row r="5173" spans="1:8" ht="29.1" customHeight="1" x14ac:dyDescent="0.25">
      <c r="A5173" s="13" t="s">
        <v>4492</v>
      </c>
      <c r="B5173" s="14" t="s">
        <v>4493</v>
      </c>
      <c r="C5173" s="66" t="s">
        <v>17</v>
      </c>
      <c r="D5173" s="66"/>
      <c r="E5173" s="13" t="s">
        <v>61</v>
      </c>
      <c r="F5173" s="15">
        <v>0.17249999999999999</v>
      </c>
      <c r="G5173" s="16">
        <v>26.04</v>
      </c>
      <c r="H5173" s="16">
        <f>TRUNC(TRUNC(F5173,8)*G5173,2)</f>
        <v>4.49</v>
      </c>
    </row>
    <row r="5174" spans="1:8" ht="21" customHeight="1" x14ac:dyDescent="0.25">
      <c r="A5174" s="13" t="s">
        <v>6592</v>
      </c>
      <c r="B5174" s="14" t="s">
        <v>6593</v>
      </c>
      <c r="C5174" s="66" t="s">
        <v>17</v>
      </c>
      <c r="D5174" s="66"/>
      <c r="E5174" s="13" t="s">
        <v>61</v>
      </c>
      <c r="F5174" s="15">
        <v>1</v>
      </c>
      <c r="G5174" s="16">
        <v>14.13</v>
      </c>
      <c r="H5174" s="16">
        <f>TRUNC(TRUNC(F5174,8)*G5174,2)</f>
        <v>14.13</v>
      </c>
    </row>
    <row r="5175" spans="1:8" ht="15" customHeight="1" x14ac:dyDescent="0.25">
      <c r="A5175" s="8"/>
      <c r="B5175" s="8"/>
      <c r="C5175" s="8"/>
      <c r="D5175" s="8"/>
      <c r="E5175" s="8"/>
      <c r="F5175" s="67" t="s">
        <v>3896</v>
      </c>
      <c r="G5175" s="67"/>
      <c r="H5175" s="17">
        <f>SUM(H5172:H5174)</f>
        <v>27.92</v>
      </c>
    </row>
    <row r="5176" spans="1:8" ht="15" customHeight="1" x14ac:dyDescent="0.25">
      <c r="A5176" s="64" t="s">
        <v>3872</v>
      </c>
      <c r="B5176" s="64"/>
      <c r="C5176" s="65" t="s">
        <v>3</v>
      </c>
      <c r="D5176" s="65"/>
      <c r="E5176" s="12" t="s">
        <v>4</v>
      </c>
      <c r="F5176" s="12" t="s">
        <v>3725</v>
      </c>
      <c r="G5176" s="12" t="s">
        <v>3726</v>
      </c>
      <c r="H5176" s="12" t="s">
        <v>3727</v>
      </c>
    </row>
    <row r="5177" spans="1:8" ht="21" customHeight="1" x14ac:dyDescent="0.25">
      <c r="A5177" s="13" t="s">
        <v>3936</v>
      </c>
      <c r="B5177" s="14" t="s">
        <v>3937</v>
      </c>
      <c r="C5177" s="66" t="s">
        <v>17</v>
      </c>
      <c r="D5177" s="66"/>
      <c r="E5177" s="13" t="s">
        <v>25</v>
      </c>
      <c r="F5177" s="15">
        <v>0.25679999999999997</v>
      </c>
      <c r="G5177" s="16">
        <v>24.57</v>
      </c>
      <c r="H5177" s="16">
        <f>TRUNC(TRUNC(F5177,8)*G5177,2)</f>
        <v>6.3</v>
      </c>
    </row>
    <row r="5178" spans="1:8" ht="21" customHeight="1" x14ac:dyDescent="0.25">
      <c r="A5178" s="13" t="s">
        <v>3938</v>
      </c>
      <c r="B5178" s="14" t="s">
        <v>3939</v>
      </c>
      <c r="C5178" s="66" t="s">
        <v>17</v>
      </c>
      <c r="D5178" s="66"/>
      <c r="E5178" s="13" t="s">
        <v>25</v>
      </c>
      <c r="F5178" s="15">
        <v>0.25679999999999997</v>
      </c>
      <c r="G5178" s="16">
        <v>32.799999999999997</v>
      </c>
      <c r="H5178" s="16">
        <f>TRUNC(TRUNC(F5178,8)*G5178,2)</f>
        <v>8.42</v>
      </c>
    </row>
    <row r="5179" spans="1:8" ht="18" customHeight="1" x14ac:dyDescent="0.25">
      <c r="A5179" s="8"/>
      <c r="B5179" s="8"/>
      <c r="C5179" s="8"/>
      <c r="D5179" s="8"/>
      <c r="E5179" s="8"/>
      <c r="F5179" s="67" t="s">
        <v>3875</v>
      </c>
      <c r="G5179" s="67"/>
      <c r="H5179" s="17">
        <f>SUM(H5177:H5178)</f>
        <v>14.719999999999999</v>
      </c>
    </row>
    <row r="5180" spans="1:8" ht="15" customHeight="1" x14ac:dyDescent="0.25">
      <c r="A5180" s="8"/>
      <c r="B5180" s="8"/>
      <c r="C5180" s="8"/>
      <c r="D5180" s="8"/>
      <c r="E5180" s="8"/>
      <c r="F5180" s="68" t="s">
        <v>3745</v>
      </c>
      <c r="G5180" s="68"/>
      <c r="H5180" s="4">
        <f>ROUND(SUM(H5175,H5179),2)</f>
        <v>42.64</v>
      </c>
    </row>
    <row r="5181" spans="1:8" ht="9.9499999999999993" customHeight="1" x14ac:dyDescent="0.25">
      <c r="A5181" s="8"/>
      <c r="B5181" s="8"/>
      <c r="C5181" s="8"/>
      <c r="D5181" s="8"/>
      <c r="E5181" s="8"/>
      <c r="F5181" s="62"/>
      <c r="G5181" s="62"/>
      <c r="H5181" s="62"/>
    </row>
    <row r="5182" spans="1:8" ht="20.100000000000001" customHeight="1" x14ac:dyDescent="0.25">
      <c r="A5182" s="63" t="s">
        <v>5115</v>
      </c>
      <c r="B5182" s="63"/>
      <c r="C5182" s="63"/>
      <c r="D5182" s="63"/>
      <c r="E5182" s="63"/>
      <c r="F5182" s="63"/>
      <c r="G5182" s="63"/>
      <c r="H5182" s="63"/>
    </row>
    <row r="5183" spans="1:8" ht="15" customHeight="1" x14ac:dyDescent="0.25">
      <c r="A5183" s="64" t="s">
        <v>3887</v>
      </c>
      <c r="B5183" s="64"/>
      <c r="C5183" s="65" t="s">
        <v>3</v>
      </c>
      <c r="D5183" s="65"/>
      <c r="E5183" s="12" t="s">
        <v>4</v>
      </c>
      <c r="F5183" s="12" t="s">
        <v>3725</v>
      </c>
      <c r="G5183" s="12" t="s">
        <v>3726</v>
      </c>
      <c r="H5183" s="12" t="s">
        <v>3727</v>
      </c>
    </row>
    <row r="5184" spans="1:8" ht="21" customHeight="1" x14ac:dyDescent="0.25">
      <c r="A5184" s="13" t="s">
        <v>5088</v>
      </c>
      <c r="B5184" s="14" t="s">
        <v>5089</v>
      </c>
      <c r="C5184" s="66" t="s">
        <v>17</v>
      </c>
      <c r="D5184" s="66"/>
      <c r="E5184" s="13" t="s">
        <v>61</v>
      </c>
      <c r="F5184" s="15">
        <v>3</v>
      </c>
      <c r="G5184" s="16">
        <v>1.75</v>
      </c>
      <c r="H5184" s="16">
        <f>TRUNC(TRUNC(F5184,8)*G5184,2)</f>
        <v>5.25</v>
      </c>
    </row>
    <row r="5185" spans="1:8" ht="29.1" customHeight="1" x14ac:dyDescent="0.25">
      <c r="A5185" s="13" t="s">
        <v>4492</v>
      </c>
      <c r="B5185" s="14" t="s">
        <v>4493</v>
      </c>
      <c r="C5185" s="66" t="s">
        <v>17</v>
      </c>
      <c r="D5185" s="66"/>
      <c r="E5185" s="13" t="s">
        <v>61</v>
      </c>
      <c r="F5185" s="15">
        <v>7.4999999999999997E-2</v>
      </c>
      <c r="G5185" s="16">
        <v>26.04</v>
      </c>
      <c r="H5185" s="16">
        <f>TRUNC(TRUNC(F5185,8)*G5185,2)</f>
        <v>1.95</v>
      </c>
    </row>
    <row r="5186" spans="1:8" ht="21" customHeight="1" x14ac:dyDescent="0.25">
      <c r="A5186" s="13" t="s">
        <v>5116</v>
      </c>
      <c r="B5186" s="14" t="s">
        <v>5117</v>
      </c>
      <c r="C5186" s="66" t="s">
        <v>17</v>
      </c>
      <c r="D5186" s="66"/>
      <c r="E5186" s="13" t="s">
        <v>61</v>
      </c>
      <c r="F5186" s="15">
        <v>1</v>
      </c>
      <c r="G5186" s="16">
        <v>6.64</v>
      </c>
      <c r="H5186" s="16">
        <f>TRUNC(TRUNC(F5186,8)*G5186,2)</f>
        <v>6.64</v>
      </c>
    </row>
    <row r="5187" spans="1:8" ht="15" customHeight="1" x14ac:dyDescent="0.25">
      <c r="A5187" s="8"/>
      <c r="B5187" s="8"/>
      <c r="C5187" s="8"/>
      <c r="D5187" s="8"/>
      <c r="E5187" s="8"/>
      <c r="F5187" s="67" t="s">
        <v>3896</v>
      </c>
      <c r="G5187" s="67"/>
      <c r="H5187" s="17">
        <f>SUM(H5184:H5186)</f>
        <v>13.84</v>
      </c>
    </row>
    <row r="5188" spans="1:8" ht="15" customHeight="1" x14ac:dyDescent="0.25">
      <c r="A5188" s="64" t="s">
        <v>3872</v>
      </c>
      <c r="B5188" s="64"/>
      <c r="C5188" s="65" t="s">
        <v>3</v>
      </c>
      <c r="D5188" s="65"/>
      <c r="E5188" s="12" t="s">
        <v>4</v>
      </c>
      <c r="F5188" s="12" t="s">
        <v>3725</v>
      </c>
      <c r="G5188" s="12" t="s">
        <v>3726</v>
      </c>
      <c r="H5188" s="12" t="s">
        <v>3727</v>
      </c>
    </row>
    <row r="5189" spans="1:8" ht="21" customHeight="1" x14ac:dyDescent="0.25">
      <c r="A5189" s="13" t="s">
        <v>3936</v>
      </c>
      <c r="B5189" s="14" t="s">
        <v>3937</v>
      </c>
      <c r="C5189" s="66" t="s">
        <v>17</v>
      </c>
      <c r="D5189" s="66"/>
      <c r="E5189" s="13" t="s">
        <v>25</v>
      </c>
      <c r="F5189" s="15">
        <v>0.18390000000000001</v>
      </c>
      <c r="G5189" s="16">
        <v>24.57</v>
      </c>
      <c r="H5189" s="16">
        <f>TRUNC(TRUNC(F5189,8)*G5189,2)</f>
        <v>4.51</v>
      </c>
    </row>
    <row r="5190" spans="1:8" ht="21" customHeight="1" x14ac:dyDescent="0.25">
      <c r="A5190" s="13" t="s">
        <v>3938</v>
      </c>
      <c r="B5190" s="14" t="s">
        <v>3939</v>
      </c>
      <c r="C5190" s="66" t="s">
        <v>17</v>
      </c>
      <c r="D5190" s="66"/>
      <c r="E5190" s="13" t="s">
        <v>25</v>
      </c>
      <c r="F5190" s="15">
        <v>0.18390000000000001</v>
      </c>
      <c r="G5190" s="16">
        <v>32.799999999999997</v>
      </c>
      <c r="H5190" s="16">
        <f>TRUNC(TRUNC(F5190,8)*G5190,2)</f>
        <v>6.03</v>
      </c>
    </row>
    <row r="5191" spans="1:8" ht="18" customHeight="1" x14ac:dyDescent="0.25">
      <c r="A5191" s="8"/>
      <c r="B5191" s="8"/>
      <c r="C5191" s="8"/>
      <c r="D5191" s="8"/>
      <c r="E5191" s="8"/>
      <c r="F5191" s="67" t="s">
        <v>3875</v>
      </c>
      <c r="G5191" s="67"/>
      <c r="H5191" s="17">
        <f>SUM(H5189:H5190)</f>
        <v>10.54</v>
      </c>
    </row>
    <row r="5192" spans="1:8" ht="15" customHeight="1" x14ac:dyDescent="0.25">
      <c r="A5192" s="8"/>
      <c r="B5192" s="8"/>
      <c r="C5192" s="8"/>
      <c r="D5192" s="8"/>
      <c r="E5192" s="8"/>
      <c r="F5192" s="68" t="s">
        <v>3745</v>
      </c>
      <c r="G5192" s="68"/>
      <c r="H5192" s="4">
        <f>ROUND(SUM(H5187,H5191),2)</f>
        <v>24.38</v>
      </c>
    </row>
    <row r="5193" spans="1:8" ht="9.9499999999999993" customHeight="1" x14ac:dyDescent="0.25">
      <c r="A5193" s="8"/>
      <c r="B5193" s="8"/>
      <c r="C5193" s="8"/>
      <c r="D5193" s="8"/>
      <c r="E5193" s="8"/>
      <c r="F5193" s="62"/>
      <c r="G5193" s="62"/>
      <c r="H5193" s="62"/>
    </row>
    <row r="5194" spans="1:8" ht="20.100000000000001" customHeight="1" x14ac:dyDescent="0.25">
      <c r="A5194" s="63" t="s">
        <v>7941</v>
      </c>
      <c r="B5194" s="63"/>
      <c r="C5194" s="63"/>
      <c r="D5194" s="63"/>
      <c r="E5194" s="63"/>
      <c r="F5194" s="63"/>
      <c r="G5194" s="63"/>
      <c r="H5194" s="63"/>
    </row>
    <row r="5195" spans="1:8" ht="15" customHeight="1" x14ac:dyDescent="0.25">
      <c r="A5195" s="64" t="s">
        <v>3724</v>
      </c>
      <c r="B5195" s="64"/>
      <c r="C5195" s="65" t="s">
        <v>3</v>
      </c>
      <c r="D5195" s="65"/>
      <c r="E5195" s="12" t="s">
        <v>4</v>
      </c>
      <c r="F5195" s="12" t="s">
        <v>3725</v>
      </c>
      <c r="G5195" s="12" t="s">
        <v>3726</v>
      </c>
      <c r="H5195" s="12" t="s">
        <v>3727</v>
      </c>
    </row>
    <row r="5196" spans="1:8" ht="21" customHeight="1" x14ac:dyDescent="0.25">
      <c r="A5196" s="13" t="s">
        <v>3798</v>
      </c>
      <c r="B5196" s="14" t="s">
        <v>3799</v>
      </c>
      <c r="C5196" s="66" t="s">
        <v>17</v>
      </c>
      <c r="D5196" s="66"/>
      <c r="E5196" s="13" t="s">
        <v>25</v>
      </c>
      <c r="F5196" s="15">
        <v>1</v>
      </c>
      <c r="G5196" s="16">
        <v>4.5199999999999996</v>
      </c>
      <c r="H5196" s="16">
        <f t="shared" ref="H5196:H5201" si="51">TRUNC(TRUNC(F5196,8)*G5196,2)</f>
        <v>4.5199999999999996</v>
      </c>
    </row>
    <row r="5197" spans="1:8" ht="21" customHeight="1" x14ac:dyDescent="0.25">
      <c r="A5197" s="13" t="s">
        <v>6668</v>
      </c>
      <c r="B5197" s="14" t="s">
        <v>6669</v>
      </c>
      <c r="C5197" s="66" t="s">
        <v>17</v>
      </c>
      <c r="D5197" s="66"/>
      <c r="E5197" s="13" t="s">
        <v>25</v>
      </c>
      <c r="F5197" s="15">
        <v>1</v>
      </c>
      <c r="G5197" s="16">
        <v>1.43</v>
      </c>
      <c r="H5197" s="16">
        <f t="shared" si="51"/>
        <v>1.43</v>
      </c>
    </row>
    <row r="5198" spans="1:8" ht="21" customHeight="1" x14ac:dyDescent="0.25">
      <c r="A5198" s="13" t="s">
        <v>3754</v>
      </c>
      <c r="B5198" s="14" t="s">
        <v>3755</v>
      </c>
      <c r="C5198" s="66" t="s">
        <v>17</v>
      </c>
      <c r="D5198" s="66"/>
      <c r="E5198" s="13" t="s">
        <v>25</v>
      </c>
      <c r="F5198" s="15">
        <v>1</v>
      </c>
      <c r="G5198" s="16">
        <v>1.43</v>
      </c>
      <c r="H5198" s="16">
        <f t="shared" si="51"/>
        <v>1.43</v>
      </c>
    </row>
    <row r="5199" spans="1:8" ht="29.1" customHeight="1" x14ac:dyDescent="0.25">
      <c r="A5199" s="13" t="s">
        <v>6670</v>
      </c>
      <c r="B5199" s="14" t="s">
        <v>6671</v>
      </c>
      <c r="C5199" s="66" t="s">
        <v>17</v>
      </c>
      <c r="D5199" s="66"/>
      <c r="E5199" s="13" t="s">
        <v>25</v>
      </c>
      <c r="F5199" s="15">
        <v>1</v>
      </c>
      <c r="G5199" s="16">
        <v>0.44</v>
      </c>
      <c r="H5199" s="16">
        <f t="shared" si="51"/>
        <v>0.44</v>
      </c>
    </row>
    <row r="5200" spans="1:8" ht="21" customHeight="1" x14ac:dyDescent="0.25">
      <c r="A5200" s="13" t="s">
        <v>3758</v>
      </c>
      <c r="B5200" s="14" t="s">
        <v>3759</v>
      </c>
      <c r="C5200" s="66" t="s">
        <v>17</v>
      </c>
      <c r="D5200" s="66"/>
      <c r="E5200" s="13" t="s">
        <v>25</v>
      </c>
      <c r="F5200" s="15">
        <v>1</v>
      </c>
      <c r="G5200" s="16">
        <v>0.08</v>
      </c>
      <c r="H5200" s="16">
        <f t="shared" si="51"/>
        <v>0.08</v>
      </c>
    </row>
    <row r="5201" spans="1:8" ht="21" customHeight="1" x14ac:dyDescent="0.25">
      <c r="A5201" s="13" t="s">
        <v>3804</v>
      </c>
      <c r="B5201" s="14" t="s">
        <v>3805</v>
      </c>
      <c r="C5201" s="66" t="s">
        <v>17</v>
      </c>
      <c r="D5201" s="66"/>
      <c r="E5201" s="13" t="s">
        <v>25</v>
      </c>
      <c r="F5201" s="15">
        <v>1</v>
      </c>
      <c r="G5201" s="16">
        <v>0.85</v>
      </c>
      <c r="H5201" s="16">
        <f t="shared" si="51"/>
        <v>0.85</v>
      </c>
    </row>
    <row r="5202" spans="1:8" ht="15" customHeight="1" x14ac:dyDescent="0.25">
      <c r="A5202" s="8"/>
      <c r="B5202" s="8"/>
      <c r="C5202" s="8"/>
      <c r="D5202" s="8"/>
      <c r="E5202" s="8"/>
      <c r="F5202" s="67" t="s">
        <v>3736</v>
      </c>
      <c r="G5202" s="67"/>
      <c r="H5202" s="17">
        <f>SUM(H5196:H5201)</f>
        <v>8.75</v>
      </c>
    </row>
    <row r="5203" spans="1:8" ht="15" customHeight="1" x14ac:dyDescent="0.25">
      <c r="A5203" s="64" t="s">
        <v>3737</v>
      </c>
      <c r="B5203" s="64"/>
      <c r="C5203" s="65" t="s">
        <v>3</v>
      </c>
      <c r="D5203" s="65"/>
      <c r="E5203" s="12" t="s">
        <v>4</v>
      </c>
      <c r="F5203" s="12" t="s">
        <v>3725</v>
      </c>
      <c r="G5203" s="12" t="s">
        <v>3726</v>
      </c>
      <c r="H5203" s="12" t="s">
        <v>3727</v>
      </c>
    </row>
    <row r="5204" spans="1:8" ht="15" customHeight="1" x14ac:dyDescent="0.25">
      <c r="A5204" s="13" t="s">
        <v>7224</v>
      </c>
      <c r="B5204" s="14" t="s">
        <v>7225</v>
      </c>
      <c r="C5204" s="66" t="s">
        <v>17</v>
      </c>
      <c r="D5204" s="66"/>
      <c r="E5204" s="13" t="s">
        <v>25</v>
      </c>
      <c r="F5204" s="15">
        <v>1</v>
      </c>
      <c r="G5204" s="16">
        <v>23.75</v>
      </c>
      <c r="H5204" s="16">
        <f>TRUNC(TRUNC(F5204,8)*G5204,2)</f>
        <v>23.75</v>
      </c>
    </row>
    <row r="5205" spans="1:8" ht="15" customHeight="1" x14ac:dyDescent="0.25">
      <c r="A5205" s="8"/>
      <c r="B5205" s="8"/>
      <c r="C5205" s="8"/>
      <c r="D5205" s="8"/>
      <c r="E5205" s="8"/>
      <c r="F5205" s="67" t="s">
        <v>3740</v>
      </c>
      <c r="G5205" s="67"/>
      <c r="H5205" s="17">
        <f>SUM(H5204:H5204)</f>
        <v>23.75</v>
      </c>
    </row>
    <row r="5206" spans="1:8" ht="15" customHeight="1" x14ac:dyDescent="0.25">
      <c r="A5206" s="64" t="s">
        <v>3741</v>
      </c>
      <c r="B5206" s="64"/>
      <c r="C5206" s="65" t="s">
        <v>3</v>
      </c>
      <c r="D5206" s="65"/>
      <c r="E5206" s="12" t="s">
        <v>4</v>
      </c>
      <c r="F5206" s="12" t="s">
        <v>3725</v>
      </c>
      <c r="G5206" s="12" t="s">
        <v>3726</v>
      </c>
      <c r="H5206" s="12" t="s">
        <v>3727</v>
      </c>
    </row>
    <row r="5207" spans="1:8" ht="21" customHeight="1" x14ac:dyDescent="0.25">
      <c r="A5207" s="13" t="s">
        <v>7942</v>
      </c>
      <c r="B5207" s="14" t="s">
        <v>7943</v>
      </c>
      <c r="C5207" s="66" t="s">
        <v>17</v>
      </c>
      <c r="D5207" s="66"/>
      <c r="E5207" s="13" t="s">
        <v>25</v>
      </c>
      <c r="F5207" s="15">
        <v>1</v>
      </c>
      <c r="G5207" s="16">
        <v>0.27</v>
      </c>
      <c r="H5207" s="16">
        <f>TRUNC(TRUNC(F5207,8)*G5207,2)</f>
        <v>0.27</v>
      </c>
    </row>
    <row r="5208" spans="1:8" ht="15" customHeight="1" x14ac:dyDescent="0.25">
      <c r="A5208" s="8"/>
      <c r="B5208" s="8"/>
      <c r="C5208" s="8"/>
      <c r="D5208" s="8"/>
      <c r="E5208" s="8"/>
      <c r="F5208" s="67" t="s">
        <v>3744</v>
      </c>
      <c r="G5208" s="67"/>
      <c r="H5208" s="17">
        <f>SUM(H5207:H5207)</f>
        <v>0.27</v>
      </c>
    </row>
    <row r="5209" spans="1:8" ht="15" customHeight="1" x14ac:dyDescent="0.25">
      <c r="A5209" s="8"/>
      <c r="B5209" s="8"/>
      <c r="C5209" s="8"/>
      <c r="D5209" s="8"/>
      <c r="E5209" s="8"/>
      <c r="F5209" s="68" t="s">
        <v>3745</v>
      </c>
      <c r="G5209" s="68"/>
      <c r="H5209" s="4">
        <f>ROUND(SUM(H5202,H5205,H5208),2)</f>
        <v>32.770000000000003</v>
      </c>
    </row>
    <row r="5210" spans="1:8" ht="9.9499999999999993" customHeight="1" x14ac:dyDescent="0.25">
      <c r="A5210" s="8"/>
      <c r="B5210" s="8"/>
      <c r="C5210" s="8"/>
      <c r="D5210" s="8"/>
      <c r="E5210" s="8"/>
      <c r="F5210" s="62"/>
      <c r="G5210" s="62"/>
      <c r="H5210" s="62"/>
    </row>
    <row r="5211" spans="1:8" ht="20.100000000000001" customHeight="1" x14ac:dyDescent="0.25">
      <c r="A5211" s="63" t="s">
        <v>7944</v>
      </c>
      <c r="B5211" s="63"/>
      <c r="C5211" s="63"/>
      <c r="D5211" s="63"/>
      <c r="E5211" s="63"/>
      <c r="F5211" s="63"/>
      <c r="G5211" s="63"/>
      <c r="H5211" s="63"/>
    </row>
    <row r="5212" spans="1:8" ht="15" customHeight="1" x14ac:dyDescent="0.25">
      <c r="A5212" s="64" t="s">
        <v>3865</v>
      </c>
      <c r="B5212" s="64"/>
      <c r="C5212" s="65" t="s">
        <v>3</v>
      </c>
      <c r="D5212" s="65"/>
      <c r="E5212" s="12" t="s">
        <v>4</v>
      </c>
      <c r="F5212" s="12" t="s">
        <v>3725</v>
      </c>
      <c r="G5212" s="12" t="s">
        <v>3726</v>
      </c>
      <c r="H5212" s="12" t="s">
        <v>3727</v>
      </c>
    </row>
    <row r="5213" spans="1:8" ht="29.1" customHeight="1" x14ac:dyDescent="0.25">
      <c r="A5213" s="13" t="s">
        <v>4913</v>
      </c>
      <c r="B5213" s="14" t="s">
        <v>4914</v>
      </c>
      <c r="C5213" s="66" t="s">
        <v>17</v>
      </c>
      <c r="D5213" s="66"/>
      <c r="E5213" s="13" t="s">
        <v>3868</v>
      </c>
      <c r="F5213" s="15">
        <v>7.3000000000000001E-3</v>
      </c>
      <c r="G5213" s="16">
        <v>37.86</v>
      </c>
      <c r="H5213" s="16">
        <f>TRUNC(TRUNC(F5213,8)*G5213,2)</f>
        <v>0.27</v>
      </c>
    </row>
    <row r="5214" spans="1:8" ht="29.1" customHeight="1" x14ac:dyDescent="0.25">
      <c r="A5214" s="13" t="s">
        <v>4915</v>
      </c>
      <c r="B5214" s="14" t="s">
        <v>4916</v>
      </c>
      <c r="C5214" s="66" t="s">
        <v>17</v>
      </c>
      <c r="D5214" s="66"/>
      <c r="E5214" s="13" t="s">
        <v>3829</v>
      </c>
      <c r="F5214" s="15">
        <v>5.3E-3</v>
      </c>
      <c r="G5214" s="16">
        <v>39.049999999999997</v>
      </c>
      <c r="H5214" s="16">
        <f>TRUNC(TRUNC(F5214,8)*G5214,2)</f>
        <v>0.2</v>
      </c>
    </row>
    <row r="5215" spans="1:8" ht="18" customHeight="1" x14ac:dyDescent="0.25">
      <c r="A5215" s="8"/>
      <c r="B5215" s="8"/>
      <c r="C5215" s="8"/>
      <c r="D5215" s="8"/>
      <c r="E5215" s="8"/>
      <c r="F5215" s="67" t="s">
        <v>3871</v>
      </c>
      <c r="G5215" s="67"/>
      <c r="H5215" s="17">
        <f>SUM(H5213:H5214)</f>
        <v>0.47000000000000003</v>
      </c>
    </row>
    <row r="5216" spans="1:8" ht="15" customHeight="1" x14ac:dyDescent="0.25">
      <c r="A5216" s="64" t="s">
        <v>3887</v>
      </c>
      <c r="B5216" s="64"/>
      <c r="C5216" s="65" t="s">
        <v>3</v>
      </c>
      <c r="D5216" s="65"/>
      <c r="E5216" s="12" t="s">
        <v>4</v>
      </c>
      <c r="F5216" s="12" t="s">
        <v>3725</v>
      </c>
      <c r="G5216" s="12" t="s">
        <v>3726</v>
      </c>
      <c r="H5216" s="12" t="s">
        <v>3727</v>
      </c>
    </row>
    <row r="5217" spans="1:8" ht="29.1" customHeight="1" x14ac:dyDescent="0.25">
      <c r="A5217" s="13" t="s">
        <v>7945</v>
      </c>
      <c r="B5217" s="14" t="s">
        <v>7946</v>
      </c>
      <c r="C5217" s="66" t="s">
        <v>17</v>
      </c>
      <c r="D5217" s="66"/>
      <c r="E5217" s="13" t="s">
        <v>3412</v>
      </c>
      <c r="F5217" s="15">
        <v>1.26</v>
      </c>
      <c r="G5217" s="16">
        <v>0.24</v>
      </c>
      <c r="H5217" s="16">
        <f>TRUNC(TRUNC(F5217,8)*G5217,2)</f>
        <v>0.3</v>
      </c>
    </row>
    <row r="5218" spans="1:8" ht="29.1" customHeight="1" x14ac:dyDescent="0.25">
      <c r="A5218" s="13" t="s">
        <v>7947</v>
      </c>
      <c r="B5218" s="14" t="s">
        <v>7948</v>
      </c>
      <c r="C5218" s="66" t="s">
        <v>17</v>
      </c>
      <c r="D5218" s="66"/>
      <c r="E5218" s="13" t="s">
        <v>61</v>
      </c>
      <c r="F5218" s="15">
        <v>1.26</v>
      </c>
      <c r="G5218" s="16">
        <v>3.71</v>
      </c>
      <c r="H5218" s="16">
        <f>TRUNC(TRUNC(F5218,8)*G5218,2)</f>
        <v>4.67</v>
      </c>
    </row>
    <row r="5219" spans="1:8" ht="21" customHeight="1" x14ac:dyDescent="0.25">
      <c r="A5219" s="13" t="s">
        <v>7949</v>
      </c>
      <c r="B5219" s="14" t="s">
        <v>7950</v>
      </c>
      <c r="C5219" s="66" t="s">
        <v>17</v>
      </c>
      <c r="D5219" s="66"/>
      <c r="E5219" s="13" t="s">
        <v>72</v>
      </c>
      <c r="F5219" s="15">
        <v>1.357</v>
      </c>
      <c r="G5219" s="16">
        <v>27.87</v>
      </c>
      <c r="H5219" s="16">
        <f>TRUNC(TRUNC(F5219,8)*G5219,2)</f>
        <v>37.81</v>
      </c>
    </row>
    <row r="5220" spans="1:8" ht="15" customHeight="1" x14ac:dyDescent="0.25">
      <c r="A5220" s="8"/>
      <c r="B5220" s="8"/>
      <c r="C5220" s="8"/>
      <c r="D5220" s="8"/>
      <c r="E5220" s="8"/>
      <c r="F5220" s="67" t="s">
        <v>3896</v>
      </c>
      <c r="G5220" s="67"/>
      <c r="H5220" s="17">
        <f>SUM(H5217:H5219)</f>
        <v>42.78</v>
      </c>
    </row>
    <row r="5221" spans="1:8" ht="15" customHeight="1" x14ac:dyDescent="0.25">
      <c r="A5221" s="64" t="s">
        <v>3872</v>
      </c>
      <c r="B5221" s="64"/>
      <c r="C5221" s="65" t="s">
        <v>3</v>
      </c>
      <c r="D5221" s="65"/>
      <c r="E5221" s="12" t="s">
        <v>4</v>
      </c>
      <c r="F5221" s="12" t="s">
        <v>3725</v>
      </c>
      <c r="G5221" s="12" t="s">
        <v>3726</v>
      </c>
      <c r="H5221" s="12" t="s">
        <v>3727</v>
      </c>
    </row>
    <row r="5222" spans="1:8" ht="15" customHeight="1" x14ac:dyDescent="0.25">
      <c r="A5222" s="13" t="s">
        <v>3899</v>
      </c>
      <c r="B5222" s="14" t="s">
        <v>3900</v>
      </c>
      <c r="C5222" s="66" t="s">
        <v>17</v>
      </c>
      <c r="D5222" s="66"/>
      <c r="E5222" s="13" t="s">
        <v>25</v>
      </c>
      <c r="F5222" s="15">
        <v>0.16600000000000001</v>
      </c>
      <c r="G5222" s="16">
        <v>24.37</v>
      </c>
      <c r="H5222" s="16">
        <f>TRUNC(TRUNC(F5222,8)*G5222,2)</f>
        <v>4.04</v>
      </c>
    </row>
    <row r="5223" spans="1:8" ht="15" customHeight="1" x14ac:dyDescent="0.25">
      <c r="A5223" s="13" t="s">
        <v>4932</v>
      </c>
      <c r="B5223" s="14" t="s">
        <v>4933</v>
      </c>
      <c r="C5223" s="66" t="s">
        <v>17</v>
      </c>
      <c r="D5223" s="66"/>
      <c r="E5223" s="13" t="s">
        <v>25</v>
      </c>
      <c r="F5223" s="15">
        <v>0.128</v>
      </c>
      <c r="G5223" s="16">
        <v>32.770000000000003</v>
      </c>
      <c r="H5223" s="16">
        <f>TRUNC(TRUNC(F5223,8)*G5223,2)</f>
        <v>4.1900000000000004</v>
      </c>
    </row>
    <row r="5224" spans="1:8" ht="18" customHeight="1" x14ac:dyDescent="0.25">
      <c r="A5224" s="8"/>
      <c r="B5224" s="8"/>
      <c r="C5224" s="8"/>
      <c r="D5224" s="8"/>
      <c r="E5224" s="8"/>
      <c r="F5224" s="67" t="s">
        <v>3875</v>
      </c>
      <c r="G5224" s="67"/>
      <c r="H5224" s="17">
        <f>SUM(H5222:H5223)</f>
        <v>8.23</v>
      </c>
    </row>
    <row r="5225" spans="1:8" ht="15" customHeight="1" x14ac:dyDescent="0.25">
      <c r="A5225" s="8"/>
      <c r="B5225" s="8"/>
      <c r="C5225" s="8"/>
      <c r="D5225" s="8"/>
      <c r="E5225" s="8"/>
      <c r="F5225" s="68" t="s">
        <v>3745</v>
      </c>
      <c r="G5225" s="68"/>
      <c r="H5225" s="4">
        <f>ROUND(SUM(H5215,H5220,H5224),2)</f>
        <v>51.48</v>
      </c>
    </row>
    <row r="5226" spans="1:8" ht="9.9499999999999993" customHeight="1" x14ac:dyDescent="0.25">
      <c r="A5226" s="8"/>
      <c r="B5226" s="8"/>
      <c r="C5226" s="8"/>
      <c r="D5226" s="8"/>
      <c r="E5226" s="8"/>
      <c r="F5226" s="62"/>
      <c r="G5226" s="62"/>
      <c r="H5226" s="62"/>
    </row>
    <row r="5227" spans="1:8" ht="20.100000000000001" customHeight="1" x14ac:dyDescent="0.25">
      <c r="A5227" s="63" t="s">
        <v>7951</v>
      </c>
      <c r="B5227" s="63"/>
      <c r="C5227" s="63"/>
      <c r="D5227" s="63"/>
      <c r="E5227" s="63"/>
      <c r="F5227" s="63"/>
      <c r="G5227" s="63"/>
      <c r="H5227" s="63"/>
    </row>
    <row r="5228" spans="1:8" ht="15" customHeight="1" x14ac:dyDescent="0.25">
      <c r="A5228" s="64" t="s">
        <v>3887</v>
      </c>
      <c r="B5228" s="64"/>
      <c r="C5228" s="65" t="s">
        <v>3</v>
      </c>
      <c r="D5228" s="65"/>
      <c r="E5228" s="12" t="s">
        <v>4</v>
      </c>
      <c r="F5228" s="12" t="s">
        <v>3725</v>
      </c>
      <c r="G5228" s="12" t="s">
        <v>3726</v>
      </c>
      <c r="H5228" s="12" t="s">
        <v>3727</v>
      </c>
    </row>
    <row r="5229" spans="1:8" ht="15" customHeight="1" x14ac:dyDescent="0.25">
      <c r="A5229" s="13" t="s">
        <v>7485</v>
      </c>
      <c r="B5229" s="14" t="s">
        <v>7486</v>
      </c>
      <c r="C5229" s="66" t="s">
        <v>17</v>
      </c>
      <c r="D5229" s="66"/>
      <c r="E5229" s="13" t="s">
        <v>61</v>
      </c>
      <c r="F5229" s="15">
        <v>1</v>
      </c>
      <c r="G5229" s="16">
        <v>5.55</v>
      </c>
      <c r="H5229" s="16">
        <f>TRUNC(TRUNC(F5229,8)*G5229,2)</f>
        <v>5.55</v>
      </c>
    </row>
    <row r="5230" spans="1:8" ht="15" customHeight="1" x14ac:dyDescent="0.25">
      <c r="A5230" s="8"/>
      <c r="B5230" s="8"/>
      <c r="C5230" s="8"/>
      <c r="D5230" s="8"/>
      <c r="E5230" s="8"/>
      <c r="F5230" s="67" t="s">
        <v>3896</v>
      </c>
      <c r="G5230" s="67"/>
      <c r="H5230" s="17">
        <f>SUM(H5229:H5229)</f>
        <v>5.55</v>
      </c>
    </row>
    <row r="5231" spans="1:8" ht="15" customHeight="1" x14ac:dyDescent="0.25">
      <c r="A5231" s="64" t="s">
        <v>3872</v>
      </c>
      <c r="B5231" s="64"/>
      <c r="C5231" s="65" t="s">
        <v>3</v>
      </c>
      <c r="D5231" s="65"/>
      <c r="E5231" s="12" t="s">
        <v>4</v>
      </c>
      <c r="F5231" s="12" t="s">
        <v>3725</v>
      </c>
      <c r="G5231" s="12" t="s">
        <v>3726</v>
      </c>
      <c r="H5231" s="12" t="s">
        <v>3727</v>
      </c>
    </row>
    <row r="5232" spans="1:8" ht="21" customHeight="1" x14ac:dyDescent="0.25">
      <c r="A5232" s="13" t="s">
        <v>4267</v>
      </c>
      <c r="B5232" s="14" t="s">
        <v>4268</v>
      </c>
      <c r="C5232" s="66" t="s">
        <v>17</v>
      </c>
      <c r="D5232" s="66"/>
      <c r="E5232" s="13" t="s">
        <v>25</v>
      </c>
      <c r="F5232" s="15">
        <v>0.51100000000000001</v>
      </c>
      <c r="G5232" s="16">
        <v>25.56</v>
      </c>
      <c r="H5232" s="16">
        <f>TRUNC(TRUNC(F5232,8)*G5232,2)</f>
        <v>13.06</v>
      </c>
    </row>
    <row r="5233" spans="1:8" ht="15" customHeight="1" x14ac:dyDescent="0.25">
      <c r="A5233" s="13" t="s">
        <v>4269</v>
      </c>
      <c r="B5233" s="14" t="s">
        <v>4270</v>
      </c>
      <c r="C5233" s="66" t="s">
        <v>17</v>
      </c>
      <c r="D5233" s="66"/>
      <c r="E5233" s="13" t="s">
        <v>25</v>
      </c>
      <c r="F5233" s="15">
        <v>0.51100000000000001</v>
      </c>
      <c r="G5233" s="16">
        <v>33.94</v>
      </c>
      <c r="H5233" s="16">
        <f>TRUNC(TRUNC(F5233,8)*G5233,2)</f>
        <v>17.34</v>
      </c>
    </row>
    <row r="5234" spans="1:8" ht="18" customHeight="1" x14ac:dyDescent="0.25">
      <c r="A5234" s="8"/>
      <c r="B5234" s="8"/>
      <c r="C5234" s="8"/>
      <c r="D5234" s="8"/>
      <c r="E5234" s="8"/>
      <c r="F5234" s="67" t="s">
        <v>3875</v>
      </c>
      <c r="G5234" s="67"/>
      <c r="H5234" s="17">
        <f>SUM(H5232:H5233)</f>
        <v>30.4</v>
      </c>
    </row>
    <row r="5235" spans="1:8" ht="15" customHeight="1" x14ac:dyDescent="0.25">
      <c r="A5235" s="8"/>
      <c r="B5235" s="8"/>
      <c r="C5235" s="8"/>
      <c r="D5235" s="8"/>
      <c r="E5235" s="8"/>
      <c r="F5235" s="68" t="s">
        <v>3745</v>
      </c>
      <c r="G5235" s="68"/>
      <c r="H5235" s="4">
        <f>ROUND(SUM(H5230,H5234),2)</f>
        <v>35.950000000000003</v>
      </c>
    </row>
    <row r="5236" spans="1:8" ht="9.9499999999999993" customHeight="1" x14ac:dyDescent="0.25">
      <c r="A5236" s="8"/>
      <c r="B5236" s="8"/>
      <c r="C5236" s="8"/>
      <c r="D5236" s="8"/>
      <c r="E5236" s="8"/>
      <c r="F5236" s="62"/>
      <c r="G5236" s="62"/>
      <c r="H5236" s="62"/>
    </row>
    <row r="5237" spans="1:8" ht="20.100000000000001" customHeight="1" x14ac:dyDescent="0.25">
      <c r="A5237" s="63" t="s">
        <v>7952</v>
      </c>
      <c r="B5237" s="63"/>
      <c r="C5237" s="63"/>
      <c r="D5237" s="63"/>
      <c r="E5237" s="63"/>
      <c r="F5237" s="63"/>
      <c r="G5237" s="63"/>
      <c r="H5237" s="63"/>
    </row>
    <row r="5238" spans="1:8" ht="15" customHeight="1" x14ac:dyDescent="0.25">
      <c r="A5238" s="64" t="s">
        <v>3741</v>
      </c>
      <c r="B5238" s="64"/>
      <c r="C5238" s="65" t="s">
        <v>3</v>
      </c>
      <c r="D5238" s="65"/>
      <c r="E5238" s="12" t="s">
        <v>4</v>
      </c>
      <c r="F5238" s="12" t="s">
        <v>3725</v>
      </c>
      <c r="G5238" s="12" t="s">
        <v>3726</v>
      </c>
      <c r="H5238" s="12" t="s">
        <v>3727</v>
      </c>
    </row>
    <row r="5239" spans="1:8" ht="29.1" customHeight="1" x14ac:dyDescent="0.25">
      <c r="A5239" s="13" t="s">
        <v>4984</v>
      </c>
      <c r="B5239" s="14" t="s">
        <v>4985</v>
      </c>
      <c r="C5239" s="66" t="s">
        <v>17</v>
      </c>
      <c r="D5239" s="66"/>
      <c r="E5239" s="13" t="s">
        <v>61</v>
      </c>
      <c r="F5239" s="15">
        <v>1</v>
      </c>
      <c r="G5239" s="16">
        <v>10.75</v>
      </c>
      <c r="H5239" s="16">
        <f>TRUNC(TRUNC(F5239,8)*G5239,2)</f>
        <v>10.75</v>
      </c>
    </row>
    <row r="5240" spans="1:8" ht="29.1" customHeight="1" x14ac:dyDescent="0.25">
      <c r="A5240" s="13" t="s">
        <v>4980</v>
      </c>
      <c r="B5240" s="14" t="s">
        <v>4981</v>
      </c>
      <c r="C5240" s="66" t="s">
        <v>17</v>
      </c>
      <c r="D5240" s="66"/>
      <c r="E5240" s="13" t="s">
        <v>61</v>
      </c>
      <c r="F5240" s="15">
        <v>1</v>
      </c>
      <c r="G5240" s="16">
        <v>19.940000000000001</v>
      </c>
      <c r="H5240" s="16">
        <f>TRUNC(TRUNC(F5240,8)*G5240,2)</f>
        <v>19.940000000000001</v>
      </c>
    </row>
    <row r="5241" spans="1:8" ht="15" customHeight="1" x14ac:dyDescent="0.25">
      <c r="A5241" s="8"/>
      <c r="B5241" s="8"/>
      <c r="C5241" s="8"/>
      <c r="D5241" s="8"/>
      <c r="E5241" s="8"/>
      <c r="F5241" s="67" t="s">
        <v>3744</v>
      </c>
      <c r="G5241" s="67"/>
      <c r="H5241" s="17">
        <f>SUM(H5239:H5240)</f>
        <v>30.69</v>
      </c>
    </row>
    <row r="5242" spans="1:8" ht="15" customHeight="1" x14ac:dyDescent="0.25">
      <c r="A5242" s="8"/>
      <c r="B5242" s="8"/>
      <c r="C5242" s="8"/>
      <c r="D5242" s="8"/>
      <c r="E5242" s="8"/>
      <c r="F5242" s="68" t="s">
        <v>3745</v>
      </c>
      <c r="G5242" s="68"/>
      <c r="H5242" s="4">
        <f>ROUND(SUM(H5241),2)</f>
        <v>30.69</v>
      </c>
    </row>
    <row r="5243" spans="1:8" ht="9.9499999999999993" customHeight="1" x14ac:dyDescent="0.25">
      <c r="A5243" s="8"/>
      <c r="B5243" s="8"/>
      <c r="C5243" s="8"/>
      <c r="D5243" s="8"/>
      <c r="E5243" s="8"/>
      <c r="F5243" s="62"/>
      <c r="G5243" s="62"/>
      <c r="H5243" s="62"/>
    </row>
    <row r="5244" spans="1:8" ht="20.100000000000001" customHeight="1" x14ac:dyDescent="0.25">
      <c r="A5244" s="63" t="s">
        <v>7953</v>
      </c>
      <c r="B5244" s="63"/>
      <c r="C5244" s="63"/>
      <c r="D5244" s="63"/>
      <c r="E5244" s="63"/>
      <c r="F5244" s="63"/>
      <c r="G5244" s="63"/>
      <c r="H5244" s="63"/>
    </row>
    <row r="5245" spans="1:8" ht="15" customHeight="1" x14ac:dyDescent="0.25">
      <c r="A5245" s="64" t="s">
        <v>3887</v>
      </c>
      <c r="B5245" s="64"/>
      <c r="C5245" s="65" t="s">
        <v>3</v>
      </c>
      <c r="D5245" s="65"/>
      <c r="E5245" s="12" t="s">
        <v>4</v>
      </c>
      <c r="F5245" s="12" t="s">
        <v>3725</v>
      </c>
      <c r="G5245" s="12" t="s">
        <v>3726</v>
      </c>
      <c r="H5245" s="12" t="s">
        <v>3727</v>
      </c>
    </row>
    <row r="5246" spans="1:8" ht="15" customHeight="1" x14ac:dyDescent="0.25">
      <c r="A5246" s="13" t="s">
        <v>7485</v>
      </c>
      <c r="B5246" s="14" t="s">
        <v>7486</v>
      </c>
      <c r="C5246" s="66" t="s">
        <v>17</v>
      </c>
      <c r="D5246" s="66"/>
      <c r="E5246" s="13" t="s">
        <v>61</v>
      </c>
      <c r="F5246" s="15">
        <v>1</v>
      </c>
      <c r="G5246" s="16">
        <v>5.55</v>
      </c>
      <c r="H5246" s="16">
        <f>TRUNC(TRUNC(F5246,8)*G5246,2)</f>
        <v>5.55</v>
      </c>
    </row>
    <row r="5247" spans="1:8" ht="15" customHeight="1" x14ac:dyDescent="0.25">
      <c r="A5247" s="8"/>
      <c r="B5247" s="8"/>
      <c r="C5247" s="8"/>
      <c r="D5247" s="8"/>
      <c r="E5247" s="8"/>
      <c r="F5247" s="67" t="s">
        <v>3896</v>
      </c>
      <c r="G5247" s="67"/>
      <c r="H5247" s="17">
        <f>SUM(H5246:H5246)</f>
        <v>5.55</v>
      </c>
    </row>
    <row r="5248" spans="1:8" ht="15" customHeight="1" x14ac:dyDescent="0.25">
      <c r="A5248" s="64" t="s">
        <v>3872</v>
      </c>
      <c r="B5248" s="64"/>
      <c r="C5248" s="65" t="s">
        <v>3</v>
      </c>
      <c r="D5248" s="65"/>
      <c r="E5248" s="12" t="s">
        <v>4</v>
      </c>
      <c r="F5248" s="12" t="s">
        <v>3725</v>
      </c>
      <c r="G5248" s="12" t="s">
        <v>3726</v>
      </c>
      <c r="H5248" s="12" t="s">
        <v>3727</v>
      </c>
    </row>
    <row r="5249" spans="1:8" ht="21" customHeight="1" x14ac:dyDescent="0.25">
      <c r="A5249" s="13" t="s">
        <v>4267</v>
      </c>
      <c r="B5249" s="14" t="s">
        <v>4268</v>
      </c>
      <c r="C5249" s="66" t="s">
        <v>17</v>
      </c>
      <c r="D5249" s="66"/>
      <c r="E5249" s="13" t="s">
        <v>25</v>
      </c>
      <c r="F5249" s="15">
        <v>0.24199999999999999</v>
      </c>
      <c r="G5249" s="16">
        <v>25.56</v>
      </c>
      <c r="H5249" s="16">
        <f>TRUNC(TRUNC(F5249,8)*G5249,2)</f>
        <v>6.18</v>
      </c>
    </row>
    <row r="5250" spans="1:8" ht="15" customHeight="1" x14ac:dyDescent="0.25">
      <c r="A5250" s="13" t="s">
        <v>4269</v>
      </c>
      <c r="B5250" s="14" t="s">
        <v>4270</v>
      </c>
      <c r="C5250" s="66" t="s">
        <v>17</v>
      </c>
      <c r="D5250" s="66"/>
      <c r="E5250" s="13" t="s">
        <v>25</v>
      </c>
      <c r="F5250" s="15">
        <v>0.24199999999999999</v>
      </c>
      <c r="G5250" s="16">
        <v>33.94</v>
      </c>
      <c r="H5250" s="16">
        <f>TRUNC(TRUNC(F5250,8)*G5250,2)</f>
        <v>8.2100000000000009</v>
      </c>
    </row>
    <row r="5251" spans="1:8" ht="18" customHeight="1" x14ac:dyDescent="0.25">
      <c r="A5251" s="8"/>
      <c r="B5251" s="8"/>
      <c r="C5251" s="8"/>
      <c r="D5251" s="8"/>
      <c r="E5251" s="8"/>
      <c r="F5251" s="67" t="s">
        <v>3875</v>
      </c>
      <c r="G5251" s="67"/>
      <c r="H5251" s="17">
        <f>SUM(H5249:H5250)</f>
        <v>14.39</v>
      </c>
    </row>
    <row r="5252" spans="1:8" ht="15" customHeight="1" x14ac:dyDescent="0.25">
      <c r="A5252" s="8"/>
      <c r="B5252" s="8"/>
      <c r="C5252" s="8"/>
      <c r="D5252" s="8"/>
      <c r="E5252" s="8"/>
      <c r="F5252" s="68" t="s">
        <v>3745</v>
      </c>
      <c r="G5252" s="68"/>
      <c r="H5252" s="4">
        <f>ROUND(SUM(H5247,H5251),2)</f>
        <v>19.940000000000001</v>
      </c>
    </row>
    <row r="5253" spans="1:8" ht="9.9499999999999993" customHeight="1" x14ac:dyDescent="0.25">
      <c r="A5253" s="8"/>
      <c r="B5253" s="8"/>
      <c r="C5253" s="8"/>
      <c r="D5253" s="8"/>
      <c r="E5253" s="8"/>
      <c r="F5253" s="62"/>
      <c r="G5253" s="62"/>
      <c r="H5253" s="62"/>
    </row>
    <row r="5254" spans="1:8" ht="20.100000000000001" customHeight="1" x14ac:dyDescent="0.25">
      <c r="A5254" s="63" t="s">
        <v>7954</v>
      </c>
      <c r="B5254" s="63"/>
      <c r="C5254" s="63"/>
      <c r="D5254" s="63"/>
      <c r="E5254" s="63"/>
      <c r="F5254" s="63"/>
      <c r="G5254" s="63"/>
      <c r="H5254" s="63"/>
    </row>
    <row r="5255" spans="1:8" ht="15" customHeight="1" x14ac:dyDescent="0.25">
      <c r="A5255" s="64" t="s">
        <v>3741</v>
      </c>
      <c r="B5255" s="64"/>
      <c r="C5255" s="65" t="s">
        <v>3</v>
      </c>
      <c r="D5255" s="65"/>
      <c r="E5255" s="12" t="s">
        <v>4</v>
      </c>
      <c r="F5255" s="12" t="s">
        <v>3725</v>
      </c>
      <c r="G5255" s="12" t="s">
        <v>3726</v>
      </c>
      <c r="H5255" s="12" t="s">
        <v>3727</v>
      </c>
    </row>
    <row r="5256" spans="1:8" ht="29.1" customHeight="1" x14ac:dyDescent="0.25">
      <c r="A5256" s="13" t="s">
        <v>4984</v>
      </c>
      <c r="B5256" s="14" t="s">
        <v>4985</v>
      </c>
      <c r="C5256" s="66" t="s">
        <v>17</v>
      </c>
      <c r="D5256" s="66"/>
      <c r="E5256" s="13" t="s">
        <v>61</v>
      </c>
      <c r="F5256" s="15">
        <v>1</v>
      </c>
      <c r="G5256" s="16">
        <v>10.75</v>
      </c>
      <c r="H5256" s="16">
        <f>TRUNC(TRUNC(F5256,8)*G5256,2)</f>
        <v>10.75</v>
      </c>
    </row>
    <row r="5257" spans="1:8" ht="29.1" customHeight="1" x14ac:dyDescent="0.25">
      <c r="A5257" s="13" t="s">
        <v>7955</v>
      </c>
      <c r="B5257" s="14" t="s">
        <v>7956</v>
      </c>
      <c r="C5257" s="66" t="s">
        <v>17</v>
      </c>
      <c r="D5257" s="66"/>
      <c r="E5257" s="13" t="s">
        <v>61</v>
      </c>
      <c r="F5257" s="15">
        <v>1</v>
      </c>
      <c r="G5257" s="16">
        <v>21.5</v>
      </c>
      <c r="H5257" s="16">
        <f>TRUNC(TRUNC(F5257,8)*G5257,2)</f>
        <v>21.5</v>
      </c>
    </row>
    <row r="5258" spans="1:8" ht="15" customHeight="1" x14ac:dyDescent="0.25">
      <c r="A5258" s="8"/>
      <c r="B5258" s="8"/>
      <c r="C5258" s="8"/>
      <c r="D5258" s="8"/>
      <c r="E5258" s="8"/>
      <c r="F5258" s="67" t="s">
        <v>3744</v>
      </c>
      <c r="G5258" s="67"/>
      <c r="H5258" s="17">
        <f>SUM(H5256:H5257)</f>
        <v>32.25</v>
      </c>
    </row>
    <row r="5259" spans="1:8" ht="15" customHeight="1" x14ac:dyDescent="0.25">
      <c r="A5259" s="8"/>
      <c r="B5259" s="8"/>
      <c r="C5259" s="8"/>
      <c r="D5259" s="8"/>
      <c r="E5259" s="8"/>
      <c r="F5259" s="68" t="s">
        <v>3745</v>
      </c>
      <c r="G5259" s="68"/>
      <c r="H5259" s="4">
        <f>ROUND(SUM(H5258),2)</f>
        <v>32.25</v>
      </c>
    </row>
    <row r="5260" spans="1:8" ht="9.9499999999999993" customHeight="1" x14ac:dyDescent="0.25">
      <c r="A5260" s="8"/>
      <c r="B5260" s="8"/>
      <c r="C5260" s="8"/>
      <c r="D5260" s="8"/>
      <c r="E5260" s="8"/>
      <c r="F5260" s="62"/>
      <c r="G5260" s="62"/>
      <c r="H5260" s="62"/>
    </row>
    <row r="5261" spans="1:8" ht="20.100000000000001" customHeight="1" x14ac:dyDescent="0.25">
      <c r="A5261" s="63" t="s">
        <v>7957</v>
      </c>
      <c r="B5261" s="63"/>
      <c r="C5261" s="63"/>
      <c r="D5261" s="63"/>
      <c r="E5261" s="63"/>
      <c r="F5261" s="63"/>
      <c r="G5261" s="63"/>
      <c r="H5261" s="63"/>
    </row>
    <row r="5262" spans="1:8" ht="15" customHeight="1" x14ac:dyDescent="0.25">
      <c r="A5262" s="64" t="s">
        <v>3887</v>
      </c>
      <c r="B5262" s="64"/>
      <c r="C5262" s="65" t="s">
        <v>3</v>
      </c>
      <c r="D5262" s="65"/>
      <c r="E5262" s="12" t="s">
        <v>4</v>
      </c>
      <c r="F5262" s="12" t="s">
        <v>3725</v>
      </c>
      <c r="G5262" s="12" t="s">
        <v>3726</v>
      </c>
      <c r="H5262" s="12" t="s">
        <v>3727</v>
      </c>
    </row>
    <row r="5263" spans="1:8" ht="15" customHeight="1" x14ac:dyDescent="0.25">
      <c r="A5263" s="13" t="s">
        <v>7958</v>
      </c>
      <c r="B5263" s="14" t="s">
        <v>7959</v>
      </c>
      <c r="C5263" s="66" t="s">
        <v>17</v>
      </c>
      <c r="D5263" s="66"/>
      <c r="E5263" s="13" t="s">
        <v>61</v>
      </c>
      <c r="F5263" s="15">
        <v>1</v>
      </c>
      <c r="G5263" s="16">
        <v>7.11</v>
      </c>
      <c r="H5263" s="16">
        <f>TRUNC(TRUNC(F5263,8)*G5263,2)</f>
        <v>7.11</v>
      </c>
    </row>
    <row r="5264" spans="1:8" ht="15" customHeight="1" x14ac:dyDescent="0.25">
      <c r="A5264" s="8"/>
      <c r="B5264" s="8"/>
      <c r="C5264" s="8"/>
      <c r="D5264" s="8"/>
      <c r="E5264" s="8"/>
      <c r="F5264" s="67" t="s">
        <v>3896</v>
      </c>
      <c r="G5264" s="67"/>
      <c r="H5264" s="17">
        <f>SUM(H5263:H5263)</f>
        <v>7.11</v>
      </c>
    </row>
    <row r="5265" spans="1:8" ht="15" customHeight="1" x14ac:dyDescent="0.25">
      <c r="A5265" s="64" t="s">
        <v>3872</v>
      </c>
      <c r="B5265" s="64"/>
      <c r="C5265" s="65" t="s">
        <v>3</v>
      </c>
      <c r="D5265" s="65"/>
      <c r="E5265" s="12" t="s">
        <v>4</v>
      </c>
      <c r="F5265" s="12" t="s">
        <v>3725</v>
      </c>
      <c r="G5265" s="12" t="s">
        <v>3726</v>
      </c>
      <c r="H5265" s="12" t="s">
        <v>3727</v>
      </c>
    </row>
    <row r="5266" spans="1:8" ht="21" customHeight="1" x14ac:dyDescent="0.25">
      <c r="A5266" s="13" t="s">
        <v>4267</v>
      </c>
      <c r="B5266" s="14" t="s">
        <v>4268</v>
      </c>
      <c r="C5266" s="66" t="s">
        <v>17</v>
      </c>
      <c r="D5266" s="66"/>
      <c r="E5266" s="13" t="s">
        <v>25</v>
      </c>
      <c r="F5266" s="15">
        <v>0.24199999999999999</v>
      </c>
      <c r="G5266" s="16">
        <v>25.56</v>
      </c>
      <c r="H5266" s="16">
        <f>TRUNC(TRUNC(F5266,8)*G5266,2)</f>
        <v>6.18</v>
      </c>
    </row>
    <row r="5267" spans="1:8" ht="15" customHeight="1" x14ac:dyDescent="0.25">
      <c r="A5267" s="13" t="s">
        <v>4269</v>
      </c>
      <c r="B5267" s="14" t="s">
        <v>4270</v>
      </c>
      <c r="C5267" s="66" t="s">
        <v>17</v>
      </c>
      <c r="D5267" s="66"/>
      <c r="E5267" s="13" t="s">
        <v>25</v>
      </c>
      <c r="F5267" s="15">
        <v>0.24199999999999999</v>
      </c>
      <c r="G5267" s="16">
        <v>33.94</v>
      </c>
      <c r="H5267" s="16">
        <f>TRUNC(TRUNC(F5267,8)*G5267,2)</f>
        <v>8.2100000000000009</v>
      </c>
    </row>
    <row r="5268" spans="1:8" ht="18" customHeight="1" x14ac:dyDescent="0.25">
      <c r="A5268" s="8"/>
      <c r="B5268" s="8"/>
      <c r="C5268" s="8"/>
      <c r="D5268" s="8"/>
      <c r="E5268" s="8"/>
      <c r="F5268" s="67" t="s">
        <v>3875</v>
      </c>
      <c r="G5268" s="67"/>
      <c r="H5268" s="17">
        <f>SUM(H5266:H5267)</f>
        <v>14.39</v>
      </c>
    </row>
    <row r="5269" spans="1:8" ht="15" customHeight="1" x14ac:dyDescent="0.25">
      <c r="A5269" s="8"/>
      <c r="B5269" s="8"/>
      <c r="C5269" s="8"/>
      <c r="D5269" s="8"/>
      <c r="E5269" s="8"/>
      <c r="F5269" s="68" t="s">
        <v>3745</v>
      </c>
      <c r="G5269" s="68"/>
      <c r="H5269" s="4">
        <f>ROUND(SUM(H5264,H5268),2)</f>
        <v>21.5</v>
      </c>
    </row>
    <row r="5270" spans="1:8" ht="9.9499999999999993" customHeight="1" x14ac:dyDescent="0.25">
      <c r="A5270" s="8"/>
      <c r="B5270" s="8"/>
      <c r="C5270" s="8"/>
      <c r="D5270" s="8"/>
      <c r="E5270" s="8"/>
      <c r="F5270" s="62"/>
      <c r="G5270" s="62"/>
      <c r="H5270" s="62"/>
    </row>
    <row r="5271" spans="1:8" ht="20.100000000000001" customHeight="1" x14ac:dyDescent="0.25">
      <c r="A5271" s="63" t="s">
        <v>7960</v>
      </c>
      <c r="B5271" s="63"/>
      <c r="C5271" s="63"/>
      <c r="D5271" s="63"/>
      <c r="E5271" s="63"/>
      <c r="F5271" s="63"/>
      <c r="G5271" s="63"/>
      <c r="H5271" s="63"/>
    </row>
    <row r="5272" spans="1:8" ht="15" customHeight="1" x14ac:dyDescent="0.25">
      <c r="A5272" s="64" t="s">
        <v>3741</v>
      </c>
      <c r="B5272" s="64"/>
      <c r="C5272" s="65" t="s">
        <v>3</v>
      </c>
      <c r="D5272" s="65"/>
      <c r="E5272" s="12" t="s">
        <v>4</v>
      </c>
      <c r="F5272" s="12" t="s">
        <v>3725</v>
      </c>
      <c r="G5272" s="12" t="s">
        <v>3726</v>
      </c>
      <c r="H5272" s="12" t="s">
        <v>3727</v>
      </c>
    </row>
    <row r="5273" spans="1:8" ht="29.1" customHeight="1" x14ac:dyDescent="0.25">
      <c r="A5273" s="13" t="s">
        <v>4984</v>
      </c>
      <c r="B5273" s="14" t="s">
        <v>4985</v>
      </c>
      <c r="C5273" s="66" t="s">
        <v>17</v>
      </c>
      <c r="D5273" s="66"/>
      <c r="E5273" s="13" t="s">
        <v>61</v>
      </c>
      <c r="F5273" s="15">
        <v>1</v>
      </c>
      <c r="G5273" s="16">
        <v>10.75</v>
      </c>
      <c r="H5273" s="16">
        <f>TRUNC(TRUNC(F5273,8)*G5273,2)</f>
        <v>10.75</v>
      </c>
    </row>
    <row r="5274" spans="1:8" ht="29.1" customHeight="1" x14ac:dyDescent="0.25">
      <c r="A5274" s="13" t="s">
        <v>7961</v>
      </c>
      <c r="B5274" s="14" t="s">
        <v>7962</v>
      </c>
      <c r="C5274" s="66" t="s">
        <v>17</v>
      </c>
      <c r="D5274" s="66"/>
      <c r="E5274" s="13" t="s">
        <v>61</v>
      </c>
      <c r="F5274" s="15">
        <v>1</v>
      </c>
      <c r="G5274" s="16">
        <v>36.14</v>
      </c>
      <c r="H5274" s="16">
        <f>TRUNC(TRUNC(F5274,8)*G5274,2)</f>
        <v>36.14</v>
      </c>
    </row>
    <row r="5275" spans="1:8" ht="15" customHeight="1" x14ac:dyDescent="0.25">
      <c r="A5275" s="8"/>
      <c r="B5275" s="8"/>
      <c r="C5275" s="8"/>
      <c r="D5275" s="8"/>
      <c r="E5275" s="8"/>
      <c r="F5275" s="67" t="s">
        <v>3744</v>
      </c>
      <c r="G5275" s="67"/>
      <c r="H5275" s="17">
        <f>SUM(H5273:H5274)</f>
        <v>46.89</v>
      </c>
    </row>
    <row r="5276" spans="1:8" ht="15" customHeight="1" x14ac:dyDescent="0.25">
      <c r="A5276" s="8"/>
      <c r="B5276" s="8"/>
      <c r="C5276" s="8"/>
      <c r="D5276" s="8"/>
      <c r="E5276" s="8"/>
      <c r="F5276" s="68" t="s">
        <v>3745</v>
      </c>
      <c r="G5276" s="68"/>
      <c r="H5276" s="4">
        <f>ROUND(SUM(H5275),2)</f>
        <v>46.89</v>
      </c>
    </row>
    <row r="5277" spans="1:8" ht="9.9499999999999993" customHeight="1" x14ac:dyDescent="0.25">
      <c r="A5277" s="8"/>
      <c r="B5277" s="8"/>
      <c r="C5277" s="8"/>
      <c r="D5277" s="8"/>
      <c r="E5277" s="8"/>
      <c r="F5277" s="62"/>
      <c r="G5277" s="62"/>
      <c r="H5277" s="62"/>
    </row>
    <row r="5278" spans="1:8" ht="20.100000000000001" customHeight="1" x14ac:dyDescent="0.25">
      <c r="A5278" s="63" t="s">
        <v>7963</v>
      </c>
      <c r="B5278" s="63"/>
      <c r="C5278" s="63"/>
      <c r="D5278" s="63"/>
      <c r="E5278" s="63"/>
      <c r="F5278" s="63"/>
      <c r="G5278" s="63"/>
      <c r="H5278" s="63"/>
    </row>
    <row r="5279" spans="1:8" ht="15" customHeight="1" x14ac:dyDescent="0.25">
      <c r="A5279" s="64" t="s">
        <v>3887</v>
      </c>
      <c r="B5279" s="64"/>
      <c r="C5279" s="65" t="s">
        <v>3</v>
      </c>
      <c r="D5279" s="65"/>
      <c r="E5279" s="12" t="s">
        <v>4</v>
      </c>
      <c r="F5279" s="12" t="s">
        <v>3725</v>
      </c>
      <c r="G5279" s="12" t="s">
        <v>3726</v>
      </c>
      <c r="H5279" s="12" t="s">
        <v>3727</v>
      </c>
    </row>
    <row r="5280" spans="1:8" ht="15" customHeight="1" x14ac:dyDescent="0.25">
      <c r="A5280" s="13" t="s">
        <v>7485</v>
      </c>
      <c r="B5280" s="14" t="s">
        <v>7486</v>
      </c>
      <c r="C5280" s="66" t="s">
        <v>17</v>
      </c>
      <c r="D5280" s="66"/>
      <c r="E5280" s="13" t="s">
        <v>61</v>
      </c>
      <c r="F5280" s="15">
        <v>2</v>
      </c>
      <c r="G5280" s="16">
        <v>5.55</v>
      </c>
      <c r="H5280" s="16">
        <f>TRUNC(TRUNC(F5280,8)*G5280,2)</f>
        <v>11.1</v>
      </c>
    </row>
    <row r="5281" spans="1:8" ht="15" customHeight="1" x14ac:dyDescent="0.25">
      <c r="A5281" s="8"/>
      <c r="B5281" s="8"/>
      <c r="C5281" s="8"/>
      <c r="D5281" s="8"/>
      <c r="E5281" s="8"/>
      <c r="F5281" s="67" t="s">
        <v>3896</v>
      </c>
      <c r="G5281" s="67"/>
      <c r="H5281" s="17">
        <f>SUM(H5280:H5280)</f>
        <v>11.1</v>
      </c>
    </row>
    <row r="5282" spans="1:8" ht="15" customHeight="1" x14ac:dyDescent="0.25">
      <c r="A5282" s="64" t="s">
        <v>3872</v>
      </c>
      <c r="B5282" s="64"/>
      <c r="C5282" s="65" t="s">
        <v>3</v>
      </c>
      <c r="D5282" s="65"/>
      <c r="E5282" s="12" t="s">
        <v>4</v>
      </c>
      <c r="F5282" s="12" t="s">
        <v>3725</v>
      </c>
      <c r="G5282" s="12" t="s">
        <v>3726</v>
      </c>
      <c r="H5282" s="12" t="s">
        <v>3727</v>
      </c>
    </row>
    <row r="5283" spans="1:8" ht="21" customHeight="1" x14ac:dyDescent="0.25">
      <c r="A5283" s="13" t="s">
        <v>4267</v>
      </c>
      <c r="B5283" s="14" t="s">
        <v>4268</v>
      </c>
      <c r="C5283" s="66" t="s">
        <v>17</v>
      </c>
      <c r="D5283" s="66"/>
      <c r="E5283" s="13" t="s">
        <v>25</v>
      </c>
      <c r="F5283" s="15">
        <v>0.42099999999999999</v>
      </c>
      <c r="G5283" s="16">
        <v>25.56</v>
      </c>
      <c r="H5283" s="16">
        <f>TRUNC(TRUNC(F5283,8)*G5283,2)</f>
        <v>10.76</v>
      </c>
    </row>
    <row r="5284" spans="1:8" ht="15" customHeight="1" x14ac:dyDescent="0.25">
      <c r="A5284" s="13" t="s">
        <v>4269</v>
      </c>
      <c r="B5284" s="14" t="s">
        <v>4270</v>
      </c>
      <c r="C5284" s="66" t="s">
        <v>17</v>
      </c>
      <c r="D5284" s="66"/>
      <c r="E5284" s="13" t="s">
        <v>25</v>
      </c>
      <c r="F5284" s="15">
        <v>0.42099999999999999</v>
      </c>
      <c r="G5284" s="16">
        <v>33.94</v>
      </c>
      <c r="H5284" s="16">
        <f>TRUNC(TRUNC(F5284,8)*G5284,2)</f>
        <v>14.28</v>
      </c>
    </row>
    <row r="5285" spans="1:8" ht="18" customHeight="1" x14ac:dyDescent="0.25">
      <c r="A5285" s="8"/>
      <c r="B5285" s="8"/>
      <c r="C5285" s="8"/>
      <c r="D5285" s="8"/>
      <c r="E5285" s="8"/>
      <c r="F5285" s="67" t="s">
        <v>3875</v>
      </c>
      <c r="G5285" s="67"/>
      <c r="H5285" s="17">
        <f>SUM(H5283:H5284)</f>
        <v>25.04</v>
      </c>
    </row>
    <row r="5286" spans="1:8" ht="15" customHeight="1" x14ac:dyDescent="0.25">
      <c r="A5286" s="8"/>
      <c r="B5286" s="8"/>
      <c r="C5286" s="8"/>
      <c r="D5286" s="8"/>
      <c r="E5286" s="8"/>
      <c r="F5286" s="68" t="s">
        <v>3745</v>
      </c>
      <c r="G5286" s="68"/>
      <c r="H5286" s="4">
        <f>ROUND(SUM(H5281,H5285),2)</f>
        <v>36.14</v>
      </c>
    </row>
    <row r="5287" spans="1:8" ht="9.9499999999999993" customHeight="1" x14ac:dyDescent="0.25">
      <c r="A5287" s="8"/>
      <c r="B5287" s="8"/>
      <c r="C5287" s="8"/>
      <c r="D5287" s="8"/>
      <c r="E5287" s="8"/>
      <c r="F5287" s="62"/>
      <c r="G5287" s="62"/>
      <c r="H5287" s="62"/>
    </row>
    <row r="5288" spans="1:8" ht="20.100000000000001" customHeight="1" x14ac:dyDescent="0.25">
      <c r="A5288" s="63" t="s">
        <v>7964</v>
      </c>
      <c r="B5288" s="63"/>
      <c r="C5288" s="63"/>
      <c r="D5288" s="63"/>
      <c r="E5288" s="63"/>
      <c r="F5288" s="63"/>
      <c r="G5288" s="63"/>
      <c r="H5288" s="63"/>
    </row>
    <row r="5289" spans="1:8" ht="15" customHeight="1" x14ac:dyDescent="0.25">
      <c r="A5289" s="64" t="s">
        <v>3887</v>
      </c>
      <c r="B5289" s="64"/>
      <c r="C5289" s="65" t="s">
        <v>3</v>
      </c>
      <c r="D5289" s="65"/>
      <c r="E5289" s="12" t="s">
        <v>4</v>
      </c>
      <c r="F5289" s="12" t="s">
        <v>3725</v>
      </c>
      <c r="G5289" s="12" t="s">
        <v>3726</v>
      </c>
      <c r="H5289" s="12" t="s">
        <v>3727</v>
      </c>
    </row>
    <row r="5290" spans="1:8" ht="15" customHeight="1" x14ac:dyDescent="0.25">
      <c r="A5290" s="13" t="s">
        <v>7485</v>
      </c>
      <c r="B5290" s="14" t="s">
        <v>7486</v>
      </c>
      <c r="C5290" s="66" t="s">
        <v>17</v>
      </c>
      <c r="D5290" s="66"/>
      <c r="E5290" s="13" t="s">
        <v>61</v>
      </c>
      <c r="F5290" s="15">
        <v>1</v>
      </c>
      <c r="G5290" s="16">
        <v>5.55</v>
      </c>
      <c r="H5290" s="16">
        <f>TRUNC(TRUNC(F5290,8)*G5290,2)</f>
        <v>5.55</v>
      </c>
    </row>
    <row r="5291" spans="1:8" ht="15" customHeight="1" x14ac:dyDescent="0.25">
      <c r="A5291" s="8"/>
      <c r="B5291" s="8"/>
      <c r="C5291" s="8"/>
      <c r="D5291" s="8"/>
      <c r="E5291" s="8"/>
      <c r="F5291" s="67" t="s">
        <v>3896</v>
      </c>
      <c r="G5291" s="67"/>
      <c r="H5291" s="17">
        <f>SUM(H5290:H5290)</f>
        <v>5.55</v>
      </c>
    </row>
    <row r="5292" spans="1:8" ht="15" customHeight="1" x14ac:dyDescent="0.25">
      <c r="A5292" s="64" t="s">
        <v>3872</v>
      </c>
      <c r="B5292" s="64"/>
      <c r="C5292" s="65" t="s">
        <v>3</v>
      </c>
      <c r="D5292" s="65"/>
      <c r="E5292" s="12" t="s">
        <v>4</v>
      </c>
      <c r="F5292" s="12" t="s">
        <v>3725</v>
      </c>
      <c r="G5292" s="12" t="s">
        <v>3726</v>
      </c>
      <c r="H5292" s="12" t="s">
        <v>3727</v>
      </c>
    </row>
    <row r="5293" spans="1:8" ht="21" customHeight="1" x14ac:dyDescent="0.25">
      <c r="A5293" s="13" t="s">
        <v>4267</v>
      </c>
      <c r="B5293" s="14" t="s">
        <v>4268</v>
      </c>
      <c r="C5293" s="66" t="s">
        <v>17</v>
      </c>
      <c r="D5293" s="66"/>
      <c r="E5293" s="13" t="s">
        <v>25</v>
      </c>
      <c r="F5293" s="15">
        <v>0.317</v>
      </c>
      <c r="G5293" s="16">
        <v>25.56</v>
      </c>
      <c r="H5293" s="16">
        <f>TRUNC(TRUNC(F5293,8)*G5293,2)</f>
        <v>8.1</v>
      </c>
    </row>
    <row r="5294" spans="1:8" ht="15" customHeight="1" x14ac:dyDescent="0.25">
      <c r="A5294" s="13" t="s">
        <v>4269</v>
      </c>
      <c r="B5294" s="14" t="s">
        <v>4270</v>
      </c>
      <c r="C5294" s="66" t="s">
        <v>17</v>
      </c>
      <c r="D5294" s="66"/>
      <c r="E5294" s="13" t="s">
        <v>25</v>
      </c>
      <c r="F5294" s="15">
        <v>0.317</v>
      </c>
      <c r="G5294" s="16">
        <v>33.94</v>
      </c>
      <c r="H5294" s="16">
        <f>TRUNC(TRUNC(F5294,8)*G5294,2)</f>
        <v>10.75</v>
      </c>
    </row>
    <row r="5295" spans="1:8" ht="18" customHeight="1" x14ac:dyDescent="0.25">
      <c r="A5295" s="8"/>
      <c r="B5295" s="8"/>
      <c r="C5295" s="8"/>
      <c r="D5295" s="8"/>
      <c r="E5295" s="8"/>
      <c r="F5295" s="67" t="s">
        <v>3875</v>
      </c>
      <c r="G5295" s="67"/>
      <c r="H5295" s="17">
        <f>SUM(H5293:H5294)</f>
        <v>18.850000000000001</v>
      </c>
    </row>
    <row r="5296" spans="1:8" ht="15" customHeight="1" x14ac:dyDescent="0.25">
      <c r="A5296" s="8"/>
      <c r="B5296" s="8"/>
      <c r="C5296" s="8"/>
      <c r="D5296" s="8"/>
      <c r="E5296" s="8"/>
      <c r="F5296" s="68" t="s">
        <v>3745</v>
      </c>
      <c r="G5296" s="68"/>
      <c r="H5296" s="4">
        <f>ROUND(SUM(H5291,H5295),2)</f>
        <v>24.4</v>
      </c>
    </row>
    <row r="5297" spans="1:8" ht="9.9499999999999993" customHeight="1" x14ac:dyDescent="0.25">
      <c r="A5297" s="8"/>
      <c r="B5297" s="8"/>
      <c r="C5297" s="8"/>
      <c r="D5297" s="8"/>
      <c r="E5297" s="8"/>
      <c r="F5297" s="62"/>
      <c r="G5297" s="62"/>
      <c r="H5297" s="62"/>
    </row>
    <row r="5298" spans="1:8" ht="20.100000000000001" customHeight="1" x14ac:dyDescent="0.25">
      <c r="A5298" s="63" t="s">
        <v>7965</v>
      </c>
      <c r="B5298" s="63"/>
      <c r="C5298" s="63"/>
      <c r="D5298" s="63"/>
      <c r="E5298" s="63"/>
      <c r="F5298" s="63"/>
      <c r="G5298" s="63"/>
      <c r="H5298" s="63"/>
    </row>
    <row r="5299" spans="1:8" ht="15" customHeight="1" x14ac:dyDescent="0.25">
      <c r="A5299" s="64" t="s">
        <v>3887</v>
      </c>
      <c r="B5299" s="64"/>
      <c r="C5299" s="65" t="s">
        <v>3</v>
      </c>
      <c r="D5299" s="65"/>
      <c r="E5299" s="12" t="s">
        <v>4</v>
      </c>
      <c r="F5299" s="12" t="s">
        <v>3725</v>
      </c>
      <c r="G5299" s="12" t="s">
        <v>3726</v>
      </c>
      <c r="H5299" s="12" t="s">
        <v>3727</v>
      </c>
    </row>
    <row r="5300" spans="1:8" ht="21" customHeight="1" x14ac:dyDescent="0.25">
      <c r="A5300" s="13" t="s">
        <v>5189</v>
      </c>
      <c r="B5300" s="14" t="s">
        <v>5190</v>
      </c>
      <c r="C5300" s="66" t="s">
        <v>17</v>
      </c>
      <c r="D5300" s="66"/>
      <c r="E5300" s="13" t="s">
        <v>61</v>
      </c>
      <c r="F5300" s="15">
        <v>2.1000000000000001E-2</v>
      </c>
      <c r="G5300" s="16">
        <v>3.76</v>
      </c>
      <c r="H5300" s="16">
        <f>TRUNC(TRUNC(F5300,8)*G5300,2)</f>
        <v>7.0000000000000007E-2</v>
      </c>
    </row>
    <row r="5301" spans="1:8" ht="21" customHeight="1" x14ac:dyDescent="0.25">
      <c r="A5301" s="13" t="s">
        <v>7966</v>
      </c>
      <c r="B5301" s="14" t="s">
        <v>7967</v>
      </c>
      <c r="C5301" s="66" t="s">
        <v>17</v>
      </c>
      <c r="D5301" s="66"/>
      <c r="E5301" s="13" t="s">
        <v>61</v>
      </c>
      <c r="F5301" s="15">
        <v>1</v>
      </c>
      <c r="G5301" s="16">
        <v>77.64</v>
      </c>
      <c r="H5301" s="16">
        <f>TRUNC(TRUNC(F5301,8)*G5301,2)</f>
        <v>77.64</v>
      </c>
    </row>
    <row r="5302" spans="1:8" ht="15" customHeight="1" x14ac:dyDescent="0.25">
      <c r="A5302" s="8"/>
      <c r="B5302" s="8"/>
      <c r="C5302" s="8"/>
      <c r="D5302" s="8"/>
      <c r="E5302" s="8"/>
      <c r="F5302" s="67" t="s">
        <v>3896</v>
      </c>
      <c r="G5302" s="67"/>
      <c r="H5302" s="17">
        <f>SUM(H5300:H5301)</f>
        <v>77.709999999999994</v>
      </c>
    </row>
    <row r="5303" spans="1:8" ht="15" customHeight="1" x14ac:dyDescent="0.25">
      <c r="A5303" s="64" t="s">
        <v>3872</v>
      </c>
      <c r="B5303" s="64"/>
      <c r="C5303" s="65" t="s">
        <v>3</v>
      </c>
      <c r="D5303" s="65"/>
      <c r="E5303" s="12" t="s">
        <v>4</v>
      </c>
      <c r="F5303" s="12" t="s">
        <v>3725</v>
      </c>
      <c r="G5303" s="12" t="s">
        <v>3726</v>
      </c>
      <c r="H5303" s="12" t="s">
        <v>3727</v>
      </c>
    </row>
    <row r="5304" spans="1:8" ht="21" customHeight="1" x14ac:dyDescent="0.25">
      <c r="A5304" s="13" t="s">
        <v>3938</v>
      </c>
      <c r="B5304" s="14" t="s">
        <v>3939</v>
      </c>
      <c r="C5304" s="66" t="s">
        <v>17</v>
      </c>
      <c r="D5304" s="66"/>
      <c r="E5304" s="13" t="s">
        <v>25</v>
      </c>
      <c r="F5304" s="15">
        <v>9.6000000000000002E-2</v>
      </c>
      <c r="G5304" s="16">
        <v>32.799999999999997</v>
      </c>
      <c r="H5304" s="16">
        <f>TRUNC(TRUNC(F5304,8)*G5304,2)</f>
        <v>3.14</v>
      </c>
    </row>
    <row r="5305" spans="1:8" ht="15" customHeight="1" x14ac:dyDescent="0.25">
      <c r="A5305" s="13" t="s">
        <v>3899</v>
      </c>
      <c r="B5305" s="14" t="s">
        <v>3900</v>
      </c>
      <c r="C5305" s="66" t="s">
        <v>17</v>
      </c>
      <c r="D5305" s="66"/>
      <c r="E5305" s="13" t="s">
        <v>25</v>
      </c>
      <c r="F5305" s="15">
        <v>3.0300000000000001E-2</v>
      </c>
      <c r="G5305" s="16">
        <v>24.37</v>
      </c>
      <c r="H5305" s="16">
        <f>TRUNC(TRUNC(F5305,8)*G5305,2)</f>
        <v>0.73</v>
      </c>
    </row>
    <row r="5306" spans="1:8" ht="18" customHeight="1" x14ac:dyDescent="0.25">
      <c r="A5306" s="8"/>
      <c r="B5306" s="8"/>
      <c r="C5306" s="8"/>
      <c r="D5306" s="8"/>
      <c r="E5306" s="8"/>
      <c r="F5306" s="67" t="s">
        <v>3875</v>
      </c>
      <c r="G5306" s="67"/>
      <c r="H5306" s="17">
        <f>SUM(H5304:H5305)</f>
        <v>3.87</v>
      </c>
    </row>
    <row r="5307" spans="1:8" ht="15" customHeight="1" x14ac:dyDescent="0.25">
      <c r="A5307" s="8"/>
      <c r="B5307" s="8"/>
      <c r="C5307" s="8"/>
      <c r="D5307" s="8"/>
      <c r="E5307" s="8"/>
      <c r="F5307" s="68" t="s">
        <v>3745</v>
      </c>
      <c r="G5307" s="68"/>
      <c r="H5307" s="4">
        <f>ROUND(SUM(H5302,H5306),2)</f>
        <v>81.58</v>
      </c>
    </row>
    <row r="5308" spans="1:8" ht="9.9499999999999993" customHeight="1" x14ac:dyDescent="0.25">
      <c r="A5308" s="8"/>
      <c r="B5308" s="8"/>
      <c r="C5308" s="8"/>
      <c r="D5308" s="8"/>
      <c r="E5308" s="8"/>
      <c r="F5308" s="62"/>
      <c r="G5308" s="62"/>
      <c r="H5308" s="62"/>
    </row>
    <row r="5309" spans="1:8" ht="20.100000000000001" customHeight="1" x14ac:dyDescent="0.25">
      <c r="A5309" s="63" t="s">
        <v>7968</v>
      </c>
      <c r="B5309" s="63"/>
      <c r="C5309" s="63"/>
      <c r="D5309" s="63"/>
      <c r="E5309" s="63"/>
      <c r="F5309" s="63"/>
      <c r="G5309" s="63"/>
      <c r="H5309" s="63"/>
    </row>
    <row r="5310" spans="1:8" ht="15" customHeight="1" x14ac:dyDescent="0.25">
      <c r="A5310" s="64" t="s">
        <v>3887</v>
      </c>
      <c r="B5310" s="64"/>
      <c r="C5310" s="65" t="s">
        <v>3</v>
      </c>
      <c r="D5310" s="65"/>
      <c r="E5310" s="12" t="s">
        <v>4</v>
      </c>
      <c r="F5310" s="12" t="s">
        <v>3725</v>
      </c>
      <c r="G5310" s="12" t="s">
        <v>3726</v>
      </c>
      <c r="H5310" s="12" t="s">
        <v>3727</v>
      </c>
    </row>
    <row r="5311" spans="1:8" ht="21" customHeight="1" x14ac:dyDescent="0.25">
      <c r="A5311" s="13" t="s">
        <v>5189</v>
      </c>
      <c r="B5311" s="14" t="s">
        <v>5190</v>
      </c>
      <c r="C5311" s="66" t="s">
        <v>17</v>
      </c>
      <c r="D5311" s="66"/>
      <c r="E5311" s="13" t="s">
        <v>61</v>
      </c>
      <c r="F5311" s="15">
        <v>2.1000000000000001E-2</v>
      </c>
      <c r="G5311" s="16">
        <v>3.76</v>
      </c>
      <c r="H5311" s="16">
        <f>TRUNC(TRUNC(F5311,8)*G5311,2)</f>
        <v>7.0000000000000007E-2</v>
      </c>
    </row>
    <row r="5312" spans="1:8" ht="29.1" customHeight="1" x14ac:dyDescent="0.25">
      <c r="A5312" s="13" t="s">
        <v>7969</v>
      </c>
      <c r="B5312" s="14" t="s">
        <v>7970</v>
      </c>
      <c r="C5312" s="66" t="s">
        <v>17</v>
      </c>
      <c r="D5312" s="66"/>
      <c r="E5312" s="13" t="s">
        <v>61</v>
      </c>
      <c r="F5312" s="15">
        <v>1</v>
      </c>
      <c r="G5312" s="16">
        <v>90.73</v>
      </c>
      <c r="H5312" s="16">
        <f>TRUNC(TRUNC(F5312,8)*G5312,2)</f>
        <v>90.73</v>
      </c>
    </row>
    <row r="5313" spans="1:8" ht="15" customHeight="1" x14ac:dyDescent="0.25">
      <c r="A5313" s="8"/>
      <c r="B5313" s="8"/>
      <c r="C5313" s="8"/>
      <c r="D5313" s="8"/>
      <c r="E5313" s="8"/>
      <c r="F5313" s="67" t="s">
        <v>3896</v>
      </c>
      <c r="G5313" s="67"/>
      <c r="H5313" s="17">
        <f>SUM(H5311:H5312)</f>
        <v>90.8</v>
      </c>
    </row>
    <row r="5314" spans="1:8" ht="15" customHeight="1" x14ac:dyDescent="0.25">
      <c r="A5314" s="64" t="s">
        <v>3872</v>
      </c>
      <c r="B5314" s="64"/>
      <c r="C5314" s="65" t="s">
        <v>3</v>
      </c>
      <c r="D5314" s="65"/>
      <c r="E5314" s="12" t="s">
        <v>4</v>
      </c>
      <c r="F5314" s="12" t="s">
        <v>3725</v>
      </c>
      <c r="G5314" s="12" t="s">
        <v>3726</v>
      </c>
      <c r="H5314" s="12" t="s">
        <v>3727</v>
      </c>
    </row>
    <row r="5315" spans="1:8" ht="21" customHeight="1" x14ac:dyDescent="0.25">
      <c r="A5315" s="13" t="s">
        <v>3938</v>
      </c>
      <c r="B5315" s="14" t="s">
        <v>3939</v>
      </c>
      <c r="C5315" s="66" t="s">
        <v>17</v>
      </c>
      <c r="D5315" s="66"/>
      <c r="E5315" s="13" t="s">
        <v>25</v>
      </c>
      <c r="F5315" s="15">
        <v>0.1164</v>
      </c>
      <c r="G5315" s="16">
        <v>32.799999999999997</v>
      </c>
      <c r="H5315" s="16">
        <f>TRUNC(TRUNC(F5315,8)*G5315,2)</f>
        <v>3.81</v>
      </c>
    </row>
    <row r="5316" spans="1:8" ht="15" customHeight="1" x14ac:dyDescent="0.25">
      <c r="A5316" s="13" t="s">
        <v>3899</v>
      </c>
      <c r="B5316" s="14" t="s">
        <v>3900</v>
      </c>
      <c r="C5316" s="66" t="s">
        <v>17</v>
      </c>
      <c r="D5316" s="66"/>
      <c r="E5316" s="13" t="s">
        <v>25</v>
      </c>
      <c r="F5316" s="15">
        <v>3.6700000000000003E-2</v>
      </c>
      <c r="G5316" s="16">
        <v>24.37</v>
      </c>
      <c r="H5316" s="16">
        <f>TRUNC(TRUNC(F5316,8)*G5316,2)</f>
        <v>0.89</v>
      </c>
    </row>
    <row r="5317" spans="1:8" ht="18" customHeight="1" x14ac:dyDescent="0.25">
      <c r="A5317" s="8"/>
      <c r="B5317" s="8"/>
      <c r="C5317" s="8"/>
      <c r="D5317" s="8"/>
      <c r="E5317" s="8"/>
      <c r="F5317" s="67" t="s">
        <v>3875</v>
      </c>
      <c r="G5317" s="67"/>
      <c r="H5317" s="17">
        <f>SUM(H5315:H5316)</f>
        <v>4.7</v>
      </c>
    </row>
    <row r="5318" spans="1:8" ht="15" customHeight="1" x14ac:dyDescent="0.25">
      <c r="A5318" s="8"/>
      <c r="B5318" s="8"/>
      <c r="C5318" s="8"/>
      <c r="D5318" s="8"/>
      <c r="E5318" s="8"/>
      <c r="F5318" s="68" t="s">
        <v>3745</v>
      </c>
      <c r="G5318" s="68"/>
      <c r="H5318" s="4">
        <f>ROUND(SUM(H5313,H5317),2)</f>
        <v>95.5</v>
      </c>
    </row>
    <row r="5319" spans="1:8" ht="9.9499999999999993" customHeight="1" x14ac:dyDescent="0.25">
      <c r="A5319" s="8"/>
      <c r="B5319" s="8"/>
      <c r="C5319" s="8"/>
      <c r="D5319" s="8"/>
      <c r="E5319" s="8"/>
      <c r="F5319" s="62"/>
      <c r="G5319" s="62"/>
      <c r="H5319" s="62"/>
    </row>
    <row r="5320" spans="1:8" ht="20.100000000000001" customHeight="1" x14ac:dyDescent="0.25">
      <c r="A5320" s="63" t="s">
        <v>7971</v>
      </c>
      <c r="B5320" s="63"/>
      <c r="C5320" s="63"/>
      <c r="D5320" s="63"/>
      <c r="E5320" s="63"/>
      <c r="F5320" s="63"/>
      <c r="G5320" s="63"/>
      <c r="H5320" s="63"/>
    </row>
    <row r="5321" spans="1:8" ht="15" customHeight="1" x14ac:dyDescent="0.25">
      <c r="A5321" s="64" t="s">
        <v>3887</v>
      </c>
      <c r="B5321" s="64"/>
      <c r="C5321" s="65" t="s">
        <v>3</v>
      </c>
      <c r="D5321" s="65"/>
      <c r="E5321" s="12" t="s">
        <v>4</v>
      </c>
      <c r="F5321" s="12" t="s">
        <v>3725</v>
      </c>
      <c r="G5321" s="12" t="s">
        <v>3726</v>
      </c>
      <c r="H5321" s="12" t="s">
        <v>3727</v>
      </c>
    </row>
    <row r="5322" spans="1:8" ht="21" customHeight="1" x14ac:dyDescent="0.25">
      <c r="A5322" s="13" t="s">
        <v>5189</v>
      </c>
      <c r="B5322" s="14" t="s">
        <v>5190</v>
      </c>
      <c r="C5322" s="66" t="s">
        <v>17</v>
      </c>
      <c r="D5322" s="66"/>
      <c r="E5322" s="13" t="s">
        <v>61</v>
      </c>
      <c r="F5322" s="15">
        <v>3.6499999999999998E-2</v>
      </c>
      <c r="G5322" s="16">
        <v>3.76</v>
      </c>
      <c r="H5322" s="16">
        <f>TRUNC(TRUNC(F5322,8)*G5322,2)</f>
        <v>0.13</v>
      </c>
    </row>
    <row r="5323" spans="1:8" ht="21" customHeight="1" x14ac:dyDescent="0.25">
      <c r="A5323" s="13" t="s">
        <v>7972</v>
      </c>
      <c r="B5323" s="14" t="s">
        <v>7973</v>
      </c>
      <c r="C5323" s="66" t="s">
        <v>17</v>
      </c>
      <c r="D5323" s="66"/>
      <c r="E5323" s="13" t="s">
        <v>61</v>
      </c>
      <c r="F5323" s="15">
        <v>1</v>
      </c>
      <c r="G5323" s="16">
        <v>15.42</v>
      </c>
      <c r="H5323" s="16">
        <f>TRUNC(TRUNC(F5323,8)*G5323,2)</f>
        <v>15.42</v>
      </c>
    </row>
    <row r="5324" spans="1:8" ht="15" customHeight="1" x14ac:dyDescent="0.25">
      <c r="A5324" s="8"/>
      <c r="B5324" s="8"/>
      <c r="C5324" s="8"/>
      <c r="D5324" s="8"/>
      <c r="E5324" s="8"/>
      <c r="F5324" s="67" t="s">
        <v>3896</v>
      </c>
      <c r="G5324" s="67"/>
      <c r="H5324" s="17">
        <f>SUM(H5322:H5323)</f>
        <v>15.55</v>
      </c>
    </row>
    <row r="5325" spans="1:8" ht="15" customHeight="1" x14ac:dyDescent="0.25">
      <c r="A5325" s="64" t="s">
        <v>3872</v>
      </c>
      <c r="B5325" s="64"/>
      <c r="C5325" s="65" t="s">
        <v>3</v>
      </c>
      <c r="D5325" s="65"/>
      <c r="E5325" s="12" t="s">
        <v>4</v>
      </c>
      <c r="F5325" s="12" t="s">
        <v>3725</v>
      </c>
      <c r="G5325" s="12" t="s">
        <v>3726</v>
      </c>
      <c r="H5325" s="12" t="s">
        <v>3727</v>
      </c>
    </row>
    <row r="5326" spans="1:8" ht="21" customHeight="1" x14ac:dyDescent="0.25">
      <c r="A5326" s="13" t="s">
        <v>3938</v>
      </c>
      <c r="B5326" s="14" t="s">
        <v>3939</v>
      </c>
      <c r="C5326" s="66" t="s">
        <v>17</v>
      </c>
      <c r="D5326" s="66"/>
      <c r="E5326" s="13" t="s">
        <v>25</v>
      </c>
      <c r="F5326" s="15">
        <v>0.1525</v>
      </c>
      <c r="G5326" s="16">
        <v>32.799999999999997</v>
      </c>
      <c r="H5326" s="16">
        <f>TRUNC(TRUNC(F5326,8)*G5326,2)</f>
        <v>5</v>
      </c>
    </row>
    <row r="5327" spans="1:8" ht="15" customHeight="1" x14ac:dyDescent="0.25">
      <c r="A5327" s="13" t="s">
        <v>3899</v>
      </c>
      <c r="B5327" s="14" t="s">
        <v>3900</v>
      </c>
      <c r="C5327" s="66" t="s">
        <v>17</v>
      </c>
      <c r="D5327" s="66"/>
      <c r="E5327" s="13" t="s">
        <v>25</v>
      </c>
      <c r="F5327" s="15">
        <v>4.8099999999999997E-2</v>
      </c>
      <c r="G5327" s="16">
        <v>24.37</v>
      </c>
      <c r="H5327" s="16">
        <f>TRUNC(TRUNC(F5327,8)*G5327,2)</f>
        <v>1.17</v>
      </c>
    </row>
    <row r="5328" spans="1:8" ht="18" customHeight="1" x14ac:dyDescent="0.25">
      <c r="A5328" s="8"/>
      <c r="B5328" s="8"/>
      <c r="C5328" s="8"/>
      <c r="D5328" s="8"/>
      <c r="E5328" s="8"/>
      <c r="F5328" s="67" t="s">
        <v>3875</v>
      </c>
      <c r="G5328" s="67"/>
      <c r="H5328" s="17">
        <f>SUM(H5326:H5327)</f>
        <v>6.17</v>
      </c>
    </row>
    <row r="5329" spans="1:8" ht="15" customHeight="1" x14ac:dyDescent="0.25">
      <c r="A5329" s="8"/>
      <c r="B5329" s="8"/>
      <c r="C5329" s="8"/>
      <c r="D5329" s="8"/>
      <c r="E5329" s="8"/>
      <c r="F5329" s="68" t="s">
        <v>3745</v>
      </c>
      <c r="G5329" s="68"/>
      <c r="H5329" s="4">
        <f>ROUND(SUM(H5324,H5328),2)</f>
        <v>21.72</v>
      </c>
    </row>
    <row r="5330" spans="1:8" ht="9.9499999999999993" customHeight="1" x14ac:dyDescent="0.25">
      <c r="A5330" s="8"/>
      <c r="B5330" s="8"/>
      <c r="C5330" s="8"/>
      <c r="D5330" s="8"/>
      <c r="E5330" s="8"/>
      <c r="F5330" s="62"/>
      <c r="G5330" s="62"/>
      <c r="H5330" s="62"/>
    </row>
    <row r="5331" spans="1:8" ht="20.100000000000001" customHeight="1" x14ac:dyDescent="0.25">
      <c r="A5331" s="63" t="s">
        <v>7974</v>
      </c>
      <c r="B5331" s="63"/>
      <c r="C5331" s="63"/>
      <c r="D5331" s="63"/>
      <c r="E5331" s="63"/>
      <c r="F5331" s="63"/>
      <c r="G5331" s="63"/>
      <c r="H5331" s="63"/>
    </row>
    <row r="5332" spans="1:8" ht="15" customHeight="1" x14ac:dyDescent="0.25">
      <c r="A5332" s="64" t="s">
        <v>3865</v>
      </c>
      <c r="B5332" s="64"/>
      <c r="C5332" s="65" t="s">
        <v>3</v>
      </c>
      <c r="D5332" s="65"/>
      <c r="E5332" s="12" t="s">
        <v>4</v>
      </c>
      <c r="F5332" s="12" t="s">
        <v>3725</v>
      </c>
      <c r="G5332" s="12" t="s">
        <v>3726</v>
      </c>
      <c r="H5332" s="12" t="s">
        <v>3727</v>
      </c>
    </row>
    <row r="5333" spans="1:8" ht="29.1" customHeight="1" x14ac:dyDescent="0.25">
      <c r="A5333" s="13" t="s">
        <v>4913</v>
      </c>
      <c r="B5333" s="14" t="s">
        <v>4914</v>
      </c>
      <c r="C5333" s="66" t="s">
        <v>17</v>
      </c>
      <c r="D5333" s="66"/>
      <c r="E5333" s="13" t="s">
        <v>3868</v>
      </c>
      <c r="F5333" s="15">
        <v>6.4000000000000003E-3</v>
      </c>
      <c r="G5333" s="16">
        <v>37.86</v>
      </c>
      <c r="H5333" s="16">
        <f>TRUNC(TRUNC(F5333,8)*G5333,2)</f>
        <v>0.24</v>
      </c>
    </row>
    <row r="5334" spans="1:8" ht="29.1" customHeight="1" x14ac:dyDescent="0.25">
      <c r="A5334" s="13" t="s">
        <v>4915</v>
      </c>
      <c r="B5334" s="14" t="s">
        <v>4916</v>
      </c>
      <c r="C5334" s="66" t="s">
        <v>17</v>
      </c>
      <c r="D5334" s="66"/>
      <c r="E5334" s="13" t="s">
        <v>3829</v>
      </c>
      <c r="F5334" s="15">
        <v>4.5999999999999999E-3</v>
      </c>
      <c r="G5334" s="16">
        <v>39.049999999999997</v>
      </c>
      <c r="H5334" s="16">
        <f>TRUNC(TRUNC(F5334,8)*G5334,2)</f>
        <v>0.17</v>
      </c>
    </row>
    <row r="5335" spans="1:8" ht="18" customHeight="1" x14ac:dyDescent="0.25">
      <c r="A5335" s="8"/>
      <c r="B5335" s="8"/>
      <c r="C5335" s="8"/>
      <c r="D5335" s="8"/>
      <c r="E5335" s="8"/>
      <c r="F5335" s="67" t="s">
        <v>3871</v>
      </c>
      <c r="G5335" s="67"/>
      <c r="H5335" s="17">
        <f>SUM(H5333:H5334)</f>
        <v>0.41000000000000003</v>
      </c>
    </row>
    <row r="5336" spans="1:8" ht="15" customHeight="1" x14ac:dyDescent="0.25">
      <c r="A5336" s="64" t="s">
        <v>3887</v>
      </c>
      <c r="B5336" s="64"/>
      <c r="C5336" s="65" t="s">
        <v>3</v>
      </c>
      <c r="D5336" s="65"/>
      <c r="E5336" s="12" t="s">
        <v>4</v>
      </c>
      <c r="F5336" s="12" t="s">
        <v>3725</v>
      </c>
      <c r="G5336" s="12" t="s">
        <v>3726</v>
      </c>
      <c r="H5336" s="12" t="s">
        <v>3727</v>
      </c>
    </row>
    <row r="5337" spans="1:8" ht="15" customHeight="1" x14ac:dyDescent="0.25">
      <c r="A5337" s="13" t="s">
        <v>7975</v>
      </c>
      <c r="B5337" s="14" t="s">
        <v>7976</v>
      </c>
      <c r="C5337" s="66" t="s">
        <v>17</v>
      </c>
      <c r="D5337" s="66"/>
      <c r="E5337" s="13" t="s">
        <v>740</v>
      </c>
      <c r="F5337" s="15">
        <v>0.03</v>
      </c>
      <c r="G5337" s="16">
        <v>16.440000000000001</v>
      </c>
      <c r="H5337" s="16">
        <f>TRUNC(TRUNC(F5337,8)*G5337,2)</f>
        <v>0.49</v>
      </c>
    </row>
    <row r="5338" spans="1:8" ht="29.1" customHeight="1" x14ac:dyDescent="0.25">
      <c r="A5338" s="13" t="s">
        <v>7977</v>
      </c>
      <c r="B5338" s="14" t="s">
        <v>7978</v>
      </c>
      <c r="C5338" s="66" t="s">
        <v>17</v>
      </c>
      <c r="D5338" s="66"/>
      <c r="E5338" s="13" t="s">
        <v>178</v>
      </c>
      <c r="F5338" s="15">
        <v>0.63400000000000001</v>
      </c>
      <c r="G5338" s="16">
        <v>28.15</v>
      </c>
      <c r="H5338" s="16">
        <f>TRUNC(TRUNC(F5338,8)*G5338,2)</f>
        <v>17.84</v>
      </c>
    </row>
    <row r="5339" spans="1:8" ht="15" customHeight="1" x14ac:dyDescent="0.25">
      <c r="A5339" s="8"/>
      <c r="B5339" s="8"/>
      <c r="C5339" s="8"/>
      <c r="D5339" s="8"/>
      <c r="E5339" s="8"/>
      <c r="F5339" s="67" t="s">
        <v>3896</v>
      </c>
      <c r="G5339" s="67"/>
      <c r="H5339" s="17">
        <f>SUM(H5337:H5338)</f>
        <v>18.329999999999998</v>
      </c>
    </row>
    <row r="5340" spans="1:8" ht="15" customHeight="1" x14ac:dyDescent="0.25">
      <c r="A5340" s="64" t="s">
        <v>3872</v>
      </c>
      <c r="B5340" s="64"/>
      <c r="C5340" s="65" t="s">
        <v>3</v>
      </c>
      <c r="D5340" s="65"/>
      <c r="E5340" s="12" t="s">
        <v>4</v>
      </c>
      <c r="F5340" s="12" t="s">
        <v>3725</v>
      </c>
      <c r="G5340" s="12" t="s">
        <v>3726</v>
      </c>
      <c r="H5340" s="12" t="s">
        <v>3727</v>
      </c>
    </row>
    <row r="5341" spans="1:8" ht="21" customHeight="1" x14ac:dyDescent="0.25">
      <c r="A5341" s="13" t="s">
        <v>3908</v>
      </c>
      <c r="B5341" s="14" t="s">
        <v>3909</v>
      </c>
      <c r="C5341" s="66" t="s">
        <v>17</v>
      </c>
      <c r="D5341" s="66"/>
      <c r="E5341" s="13" t="s">
        <v>25</v>
      </c>
      <c r="F5341" s="15">
        <v>6.5000000000000002E-2</v>
      </c>
      <c r="G5341" s="16">
        <v>24.95</v>
      </c>
      <c r="H5341" s="16">
        <f>TRUNC(TRUNC(F5341,8)*G5341,2)</f>
        <v>1.62</v>
      </c>
    </row>
    <row r="5342" spans="1:8" ht="21" customHeight="1" x14ac:dyDescent="0.25">
      <c r="A5342" s="13" t="s">
        <v>3897</v>
      </c>
      <c r="B5342" s="14" t="s">
        <v>3898</v>
      </c>
      <c r="C5342" s="66" t="s">
        <v>17</v>
      </c>
      <c r="D5342" s="66"/>
      <c r="E5342" s="13" t="s">
        <v>25</v>
      </c>
      <c r="F5342" s="15">
        <v>0.11799999999999999</v>
      </c>
      <c r="G5342" s="16">
        <v>33.07</v>
      </c>
      <c r="H5342" s="16">
        <f>TRUNC(TRUNC(F5342,8)*G5342,2)</f>
        <v>3.9</v>
      </c>
    </row>
    <row r="5343" spans="1:8" ht="18" customHeight="1" x14ac:dyDescent="0.25">
      <c r="A5343" s="8"/>
      <c r="B5343" s="8"/>
      <c r="C5343" s="8"/>
      <c r="D5343" s="8"/>
      <c r="E5343" s="8"/>
      <c r="F5343" s="67" t="s">
        <v>3875</v>
      </c>
      <c r="G5343" s="67"/>
      <c r="H5343" s="17">
        <f>SUM(H5341:H5342)</f>
        <v>5.52</v>
      </c>
    </row>
    <row r="5344" spans="1:8" ht="15" customHeight="1" x14ac:dyDescent="0.25">
      <c r="A5344" s="8"/>
      <c r="B5344" s="8"/>
      <c r="C5344" s="8"/>
      <c r="D5344" s="8"/>
      <c r="E5344" s="8"/>
      <c r="F5344" s="68" t="s">
        <v>3745</v>
      </c>
      <c r="G5344" s="68"/>
      <c r="H5344" s="4">
        <f>ROUND(SUM(H5335,H5339,H5343),2)</f>
        <v>24.26</v>
      </c>
    </row>
    <row r="5345" spans="1:8" ht="9.9499999999999993" customHeight="1" x14ac:dyDescent="0.25">
      <c r="A5345" s="8"/>
      <c r="B5345" s="8"/>
      <c r="C5345" s="8"/>
      <c r="D5345" s="8"/>
      <c r="E5345" s="8"/>
      <c r="F5345" s="62"/>
      <c r="G5345" s="62"/>
      <c r="H5345" s="62"/>
    </row>
    <row r="5346" spans="1:8" ht="20.100000000000001" customHeight="1" x14ac:dyDescent="0.25">
      <c r="A5346" s="63" t="s">
        <v>7979</v>
      </c>
      <c r="B5346" s="63"/>
      <c r="C5346" s="63"/>
      <c r="D5346" s="63"/>
      <c r="E5346" s="63"/>
      <c r="F5346" s="63"/>
      <c r="G5346" s="63"/>
      <c r="H5346" s="63"/>
    </row>
    <row r="5347" spans="1:8" ht="15" customHeight="1" x14ac:dyDescent="0.25">
      <c r="A5347" s="64" t="s">
        <v>3865</v>
      </c>
      <c r="B5347" s="64"/>
      <c r="C5347" s="65" t="s">
        <v>3</v>
      </c>
      <c r="D5347" s="65"/>
      <c r="E5347" s="12" t="s">
        <v>4</v>
      </c>
      <c r="F5347" s="12" t="s">
        <v>3725</v>
      </c>
      <c r="G5347" s="12" t="s">
        <v>3726</v>
      </c>
      <c r="H5347" s="12" t="s">
        <v>3727</v>
      </c>
    </row>
    <row r="5348" spans="1:8" ht="45.95" customHeight="1" x14ac:dyDescent="0.25">
      <c r="A5348" s="13" t="s">
        <v>7980</v>
      </c>
      <c r="B5348" s="14" t="s">
        <v>7981</v>
      </c>
      <c r="C5348" s="66" t="s">
        <v>17</v>
      </c>
      <c r="D5348" s="66"/>
      <c r="E5348" s="13" t="s">
        <v>3868</v>
      </c>
      <c r="F5348" s="15">
        <v>1.6000000000000001E-3</v>
      </c>
      <c r="G5348" s="16">
        <v>67.180000000000007</v>
      </c>
      <c r="H5348" s="16">
        <f>TRUNC(TRUNC(F5348,8)*G5348,2)</f>
        <v>0.1</v>
      </c>
    </row>
    <row r="5349" spans="1:8" ht="45.95" customHeight="1" x14ac:dyDescent="0.25">
      <c r="A5349" s="13" t="s">
        <v>7982</v>
      </c>
      <c r="B5349" s="14" t="s">
        <v>7983</v>
      </c>
      <c r="C5349" s="66" t="s">
        <v>17</v>
      </c>
      <c r="D5349" s="66"/>
      <c r="E5349" s="13" t="s">
        <v>3829</v>
      </c>
      <c r="F5349" s="15">
        <v>3.7000000000000002E-3</v>
      </c>
      <c r="G5349" s="16">
        <v>220.96</v>
      </c>
      <c r="H5349" s="16">
        <f>TRUNC(TRUNC(F5349,8)*G5349,2)</f>
        <v>0.81</v>
      </c>
    </row>
    <row r="5350" spans="1:8" ht="18" customHeight="1" x14ac:dyDescent="0.25">
      <c r="A5350" s="8"/>
      <c r="B5350" s="8"/>
      <c r="C5350" s="8"/>
      <c r="D5350" s="8"/>
      <c r="E5350" s="8"/>
      <c r="F5350" s="67" t="s">
        <v>3871</v>
      </c>
      <c r="G5350" s="67"/>
      <c r="H5350" s="17">
        <f>SUM(H5348:H5349)</f>
        <v>0.91</v>
      </c>
    </row>
    <row r="5351" spans="1:8" ht="15" customHeight="1" x14ac:dyDescent="0.25">
      <c r="A5351" s="8"/>
      <c r="B5351" s="8"/>
      <c r="C5351" s="8"/>
      <c r="D5351" s="8"/>
      <c r="E5351" s="8"/>
      <c r="F5351" s="68" t="s">
        <v>3745</v>
      </c>
      <c r="G5351" s="68"/>
      <c r="H5351" s="4">
        <f>ROUND(SUM(H5350),2)</f>
        <v>0.91</v>
      </c>
    </row>
    <row r="5352" spans="1:8" ht="9.9499999999999993" customHeight="1" x14ac:dyDescent="0.25">
      <c r="A5352" s="8"/>
      <c r="B5352" s="8"/>
      <c r="C5352" s="8"/>
      <c r="D5352" s="8"/>
      <c r="E5352" s="8"/>
      <c r="F5352" s="62"/>
      <c r="G5352" s="62"/>
      <c r="H5352" s="62"/>
    </row>
    <row r="5353" spans="1:8" ht="20.100000000000001" customHeight="1" x14ac:dyDescent="0.25">
      <c r="A5353" s="63" t="s">
        <v>7984</v>
      </c>
      <c r="B5353" s="63"/>
      <c r="C5353" s="63"/>
      <c r="D5353" s="63"/>
      <c r="E5353" s="63"/>
      <c r="F5353" s="63"/>
      <c r="G5353" s="63"/>
      <c r="H5353" s="63"/>
    </row>
    <row r="5354" spans="1:8" ht="15" customHeight="1" x14ac:dyDescent="0.25">
      <c r="A5354" s="64" t="s">
        <v>3865</v>
      </c>
      <c r="B5354" s="64"/>
      <c r="C5354" s="65" t="s">
        <v>3</v>
      </c>
      <c r="D5354" s="65"/>
      <c r="E5354" s="12" t="s">
        <v>4</v>
      </c>
      <c r="F5354" s="12" t="s">
        <v>3725</v>
      </c>
      <c r="G5354" s="12" t="s">
        <v>3726</v>
      </c>
      <c r="H5354" s="12" t="s">
        <v>3727</v>
      </c>
    </row>
    <row r="5355" spans="1:8" ht="45.95" customHeight="1" x14ac:dyDescent="0.25">
      <c r="A5355" s="13" t="s">
        <v>7980</v>
      </c>
      <c r="B5355" s="14" t="s">
        <v>7981</v>
      </c>
      <c r="C5355" s="66" t="s">
        <v>17</v>
      </c>
      <c r="D5355" s="66"/>
      <c r="E5355" s="13" t="s">
        <v>3868</v>
      </c>
      <c r="F5355" s="15">
        <v>4.0000000000000001E-3</v>
      </c>
      <c r="G5355" s="16">
        <v>67.180000000000007</v>
      </c>
      <c r="H5355" s="16">
        <f>TRUNC(TRUNC(F5355,8)*G5355,2)</f>
        <v>0.26</v>
      </c>
    </row>
    <row r="5356" spans="1:8" ht="45.95" customHeight="1" x14ac:dyDescent="0.25">
      <c r="A5356" s="13" t="s">
        <v>7982</v>
      </c>
      <c r="B5356" s="14" t="s">
        <v>7983</v>
      </c>
      <c r="C5356" s="66" t="s">
        <v>17</v>
      </c>
      <c r="D5356" s="66"/>
      <c r="E5356" s="13" t="s">
        <v>3829</v>
      </c>
      <c r="F5356" s="15">
        <v>9.2999999999999992E-3</v>
      </c>
      <c r="G5356" s="16">
        <v>220.96</v>
      </c>
      <c r="H5356" s="16">
        <f>TRUNC(TRUNC(F5356,8)*G5356,2)</f>
        <v>2.0499999999999998</v>
      </c>
    </row>
    <row r="5357" spans="1:8" ht="18" customHeight="1" x14ac:dyDescent="0.25">
      <c r="A5357" s="8"/>
      <c r="B5357" s="8"/>
      <c r="C5357" s="8"/>
      <c r="D5357" s="8"/>
      <c r="E5357" s="8"/>
      <c r="F5357" s="67" t="s">
        <v>3871</v>
      </c>
      <c r="G5357" s="67"/>
      <c r="H5357" s="17">
        <f>SUM(H5355:H5356)</f>
        <v>2.3099999999999996</v>
      </c>
    </row>
    <row r="5358" spans="1:8" ht="15" customHeight="1" x14ac:dyDescent="0.25">
      <c r="A5358" s="8"/>
      <c r="B5358" s="8"/>
      <c r="C5358" s="8"/>
      <c r="D5358" s="8"/>
      <c r="E5358" s="8"/>
      <c r="F5358" s="68" t="s">
        <v>3745</v>
      </c>
      <c r="G5358" s="68"/>
      <c r="H5358" s="4">
        <f>ROUND(SUM(H5357),2)</f>
        <v>2.31</v>
      </c>
    </row>
    <row r="5359" spans="1:8" ht="9.9499999999999993" customHeight="1" x14ac:dyDescent="0.25">
      <c r="A5359" s="8"/>
      <c r="B5359" s="8"/>
      <c r="C5359" s="8"/>
      <c r="D5359" s="8"/>
      <c r="E5359" s="8"/>
      <c r="F5359" s="62"/>
      <c r="G5359" s="62"/>
      <c r="H5359" s="62"/>
    </row>
    <row r="5360" spans="1:8" ht="20.100000000000001" customHeight="1" x14ac:dyDescent="0.25">
      <c r="A5360" s="63" t="s">
        <v>7985</v>
      </c>
      <c r="B5360" s="63"/>
      <c r="C5360" s="63"/>
      <c r="D5360" s="63"/>
      <c r="E5360" s="63"/>
      <c r="F5360" s="63"/>
      <c r="G5360" s="63"/>
      <c r="H5360" s="63"/>
    </row>
    <row r="5361" spans="1:8" ht="15" customHeight="1" x14ac:dyDescent="0.25">
      <c r="A5361" s="64" t="s">
        <v>3741</v>
      </c>
      <c r="B5361" s="64"/>
      <c r="C5361" s="65" t="s">
        <v>3</v>
      </c>
      <c r="D5361" s="65"/>
      <c r="E5361" s="12" t="s">
        <v>4</v>
      </c>
      <c r="F5361" s="12" t="s">
        <v>3725</v>
      </c>
      <c r="G5361" s="12" t="s">
        <v>3726</v>
      </c>
      <c r="H5361" s="12" t="s">
        <v>3727</v>
      </c>
    </row>
    <row r="5362" spans="1:8" ht="29.1" customHeight="1" x14ac:dyDescent="0.25">
      <c r="A5362" s="13" t="s">
        <v>7986</v>
      </c>
      <c r="B5362" s="14" t="s">
        <v>7987</v>
      </c>
      <c r="C5362" s="66" t="s">
        <v>17</v>
      </c>
      <c r="D5362" s="66"/>
      <c r="E5362" s="13" t="s">
        <v>7988</v>
      </c>
      <c r="F5362" s="15">
        <v>47.07</v>
      </c>
      <c r="G5362" s="16">
        <v>0.91</v>
      </c>
      <c r="H5362" s="16">
        <f>ROUND(ROUND(F5362,8)*G5362,2)</f>
        <v>42.83</v>
      </c>
    </row>
    <row r="5363" spans="1:8" ht="29.1" customHeight="1" x14ac:dyDescent="0.25">
      <c r="A5363" s="13" t="s">
        <v>7989</v>
      </c>
      <c r="B5363" s="14" t="s">
        <v>7990</v>
      </c>
      <c r="C5363" s="66" t="s">
        <v>17</v>
      </c>
      <c r="D5363" s="66"/>
      <c r="E5363" s="13" t="s">
        <v>7988</v>
      </c>
      <c r="F5363" s="15">
        <v>0.9</v>
      </c>
      <c r="G5363" s="16">
        <v>2.31</v>
      </c>
      <c r="H5363" s="16">
        <f>ROUND(ROUND(F5363,8)*G5363,2)</f>
        <v>2.08</v>
      </c>
    </row>
    <row r="5364" spans="1:8" ht="15" customHeight="1" x14ac:dyDescent="0.25">
      <c r="A5364" s="8"/>
      <c r="B5364" s="8"/>
      <c r="C5364" s="8"/>
      <c r="D5364" s="8"/>
      <c r="E5364" s="8"/>
      <c r="F5364" s="67" t="s">
        <v>3744</v>
      </c>
      <c r="G5364" s="67"/>
      <c r="H5364" s="17">
        <f>SUM(H5362:H5363)</f>
        <v>44.91</v>
      </c>
    </row>
    <row r="5365" spans="1:8" ht="15" customHeight="1" x14ac:dyDescent="0.25">
      <c r="A5365" s="69" t="s">
        <v>7991</v>
      </c>
      <c r="B5365" s="69"/>
      <c r="C5365" s="69"/>
      <c r="D5365" s="8"/>
      <c r="E5365" s="8"/>
      <c r="F5365" s="68" t="s">
        <v>3745</v>
      </c>
      <c r="G5365" s="68"/>
      <c r="H5365" s="4">
        <v>44.91</v>
      </c>
    </row>
    <row r="5366" spans="1:8" ht="15.95" customHeight="1" x14ac:dyDescent="0.25">
      <c r="A5366" s="69"/>
      <c r="B5366" s="69"/>
      <c r="C5366" s="69"/>
      <c r="D5366" s="8"/>
      <c r="E5366" s="8"/>
      <c r="F5366" s="8"/>
      <c r="G5366" s="8"/>
      <c r="H5366" s="8"/>
    </row>
    <row r="5367" spans="1:8" ht="9.9499999999999993" customHeight="1" x14ac:dyDescent="0.25">
      <c r="A5367" s="8"/>
      <c r="B5367" s="8"/>
      <c r="C5367" s="8"/>
      <c r="D5367" s="8"/>
      <c r="E5367" s="8"/>
      <c r="F5367" s="62"/>
      <c r="G5367" s="62"/>
      <c r="H5367" s="62"/>
    </row>
    <row r="5368" spans="1:8" ht="20.100000000000001" customHeight="1" x14ac:dyDescent="0.25">
      <c r="A5368" s="63" t="s">
        <v>7992</v>
      </c>
      <c r="B5368" s="63"/>
      <c r="C5368" s="63"/>
      <c r="D5368" s="63"/>
      <c r="E5368" s="63"/>
      <c r="F5368" s="63"/>
      <c r="G5368" s="63"/>
      <c r="H5368" s="63"/>
    </row>
    <row r="5369" spans="1:8" ht="15" customHeight="1" x14ac:dyDescent="0.25">
      <c r="A5369" s="64" t="s">
        <v>3865</v>
      </c>
      <c r="B5369" s="64"/>
      <c r="C5369" s="65" t="s">
        <v>3</v>
      </c>
      <c r="D5369" s="65"/>
      <c r="E5369" s="12" t="s">
        <v>4</v>
      </c>
      <c r="F5369" s="12" t="s">
        <v>3725</v>
      </c>
      <c r="G5369" s="12" t="s">
        <v>3726</v>
      </c>
      <c r="H5369" s="12" t="s">
        <v>3727</v>
      </c>
    </row>
    <row r="5370" spans="1:8" ht="45.95" customHeight="1" x14ac:dyDescent="0.25">
      <c r="A5370" s="13" t="s">
        <v>3904</v>
      </c>
      <c r="B5370" s="14" t="s">
        <v>3905</v>
      </c>
      <c r="C5370" s="66" t="s">
        <v>17</v>
      </c>
      <c r="D5370" s="66"/>
      <c r="E5370" s="13" t="s">
        <v>3868</v>
      </c>
      <c r="F5370" s="15">
        <v>0.5</v>
      </c>
      <c r="G5370" s="16">
        <v>79.900000000000006</v>
      </c>
      <c r="H5370" s="16">
        <f>ROUND(ROUND(F5370,8)*G5370,2)</f>
        <v>39.950000000000003</v>
      </c>
    </row>
    <row r="5371" spans="1:8" ht="45.95" customHeight="1" x14ac:dyDescent="0.25">
      <c r="A5371" s="13" t="s">
        <v>3906</v>
      </c>
      <c r="B5371" s="14" t="s">
        <v>3907</v>
      </c>
      <c r="C5371" s="66" t="s">
        <v>17</v>
      </c>
      <c r="D5371" s="66"/>
      <c r="E5371" s="13" t="s">
        <v>3829</v>
      </c>
      <c r="F5371" s="15">
        <v>1</v>
      </c>
      <c r="G5371" s="16">
        <v>283.47000000000003</v>
      </c>
      <c r="H5371" s="16">
        <f>ROUND(ROUND(F5371,8)*G5371,2)</f>
        <v>283.47000000000003</v>
      </c>
    </row>
    <row r="5372" spans="1:8" ht="18" customHeight="1" x14ac:dyDescent="0.25">
      <c r="A5372" s="8"/>
      <c r="B5372" s="8"/>
      <c r="C5372" s="8"/>
      <c r="D5372" s="8"/>
      <c r="E5372" s="8"/>
      <c r="F5372" s="67" t="s">
        <v>3871</v>
      </c>
      <c r="G5372" s="67"/>
      <c r="H5372" s="17">
        <f>SUM(H5370:H5371)</f>
        <v>323.42</v>
      </c>
    </row>
    <row r="5373" spans="1:8" ht="15" customHeight="1" x14ac:dyDescent="0.25">
      <c r="A5373" s="64" t="s">
        <v>3741</v>
      </c>
      <c r="B5373" s="64"/>
      <c r="C5373" s="65" t="s">
        <v>3</v>
      </c>
      <c r="D5373" s="65"/>
      <c r="E5373" s="12" t="s">
        <v>4</v>
      </c>
      <c r="F5373" s="12" t="s">
        <v>3725</v>
      </c>
      <c r="G5373" s="12" t="s">
        <v>3726</v>
      </c>
      <c r="H5373" s="12" t="s">
        <v>3727</v>
      </c>
    </row>
    <row r="5374" spans="1:8" ht="29.1" customHeight="1" x14ac:dyDescent="0.25">
      <c r="A5374" s="13" t="s">
        <v>7986</v>
      </c>
      <c r="B5374" s="14" t="s">
        <v>7987</v>
      </c>
      <c r="C5374" s="66" t="s">
        <v>17</v>
      </c>
      <c r="D5374" s="66"/>
      <c r="E5374" s="13" t="s">
        <v>7988</v>
      </c>
      <c r="F5374" s="22">
        <v>2353.5</v>
      </c>
      <c r="G5374" s="16">
        <v>0.91</v>
      </c>
      <c r="H5374" s="16">
        <f>ROUND(ROUND(F5374,8)*G5374,2)</f>
        <v>2141.69</v>
      </c>
    </row>
    <row r="5375" spans="1:8" ht="29.1" customHeight="1" x14ac:dyDescent="0.25">
      <c r="A5375" s="13" t="s">
        <v>7989</v>
      </c>
      <c r="B5375" s="14" t="s">
        <v>7990</v>
      </c>
      <c r="C5375" s="66" t="s">
        <v>17</v>
      </c>
      <c r="D5375" s="66"/>
      <c r="E5375" s="13" t="s">
        <v>7988</v>
      </c>
      <c r="F5375" s="15">
        <v>45</v>
      </c>
      <c r="G5375" s="16">
        <v>2.31</v>
      </c>
      <c r="H5375" s="16">
        <f>ROUND(ROUND(F5375,8)*G5375,2)</f>
        <v>103.95</v>
      </c>
    </row>
    <row r="5376" spans="1:8" ht="15" customHeight="1" x14ac:dyDescent="0.25">
      <c r="A5376" s="8"/>
      <c r="B5376" s="8"/>
      <c r="C5376" s="8"/>
      <c r="D5376" s="8"/>
      <c r="E5376" s="8"/>
      <c r="F5376" s="67" t="s">
        <v>3744</v>
      </c>
      <c r="G5376" s="67"/>
      <c r="H5376" s="17">
        <f>SUM(H5374:H5375)</f>
        <v>2245.64</v>
      </c>
    </row>
    <row r="5377" spans="1:8" ht="15" customHeight="1" x14ac:dyDescent="0.25">
      <c r="A5377" s="69" t="s">
        <v>7993</v>
      </c>
      <c r="B5377" s="69"/>
      <c r="C5377" s="69"/>
      <c r="D5377" s="8"/>
      <c r="E5377" s="8"/>
      <c r="F5377" s="68" t="s">
        <v>3745</v>
      </c>
      <c r="G5377" s="68"/>
      <c r="H5377" s="4">
        <v>2569.06</v>
      </c>
    </row>
    <row r="5378" spans="1:8" ht="15.95" customHeight="1" x14ac:dyDescent="0.25">
      <c r="A5378" s="69"/>
      <c r="B5378" s="69"/>
      <c r="C5378" s="69"/>
      <c r="D5378" s="8"/>
      <c r="E5378" s="8"/>
      <c r="F5378" s="8"/>
      <c r="G5378" s="8"/>
      <c r="H5378" s="8"/>
    </row>
    <row r="5379" spans="1:8" ht="9.9499999999999993" customHeight="1" x14ac:dyDescent="0.25">
      <c r="A5379" s="8"/>
      <c r="B5379" s="8"/>
      <c r="C5379" s="8"/>
      <c r="D5379" s="8"/>
      <c r="E5379" s="8"/>
      <c r="F5379" s="62"/>
      <c r="G5379" s="62"/>
      <c r="H5379" s="62"/>
    </row>
    <row r="5380" spans="1:8" ht="20.100000000000001" customHeight="1" x14ac:dyDescent="0.25">
      <c r="A5380" s="63" t="s">
        <v>7994</v>
      </c>
      <c r="B5380" s="63"/>
      <c r="C5380" s="63"/>
      <c r="D5380" s="63"/>
      <c r="E5380" s="63"/>
      <c r="F5380" s="63"/>
      <c r="G5380" s="63"/>
      <c r="H5380" s="63"/>
    </row>
    <row r="5381" spans="1:8" ht="15" customHeight="1" x14ac:dyDescent="0.25">
      <c r="A5381" s="64" t="s">
        <v>3872</v>
      </c>
      <c r="B5381" s="64"/>
      <c r="C5381" s="65" t="s">
        <v>3</v>
      </c>
      <c r="D5381" s="65"/>
      <c r="E5381" s="12" t="s">
        <v>4</v>
      </c>
      <c r="F5381" s="12" t="s">
        <v>3725</v>
      </c>
      <c r="G5381" s="12" t="s">
        <v>3726</v>
      </c>
      <c r="H5381" s="12" t="s">
        <v>3727</v>
      </c>
    </row>
    <row r="5382" spans="1:8" ht="15" customHeight="1" x14ac:dyDescent="0.25">
      <c r="A5382" s="13" t="s">
        <v>3899</v>
      </c>
      <c r="B5382" s="14" t="s">
        <v>3900</v>
      </c>
      <c r="C5382" s="66" t="s">
        <v>17</v>
      </c>
      <c r="D5382" s="66"/>
      <c r="E5382" s="13" t="s">
        <v>25</v>
      </c>
      <c r="F5382" s="15">
        <v>0.61180000000000001</v>
      </c>
      <c r="G5382" s="16">
        <v>24.37</v>
      </c>
      <c r="H5382" s="16">
        <f>TRUNC(TRUNC(F5382,8)*G5382,2)</f>
        <v>14.9</v>
      </c>
    </row>
    <row r="5383" spans="1:8" ht="18" customHeight="1" x14ac:dyDescent="0.25">
      <c r="A5383" s="8"/>
      <c r="B5383" s="8"/>
      <c r="C5383" s="8"/>
      <c r="D5383" s="8"/>
      <c r="E5383" s="8"/>
      <c r="F5383" s="67" t="s">
        <v>3875</v>
      </c>
      <c r="G5383" s="67"/>
      <c r="H5383" s="17">
        <f>SUM(H5382:H5382)</f>
        <v>14.9</v>
      </c>
    </row>
    <row r="5384" spans="1:8" ht="15" customHeight="1" x14ac:dyDescent="0.25">
      <c r="A5384" s="8"/>
      <c r="B5384" s="8"/>
      <c r="C5384" s="8"/>
      <c r="D5384" s="8"/>
      <c r="E5384" s="8"/>
      <c r="F5384" s="68" t="s">
        <v>3745</v>
      </c>
      <c r="G5384" s="68"/>
      <c r="H5384" s="4">
        <f>ROUND(SUM(H5383),2)</f>
        <v>14.9</v>
      </c>
    </row>
    <row r="5385" spans="1:8" ht="9.9499999999999993" customHeight="1" x14ac:dyDescent="0.25">
      <c r="A5385" s="8"/>
      <c r="B5385" s="8"/>
      <c r="C5385" s="8"/>
      <c r="D5385" s="8"/>
      <c r="E5385" s="8"/>
      <c r="F5385" s="62"/>
      <c r="G5385" s="62"/>
      <c r="H5385" s="62"/>
    </row>
    <row r="5386" spans="1:8" ht="20.100000000000001" customHeight="1" x14ac:dyDescent="0.25">
      <c r="A5386" s="63" t="s">
        <v>7995</v>
      </c>
      <c r="B5386" s="63"/>
      <c r="C5386" s="63"/>
      <c r="D5386" s="63"/>
      <c r="E5386" s="63"/>
      <c r="F5386" s="63"/>
      <c r="G5386" s="63"/>
      <c r="H5386" s="63"/>
    </row>
    <row r="5387" spans="1:8" ht="15" customHeight="1" x14ac:dyDescent="0.25">
      <c r="A5387" s="64" t="s">
        <v>3872</v>
      </c>
      <c r="B5387" s="64"/>
      <c r="C5387" s="65" t="s">
        <v>3</v>
      </c>
      <c r="D5387" s="65"/>
      <c r="E5387" s="12" t="s">
        <v>4</v>
      </c>
      <c r="F5387" s="12" t="s">
        <v>3725</v>
      </c>
      <c r="G5387" s="12" t="s">
        <v>3726</v>
      </c>
      <c r="H5387" s="12" t="s">
        <v>3727</v>
      </c>
    </row>
    <row r="5388" spans="1:8" ht="15" customHeight="1" x14ac:dyDescent="0.25">
      <c r="A5388" s="13" t="s">
        <v>7996</v>
      </c>
      <c r="B5388" s="14" t="s">
        <v>7997</v>
      </c>
      <c r="C5388" s="66" t="s">
        <v>17</v>
      </c>
      <c r="D5388" s="66"/>
      <c r="E5388" s="13" t="s">
        <v>25</v>
      </c>
      <c r="F5388" s="15">
        <v>1</v>
      </c>
      <c r="G5388" s="16">
        <v>40.76</v>
      </c>
      <c r="H5388" s="16">
        <f>TRUNC(TRUNC(F5388,8)*G5388,2)</f>
        <v>40.76</v>
      </c>
    </row>
    <row r="5389" spans="1:8" ht="18" customHeight="1" x14ac:dyDescent="0.25">
      <c r="A5389" s="8"/>
      <c r="B5389" s="8"/>
      <c r="C5389" s="8"/>
      <c r="D5389" s="8"/>
      <c r="E5389" s="8"/>
      <c r="F5389" s="67" t="s">
        <v>3875</v>
      </c>
      <c r="G5389" s="67"/>
      <c r="H5389" s="17">
        <f>SUM(H5388:H5388)</f>
        <v>40.76</v>
      </c>
    </row>
    <row r="5390" spans="1:8" ht="15" customHeight="1" x14ac:dyDescent="0.25">
      <c r="A5390" s="64" t="s">
        <v>3741</v>
      </c>
      <c r="B5390" s="64"/>
      <c r="C5390" s="65" t="s">
        <v>3</v>
      </c>
      <c r="D5390" s="65"/>
      <c r="E5390" s="12" t="s">
        <v>4</v>
      </c>
      <c r="F5390" s="12" t="s">
        <v>3725</v>
      </c>
      <c r="G5390" s="12" t="s">
        <v>3726</v>
      </c>
      <c r="H5390" s="12" t="s">
        <v>3727</v>
      </c>
    </row>
    <row r="5391" spans="1:8" ht="29.1" customHeight="1" x14ac:dyDescent="0.25">
      <c r="A5391" s="13" t="s">
        <v>7998</v>
      </c>
      <c r="B5391" s="14" t="s">
        <v>7999</v>
      </c>
      <c r="C5391" s="66" t="s">
        <v>17</v>
      </c>
      <c r="D5391" s="66"/>
      <c r="E5391" s="13" t="s">
        <v>25</v>
      </c>
      <c r="F5391" s="15">
        <v>1</v>
      </c>
      <c r="G5391" s="16">
        <v>33.58</v>
      </c>
      <c r="H5391" s="16">
        <f>TRUNC(TRUNC(F5391,8)*G5391,2)</f>
        <v>33.58</v>
      </c>
    </row>
    <row r="5392" spans="1:8" ht="29.1" customHeight="1" x14ac:dyDescent="0.25">
      <c r="A5392" s="13" t="s">
        <v>8000</v>
      </c>
      <c r="B5392" s="14" t="s">
        <v>8001</v>
      </c>
      <c r="C5392" s="66" t="s">
        <v>17</v>
      </c>
      <c r="D5392" s="66"/>
      <c r="E5392" s="13" t="s">
        <v>25</v>
      </c>
      <c r="F5392" s="15">
        <v>1</v>
      </c>
      <c r="G5392" s="16">
        <v>14.79</v>
      </c>
      <c r="H5392" s="16">
        <f>TRUNC(TRUNC(F5392,8)*G5392,2)</f>
        <v>14.79</v>
      </c>
    </row>
    <row r="5393" spans="1:8" ht="15" customHeight="1" x14ac:dyDescent="0.25">
      <c r="A5393" s="8"/>
      <c r="B5393" s="8"/>
      <c r="C5393" s="8"/>
      <c r="D5393" s="8"/>
      <c r="E5393" s="8"/>
      <c r="F5393" s="67" t="s">
        <v>3744</v>
      </c>
      <c r="G5393" s="67"/>
      <c r="H5393" s="17">
        <f>SUM(H5391:H5392)</f>
        <v>48.37</v>
      </c>
    </row>
    <row r="5394" spans="1:8" ht="15" customHeight="1" x14ac:dyDescent="0.25">
      <c r="A5394" s="8"/>
      <c r="B5394" s="8"/>
      <c r="C5394" s="8"/>
      <c r="D5394" s="8"/>
      <c r="E5394" s="8"/>
      <c r="F5394" s="68" t="s">
        <v>3745</v>
      </c>
      <c r="G5394" s="68"/>
      <c r="H5394" s="4">
        <f>ROUND(SUM(H5389,H5393),2)</f>
        <v>89.13</v>
      </c>
    </row>
    <row r="5395" spans="1:8" ht="9.9499999999999993" customHeight="1" x14ac:dyDescent="0.25">
      <c r="A5395" s="8"/>
      <c r="B5395" s="8"/>
      <c r="C5395" s="8"/>
      <c r="D5395" s="8"/>
      <c r="E5395" s="8"/>
      <c r="F5395" s="62"/>
      <c r="G5395" s="62"/>
      <c r="H5395" s="62"/>
    </row>
    <row r="5396" spans="1:8" ht="20.100000000000001" customHeight="1" x14ac:dyDescent="0.25">
      <c r="A5396" s="63" t="s">
        <v>8002</v>
      </c>
      <c r="B5396" s="63"/>
      <c r="C5396" s="63"/>
      <c r="D5396" s="63"/>
      <c r="E5396" s="63"/>
      <c r="F5396" s="63"/>
      <c r="G5396" s="63"/>
      <c r="H5396" s="63"/>
    </row>
    <row r="5397" spans="1:8" ht="15" customHeight="1" x14ac:dyDescent="0.25">
      <c r="A5397" s="64" t="s">
        <v>3872</v>
      </c>
      <c r="B5397" s="64"/>
      <c r="C5397" s="65" t="s">
        <v>3</v>
      </c>
      <c r="D5397" s="65"/>
      <c r="E5397" s="12" t="s">
        <v>4</v>
      </c>
      <c r="F5397" s="12" t="s">
        <v>3725</v>
      </c>
      <c r="G5397" s="12" t="s">
        <v>3726</v>
      </c>
      <c r="H5397" s="12" t="s">
        <v>3727</v>
      </c>
    </row>
    <row r="5398" spans="1:8" ht="15" customHeight="1" x14ac:dyDescent="0.25">
      <c r="A5398" s="13" t="s">
        <v>7996</v>
      </c>
      <c r="B5398" s="14" t="s">
        <v>7997</v>
      </c>
      <c r="C5398" s="66" t="s">
        <v>17</v>
      </c>
      <c r="D5398" s="66"/>
      <c r="E5398" s="13" t="s">
        <v>25</v>
      </c>
      <c r="F5398" s="15">
        <v>1</v>
      </c>
      <c r="G5398" s="16">
        <v>40.76</v>
      </c>
      <c r="H5398" s="16">
        <f>TRUNC(TRUNC(F5398,8)*G5398,2)</f>
        <v>40.76</v>
      </c>
    </row>
    <row r="5399" spans="1:8" ht="18" customHeight="1" x14ac:dyDescent="0.25">
      <c r="A5399" s="8"/>
      <c r="B5399" s="8"/>
      <c r="C5399" s="8"/>
      <c r="D5399" s="8"/>
      <c r="E5399" s="8"/>
      <c r="F5399" s="67" t="s">
        <v>3875</v>
      </c>
      <c r="G5399" s="67"/>
      <c r="H5399" s="17">
        <f>SUM(H5398:H5398)</f>
        <v>40.76</v>
      </c>
    </row>
    <row r="5400" spans="1:8" ht="15" customHeight="1" x14ac:dyDescent="0.25">
      <c r="A5400" s="64" t="s">
        <v>3741</v>
      </c>
      <c r="B5400" s="64"/>
      <c r="C5400" s="65" t="s">
        <v>3</v>
      </c>
      <c r="D5400" s="65"/>
      <c r="E5400" s="12" t="s">
        <v>4</v>
      </c>
      <c r="F5400" s="12" t="s">
        <v>3725</v>
      </c>
      <c r="G5400" s="12" t="s">
        <v>3726</v>
      </c>
      <c r="H5400" s="12" t="s">
        <v>3727</v>
      </c>
    </row>
    <row r="5401" spans="1:8" ht="29.1" customHeight="1" x14ac:dyDescent="0.25">
      <c r="A5401" s="13" t="s">
        <v>7998</v>
      </c>
      <c r="B5401" s="14" t="s">
        <v>7999</v>
      </c>
      <c r="C5401" s="66" t="s">
        <v>17</v>
      </c>
      <c r="D5401" s="66"/>
      <c r="E5401" s="13" t="s">
        <v>25</v>
      </c>
      <c r="F5401" s="15">
        <v>1</v>
      </c>
      <c r="G5401" s="16">
        <v>33.58</v>
      </c>
      <c r="H5401" s="16">
        <f>TRUNC(TRUNC(F5401,8)*G5401,2)</f>
        <v>33.58</v>
      </c>
    </row>
    <row r="5402" spans="1:8" ht="29.1" customHeight="1" x14ac:dyDescent="0.25">
      <c r="A5402" s="13" t="s">
        <v>8000</v>
      </c>
      <c r="B5402" s="14" t="s">
        <v>8001</v>
      </c>
      <c r="C5402" s="66" t="s">
        <v>17</v>
      </c>
      <c r="D5402" s="66"/>
      <c r="E5402" s="13" t="s">
        <v>25</v>
      </c>
      <c r="F5402" s="15">
        <v>1</v>
      </c>
      <c r="G5402" s="16">
        <v>14.79</v>
      </c>
      <c r="H5402" s="16">
        <f>TRUNC(TRUNC(F5402,8)*G5402,2)</f>
        <v>14.79</v>
      </c>
    </row>
    <row r="5403" spans="1:8" ht="29.1" customHeight="1" x14ac:dyDescent="0.25">
      <c r="A5403" s="13" t="s">
        <v>8003</v>
      </c>
      <c r="B5403" s="14" t="s">
        <v>8004</v>
      </c>
      <c r="C5403" s="66" t="s">
        <v>17</v>
      </c>
      <c r="D5403" s="66"/>
      <c r="E5403" s="13" t="s">
        <v>25</v>
      </c>
      <c r="F5403" s="15">
        <v>1</v>
      </c>
      <c r="G5403" s="16">
        <v>60.04</v>
      </c>
      <c r="H5403" s="16">
        <f>TRUNC(TRUNC(F5403,8)*G5403,2)</f>
        <v>60.04</v>
      </c>
    </row>
    <row r="5404" spans="1:8" ht="29.1" customHeight="1" x14ac:dyDescent="0.25">
      <c r="A5404" s="13" t="s">
        <v>8005</v>
      </c>
      <c r="B5404" s="14" t="s">
        <v>8006</v>
      </c>
      <c r="C5404" s="66" t="s">
        <v>17</v>
      </c>
      <c r="D5404" s="66"/>
      <c r="E5404" s="13" t="s">
        <v>25</v>
      </c>
      <c r="F5404" s="15">
        <v>1</v>
      </c>
      <c r="G5404" s="16">
        <v>62.22</v>
      </c>
      <c r="H5404" s="16">
        <f>TRUNC(TRUNC(F5404,8)*G5404,2)</f>
        <v>62.22</v>
      </c>
    </row>
    <row r="5405" spans="1:8" ht="15" customHeight="1" x14ac:dyDescent="0.25">
      <c r="A5405" s="8"/>
      <c r="B5405" s="8"/>
      <c r="C5405" s="8"/>
      <c r="D5405" s="8"/>
      <c r="E5405" s="8"/>
      <c r="F5405" s="67" t="s">
        <v>3744</v>
      </c>
      <c r="G5405" s="67"/>
      <c r="H5405" s="17">
        <f>SUM(H5401:H5404)</f>
        <v>170.63</v>
      </c>
    </row>
    <row r="5406" spans="1:8" ht="15" customHeight="1" x14ac:dyDescent="0.25">
      <c r="A5406" s="8"/>
      <c r="B5406" s="8"/>
      <c r="C5406" s="8"/>
      <c r="D5406" s="8"/>
      <c r="E5406" s="8"/>
      <c r="F5406" s="68" t="s">
        <v>3745</v>
      </c>
      <c r="G5406" s="68"/>
      <c r="H5406" s="4">
        <f>ROUND(SUM(H5399,H5405),2)</f>
        <v>211.39</v>
      </c>
    </row>
    <row r="5407" spans="1:8" ht="9.9499999999999993" customHeight="1" x14ac:dyDescent="0.25">
      <c r="A5407" s="8"/>
      <c r="B5407" s="8"/>
      <c r="C5407" s="8"/>
      <c r="D5407" s="8"/>
      <c r="E5407" s="8"/>
      <c r="F5407" s="62"/>
      <c r="G5407" s="62"/>
      <c r="H5407" s="62"/>
    </row>
    <row r="5408" spans="1:8" ht="20.100000000000001" customHeight="1" x14ac:dyDescent="0.25">
      <c r="A5408" s="63" t="s">
        <v>8007</v>
      </c>
      <c r="B5408" s="63"/>
      <c r="C5408" s="63"/>
      <c r="D5408" s="63"/>
      <c r="E5408" s="63"/>
      <c r="F5408" s="63"/>
      <c r="G5408" s="63"/>
      <c r="H5408" s="63"/>
    </row>
    <row r="5409" spans="1:8" ht="15" customHeight="1" x14ac:dyDescent="0.25">
      <c r="A5409" s="64" t="s">
        <v>3825</v>
      </c>
      <c r="B5409" s="64"/>
      <c r="C5409" s="65" t="s">
        <v>3</v>
      </c>
      <c r="D5409" s="65"/>
      <c r="E5409" s="12" t="s">
        <v>4</v>
      </c>
      <c r="F5409" s="12" t="s">
        <v>3725</v>
      </c>
      <c r="G5409" s="12" t="s">
        <v>3726</v>
      </c>
      <c r="H5409" s="12" t="s">
        <v>3727</v>
      </c>
    </row>
    <row r="5410" spans="1:8" ht="29.1" customHeight="1" x14ac:dyDescent="0.25">
      <c r="A5410" s="13" t="s">
        <v>8008</v>
      </c>
      <c r="B5410" s="14" t="s">
        <v>8009</v>
      </c>
      <c r="C5410" s="66" t="s">
        <v>17</v>
      </c>
      <c r="D5410" s="66"/>
      <c r="E5410" s="13" t="s">
        <v>61</v>
      </c>
      <c r="F5410" s="15">
        <v>3.1099999999999997E-5</v>
      </c>
      <c r="G5410" s="16">
        <v>1079918</v>
      </c>
      <c r="H5410" s="16">
        <f>TRUNC(TRUNC(F5410,8)*G5410,2)</f>
        <v>33.58</v>
      </c>
    </row>
    <row r="5411" spans="1:8" ht="15" customHeight="1" x14ac:dyDescent="0.25">
      <c r="A5411" s="8"/>
      <c r="B5411" s="8"/>
      <c r="C5411" s="8"/>
      <c r="D5411" s="8"/>
      <c r="E5411" s="8"/>
      <c r="F5411" s="67" t="s">
        <v>3830</v>
      </c>
      <c r="G5411" s="67"/>
      <c r="H5411" s="17">
        <f>SUM(H5410:H5410)</f>
        <v>33.58</v>
      </c>
    </row>
    <row r="5412" spans="1:8" ht="15" customHeight="1" x14ac:dyDescent="0.25">
      <c r="A5412" s="8"/>
      <c r="B5412" s="8"/>
      <c r="C5412" s="8"/>
      <c r="D5412" s="8"/>
      <c r="E5412" s="8"/>
      <c r="F5412" s="68" t="s">
        <v>3745</v>
      </c>
      <c r="G5412" s="68"/>
      <c r="H5412" s="4">
        <f>ROUND(SUM(H5411),2)</f>
        <v>33.58</v>
      </c>
    </row>
    <row r="5413" spans="1:8" ht="9.9499999999999993" customHeight="1" x14ac:dyDescent="0.25">
      <c r="A5413" s="8"/>
      <c r="B5413" s="8"/>
      <c r="C5413" s="8"/>
      <c r="D5413" s="8"/>
      <c r="E5413" s="8"/>
      <c r="F5413" s="62"/>
      <c r="G5413" s="62"/>
      <c r="H5413" s="62"/>
    </row>
    <row r="5414" spans="1:8" ht="20.100000000000001" customHeight="1" x14ac:dyDescent="0.25">
      <c r="A5414" s="63" t="s">
        <v>8010</v>
      </c>
      <c r="B5414" s="63"/>
      <c r="C5414" s="63"/>
      <c r="D5414" s="63"/>
      <c r="E5414" s="63"/>
      <c r="F5414" s="63"/>
      <c r="G5414" s="63"/>
      <c r="H5414" s="63"/>
    </row>
    <row r="5415" spans="1:8" ht="15" customHeight="1" x14ac:dyDescent="0.25">
      <c r="A5415" s="64" t="s">
        <v>3825</v>
      </c>
      <c r="B5415" s="64"/>
      <c r="C5415" s="65" t="s">
        <v>3</v>
      </c>
      <c r="D5415" s="65"/>
      <c r="E5415" s="12" t="s">
        <v>4</v>
      </c>
      <c r="F5415" s="12" t="s">
        <v>3725</v>
      </c>
      <c r="G5415" s="12" t="s">
        <v>3726</v>
      </c>
      <c r="H5415" s="12" t="s">
        <v>3727</v>
      </c>
    </row>
    <row r="5416" spans="1:8" ht="29.1" customHeight="1" x14ac:dyDescent="0.25">
      <c r="A5416" s="13" t="s">
        <v>8008</v>
      </c>
      <c r="B5416" s="14" t="s">
        <v>8009</v>
      </c>
      <c r="C5416" s="66" t="s">
        <v>17</v>
      </c>
      <c r="D5416" s="66"/>
      <c r="E5416" s="13" t="s">
        <v>61</v>
      </c>
      <c r="F5416" s="15">
        <v>1.3699999999999999E-5</v>
      </c>
      <c r="G5416" s="16">
        <v>1079918</v>
      </c>
      <c r="H5416" s="16">
        <f>TRUNC(TRUNC(F5416,8)*G5416,2)</f>
        <v>14.79</v>
      </c>
    </row>
    <row r="5417" spans="1:8" ht="15" customHeight="1" x14ac:dyDescent="0.25">
      <c r="A5417" s="8"/>
      <c r="B5417" s="8"/>
      <c r="C5417" s="8"/>
      <c r="D5417" s="8"/>
      <c r="E5417" s="8"/>
      <c r="F5417" s="67" t="s">
        <v>3830</v>
      </c>
      <c r="G5417" s="67"/>
      <c r="H5417" s="17">
        <f>SUM(H5416:H5416)</f>
        <v>14.79</v>
      </c>
    </row>
    <row r="5418" spans="1:8" ht="15" customHeight="1" x14ac:dyDescent="0.25">
      <c r="A5418" s="8"/>
      <c r="B5418" s="8"/>
      <c r="C5418" s="8"/>
      <c r="D5418" s="8"/>
      <c r="E5418" s="8"/>
      <c r="F5418" s="68" t="s">
        <v>3745</v>
      </c>
      <c r="G5418" s="68"/>
      <c r="H5418" s="4">
        <f>ROUND(SUM(H5417),2)</f>
        <v>14.79</v>
      </c>
    </row>
    <row r="5419" spans="1:8" ht="9.9499999999999993" customHeight="1" x14ac:dyDescent="0.25">
      <c r="A5419" s="8"/>
      <c r="B5419" s="8"/>
      <c r="C5419" s="8"/>
      <c r="D5419" s="8"/>
      <c r="E5419" s="8"/>
      <c r="F5419" s="62"/>
      <c r="G5419" s="62"/>
      <c r="H5419" s="62"/>
    </row>
    <row r="5420" spans="1:8" ht="20.100000000000001" customHeight="1" x14ac:dyDescent="0.25">
      <c r="A5420" s="63" t="s">
        <v>8011</v>
      </c>
      <c r="B5420" s="63"/>
      <c r="C5420" s="63"/>
      <c r="D5420" s="63"/>
      <c r="E5420" s="63"/>
      <c r="F5420" s="63"/>
      <c r="G5420" s="63"/>
      <c r="H5420" s="63"/>
    </row>
    <row r="5421" spans="1:8" ht="15" customHeight="1" x14ac:dyDescent="0.25">
      <c r="A5421" s="64" t="s">
        <v>3825</v>
      </c>
      <c r="B5421" s="64"/>
      <c r="C5421" s="65" t="s">
        <v>3</v>
      </c>
      <c r="D5421" s="65"/>
      <c r="E5421" s="12" t="s">
        <v>4</v>
      </c>
      <c r="F5421" s="12" t="s">
        <v>3725</v>
      </c>
      <c r="G5421" s="12" t="s">
        <v>3726</v>
      </c>
      <c r="H5421" s="12" t="s">
        <v>3727</v>
      </c>
    </row>
    <row r="5422" spans="1:8" ht="29.1" customHeight="1" x14ac:dyDescent="0.25">
      <c r="A5422" s="13" t="s">
        <v>8008</v>
      </c>
      <c r="B5422" s="14" t="s">
        <v>8009</v>
      </c>
      <c r="C5422" s="66" t="s">
        <v>17</v>
      </c>
      <c r="D5422" s="66"/>
      <c r="E5422" s="13" t="s">
        <v>61</v>
      </c>
      <c r="F5422" s="15">
        <v>5.5600000000000003E-5</v>
      </c>
      <c r="G5422" s="16">
        <v>1079918</v>
      </c>
      <c r="H5422" s="16">
        <f>TRUNC(TRUNC(F5422,8)*G5422,2)</f>
        <v>60.04</v>
      </c>
    </row>
    <row r="5423" spans="1:8" ht="15" customHeight="1" x14ac:dyDescent="0.25">
      <c r="A5423" s="8"/>
      <c r="B5423" s="8"/>
      <c r="C5423" s="8"/>
      <c r="D5423" s="8"/>
      <c r="E5423" s="8"/>
      <c r="F5423" s="67" t="s">
        <v>3830</v>
      </c>
      <c r="G5423" s="67"/>
      <c r="H5423" s="17">
        <f>SUM(H5422:H5422)</f>
        <v>60.04</v>
      </c>
    </row>
    <row r="5424" spans="1:8" ht="15" customHeight="1" x14ac:dyDescent="0.25">
      <c r="A5424" s="8"/>
      <c r="B5424" s="8"/>
      <c r="C5424" s="8"/>
      <c r="D5424" s="8"/>
      <c r="E5424" s="8"/>
      <c r="F5424" s="68" t="s">
        <v>3745</v>
      </c>
      <c r="G5424" s="68"/>
      <c r="H5424" s="4">
        <f>ROUND(SUM(H5423),2)</f>
        <v>60.04</v>
      </c>
    </row>
    <row r="5425" spans="1:8" ht="9.9499999999999993" customHeight="1" x14ac:dyDescent="0.25">
      <c r="A5425" s="8"/>
      <c r="B5425" s="8"/>
      <c r="C5425" s="8"/>
      <c r="D5425" s="8"/>
      <c r="E5425" s="8"/>
      <c r="F5425" s="62"/>
      <c r="G5425" s="62"/>
      <c r="H5425" s="62"/>
    </row>
    <row r="5426" spans="1:8" ht="20.100000000000001" customHeight="1" x14ac:dyDescent="0.25">
      <c r="A5426" s="63" t="s">
        <v>8012</v>
      </c>
      <c r="B5426" s="63"/>
      <c r="C5426" s="63"/>
      <c r="D5426" s="63"/>
      <c r="E5426" s="63"/>
      <c r="F5426" s="63"/>
      <c r="G5426" s="63"/>
      <c r="H5426" s="63"/>
    </row>
    <row r="5427" spans="1:8" ht="15" customHeight="1" x14ac:dyDescent="0.25">
      <c r="A5427" s="64" t="s">
        <v>3887</v>
      </c>
      <c r="B5427" s="64"/>
      <c r="C5427" s="65" t="s">
        <v>3</v>
      </c>
      <c r="D5427" s="65"/>
      <c r="E5427" s="12" t="s">
        <v>4</v>
      </c>
      <c r="F5427" s="12" t="s">
        <v>3725</v>
      </c>
      <c r="G5427" s="12" t="s">
        <v>3726</v>
      </c>
      <c r="H5427" s="12" t="s">
        <v>3727</v>
      </c>
    </row>
    <row r="5428" spans="1:8" ht="21" customHeight="1" x14ac:dyDescent="0.25">
      <c r="A5428" s="13" t="s">
        <v>6925</v>
      </c>
      <c r="B5428" s="14" t="s">
        <v>6926</v>
      </c>
      <c r="C5428" s="66" t="s">
        <v>17</v>
      </c>
      <c r="D5428" s="66"/>
      <c r="E5428" s="13" t="s">
        <v>4149</v>
      </c>
      <c r="F5428" s="15">
        <v>10.44</v>
      </c>
      <c r="G5428" s="16">
        <v>5.96</v>
      </c>
      <c r="H5428" s="16">
        <f>TRUNC(TRUNC(F5428,8)*G5428,2)</f>
        <v>62.22</v>
      </c>
    </row>
    <row r="5429" spans="1:8" ht="15" customHeight="1" x14ac:dyDescent="0.25">
      <c r="A5429" s="8"/>
      <c r="B5429" s="8"/>
      <c r="C5429" s="8"/>
      <c r="D5429" s="8"/>
      <c r="E5429" s="8"/>
      <c r="F5429" s="67" t="s">
        <v>3896</v>
      </c>
      <c r="G5429" s="67"/>
      <c r="H5429" s="17">
        <f>SUM(H5428:H5428)</f>
        <v>62.22</v>
      </c>
    </row>
    <row r="5430" spans="1:8" ht="15" customHeight="1" x14ac:dyDescent="0.25">
      <c r="A5430" s="8"/>
      <c r="B5430" s="8"/>
      <c r="C5430" s="8"/>
      <c r="D5430" s="8"/>
      <c r="E5430" s="8"/>
      <c r="F5430" s="68" t="s">
        <v>3745</v>
      </c>
      <c r="G5430" s="68"/>
      <c r="H5430" s="4">
        <f>ROUND(SUM(H5429),2)</f>
        <v>62.22</v>
      </c>
    </row>
    <row r="5431" spans="1:8" ht="9.9499999999999993" customHeight="1" x14ac:dyDescent="0.25">
      <c r="A5431" s="8"/>
      <c r="B5431" s="8"/>
      <c r="C5431" s="8"/>
      <c r="D5431" s="8"/>
      <c r="E5431" s="8"/>
      <c r="F5431" s="62"/>
      <c r="G5431" s="62"/>
      <c r="H5431" s="62"/>
    </row>
    <row r="5432" spans="1:8" ht="20.100000000000001" customHeight="1" x14ac:dyDescent="0.25">
      <c r="A5432" s="63" t="s">
        <v>8013</v>
      </c>
      <c r="B5432" s="63"/>
      <c r="C5432" s="63"/>
      <c r="D5432" s="63"/>
      <c r="E5432" s="63"/>
      <c r="F5432" s="63"/>
      <c r="G5432" s="63"/>
      <c r="H5432" s="63"/>
    </row>
    <row r="5433" spans="1:8" ht="15" customHeight="1" x14ac:dyDescent="0.25">
      <c r="A5433" s="64" t="s">
        <v>3872</v>
      </c>
      <c r="B5433" s="64"/>
      <c r="C5433" s="65" t="s">
        <v>3</v>
      </c>
      <c r="D5433" s="65"/>
      <c r="E5433" s="12" t="s">
        <v>4</v>
      </c>
      <c r="F5433" s="12" t="s">
        <v>3725</v>
      </c>
      <c r="G5433" s="12" t="s">
        <v>3726</v>
      </c>
      <c r="H5433" s="12" t="s">
        <v>3727</v>
      </c>
    </row>
    <row r="5434" spans="1:8" ht="15" customHeight="1" x14ac:dyDescent="0.25">
      <c r="A5434" s="13" t="s">
        <v>7996</v>
      </c>
      <c r="B5434" s="14" t="s">
        <v>7997</v>
      </c>
      <c r="C5434" s="66" t="s">
        <v>17</v>
      </c>
      <c r="D5434" s="66"/>
      <c r="E5434" s="13" t="s">
        <v>25</v>
      </c>
      <c r="F5434" s="15">
        <v>1</v>
      </c>
      <c r="G5434" s="16">
        <v>40.76</v>
      </c>
      <c r="H5434" s="16">
        <f>TRUNC(TRUNC(F5434,8)*G5434,2)</f>
        <v>40.76</v>
      </c>
    </row>
    <row r="5435" spans="1:8" ht="18" customHeight="1" x14ac:dyDescent="0.25">
      <c r="A5435" s="8"/>
      <c r="B5435" s="8"/>
      <c r="C5435" s="8"/>
      <c r="D5435" s="8"/>
      <c r="E5435" s="8"/>
      <c r="F5435" s="67" t="s">
        <v>3875</v>
      </c>
      <c r="G5435" s="67"/>
      <c r="H5435" s="17">
        <f>SUM(H5434:H5434)</f>
        <v>40.76</v>
      </c>
    </row>
    <row r="5436" spans="1:8" ht="15" customHeight="1" x14ac:dyDescent="0.25">
      <c r="A5436" s="64" t="s">
        <v>3741</v>
      </c>
      <c r="B5436" s="64"/>
      <c r="C5436" s="65" t="s">
        <v>3</v>
      </c>
      <c r="D5436" s="65"/>
      <c r="E5436" s="12" t="s">
        <v>4</v>
      </c>
      <c r="F5436" s="12" t="s">
        <v>3725</v>
      </c>
      <c r="G5436" s="12" t="s">
        <v>3726</v>
      </c>
      <c r="H5436" s="12" t="s">
        <v>3727</v>
      </c>
    </row>
    <row r="5437" spans="1:8" ht="29.1" customHeight="1" x14ac:dyDescent="0.25">
      <c r="A5437" s="13" t="s">
        <v>8014</v>
      </c>
      <c r="B5437" s="14" t="s">
        <v>8015</v>
      </c>
      <c r="C5437" s="66" t="s">
        <v>17</v>
      </c>
      <c r="D5437" s="66"/>
      <c r="E5437" s="13" t="s">
        <v>25</v>
      </c>
      <c r="F5437" s="15">
        <v>1</v>
      </c>
      <c r="G5437" s="16">
        <v>43.27</v>
      </c>
      <c r="H5437" s="16">
        <f>TRUNC(TRUNC(F5437,8)*G5437,2)</f>
        <v>43.27</v>
      </c>
    </row>
    <row r="5438" spans="1:8" ht="21" customHeight="1" x14ac:dyDescent="0.25">
      <c r="A5438" s="13" t="s">
        <v>8016</v>
      </c>
      <c r="B5438" s="14" t="s">
        <v>8017</v>
      </c>
      <c r="C5438" s="66" t="s">
        <v>17</v>
      </c>
      <c r="D5438" s="66"/>
      <c r="E5438" s="13" t="s">
        <v>25</v>
      </c>
      <c r="F5438" s="15">
        <v>1</v>
      </c>
      <c r="G5438" s="16">
        <v>19.059999999999999</v>
      </c>
      <c r="H5438" s="16">
        <f>TRUNC(TRUNC(F5438,8)*G5438,2)</f>
        <v>19.059999999999999</v>
      </c>
    </row>
    <row r="5439" spans="1:8" ht="15" customHeight="1" x14ac:dyDescent="0.25">
      <c r="A5439" s="8"/>
      <c r="B5439" s="8"/>
      <c r="C5439" s="8"/>
      <c r="D5439" s="8"/>
      <c r="E5439" s="8"/>
      <c r="F5439" s="67" t="s">
        <v>3744</v>
      </c>
      <c r="G5439" s="67"/>
      <c r="H5439" s="17">
        <f>SUM(H5437:H5438)</f>
        <v>62.33</v>
      </c>
    </row>
    <row r="5440" spans="1:8" ht="15" customHeight="1" x14ac:dyDescent="0.25">
      <c r="A5440" s="8"/>
      <c r="B5440" s="8"/>
      <c r="C5440" s="8"/>
      <c r="D5440" s="8"/>
      <c r="E5440" s="8"/>
      <c r="F5440" s="68" t="s">
        <v>3745</v>
      </c>
      <c r="G5440" s="68"/>
      <c r="H5440" s="4">
        <f>ROUND(SUM(H5435,H5439),2)</f>
        <v>103.09</v>
      </c>
    </row>
    <row r="5441" spans="1:8" ht="9.9499999999999993" customHeight="1" x14ac:dyDescent="0.25">
      <c r="A5441" s="8"/>
      <c r="B5441" s="8"/>
      <c r="C5441" s="8"/>
      <c r="D5441" s="8"/>
      <c r="E5441" s="8"/>
      <c r="F5441" s="62"/>
      <c r="G5441" s="62"/>
      <c r="H5441" s="62"/>
    </row>
    <row r="5442" spans="1:8" ht="20.100000000000001" customHeight="1" x14ac:dyDescent="0.25">
      <c r="A5442" s="63" t="s">
        <v>8018</v>
      </c>
      <c r="B5442" s="63"/>
      <c r="C5442" s="63"/>
      <c r="D5442" s="63"/>
      <c r="E5442" s="63"/>
      <c r="F5442" s="63"/>
      <c r="G5442" s="63"/>
      <c r="H5442" s="63"/>
    </row>
    <row r="5443" spans="1:8" ht="15" customHeight="1" x14ac:dyDescent="0.25">
      <c r="A5443" s="64" t="s">
        <v>3872</v>
      </c>
      <c r="B5443" s="64"/>
      <c r="C5443" s="65" t="s">
        <v>3</v>
      </c>
      <c r="D5443" s="65"/>
      <c r="E5443" s="12" t="s">
        <v>4</v>
      </c>
      <c r="F5443" s="12" t="s">
        <v>3725</v>
      </c>
      <c r="G5443" s="12" t="s">
        <v>3726</v>
      </c>
      <c r="H5443" s="12" t="s">
        <v>3727</v>
      </c>
    </row>
    <row r="5444" spans="1:8" ht="15" customHeight="1" x14ac:dyDescent="0.25">
      <c r="A5444" s="13" t="s">
        <v>7996</v>
      </c>
      <c r="B5444" s="14" t="s">
        <v>7997</v>
      </c>
      <c r="C5444" s="66" t="s">
        <v>17</v>
      </c>
      <c r="D5444" s="66"/>
      <c r="E5444" s="13" t="s">
        <v>25</v>
      </c>
      <c r="F5444" s="15">
        <v>1</v>
      </c>
      <c r="G5444" s="16">
        <v>40.76</v>
      </c>
      <c r="H5444" s="16">
        <f>TRUNC(TRUNC(F5444,8)*G5444,2)</f>
        <v>40.76</v>
      </c>
    </row>
    <row r="5445" spans="1:8" ht="18" customHeight="1" x14ac:dyDescent="0.25">
      <c r="A5445" s="8"/>
      <c r="B5445" s="8"/>
      <c r="C5445" s="8"/>
      <c r="D5445" s="8"/>
      <c r="E5445" s="8"/>
      <c r="F5445" s="67" t="s">
        <v>3875</v>
      </c>
      <c r="G5445" s="67"/>
      <c r="H5445" s="17">
        <f>SUM(H5444:H5444)</f>
        <v>40.76</v>
      </c>
    </row>
    <row r="5446" spans="1:8" ht="15" customHeight="1" x14ac:dyDescent="0.25">
      <c r="A5446" s="64" t="s">
        <v>3741</v>
      </c>
      <c r="B5446" s="64"/>
      <c r="C5446" s="65" t="s">
        <v>3</v>
      </c>
      <c r="D5446" s="65"/>
      <c r="E5446" s="12" t="s">
        <v>4</v>
      </c>
      <c r="F5446" s="12" t="s">
        <v>3725</v>
      </c>
      <c r="G5446" s="12" t="s">
        <v>3726</v>
      </c>
      <c r="H5446" s="12" t="s">
        <v>3727</v>
      </c>
    </row>
    <row r="5447" spans="1:8" ht="29.1" customHeight="1" x14ac:dyDescent="0.25">
      <c r="A5447" s="13" t="s">
        <v>8014</v>
      </c>
      <c r="B5447" s="14" t="s">
        <v>8015</v>
      </c>
      <c r="C5447" s="66" t="s">
        <v>17</v>
      </c>
      <c r="D5447" s="66"/>
      <c r="E5447" s="13" t="s">
        <v>25</v>
      </c>
      <c r="F5447" s="15">
        <v>1</v>
      </c>
      <c r="G5447" s="16">
        <v>43.27</v>
      </c>
      <c r="H5447" s="16">
        <f>TRUNC(TRUNC(F5447,8)*G5447,2)</f>
        <v>43.27</v>
      </c>
    </row>
    <row r="5448" spans="1:8" ht="21" customHeight="1" x14ac:dyDescent="0.25">
      <c r="A5448" s="13" t="s">
        <v>8016</v>
      </c>
      <c r="B5448" s="14" t="s">
        <v>8017</v>
      </c>
      <c r="C5448" s="66" t="s">
        <v>17</v>
      </c>
      <c r="D5448" s="66"/>
      <c r="E5448" s="13" t="s">
        <v>25</v>
      </c>
      <c r="F5448" s="15">
        <v>1</v>
      </c>
      <c r="G5448" s="16">
        <v>19.059999999999999</v>
      </c>
      <c r="H5448" s="16">
        <f>TRUNC(TRUNC(F5448,8)*G5448,2)</f>
        <v>19.059999999999999</v>
      </c>
    </row>
    <row r="5449" spans="1:8" ht="29.1" customHeight="1" x14ac:dyDescent="0.25">
      <c r="A5449" s="13" t="s">
        <v>8019</v>
      </c>
      <c r="B5449" s="14" t="s">
        <v>8020</v>
      </c>
      <c r="C5449" s="66" t="s">
        <v>17</v>
      </c>
      <c r="D5449" s="66"/>
      <c r="E5449" s="13" t="s">
        <v>25</v>
      </c>
      <c r="F5449" s="15">
        <v>1</v>
      </c>
      <c r="G5449" s="16">
        <v>77.36</v>
      </c>
      <c r="H5449" s="16">
        <f>TRUNC(TRUNC(F5449,8)*G5449,2)</f>
        <v>77.36</v>
      </c>
    </row>
    <row r="5450" spans="1:8" ht="29.1" customHeight="1" x14ac:dyDescent="0.25">
      <c r="A5450" s="13" t="s">
        <v>8021</v>
      </c>
      <c r="B5450" s="14" t="s">
        <v>8022</v>
      </c>
      <c r="C5450" s="66" t="s">
        <v>17</v>
      </c>
      <c r="D5450" s="66"/>
      <c r="E5450" s="13" t="s">
        <v>25</v>
      </c>
      <c r="F5450" s="15">
        <v>1</v>
      </c>
      <c r="G5450" s="16">
        <v>105.84</v>
      </c>
      <c r="H5450" s="16">
        <f>TRUNC(TRUNC(F5450,8)*G5450,2)</f>
        <v>105.84</v>
      </c>
    </row>
    <row r="5451" spans="1:8" ht="15" customHeight="1" x14ac:dyDescent="0.25">
      <c r="A5451" s="8"/>
      <c r="B5451" s="8"/>
      <c r="C5451" s="8"/>
      <c r="D5451" s="8"/>
      <c r="E5451" s="8"/>
      <c r="F5451" s="67" t="s">
        <v>3744</v>
      </c>
      <c r="G5451" s="67"/>
      <c r="H5451" s="17">
        <f>SUM(H5447:H5450)</f>
        <v>245.53</v>
      </c>
    </row>
    <row r="5452" spans="1:8" ht="15" customHeight="1" x14ac:dyDescent="0.25">
      <c r="A5452" s="8"/>
      <c r="B5452" s="8"/>
      <c r="C5452" s="8"/>
      <c r="D5452" s="8"/>
      <c r="E5452" s="8"/>
      <c r="F5452" s="68" t="s">
        <v>3745</v>
      </c>
      <c r="G5452" s="68"/>
      <c r="H5452" s="4">
        <f>ROUND(SUM(H5445,H5451),2)</f>
        <v>286.29000000000002</v>
      </c>
    </row>
    <row r="5453" spans="1:8" ht="9.9499999999999993" customHeight="1" x14ac:dyDescent="0.25">
      <c r="A5453" s="8"/>
      <c r="B5453" s="8"/>
      <c r="C5453" s="8"/>
      <c r="D5453" s="8"/>
      <c r="E5453" s="8"/>
      <c r="F5453" s="62"/>
      <c r="G5453" s="62"/>
      <c r="H5453" s="62"/>
    </row>
    <row r="5454" spans="1:8" ht="20.100000000000001" customHeight="1" x14ac:dyDescent="0.25">
      <c r="A5454" s="63" t="s">
        <v>8023</v>
      </c>
      <c r="B5454" s="63"/>
      <c r="C5454" s="63"/>
      <c r="D5454" s="63"/>
      <c r="E5454" s="63"/>
      <c r="F5454" s="63"/>
      <c r="G5454" s="63"/>
      <c r="H5454" s="63"/>
    </row>
    <row r="5455" spans="1:8" ht="15" customHeight="1" x14ac:dyDescent="0.25">
      <c r="A5455" s="64" t="s">
        <v>3825</v>
      </c>
      <c r="B5455" s="64"/>
      <c r="C5455" s="65" t="s">
        <v>3</v>
      </c>
      <c r="D5455" s="65"/>
      <c r="E5455" s="12" t="s">
        <v>4</v>
      </c>
      <c r="F5455" s="12" t="s">
        <v>3725</v>
      </c>
      <c r="G5455" s="12" t="s">
        <v>3726</v>
      </c>
      <c r="H5455" s="12" t="s">
        <v>3727</v>
      </c>
    </row>
    <row r="5456" spans="1:8" ht="29.1" customHeight="1" x14ac:dyDescent="0.25">
      <c r="A5456" s="13" t="s">
        <v>8024</v>
      </c>
      <c r="B5456" s="14" t="s">
        <v>8025</v>
      </c>
      <c r="C5456" s="66" t="s">
        <v>17</v>
      </c>
      <c r="D5456" s="66"/>
      <c r="E5456" s="13" t="s">
        <v>61</v>
      </c>
      <c r="F5456" s="15">
        <v>3.1099999999999997E-5</v>
      </c>
      <c r="G5456" s="16">
        <v>1391437.18</v>
      </c>
      <c r="H5456" s="16">
        <f>TRUNC(TRUNC(F5456,8)*G5456,2)</f>
        <v>43.27</v>
      </c>
    </row>
    <row r="5457" spans="1:8" ht="15" customHeight="1" x14ac:dyDescent="0.25">
      <c r="A5457" s="8"/>
      <c r="B5457" s="8"/>
      <c r="C5457" s="8"/>
      <c r="D5457" s="8"/>
      <c r="E5457" s="8"/>
      <c r="F5457" s="67" t="s">
        <v>3830</v>
      </c>
      <c r="G5457" s="67"/>
      <c r="H5457" s="17">
        <f>SUM(H5456:H5456)</f>
        <v>43.27</v>
      </c>
    </row>
    <row r="5458" spans="1:8" ht="15" customHeight="1" x14ac:dyDescent="0.25">
      <c r="A5458" s="8"/>
      <c r="B5458" s="8"/>
      <c r="C5458" s="8"/>
      <c r="D5458" s="8"/>
      <c r="E5458" s="8"/>
      <c r="F5458" s="68" t="s">
        <v>3745</v>
      </c>
      <c r="G5458" s="68"/>
      <c r="H5458" s="4">
        <f>ROUND(SUM(H5457),2)</f>
        <v>43.27</v>
      </c>
    </row>
    <row r="5459" spans="1:8" ht="9.9499999999999993" customHeight="1" x14ac:dyDescent="0.25">
      <c r="A5459" s="8"/>
      <c r="B5459" s="8"/>
      <c r="C5459" s="8"/>
      <c r="D5459" s="8"/>
      <c r="E5459" s="8"/>
      <c r="F5459" s="62"/>
      <c r="G5459" s="62"/>
      <c r="H5459" s="62"/>
    </row>
    <row r="5460" spans="1:8" ht="20.100000000000001" customHeight="1" x14ac:dyDescent="0.25">
      <c r="A5460" s="63" t="s">
        <v>8026</v>
      </c>
      <c r="B5460" s="63"/>
      <c r="C5460" s="63"/>
      <c r="D5460" s="63"/>
      <c r="E5460" s="63"/>
      <c r="F5460" s="63"/>
      <c r="G5460" s="63"/>
      <c r="H5460" s="63"/>
    </row>
    <row r="5461" spans="1:8" ht="15" customHeight="1" x14ac:dyDescent="0.25">
      <c r="A5461" s="64" t="s">
        <v>3825</v>
      </c>
      <c r="B5461" s="64"/>
      <c r="C5461" s="65" t="s">
        <v>3</v>
      </c>
      <c r="D5461" s="65"/>
      <c r="E5461" s="12" t="s">
        <v>4</v>
      </c>
      <c r="F5461" s="12" t="s">
        <v>3725</v>
      </c>
      <c r="G5461" s="12" t="s">
        <v>3726</v>
      </c>
      <c r="H5461" s="12" t="s">
        <v>3727</v>
      </c>
    </row>
    <row r="5462" spans="1:8" ht="29.1" customHeight="1" x14ac:dyDescent="0.25">
      <c r="A5462" s="13" t="s">
        <v>8024</v>
      </c>
      <c r="B5462" s="14" t="s">
        <v>8025</v>
      </c>
      <c r="C5462" s="66" t="s">
        <v>17</v>
      </c>
      <c r="D5462" s="66"/>
      <c r="E5462" s="13" t="s">
        <v>61</v>
      </c>
      <c r="F5462" s="15">
        <v>1.3699999999999999E-5</v>
      </c>
      <c r="G5462" s="16">
        <v>1391437.18</v>
      </c>
      <c r="H5462" s="16">
        <f>TRUNC(TRUNC(F5462,8)*G5462,2)</f>
        <v>19.059999999999999</v>
      </c>
    </row>
    <row r="5463" spans="1:8" ht="15" customHeight="1" x14ac:dyDescent="0.25">
      <c r="A5463" s="8"/>
      <c r="B5463" s="8"/>
      <c r="C5463" s="8"/>
      <c r="D5463" s="8"/>
      <c r="E5463" s="8"/>
      <c r="F5463" s="67" t="s">
        <v>3830</v>
      </c>
      <c r="G5463" s="67"/>
      <c r="H5463" s="17">
        <f>SUM(H5462:H5462)</f>
        <v>19.059999999999999</v>
      </c>
    </row>
    <row r="5464" spans="1:8" ht="15" customHeight="1" x14ac:dyDescent="0.25">
      <c r="A5464" s="8"/>
      <c r="B5464" s="8"/>
      <c r="C5464" s="8"/>
      <c r="D5464" s="8"/>
      <c r="E5464" s="8"/>
      <c r="F5464" s="68" t="s">
        <v>3745</v>
      </c>
      <c r="G5464" s="68"/>
      <c r="H5464" s="4">
        <f>ROUND(SUM(H5463),2)</f>
        <v>19.059999999999999</v>
      </c>
    </row>
    <row r="5465" spans="1:8" ht="9.9499999999999993" customHeight="1" x14ac:dyDescent="0.25">
      <c r="A5465" s="8"/>
      <c r="B5465" s="8"/>
      <c r="C5465" s="8"/>
      <c r="D5465" s="8"/>
      <c r="E5465" s="8"/>
      <c r="F5465" s="62"/>
      <c r="G5465" s="62"/>
      <c r="H5465" s="62"/>
    </row>
    <row r="5466" spans="1:8" ht="20.100000000000001" customHeight="1" x14ac:dyDescent="0.25">
      <c r="A5466" s="63" t="s">
        <v>8027</v>
      </c>
      <c r="B5466" s="63"/>
      <c r="C5466" s="63"/>
      <c r="D5466" s="63"/>
      <c r="E5466" s="63"/>
      <c r="F5466" s="63"/>
      <c r="G5466" s="63"/>
      <c r="H5466" s="63"/>
    </row>
    <row r="5467" spans="1:8" ht="15" customHeight="1" x14ac:dyDescent="0.25">
      <c r="A5467" s="64" t="s">
        <v>3825</v>
      </c>
      <c r="B5467" s="64"/>
      <c r="C5467" s="65" t="s">
        <v>3</v>
      </c>
      <c r="D5467" s="65"/>
      <c r="E5467" s="12" t="s">
        <v>4</v>
      </c>
      <c r="F5467" s="12" t="s">
        <v>3725</v>
      </c>
      <c r="G5467" s="12" t="s">
        <v>3726</v>
      </c>
      <c r="H5467" s="12" t="s">
        <v>3727</v>
      </c>
    </row>
    <row r="5468" spans="1:8" ht="29.1" customHeight="1" x14ac:dyDescent="0.25">
      <c r="A5468" s="13" t="s">
        <v>8024</v>
      </c>
      <c r="B5468" s="14" t="s">
        <v>8025</v>
      </c>
      <c r="C5468" s="66" t="s">
        <v>17</v>
      </c>
      <c r="D5468" s="66"/>
      <c r="E5468" s="13" t="s">
        <v>61</v>
      </c>
      <c r="F5468" s="15">
        <v>5.5600000000000003E-5</v>
      </c>
      <c r="G5468" s="16">
        <v>1391437.18</v>
      </c>
      <c r="H5468" s="16">
        <f>TRUNC(TRUNC(F5468,8)*G5468,2)</f>
        <v>77.36</v>
      </c>
    </row>
    <row r="5469" spans="1:8" ht="15" customHeight="1" x14ac:dyDescent="0.25">
      <c r="A5469" s="8"/>
      <c r="B5469" s="8"/>
      <c r="C5469" s="8"/>
      <c r="D5469" s="8"/>
      <c r="E5469" s="8"/>
      <c r="F5469" s="67" t="s">
        <v>3830</v>
      </c>
      <c r="G5469" s="67"/>
      <c r="H5469" s="17">
        <f>SUM(H5468:H5468)</f>
        <v>77.36</v>
      </c>
    </row>
    <row r="5470" spans="1:8" ht="15" customHeight="1" x14ac:dyDescent="0.25">
      <c r="A5470" s="8"/>
      <c r="B5470" s="8"/>
      <c r="C5470" s="8"/>
      <c r="D5470" s="8"/>
      <c r="E5470" s="8"/>
      <c r="F5470" s="68" t="s">
        <v>3745</v>
      </c>
      <c r="G5470" s="68"/>
      <c r="H5470" s="4">
        <f>ROUND(SUM(H5469),2)</f>
        <v>77.36</v>
      </c>
    </row>
    <row r="5471" spans="1:8" ht="9.9499999999999993" customHeight="1" x14ac:dyDescent="0.25">
      <c r="A5471" s="8"/>
      <c r="B5471" s="8"/>
      <c r="C5471" s="8"/>
      <c r="D5471" s="8"/>
      <c r="E5471" s="8"/>
      <c r="F5471" s="62"/>
      <c r="G5471" s="62"/>
      <c r="H5471" s="62"/>
    </row>
    <row r="5472" spans="1:8" ht="20.100000000000001" customHeight="1" x14ac:dyDescent="0.25">
      <c r="A5472" s="63" t="s">
        <v>8028</v>
      </c>
      <c r="B5472" s="63"/>
      <c r="C5472" s="63"/>
      <c r="D5472" s="63"/>
      <c r="E5472" s="63"/>
      <c r="F5472" s="63"/>
      <c r="G5472" s="63"/>
      <c r="H5472" s="63"/>
    </row>
    <row r="5473" spans="1:8" ht="15" customHeight="1" x14ac:dyDescent="0.25">
      <c r="A5473" s="64" t="s">
        <v>3887</v>
      </c>
      <c r="B5473" s="64"/>
      <c r="C5473" s="65" t="s">
        <v>3</v>
      </c>
      <c r="D5473" s="65"/>
      <c r="E5473" s="12" t="s">
        <v>4</v>
      </c>
      <c r="F5473" s="12" t="s">
        <v>3725</v>
      </c>
      <c r="G5473" s="12" t="s">
        <v>3726</v>
      </c>
      <c r="H5473" s="12" t="s">
        <v>3727</v>
      </c>
    </row>
    <row r="5474" spans="1:8" ht="21" customHeight="1" x14ac:dyDescent="0.25">
      <c r="A5474" s="13" t="s">
        <v>6925</v>
      </c>
      <c r="B5474" s="14" t="s">
        <v>6926</v>
      </c>
      <c r="C5474" s="66" t="s">
        <v>17</v>
      </c>
      <c r="D5474" s="66"/>
      <c r="E5474" s="13" t="s">
        <v>4149</v>
      </c>
      <c r="F5474" s="15">
        <v>17.760000000000002</v>
      </c>
      <c r="G5474" s="16">
        <v>5.96</v>
      </c>
      <c r="H5474" s="16">
        <f>TRUNC(TRUNC(F5474,8)*G5474,2)</f>
        <v>105.84</v>
      </c>
    </row>
    <row r="5475" spans="1:8" ht="15" customHeight="1" x14ac:dyDescent="0.25">
      <c r="A5475" s="8"/>
      <c r="B5475" s="8"/>
      <c r="C5475" s="8"/>
      <c r="D5475" s="8"/>
      <c r="E5475" s="8"/>
      <c r="F5475" s="67" t="s">
        <v>3896</v>
      </c>
      <c r="G5475" s="67"/>
      <c r="H5475" s="17">
        <f>SUM(H5474:H5474)</f>
        <v>105.84</v>
      </c>
    </row>
    <row r="5476" spans="1:8" ht="15" customHeight="1" x14ac:dyDescent="0.25">
      <c r="A5476" s="8"/>
      <c r="B5476" s="8"/>
      <c r="C5476" s="8"/>
      <c r="D5476" s="8"/>
      <c r="E5476" s="8"/>
      <c r="F5476" s="68" t="s">
        <v>3745</v>
      </c>
      <c r="G5476" s="68"/>
      <c r="H5476" s="4">
        <f>ROUND(SUM(H5475),2)</f>
        <v>105.84</v>
      </c>
    </row>
    <row r="5477" spans="1:8" ht="9.9499999999999993" customHeight="1" x14ac:dyDescent="0.25">
      <c r="A5477" s="8"/>
      <c r="B5477" s="8"/>
      <c r="C5477" s="8"/>
      <c r="D5477" s="8"/>
      <c r="E5477" s="8"/>
      <c r="F5477" s="62"/>
      <c r="G5477" s="62"/>
      <c r="H5477" s="62"/>
    </row>
    <row r="5478" spans="1:8" ht="20.100000000000001" customHeight="1" x14ac:dyDescent="0.25">
      <c r="A5478" s="63" t="s">
        <v>8029</v>
      </c>
      <c r="B5478" s="63"/>
      <c r="C5478" s="63"/>
      <c r="D5478" s="63"/>
      <c r="E5478" s="63"/>
      <c r="F5478" s="63"/>
      <c r="G5478" s="63"/>
      <c r="H5478" s="63"/>
    </row>
    <row r="5479" spans="1:8" ht="15" customHeight="1" x14ac:dyDescent="0.25">
      <c r="A5479" s="64" t="s">
        <v>3724</v>
      </c>
      <c r="B5479" s="64"/>
      <c r="C5479" s="65" t="s">
        <v>3</v>
      </c>
      <c r="D5479" s="65"/>
      <c r="E5479" s="12" t="s">
        <v>4</v>
      </c>
      <c r="F5479" s="12" t="s">
        <v>3725</v>
      </c>
      <c r="G5479" s="12" t="s">
        <v>3726</v>
      </c>
      <c r="H5479" s="12" t="s">
        <v>3727</v>
      </c>
    </row>
    <row r="5480" spans="1:8" ht="21" customHeight="1" x14ac:dyDescent="0.25">
      <c r="A5480" s="13" t="s">
        <v>3798</v>
      </c>
      <c r="B5480" s="14" t="s">
        <v>3799</v>
      </c>
      <c r="C5480" s="66" t="s">
        <v>17</v>
      </c>
      <c r="D5480" s="66"/>
      <c r="E5480" s="13" t="s">
        <v>25</v>
      </c>
      <c r="F5480" s="15">
        <v>1</v>
      </c>
      <c r="G5480" s="16">
        <v>4.5199999999999996</v>
      </c>
      <c r="H5480" s="16">
        <f t="shared" ref="H5480:H5485" si="52">TRUNC(TRUNC(F5480,8)*G5480,2)</f>
        <v>4.5199999999999996</v>
      </c>
    </row>
    <row r="5481" spans="1:8" ht="21" customHeight="1" x14ac:dyDescent="0.25">
      <c r="A5481" s="13" t="s">
        <v>6677</v>
      </c>
      <c r="B5481" s="14" t="s">
        <v>6678</v>
      </c>
      <c r="C5481" s="66" t="s">
        <v>17</v>
      </c>
      <c r="D5481" s="66"/>
      <c r="E5481" s="13" t="s">
        <v>25</v>
      </c>
      <c r="F5481" s="15">
        <v>1</v>
      </c>
      <c r="G5481" s="16">
        <v>0.89</v>
      </c>
      <c r="H5481" s="16">
        <f t="shared" si="52"/>
        <v>0.89</v>
      </c>
    </row>
    <row r="5482" spans="1:8" ht="21" customHeight="1" x14ac:dyDescent="0.25">
      <c r="A5482" s="13" t="s">
        <v>3754</v>
      </c>
      <c r="B5482" s="14" t="s">
        <v>3755</v>
      </c>
      <c r="C5482" s="66" t="s">
        <v>17</v>
      </c>
      <c r="D5482" s="66"/>
      <c r="E5482" s="13" t="s">
        <v>25</v>
      </c>
      <c r="F5482" s="15">
        <v>1</v>
      </c>
      <c r="G5482" s="16">
        <v>1.43</v>
      </c>
      <c r="H5482" s="16">
        <f t="shared" si="52"/>
        <v>1.43</v>
      </c>
    </row>
    <row r="5483" spans="1:8" ht="29.1" customHeight="1" x14ac:dyDescent="0.25">
      <c r="A5483" s="13" t="s">
        <v>6679</v>
      </c>
      <c r="B5483" s="14" t="s">
        <v>6680</v>
      </c>
      <c r="C5483" s="66" t="s">
        <v>17</v>
      </c>
      <c r="D5483" s="66"/>
      <c r="E5483" s="13" t="s">
        <v>25</v>
      </c>
      <c r="F5483" s="15">
        <v>1</v>
      </c>
      <c r="G5483" s="16">
        <v>0.01</v>
      </c>
      <c r="H5483" s="16">
        <f t="shared" si="52"/>
        <v>0.01</v>
      </c>
    </row>
    <row r="5484" spans="1:8" ht="21" customHeight="1" x14ac:dyDescent="0.25">
      <c r="A5484" s="13" t="s">
        <v>3758</v>
      </c>
      <c r="B5484" s="14" t="s">
        <v>3759</v>
      </c>
      <c r="C5484" s="66" t="s">
        <v>17</v>
      </c>
      <c r="D5484" s="66"/>
      <c r="E5484" s="13" t="s">
        <v>25</v>
      </c>
      <c r="F5484" s="15">
        <v>1</v>
      </c>
      <c r="G5484" s="16">
        <v>0.08</v>
      </c>
      <c r="H5484" s="16">
        <f t="shared" si="52"/>
        <v>0.08</v>
      </c>
    </row>
    <row r="5485" spans="1:8" ht="21" customHeight="1" x14ac:dyDescent="0.25">
      <c r="A5485" s="13" t="s">
        <v>3804</v>
      </c>
      <c r="B5485" s="14" t="s">
        <v>3805</v>
      </c>
      <c r="C5485" s="66" t="s">
        <v>17</v>
      </c>
      <c r="D5485" s="66"/>
      <c r="E5485" s="13" t="s">
        <v>25</v>
      </c>
      <c r="F5485" s="15">
        <v>1</v>
      </c>
      <c r="G5485" s="16">
        <v>0.85</v>
      </c>
      <c r="H5485" s="16">
        <f t="shared" si="52"/>
        <v>0.85</v>
      </c>
    </row>
    <row r="5486" spans="1:8" ht="15" customHeight="1" x14ac:dyDescent="0.25">
      <c r="A5486" s="8"/>
      <c r="B5486" s="8"/>
      <c r="C5486" s="8"/>
      <c r="D5486" s="8"/>
      <c r="E5486" s="8"/>
      <c r="F5486" s="67" t="s">
        <v>3736</v>
      </c>
      <c r="G5486" s="67"/>
      <c r="H5486" s="17">
        <f>SUM(H5480:H5485)</f>
        <v>7.7799999999999985</v>
      </c>
    </row>
    <row r="5487" spans="1:8" ht="15" customHeight="1" x14ac:dyDescent="0.25">
      <c r="A5487" s="64" t="s">
        <v>3737</v>
      </c>
      <c r="B5487" s="64"/>
      <c r="C5487" s="65" t="s">
        <v>3</v>
      </c>
      <c r="D5487" s="65"/>
      <c r="E5487" s="12" t="s">
        <v>4</v>
      </c>
      <c r="F5487" s="12" t="s">
        <v>3725</v>
      </c>
      <c r="G5487" s="12" t="s">
        <v>3726</v>
      </c>
      <c r="H5487" s="12" t="s">
        <v>3727</v>
      </c>
    </row>
    <row r="5488" spans="1:8" ht="21" customHeight="1" x14ac:dyDescent="0.25">
      <c r="A5488" s="13" t="s">
        <v>7193</v>
      </c>
      <c r="B5488" s="14" t="s">
        <v>7194</v>
      </c>
      <c r="C5488" s="66" t="s">
        <v>17</v>
      </c>
      <c r="D5488" s="66"/>
      <c r="E5488" s="13" t="s">
        <v>25</v>
      </c>
      <c r="F5488" s="15">
        <v>1</v>
      </c>
      <c r="G5488" s="16">
        <v>32.61</v>
      </c>
      <c r="H5488" s="16">
        <f>TRUNC(TRUNC(F5488,8)*G5488,2)</f>
        <v>32.61</v>
      </c>
    </row>
    <row r="5489" spans="1:8" ht="15" customHeight="1" x14ac:dyDescent="0.25">
      <c r="A5489" s="8"/>
      <c r="B5489" s="8"/>
      <c r="C5489" s="8"/>
      <c r="D5489" s="8"/>
      <c r="E5489" s="8"/>
      <c r="F5489" s="67" t="s">
        <v>3740</v>
      </c>
      <c r="G5489" s="67"/>
      <c r="H5489" s="17">
        <f>SUM(H5488:H5488)</f>
        <v>32.61</v>
      </c>
    </row>
    <row r="5490" spans="1:8" ht="15" customHeight="1" x14ac:dyDescent="0.25">
      <c r="A5490" s="64" t="s">
        <v>3741</v>
      </c>
      <c r="B5490" s="64"/>
      <c r="C5490" s="65" t="s">
        <v>3</v>
      </c>
      <c r="D5490" s="65"/>
      <c r="E5490" s="12" t="s">
        <v>4</v>
      </c>
      <c r="F5490" s="12" t="s">
        <v>3725</v>
      </c>
      <c r="G5490" s="12" t="s">
        <v>3726</v>
      </c>
      <c r="H5490" s="12" t="s">
        <v>3727</v>
      </c>
    </row>
    <row r="5491" spans="1:8" ht="21" customHeight="1" x14ac:dyDescent="0.25">
      <c r="A5491" s="13" t="s">
        <v>8030</v>
      </c>
      <c r="B5491" s="14" t="s">
        <v>8031</v>
      </c>
      <c r="C5491" s="66" t="s">
        <v>17</v>
      </c>
      <c r="D5491" s="66"/>
      <c r="E5491" s="13" t="s">
        <v>25</v>
      </c>
      <c r="F5491" s="15">
        <v>1</v>
      </c>
      <c r="G5491" s="16">
        <v>0.37</v>
      </c>
      <c r="H5491" s="16">
        <f>TRUNC(TRUNC(F5491,8)*G5491,2)</f>
        <v>0.37</v>
      </c>
    </row>
    <row r="5492" spans="1:8" ht="15" customHeight="1" x14ac:dyDescent="0.25">
      <c r="A5492" s="8"/>
      <c r="B5492" s="8"/>
      <c r="C5492" s="8"/>
      <c r="D5492" s="8"/>
      <c r="E5492" s="8"/>
      <c r="F5492" s="67" t="s">
        <v>3744</v>
      </c>
      <c r="G5492" s="67"/>
      <c r="H5492" s="17">
        <f>SUM(H5491:H5491)</f>
        <v>0.37</v>
      </c>
    </row>
    <row r="5493" spans="1:8" ht="15" customHeight="1" x14ac:dyDescent="0.25">
      <c r="A5493" s="8"/>
      <c r="B5493" s="8"/>
      <c r="C5493" s="8"/>
      <c r="D5493" s="8"/>
      <c r="E5493" s="8"/>
      <c r="F5493" s="68" t="s">
        <v>3745</v>
      </c>
      <c r="G5493" s="68"/>
      <c r="H5493" s="4">
        <f>ROUND(SUM(H5486,H5489,H5492),2)</f>
        <v>40.76</v>
      </c>
    </row>
    <row r="5494" spans="1:8" ht="9.9499999999999993" customHeight="1" x14ac:dyDescent="0.25">
      <c r="A5494" s="8"/>
      <c r="B5494" s="8"/>
      <c r="C5494" s="8"/>
      <c r="D5494" s="8"/>
      <c r="E5494" s="8"/>
      <c r="F5494" s="62"/>
      <c r="G5494" s="62"/>
      <c r="H5494" s="62"/>
    </row>
    <row r="5495" spans="1:8" ht="20.100000000000001" customHeight="1" x14ac:dyDescent="0.25">
      <c r="A5495" s="63" t="s">
        <v>4481</v>
      </c>
      <c r="B5495" s="63"/>
      <c r="C5495" s="63"/>
      <c r="D5495" s="63"/>
      <c r="E5495" s="63"/>
      <c r="F5495" s="63"/>
      <c r="G5495" s="63"/>
      <c r="H5495" s="63"/>
    </row>
    <row r="5496" spans="1:8" ht="15" customHeight="1" x14ac:dyDescent="0.25">
      <c r="A5496" s="64" t="s">
        <v>3887</v>
      </c>
      <c r="B5496" s="64"/>
      <c r="C5496" s="65" t="s">
        <v>3</v>
      </c>
      <c r="D5496" s="65"/>
      <c r="E5496" s="12" t="s">
        <v>4</v>
      </c>
      <c r="F5496" s="12" t="s">
        <v>3725</v>
      </c>
      <c r="G5496" s="12" t="s">
        <v>3726</v>
      </c>
      <c r="H5496" s="12" t="s">
        <v>3727</v>
      </c>
    </row>
    <row r="5497" spans="1:8" ht="15" customHeight="1" x14ac:dyDescent="0.25">
      <c r="A5497" s="13" t="s">
        <v>4386</v>
      </c>
      <c r="B5497" s="14" t="s">
        <v>4387</v>
      </c>
      <c r="C5497" s="66" t="s">
        <v>17</v>
      </c>
      <c r="D5497" s="66"/>
      <c r="E5497" s="13" t="s">
        <v>61</v>
      </c>
      <c r="F5497" s="15">
        <v>2.47E-2</v>
      </c>
      <c r="G5497" s="16">
        <v>1.9</v>
      </c>
      <c r="H5497" s="16">
        <f>TRUNC(TRUNC(F5497,8)*G5497,2)</f>
        <v>0.04</v>
      </c>
    </row>
    <row r="5498" spans="1:8" ht="21" customHeight="1" x14ac:dyDescent="0.25">
      <c r="A5498" s="13" t="s">
        <v>4482</v>
      </c>
      <c r="B5498" s="14" t="s">
        <v>4483</v>
      </c>
      <c r="C5498" s="66" t="s">
        <v>17</v>
      </c>
      <c r="D5498" s="66"/>
      <c r="E5498" s="13" t="s">
        <v>178</v>
      </c>
      <c r="F5498" s="15">
        <v>1.0548999999999999</v>
      </c>
      <c r="G5498" s="16">
        <v>13.17</v>
      </c>
      <c r="H5498" s="16">
        <f>TRUNC(TRUNC(F5498,8)*G5498,2)</f>
        <v>13.89</v>
      </c>
    </row>
    <row r="5499" spans="1:8" ht="15" customHeight="1" x14ac:dyDescent="0.25">
      <c r="A5499" s="8"/>
      <c r="B5499" s="8"/>
      <c r="C5499" s="8"/>
      <c r="D5499" s="8"/>
      <c r="E5499" s="8"/>
      <c r="F5499" s="67" t="s">
        <v>3896</v>
      </c>
      <c r="G5499" s="67"/>
      <c r="H5499" s="17">
        <f>SUM(H5497:H5498)</f>
        <v>13.93</v>
      </c>
    </row>
    <row r="5500" spans="1:8" ht="15" customHeight="1" x14ac:dyDescent="0.25">
      <c r="A5500" s="64" t="s">
        <v>3872</v>
      </c>
      <c r="B5500" s="64"/>
      <c r="C5500" s="65" t="s">
        <v>3</v>
      </c>
      <c r="D5500" s="65"/>
      <c r="E5500" s="12" t="s">
        <v>4</v>
      </c>
      <c r="F5500" s="12" t="s">
        <v>3725</v>
      </c>
      <c r="G5500" s="12" t="s">
        <v>3726</v>
      </c>
      <c r="H5500" s="12" t="s">
        <v>3727</v>
      </c>
    </row>
    <row r="5501" spans="1:8" ht="21" customHeight="1" x14ac:dyDescent="0.25">
      <c r="A5501" s="13" t="s">
        <v>3936</v>
      </c>
      <c r="B5501" s="14" t="s">
        <v>3937</v>
      </c>
      <c r="C5501" s="66" t="s">
        <v>17</v>
      </c>
      <c r="D5501" s="66"/>
      <c r="E5501" s="13" t="s">
        <v>25</v>
      </c>
      <c r="F5501" s="15">
        <v>0.44440000000000002</v>
      </c>
      <c r="G5501" s="16">
        <v>24.57</v>
      </c>
      <c r="H5501" s="16">
        <f>TRUNC(TRUNC(F5501,8)*G5501,2)</f>
        <v>10.91</v>
      </c>
    </row>
    <row r="5502" spans="1:8" ht="21" customHeight="1" x14ac:dyDescent="0.25">
      <c r="A5502" s="13" t="s">
        <v>3938</v>
      </c>
      <c r="B5502" s="14" t="s">
        <v>3939</v>
      </c>
      <c r="C5502" s="66" t="s">
        <v>17</v>
      </c>
      <c r="D5502" s="66"/>
      <c r="E5502" s="13" t="s">
        <v>25</v>
      </c>
      <c r="F5502" s="15">
        <v>0.44440000000000002</v>
      </c>
      <c r="G5502" s="16">
        <v>32.799999999999997</v>
      </c>
      <c r="H5502" s="16">
        <f>TRUNC(TRUNC(F5502,8)*G5502,2)</f>
        <v>14.57</v>
      </c>
    </row>
    <row r="5503" spans="1:8" ht="18" customHeight="1" x14ac:dyDescent="0.25">
      <c r="A5503" s="8"/>
      <c r="B5503" s="8"/>
      <c r="C5503" s="8"/>
      <c r="D5503" s="8"/>
      <c r="E5503" s="8"/>
      <c r="F5503" s="67" t="s">
        <v>3875</v>
      </c>
      <c r="G5503" s="67"/>
      <c r="H5503" s="17">
        <f>SUM(H5501:H5502)</f>
        <v>25.48</v>
      </c>
    </row>
    <row r="5504" spans="1:8" ht="15" customHeight="1" x14ac:dyDescent="0.25">
      <c r="A5504" s="8"/>
      <c r="B5504" s="8"/>
      <c r="C5504" s="8"/>
      <c r="D5504" s="8"/>
      <c r="E5504" s="8"/>
      <c r="F5504" s="68" t="s">
        <v>3745</v>
      </c>
      <c r="G5504" s="68"/>
      <c r="H5504" s="4">
        <f>ROUND(SUM(H5499,H5503),2)</f>
        <v>39.409999999999997</v>
      </c>
    </row>
    <row r="5505" spans="1:8" ht="9.9499999999999993" customHeight="1" x14ac:dyDescent="0.25">
      <c r="A5505" s="8"/>
      <c r="B5505" s="8"/>
      <c r="C5505" s="8"/>
      <c r="D5505" s="8"/>
      <c r="E5505" s="8"/>
      <c r="F5505" s="62"/>
      <c r="G5505" s="62"/>
      <c r="H5505" s="62"/>
    </row>
    <row r="5506" spans="1:8" ht="20.100000000000001" customHeight="1" x14ac:dyDescent="0.25">
      <c r="A5506" s="63" t="s">
        <v>5080</v>
      </c>
      <c r="B5506" s="63"/>
      <c r="C5506" s="63"/>
      <c r="D5506" s="63"/>
      <c r="E5506" s="63"/>
      <c r="F5506" s="63"/>
      <c r="G5506" s="63"/>
      <c r="H5506" s="63"/>
    </row>
    <row r="5507" spans="1:8" ht="15" customHeight="1" x14ac:dyDescent="0.25">
      <c r="A5507" s="64" t="s">
        <v>3887</v>
      </c>
      <c r="B5507" s="64"/>
      <c r="C5507" s="65" t="s">
        <v>3</v>
      </c>
      <c r="D5507" s="65"/>
      <c r="E5507" s="12" t="s">
        <v>4</v>
      </c>
      <c r="F5507" s="12" t="s">
        <v>3725</v>
      </c>
      <c r="G5507" s="12" t="s">
        <v>3726</v>
      </c>
      <c r="H5507" s="12" t="s">
        <v>3727</v>
      </c>
    </row>
    <row r="5508" spans="1:8" ht="15" customHeight="1" x14ac:dyDescent="0.25">
      <c r="A5508" s="13" t="s">
        <v>4386</v>
      </c>
      <c r="B5508" s="14" t="s">
        <v>4387</v>
      </c>
      <c r="C5508" s="66" t="s">
        <v>17</v>
      </c>
      <c r="D5508" s="66"/>
      <c r="E5508" s="13" t="s">
        <v>61</v>
      </c>
      <c r="F5508" s="15">
        <v>1.6299999999999999E-2</v>
      </c>
      <c r="G5508" s="16">
        <v>1.9</v>
      </c>
      <c r="H5508" s="16">
        <f>TRUNC(TRUNC(F5508,8)*G5508,2)</f>
        <v>0.03</v>
      </c>
    </row>
    <row r="5509" spans="1:8" ht="21" customHeight="1" x14ac:dyDescent="0.25">
      <c r="A5509" s="13" t="s">
        <v>5081</v>
      </c>
      <c r="B5509" s="14" t="s">
        <v>5082</v>
      </c>
      <c r="C5509" s="66" t="s">
        <v>17</v>
      </c>
      <c r="D5509" s="66"/>
      <c r="E5509" s="13" t="s">
        <v>178</v>
      </c>
      <c r="F5509" s="15">
        <v>1.0548999999999999</v>
      </c>
      <c r="G5509" s="16">
        <v>5.75</v>
      </c>
      <c r="H5509" s="16">
        <f>TRUNC(TRUNC(F5509,8)*G5509,2)</f>
        <v>6.06</v>
      </c>
    </row>
    <row r="5510" spans="1:8" ht="15" customHeight="1" x14ac:dyDescent="0.25">
      <c r="A5510" s="8"/>
      <c r="B5510" s="8"/>
      <c r="C5510" s="8"/>
      <c r="D5510" s="8"/>
      <c r="E5510" s="8"/>
      <c r="F5510" s="67" t="s">
        <v>3896</v>
      </c>
      <c r="G5510" s="67"/>
      <c r="H5510" s="17">
        <f>SUM(H5508:H5509)</f>
        <v>6.09</v>
      </c>
    </row>
    <row r="5511" spans="1:8" ht="15" customHeight="1" x14ac:dyDescent="0.25">
      <c r="A5511" s="64" t="s">
        <v>3872</v>
      </c>
      <c r="B5511" s="64"/>
      <c r="C5511" s="65" t="s">
        <v>3</v>
      </c>
      <c r="D5511" s="65"/>
      <c r="E5511" s="12" t="s">
        <v>4</v>
      </c>
      <c r="F5511" s="12" t="s">
        <v>3725</v>
      </c>
      <c r="G5511" s="12" t="s">
        <v>3726</v>
      </c>
      <c r="H5511" s="12" t="s">
        <v>3727</v>
      </c>
    </row>
    <row r="5512" spans="1:8" ht="21" customHeight="1" x14ac:dyDescent="0.25">
      <c r="A5512" s="13" t="s">
        <v>3936</v>
      </c>
      <c r="B5512" s="14" t="s">
        <v>3937</v>
      </c>
      <c r="C5512" s="66" t="s">
        <v>17</v>
      </c>
      <c r="D5512" s="66"/>
      <c r="E5512" s="13" t="s">
        <v>25</v>
      </c>
      <c r="F5512" s="15">
        <v>0.29299999999999998</v>
      </c>
      <c r="G5512" s="16">
        <v>24.57</v>
      </c>
      <c r="H5512" s="16">
        <f>TRUNC(TRUNC(F5512,8)*G5512,2)</f>
        <v>7.19</v>
      </c>
    </row>
    <row r="5513" spans="1:8" ht="21" customHeight="1" x14ac:dyDescent="0.25">
      <c r="A5513" s="13" t="s">
        <v>3938</v>
      </c>
      <c r="B5513" s="14" t="s">
        <v>3939</v>
      </c>
      <c r="C5513" s="66" t="s">
        <v>17</v>
      </c>
      <c r="D5513" s="66"/>
      <c r="E5513" s="13" t="s">
        <v>25</v>
      </c>
      <c r="F5513" s="15">
        <v>0.29299999999999998</v>
      </c>
      <c r="G5513" s="16">
        <v>32.799999999999997</v>
      </c>
      <c r="H5513" s="16">
        <f>TRUNC(TRUNC(F5513,8)*G5513,2)</f>
        <v>9.61</v>
      </c>
    </row>
    <row r="5514" spans="1:8" ht="18" customHeight="1" x14ac:dyDescent="0.25">
      <c r="A5514" s="8"/>
      <c r="B5514" s="8"/>
      <c r="C5514" s="8"/>
      <c r="D5514" s="8"/>
      <c r="E5514" s="8"/>
      <c r="F5514" s="67" t="s">
        <v>3875</v>
      </c>
      <c r="G5514" s="67"/>
      <c r="H5514" s="17">
        <f>SUM(H5512:H5513)</f>
        <v>16.8</v>
      </c>
    </row>
    <row r="5515" spans="1:8" ht="15" customHeight="1" x14ac:dyDescent="0.25">
      <c r="A5515" s="8"/>
      <c r="B5515" s="8"/>
      <c r="C5515" s="8"/>
      <c r="D5515" s="8"/>
      <c r="E5515" s="8"/>
      <c r="F5515" s="68" t="s">
        <v>3745</v>
      </c>
      <c r="G5515" s="68"/>
      <c r="H5515" s="4">
        <f>ROUND(SUM(H5510,H5514),2)</f>
        <v>22.89</v>
      </c>
    </row>
    <row r="5516" spans="1:8" ht="9.9499999999999993" customHeight="1" x14ac:dyDescent="0.25">
      <c r="A5516" s="8"/>
      <c r="B5516" s="8"/>
      <c r="C5516" s="8"/>
      <c r="D5516" s="8"/>
      <c r="E5516" s="8"/>
      <c r="F5516" s="62"/>
      <c r="G5516" s="62"/>
      <c r="H5516" s="62"/>
    </row>
    <row r="5517" spans="1:8" ht="20.100000000000001" customHeight="1" x14ac:dyDescent="0.25">
      <c r="A5517" s="63" t="s">
        <v>5083</v>
      </c>
      <c r="B5517" s="63"/>
      <c r="C5517" s="63"/>
      <c r="D5517" s="63"/>
      <c r="E5517" s="63"/>
      <c r="F5517" s="63"/>
      <c r="G5517" s="63"/>
      <c r="H5517" s="63"/>
    </row>
    <row r="5518" spans="1:8" ht="15" customHeight="1" x14ac:dyDescent="0.25">
      <c r="A5518" s="64" t="s">
        <v>3887</v>
      </c>
      <c r="B5518" s="64"/>
      <c r="C5518" s="65" t="s">
        <v>3</v>
      </c>
      <c r="D5518" s="65"/>
      <c r="E5518" s="12" t="s">
        <v>4</v>
      </c>
      <c r="F5518" s="12" t="s">
        <v>3725</v>
      </c>
      <c r="G5518" s="12" t="s">
        <v>3726</v>
      </c>
      <c r="H5518" s="12" t="s">
        <v>3727</v>
      </c>
    </row>
    <row r="5519" spans="1:8" ht="15" customHeight="1" x14ac:dyDescent="0.25">
      <c r="A5519" s="13" t="s">
        <v>4386</v>
      </c>
      <c r="B5519" s="14" t="s">
        <v>4387</v>
      </c>
      <c r="C5519" s="66" t="s">
        <v>17</v>
      </c>
      <c r="D5519" s="66"/>
      <c r="E5519" s="13" t="s">
        <v>61</v>
      </c>
      <c r="F5519" s="15">
        <v>1.77E-2</v>
      </c>
      <c r="G5519" s="16">
        <v>1.9</v>
      </c>
      <c r="H5519" s="16">
        <f>TRUNC(TRUNC(F5519,8)*G5519,2)</f>
        <v>0.03</v>
      </c>
    </row>
    <row r="5520" spans="1:8" ht="21" customHeight="1" x14ac:dyDescent="0.25">
      <c r="A5520" s="13" t="s">
        <v>5084</v>
      </c>
      <c r="B5520" s="14" t="s">
        <v>5085</v>
      </c>
      <c r="C5520" s="66" t="s">
        <v>17</v>
      </c>
      <c r="D5520" s="66"/>
      <c r="E5520" s="13" t="s">
        <v>178</v>
      </c>
      <c r="F5520" s="15">
        <v>1.0548999999999999</v>
      </c>
      <c r="G5520" s="16">
        <v>9.5</v>
      </c>
      <c r="H5520" s="16">
        <f>TRUNC(TRUNC(F5520,8)*G5520,2)</f>
        <v>10.02</v>
      </c>
    </row>
    <row r="5521" spans="1:8" ht="15" customHeight="1" x14ac:dyDescent="0.25">
      <c r="A5521" s="8"/>
      <c r="B5521" s="8"/>
      <c r="C5521" s="8"/>
      <c r="D5521" s="8"/>
      <c r="E5521" s="8"/>
      <c r="F5521" s="67" t="s">
        <v>3896</v>
      </c>
      <c r="G5521" s="67"/>
      <c r="H5521" s="17">
        <f>SUM(H5519:H5520)</f>
        <v>10.049999999999999</v>
      </c>
    </row>
    <row r="5522" spans="1:8" ht="15" customHeight="1" x14ac:dyDescent="0.25">
      <c r="A5522" s="64" t="s">
        <v>3872</v>
      </c>
      <c r="B5522" s="64"/>
      <c r="C5522" s="65" t="s">
        <v>3</v>
      </c>
      <c r="D5522" s="65"/>
      <c r="E5522" s="12" t="s">
        <v>4</v>
      </c>
      <c r="F5522" s="12" t="s">
        <v>3725</v>
      </c>
      <c r="G5522" s="12" t="s">
        <v>3726</v>
      </c>
      <c r="H5522" s="12" t="s">
        <v>3727</v>
      </c>
    </row>
    <row r="5523" spans="1:8" ht="21" customHeight="1" x14ac:dyDescent="0.25">
      <c r="A5523" s="13" t="s">
        <v>3936</v>
      </c>
      <c r="B5523" s="14" t="s">
        <v>3937</v>
      </c>
      <c r="C5523" s="66" t="s">
        <v>17</v>
      </c>
      <c r="D5523" s="66"/>
      <c r="E5523" s="13" t="s">
        <v>25</v>
      </c>
      <c r="F5523" s="15">
        <v>0.31819999999999998</v>
      </c>
      <c r="G5523" s="16">
        <v>24.57</v>
      </c>
      <c r="H5523" s="16">
        <f>TRUNC(TRUNC(F5523,8)*G5523,2)</f>
        <v>7.81</v>
      </c>
    </row>
    <row r="5524" spans="1:8" ht="21" customHeight="1" x14ac:dyDescent="0.25">
      <c r="A5524" s="13" t="s">
        <v>3938</v>
      </c>
      <c r="B5524" s="14" t="s">
        <v>3939</v>
      </c>
      <c r="C5524" s="66" t="s">
        <v>17</v>
      </c>
      <c r="D5524" s="66"/>
      <c r="E5524" s="13" t="s">
        <v>25</v>
      </c>
      <c r="F5524" s="15">
        <v>0.31819999999999998</v>
      </c>
      <c r="G5524" s="16">
        <v>32.799999999999997</v>
      </c>
      <c r="H5524" s="16">
        <f>TRUNC(TRUNC(F5524,8)*G5524,2)</f>
        <v>10.43</v>
      </c>
    </row>
    <row r="5525" spans="1:8" ht="18" customHeight="1" x14ac:dyDescent="0.25">
      <c r="A5525" s="8"/>
      <c r="B5525" s="8"/>
      <c r="C5525" s="8"/>
      <c r="D5525" s="8"/>
      <c r="E5525" s="8"/>
      <c r="F5525" s="67" t="s">
        <v>3875</v>
      </c>
      <c r="G5525" s="67"/>
      <c r="H5525" s="17">
        <f>SUM(H5523:H5524)</f>
        <v>18.239999999999998</v>
      </c>
    </row>
    <row r="5526" spans="1:8" ht="15" customHeight="1" x14ac:dyDescent="0.25">
      <c r="A5526" s="8"/>
      <c r="B5526" s="8"/>
      <c r="C5526" s="8"/>
      <c r="D5526" s="8"/>
      <c r="E5526" s="8"/>
      <c r="F5526" s="68" t="s">
        <v>3745</v>
      </c>
      <c r="G5526" s="68"/>
      <c r="H5526" s="4">
        <f>ROUND(SUM(H5521,H5525),2)</f>
        <v>28.29</v>
      </c>
    </row>
    <row r="5527" spans="1:8" ht="9.9499999999999993" customHeight="1" x14ac:dyDescent="0.25">
      <c r="A5527" s="8"/>
      <c r="B5527" s="8"/>
      <c r="C5527" s="8"/>
      <c r="D5527" s="8"/>
      <c r="E5527" s="8"/>
      <c r="F5527" s="62"/>
      <c r="G5527" s="62"/>
      <c r="H5527" s="62"/>
    </row>
    <row r="5528" spans="1:8" ht="20.100000000000001" customHeight="1" x14ac:dyDescent="0.25">
      <c r="A5528" s="63" t="s">
        <v>8032</v>
      </c>
      <c r="B5528" s="63"/>
      <c r="C5528" s="63"/>
      <c r="D5528" s="63"/>
      <c r="E5528" s="63"/>
      <c r="F5528" s="63"/>
      <c r="G5528" s="63"/>
      <c r="H5528" s="63"/>
    </row>
    <row r="5529" spans="1:8" ht="15" customHeight="1" x14ac:dyDescent="0.25">
      <c r="A5529" s="64" t="s">
        <v>3872</v>
      </c>
      <c r="B5529" s="64"/>
      <c r="C5529" s="65" t="s">
        <v>3</v>
      </c>
      <c r="D5529" s="65"/>
      <c r="E5529" s="12" t="s">
        <v>4</v>
      </c>
      <c r="F5529" s="12" t="s">
        <v>3725</v>
      </c>
      <c r="G5529" s="12" t="s">
        <v>3726</v>
      </c>
      <c r="H5529" s="12" t="s">
        <v>3727</v>
      </c>
    </row>
    <row r="5530" spans="1:8" ht="21" customHeight="1" x14ac:dyDescent="0.25">
      <c r="A5530" s="13" t="s">
        <v>8033</v>
      </c>
      <c r="B5530" s="14" t="s">
        <v>8034</v>
      </c>
      <c r="C5530" s="66" t="s">
        <v>17</v>
      </c>
      <c r="D5530" s="66"/>
      <c r="E5530" s="13" t="s">
        <v>25</v>
      </c>
      <c r="F5530" s="15">
        <v>1</v>
      </c>
      <c r="G5530" s="16">
        <v>58.71</v>
      </c>
      <c r="H5530" s="16">
        <f>TRUNC(TRUNC(F5530,8)*G5530,2)</f>
        <v>58.71</v>
      </c>
    </row>
    <row r="5531" spans="1:8" ht="15" customHeight="1" x14ac:dyDescent="0.25">
      <c r="A5531" s="13" t="s">
        <v>3899</v>
      </c>
      <c r="B5531" s="14" t="s">
        <v>3900</v>
      </c>
      <c r="C5531" s="66" t="s">
        <v>17</v>
      </c>
      <c r="D5531" s="66"/>
      <c r="E5531" s="13" t="s">
        <v>25</v>
      </c>
      <c r="F5531" s="15">
        <v>4</v>
      </c>
      <c r="G5531" s="16">
        <v>24.37</v>
      </c>
      <c r="H5531" s="16">
        <f>TRUNC(TRUNC(F5531,8)*G5531,2)</f>
        <v>97.48</v>
      </c>
    </row>
    <row r="5532" spans="1:8" ht="18" customHeight="1" x14ac:dyDescent="0.25">
      <c r="A5532" s="8"/>
      <c r="B5532" s="8"/>
      <c r="C5532" s="8"/>
      <c r="D5532" s="8"/>
      <c r="E5532" s="8"/>
      <c r="F5532" s="67" t="s">
        <v>3875</v>
      </c>
      <c r="G5532" s="67"/>
      <c r="H5532" s="17">
        <f>SUM(H5530:H5531)</f>
        <v>156.19</v>
      </c>
    </row>
    <row r="5533" spans="1:8" ht="15" customHeight="1" x14ac:dyDescent="0.25">
      <c r="A5533" s="64" t="s">
        <v>3741</v>
      </c>
      <c r="B5533" s="64"/>
      <c r="C5533" s="65" t="s">
        <v>3</v>
      </c>
      <c r="D5533" s="65"/>
      <c r="E5533" s="12" t="s">
        <v>4</v>
      </c>
      <c r="F5533" s="12" t="s">
        <v>3725</v>
      </c>
      <c r="G5533" s="12" t="s">
        <v>3726</v>
      </c>
      <c r="H5533" s="12" t="s">
        <v>3727</v>
      </c>
    </row>
    <row r="5534" spans="1:8" ht="21" customHeight="1" x14ac:dyDescent="0.25">
      <c r="A5534" s="13" t="s">
        <v>8035</v>
      </c>
      <c r="B5534" s="14" t="s">
        <v>8036</v>
      </c>
      <c r="C5534" s="66" t="s">
        <v>17</v>
      </c>
      <c r="D5534" s="66"/>
      <c r="E5534" s="13" t="s">
        <v>25</v>
      </c>
      <c r="F5534" s="15">
        <v>1</v>
      </c>
      <c r="G5534" s="16">
        <v>75.17</v>
      </c>
      <c r="H5534" s="16">
        <f>TRUNC(TRUNC(F5534,8)*G5534,2)</f>
        <v>75.17</v>
      </c>
    </row>
    <row r="5535" spans="1:8" ht="21" customHeight="1" x14ac:dyDescent="0.25">
      <c r="A5535" s="13" t="s">
        <v>8037</v>
      </c>
      <c r="B5535" s="14" t="s">
        <v>8038</v>
      </c>
      <c r="C5535" s="66" t="s">
        <v>17</v>
      </c>
      <c r="D5535" s="66"/>
      <c r="E5535" s="13" t="s">
        <v>25</v>
      </c>
      <c r="F5535" s="15">
        <v>1</v>
      </c>
      <c r="G5535" s="16">
        <v>23.19</v>
      </c>
      <c r="H5535" s="16">
        <f>TRUNC(TRUNC(F5535,8)*G5535,2)</f>
        <v>23.19</v>
      </c>
    </row>
    <row r="5536" spans="1:8" ht="15" customHeight="1" x14ac:dyDescent="0.25">
      <c r="A5536" s="8"/>
      <c r="B5536" s="8"/>
      <c r="C5536" s="8"/>
      <c r="D5536" s="8"/>
      <c r="E5536" s="8"/>
      <c r="F5536" s="67" t="s">
        <v>3744</v>
      </c>
      <c r="G5536" s="67"/>
      <c r="H5536" s="17">
        <f>SUM(H5534:H5535)</f>
        <v>98.36</v>
      </c>
    </row>
    <row r="5537" spans="1:8" ht="15" customHeight="1" x14ac:dyDescent="0.25">
      <c r="A5537" s="8"/>
      <c r="B5537" s="8"/>
      <c r="C5537" s="8"/>
      <c r="D5537" s="8"/>
      <c r="E5537" s="8"/>
      <c r="F5537" s="68" t="s">
        <v>3745</v>
      </c>
      <c r="G5537" s="68"/>
      <c r="H5537" s="4">
        <f>ROUND(SUM(H5532,H5536),2)</f>
        <v>254.55</v>
      </c>
    </row>
    <row r="5538" spans="1:8" ht="9.9499999999999993" customHeight="1" x14ac:dyDescent="0.25">
      <c r="A5538" s="8"/>
      <c r="B5538" s="8"/>
      <c r="C5538" s="8"/>
      <c r="D5538" s="8"/>
      <c r="E5538" s="8"/>
      <c r="F5538" s="62"/>
      <c r="G5538" s="62"/>
      <c r="H5538" s="62"/>
    </row>
    <row r="5539" spans="1:8" ht="20.100000000000001" customHeight="1" x14ac:dyDescent="0.25">
      <c r="A5539" s="63" t="s">
        <v>8039</v>
      </c>
      <c r="B5539" s="63"/>
      <c r="C5539" s="63"/>
      <c r="D5539" s="63"/>
      <c r="E5539" s="63"/>
      <c r="F5539" s="63"/>
      <c r="G5539" s="63"/>
      <c r="H5539" s="63"/>
    </row>
    <row r="5540" spans="1:8" ht="15" customHeight="1" x14ac:dyDescent="0.25">
      <c r="A5540" s="64" t="s">
        <v>3872</v>
      </c>
      <c r="B5540" s="64"/>
      <c r="C5540" s="65" t="s">
        <v>3</v>
      </c>
      <c r="D5540" s="65"/>
      <c r="E5540" s="12" t="s">
        <v>4</v>
      </c>
      <c r="F5540" s="12" t="s">
        <v>3725</v>
      </c>
      <c r="G5540" s="12" t="s">
        <v>3726</v>
      </c>
      <c r="H5540" s="12" t="s">
        <v>3727</v>
      </c>
    </row>
    <row r="5541" spans="1:8" ht="21" customHeight="1" x14ac:dyDescent="0.25">
      <c r="A5541" s="13" t="s">
        <v>8033</v>
      </c>
      <c r="B5541" s="14" t="s">
        <v>8034</v>
      </c>
      <c r="C5541" s="66" t="s">
        <v>17</v>
      </c>
      <c r="D5541" s="66"/>
      <c r="E5541" s="13" t="s">
        <v>25</v>
      </c>
      <c r="F5541" s="15">
        <v>1</v>
      </c>
      <c r="G5541" s="16">
        <v>58.71</v>
      </c>
      <c r="H5541" s="16">
        <f>TRUNC(TRUNC(F5541,8)*G5541,2)</f>
        <v>58.71</v>
      </c>
    </row>
    <row r="5542" spans="1:8" ht="15" customHeight="1" x14ac:dyDescent="0.25">
      <c r="A5542" s="13" t="s">
        <v>3899</v>
      </c>
      <c r="B5542" s="14" t="s">
        <v>3900</v>
      </c>
      <c r="C5542" s="66" t="s">
        <v>17</v>
      </c>
      <c r="D5542" s="66"/>
      <c r="E5542" s="13" t="s">
        <v>25</v>
      </c>
      <c r="F5542" s="15">
        <v>4</v>
      </c>
      <c r="G5542" s="16">
        <v>24.37</v>
      </c>
      <c r="H5542" s="16">
        <f>TRUNC(TRUNC(F5542,8)*G5542,2)</f>
        <v>97.48</v>
      </c>
    </row>
    <row r="5543" spans="1:8" ht="18" customHeight="1" x14ac:dyDescent="0.25">
      <c r="A5543" s="8"/>
      <c r="B5543" s="8"/>
      <c r="C5543" s="8"/>
      <c r="D5543" s="8"/>
      <c r="E5543" s="8"/>
      <c r="F5543" s="67" t="s">
        <v>3875</v>
      </c>
      <c r="G5543" s="67"/>
      <c r="H5543" s="17">
        <f>SUM(H5541:H5542)</f>
        <v>156.19</v>
      </c>
    </row>
    <row r="5544" spans="1:8" ht="15" customHeight="1" x14ac:dyDescent="0.25">
      <c r="A5544" s="64" t="s">
        <v>3741</v>
      </c>
      <c r="B5544" s="64"/>
      <c r="C5544" s="65" t="s">
        <v>3</v>
      </c>
      <c r="D5544" s="65"/>
      <c r="E5544" s="12" t="s">
        <v>4</v>
      </c>
      <c r="F5544" s="12" t="s">
        <v>3725</v>
      </c>
      <c r="G5544" s="12" t="s">
        <v>3726</v>
      </c>
      <c r="H5544" s="12" t="s">
        <v>3727</v>
      </c>
    </row>
    <row r="5545" spans="1:8" ht="21" customHeight="1" x14ac:dyDescent="0.25">
      <c r="A5545" s="13" t="s">
        <v>8035</v>
      </c>
      <c r="B5545" s="14" t="s">
        <v>8036</v>
      </c>
      <c r="C5545" s="66" t="s">
        <v>17</v>
      </c>
      <c r="D5545" s="66"/>
      <c r="E5545" s="13" t="s">
        <v>25</v>
      </c>
      <c r="F5545" s="15">
        <v>1</v>
      </c>
      <c r="G5545" s="16">
        <v>75.17</v>
      </c>
      <c r="H5545" s="16">
        <f>TRUNC(TRUNC(F5545,8)*G5545,2)</f>
        <v>75.17</v>
      </c>
    </row>
    <row r="5546" spans="1:8" ht="21" customHeight="1" x14ac:dyDescent="0.25">
      <c r="A5546" s="13" t="s">
        <v>8037</v>
      </c>
      <c r="B5546" s="14" t="s">
        <v>8038</v>
      </c>
      <c r="C5546" s="66" t="s">
        <v>17</v>
      </c>
      <c r="D5546" s="66"/>
      <c r="E5546" s="13" t="s">
        <v>25</v>
      </c>
      <c r="F5546" s="15">
        <v>1</v>
      </c>
      <c r="G5546" s="16">
        <v>23.19</v>
      </c>
      <c r="H5546" s="16">
        <f>TRUNC(TRUNC(F5546,8)*G5546,2)</f>
        <v>23.19</v>
      </c>
    </row>
    <row r="5547" spans="1:8" ht="21" customHeight="1" x14ac:dyDescent="0.25">
      <c r="A5547" s="13" t="s">
        <v>8040</v>
      </c>
      <c r="B5547" s="14" t="s">
        <v>8041</v>
      </c>
      <c r="C5547" s="66" t="s">
        <v>17</v>
      </c>
      <c r="D5547" s="66"/>
      <c r="E5547" s="13" t="s">
        <v>25</v>
      </c>
      <c r="F5547" s="15">
        <v>1</v>
      </c>
      <c r="G5547" s="16">
        <v>82.25</v>
      </c>
      <c r="H5547" s="16">
        <f>TRUNC(TRUNC(F5547,8)*G5547,2)</f>
        <v>82.25</v>
      </c>
    </row>
    <row r="5548" spans="1:8" ht="29.1" customHeight="1" x14ac:dyDescent="0.25">
      <c r="A5548" s="13" t="s">
        <v>8042</v>
      </c>
      <c r="B5548" s="14" t="s">
        <v>8043</v>
      </c>
      <c r="C5548" s="66" t="s">
        <v>17</v>
      </c>
      <c r="D5548" s="66"/>
      <c r="E5548" s="13" t="s">
        <v>25</v>
      </c>
      <c r="F5548" s="15">
        <v>1</v>
      </c>
      <c r="G5548" s="16">
        <v>69.48</v>
      </c>
      <c r="H5548" s="16">
        <f>TRUNC(TRUNC(F5548,8)*G5548,2)</f>
        <v>69.48</v>
      </c>
    </row>
    <row r="5549" spans="1:8" ht="15" customHeight="1" x14ac:dyDescent="0.25">
      <c r="A5549" s="8"/>
      <c r="B5549" s="8"/>
      <c r="C5549" s="8"/>
      <c r="D5549" s="8"/>
      <c r="E5549" s="8"/>
      <c r="F5549" s="67" t="s">
        <v>3744</v>
      </c>
      <c r="G5549" s="67"/>
      <c r="H5549" s="17">
        <f>SUM(H5545:H5548)</f>
        <v>250.09000000000003</v>
      </c>
    </row>
    <row r="5550" spans="1:8" ht="15" customHeight="1" x14ac:dyDescent="0.25">
      <c r="A5550" s="8"/>
      <c r="B5550" s="8"/>
      <c r="C5550" s="8"/>
      <c r="D5550" s="8"/>
      <c r="E5550" s="8"/>
      <c r="F5550" s="68" t="s">
        <v>3745</v>
      </c>
      <c r="G5550" s="68"/>
      <c r="H5550" s="4">
        <f>ROUND(SUM(H5543,H5549),2)</f>
        <v>406.28</v>
      </c>
    </row>
    <row r="5551" spans="1:8" ht="9.9499999999999993" customHeight="1" x14ac:dyDescent="0.25">
      <c r="A5551" s="8"/>
      <c r="B5551" s="8"/>
      <c r="C5551" s="8"/>
      <c r="D5551" s="8"/>
      <c r="E5551" s="8"/>
      <c r="F5551" s="62"/>
      <c r="G5551" s="62"/>
      <c r="H5551" s="62"/>
    </row>
    <row r="5552" spans="1:8" ht="20.100000000000001" customHeight="1" x14ac:dyDescent="0.25">
      <c r="A5552" s="63" t="s">
        <v>8044</v>
      </c>
      <c r="B5552" s="63"/>
      <c r="C5552" s="63"/>
      <c r="D5552" s="63"/>
      <c r="E5552" s="63"/>
      <c r="F5552" s="63"/>
      <c r="G5552" s="63"/>
      <c r="H5552" s="63"/>
    </row>
    <row r="5553" spans="1:8" ht="15" customHeight="1" x14ac:dyDescent="0.25">
      <c r="A5553" s="64" t="s">
        <v>3825</v>
      </c>
      <c r="B5553" s="64"/>
      <c r="C5553" s="65" t="s">
        <v>3</v>
      </c>
      <c r="D5553" s="65"/>
      <c r="E5553" s="12" t="s">
        <v>4</v>
      </c>
      <c r="F5553" s="12" t="s">
        <v>3725</v>
      </c>
      <c r="G5553" s="12" t="s">
        <v>3726</v>
      </c>
      <c r="H5553" s="12" t="s">
        <v>3727</v>
      </c>
    </row>
    <row r="5554" spans="1:8" ht="29.1" customHeight="1" x14ac:dyDescent="0.25">
      <c r="A5554" s="13" t="s">
        <v>8045</v>
      </c>
      <c r="B5554" s="14" t="s">
        <v>8046</v>
      </c>
      <c r="C5554" s="66" t="s">
        <v>17</v>
      </c>
      <c r="D5554" s="66"/>
      <c r="E5554" s="13" t="s">
        <v>61</v>
      </c>
      <c r="F5554" s="15">
        <v>4.57E-5</v>
      </c>
      <c r="G5554" s="16">
        <v>1645034.46</v>
      </c>
      <c r="H5554" s="16">
        <f>TRUNC(TRUNC(F5554,8)*G5554,2)</f>
        <v>75.17</v>
      </c>
    </row>
    <row r="5555" spans="1:8" ht="15" customHeight="1" x14ac:dyDescent="0.25">
      <c r="A5555" s="8"/>
      <c r="B5555" s="8"/>
      <c r="C5555" s="8"/>
      <c r="D5555" s="8"/>
      <c r="E5555" s="8"/>
      <c r="F5555" s="67" t="s">
        <v>3830</v>
      </c>
      <c r="G5555" s="67"/>
      <c r="H5555" s="17">
        <f>SUM(H5554:H5554)</f>
        <v>75.17</v>
      </c>
    </row>
    <row r="5556" spans="1:8" ht="15" customHeight="1" x14ac:dyDescent="0.25">
      <c r="A5556" s="8"/>
      <c r="B5556" s="8"/>
      <c r="C5556" s="8"/>
      <c r="D5556" s="8"/>
      <c r="E5556" s="8"/>
      <c r="F5556" s="68" t="s">
        <v>3745</v>
      </c>
      <c r="G5556" s="68"/>
      <c r="H5556" s="4">
        <f>ROUND(SUM(H5555),2)</f>
        <v>75.17</v>
      </c>
    </row>
    <row r="5557" spans="1:8" ht="9.9499999999999993" customHeight="1" x14ac:dyDescent="0.25">
      <c r="A5557" s="8"/>
      <c r="B5557" s="8"/>
      <c r="C5557" s="8"/>
      <c r="D5557" s="8"/>
      <c r="E5557" s="8"/>
      <c r="F5557" s="62"/>
      <c r="G5557" s="62"/>
      <c r="H5557" s="62"/>
    </row>
    <row r="5558" spans="1:8" ht="20.100000000000001" customHeight="1" x14ac:dyDescent="0.25">
      <c r="A5558" s="63" t="s">
        <v>8047</v>
      </c>
      <c r="B5558" s="63"/>
      <c r="C5558" s="63"/>
      <c r="D5558" s="63"/>
      <c r="E5558" s="63"/>
      <c r="F5558" s="63"/>
      <c r="G5558" s="63"/>
      <c r="H5558" s="63"/>
    </row>
    <row r="5559" spans="1:8" ht="15" customHeight="1" x14ac:dyDescent="0.25">
      <c r="A5559" s="64" t="s">
        <v>3825</v>
      </c>
      <c r="B5559" s="64"/>
      <c r="C5559" s="65" t="s">
        <v>3</v>
      </c>
      <c r="D5559" s="65"/>
      <c r="E5559" s="12" t="s">
        <v>4</v>
      </c>
      <c r="F5559" s="12" t="s">
        <v>3725</v>
      </c>
      <c r="G5559" s="12" t="s">
        <v>3726</v>
      </c>
      <c r="H5559" s="12" t="s">
        <v>3727</v>
      </c>
    </row>
    <row r="5560" spans="1:8" ht="29.1" customHeight="1" x14ac:dyDescent="0.25">
      <c r="A5560" s="13" t="s">
        <v>8045</v>
      </c>
      <c r="B5560" s="14" t="s">
        <v>8046</v>
      </c>
      <c r="C5560" s="66" t="s">
        <v>17</v>
      </c>
      <c r="D5560" s="66"/>
      <c r="E5560" s="13" t="s">
        <v>61</v>
      </c>
      <c r="F5560" s="15">
        <v>1.4100000000000001E-5</v>
      </c>
      <c r="G5560" s="16">
        <v>1645034.46</v>
      </c>
      <c r="H5560" s="16">
        <f>TRUNC(TRUNC(F5560,8)*G5560,2)</f>
        <v>23.19</v>
      </c>
    </row>
    <row r="5561" spans="1:8" ht="15" customHeight="1" x14ac:dyDescent="0.25">
      <c r="A5561" s="8"/>
      <c r="B5561" s="8"/>
      <c r="C5561" s="8"/>
      <c r="D5561" s="8"/>
      <c r="E5561" s="8"/>
      <c r="F5561" s="67" t="s">
        <v>3830</v>
      </c>
      <c r="G5561" s="67"/>
      <c r="H5561" s="17">
        <f>SUM(H5560:H5560)</f>
        <v>23.19</v>
      </c>
    </row>
    <row r="5562" spans="1:8" ht="15" customHeight="1" x14ac:dyDescent="0.25">
      <c r="A5562" s="8"/>
      <c r="B5562" s="8"/>
      <c r="C5562" s="8"/>
      <c r="D5562" s="8"/>
      <c r="E5562" s="8"/>
      <c r="F5562" s="68" t="s">
        <v>3745</v>
      </c>
      <c r="G5562" s="68"/>
      <c r="H5562" s="4">
        <f>ROUND(SUM(H5561),2)</f>
        <v>23.19</v>
      </c>
    </row>
    <row r="5563" spans="1:8" ht="9.9499999999999993" customHeight="1" x14ac:dyDescent="0.25">
      <c r="A5563" s="8"/>
      <c r="B5563" s="8"/>
      <c r="C5563" s="8"/>
      <c r="D5563" s="8"/>
      <c r="E5563" s="8"/>
      <c r="F5563" s="62"/>
      <c r="G5563" s="62"/>
      <c r="H5563" s="62"/>
    </row>
    <row r="5564" spans="1:8" ht="20.100000000000001" customHeight="1" x14ac:dyDescent="0.25">
      <c r="A5564" s="63" t="s">
        <v>8048</v>
      </c>
      <c r="B5564" s="63"/>
      <c r="C5564" s="63"/>
      <c r="D5564" s="63"/>
      <c r="E5564" s="63"/>
      <c r="F5564" s="63"/>
      <c r="G5564" s="63"/>
      <c r="H5564" s="63"/>
    </row>
    <row r="5565" spans="1:8" ht="15" customHeight="1" x14ac:dyDescent="0.25">
      <c r="A5565" s="64" t="s">
        <v>3825</v>
      </c>
      <c r="B5565" s="64"/>
      <c r="C5565" s="65" t="s">
        <v>3</v>
      </c>
      <c r="D5565" s="65"/>
      <c r="E5565" s="12" t="s">
        <v>4</v>
      </c>
      <c r="F5565" s="12" t="s">
        <v>3725</v>
      </c>
      <c r="G5565" s="12" t="s">
        <v>3726</v>
      </c>
      <c r="H5565" s="12" t="s">
        <v>3727</v>
      </c>
    </row>
    <row r="5566" spans="1:8" ht="29.1" customHeight="1" x14ac:dyDescent="0.25">
      <c r="A5566" s="13" t="s">
        <v>8045</v>
      </c>
      <c r="B5566" s="14" t="s">
        <v>8046</v>
      </c>
      <c r="C5566" s="66" t="s">
        <v>17</v>
      </c>
      <c r="D5566" s="66"/>
      <c r="E5566" s="13" t="s">
        <v>61</v>
      </c>
      <c r="F5566" s="15">
        <v>5.0000000000000002E-5</v>
      </c>
      <c r="G5566" s="16">
        <v>1645034.46</v>
      </c>
      <c r="H5566" s="16">
        <f>TRUNC(TRUNC(F5566,8)*G5566,2)</f>
        <v>82.25</v>
      </c>
    </row>
    <row r="5567" spans="1:8" ht="15" customHeight="1" x14ac:dyDescent="0.25">
      <c r="A5567" s="8"/>
      <c r="B5567" s="8"/>
      <c r="C5567" s="8"/>
      <c r="D5567" s="8"/>
      <c r="E5567" s="8"/>
      <c r="F5567" s="67" t="s">
        <v>3830</v>
      </c>
      <c r="G5567" s="67"/>
      <c r="H5567" s="17">
        <f>SUM(H5566:H5566)</f>
        <v>82.25</v>
      </c>
    </row>
    <row r="5568" spans="1:8" ht="15" customHeight="1" x14ac:dyDescent="0.25">
      <c r="A5568" s="8"/>
      <c r="B5568" s="8"/>
      <c r="C5568" s="8"/>
      <c r="D5568" s="8"/>
      <c r="E5568" s="8"/>
      <c r="F5568" s="68" t="s">
        <v>3745</v>
      </c>
      <c r="G5568" s="68"/>
      <c r="H5568" s="4">
        <f>ROUND(SUM(H5567),2)</f>
        <v>82.25</v>
      </c>
    </row>
    <row r="5569" spans="1:8" ht="9.9499999999999993" customHeight="1" x14ac:dyDescent="0.25">
      <c r="A5569" s="8"/>
      <c r="B5569" s="8"/>
      <c r="C5569" s="8"/>
      <c r="D5569" s="8"/>
      <c r="E5569" s="8"/>
      <c r="F5569" s="62"/>
      <c r="G5569" s="62"/>
      <c r="H5569" s="62"/>
    </row>
    <row r="5570" spans="1:8" ht="20.100000000000001" customHeight="1" x14ac:dyDescent="0.25">
      <c r="A5570" s="63" t="s">
        <v>8049</v>
      </c>
      <c r="B5570" s="63"/>
      <c r="C5570" s="63"/>
      <c r="D5570" s="63"/>
      <c r="E5570" s="63"/>
      <c r="F5570" s="63"/>
      <c r="G5570" s="63"/>
      <c r="H5570" s="63"/>
    </row>
    <row r="5571" spans="1:8" ht="15" customHeight="1" x14ac:dyDescent="0.25">
      <c r="A5571" s="64" t="s">
        <v>6851</v>
      </c>
      <c r="B5571" s="64"/>
      <c r="C5571" s="65" t="s">
        <v>3</v>
      </c>
      <c r="D5571" s="65"/>
      <c r="E5571" s="12" t="s">
        <v>4</v>
      </c>
      <c r="F5571" s="12" t="s">
        <v>3725</v>
      </c>
      <c r="G5571" s="12" t="s">
        <v>3726</v>
      </c>
      <c r="H5571" s="12" t="s">
        <v>3727</v>
      </c>
    </row>
    <row r="5572" spans="1:8" ht="21" customHeight="1" x14ac:dyDescent="0.25">
      <c r="A5572" s="13" t="s">
        <v>6852</v>
      </c>
      <c r="B5572" s="14" t="s">
        <v>6853</v>
      </c>
      <c r="C5572" s="66" t="s">
        <v>17</v>
      </c>
      <c r="D5572" s="66"/>
      <c r="E5572" s="13" t="s">
        <v>6854</v>
      </c>
      <c r="F5572" s="15">
        <v>63.75</v>
      </c>
      <c r="G5572" s="16">
        <v>1.0900000000000001</v>
      </c>
      <c r="H5572" s="16">
        <f>TRUNC(TRUNC(F5572,8)*G5572,2)</f>
        <v>69.48</v>
      </c>
    </row>
    <row r="5573" spans="1:8" ht="15" customHeight="1" x14ac:dyDescent="0.25">
      <c r="A5573" s="8"/>
      <c r="B5573" s="8"/>
      <c r="C5573" s="8"/>
      <c r="D5573" s="8"/>
      <c r="E5573" s="8"/>
      <c r="F5573" s="67" t="s">
        <v>6855</v>
      </c>
      <c r="G5573" s="67"/>
      <c r="H5573" s="17">
        <f>SUM(H5572:H5572)</f>
        <v>69.48</v>
      </c>
    </row>
    <row r="5574" spans="1:8" ht="15" customHeight="1" x14ac:dyDescent="0.25">
      <c r="A5574" s="8"/>
      <c r="B5574" s="8"/>
      <c r="C5574" s="8"/>
      <c r="D5574" s="8"/>
      <c r="E5574" s="8"/>
      <c r="F5574" s="68" t="s">
        <v>3745</v>
      </c>
      <c r="G5574" s="68"/>
      <c r="H5574" s="4">
        <f>ROUND(SUM(H5573),2)</f>
        <v>69.48</v>
      </c>
    </row>
    <row r="5575" spans="1:8" ht="9.9499999999999993" customHeight="1" x14ac:dyDescent="0.25">
      <c r="A5575" s="8"/>
      <c r="B5575" s="8"/>
      <c r="C5575" s="8"/>
      <c r="D5575" s="8"/>
      <c r="E5575" s="8"/>
      <c r="F5575" s="62"/>
      <c r="G5575" s="62"/>
      <c r="H5575" s="62"/>
    </row>
    <row r="5576" spans="1:8" ht="20.100000000000001" customHeight="1" x14ac:dyDescent="0.25">
      <c r="A5576" s="63" t="s">
        <v>8050</v>
      </c>
      <c r="B5576" s="63"/>
      <c r="C5576" s="63"/>
      <c r="D5576" s="63"/>
      <c r="E5576" s="63"/>
      <c r="F5576" s="63"/>
      <c r="G5576" s="63"/>
      <c r="H5576" s="63"/>
    </row>
    <row r="5577" spans="1:8" ht="15" customHeight="1" x14ac:dyDescent="0.25">
      <c r="A5577" s="64" t="s">
        <v>3865</v>
      </c>
      <c r="B5577" s="64"/>
      <c r="C5577" s="65" t="s">
        <v>3</v>
      </c>
      <c r="D5577" s="65"/>
      <c r="E5577" s="12" t="s">
        <v>4</v>
      </c>
      <c r="F5577" s="12" t="s">
        <v>3725</v>
      </c>
      <c r="G5577" s="12" t="s">
        <v>3726</v>
      </c>
      <c r="H5577" s="12" t="s">
        <v>3727</v>
      </c>
    </row>
    <row r="5578" spans="1:8" ht="21" customHeight="1" x14ac:dyDescent="0.25">
      <c r="A5578" s="13" t="s">
        <v>8051</v>
      </c>
      <c r="B5578" s="14" t="s">
        <v>8052</v>
      </c>
      <c r="C5578" s="66" t="s">
        <v>17</v>
      </c>
      <c r="D5578" s="66"/>
      <c r="E5578" s="13" t="s">
        <v>3868</v>
      </c>
      <c r="F5578" s="15">
        <v>5.9508E-3</v>
      </c>
      <c r="G5578" s="16">
        <v>8.83</v>
      </c>
      <c r="H5578" s="16">
        <f t="shared" ref="H5578:H5583" si="53">TRUNC(TRUNC(F5578,8)*G5578,2)</f>
        <v>0.05</v>
      </c>
    </row>
    <row r="5579" spans="1:8" ht="21" customHeight="1" x14ac:dyDescent="0.25">
      <c r="A5579" s="13" t="s">
        <v>8053</v>
      </c>
      <c r="B5579" s="14" t="s">
        <v>8054</v>
      </c>
      <c r="C5579" s="66" t="s">
        <v>17</v>
      </c>
      <c r="D5579" s="66"/>
      <c r="E5579" s="13" t="s">
        <v>3829</v>
      </c>
      <c r="F5579" s="15">
        <v>6.4466999999999997E-3</v>
      </c>
      <c r="G5579" s="16">
        <v>174.32</v>
      </c>
      <c r="H5579" s="16">
        <f t="shared" si="53"/>
        <v>1.1200000000000001</v>
      </c>
    </row>
    <row r="5580" spans="1:8" ht="29.1" customHeight="1" x14ac:dyDescent="0.25">
      <c r="A5580" s="13" t="s">
        <v>8055</v>
      </c>
      <c r="B5580" s="14" t="s">
        <v>8056</v>
      </c>
      <c r="C5580" s="66" t="s">
        <v>17</v>
      </c>
      <c r="D5580" s="66"/>
      <c r="E5580" s="13" t="s">
        <v>3868</v>
      </c>
      <c r="F5580" s="15">
        <v>1.35633E-2</v>
      </c>
      <c r="G5580" s="16">
        <v>96.08</v>
      </c>
      <c r="H5580" s="16">
        <f t="shared" si="53"/>
        <v>1.3</v>
      </c>
    </row>
    <row r="5581" spans="1:8" ht="29.1" customHeight="1" x14ac:dyDescent="0.25">
      <c r="A5581" s="13" t="s">
        <v>8057</v>
      </c>
      <c r="B5581" s="14" t="s">
        <v>8058</v>
      </c>
      <c r="C5581" s="66" t="s">
        <v>17</v>
      </c>
      <c r="D5581" s="66"/>
      <c r="E5581" s="13" t="s">
        <v>3829</v>
      </c>
      <c r="F5581" s="15">
        <v>1.12319E-2</v>
      </c>
      <c r="G5581" s="16">
        <v>195.58</v>
      </c>
      <c r="H5581" s="16">
        <f t="shared" si="53"/>
        <v>2.19</v>
      </c>
    </row>
    <row r="5582" spans="1:8" ht="21" customHeight="1" x14ac:dyDescent="0.25">
      <c r="A5582" s="13" t="s">
        <v>8059</v>
      </c>
      <c r="B5582" s="14" t="s">
        <v>8060</v>
      </c>
      <c r="C5582" s="66" t="s">
        <v>17</v>
      </c>
      <c r="D5582" s="66"/>
      <c r="E5582" s="13" t="s">
        <v>3868</v>
      </c>
      <c r="F5582" s="15">
        <v>5.9508E-3</v>
      </c>
      <c r="G5582" s="16">
        <v>254.55</v>
      </c>
      <c r="H5582" s="16">
        <f t="shared" si="53"/>
        <v>1.51</v>
      </c>
    </row>
    <row r="5583" spans="1:8" ht="21" customHeight="1" x14ac:dyDescent="0.25">
      <c r="A5583" s="13" t="s">
        <v>8061</v>
      </c>
      <c r="B5583" s="14" t="s">
        <v>8062</v>
      </c>
      <c r="C5583" s="66" t="s">
        <v>17</v>
      </c>
      <c r="D5583" s="66"/>
      <c r="E5583" s="13" t="s">
        <v>3829</v>
      </c>
      <c r="F5583" s="15">
        <v>6.4466999999999997E-3</v>
      </c>
      <c r="G5583" s="16">
        <v>406.28</v>
      </c>
      <c r="H5583" s="16">
        <f t="shared" si="53"/>
        <v>2.61</v>
      </c>
    </row>
    <row r="5584" spans="1:8" ht="18" customHeight="1" x14ac:dyDescent="0.25">
      <c r="A5584" s="8"/>
      <c r="B5584" s="8"/>
      <c r="C5584" s="8"/>
      <c r="D5584" s="8"/>
      <c r="E5584" s="8"/>
      <c r="F5584" s="67" t="s">
        <v>3871</v>
      </c>
      <c r="G5584" s="67"/>
      <c r="H5584" s="17">
        <f>SUM(H5578:H5583)</f>
        <v>8.7799999999999994</v>
      </c>
    </row>
    <row r="5585" spans="1:8" ht="15" customHeight="1" x14ac:dyDescent="0.25">
      <c r="A5585" s="64" t="s">
        <v>3887</v>
      </c>
      <c r="B5585" s="64"/>
      <c r="C5585" s="65" t="s">
        <v>3</v>
      </c>
      <c r="D5585" s="65"/>
      <c r="E5585" s="12" t="s">
        <v>4</v>
      </c>
      <c r="F5585" s="12" t="s">
        <v>3725</v>
      </c>
      <c r="G5585" s="12" t="s">
        <v>3726</v>
      </c>
      <c r="H5585" s="12" t="s">
        <v>3727</v>
      </c>
    </row>
    <row r="5586" spans="1:8" ht="15" customHeight="1" x14ac:dyDescent="0.25">
      <c r="A5586" s="13" t="s">
        <v>5450</v>
      </c>
      <c r="B5586" s="14" t="s">
        <v>5451</v>
      </c>
      <c r="C5586" s="66" t="s">
        <v>17</v>
      </c>
      <c r="D5586" s="66"/>
      <c r="E5586" s="13" t="s">
        <v>740</v>
      </c>
      <c r="F5586" s="15">
        <v>42</v>
      </c>
      <c r="G5586" s="16">
        <v>0.84</v>
      </c>
      <c r="H5586" s="16">
        <f>TRUNC(TRUNC(F5586,8)*G5586,2)</f>
        <v>35.28</v>
      </c>
    </row>
    <row r="5587" spans="1:8" ht="15" customHeight="1" x14ac:dyDescent="0.25">
      <c r="A5587" s="8"/>
      <c r="B5587" s="8"/>
      <c r="C5587" s="8"/>
      <c r="D5587" s="8"/>
      <c r="E5587" s="8"/>
      <c r="F5587" s="67" t="s">
        <v>3896</v>
      </c>
      <c r="G5587" s="67"/>
      <c r="H5587" s="17">
        <f>SUM(H5586:H5586)</f>
        <v>35.28</v>
      </c>
    </row>
    <row r="5588" spans="1:8" ht="15" customHeight="1" x14ac:dyDescent="0.25">
      <c r="A5588" s="64" t="s">
        <v>3872</v>
      </c>
      <c r="B5588" s="64"/>
      <c r="C5588" s="65" t="s">
        <v>3</v>
      </c>
      <c r="D5588" s="65"/>
      <c r="E5588" s="12" t="s">
        <v>4</v>
      </c>
      <c r="F5588" s="12" t="s">
        <v>3725</v>
      </c>
      <c r="G5588" s="12" t="s">
        <v>3726</v>
      </c>
      <c r="H5588" s="12" t="s">
        <v>3727</v>
      </c>
    </row>
    <row r="5589" spans="1:8" ht="15" customHeight="1" x14ac:dyDescent="0.25">
      <c r="A5589" s="13" t="s">
        <v>8063</v>
      </c>
      <c r="B5589" s="14" t="s">
        <v>8064</v>
      </c>
      <c r="C5589" s="66" t="s">
        <v>17</v>
      </c>
      <c r="D5589" s="66"/>
      <c r="E5589" s="13" t="s">
        <v>25</v>
      </c>
      <c r="F5589" s="15">
        <v>1.20664E-2</v>
      </c>
      <c r="G5589" s="16">
        <v>40.869999999999997</v>
      </c>
      <c r="H5589" s="16">
        <f>TRUNC(TRUNC(F5589,8)*G5589,2)</f>
        <v>0.49</v>
      </c>
    </row>
    <row r="5590" spans="1:8" ht="15" customHeight="1" x14ac:dyDescent="0.25">
      <c r="A5590" s="13" t="s">
        <v>3899</v>
      </c>
      <c r="B5590" s="14" t="s">
        <v>3900</v>
      </c>
      <c r="C5590" s="66" t="s">
        <v>17</v>
      </c>
      <c r="D5590" s="66"/>
      <c r="E5590" s="13" t="s">
        <v>25</v>
      </c>
      <c r="F5590" s="15">
        <v>2.4132799999999999E-2</v>
      </c>
      <c r="G5590" s="16">
        <v>24.37</v>
      </c>
      <c r="H5590" s="16">
        <f>TRUNC(TRUNC(F5590,8)*G5590,2)</f>
        <v>0.57999999999999996</v>
      </c>
    </row>
    <row r="5591" spans="1:8" ht="18" customHeight="1" x14ac:dyDescent="0.25">
      <c r="A5591" s="8"/>
      <c r="B5591" s="8"/>
      <c r="C5591" s="8"/>
      <c r="D5591" s="8"/>
      <c r="E5591" s="8"/>
      <c r="F5591" s="67" t="s">
        <v>3875</v>
      </c>
      <c r="G5591" s="67"/>
      <c r="H5591" s="17">
        <f>SUM(H5589:H5590)</f>
        <v>1.0699999999999998</v>
      </c>
    </row>
    <row r="5592" spans="1:8" ht="15" customHeight="1" x14ac:dyDescent="0.25">
      <c r="A5592" s="8"/>
      <c r="B5592" s="8"/>
      <c r="C5592" s="8"/>
      <c r="D5592" s="8"/>
      <c r="E5592" s="8"/>
      <c r="F5592" s="68" t="s">
        <v>3745</v>
      </c>
      <c r="G5592" s="68"/>
      <c r="H5592" s="4">
        <f>ROUND(SUM(H5584,H5587,H5591),2)</f>
        <v>45.13</v>
      </c>
    </row>
    <row r="5593" spans="1:8" ht="9.9499999999999993" customHeight="1" x14ac:dyDescent="0.25">
      <c r="A5593" s="8"/>
      <c r="B5593" s="8"/>
      <c r="C5593" s="8"/>
      <c r="D5593" s="8"/>
      <c r="E5593" s="8"/>
      <c r="F5593" s="62"/>
      <c r="G5593" s="62"/>
      <c r="H5593" s="62"/>
    </row>
    <row r="5594" spans="1:8" ht="20.100000000000001" customHeight="1" x14ac:dyDescent="0.25">
      <c r="A5594" s="63" t="s">
        <v>8065</v>
      </c>
      <c r="B5594" s="63"/>
      <c r="C5594" s="63"/>
      <c r="D5594" s="63"/>
      <c r="E5594" s="63"/>
      <c r="F5594" s="63"/>
      <c r="G5594" s="63"/>
      <c r="H5594" s="63"/>
    </row>
    <row r="5595" spans="1:8" ht="15" customHeight="1" x14ac:dyDescent="0.25">
      <c r="A5595" s="64" t="s">
        <v>3887</v>
      </c>
      <c r="B5595" s="64"/>
      <c r="C5595" s="65" t="s">
        <v>3</v>
      </c>
      <c r="D5595" s="65"/>
      <c r="E5595" s="12" t="s">
        <v>4</v>
      </c>
      <c r="F5595" s="12" t="s">
        <v>3725</v>
      </c>
      <c r="G5595" s="12" t="s">
        <v>3726</v>
      </c>
      <c r="H5595" s="12" t="s">
        <v>3727</v>
      </c>
    </row>
    <row r="5596" spans="1:8" ht="21" customHeight="1" x14ac:dyDescent="0.25">
      <c r="A5596" s="13" t="s">
        <v>8066</v>
      </c>
      <c r="B5596" s="14" t="s">
        <v>8067</v>
      </c>
      <c r="C5596" s="66" t="s">
        <v>17</v>
      </c>
      <c r="D5596" s="66"/>
      <c r="E5596" s="13" t="s">
        <v>61</v>
      </c>
      <c r="F5596" s="15">
        <v>1</v>
      </c>
      <c r="G5596" s="16">
        <v>10.039999999999999</v>
      </c>
      <c r="H5596" s="16">
        <f>TRUNC(TRUNC(F5596,8)*G5596,2)</f>
        <v>10.039999999999999</v>
      </c>
    </row>
    <row r="5597" spans="1:8" ht="21" customHeight="1" x14ac:dyDescent="0.25">
      <c r="A5597" s="13" t="s">
        <v>8068</v>
      </c>
      <c r="B5597" s="14" t="s">
        <v>8069</v>
      </c>
      <c r="C5597" s="66" t="s">
        <v>17</v>
      </c>
      <c r="D5597" s="66"/>
      <c r="E5597" s="13" t="s">
        <v>61</v>
      </c>
      <c r="F5597" s="15">
        <v>1</v>
      </c>
      <c r="G5597" s="16">
        <v>426.96</v>
      </c>
      <c r="H5597" s="16">
        <f>TRUNC(TRUNC(F5597,8)*G5597,2)</f>
        <v>426.96</v>
      </c>
    </row>
    <row r="5598" spans="1:8" ht="29.1" customHeight="1" x14ac:dyDescent="0.25">
      <c r="A5598" s="13" t="s">
        <v>8070</v>
      </c>
      <c r="B5598" s="14" t="s">
        <v>8071</v>
      </c>
      <c r="C5598" s="66" t="s">
        <v>17</v>
      </c>
      <c r="D5598" s="66"/>
      <c r="E5598" s="13" t="s">
        <v>61</v>
      </c>
      <c r="F5598" s="15">
        <v>2</v>
      </c>
      <c r="G5598" s="16">
        <v>25.97</v>
      </c>
      <c r="H5598" s="16">
        <f>TRUNC(TRUNC(F5598,8)*G5598,2)</f>
        <v>51.94</v>
      </c>
    </row>
    <row r="5599" spans="1:8" ht="15" customHeight="1" x14ac:dyDescent="0.25">
      <c r="A5599" s="13" t="s">
        <v>5183</v>
      </c>
      <c r="B5599" s="14" t="s">
        <v>5184</v>
      </c>
      <c r="C5599" s="66" t="s">
        <v>17</v>
      </c>
      <c r="D5599" s="66"/>
      <c r="E5599" s="13" t="s">
        <v>740</v>
      </c>
      <c r="F5599" s="15">
        <v>8.8099999999999998E-2</v>
      </c>
      <c r="G5599" s="16">
        <v>110.06</v>
      </c>
      <c r="H5599" s="16">
        <f>TRUNC(TRUNC(F5599,8)*G5599,2)</f>
        <v>9.69</v>
      </c>
    </row>
    <row r="5600" spans="1:8" ht="15" customHeight="1" x14ac:dyDescent="0.25">
      <c r="A5600" s="8"/>
      <c r="B5600" s="8"/>
      <c r="C5600" s="8"/>
      <c r="D5600" s="8"/>
      <c r="E5600" s="8"/>
      <c r="F5600" s="67" t="s">
        <v>3896</v>
      </c>
      <c r="G5600" s="67"/>
      <c r="H5600" s="17">
        <f>SUM(H5596:H5599)</f>
        <v>498.63</v>
      </c>
    </row>
    <row r="5601" spans="1:8" ht="15" customHeight="1" x14ac:dyDescent="0.25">
      <c r="A5601" s="64" t="s">
        <v>3872</v>
      </c>
      <c r="B5601" s="64"/>
      <c r="C5601" s="65" t="s">
        <v>3</v>
      </c>
      <c r="D5601" s="65"/>
      <c r="E5601" s="12" t="s">
        <v>4</v>
      </c>
      <c r="F5601" s="12" t="s">
        <v>3725</v>
      </c>
      <c r="G5601" s="12" t="s">
        <v>3726</v>
      </c>
      <c r="H5601" s="12" t="s">
        <v>3727</v>
      </c>
    </row>
    <row r="5602" spans="1:8" ht="21" customHeight="1" x14ac:dyDescent="0.25">
      <c r="A5602" s="13" t="s">
        <v>3938</v>
      </c>
      <c r="B5602" s="14" t="s">
        <v>3939</v>
      </c>
      <c r="C5602" s="66" t="s">
        <v>17</v>
      </c>
      <c r="D5602" s="66"/>
      <c r="E5602" s="13" t="s">
        <v>25</v>
      </c>
      <c r="F5602" s="15">
        <v>0.77910000000000001</v>
      </c>
      <c r="G5602" s="16">
        <v>32.799999999999997</v>
      </c>
      <c r="H5602" s="16">
        <f>TRUNC(TRUNC(F5602,8)*G5602,2)</f>
        <v>25.55</v>
      </c>
    </row>
    <row r="5603" spans="1:8" ht="15" customHeight="1" x14ac:dyDescent="0.25">
      <c r="A5603" s="13" t="s">
        <v>3899</v>
      </c>
      <c r="B5603" s="14" t="s">
        <v>3900</v>
      </c>
      <c r="C5603" s="66" t="s">
        <v>17</v>
      </c>
      <c r="D5603" s="66"/>
      <c r="E5603" s="13" t="s">
        <v>25</v>
      </c>
      <c r="F5603" s="15">
        <v>0.43840000000000001</v>
      </c>
      <c r="G5603" s="16">
        <v>24.37</v>
      </c>
      <c r="H5603" s="16">
        <f>TRUNC(TRUNC(F5603,8)*G5603,2)</f>
        <v>10.68</v>
      </c>
    </row>
    <row r="5604" spans="1:8" ht="18" customHeight="1" x14ac:dyDescent="0.25">
      <c r="A5604" s="8"/>
      <c r="B5604" s="8"/>
      <c r="C5604" s="8"/>
      <c r="D5604" s="8"/>
      <c r="E5604" s="8"/>
      <c r="F5604" s="67" t="s">
        <v>3875</v>
      </c>
      <c r="G5604" s="67"/>
      <c r="H5604" s="17">
        <f>SUM(H5602:H5603)</f>
        <v>36.230000000000004</v>
      </c>
    </row>
    <row r="5605" spans="1:8" ht="15" customHeight="1" x14ac:dyDescent="0.25">
      <c r="A5605" s="8"/>
      <c r="B5605" s="8"/>
      <c r="C5605" s="8"/>
      <c r="D5605" s="8"/>
      <c r="E5605" s="8"/>
      <c r="F5605" s="68" t="s">
        <v>3745</v>
      </c>
      <c r="G5605" s="68"/>
      <c r="H5605" s="4">
        <f>ROUND(SUM(H5600,H5604),2)</f>
        <v>534.86</v>
      </c>
    </row>
    <row r="5606" spans="1:8" ht="9.9499999999999993" customHeight="1" x14ac:dyDescent="0.25">
      <c r="A5606" s="8"/>
      <c r="B5606" s="8"/>
      <c r="C5606" s="8"/>
      <c r="D5606" s="8"/>
      <c r="E5606" s="8"/>
      <c r="F5606" s="62"/>
      <c r="G5606" s="62"/>
      <c r="H5606" s="62"/>
    </row>
    <row r="5607" spans="1:8" ht="20.100000000000001" customHeight="1" x14ac:dyDescent="0.25">
      <c r="A5607" s="63" t="s">
        <v>8072</v>
      </c>
      <c r="B5607" s="63"/>
      <c r="C5607" s="63"/>
      <c r="D5607" s="63"/>
      <c r="E5607" s="63"/>
      <c r="F5607" s="63"/>
      <c r="G5607" s="63"/>
      <c r="H5607" s="63"/>
    </row>
    <row r="5608" spans="1:8" ht="15" customHeight="1" x14ac:dyDescent="0.25">
      <c r="A5608" s="64" t="s">
        <v>3741</v>
      </c>
      <c r="B5608" s="64"/>
      <c r="C5608" s="65" t="s">
        <v>3</v>
      </c>
      <c r="D5608" s="65"/>
      <c r="E5608" s="12" t="s">
        <v>4</v>
      </c>
      <c r="F5608" s="12" t="s">
        <v>3725</v>
      </c>
      <c r="G5608" s="12" t="s">
        <v>3726</v>
      </c>
      <c r="H5608" s="12" t="s">
        <v>3727</v>
      </c>
    </row>
    <row r="5609" spans="1:8" ht="29.1" customHeight="1" x14ac:dyDescent="0.25">
      <c r="A5609" s="13" t="s">
        <v>8073</v>
      </c>
      <c r="B5609" s="14" t="s">
        <v>8074</v>
      </c>
      <c r="C5609" s="66" t="s">
        <v>17</v>
      </c>
      <c r="D5609" s="66"/>
      <c r="E5609" s="13" t="s">
        <v>25</v>
      </c>
      <c r="F5609" s="15">
        <v>1</v>
      </c>
      <c r="G5609" s="16">
        <v>0.43</v>
      </c>
      <c r="H5609" s="16">
        <f>TRUNC(TRUNC(F5609,8)*G5609,2)</f>
        <v>0.43</v>
      </c>
    </row>
    <row r="5610" spans="1:8" ht="29.1" customHeight="1" x14ac:dyDescent="0.25">
      <c r="A5610" s="13" t="s">
        <v>8075</v>
      </c>
      <c r="B5610" s="14" t="s">
        <v>8076</v>
      </c>
      <c r="C5610" s="66" t="s">
        <v>17</v>
      </c>
      <c r="D5610" s="66"/>
      <c r="E5610" s="13" t="s">
        <v>25</v>
      </c>
      <c r="F5610" s="15">
        <v>1</v>
      </c>
      <c r="G5610" s="16">
        <v>0.09</v>
      </c>
      <c r="H5610" s="16">
        <f>TRUNC(TRUNC(F5610,8)*G5610,2)</f>
        <v>0.09</v>
      </c>
    </row>
    <row r="5611" spans="1:8" ht="15" customHeight="1" x14ac:dyDescent="0.25">
      <c r="A5611" s="8"/>
      <c r="B5611" s="8"/>
      <c r="C5611" s="8"/>
      <c r="D5611" s="8"/>
      <c r="E5611" s="8"/>
      <c r="F5611" s="67" t="s">
        <v>3744</v>
      </c>
      <c r="G5611" s="67"/>
      <c r="H5611" s="17">
        <f>SUM(H5609:H5610)</f>
        <v>0.52</v>
      </c>
    </row>
    <row r="5612" spans="1:8" ht="15" customHeight="1" x14ac:dyDescent="0.25">
      <c r="A5612" s="8"/>
      <c r="B5612" s="8"/>
      <c r="C5612" s="8"/>
      <c r="D5612" s="8"/>
      <c r="E5612" s="8"/>
      <c r="F5612" s="68" t="s">
        <v>3745</v>
      </c>
      <c r="G5612" s="68"/>
      <c r="H5612" s="4">
        <f>ROUND(SUM(H5611),2)</f>
        <v>0.52</v>
      </c>
    </row>
    <row r="5613" spans="1:8" ht="9.9499999999999993" customHeight="1" x14ac:dyDescent="0.25">
      <c r="A5613" s="8"/>
      <c r="B5613" s="8"/>
      <c r="C5613" s="8"/>
      <c r="D5613" s="8"/>
      <c r="E5613" s="8"/>
      <c r="F5613" s="62"/>
      <c r="G5613" s="62"/>
      <c r="H5613" s="62"/>
    </row>
    <row r="5614" spans="1:8" ht="20.100000000000001" customHeight="1" x14ac:dyDescent="0.25">
      <c r="A5614" s="63" t="s">
        <v>8077</v>
      </c>
      <c r="B5614" s="63"/>
      <c r="C5614" s="63"/>
      <c r="D5614" s="63"/>
      <c r="E5614" s="63"/>
      <c r="F5614" s="63"/>
      <c r="G5614" s="63"/>
      <c r="H5614" s="63"/>
    </row>
    <row r="5615" spans="1:8" ht="15" customHeight="1" x14ac:dyDescent="0.25">
      <c r="A5615" s="64" t="s">
        <v>3741</v>
      </c>
      <c r="B5615" s="64"/>
      <c r="C5615" s="65" t="s">
        <v>3</v>
      </c>
      <c r="D5615" s="65"/>
      <c r="E5615" s="12" t="s">
        <v>4</v>
      </c>
      <c r="F5615" s="12" t="s">
        <v>3725</v>
      </c>
      <c r="G5615" s="12" t="s">
        <v>3726</v>
      </c>
      <c r="H5615" s="12" t="s">
        <v>3727</v>
      </c>
    </row>
    <row r="5616" spans="1:8" ht="29.1" customHeight="1" x14ac:dyDescent="0.25">
      <c r="A5616" s="13" t="s">
        <v>8073</v>
      </c>
      <c r="B5616" s="14" t="s">
        <v>8074</v>
      </c>
      <c r="C5616" s="66" t="s">
        <v>17</v>
      </c>
      <c r="D5616" s="66"/>
      <c r="E5616" s="13" t="s">
        <v>25</v>
      </c>
      <c r="F5616" s="15">
        <v>1</v>
      </c>
      <c r="G5616" s="16">
        <v>0.43</v>
      </c>
      <c r="H5616" s="16">
        <f>TRUNC(TRUNC(F5616,8)*G5616,2)</f>
        <v>0.43</v>
      </c>
    </row>
    <row r="5617" spans="1:8" ht="29.1" customHeight="1" x14ac:dyDescent="0.25">
      <c r="A5617" s="13" t="s">
        <v>8075</v>
      </c>
      <c r="B5617" s="14" t="s">
        <v>8076</v>
      </c>
      <c r="C5617" s="66" t="s">
        <v>17</v>
      </c>
      <c r="D5617" s="66"/>
      <c r="E5617" s="13" t="s">
        <v>25</v>
      </c>
      <c r="F5617" s="15">
        <v>1</v>
      </c>
      <c r="G5617" s="16">
        <v>0.09</v>
      </c>
      <c r="H5617" s="16">
        <f>TRUNC(TRUNC(F5617,8)*G5617,2)</f>
        <v>0.09</v>
      </c>
    </row>
    <row r="5618" spans="1:8" ht="29.1" customHeight="1" x14ac:dyDescent="0.25">
      <c r="A5618" s="13" t="s">
        <v>8078</v>
      </c>
      <c r="B5618" s="14" t="s">
        <v>8079</v>
      </c>
      <c r="C5618" s="66" t="s">
        <v>17</v>
      </c>
      <c r="D5618" s="66"/>
      <c r="E5618" s="13" t="s">
        <v>25</v>
      </c>
      <c r="F5618" s="15">
        <v>1</v>
      </c>
      <c r="G5618" s="16">
        <v>0.33</v>
      </c>
      <c r="H5618" s="16">
        <f>TRUNC(TRUNC(F5618,8)*G5618,2)</f>
        <v>0.33</v>
      </c>
    </row>
    <row r="5619" spans="1:8" ht="29.1" customHeight="1" x14ac:dyDescent="0.25">
      <c r="A5619" s="13" t="s">
        <v>8080</v>
      </c>
      <c r="B5619" s="14" t="s">
        <v>8081</v>
      </c>
      <c r="C5619" s="66" t="s">
        <v>17</v>
      </c>
      <c r="D5619" s="66"/>
      <c r="E5619" s="13" t="s">
        <v>25</v>
      </c>
      <c r="F5619" s="15">
        <v>1</v>
      </c>
      <c r="G5619" s="16">
        <v>0.56000000000000005</v>
      </c>
      <c r="H5619" s="16">
        <f>TRUNC(TRUNC(F5619,8)*G5619,2)</f>
        <v>0.56000000000000005</v>
      </c>
    </row>
    <row r="5620" spans="1:8" ht="15" customHeight="1" x14ac:dyDescent="0.25">
      <c r="A5620" s="8"/>
      <c r="B5620" s="8"/>
      <c r="C5620" s="8"/>
      <c r="D5620" s="8"/>
      <c r="E5620" s="8"/>
      <c r="F5620" s="67" t="s">
        <v>3744</v>
      </c>
      <c r="G5620" s="67"/>
      <c r="H5620" s="17">
        <f>SUM(H5616:H5619)</f>
        <v>1.4100000000000001</v>
      </c>
    </row>
    <row r="5621" spans="1:8" ht="15" customHeight="1" x14ac:dyDescent="0.25">
      <c r="A5621" s="8"/>
      <c r="B5621" s="8"/>
      <c r="C5621" s="8"/>
      <c r="D5621" s="8"/>
      <c r="E5621" s="8"/>
      <c r="F5621" s="68" t="s">
        <v>3745</v>
      </c>
      <c r="G5621" s="68"/>
      <c r="H5621" s="4">
        <f>ROUND(SUM(H5620),2)</f>
        <v>1.41</v>
      </c>
    </row>
    <row r="5622" spans="1:8" ht="9.9499999999999993" customHeight="1" x14ac:dyDescent="0.25">
      <c r="A5622" s="8"/>
      <c r="B5622" s="8"/>
      <c r="C5622" s="8"/>
      <c r="D5622" s="8"/>
      <c r="E5622" s="8"/>
      <c r="F5622" s="62"/>
      <c r="G5622" s="62"/>
      <c r="H5622" s="62"/>
    </row>
    <row r="5623" spans="1:8" ht="20.100000000000001" customHeight="1" x14ac:dyDescent="0.25">
      <c r="A5623" s="63" t="s">
        <v>8082</v>
      </c>
      <c r="B5623" s="63"/>
      <c r="C5623" s="63"/>
      <c r="D5623" s="63"/>
      <c r="E5623" s="63"/>
      <c r="F5623" s="63"/>
      <c r="G5623" s="63"/>
      <c r="H5623" s="63"/>
    </row>
    <row r="5624" spans="1:8" ht="15" customHeight="1" x14ac:dyDescent="0.25">
      <c r="A5624" s="64" t="s">
        <v>3825</v>
      </c>
      <c r="B5624" s="64"/>
      <c r="C5624" s="65" t="s">
        <v>3</v>
      </c>
      <c r="D5624" s="65"/>
      <c r="E5624" s="12" t="s">
        <v>4</v>
      </c>
      <c r="F5624" s="12" t="s">
        <v>3725</v>
      </c>
      <c r="G5624" s="12" t="s">
        <v>3726</v>
      </c>
      <c r="H5624" s="12" t="s">
        <v>3727</v>
      </c>
    </row>
    <row r="5625" spans="1:8" ht="21" customHeight="1" x14ac:dyDescent="0.25">
      <c r="A5625" s="13" t="s">
        <v>8083</v>
      </c>
      <c r="B5625" s="14" t="s">
        <v>8084</v>
      </c>
      <c r="C5625" s="66" t="s">
        <v>17</v>
      </c>
      <c r="D5625" s="66"/>
      <c r="E5625" s="13" t="s">
        <v>61</v>
      </c>
      <c r="F5625" s="15">
        <v>1.2799999999999999E-4</v>
      </c>
      <c r="G5625" s="16">
        <v>3366.77</v>
      </c>
      <c r="H5625" s="16">
        <f>TRUNC(TRUNC(F5625,8)*G5625,2)</f>
        <v>0.43</v>
      </c>
    </row>
    <row r="5626" spans="1:8" ht="15" customHeight="1" x14ac:dyDescent="0.25">
      <c r="A5626" s="8"/>
      <c r="B5626" s="8"/>
      <c r="C5626" s="8"/>
      <c r="D5626" s="8"/>
      <c r="E5626" s="8"/>
      <c r="F5626" s="67" t="s">
        <v>3830</v>
      </c>
      <c r="G5626" s="67"/>
      <c r="H5626" s="17">
        <f>SUM(H5625:H5625)</f>
        <v>0.43</v>
      </c>
    </row>
    <row r="5627" spans="1:8" ht="15" customHeight="1" x14ac:dyDescent="0.25">
      <c r="A5627" s="8"/>
      <c r="B5627" s="8"/>
      <c r="C5627" s="8"/>
      <c r="D5627" s="8"/>
      <c r="E5627" s="8"/>
      <c r="F5627" s="68" t="s">
        <v>3745</v>
      </c>
      <c r="G5627" s="68"/>
      <c r="H5627" s="4">
        <f>ROUND(SUM(H5626),2)</f>
        <v>0.43</v>
      </c>
    </row>
    <row r="5628" spans="1:8" ht="9.9499999999999993" customHeight="1" x14ac:dyDescent="0.25">
      <c r="A5628" s="8"/>
      <c r="B5628" s="8"/>
      <c r="C5628" s="8"/>
      <c r="D5628" s="8"/>
      <c r="E5628" s="8"/>
      <c r="F5628" s="62"/>
      <c r="G5628" s="62"/>
      <c r="H5628" s="62"/>
    </row>
    <row r="5629" spans="1:8" ht="20.100000000000001" customHeight="1" x14ac:dyDescent="0.25">
      <c r="A5629" s="63" t="s">
        <v>8085</v>
      </c>
      <c r="B5629" s="63"/>
      <c r="C5629" s="63"/>
      <c r="D5629" s="63"/>
      <c r="E5629" s="63"/>
      <c r="F5629" s="63"/>
      <c r="G5629" s="63"/>
      <c r="H5629" s="63"/>
    </row>
    <row r="5630" spans="1:8" ht="15" customHeight="1" x14ac:dyDescent="0.25">
      <c r="A5630" s="64" t="s">
        <v>3825</v>
      </c>
      <c r="B5630" s="64"/>
      <c r="C5630" s="65" t="s">
        <v>3</v>
      </c>
      <c r="D5630" s="65"/>
      <c r="E5630" s="12" t="s">
        <v>4</v>
      </c>
      <c r="F5630" s="12" t="s">
        <v>3725</v>
      </c>
      <c r="G5630" s="12" t="s">
        <v>3726</v>
      </c>
      <c r="H5630" s="12" t="s">
        <v>3727</v>
      </c>
    </row>
    <row r="5631" spans="1:8" ht="21" customHeight="1" x14ac:dyDescent="0.25">
      <c r="A5631" s="13" t="s">
        <v>8083</v>
      </c>
      <c r="B5631" s="14" t="s">
        <v>8084</v>
      </c>
      <c r="C5631" s="66" t="s">
        <v>17</v>
      </c>
      <c r="D5631" s="66"/>
      <c r="E5631" s="13" t="s">
        <v>61</v>
      </c>
      <c r="F5631" s="15">
        <v>2.9600000000000001E-5</v>
      </c>
      <c r="G5631" s="16">
        <v>3366.77</v>
      </c>
      <c r="H5631" s="16">
        <f>TRUNC(TRUNC(F5631,8)*G5631,2)</f>
        <v>0.09</v>
      </c>
    </row>
    <row r="5632" spans="1:8" ht="15" customHeight="1" x14ac:dyDescent="0.25">
      <c r="A5632" s="8"/>
      <c r="B5632" s="8"/>
      <c r="C5632" s="8"/>
      <c r="D5632" s="8"/>
      <c r="E5632" s="8"/>
      <c r="F5632" s="67" t="s">
        <v>3830</v>
      </c>
      <c r="G5632" s="67"/>
      <c r="H5632" s="17">
        <f>SUM(H5631:H5631)</f>
        <v>0.09</v>
      </c>
    </row>
    <row r="5633" spans="1:8" ht="15" customHeight="1" x14ac:dyDescent="0.25">
      <c r="A5633" s="8"/>
      <c r="B5633" s="8"/>
      <c r="C5633" s="8"/>
      <c r="D5633" s="8"/>
      <c r="E5633" s="8"/>
      <c r="F5633" s="68" t="s">
        <v>3745</v>
      </c>
      <c r="G5633" s="68"/>
      <c r="H5633" s="4">
        <f>ROUND(SUM(H5632),2)</f>
        <v>0.09</v>
      </c>
    </row>
    <row r="5634" spans="1:8" ht="9.9499999999999993" customHeight="1" x14ac:dyDescent="0.25">
      <c r="A5634" s="8"/>
      <c r="B5634" s="8"/>
      <c r="C5634" s="8"/>
      <c r="D5634" s="8"/>
      <c r="E5634" s="8"/>
      <c r="F5634" s="62"/>
      <c r="G5634" s="62"/>
      <c r="H5634" s="62"/>
    </row>
    <row r="5635" spans="1:8" ht="20.100000000000001" customHeight="1" x14ac:dyDescent="0.25">
      <c r="A5635" s="63" t="s">
        <v>8086</v>
      </c>
      <c r="B5635" s="63"/>
      <c r="C5635" s="63"/>
      <c r="D5635" s="63"/>
      <c r="E5635" s="63"/>
      <c r="F5635" s="63"/>
      <c r="G5635" s="63"/>
      <c r="H5635" s="63"/>
    </row>
    <row r="5636" spans="1:8" ht="15" customHeight="1" x14ac:dyDescent="0.25">
      <c r="A5636" s="64" t="s">
        <v>3825</v>
      </c>
      <c r="B5636" s="64"/>
      <c r="C5636" s="65" t="s">
        <v>3</v>
      </c>
      <c r="D5636" s="65"/>
      <c r="E5636" s="12" t="s">
        <v>4</v>
      </c>
      <c r="F5636" s="12" t="s">
        <v>3725</v>
      </c>
      <c r="G5636" s="12" t="s">
        <v>3726</v>
      </c>
      <c r="H5636" s="12" t="s">
        <v>3727</v>
      </c>
    </row>
    <row r="5637" spans="1:8" ht="21" customHeight="1" x14ac:dyDescent="0.25">
      <c r="A5637" s="13" t="s">
        <v>8083</v>
      </c>
      <c r="B5637" s="14" t="s">
        <v>8084</v>
      </c>
      <c r="C5637" s="66" t="s">
        <v>17</v>
      </c>
      <c r="D5637" s="66"/>
      <c r="E5637" s="13" t="s">
        <v>61</v>
      </c>
      <c r="F5637" s="15">
        <v>1E-4</v>
      </c>
      <c r="G5637" s="16">
        <v>3366.77</v>
      </c>
      <c r="H5637" s="16">
        <f>TRUNC(TRUNC(F5637,8)*G5637,2)</f>
        <v>0.33</v>
      </c>
    </row>
    <row r="5638" spans="1:8" ht="15" customHeight="1" x14ac:dyDescent="0.25">
      <c r="A5638" s="8"/>
      <c r="B5638" s="8"/>
      <c r="C5638" s="8"/>
      <c r="D5638" s="8"/>
      <c r="E5638" s="8"/>
      <c r="F5638" s="67" t="s">
        <v>3830</v>
      </c>
      <c r="G5638" s="67"/>
      <c r="H5638" s="17">
        <f>SUM(H5637:H5637)</f>
        <v>0.33</v>
      </c>
    </row>
    <row r="5639" spans="1:8" ht="15" customHeight="1" x14ac:dyDescent="0.25">
      <c r="A5639" s="8"/>
      <c r="B5639" s="8"/>
      <c r="C5639" s="8"/>
      <c r="D5639" s="8"/>
      <c r="E5639" s="8"/>
      <c r="F5639" s="68" t="s">
        <v>3745</v>
      </c>
      <c r="G5639" s="68"/>
      <c r="H5639" s="4">
        <f>ROUND(SUM(H5638),2)</f>
        <v>0.33</v>
      </c>
    </row>
    <row r="5640" spans="1:8" ht="9.9499999999999993" customHeight="1" x14ac:dyDescent="0.25">
      <c r="A5640" s="8"/>
      <c r="B5640" s="8"/>
      <c r="C5640" s="8"/>
      <c r="D5640" s="8"/>
      <c r="E5640" s="8"/>
      <c r="F5640" s="62"/>
      <c r="G5640" s="62"/>
      <c r="H5640" s="62"/>
    </row>
    <row r="5641" spans="1:8" ht="20.100000000000001" customHeight="1" x14ac:dyDescent="0.25">
      <c r="A5641" s="63" t="s">
        <v>8087</v>
      </c>
      <c r="B5641" s="63"/>
      <c r="C5641" s="63"/>
      <c r="D5641" s="63"/>
      <c r="E5641" s="63"/>
      <c r="F5641" s="63"/>
      <c r="G5641" s="63"/>
      <c r="H5641" s="63"/>
    </row>
    <row r="5642" spans="1:8" ht="15" customHeight="1" x14ac:dyDescent="0.25">
      <c r="A5642" s="64" t="s">
        <v>6851</v>
      </c>
      <c r="B5642" s="64"/>
      <c r="C5642" s="65" t="s">
        <v>3</v>
      </c>
      <c r="D5642" s="65"/>
      <c r="E5642" s="12" t="s">
        <v>4</v>
      </c>
      <c r="F5642" s="12" t="s">
        <v>3725</v>
      </c>
      <c r="G5642" s="12" t="s">
        <v>3726</v>
      </c>
      <c r="H5642" s="12" t="s">
        <v>3727</v>
      </c>
    </row>
    <row r="5643" spans="1:8" ht="21" customHeight="1" x14ac:dyDescent="0.25">
      <c r="A5643" s="13" t="s">
        <v>6852</v>
      </c>
      <c r="B5643" s="14" t="s">
        <v>6853</v>
      </c>
      <c r="C5643" s="66" t="s">
        <v>17</v>
      </c>
      <c r="D5643" s="66"/>
      <c r="E5643" s="13" t="s">
        <v>6854</v>
      </c>
      <c r="F5643" s="15">
        <v>0.52</v>
      </c>
      <c r="G5643" s="16">
        <v>1.0900000000000001</v>
      </c>
      <c r="H5643" s="16">
        <f>TRUNC(TRUNC(F5643,8)*G5643,2)</f>
        <v>0.56000000000000005</v>
      </c>
    </row>
    <row r="5644" spans="1:8" ht="15" customHeight="1" x14ac:dyDescent="0.25">
      <c r="A5644" s="8"/>
      <c r="B5644" s="8"/>
      <c r="C5644" s="8"/>
      <c r="D5644" s="8"/>
      <c r="E5644" s="8"/>
      <c r="F5644" s="67" t="s">
        <v>6855</v>
      </c>
      <c r="G5644" s="67"/>
      <c r="H5644" s="17">
        <f>SUM(H5643:H5643)</f>
        <v>0.56000000000000005</v>
      </c>
    </row>
    <row r="5645" spans="1:8" ht="15" customHeight="1" x14ac:dyDescent="0.25">
      <c r="A5645" s="8"/>
      <c r="B5645" s="8"/>
      <c r="C5645" s="8"/>
      <c r="D5645" s="8"/>
      <c r="E5645" s="8"/>
      <c r="F5645" s="68" t="s">
        <v>3745</v>
      </c>
      <c r="G5645" s="68"/>
      <c r="H5645" s="4">
        <f>ROUND(SUM(H5644),2)</f>
        <v>0.56000000000000005</v>
      </c>
    </row>
    <row r="5646" spans="1:8" ht="9.9499999999999993" customHeight="1" x14ac:dyDescent="0.25">
      <c r="A5646" s="8"/>
      <c r="B5646" s="8"/>
      <c r="C5646" s="8"/>
      <c r="D5646" s="8"/>
      <c r="E5646" s="8"/>
      <c r="F5646" s="62"/>
      <c r="G5646" s="62"/>
      <c r="H5646" s="62"/>
    </row>
    <row r="5647" spans="1:8" ht="20.100000000000001" customHeight="1" x14ac:dyDescent="0.25">
      <c r="A5647" s="63" t="s">
        <v>8088</v>
      </c>
      <c r="B5647" s="63"/>
      <c r="C5647" s="63"/>
      <c r="D5647" s="63"/>
      <c r="E5647" s="63"/>
      <c r="F5647" s="63"/>
      <c r="G5647" s="63"/>
      <c r="H5647" s="63"/>
    </row>
    <row r="5648" spans="1:8" ht="15" customHeight="1" x14ac:dyDescent="0.25">
      <c r="A5648" s="64" t="s">
        <v>3724</v>
      </c>
      <c r="B5648" s="64"/>
      <c r="C5648" s="65" t="s">
        <v>3</v>
      </c>
      <c r="D5648" s="65"/>
      <c r="E5648" s="12" t="s">
        <v>4</v>
      </c>
      <c r="F5648" s="12" t="s">
        <v>3725</v>
      </c>
      <c r="G5648" s="12" t="s">
        <v>3726</v>
      </c>
      <c r="H5648" s="12" t="s">
        <v>3727</v>
      </c>
    </row>
    <row r="5649" spans="1:8" ht="21" customHeight="1" x14ac:dyDescent="0.25">
      <c r="A5649" s="13" t="s">
        <v>3798</v>
      </c>
      <c r="B5649" s="14" t="s">
        <v>3799</v>
      </c>
      <c r="C5649" s="66" t="s">
        <v>17</v>
      </c>
      <c r="D5649" s="66"/>
      <c r="E5649" s="13" t="s">
        <v>25</v>
      </c>
      <c r="F5649" s="15">
        <v>1</v>
      </c>
      <c r="G5649" s="16">
        <v>4.5199999999999996</v>
      </c>
      <c r="H5649" s="16">
        <f t="shared" ref="H5649:H5654" si="54">TRUNC(TRUNC(F5649,8)*G5649,2)</f>
        <v>4.5199999999999996</v>
      </c>
    </row>
    <row r="5650" spans="1:8" ht="21" customHeight="1" x14ac:dyDescent="0.25">
      <c r="A5650" s="13" t="s">
        <v>6659</v>
      </c>
      <c r="B5650" s="14" t="s">
        <v>6660</v>
      </c>
      <c r="C5650" s="66" t="s">
        <v>17</v>
      </c>
      <c r="D5650" s="66"/>
      <c r="E5650" s="13" t="s">
        <v>25</v>
      </c>
      <c r="F5650" s="15">
        <v>1</v>
      </c>
      <c r="G5650" s="16">
        <v>1.31</v>
      </c>
      <c r="H5650" s="16">
        <f t="shared" si="54"/>
        <v>1.31</v>
      </c>
    </row>
    <row r="5651" spans="1:8" ht="21" customHeight="1" x14ac:dyDescent="0.25">
      <c r="A5651" s="13" t="s">
        <v>3754</v>
      </c>
      <c r="B5651" s="14" t="s">
        <v>3755</v>
      </c>
      <c r="C5651" s="66" t="s">
        <v>17</v>
      </c>
      <c r="D5651" s="66"/>
      <c r="E5651" s="13" t="s">
        <v>25</v>
      </c>
      <c r="F5651" s="15">
        <v>1</v>
      </c>
      <c r="G5651" s="16">
        <v>1.43</v>
      </c>
      <c r="H5651" s="16">
        <f t="shared" si="54"/>
        <v>1.43</v>
      </c>
    </row>
    <row r="5652" spans="1:8" ht="21" customHeight="1" x14ac:dyDescent="0.25">
      <c r="A5652" s="13" t="s">
        <v>6661</v>
      </c>
      <c r="B5652" s="14" t="s">
        <v>6662</v>
      </c>
      <c r="C5652" s="66" t="s">
        <v>17</v>
      </c>
      <c r="D5652" s="66"/>
      <c r="E5652" s="13" t="s">
        <v>25</v>
      </c>
      <c r="F5652" s="15">
        <v>1</v>
      </c>
      <c r="G5652" s="16">
        <v>0.78</v>
      </c>
      <c r="H5652" s="16">
        <f t="shared" si="54"/>
        <v>0.78</v>
      </c>
    </row>
    <row r="5653" spans="1:8" ht="21" customHeight="1" x14ac:dyDescent="0.25">
      <c r="A5653" s="13" t="s">
        <v>3758</v>
      </c>
      <c r="B5653" s="14" t="s">
        <v>3759</v>
      </c>
      <c r="C5653" s="66" t="s">
        <v>17</v>
      </c>
      <c r="D5653" s="66"/>
      <c r="E5653" s="13" t="s">
        <v>25</v>
      </c>
      <c r="F5653" s="15">
        <v>1</v>
      </c>
      <c r="G5653" s="16">
        <v>0.08</v>
      </c>
      <c r="H5653" s="16">
        <f t="shared" si="54"/>
        <v>0.08</v>
      </c>
    </row>
    <row r="5654" spans="1:8" ht="21" customHeight="1" x14ac:dyDescent="0.25">
      <c r="A5654" s="13" t="s">
        <v>3804</v>
      </c>
      <c r="B5654" s="14" t="s">
        <v>3805</v>
      </c>
      <c r="C5654" s="66" t="s">
        <v>17</v>
      </c>
      <c r="D5654" s="66"/>
      <c r="E5654" s="13" t="s">
        <v>25</v>
      </c>
      <c r="F5654" s="15">
        <v>1</v>
      </c>
      <c r="G5654" s="16">
        <v>0.85</v>
      </c>
      <c r="H5654" s="16">
        <f t="shared" si="54"/>
        <v>0.85</v>
      </c>
    </row>
    <row r="5655" spans="1:8" ht="15" customHeight="1" x14ac:dyDescent="0.25">
      <c r="A5655" s="8"/>
      <c r="B5655" s="8"/>
      <c r="C5655" s="8"/>
      <c r="D5655" s="8"/>
      <c r="E5655" s="8"/>
      <c r="F5655" s="67" t="s">
        <v>3736</v>
      </c>
      <c r="G5655" s="67"/>
      <c r="H5655" s="17">
        <f>SUM(H5649:H5654)</f>
        <v>8.9699999999999989</v>
      </c>
    </row>
    <row r="5656" spans="1:8" ht="15" customHeight="1" x14ac:dyDescent="0.25">
      <c r="A5656" s="64" t="s">
        <v>3737</v>
      </c>
      <c r="B5656" s="64"/>
      <c r="C5656" s="65" t="s">
        <v>3</v>
      </c>
      <c r="D5656" s="65"/>
      <c r="E5656" s="12" t="s">
        <v>4</v>
      </c>
      <c r="F5656" s="12" t="s">
        <v>3725</v>
      </c>
      <c r="G5656" s="12" t="s">
        <v>3726</v>
      </c>
      <c r="H5656" s="12" t="s">
        <v>3727</v>
      </c>
    </row>
    <row r="5657" spans="1:8" ht="15" customHeight="1" x14ac:dyDescent="0.25">
      <c r="A5657" s="13" t="s">
        <v>7229</v>
      </c>
      <c r="B5657" s="14" t="s">
        <v>7230</v>
      </c>
      <c r="C5657" s="66" t="s">
        <v>17</v>
      </c>
      <c r="D5657" s="66"/>
      <c r="E5657" s="13" t="s">
        <v>25</v>
      </c>
      <c r="F5657" s="15">
        <v>1</v>
      </c>
      <c r="G5657" s="16">
        <v>15.97</v>
      </c>
      <c r="H5657" s="16">
        <f>TRUNC(TRUNC(F5657,8)*G5657,2)</f>
        <v>15.97</v>
      </c>
    </row>
    <row r="5658" spans="1:8" ht="15" customHeight="1" x14ac:dyDescent="0.25">
      <c r="A5658" s="8"/>
      <c r="B5658" s="8"/>
      <c r="C5658" s="8"/>
      <c r="D5658" s="8"/>
      <c r="E5658" s="8"/>
      <c r="F5658" s="67" t="s">
        <v>3740</v>
      </c>
      <c r="G5658" s="67"/>
      <c r="H5658" s="17">
        <f>SUM(H5657:H5657)</f>
        <v>15.97</v>
      </c>
    </row>
    <row r="5659" spans="1:8" ht="15" customHeight="1" x14ac:dyDescent="0.25">
      <c r="A5659" s="64" t="s">
        <v>3741</v>
      </c>
      <c r="B5659" s="64"/>
      <c r="C5659" s="65" t="s">
        <v>3</v>
      </c>
      <c r="D5659" s="65"/>
      <c r="E5659" s="12" t="s">
        <v>4</v>
      </c>
      <c r="F5659" s="12" t="s">
        <v>3725</v>
      </c>
      <c r="G5659" s="12" t="s">
        <v>3726</v>
      </c>
      <c r="H5659" s="12" t="s">
        <v>3727</v>
      </c>
    </row>
    <row r="5660" spans="1:8" ht="21" customHeight="1" x14ac:dyDescent="0.25">
      <c r="A5660" s="13" t="s">
        <v>8089</v>
      </c>
      <c r="B5660" s="14" t="s">
        <v>8090</v>
      </c>
      <c r="C5660" s="66" t="s">
        <v>17</v>
      </c>
      <c r="D5660" s="66"/>
      <c r="E5660" s="13" t="s">
        <v>25</v>
      </c>
      <c r="F5660" s="15">
        <v>1</v>
      </c>
      <c r="G5660" s="16">
        <v>0.23</v>
      </c>
      <c r="H5660" s="16">
        <f>TRUNC(TRUNC(F5660,8)*G5660,2)</f>
        <v>0.23</v>
      </c>
    </row>
    <row r="5661" spans="1:8" ht="15" customHeight="1" x14ac:dyDescent="0.25">
      <c r="A5661" s="8"/>
      <c r="B5661" s="8"/>
      <c r="C5661" s="8"/>
      <c r="D5661" s="8"/>
      <c r="E5661" s="8"/>
      <c r="F5661" s="67" t="s">
        <v>3744</v>
      </c>
      <c r="G5661" s="67"/>
      <c r="H5661" s="17">
        <f>SUM(H5660:H5660)</f>
        <v>0.23</v>
      </c>
    </row>
    <row r="5662" spans="1:8" ht="15" customHeight="1" x14ac:dyDescent="0.25">
      <c r="A5662" s="8"/>
      <c r="B5662" s="8"/>
      <c r="C5662" s="8"/>
      <c r="D5662" s="8"/>
      <c r="E5662" s="8"/>
      <c r="F5662" s="68" t="s">
        <v>3745</v>
      </c>
      <c r="G5662" s="68"/>
      <c r="H5662" s="4">
        <f>ROUND(SUM(H5655,H5658,H5661),2)</f>
        <v>25.17</v>
      </c>
    </row>
    <row r="5663" spans="1:8" ht="9.9499999999999993" customHeight="1" x14ac:dyDescent="0.25">
      <c r="A5663" s="8"/>
      <c r="B5663" s="8"/>
      <c r="C5663" s="8"/>
      <c r="D5663" s="8"/>
      <c r="E5663" s="8"/>
      <c r="F5663" s="62"/>
      <c r="G5663" s="62"/>
      <c r="H5663" s="62"/>
    </row>
    <row r="5664" spans="1:8" ht="20.100000000000001" customHeight="1" x14ac:dyDescent="0.25">
      <c r="A5664" s="63" t="s">
        <v>8091</v>
      </c>
      <c r="B5664" s="63"/>
      <c r="C5664" s="63"/>
      <c r="D5664" s="63"/>
      <c r="E5664" s="63"/>
      <c r="F5664" s="63"/>
      <c r="G5664" s="63"/>
      <c r="H5664" s="63"/>
    </row>
    <row r="5665" spans="1:8" ht="15" customHeight="1" x14ac:dyDescent="0.25">
      <c r="A5665" s="64" t="s">
        <v>3887</v>
      </c>
      <c r="B5665" s="64"/>
      <c r="C5665" s="65" t="s">
        <v>3</v>
      </c>
      <c r="D5665" s="65"/>
      <c r="E5665" s="12" t="s">
        <v>4</v>
      </c>
      <c r="F5665" s="12" t="s">
        <v>3725</v>
      </c>
      <c r="G5665" s="12" t="s">
        <v>3726</v>
      </c>
      <c r="H5665" s="12" t="s">
        <v>3727</v>
      </c>
    </row>
    <row r="5666" spans="1:8" ht="21" customHeight="1" x14ac:dyDescent="0.25">
      <c r="A5666" s="13" t="s">
        <v>5189</v>
      </c>
      <c r="B5666" s="14" t="s">
        <v>5190</v>
      </c>
      <c r="C5666" s="66" t="s">
        <v>17</v>
      </c>
      <c r="D5666" s="66"/>
      <c r="E5666" s="13" t="s">
        <v>61</v>
      </c>
      <c r="F5666" s="15">
        <v>4.8000000000000001E-2</v>
      </c>
      <c r="G5666" s="16">
        <v>3.76</v>
      </c>
      <c r="H5666" s="16">
        <f>TRUNC(TRUNC(F5666,8)*G5666,2)</f>
        <v>0.18</v>
      </c>
    </row>
    <row r="5667" spans="1:8" ht="21" customHeight="1" x14ac:dyDescent="0.25">
      <c r="A5667" s="13" t="s">
        <v>8092</v>
      </c>
      <c r="B5667" s="14" t="s">
        <v>8093</v>
      </c>
      <c r="C5667" s="66" t="s">
        <v>17</v>
      </c>
      <c r="D5667" s="66"/>
      <c r="E5667" s="13" t="s">
        <v>61</v>
      </c>
      <c r="F5667" s="15">
        <v>1</v>
      </c>
      <c r="G5667" s="16">
        <v>46.78</v>
      </c>
      <c r="H5667" s="16">
        <f>TRUNC(TRUNC(F5667,8)*G5667,2)</f>
        <v>46.78</v>
      </c>
    </row>
    <row r="5668" spans="1:8" ht="15" customHeight="1" x14ac:dyDescent="0.25">
      <c r="A5668" s="8"/>
      <c r="B5668" s="8"/>
      <c r="C5668" s="8"/>
      <c r="D5668" s="8"/>
      <c r="E5668" s="8"/>
      <c r="F5668" s="67" t="s">
        <v>3896</v>
      </c>
      <c r="G5668" s="67"/>
      <c r="H5668" s="17">
        <f>SUM(H5666:H5667)</f>
        <v>46.96</v>
      </c>
    </row>
    <row r="5669" spans="1:8" ht="15" customHeight="1" x14ac:dyDescent="0.25">
      <c r="A5669" s="64" t="s">
        <v>3872</v>
      </c>
      <c r="B5669" s="64"/>
      <c r="C5669" s="65" t="s">
        <v>3</v>
      </c>
      <c r="D5669" s="65"/>
      <c r="E5669" s="12" t="s">
        <v>4</v>
      </c>
      <c r="F5669" s="12" t="s">
        <v>3725</v>
      </c>
      <c r="G5669" s="12" t="s">
        <v>3726</v>
      </c>
      <c r="H5669" s="12" t="s">
        <v>3727</v>
      </c>
    </row>
    <row r="5670" spans="1:8" ht="21" customHeight="1" x14ac:dyDescent="0.25">
      <c r="A5670" s="13" t="s">
        <v>3938</v>
      </c>
      <c r="B5670" s="14" t="s">
        <v>3939</v>
      </c>
      <c r="C5670" s="66" t="s">
        <v>17</v>
      </c>
      <c r="D5670" s="66"/>
      <c r="E5670" s="13" t="s">
        <v>25</v>
      </c>
      <c r="F5670" s="15">
        <v>0.17399999999999999</v>
      </c>
      <c r="G5670" s="16">
        <v>32.799999999999997</v>
      </c>
      <c r="H5670" s="16">
        <f>TRUNC(TRUNC(F5670,8)*G5670,2)</f>
        <v>5.7</v>
      </c>
    </row>
    <row r="5671" spans="1:8" ht="15" customHeight="1" x14ac:dyDescent="0.25">
      <c r="A5671" s="13" t="s">
        <v>3899</v>
      </c>
      <c r="B5671" s="14" t="s">
        <v>3900</v>
      </c>
      <c r="C5671" s="66" t="s">
        <v>17</v>
      </c>
      <c r="D5671" s="66"/>
      <c r="E5671" s="13" t="s">
        <v>25</v>
      </c>
      <c r="F5671" s="15">
        <v>5.4800000000000001E-2</v>
      </c>
      <c r="G5671" s="16">
        <v>24.37</v>
      </c>
      <c r="H5671" s="16">
        <f>TRUNC(TRUNC(F5671,8)*G5671,2)</f>
        <v>1.33</v>
      </c>
    </row>
    <row r="5672" spans="1:8" ht="18" customHeight="1" x14ac:dyDescent="0.25">
      <c r="A5672" s="8"/>
      <c r="B5672" s="8"/>
      <c r="C5672" s="8"/>
      <c r="D5672" s="8"/>
      <c r="E5672" s="8"/>
      <c r="F5672" s="67" t="s">
        <v>3875</v>
      </c>
      <c r="G5672" s="67"/>
      <c r="H5672" s="17">
        <f>SUM(H5670:H5671)</f>
        <v>7.03</v>
      </c>
    </row>
    <row r="5673" spans="1:8" ht="15" customHeight="1" x14ac:dyDescent="0.25">
      <c r="A5673" s="8"/>
      <c r="B5673" s="8"/>
      <c r="C5673" s="8"/>
      <c r="D5673" s="8"/>
      <c r="E5673" s="8"/>
      <c r="F5673" s="68" t="s">
        <v>3745</v>
      </c>
      <c r="G5673" s="68"/>
      <c r="H5673" s="4">
        <f>ROUND(SUM(H5668,H5672),2)</f>
        <v>53.99</v>
      </c>
    </row>
    <row r="5674" spans="1:8" ht="9.9499999999999993" customHeight="1" x14ac:dyDescent="0.25">
      <c r="A5674" s="8"/>
      <c r="B5674" s="8"/>
      <c r="C5674" s="8"/>
      <c r="D5674" s="8"/>
      <c r="E5674" s="8"/>
      <c r="F5674" s="62"/>
      <c r="G5674" s="62"/>
      <c r="H5674" s="62"/>
    </row>
    <row r="5675" spans="1:8" ht="20.100000000000001" customHeight="1" x14ac:dyDescent="0.25">
      <c r="A5675" s="63" t="s">
        <v>8094</v>
      </c>
      <c r="B5675" s="63"/>
      <c r="C5675" s="63"/>
      <c r="D5675" s="63"/>
      <c r="E5675" s="63"/>
      <c r="F5675" s="63"/>
      <c r="G5675" s="63"/>
      <c r="H5675" s="63"/>
    </row>
    <row r="5676" spans="1:8" ht="15" customHeight="1" x14ac:dyDescent="0.25">
      <c r="A5676" s="64" t="s">
        <v>3887</v>
      </c>
      <c r="B5676" s="64"/>
      <c r="C5676" s="65" t="s">
        <v>3</v>
      </c>
      <c r="D5676" s="65"/>
      <c r="E5676" s="12" t="s">
        <v>4</v>
      </c>
      <c r="F5676" s="12" t="s">
        <v>3725</v>
      </c>
      <c r="G5676" s="12" t="s">
        <v>3726</v>
      </c>
      <c r="H5676" s="12" t="s">
        <v>3727</v>
      </c>
    </row>
    <row r="5677" spans="1:8" ht="21" customHeight="1" x14ac:dyDescent="0.25">
      <c r="A5677" s="13" t="s">
        <v>5189</v>
      </c>
      <c r="B5677" s="14" t="s">
        <v>5190</v>
      </c>
      <c r="C5677" s="66" t="s">
        <v>17</v>
      </c>
      <c r="D5677" s="66"/>
      <c r="E5677" s="13" t="s">
        <v>61</v>
      </c>
      <c r="F5677" s="15">
        <v>3.32E-2</v>
      </c>
      <c r="G5677" s="16">
        <v>3.76</v>
      </c>
      <c r="H5677" s="16">
        <f>TRUNC(TRUNC(F5677,8)*G5677,2)</f>
        <v>0.12</v>
      </c>
    </row>
    <row r="5678" spans="1:8" ht="21" customHeight="1" x14ac:dyDescent="0.25">
      <c r="A5678" s="13" t="s">
        <v>8095</v>
      </c>
      <c r="B5678" s="14" t="s">
        <v>8096</v>
      </c>
      <c r="C5678" s="66" t="s">
        <v>17</v>
      </c>
      <c r="D5678" s="66"/>
      <c r="E5678" s="13" t="s">
        <v>61</v>
      </c>
      <c r="F5678" s="15">
        <v>1</v>
      </c>
      <c r="G5678" s="16">
        <v>4.74</v>
      </c>
      <c r="H5678" s="16">
        <f>TRUNC(TRUNC(F5678,8)*G5678,2)</f>
        <v>4.74</v>
      </c>
    </row>
    <row r="5679" spans="1:8" ht="15" customHeight="1" x14ac:dyDescent="0.25">
      <c r="A5679" s="8"/>
      <c r="B5679" s="8"/>
      <c r="C5679" s="8"/>
      <c r="D5679" s="8"/>
      <c r="E5679" s="8"/>
      <c r="F5679" s="67" t="s">
        <v>3896</v>
      </c>
      <c r="G5679" s="67"/>
      <c r="H5679" s="17">
        <f>SUM(H5677:H5678)</f>
        <v>4.8600000000000003</v>
      </c>
    </row>
    <row r="5680" spans="1:8" ht="15" customHeight="1" x14ac:dyDescent="0.25">
      <c r="A5680" s="64" t="s">
        <v>3872</v>
      </c>
      <c r="B5680" s="64"/>
      <c r="C5680" s="65" t="s">
        <v>3</v>
      </c>
      <c r="D5680" s="65"/>
      <c r="E5680" s="12" t="s">
        <v>4</v>
      </c>
      <c r="F5680" s="12" t="s">
        <v>3725</v>
      </c>
      <c r="G5680" s="12" t="s">
        <v>3726</v>
      </c>
      <c r="H5680" s="12" t="s">
        <v>3727</v>
      </c>
    </row>
    <row r="5681" spans="1:8" ht="21" customHeight="1" x14ac:dyDescent="0.25">
      <c r="A5681" s="13" t="s">
        <v>3938</v>
      </c>
      <c r="B5681" s="14" t="s">
        <v>3939</v>
      </c>
      <c r="C5681" s="66" t="s">
        <v>17</v>
      </c>
      <c r="D5681" s="66"/>
      <c r="E5681" s="13" t="s">
        <v>25</v>
      </c>
      <c r="F5681" s="15">
        <v>0.1232</v>
      </c>
      <c r="G5681" s="16">
        <v>32.799999999999997</v>
      </c>
      <c r="H5681" s="16">
        <f>TRUNC(TRUNC(F5681,8)*G5681,2)</f>
        <v>4.04</v>
      </c>
    </row>
    <row r="5682" spans="1:8" ht="15" customHeight="1" x14ac:dyDescent="0.25">
      <c r="A5682" s="13" t="s">
        <v>3899</v>
      </c>
      <c r="B5682" s="14" t="s">
        <v>3900</v>
      </c>
      <c r="C5682" s="66" t="s">
        <v>17</v>
      </c>
      <c r="D5682" s="66"/>
      <c r="E5682" s="13" t="s">
        <v>25</v>
      </c>
      <c r="F5682" s="15">
        <v>3.8800000000000001E-2</v>
      </c>
      <c r="G5682" s="16">
        <v>24.37</v>
      </c>
      <c r="H5682" s="16">
        <f>TRUNC(TRUNC(F5682,8)*G5682,2)</f>
        <v>0.94</v>
      </c>
    </row>
    <row r="5683" spans="1:8" ht="18" customHeight="1" x14ac:dyDescent="0.25">
      <c r="A5683" s="8"/>
      <c r="B5683" s="8"/>
      <c r="C5683" s="8"/>
      <c r="D5683" s="8"/>
      <c r="E5683" s="8"/>
      <c r="F5683" s="67" t="s">
        <v>3875</v>
      </c>
      <c r="G5683" s="67"/>
      <c r="H5683" s="17">
        <f>SUM(H5681:H5682)</f>
        <v>4.9800000000000004</v>
      </c>
    </row>
    <row r="5684" spans="1:8" ht="15" customHeight="1" x14ac:dyDescent="0.25">
      <c r="A5684" s="8"/>
      <c r="B5684" s="8"/>
      <c r="C5684" s="8"/>
      <c r="D5684" s="8"/>
      <c r="E5684" s="8"/>
      <c r="F5684" s="68" t="s">
        <v>3745</v>
      </c>
      <c r="G5684" s="68"/>
      <c r="H5684" s="4">
        <f>ROUND(SUM(H5679,H5683),2)</f>
        <v>9.84</v>
      </c>
    </row>
    <row r="5685" spans="1:8" ht="9.9499999999999993" customHeight="1" x14ac:dyDescent="0.25">
      <c r="A5685" s="8"/>
      <c r="B5685" s="8"/>
      <c r="C5685" s="8"/>
      <c r="D5685" s="8"/>
      <c r="E5685" s="8"/>
      <c r="F5685" s="62"/>
      <c r="G5685" s="62"/>
      <c r="H5685" s="62"/>
    </row>
    <row r="5686" spans="1:8" ht="20.100000000000001" customHeight="1" x14ac:dyDescent="0.25">
      <c r="A5686" s="63" t="s">
        <v>8097</v>
      </c>
      <c r="B5686" s="63"/>
      <c r="C5686" s="63"/>
      <c r="D5686" s="63"/>
      <c r="E5686" s="63"/>
      <c r="F5686" s="63"/>
      <c r="G5686" s="63"/>
      <c r="H5686" s="63"/>
    </row>
    <row r="5687" spans="1:8" ht="15" customHeight="1" x14ac:dyDescent="0.25">
      <c r="A5687" s="64" t="s">
        <v>3887</v>
      </c>
      <c r="B5687" s="64"/>
      <c r="C5687" s="65" t="s">
        <v>3</v>
      </c>
      <c r="D5687" s="65"/>
      <c r="E5687" s="12" t="s">
        <v>4</v>
      </c>
      <c r="F5687" s="12" t="s">
        <v>3725</v>
      </c>
      <c r="G5687" s="12" t="s">
        <v>3726</v>
      </c>
      <c r="H5687" s="12" t="s">
        <v>3727</v>
      </c>
    </row>
    <row r="5688" spans="1:8" ht="21" customHeight="1" x14ac:dyDescent="0.25">
      <c r="A5688" s="13" t="s">
        <v>5189</v>
      </c>
      <c r="B5688" s="14" t="s">
        <v>5190</v>
      </c>
      <c r="C5688" s="66" t="s">
        <v>17</v>
      </c>
      <c r="D5688" s="66"/>
      <c r="E5688" s="13" t="s">
        <v>61</v>
      </c>
      <c r="F5688" s="15">
        <v>4.8000000000000001E-2</v>
      </c>
      <c r="G5688" s="16">
        <v>3.76</v>
      </c>
      <c r="H5688" s="16">
        <f>TRUNC(TRUNC(F5688,8)*G5688,2)</f>
        <v>0.18</v>
      </c>
    </row>
    <row r="5689" spans="1:8" ht="21" customHeight="1" x14ac:dyDescent="0.25">
      <c r="A5689" s="13" t="s">
        <v>8098</v>
      </c>
      <c r="B5689" s="14" t="s">
        <v>8099</v>
      </c>
      <c r="C5689" s="66" t="s">
        <v>17</v>
      </c>
      <c r="D5689" s="66"/>
      <c r="E5689" s="13" t="s">
        <v>61</v>
      </c>
      <c r="F5689" s="15">
        <v>1</v>
      </c>
      <c r="G5689" s="16">
        <v>19.39</v>
      </c>
      <c r="H5689" s="16">
        <f>TRUNC(TRUNC(F5689,8)*G5689,2)</f>
        <v>19.39</v>
      </c>
    </row>
    <row r="5690" spans="1:8" ht="15" customHeight="1" x14ac:dyDescent="0.25">
      <c r="A5690" s="8"/>
      <c r="B5690" s="8"/>
      <c r="C5690" s="8"/>
      <c r="D5690" s="8"/>
      <c r="E5690" s="8"/>
      <c r="F5690" s="67" t="s">
        <v>3896</v>
      </c>
      <c r="G5690" s="67"/>
      <c r="H5690" s="17">
        <f>SUM(H5688:H5689)</f>
        <v>19.57</v>
      </c>
    </row>
    <row r="5691" spans="1:8" ht="15" customHeight="1" x14ac:dyDescent="0.25">
      <c r="A5691" s="64" t="s">
        <v>3872</v>
      </c>
      <c r="B5691" s="64"/>
      <c r="C5691" s="65" t="s">
        <v>3</v>
      </c>
      <c r="D5691" s="65"/>
      <c r="E5691" s="12" t="s">
        <v>4</v>
      </c>
      <c r="F5691" s="12" t="s">
        <v>3725</v>
      </c>
      <c r="G5691" s="12" t="s">
        <v>3726</v>
      </c>
      <c r="H5691" s="12" t="s">
        <v>3727</v>
      </c>
    </row>
    <row r="5692" spans="1:8" ht="21" customHeight="1" x14ac:dyDescent="0.25">
      <c r="A5692" s="13" t="s">
        <v>3938</v>
      </c>
      <c r="B5692" s="14" t="s">
        <v>3939</v>
      </c>
      <c r="C5692" s="66" t="s">
        <v>17</v>
      </c>
      <c r="D5692" s="66"/>
      <c r="E5692" s="13" t="s">
        <v>25</v>
      </c>
      <c r="F5692" s="15">
        <v>0.1232</v>
      </c>
      <c r="G5692" s="16">
        <v>32.799999999999997</v>
      </c>
      <c r="H5692" s="16">
        <f>TRUNC(TRUNC(F5692,8)*G5692,2)</f>
        <v>4.04</v>
      </c>
    </row>
    <row r="5693" spans="1:8" ht="15" customHeight="1" x14ac:dyDescent="0.25">
      <c r="A5693" s="13" t="s">
        <v>3899</v>
      </c>
      <c r="B5693" s="14" t="s">
        <v>3900</v>
      </c>
      <c r="C5693" s="66" t="s">
        <v>17</v>
      </c>
      <c r="D5693" s="66"/>
      <c r="E5693" s="13" t="s">
        <v>25</v>
      </c>
      <c r="F5693" s="15">
        <v>3.8800000000000001E-2</v>
      </c>
      <c r="G5693" s="16">
        <v>24.37</v>
      </c>
      <c r="H5693" s="16">
        <f>TRUNC(TRUNC(F5693,8)*G5693,2)</f>
        <v>0.94</v>
      </c>
    </row>
    <row r="5694" spans="1:8" ht="18" customHeight="1" x14ac:dyDescent="0.25">
      <c r="A5694" s="8"/>
      <c r="B5694" s="8"/>
      <c r="C5694" s="8"/>
      <c r="D5694" s="8"/>
      <c r="E5694" s="8"/>
      <c r="F5694" s="67" t="s">
        <v>3875</v>
      </c>
      <c r="G5694" s="67"/>
      <c r="H5694" s="17">
        <f>SUM(H5692:H5693)</f>
        <v>4.9800000000000004</v>
      </c>
    </row>
    <row r="5695" spans="1:8" ht="15" customHeight="1" x14ac:dyDescent="0.25">
      <c r="A5695" s="8"/>
      <c r="B5695" s="8"/>
      <c r="C5695" s="8"/>
      <c r="D5695" s="8"/>
      <c r="E5695" s="8"/>
      <c r="F5695" s="68" t="s">
        <v>3745</v>
      </c>
      <c r="G5695" s="68"/>
      <c r="H5695" s="4">
        <f>ROUND(SUM(H5690,H5694),2)</f>
        <v>24.55</v>
      </c>
    </row>
  </sheetData>
  <mergeCells count="6705">
    <mergeCell ref="C5692:D5692"/>
    <mergeCell ref="C5693:D5693"/>
    <mergeCell ref="F5694:G5694"/>
    <mergeCell ref="F5695:G5695"/>
    <mergeCell ref="C5688:D5688"/>
    <mergeCell ref="C5689:D5689"/>
    <mergeCell ref="F5690:G5690"/>
    <mergeCell ref="A5691:B5691"/>
    <mergeCell ref="C5691:D5691"/>
    <mergeCell ref="F5683:G5683"/>
    <mergeCell ref="F5684:G5684"/>
    <mergeCell ref="F5685:H5685"/>
    <mergeCell ref="A5686:H5686"/>
    <mergeCell ref="A5687:B5687"/>
    <mergeCell ref="C5687:D5687"/>
    <mergeCell ref="F5679:G5679"/>
    <mergeCell ref="A5680:B5680"/>
    <mergeCell ref="C5680:D5680"/>
    <mergeCell ref="C5681:D5681"/>
    <mergeCell ref="C5682:D5682"/>
    <mergeCell ref="A5675:H5675"/>
    <mergeCell ref="A5676:B5676"/>
    <mergeCell ref="C5676:D5676"/>
    <mergeCell ref="C5677:D5677"/>
    <mergeCell ref="C5678:D5678"/>
    <mergeCell ref="C5670:D5670"/>
    <mergeCell ref="C5671:D5671"/>
    <mergeCell ref="F5672:G5672"/>
    <mergeCell ref="F5673:G5673"/>
    <mergeCell ref="F5674:H5674"/>
    <mergeCell ref="C5666:D5666"/>
    <mergeCell ref="C5667:D5667"/>
    <mergeCell ref="F5668:G5668"/>
    <mergeCell ref="A5669:B5669"/>
    <mergeCell ref="C5669:D5669"/>
    <mergeCell ref="F5661:G5661"/>
    <mergeCell ref="F5662:G5662"/>
    <mergeCell ref="F5663:H5663"/>
    <mergeCell ref="A5664:H5664"/>
    <mergeCell ref="A5665:B5665"/>
    <mergeCell ref="C5665:D5665"/>
    <mergeCell ref="C5657:D5657"/>
    <mergeCell ref="F5658:G5658"/>
    <mergeCell ref="A5659:B5659"/>
    <mergeCell ref="C5659:D5659"/>
    <mergeCell ref="C5660:D5660"/>
    <mergeCell ref="C5652:D5652"/>
    <mergeCell ref="C5653:D5653"/>
    <mergeCell ref="C5654:D5654"/>
    <mergeCell ref="F5655:G5655"/>
    <mergeCell ref="A5656:B5656"/>
    <mergeCell ref="C5656:D5656"/>
    <mergeCell ref="A5648:B5648"/>
    <mergeCell ref="C5648:D5648"/>
    <mergeCell ref="C5649:D5649"/>
    <mergeCell ref="C5650:D5650"/>
    <mergeCell ref="C5651:D5651"/>
    <mergeCell ref="C5643:D5643"/>
    <mergeCell ref="F5644:G5644"/>
    <mergeCell ref="F5645:G5645"/>
    <mergeCell ref="F5646:H5646"/>
    <mergeCell ref="A5647:H5647"/>
    <mergeCell ref="F5638:G5638"/>
    <mergeCell ref="F5639:G5639"/>
    <mergeCell ref="F5640:H5640"/>
    <mergeCell ref="A5641:H5641"/>
    <mergeCell ref="A5642:B5642"/>
    <mergeCell ref="C5642:D5642"/>
    <mergeCell ref="F5634:H5634"/>
    <mergeCell ref="A5635:H5635"/>
    <mergeCell ref="A5636:B5636"/>
    <mergeCell ref="C5636:D5636"/>
    <mergeCell ref="C5637:D5637"/>
    <mergeCell ref="A5630:B5630"/>
    <mergeCell ref="C5630:D5630"/>
    <mergeCell ref="C5631:D5631"/>
    <mergeCell ref="F5632:G5632"/>
    <mergeCell ref="F5633:G5633"/>
    <mergeCell ref="C5625:D5625"/>
    <mergeCell ref="F5626:G5626"/>
    <mergeCell ref="F5627:G5627"/>
    <mergeCell ref="F5628:H5628"/>
    <mergeCell ref="A5629:H5629"/>
    <mergeCell ref="F5621:G5621"/>
    <mergeCell ref="F5622:H5622"/>
    <mergeCell ref="A5623:H5623"/>
    <mergeCell ref="A5624:B5624"/>
    <mergeCell ref="C5624:D5624"/>
    <mergeCell ref="C5616:D5616"/>
    <mergeCell ref="C5617:D5617"/>
    <mergeCell ref="C5618:D5618"/>
    <mergeCell ref="C5619:D5619"/>
    <mergeCell ref="F5620:G5620"/>
    <mergeCell ref="F5612:G5612"/>
    <mergeCell ref="F5613:H5613"/>
    <mergeCell ref="A5614:H5614"/>
    <mergeCell ref="A5615:B5615"/>
    <mergeCell ref="C5615:D5615"/>
    <mergeCell ref="A5608:B5608"/>
    <mergeCell ref="C5608:D5608"/>
    <mergeCell ref="C5609:D5609"/>
    <mergeCell ref="C5610:D5610"/>
    <mergeCell ref="F5611:G5611"/>
    <mergeCell ref="C5603:D5603"/>
    <mergeCell ref="F5604:G5604"/>
    <mergeCell ref="F5605:G5605"/>
    <mergeCell ref="F5606:H5606"/>
    <mergeCell ref="A5607:H5607"/>
    <mergeCell ref="C5599:D5599"/>
    <mergeCell ref="F5600:G5600"/>
    <mergeCell ref="A5601:B5601"/>
    <mergeCell ref="C5601:D5601"/>
    <mergeCell ref="C5602:D5602"/>
    <mergeCell ref="A5595:B5595"/>
    <mergeCell ref="C5595:D5595"/>
    <mergeCell ref="C5596:D5596"/>
    <mergeCell ref="C5597:D5597"/>
    <mergeCell ref="C5598:D5598"/>
    <mergeCell ref="C5590:D5590"/>
    <mergeCell ref="F5591:G5591"/>
    <mergeCell ref="F5592:G5592"/>
    <mergeCell ref="F5593:H5593"/>
    <mergeCell ref="A5594:H5594"/>
    <mergeCell ref="C5586:D5586"/>
    <mergeCell ref="F5587:G5587"/>
    <mergeCell ref="A5588:B5588"/>
    <mergeCell ref="C5588:D5588"/>
    <mergeCell ref="C5589:D5589"/>
    <mergeCell ref="C5581:D5581"/>
    <mergeCell ref="C5582:D5582"/>
    <mergeCell ref="C5583:D5583"/>
    <mergeCell ref="F5584:G5584"/>
    <mergeCell ref="A5585:B5585"/>
    <mergeCell ref="C5585:D5585"/>
    <mergeCell ref="A5577:B5577"/>
    <mergeCell ref="C5577:D5577"/>
    <mergeCell ref="C5578:D5578"/>
    <mergeCell ref="C5579:D5579"/>
    <mergeCell ref="C5580:D5580"/>
    <mergeCell ref="C5572:D5572"/>
    <mergeCell ref="F5573:G5573"/>
    <mergeCell ref="F5574:G5574"/>
    <mergeCell ref="F5575:H5575"/>
    <mergeCell ref="A5576:H5576"/>
    <mergeCell ref="F5567:G5567"/>
    <mergeCell ref="F5568:G5568"/>
    <mergeCell ref="F5569:H5569"/>
    <mergeCell ref="A5570:H5570"/>
    <mergeCell ref="A5571:B5571"/>
    <mergeCell ref="C5571:D5571"/>
    <mergeCell ref="F5563:H5563"/>
    <mergeCell ref="A5564:H5564"/>
    <mergeCell ref="A5565:B5565"/>
    <mergeCell ref="C5565:D5565"/>
    <mergeCell ref="C5566:D5566"/>
    <mergeCell ref="A5559:B5559"/>
    <mergeCell ref="C5559:D5559"/>
    <mergeCell ref="C5560:D5560"/>
    <mergeCell ref="F5561:G5561"/>
    <mergeCell ref="F5562:G5562"/>
    <mergeCell ref="C5554:D5554"/>
    <mergeCell ref="F5555:G5555"/>
    <mergeCell ref="F5556:G5556"/>
    <mergeCell ref="F5557:H5557"/>
    <mergeCell ref="A5558:H5558"/>
    <mergeCell ref="F5550:G5550"/>
    <mergeCell ref="F5551:H5551"/>
    <mergeCell ref="A5552:H5552"/>
    <mergeCell ref="A5553:B5553"/>
    <mergeCell ref="C5553:D5553"/>
    <mergeCell ref="C5545:D5545"/>
    <mergeCell ref="C5546:D5546"/>
    <mergeCell ref="C5547:D5547"/>
    <mergeCell ref="C5548:D5548"/>
    <mergeCell ref="F5549:G5549"/>
    <mergeCell ref="C5541:D5541"/>
    <mergeCell ref="C5542:D5542"/>
    <mergeCell ref="F5543:G5543"/>
    <mergeCell ref="A5544:B5544"/>
    <mergeCell ref="C5544:D5544"/>
    <mergeCell ref="F5536:G5536"/>
    <mergeCell ref="F5537:G5537"/>
    <mergeCell ref="F5538:H5538"/>
    <mergeCell ref="A5539:H5539"/>
    <mergeCell ref="A5540:B5540"/>
    <mergeCell ref="C5540:D5540"/>
    <mergeCell ref="F5532:G5532"/>
    <mergeCell ref="A5533:B5533"/>
    <mergeCell ref="C5533:D5533"/>
    <mergeCell ref="C5534:D5534"/>
    <mergeCell ref="C5535:D5535"/>
    <mergeCell ref="A5528:H5528"/>
    <mergeCell ref="A5529:B5529"/>
    <mergeCell ref="C5529:D5529"/>
    <mergeCell ref="C5530:D5530"/>
    <mergeCell ref="C5531:D5531"/>
    <mergeCell ref="C5523:D5523"/>
    <mergeCell ref="C5524:D5524"/>
    <mergeCell ref="F5525:G5525"/>
    <mergeCell ref="F5526:G5526"/>
    <mergeCell ref="F5527:H5527"/>
    <mergeCell ref="C5519:D5519"/>
    <mergeCell ref="C5520:D5520"/>
    <mergeCell ref="F5521:G5521"/>
    <mergeCell ref="A5522:B5522"/>
    <mergeCell ref="C5522:D5522"/>
    <mergeCell ref="F5514:G5514"/>
    <mergeCell ref="F5515:G5515"/>
    <mergeCell ref="F5516:H5516"/>
    <mergeCell ref="A5517:H5517"/>
    <mergeCell ref="A5518:B5518"/>
    <mergeCell ref="C5518:D5518"/>
    <mergeCell ref="F5510:G5510"/>
    <mergeCell ref="A5511:B5511"/>
    <mergeCell ref="C5511:D5511"/>
    <mergeCell ref="C5512:D5512"/>
    <mergeCell ref="C5513:D5513"/>
    <mergeCell ref="A5506:H5506"/>
    <mergeCell ref="A5507:B5507"/>
    <mergeCell ref="C5507:D5507"/>
    <mergeCell ref="C5508:D5508"/>
    <mergeCell ref="C5509:D5509"/>
    <mergeCell ref="C5501:D5501"/>
    <mergeCell ref="C5502:D5502"/>
    <mergeCell ref="F5503:G5503"/>
    <mergeCell ref="F5504:G5504"/>
    <mergeCell ref="F5505:H5505"/>
    <mergeCell ref="C5497:D5497"/>
    <mergeCell ref="C5498:D5498"/>
    <mergeCell ref="F5499:G5499"/>
    <mergeCell ref="A5500:B5500"/>
    <mergeCell ref="C5500:D5500"/>
    <mergeCell ref="F5493:G5493"/>
    <mergeCell ref="F5494:H5494"/>
    <mergeCell ref="A5495:H5495"/>
    <mergeCell ref="A5496:B5496"/>
    <mergeCell ref="C5496:D5496"/>
    <mergeCell ref="F5489:G5489"/>
    <mergeCell ref="A5490:B5490"/>
    <mergeCell ref="C5490:D5490"/>
    <mergeCell ref="C5491:D5491"/>
    <mergeCell ref="F5492:G5492"/>
    <mergeCell ref="C5485:D5485"/>
    <mergeCell ref="F5486:G5486"/>
    <mergeCell ref="A5487:B5487"/>
    <mergeCell ref="C5487:D5487"/>
    <mergeCell ref="C5488:D5488"/>
    <mergeCell ref="C5480:D5480"/>
    <mergeCell ref="C5481:D5481"/>
    <mergeCell ref="C5482:D5482"/>
    <mergeCell ref="C5483:D5483"/>
    <mergeCell ref="C5484:D5484"/>
    <mergeCell ref="F5475:G5475"/>
    <mergeCell ref="F5476:G5476"/>
    <mergeCell ref="F5477:H5477"/>
    <mergeCell ref="A5478:H5478"/>
    <mergeCell ref="A5479:B5479"/>
    <mergeCell ref="C5479:D5479"/>
    <mergeCell ref="F5471:H5471"/>
    <mergeCell ref="A5472:H5472"/>
    <mergeCell ref="A5473:B5473"/>
    <mergeCell ref="C5473:D5473"/>
    <mergeCell ref="C5474:D5474"/>
    <mergeCell ref="A5467:B5467"/>
    <mergeCell ref="C5467:D5467"/>
    <mergeCell ref="C5468:D5468"/>
    <mergeCell ref="F5469:G5469"/>
    <mergeCell ref="F5470:G5470"/>
    <mergeCell ref="C5462:D5462"/>
    <mergeCell ref="F5463:G5463"/>
    <mergeCell ref="F5464:G5464"/>
    <mergeCell ref="F5465:H5465"/>
    <mergeCell ref="A5466:H5466"/>
    <mergeCell ref="F5457:G5457"/>
    <mergeCell ref="F5458:G5458"/>
    <mergeCell ref="F5459:H5459"/>
    <mergeCell ref="A5460:H5460"/>
    <mergeCell ref="A5461:B5461"/>
    <mergeCell ref="C5461:D5461"/>
    <mergeCell ref="F5453:H5453"/>
    <mergeCell ref="A5454:H5454"/>
    <mergeCell ref="A5455:B5455"/>
    <mergeCell ref="C5455:D5455"/>
    <mergeCell ref="C5456:D5456"/>
    <mergeCell ref="C5448:D5448"/>
    <mergeCell ref="C5449:D5449"/>
    <mergeCell ref="C5450:D5450"/>
    <mergeCell ref="F5451:G5451"/>
    <mergeCell ref="F5452:G5452"/>
    <mergeCell ref="C5444:D5444"/>
    <mergeCell ref="F5445:G5445"/>
    <mergeCell ref="A5446:B5446"/>
    <mergeCell ref="C5446:D5446"/>
    <mergeCell ref="C5447:D5447"/>
    <mergeCell ref="F5439:G5439"/>
    <mergeCell ref="F5440:G5440"/>
    <mergeCell ref="F5441:H5441"/>
    <mergeCell ref="A5442:H5442"/>
    <mergeCell ref="A5443:B5443"/>
    <mergeCell ref="C5443:D5443"/>
    <mergeCell ref="F5435:G5435"/>
    <mergeCell ref="A5436:B5436"/>
    <mergeCell ref="C5436:D5436"/>
    <mergeCell ref="C5437:D5437"/>
    <mergeCell ref="C5438:D5438"/>
    <mergeCell ref="F5431:H5431"/>
    <mergeCell ref="A5432:H5432"/>
    <mergeCell ref="A5433:B5433"/>
    <mergeCell ref="C5433:D5433"/>
    <mergeCell ref="C5434:D5434"/>
    <mergeCell ref="A5427:B5427"/>
    <mergeCell ref="C5427:D5427"/>
    <mergeCell ref="C5428:D5428"/>
    <mergeCell ref="F5429:G5429"/>
    <mergeCell ref="F5430:G5430"/>
    <mergeCell ref="C5422:D5422"/>
    <mergeCell ref="F5423:G5423"/>
    <mergeCell ref="F5424:G5424"/>
    <mergeCell ref="F5425:H5425"/>
    <mergeCell ref="A5426:H5426"/>
    <mergeCell ref="F5417:G5417"/>
    <mergeCell ref="F5418:G5418"/>
    <mergeCell ref="F5419:H5419"/>
    <mergeCell ref="A5420:H5420"/>
    <mergeCell ref="A5421:B5421"/>
    <mergeCell ref="C5421:D5421"/>
    <mergeCell ref="F5413:H5413"/>
    <mergeCell ref="A5414:H5414"/>
    <mergeCell ref="A5415:B5415"/>
    <mergeCell ref="C5415:D5415"/>
    <mergeCell ref="C5416:D5416"/>
    <mergeCell ref="A5409:B5409"/>
    <mergeCell ref="C5409:D5409"/>
    <mergeCell ref="C5410:D5410"/>
    <mergeCell ref="F5411:G5411"/>
    <mergeCell ref="F5412:G5412"/>
    <mergeCell ref="C5404:D5404"/>
    <mergeCell ref="F5405:G5405"/>
    <mergeCell ref="F5406:G5406"/>
    <mergeCell ref="F5407:H5407"/>
    <mergeCell ref="A5408:H5408"/>
    <mergeCell ref="A5400:B5400"/>
    <mergeCell ref="C5400:D5400"/>
    <mergeCell ref="C5401:D5401"/>
    <mergeCell ref="C5402:D5402"/>
    <mergeCell ref="C5403:D5403"/>
    <mergeCell ref="A5396:H5396"/>
    <mergeCell ref="A5397:B5397"/>
    <mergeCell ref="C5397:D5397"/>
    <mergeCell ref="C5398:D5398"/>
    <mergeCell ref="F5399:G5399"/>
    <mergeCell ref="C5391:D5391"/>
    <mergeCell ref="C5392:D5392"/>
    <mergeCell ref="F5393:G5393"/>
    <mergeCell ref="F5394:G5394"/>
    <mergeCell ref="F5395:H5395"/>
    <mergeCell ref="A5387:B5387"/>
    <mergeCell ref="C5387:D5387"/>
    <mergeCell ref="C5388:D5388"/>
    <mergeCell ref="F5389:G5389"/>
    <mergeCell ref="A5390:B5390"/>
    <mergeCell ref="C5390:D5390"/>
    <mergeCell ref="C5382:D5382"/>
    <mergeCell ref="F5383:G5383"/>
    <mergeCell ref="F5384:G5384"/>
    <mergeCell ref="F5385:H5385"/>
    <mergeCell ref="A5386:H5386"/>
    <mergeCell ref="A5377:C5378"/>
    <mergeCell ref="F5377:G5377"/>
    <mergeCell ref="F5379:H5379"/>
    <mergeCell ref="A5380:H5380"/>
    <mergeCell ref="A5381:B5381"/>
    <mergeCell ref="C5381:D5381"/>
    <mergeCell ref="A5373:B5373"/>
    <mergeCell ref="C5373:D5373"/>
    <mergeCell ref="C5374:D5374"/>
    <mergeCell ref="C5375:D5375"/>
    <mergeCell ref="F5376:G5376"/>
    <mergeCell ref="A5369:B5369"/>
    <mergeCell ref="C5369:D5369"/>
    <mergeCell ref="C5370:D5370"/>
    <mergeCell ref="C5371:D5371"/>
    <mergeCell ref="F5372:G5372"/>
    <mergeCell ref="F5364:G5364"/>
    <mergeCell ref="A5365:C5366"/>
    <mergeCell ref="F5365:G5365"/>
    <mergeCell ref="F5367:H5367"/>
    <mergeCell ref="A5368:H5368"/>
    <mergeCell ref="A5360:H5360"/>
    <mergeCell ref="A5361:B5361"/>
    <mergeCell ref="C5361:D5361"/>
    <mergeCell ref="C5362:D5362"/>
    <mergeCell ref="C5363:D5363"/>
    <mergeCell ref="C5355:D5355"/>
    <mergeCell ref="C5356:D5356"/>
    <mergeCell ref="F5357:G5357"/>
    <mergeCell ref="F5358:G5358"/>
    <mergeCell ref="F5359:H5359"/>
    <mergeCell ref="F5350:G5350"/>
    <mergeCell ref="F5351:G5351"/>
    <mergeCell ref="F5352:H5352"/>
    <mergeCell ref="A5353:H5353"/>
    <mergeCell ref="A5354:B5354"/>
    <mergeCell ref="C5354:D5354"/>
    <mergeCell ref="A5346:H5346"/>
    <mergeCell ref="A5347:B5347"/>
    <mergeCell ref="C5347:D5347"/>
    <mergeCell ref="C5348:D5348"/>
    <mergeCell ref="C5349:D5349"/>
    <mergeCell ref="C5341:D5341"/>
    <mergeCell ref="C5342:D5342"/>
    <mergeCell ref="F5343:G5343"/>
    <mergeCell ref="F5344:G5344"/>
    <mergeCell ref="F5345:H5345"/>
    <mergeCell ref="C5337:D5337"/>
    <mergeCell ref="C5338:D5338"/>
    <mergeCell ref="F5339:G5339"/>
    <mergeCell ref="A5340:B5340"/>
    <mergeCell ref="C5340:D5340"/>
    <mergeCell ref="C5333:D5333"/>
    <mergeCell ref="C5334:D5334"/>
    <mergeCell ref="F5335:G5335"/>
    <mergeCell ref="A5336:B5336"/>
    <mergeCell ref="C5336:D5336"/>
    <mergeCell ref="F5328:G5328"/>
    <mergeCell ref="F5329:G5329"/>
    <mergeCell ref="F5330:H5330"/>
    <mergeCell ref="A5331:H5331"/>
    <mergeCell ref="A5332:B5332"/>
    <mergeCell ref="C5332:D5332"/>
    <mergeCell ref="F5324:G5324"/>
    <mergeCell ref="A5325:B5325"/>
    <mergeCell ref="C5325:D5325"/>
    <mergeCell ref="C5326:D5326"/>
    <mergeCell ref="C5327:D5327"/>
    <mergeCell ref="A5320:H5320"/>
    <mergeCell ref="A5321:B5321"/>
    <mergeCell ref="C5321:D5321"/>
    <mergeCell ref="C5322:D5322"/>
    <mergeCell ref="C5323:D5323"/>
    <mergeCell ref="C5315:D5315"/>
    <mergeCell ref="C5316:D5316"/>
    <mergeCell ref="F5317:G5317"/>
    <mergeCell ref="F5318:G5318"/>
    <mergeCell ref="F5319:H5319"/>
    <mergeCell ref="C5311:D5311"/>
    <mergeCell ref="C5312:D5312"/>
    <mergeCell ref="F5313:G5313"/>
    <mergeCell ref="A5314:B5314"/>
    <mergeCell ref="C5314:D5314"/>
    <mergeCell ref="F5307:G5307"/>
    <mergeCell ref="F5308:H5308"/>
    <mergeCell ref="A5309:H5309"/>
    <mergeCell ref="A5310:B5310"/>
    <mergeCell ref="C5310:D5310"/>
    <mergeCell ref="A5303:B5303"/>
    <mergeCell ref="C5303:D5303"/>
    <mergeCell ref="C5304:D5304"/>
    <mergeCell ref="C5305:D5305"/>
    <mergeCell ref="F5306:G5306"/>
    <mergeCell ref="A5299:B5299"/>
    <mergeCell ref="C5299:D5299"/>
    <mergeCell ref="C5300:D5300"/>
    <mergeCell ref="C5301:D5301"/>
    <mergeCell ref="F5302:G5302"/>
    <mergeCell ref="C5294:D5294"/>
    <mergeCell ref="F5295:G5295"/>
    <mergeCell ref="F5296:G5296"/>
    <mergeCell ref="F5297:H5297"/>
    <mergeCell ref="A5298:H5298"/>
    <mergeCell ref="C5290:D5290"/>
    <mergeCell ref="F5291:G5291"/>
    <mergeCell ref="A5292:B5292"/>
    <mergeCell ref="C5292:D5292"/>
    <mergeCell ref="C5293:D5293"/>
    <mergeCell ref="F5286:G5286"/>
    <mergeCell ref="F5287:H5287"/>
    <mergeCell ref="A5288:H5288"/>
    <mergeCell ref="A5289:B5289"/>
    <mergeCell ref="C5289:D5289"/>
    <mergeCell ref="A5282:B5282"/>
    <mergeCell ref="C5282:D5282"/>
    <mergeCell ref="C5283:D5283"/>
    <mergeCell ref="C5284:D5284"/>
    <mergeCell ref="F5285:G5285"/>
    <mergeCell ref="A5278:H5278"/>
    <mergeCell ref="A5279:B5279"/>
    <mergeCell ref="C5279:D5279"/>
    <mergeCell ref="C5280:D5280"/>
    <mergeCell ref="F5281:G5281"/>
    <mergeCell ref="C5273:D5273"/>
    <mergeCell ref="C5274:D5274"/>
    <mergeCell ref="F5275:G5275"/>
    <mergeCell ref="F5276:G5276"/>
    <mergeCell ref="F5277:H5277"/>
    <mergeCell ref="F5269:G5269"/>
    <mergeCell ref="F5270:H5270"/>
    <mergeCell ref="A5271:H5271"/>
    <mergeCell ref="A5272:B5272"/>
    <mergeCell ref="C5272:D5272"/>
    <mergeCell ref="A5265:B5265"/>
    <mergeCell ref="C5265:D5265"/>
    <mergeCell ref="C5266:D5266"/>
    <mergeCell ref="C5267:D5267"/>
    <mergeCell ref="F5268:G5268"/>
    <mergeCell ref="A5261:H5261"/>
    <mergeCell ref="A5262:B5262"/>
    <mergeCell ref="C5262:D5262"/>
    <mergeCell ref="C5263:D5263"/>
    <mergeCell ref="F5264:G5264"/>
    <mergeCell ref="C5256:D5256"/>
    <mergeCell ref="C5257:D5257"/>
    <mergeCell ref="F5258:G5258"/>
    <mergeCell ref="F5259:G5259"/>
    <mergeCell ref="F5260:H5260"/>
    <mergeCell ref="F5252:G5252"/>
    <mergeCell ref="F5253:H5253"/>
    <mergeCell ref="A5254:H5254"/>
    <mergeCell ref="A5255:B5255"/>
    <mergeCell ref="C5255:D5255"/>
    <mergeCell ref="A5248:B5248"/>
    <mergeCell ref="C5248:D5248"/>
    <mergeCell ref="C5249:D5249"/>
    <mergeCell ref="C5250:D5250"/>
    <mergeCell ref="F5251:G5251"/>
    <mergeCell ref="A5244:H5244"/>
    <mergeCell ref="A5245:B5245"/>
    <mergeCell ref="C5245:D5245"/>
    <mergeCell ref="C5246:D5246"/>
    <mergeCell ref="F5247:G5247"/>
    <mergeCell ref="C5239:D5239"/>
    <mergeCell ref="C5240:D5240"/>
    <mergeCell ref="F5241:G5241"/>
    <mergeCell ref="F5242:G5242"/>
    <mergeCell ref="F5243:H5243"/>
    <mergeCell ref="F5235:G5235"/>
    <mergeCell ref="F5236:H5236"/>
    <mergeCell ref="A5237:H5237"/>
    <mergeCell ref="A5238:B5238"/>
    <mergeCell ref="C5238:D5238"/>
    <mergeCell ref="A5231:B5231"/>
    <mergeCell ref="C5231:D5231"/>
    <mergeCell ref="C5232:D5232"/>
    <mergeCell ref="C5233:D5233"/>
    <mergeCell ref="F5234:G5234"/>
    <mergeCell ref="A5227:H5227"/>
    <mergeCell ref="A5228:B5228"/>
    <mergeCell ref="C5228:D5228"/>
    <mergeCell ref="C5229:D5229"/>
    <mergeCell ref="F5230:G5230"/>
    <mergeCell ref="C5222:D5222"/>
    <mergeCell ref="C5223:D5223"/>
    <mergeCell ref="F5224:G5224"/>
    <mergeCell ref="F5225:G5225"/>
    <mergeCell ref="F5226:H5226"/>
    <mergeCell ref="C5217:D5217"/>
    <mergeCell ref="C5218:D5218"/>
    <mergeCell ref="C5219:D5219"/>
    <mergeCell ref="F5220:G5220"/>
    <mergeCell ref="A5221:B5221"/>
    <mergeCell ref="C5221:D5221"/>
    <mergeCell ref="C5213:D5213"/>
    <mergeCell ref="C5214:D5214"/>
    <mergeCell ref="F5215:G5215"/>
    <mergeCell ref="A5216:B5216"/>
    <mergeCell ref="C5216:D5216"/>
    <mergeCell ref="F5209:G5209"/>
    <mergeCell ref="F5210:H5210"/>
    <mergeCell ref="A5211:H5211"/>
    <mergeCell ref="A5212:B5212"/>
    <mergeCell ref="C5212:D5212"/>
    <mergeCell ref="F5205:G5205"/>
    <mergeCell ref="A5206:B5206"/>
    <mergeCell ref="C5206:D5206"/>
    <mergeCell ref="C5207:D5207"/>
    <mergeCell ref="F5208:G5208"/>
    <mergeCell ref="C5201:D5201"/>
    <mergeCell ref="F5202:G5202"/>
    <mergeCell ref="A5203:B5203"/>
    <mergeCell ref="C5203:D5203"/>
    <mergeCell ref="C5204:D5204"/>
    <mergeCell ref="C5196:D5196"/>
    <mergeCell ref="C5197:D5197"/>
    <mergeCell ref="C5198:D5198"/>
    <mergeCell ref="C5199:D5199"/>
    <mergeCell ref="C5200:D5200"/>
    <mergeCell ref="F5191:G5191"/>
    <mergeCell ref="F5192:G5192"/>
    <mergeCell ref="F5193:H5193"/>
    <mergeCell ref="A5194:H5194"/>
    <mergeCell ref="A5195:B5195"/>
    <mergeCell ref="C5195:D5195"/>
    <mergeCell ref="F5187:G5187"/>
    <mergeCell ref="A5188:B5188"/>
    <mergeCell ref="C5188:D5188"/>
    <mergeCell ref="C5189:D5189"/>
    <mergeCell ref="C5190:D5190"/>
    <mergeCell ref="A5183:B5183"/>
    <mergeCell ref="C5183:D5183"/>
    <mergeCell ref="C5184:D5184"/>
    <mergeCell ref="C5185:D5185"/>
    <mergeCell ref="C5186:D5186"/>
    <mergeCell ref="C5178:D5178"/>
    <mergeCell ref="F5179:G5179"/>
    <mergeCell ref="F5180:G5180"/>
    <mergeCell ref="F5181:H5181"/>
    <mergeCell ref="A5182:H5182"/>
    <mergeCell ref="C5174:D5174"/>
    <mergeCell ref="F5175:G5175"/>
    <mergeCell ref="A5176:B5176"/>
    <mergeCell ref="C5176:D5176"/>
    <mergeCell ref="C5177:D5177"/>
    <mergeCell ref="A5170:H5170"/>
    <mergeCell ref="A5171:B5171"/>
    <mergeCell ref="C5171:D5171"/>
    <mergeCell ref="C5172:D5172"/>
    <mergeCell ref="C5173:D5173"/>
    <mergeCell ref="C5165:D5165"/>
    <mergeCell ref="C5166:D5166"/>
    <mergeCell ref="F5167:G5167"/>
    <mergeCell ref="F5168:G5168"/>
    <mergeCell ref="F5169:H5169"/>
    <mergeCell ref="C5160:D5160"/>
    <mergeCell ref="C5161:D5161"/>
    <mergeCell ref="C5162:D5162"/>
    <mergeCell ref="F5163:G5163"/>
    <mergeCell ref="A5164:B5164"/>
    <mergeCell ref="C5164:D5164"/>
    <mergeCell ref="F5155:G5155"/>
    <mergeCell ref="F5156:G5156"/>
    <mergeCell ref="F5157:H5157"/>
    <mergeCell ref="A5158:H5158"/>
    <mergeCell ref="A5159:B5159"/>
    <mergeCell ref="C5159:D5159"/>
    <mergeCell ref="F5151:G5151"/>
    <mergeCell ref="A5152:B5152"/>
    <mergeCell ref="C5152:D5152"/>
    <mergeCell ref="C5153:D5153"/>
    <mergeCell ref="C5154:D5154"/>
    <mergeCell ref="A5147:H5147"/>
    <mergeCell ref="A5148:B5148"/>
    <mergeCell ref="C5148:D5148"/>
    <mergeCell ref="C5149:D5149"/>
    <mergeCell ref="C5150:D5150"/>
    <mergeCell ref="C5142:D5142"/>
    <mergeCell ref="C5143:D5143"/>
    <mergeCell ref="F5144:G5144"/>
    <mergeCell ref="F5145:G5145"/>
    <mergeCell ref="F5146:H5146"/>
    <mergeCell ref="C5138:D5138"/>
    <mergeCell ref="C5139:D5139"/>
    <mergeCell ref="F5140:G5140"/>
    <mergeCell ref="A5141:B5141"/>
    <mergeCell ref="C5141:D5141"/>
    <mergeCell ref="F5133:G5133"/>
    <mergeCell ref="F5134:G5134"/>
    <mergeCell ref="F5135:H5135"/>
    <mergeCell ref="A5136:H5136"/>
    <mergeCell ref="A5137:B5137"/>
    <mergeCell ref="C5137:D5137"/>
    <mergeCell ref="F5129:G5129"/>
    <mergeCell ref="A5130:B5130"/>
    <mergeCell ref="C5130:D5130"/>
    <mergeCell ref="C5131:D5131"/>
    <mergeCell ref="C5132:D5132"/>
    <mergeCell ref="A5125:H5125"/>
    <mergeCell ref="A5126:B5126"/>
    <mergeCell ref="C5126:D5126"/>
    <mergeCell ref="C5127:D5127"/>
    <mergeCell ref="C5128:D5128"/>
    <mergeCell ref="C5120:D5120"/>
    <mergeCell ref="C5121:D5121"/>
    <mergeCell ref="F5122:G5122"/>
    <mergeCell ref="F5123:G5123"/>
    <mergeCell ref="F5124:H5124"/>
    <mergeCell ref="C5115:D5115"/>
    <mergeCell ref="C5116:D5116"/>
    <mergeCell ref="C5117:D5117"/>
    <mergeCell ref="F5118:G5118"/>
    <mergeCell ref="A5119:B5119"/>
    <mergeCell ref="C5119:D5119"/>
    <mergeCell ref="A5111:H5111"/>
    <mergeCell ref="A5112:B5112"/>
    <mergeCell ref="C5112:D5112"/>
    <mergeCell ref="C5113:D5113"/>
    <mergeCell ref="C5114:D5114"/>
    <mergeCell ref="C5106:D5106"/>
    <mergeCell ref="C5107:D5107"/>
    <mergeCell ref="F5108:G5108"/>
    <mergeCell ref="F5109:G5109"/>
    <mergeCell ref="F5110:H5110"/>
    <mergeCell ref="C5101:D5101"/>
    <mergeCell ref="C5102:D5102"/>
    <mergeCell ref="C5103:D5103"/>
    <mergeCell ref="F5104:G5104"/>
    <mergeCell ref="A5105:B5105"/>
    <mergeCell ref="C5105:D5105"/>
    <mergeCell ref="F5096:G5096"/>
    <mergeCell ref="F5097:G5097"/>
    <mergeCell ref="F5098:H5098"/>
    <mergeCell ref="A5099:H5099"/>
    <mergeCell ref="A5100:B5100"/>
    <mergeCell ref="C5100:D5100"/>
    <mergeCell ref="C5092:D5092"/>
    <mergeCell ref="F5093:G5093"/>
    <mergeCell ref="A5094:B5094"/>
    <mergeCell ref="C5094:D5094"/>
    <mergeCell ref="C5095:D5095"/>
    <mergeCell ref="C5087:D5087"/>
    <mergeCell ref="C5088:D5088"/>
    <mergeCell ref="C5089:D5089"/>
    <mergeCell ref="F5090:G5090"/>
    <mergeCell ref="A5091:B5091"/>
    <mergeCell ref="C5091:D5091"/>
    <mergeCell ref="A5083:B5083"/>
    <mergeCell ref="C5083:D5083"/>
    <mergeCell ref="C5084:D5084"/>
    <mergeCell ref="C5085:D5085"/>
    <mergeCell ref="C5086:D5086"/>
    <mergeCell ref="C5078:D5078"/>
    <mergeCell ref="F5079:G5079"/>
    <mergeCell ref="F5080:G5080"/>
    <mergeCell ref="F5081:H5081"/>
    <mergeCell ref="A5082:H5082"/>
    <mergeCell ref="A5074:B5074"/>
    <mergeCell ref="C5074:D5074"/>
    <mergeCell ref="C5075:D5075"/>
    <mergeCell ref="F5076:G5076"/>
    <mergeCell ref="A5077:B5077"/>
    <mergeCell ref="C5077:D5077"/>
    <mergeCell ref="C5069:D5069"/>
    <mergeCell ref="F5070:G5070"/>
    <mergeCell ref="F5071:G5071"/>
    <mergeCell ref="F5072:H5072"/>
    <mergeCell ref="A5073:H5073"/>
    <mergeCell ref="C5065:D5065"/>
    <mergeCell ref="F5066:G5066"/>
    <mergeCell ref="A5067:B5067"/>
    <mergeCell ref="C5067:D5067"/>
    <mergeCell ref="C5068:D5068"/>
    <mergeCell ref="F5061:H5061"/>
    <mergeCell ref="A5062:H5062"/>
    <mergeCell ref="A5063:B5063"/>
    <mergeCell ref="C5063:D5063"/>
    <mergeCell ref="C5064:D5064"/>
    <mergeCell ref="A5057:B5057"/>
    <mergeCell ref="C5057:D5057"/>
    <mergeCell ref="C5058:D5058"/>
    <mergeCell ref="F5059:G5059"/>
    <mergeCell ref="F5060:G5060"/>
    <mergeCell ref="F5053:G5053"/>
    <mergeCell ref="A5054:B5054"/>
    <mergeCell ref="C5054:D5054"/>
    <mergeCell ref="C5055:D5055"/>
    <mergeCell ref="F5056:G5056"/>
    <mergeCell ref="C5048:D5048"/>
    <mergeCell ref="C5049:D5049"/>
    <mergeCell ref="C5050:D5050"/>
    <mergeCell ref="C5051:D5051"/>
    <mergeCell ref="C5052:D5052"/>
    <mergeCell ref="F5044:H5044"/>
    <mergeCell ref="A5045:H5045"/>
    <mergeCell ref="A5046:B5046"/>
    <mergeCell ref="C5046:D5046"/>
    <mergeCell ref="C5047:D5047"/>
    <mergeCell ref="A5040:B5040"/>
    <mergeCell ref="C5040:D5040"/>
    <mergeCell ref="C5041:D5041"/>
    <mergeCell ref="F5042:G5042"/>
    <mergeCell ref="F5043:G5043"/>
    <mergeCell ref="F5036:G5036"/>
    <mergeCell ref="A5037:B5037"/>
    <mergeCell ref="C5037:D5037"/>
    <mergeCell ref="C5038:D5038"/>
    <mergeCell ref="F5039:G5039"/>
    <mergeCell ref="C5031:D5031"/>
    <mergeCell ref="C5032:D5032"/>
    <mergeCell ref="C5033:D5033"/>
    <mergeCell ref="C5034:D5034"/>
    <mergeCell ref="C5035:D5035"/>
    <mergeCell ref="F5027:H5027"/>
    <mergeCell ref="A5028:H5028"/>
    <mergeCell ref="A5029:B5029"/>
    <mergeCell ref="C5029:D5029"/>
    <mergeCell ref="C5030:D5030"/>
    <mergeCell ref="A5023:B5023"/>
    <mergeCell ref="C5023:D5023"/>
    <mergeCell ref="C5024:D5024"/>
    <mergeCell ref="F5025:G5025"/>
    <mergeCell ref="F5026:G5026"/>
    <mergeCell ref="C5018:D5018"/>
    <mergeCell ref="F5019:G5019"/>
    <mergeCell ref="F5020:G5020"/>
    <mergeCell ref="F5021:H5021"/>
    <mergeCell ref="A5022:H5022"/>
    <mergeCell ref="F5013:G5013"/>
    <mergeCell ref="F5014:G5014"/>
    <mergeCell ref="F5015:H5015"/>
    <mergeCell ref="A5016:H5016"/>
    <mergeCell ref="A5017:B5017"/>
    <mergeCell ref="C5017:D5017"/>
    <mergeCell ref="F5009:H5009"/>
    <mergeCell ref="A5010:H5010"/>
    <mergeCell ref="A5011:B5011"/>
    <mergeCell ref="C5011:D5011"/>
    <mergeCell ref="C5012:D5012"/>
    <mergeCell ref="A5005:B5005"/>
    <mergeCell ref="C5005:D5005"/>
    <mergeCell ref="C5006:D5006"/>
    <mergeCell ref="F5007:G5007"/>
    <mergeCell ref="F5008:G5008"/>
    <mergeCell ref="C5000:D5000"/>
    <mergeCell ref="F5001:G5001"/>
    <mergeCell ref="F5002:G5002"/>
    <mergeCell ref="F5003:H5003"/>
    <mergeCell ref="A5004:H5004"/>
    <mergeCell ref="A4996:B4996"/>
    <mergeCell ref="C4996:D4996"/>
    <mergeCell ref="C4997:D4997"/>
    <mergeCell ref="C4998:D4998"/>
    <mergeCell ref="C4999:D4999"/>
    <mergeCell ref="A4992:H4992"/>
    <mergeCell ref="A4993:B4993"/>
    <mergeCell ref="C4993:D4993"/>
    <mergeCell ref="C4994:D4994"/>
    <mergeCell ref="F4995:G4995"/>
    <mergeCell ref="C4987:D4987"/>
    <mergeCell ref="C4988:D4988"/>
    <mergeCell ref="F4989:G4989"/>
    <mergeCell ref="F4990:G4990"/>
    <mergeCell ref="F4991:H4991"/>
    <mergeCell ref="A4983:B4983"/>
    <mergeCell ref="C4983:D4983"/>
    <mergeCell ref="C4984:D4984"/>
    <mergeCell ref="F4985:G4985"/>
    <mergeCell ref="A4986:B4986"/>
    <mergeCell ref="C4986:D4986"/>
    <mergeCell ref="C4978:D4978"/>
    <mergeCell ref="F4979:G4979"/>
    <mergeCell ref="F4980:G4980"/>
    <mergeCell ref="F4981:H4981"/>
    <mergeCell ref="A4982:H4982"/>
    <mergeCell ref="C4974:D4974"/>
    <mergeCell ref="C4975:D4975"/>
    <mergeCell ref="F4976:G4976"/>
    <mergeCell ref="A4977:B4977"/>
    <mergeCell ref="C4977:D4977"/>
    <mergeCell ref="F4969:G4969"/>
    <mergeCell ref="F4970:G4970"/>
    <mergeCell ref="F4971:H4971"/>
    <mergeCell ref="A4972:H4972"/>
    <mergeCell ref="A4973:B4973"/>
    <mergeCell ref="C4973:D4973"/>
    <mergeCell ref="C4965:D4965"/>
    <mergeCell ref="F4966:G4966"/>
    <mergeCell ref="A4967:B4967"/>
    <mergeCell ref="C4967:D4967"/>
    <mergeCell ref="C4968:D4968"/>
    <mergeCell ref="F4961:H4961"/>
    <mergeCell ref="A4962:H4962"/>
    <mergeCell ref="A4963:B4963"/>
    <mergeCell ref="C4963:D4963"/>
    <mergeCell ref="C4964:D4964"/>
    <mergeCell ref="A4957:B4957"/>
    <mergeCell ref="C4957:D4957"/>
    <mergeCell ref="C4958:D4958"/>
    <mergeCell ref="F4959:G4959"/>
    <mergeCell ref="F4960:G4960"/>
    <mergeCell ref="C4952:D4952"/>
    <mergeCell ref="F4953:G4953"/>
    <mergeCell ref="F4954:G4954"/>
    <mergeCell ref="F4955:H4955"/>
    <mergeCell ref="A4956:H4956"/>
    <mergeCell ref="F4947:G4947"/>
    <mergeCell ref="F4948:G4948"/>
    <mergeCell ref="F4949:H4949"/>
    <mergeCell ref="A4950:H4950"/>
    <mergeCell ref="A4951:B4951"/>
    <mergeCell ref="C4951:D4951"/>
    <mergeCell ref="F4943:H4943"/>
    <mergeCell ref="A4944:H4944"/>
    <mergeCell ref="A4945:B4945"/>
    <mergeCell ref="C4945:D4945"/>
    <mergeCell ref="C4946:D4946"/>
    <mergeCell ref="A4939:B4939"/>
    <mergeCell ref="C4939:D4939"/>
    <mergeCell ref="C4940:D4940"/>
    <mergeCell ref="F4941:G4941"/>
    <mergeCell ref="F4942:G4942"/>
    <mergeCell ref="C4934:D4934"/>
    <mergeCell ref="F4935:G4935"/>
    <mergeCell ref="F4936:G4936"/>
    <mergeCell ref="F4937:H4937"/>
    <mergeCell ref="A4938:H4938"/>
    <mergeCell ref="F4930:G4930"/>
    <mergeCell ref="F4931:H4931"/>
    <mergeCell ref="A4932:H4932"/>
    <mergeCell ref="A4933:B4933"/>
    <mergeCell ref="C4933:D4933"/>
    <mergeCell ref="C4925:D4925"/>
    <mergeCell ref="C4926:D4926"/>
    <mergeCell ref="C4927:D4927"/>
    <mergeCell ref="C4928:D4928"/>
    <mergeCell ref="F4929:G4929"/>
    <mergeCell ref="A4921:B4921"/>
    <mergeCell ref="C4921:D4921"/>
    <mergeCell ref="C4922:D4922"/>
    <mergeCell ref="F4923:G4923"/>
    <mergeCell ref="A4924:B4924"/>
    <mergeCell ref="C4924:D4924"/>
    <mergeCell ref="C4916:D4916"/>
    <mergeCell ref="F4917:G4917"/>
    <mergeCell ref="F4918:G4918"/>
    <mergeCell ref="F4919:H4919"/>
    <mergeCell ref="A4920:H4920"/>
    <mergeCell ref="C4912:D4912"/>
    <mergeCell ref="F4913:G4913"/>
    <mergeCell ref="A4914:B4914"/>
    <mergeCell ref="C4914:D4914"/>
    <mergeCell ref="C4915:D4915"/>
    <mergeCell ref="F4907:G4907"/>
    <mergeCell ref="F4908:G4908"/>
    <mergeCell ref="F4909:H4909"/>
    <mergeCell ref="A4910:H4910"/>
    <mergeCell ref="A4911:B4911"/>
    <mergeCell ref="C4911:D4911"/>
    <mergeCell ref="F4903:H4903"/>
    <mergeCell ref="A4904:H4904"/>
    <mergeCell ref="A4905:B4905"/>
    <mergeCell ref="C4905:D4905"/>
    <mergeCell ref="C4906:D4906"/>
    <mergeCell ref="A4899:B4899"/>
    <mergeCell ref="C4899:D4899"/>
    <mergeCell ref="C4900:D4900"/>
    <mergeCell ref="F4901:G4901"/>
    <mergeCell ref="F4902:G4902"/>
    <mergeCell ref="C4894:D4894"/>
    <mergeCell ref="F4895:G4895"/>
    <mergeCell ref="F4896:G4896"/>
    <mergeCell ref="F4897:H4897"/>
    <mergeCell ref="A4898:H4898"/>
    <mergeCell ref="F4889:G4889"/>
    <mergeCell ref="F4890:G4890"/>
    <mergeCell ref="F4891:H4891"/>
    <mergeCell ref="A4892:H4892"/>
    <mergeCell ref="A4893:B4893"/>
    <mergeCell ref="C4893:D4893"/>
    <mergeCell ref="F4885:H4885"/>
    <mergeCell ref="A4886:H4886"/>
    <mergeCell ref="A4887:B4887"/>
    <mergeCell ref="C4887:D4887"/>
    <mergeCell ref="C4888:D4888"/>
    <mergeCell ref="C4880:D4880"/>
    <mergeCell ref="C4881:D4881"/>
    <mergeCell ref="C4882:D4882"/>
    <mergeCell ref="F4883:G4883"/>
    <mergeCell ref="F4884:G4884"/>
    <mergeCell ref="C4876:D4876"/>
    <mergeCell ref="F4877:G4877"/>
    <mergeCell ref="A4878:B4878"/>
    <mergeCell ref="C4878:D4878"/>
    <mergeCell ref="C4879:D4879"/>
    <mergeCell ref="F4871:G4871"/>
    <mergeCell ref="F4872:G4872"/>
    <mergeCell ref="F4873:H4873"/>
    <mergeCell ref="A4874:H4874"/>
    <mergeCell ref="A4875:B4875"/>
    <mergeCell ref="C4875:D4875"/>
    <mergeCell ref="F4867:G4867"/>
    <mergeCell ref="A4868:B4868"/>
    <mergeCell ref="C4868:D4868"/>
    <mergeCell ref="C4869:D4869"/>
    <mergeCell ref="C4870:D4870"/>
    <mergeCell ref="F4863:H4863"/>
    <mergeCell ref="A4864:H4864"/>
    <mergeCell ref="A4865:B4865"/>
    <mergeCell ref="C4865:D4865"/>
    <mergeCell ref="C4866:D4866"/>
    <mergeCell ref="A4859:B4859"/>
    <mergeCell ref="C4859:D4859"/>
    <mergeCell ref="C4860:D4860"/>
    <mergeCell ref="F4861:G4861"/>
    <mergeCell ref="F4862:G4862"/>
    <mergeCell ref="C4854:D4854"/>
    <mergeCell ref="F4855:G4855"/>
    <mergeCell ref="F4856:G4856"/>
    <mergeCell ref="F4857:H4857"/>
    <mergeCell ref="A4858:H4858"/>
    <mergeCell ref="F4849:G4849"/>
    <mergeCell ref="F4850:G4850"/>
    <mergeCell ref="F4851:H4851"/>
    <mergeCell ref="A4852:H4852"/>
    <mergeCell ref="A4853:B4853"/>
    <mergeCell ref="C4853:D4853"/>
    <mergeCell ref="F4845:H4845"/>
    <mergeCell ref="A4846:H4846"/>
    <mergeCell ref="A4847:B4847"/>
    <mergeCell ref="C4847:D4847"/>
    <mergeCell ref="C4848:D4848"/>
    <mergeCell ref="A4841:B4841"/>
    <mergeCell ref="C4841:D4841"/>
    <mergeCell ref="C4842:D4842"/>
    <mergeCell ref="F4843:G4843"/>
    <mergeCell ref="F4844:G4844"/>
    <mergeCell ref="C4836:D4836"/>
    <mergeCell ref="F4837:G4837"/>
    <mergeCell ref="F4838:G4838"/>
    <mergeCell ref="F4839:H4839"/>
    <mergeCell ref="A4840:H4840"/>
    <mergeCell ref="A4832:B4832"/>
    <mergeCell ref="C4832:D4832"/>
    <mergeCell ref="C4833:D4833"/>
    <mergeCell ref="C4834:D4834"/>
    <mergeCell ref="C4835:D4835"/>
    <mergeCell ref="A4828:H4828"/>
    <mergeCell ref="A4829:B4829"/>
    <mergeCell ref="C4829:D4829"/>
    <mergeCell ref="C4830:D4830"/>
    <mergeCell ref="F4831:G4831"/>
    <mergeCell ref="C4823:D4823"/>
    <mergeCell ref="C4824:D4824"/>
    <mergeCell ref="F4825:G4825"/>
    <mergeCell ref="F4826:G4826"/>
    <mergeCell ref="F4827:H4827"/>
    <mergeCell ref="A4819:B4819"/>
    <mergeCell ref="C4819:D4819"/>
    <mergeCell ref="C4820:D4820"/>
    <mergeCell ref="F4821:G4821"/>
    <mergeCell ref="A4822:B4822"/>
    <mergeCell ref="C4822:D4822"/>
    <mergeCell ref="C4814:D4814"/>
    <mergeCell ref="F4815:G4815"/>
    <mergeCell ref="F4816:G4816"/>
    <mergeCell ref="F4817:H4817"/>
    <mergeCell ref="A4818:H4818"/>
    <mergeCell ref="C4809:D4809"/>
    <mergeCell ref="C4810:D4810"/>
    <mergeCell ref="C4811:D4811"/>
    <mergeCell ref="F4812:G4812"/>
    <mergeCell ref="A4813:B4813"/>
    <mergeCell ref="C4813:D4813"/>
    <mergeCell ref="F4804:G4804"/>
    <mergeCell ref="F4805:G4805"/>
    <mergeCell ref="F4806:H4806"/>
    <mergeCell ref="A4807:H4807"/>
    <mergeCell ref="A4808:B4808"/>
    <mergeCell ref="C4808:D4808"/>
    <mergeCell ref="A4800:H4800"/>
    <mergeCell ref="A4801:B4801"/>
    <mergeCell ref="C4801:D4801"/>
    <mergeCell ref="C4802:D4802"/>
    <mergeCell ref="C4803:D4803"/>
    <mergeCell ref="C4795:D4795"/>
    <mergeCell ref="C4796:D4796"/>
    <mergeCell ref="F4797:G4797"/>
    <mergeCell ref="F4798:G4798"/>
    <mergeCell ref="F4799:H4799"/>
    <mergeCell ref="F4791:G4791"/>
    <mergeCell ref="F4792:H4792"/>
    <mergeCell ref="A4793:H4793"/>
    <mergeCell ref="A4794:B4794"/>
    <mergeCell ref="C4794:D4794"/>
    <mergeCell ref="A4787:B4787"/>
    <mergeCell ref="C4787:D4787"/>
    <mergeCell ref="C4788:D4788"/>
    <mergeCell ref="C4789:D4789"/>
    <mergeCell ref="F4790:G4790"/>
    <mergeCell ref="C4782:D4782"/>
    <mergeCell ref="C4783:D4783"/>
    <mergeCell ref="C4784:D4784"/>
    <mergeCell ref="C4785:D4785"/>
    <mergeCell ref="F4786:G4786"/>
    <mergeCell ref="F4777:G4777"/>
    <mergeCell ref="F4778:G4778"/>
    <mergeCell ref="F4779:H4779"/>
    <mergeCell ref="A4780:H4780"/>
    <mergeCell ref="A4781:B4781"/>
    <mergeCell ref="C4781:D4781"/>
    <mergeCell ref="A4773:H4773"/>
    <mergeCell ref="A4774:B4774"/>
    <mergeCell ref="C4774:D4774"/>
    <mergeCell ref="C4775:D4775"/>
    <mergeCell ref="C4776:D4776"/>
    <mergeCell ref="C4768:D4768"/>
    <mergeCell ref="C4769:D4769"/>
    <mergeCell ref="F4770:G4770"/>
    <mergeCell ref="F4771:G4771"/>
    <mergeCell ref="F4772:H4772"/>
    <mergeCell ref="F4763:G4763"/>
    <mergeCell ref="F4764:G4764"/>
    <mergeCell ref="F4765:H4765"/>
    <mergeCell ref="A4766:H4766"/>
    <mergeCell ref="A4767:B4767"/>
    <mergeCell ref="C4767:D4767"/>
    <mergeCell ref="C4759:D4759"/>
    <mergeCell ref="F4760:G4760"/>
    <mergeCell ref="A4761:B4761"/>
    <mergeCell ref="C4761:D4761"/>
    <mergeCell ref="C4762:D4762"/>
    <mergeCell ref="C4755:D4755"/>
    <mergeCell ref="F4756:G4756"/>
    <mergeCell ref="A4757:B4757"/>
    <mergeCell ref="C4757:D4757"/>
    <mergeCell ref="C4758:D4758"/>
    <mergeCell ref="F4751:G4751"/>
    <mergeCell ref="F4752:H4752"/>
    <mergeCell ref="A4753:H4753"/>
    <mergeCell ref="A4754:B4754"/>
    <mergeCell ref="C4754:D4754"/>
    <mergeCell ref="F4747:G4747"/>
    <mergeCell ref="A4748:B4748"/>
    <mergeCell ref="C4748:D4748"/>
    <mergeCell ref="C4749:D4749"/>
    <mergeCell ref="F4750:G4750"/>
    <mergeCell ref="F4743:G4743"/>
    <mergeCell ref="A4744:B4744"/>
    <mergeCell ref="C4744:D4744"/>
    <mergeCell ref="C4745:D4745"/>
    <mergeCell ref="C4746:D4746"/>
    <mergeCell ref="F4739:H4739"/>
    <mergeCell ref="A4740:H4740"/>
    <mergeCell ref="A4741:B4741"/>
    <mergeCell ref="C4741:D4741"/>
    <mergeCell ref="C4742:D4742"/>
    <mergeCell ref="A4735:B4735"/>
    <mergeCell ref="C4735:D4735"/>
    <mergeCell ref="C4736:D4736"/>
    <mergeCell ref="F4737:G4737"/>
    <mergeCell ref="F4738:G4738"/>
    <mergeCell ref="C4730:D4730"/>
    <mergeCell ref="F4731:G4731"/>
    <mergeCell ref="F4732:G4732"/>
    <mergeCell ref="F4733:H4733"/>
    <mergeCell ref="A4734:H4734"/>
    <mergeCell ref="F4725:G4725"/>
    <mergeCell ref="F4726:G4726"/>
    <mergeCell ref="F4727:H4727"/>
    <mergeCell ref="A4728:H4728"/>
    <mergeCell ref="A4729:B4729"/>
    <mergeCell ref="C4729:D4729"/>
    <mergeCell ref="F4721:H4721"/>
    <mergeCell ref="A4722:H4722"/>
    <mergeCell ref="A4723:B4723"/>
    <mergeCell ref="C4723:D4723"/>
    <mergeCell ref="C4724:D4724"/>
    <mergeCell ref="A4717:B4717"/>
    <mergeCell ref="C4717:D4717"/>
    <mergeCell ref="C4718:D4718"/>
    <mergeCell ref="F4719:G4719"/>
    <mergeCell ref="F4720:G4720"/>
    <mergeCell ref="C4712:D4712"/>
    <mergeCell ref="F4713:G4713"/>
    <mergeCell ref="F4714:G4714"/>
    <mergeCell ref="F4715:H4715"/>
    <mergeCell ref="A4716:H4716"/>
    <mergeCell ref="A4708:B4708"/>
    <mergeCell ref="C4708:D4708"/>
    <mergeCell ref="C4709:D4709"/>
    <mergeCell ref="C4710:D4710"/>
    <mergeCell ref="C4711:D4711"/>
    <mergeCell ref="A4704:H4704"/>
    <mergeCell ref="A4705:B4705"/>
    <mergeCell ref="C4705:D4705"/>
    <mergeCell ref="C4706:D4706"/>
    <mergeCell ref="F4707:G4707"/>
    <mergeCell ref="C4699:D4699"/>
    <mergeCell ref="C4700:D4700"/>
    <mergeCell ref="F4701:G4701"/>
    <mergeCell ref="F4702:G4702"/>
    <mergeCell ref="F4703:H4703"/>
    <mergeCell ref="A4695:B4695"/>
    <mergeCell ref="C4695:D4695"/>
    <mergeCell ref="C4696:D4696"/>
    <mergeCell ref="F4697:G4697"/>
    <mergeCell ref="A4698:B4698"/>
    <mergeCell ref="C4698:D4698"/>
    <mergeCell ref="C4690:D4690"/>
    <mergeCell ref="F4691:G4691"/>
    <mergeCell ref="F4692:G4692"/>
    <mergeCell ref="F4693:H4693"/>
    <mergeCell ref="A4694:H4694"/>
    <mergeCell ref="F4685:G4685"/>
    <mergeCell ref="F4686:G4686"/>
    <mergeCell ref="F4687:H4687"/>
    <mergeCell ref="A4688:H4688"/>
    <mergeCell ref="A4689:B4689"/>
    <mergeCell ref="C4689:D4689"/>
    <mergeCell ref="F4681:H4681"/>
    <mergeCell ref="A4682:H4682"/>
    <mergeCell ref="A4683:B4683"/>
    <mergeCell ref="C4683:D4683"/>
    <mergeCell ref="C4684:D4684"/>
    <mergeCell ref="A4677:B4677"/>
    <mergeCell ref="C4677:D4677"/>
    <mergeCell ref="C4678:D4678"/>
    <mergeCell ref="F4679:G4679"/>
    <mergeCell ref="F4680:G4680"/>
    <mergeCell ref="C4672:D4672"/>
    <mergeCell ref="F4673:G4673"/>
    <mergeCell ref="F4674:G4674"/>
    <mergeCell ref="F4675:H4675"/>
    <mergeCell ref="A4676:H4676"/>
    <mergeCell ref="F4668:G4668"/>
    <mergeCell ref="F4669:H4669"/>
    <mergeCell ref="A4670:H4670"/>
    <mergeCell ref="A4671:B4671"/>
    <mergeCell ref="C4671:D4671"/>
    <mergeCell ref="C4663:D4663"/>
    <mergeCell ref="C4664:D4664"/>
    <mergeCell ref="C4665:D4665"/>
    <mergeCell ref="C4666:D4666"/>
    <mergeCell ref="F4667:G4667"/>
    <mergeCell ref="F4659:G4659"/>
    <mergeCell ref="F4660:H4660"/>
    <mergeCell ref="A4661:H4661"/>
    <mergeCell ref="A4662:B4662"/>
    <mergeCell ref="C4662:D4662"/>
    <mergeCell ref="A4655:B4655"/>
    <mergeCell ref="C4655:D4655"/>
    <mergeCell ref="C4656:D4656"/>
    <mergeCell ref="C4657:D4657"/>
    <mergeCell ref="F4658:G4658"/>
    <mergeCell ref="C4650:D4650"/>
    <mergeCell ref="F4651:G4651"/>
    <mergeCell ref="F4652:G4652"/>
    <mergeCell ref="F4653:H4653"/>
    <mergeCell ref="A4654:H4654"/>
    <mergeCell ref="C4646:D4646"/>
    <mergeCell ref="F4647:G4647"/>
    <mergeCell ref="A4648:B4648"/>
    <mergeCell ref="C4648:D4648"/>
    <mergeCell ref="C4649:D4649"/>
    <mergeCell ref="C4642:D4642"/>
    <mergeCell ref="C4643:D4643"/>
    <mergeCell ref="F4644:G4644"/>
    <mergeCell ref="A4645:B4645"/>
    <mergeCell ref="C4645:D4645"/>
    <mergeCell ref="A4638:H4638"/>
    <mergeCell ref="A4639:B4639"/>
    <mergeCell ref="C4639:D4639"/>
    <mergeCell ref="C4640:D4640"/>
    <mergeCell ref="C4641:D4641"/>
    <mergeCell ref="C4633:D4633"/>
    <mergeCell ref="C4634:D4634"/>
    <mergeCell ref="F4635:G4635"/>
    <mergeCell ref="F4636:G4636"/>
    <mergeCell ref="F4637:H4637"/>
    <mergeCell ref="A4629:B4629"/>
    <mergeCell ref="C4629:D4629"/>
    <mergeCell ref="C4630:D4630"/>
    <mergeCell ref="F4631:G4631"/>
    <mergeCell ref="A4632:B4632"/>
    <mergeCell ref="C4632:D4632"/>
    <mergeCell ref="A4625:B4625"/>
    <mergeCell ref="C4625:D4625"/>
    <mergeCell ref="C4626:D4626"/>
    <mergeCell ref="C4627:D4627"/>
    <mergeCell ref="F4628:G4628"/>
    <mergeCell ref="C4620:D4620"/>
    <mergeCell ref="F4621:G4621"/>
    <mergeCell ref="F4622:G4622"/>
    <mergeCell ref="F4623:H4623"/>
    <mergeCell ref="A4624:H4624"/>
    <mergeCell ref="C4616:D4616"/>
    <mergeCell ref="F4617:G4617"/>
    <mergeCell ref="A4618:B4618"/>
    <mergeCell ref="C4618:D4618"/>
    <mergeCell ref="C4619:D4619"/>
    <mergeCell ref="C4612:D4612"/>
    <mergeCell ref="C4613:D4613"/>
    <mergeCell ref="F4614:G4614"/>
    <mergeCell ref="A4615:B4615"/>
    <mergeCell ref="C4615:D4615"/>
    <mergeCell ref="F4607:G4607"/>
    <mergeCell ref="F4608:G4608"/>
    <mergeCell ref="F4609:H4609"/>
    <mergeCell ref="A4610:H4610"/>
    <mergeCell ref="A4611:B4611"/>
    <mergeCell ref="C4611:D4611"/>
    <mergeCell ref="F4603:G4603"/>
    <mergeCell ref="A4604:B4604"/>
    <mergeCell ref="C4604:D4604"/>
    <mergeCell ref="C4605:D4605"/>
    <mergeCell ref="C4606:D4606"/>
    <mergeCell ref="A4599:H4599"/>
    <mergeCell ref="A4600:B4600"/>
    <mergeCell ref="C4600:D4600"/>
    <mergeCell ref="C4601:D4601"/>
    <mergeCell ref="C4602:D4602"/>
    <mergeCell ref="C4594:D4594"/>
    <mergeCell ref="C4595:D4595"/>
    <mergeCell ref="F4596:G4596"/>
    <mergeCell ref="F4597:G4597"/>
    <mergeCell ref="F4598:H4598"/>
    <mergeCell ref="A4590:B4590"/>
    <mergeCell ref="C4590:D4590"/>
    <mergeCell ref="C4591:D4591"/>
    <mergeCell ref="F4592:G4592"/>
    <mergeCell ref="A4593:B4593"/>
    <mergeCell ref="C4593:D4593"/>
    <mergeCell ref="C4585:D4585"/>
    <mergeCell ref="C4586:D4586"/>
    <mergeCell ref="C4587:D4587"/>
    <mergeCell ref="C4588:D4588"/>
    <mergeCell ref="F4589:G4589"/>
    <mergeCell ref="F4580:G4580"/>
    <mergeCell ref="F4581:G4581"/>
    <mergeCell ref="F4582:H4582"/>
    <mergeCell ref="A4583:H4583"/>
    <mergeCell ref="A4584:B4584"/>
    <mergeCell ref="C4584:D4584"/>
    <mergeCell ref="F4576:G4576"/>
    <mergeCell ref="A4577:B4577"/>
    <mergeCell ref="C4577:D4577"/>
    <mergeCell ref="C4578:D4578"/>
    <mergeCell ref="C4579:D4579"/>
    <mergeCell ref="C4572:D4572"/>
    <mergeCell ref="F4573:G4573"/>
    <mergeCell ref="A4574:B4574"/>
    <mergeCell ref="C4574:D4574"/>
    <mergeCell ref="C4575:D4575"/>
    <mergeCell ref="A4568:B4568"/>
    <mergeCell ref="C4568:D4568"/>
    <mergeCell ref="C4569:D4569"/>
    <mergeCell ref="C4570:D4570"/>
    <mergeCell ref="C4571:D4571"/>
    <mergeCell ref="C4563:D4563"/>
    <mergeCell ref="F4564:G4564"/>
    <mergeCell ref="F4565:G4565"/>
    <mergeCell ref="F4566:H4566"/>
    <mergeCell ref="A4567:H4567"/>
    <mergeCell ref="C4559:D4559"/>
    <mergeCell ref="F4560:G4560"/>
    <mergeCell ref="A4561:B4561"/>
    <mergeCell ref="C4561:D4561"/>
    <mergeCell ref="C4562:D4562"/>
    <mergeCell ref="A4555:B4555"/>
    <mergeCell ref="C4555:D4555"/>
    <mergeCell ref="C4556:D4556"/>
    <mergeCell ref="C4557:D4557"/>
    <mergeCell ref="C4558:D4558"/>
    <mergeCell ref="C4550:D4550"/>
    <mergeCell ref="F4551:G4551"/>
    <mergeCell ref="F4552:G4552"/>
    <mergeCell ref="F4553:H4553"/>
    <mergeCell ref="A4554:H4554"/>
    <mergeCell ref="C4546:D4546"/>
    <mergeCell ref="F4547:G4547"/>
    <mergeCell ref="A4548:B4548"/>
    <mergeCell ref="C4548:D4548"/>
    <mergeCell ref="C4549:D4549"/>
    <mergeCell ref="A4542:H4542"/>
    <mergeCell ref="A4543:B4543"/>
    <mergeCell ref="C4543:D4543"/>
    <mergeCell ref="C4544:D4544"/>
    <mergeCell ref="C4545:D4545"/>
    <mergeCell ref="C4537:D4537"/>
    <mergeCell ref="C4538:D4538"/>
    <mergeCell ref="F4539:G4539"/>
    <mergeCell ref="F4540:G4540"/>
    <mergeCell ref="F4541:H4541"/>
    <mergeCell ref="C4533:D4533"/>
    <mergeCell ref="C4534:D4534"/>
    <mergeCell ref="F4535:G4535"/>
    <mergeCell ref="A4536:B4536"/>
    <mergeCell ref="C4536:D4536"/>
    <mergeCell ref="F4529:H4529"/>
    <mergeCell ref="A4530:H4530"/>
    <mergeCell ref="A4531:B4531"/>
    <mergeCell ref="C4531:D4531"/>
    <mergeCell ref="C4532:D4532"/>
    <mergeCell ref="A4525:B4525"/>
    <mergeCell ref="C4525:D4525"/>
    <mergeCell ref="C4526:D4526"/>
    <mergeCell ref="F4527:G4527"/>
    <mergeCell ref="F4528:G4528"/>
    <mergeCell ref="C4520:D4520"/>
    <mergeCell ref="F4521:G4521"/>
    <mergeCell ref="F4522:G4522"/>
    <mergeCell ref="F4523:H4523"/>
    <mergeCell ref="A4524:H4524"/>
    <mergeCell ref="F4515:G4515"/>
    <mergeCell ref="F4516:G4516"/>
    <mergeCell ref="F4517:H4517"/>
    <mergeCell ref="A4518:H4518"/>
    <mergeCell ref="A4519:B4519"/>
    <mergeCell ref="C4519:D4519"/>
    <mergeCell ref="F4511:H4511"/>
    <mergeCell ref="A4512:H4512"/>
    <mergeCell ref="A4513:B4513"/>
    <mergeCell ref="C4513:D4513"/>
    <mergeCell ref="C4514:D4514"/>
    <mergeCell ref="A4507:B4507"/>
    <mergeCell ref="C4507:D4507"/>
    <mergeCell ref="C4508:D4508"/>
    <mergeCell ref="F4509:G4509"/>
    <mergeCell ref="F4510:G4510"/>
    <mergeCell ref="C4502:D4502"/>
    <mergeCell ref="F4503:G4503"/>
    <mergeCell ref="F4504:G4504"/>
    <mergeCell ref="F4505:H4505"/>
    <mergeCell ref="A4506:H4506"/>
    <mergeCell ref="A4498:B4498"/>
    <mergeCell ref="C4498:D4498"/>
    <mergeCell ref="C4499:D4499"/>
    <mergeCell ref="C4500:D4500"/>
    <mergeCell ref="C4501:D4501"/>
    <mergeCell ref="C4493:D4493"/>
    <mergeCell ref="F4494:G4494"/>
    <mergeCell ref="F4495:G4495"/>
    <mergeCell ref="F4496:H4496"/>
    <mergeCell ref="A4497:H4497"/>
    <mergeCell ref="F4489:H4489"/>
    <mergeCell ref="A4490:H4490"/>
    <mergeCell ref="A4491:B4491"/>
    <mergeCell ref="C4491:D4491"/>
    <mergeCell ref="C4492:D4492"/>
    <mergeCell ref="A4485:B4485"/>
    <mergeCell ref="C4485:D4485"/>
    <mergeCell ref="C4486:D4486"/>
    <mergeCell ref="F4487:G4487"/>
    <mergeCell ref="F4488:G4488"/>
    <mergeCell ref="C4480:D4480"/>
    <mergeCell ref="F4481:G4481"/>
    <mergeCell ref="F4482:G4482"/>
    <mergeCell ref="F4483:H4483"/>
    <mergeCell ref="A4484:H4484"/>
    <mergeCell ref="F4475:G4475"/>
    <mergeCell ref="F4476:G4476"/>
    <mergeCell ref="F4477:H4477"/>
    <mergeCell ref="A4478:H4478"/>
    <mergeCell ref="A4479:B4479"/>
    <mergeCell ref="C4479:D4479"/>
    <mergeCell ref="F4471:H4471"/>
    <mergeCell ref="A4472:H4472"/>
    <mergeCell ref="A4473:B4473"/>
    <mergeCell ref="C4473:D4473"/>
    <mergeCell ref="C4474:D4474"/>
    <mergeCell ref="A4467:B4467"/>
    <mergeCell ref="C4467:D4467"/>
    <mergeCell ref="C4468:D4468"/>
    <mergeCell ref="F4469:G4469"/>
    <mergeCell ref="F4470:G4470"/>
    <mergeCell ref="C4462:D4462"/>
    <mergeCell ref="F4463:G4463"/>
    <mergeCell ref="F4464:G4464"/>
    <mergeCell ref="F4465:H4465"/>
    <mergeCell ref="A4466:H4466"/>
    <mergeCell ref="A4458:B4458"/>
    <mergeCell ref="C4458:D4458"/>
    <mergeCell ref="C4459:D4459"/>
    <mergeCell ref="C4460:D4460"/>
    <mergeCell ref="C4461:D4461"/>
    <mergeCell ref="C4453:D4453"/>
    <mergeCell ref="F4454:G4454"/>
    <mergeCell ref="F4455:G4455"/>
    <mergeCell ref="F4456:H4456"/>
    <mergeCell ref="A4457:H4457"/>
    <mergeCell ref="F4449:H4449"/>
    <mergeCell ref="A4450:H4450"/>
    <mergeCell ref="A4451:B4451"/>
    <mergeCell ref="C4451:D4451"/>
    <mergeCell ref="C4452:D4452"/>
    <mergeCell ref="A4445:B4445"/>
    <mergeCell ref="C4445:D4445"/>
    <mergeCell ref="C4446:D4446"/>
    <mergeCell ref="F4447:G4447"/>
    <mergeCell ref="F4448:G4448"/>
    <mergeCell ref="A4441:B4441"/>
    <mergeCell ref="C4441:D4441"/>
    <mergeCell ref="C4442:D4442"/>
    <mergeCell ref="C4443:D4443"/>
    <mergeCell ref="F4444:G4444"/>
    <mergeCell ref="A4437:B4437"/>
    <mergeCell ref="C4437:D4437"/>
    <mergeCell ref="C4438:D4438"/>
    <mergeCell ref="C4439:D4439"/>
    <mergeCell ref="F4440:G4440"/>
    <mergeCell ref="C4432:D4432"/>
    <mergeCell ref="F4433:G4433"/>
    <mergeCell ref="F4434:G4434"/>
    <mergeCell ref="F4435:H4435"/>
    <mergeCell ref="A4436:H4436"/>
    <mergeCell ref="C4428:D4428"/>
    <mergeCell ref="C4429:D4429"/>
    <mergeCell ref="F4430:G4430"/>
    <mergeCell ref="A4431:B4431"/>
    <mergeCell ref="C4431:D4431"/>
    <mergeCell ref="F4424:G4424"/>
    <mergeCell ref="F4425:H4425"/>
    <mergeCell ref="A4426:H4426"/>
    <mergeCell ref="A4427:B4427"/>
    <mergeCell ref="C4427:D4427"/>
    <mergeCell ref="F4420:G4420"/>
    <mergeCell ref="A4421:B4421"/>
    <mergeCell ref="C4421:D4421"/>
    <mergeCell ref="C4422:D4422"/>
    <mergeCell ref="F4423:G4423"/>
    <mergeCell ref="A4416:H4416"/>
    <mergeCell ref="A4417:B4417"/>
    <mergeCell ref="C4417:D4417"/>
    <mergeCell ref="C4418:D4418"/>
    <mergeCell ref="C4419:D4419"/>
    <mergeCell ref="C4411:D4411"/>
    <mergeCell ref="C4412:D4412"/>
    <mergeCell ref="F4413:G4413"/>
    <mergeCell ref="F4414:G4414"/>
    <mergeCell ref="F4415:H4415"/>
    <mergeCell ref="A4407:B4407"/>
    <mergeCell ref="C4407:D4407"/>
    <mergeCell ref="C4408:D4408"/>
    <mergeCell ref="F4409:G4409"/>
    <mergeCell ref="A4410:B4410"/>
    <mergeCell ref="C4410:D4410"/>
    <mergeCell ref="C4402:D4402"/>
    <mergeCell ref="F4403:G4403"/>
    <mergeCell ref="F4404:G4404"/>
    <mergeCell ref="F4405:H4405"/>
    <mergeCell ref="A4406:H4406"/>
    <mergeCell ref="A4398:B4398"/>
    <mergeCell ref="C4398:D4398"/>
    <mergeCell ref="C4399:D4399"/>
    <mergeCell ref="F4400:G4400"/>
    <mergeCell ref="A4401:B4401"/>
    <mergeCell ref="C4401:D4401"/>
    <mergeCell ref="C4393:D4393"/>
    <mergeCell ref="F4394:G4394"/>
    <mergeCell ref="F4395:G4395"/>
    <mergeCell ref="F4396:H4396"/>
    <mergeCell ref="A4397:H4397"/>
    <mergeCell ref="C4389:D4389"/>
    <mergeCell ref="C4390:D4390"/>
    <mergeCell ref="F4391:G4391"/>
    <mergeCell ref="A4392:B4392"/>
    <mergeCell ref="C4392:D4392"/>
    <mergeCell ref="F4385:G4385"/>
    <mergeCell ref="F4386:H4386"/>
    <mergeCell ref="A4387:H4387"/>
    <mergeCell ref="A4388:B4388"/>
    <mergeCell ref="C4388:D4388"/>
    <mergeCell ref="F4381:G4381"/>
    <mergeCell ref="A4382:B4382"/>
    <mergeCell ref="C4382:D4382"/>
    <mergeCell ref="C4383:D4383"/>
    <mergeCell ref="F4384:G4384"/>
    <mergeCell ref="C4377:D4377"/>
    <mergeCell ref="F4378:G4378"/>
    <mergeCell ref="A4379:B4379"/>
    <mergeCell ref="C4379:D4379"/>
    <mergeCell ref="C4380:D4380"/>
    <mergeCell ref="C4372:D4372"/>
    <mergeCell ref="C4373:D4373"/>
    <mergeCell ref="C4374:D4374"/>
    <mergeCell ref="C4375:D4375"/>
    <mergeCell ref="C4376:D4376"/>
    <mergeCell ref="F4368:G4368"/>
    <mergeCell ref="F4369:H4369"/>
    <mergeCell ref="A4370:H4370"/>
    <mergeCell ref="A4371:B4371"/>
    <mergeCell ref="C4371:D4371"/>
    <mergeCell ref="A4364:B4364"/>
    <mergeCell ref="C4364:D4364"/>
    <mergeCell ref="C4365:D4365"/>
    <mergeCell ref="C4366:D4366"/>
    <mergeCell ref="F4367:G4367"/>
    <mergeCell ref="C4359:D4359"/>
    <mergeCell ref="C4360:D4360"/>
    <mergeCell ref="C4361:D4361"/>
    <mergeCell ref="C4362:D4362"/>
    <mergeCell ref="F4363:G4363"/>
    <mergeCell ref="C4354:D4354"/>
    <mergeCell ref="C4355:D4355"/>
    <mergeCell ref="C4356:D4356"/>
    <mergeCell ref="F4357:G4357"/>
    <mergeCell ref="A4358:B4358"/>
    <mergeCell ref="C4358:D4358"/>
    <mergeCell ref="C4350:D4350"/>
    <mergeCell ref="F4351:G4351"/>
    <mergeCell ref="A4352:B4352"/>
    <mergeCell ref="C4352:D4352"/>
    <mergeCell ref="C4353:D4353"/>
    <mergeCell ref="A4346:B4346"/>
    <mergeCell ref="C4346:D4346"/>
    <mergeCell ref="C4347:D4347"/>
    <mergeCell ref="C4348:D4348"/>
    <mergeCell ref="C4349:D4349"/>
    <mergeCell ref="C4341:D4341"/>
    <mergeCell ref="F4342:G4342"/>
    <mergeCell ref="F4343:G4343"/>
    <mergeCell ref="F4344:H4344"/>
    <mergeCell ref="A4345:H4345"/>
    <mergeCell ref="C4337:D4337"/>
    <mergeCell ref="F4338:G4338"/>
    <mergeCell ref="A4339:B4339"/>
    <mergeCell ref="C4339:D4339"/>
    <mergeCell ref="C4340:D4340"/>
    <mergeCell ref="A4333:B4333"/>
    <mergeCell ref="C4333:D4333"/>
    <mergeCell ref="C4334:D4334"/>
    <mergeCell ref="C4335:D4335"/>
    <mergeCell ref="C4336:D4336"/>
    <mergeCell ref="C4328:D4328"/>
    <mergeCell ref="C4329:D4329"/>
    <mergeCell ref="C4330:D4330"/>
    <mergeCell ref="C4331:D4331"/>
    <mergeCell ref="F4332:G4332"/>
    <mergeCell ref="C4324:D4324"/>
    <mergeCell ref="C4325:D4325"/>
    <mergeCell ref="F4326:G4326"/>
    <mergeCell ref="A4327:B4327"/>
    <mergeCell ref="C4327:D4327"/>
    <mergeCell ref="A4320:H4320"/>
    <mergeCell ref="A4321:B4321"/>
    <mergeCell ref="C4321:D4321"/>
    <mergeCell ref="C4322:D4322"/>
    <mergeCell ref="C4323:D4323"/>
    <mergeCell ref="C4315:D4315"/>
    <mergeCell ref="C4316:D4316"/>
    <mergeCell ref="F4317:G4317"/>
    <mergeCell ref="F4318:G4318"/>
    <mergeCell ref="F4319:H4319"/>
    <mergeCell ref="C4311:D4311"/>
    <mergeCell ref="C4312:D4312"/>
    <mergeCell ref="F4313:G4313"/>
    <mergeCell ref="A4314:B4314"/>
    <mergeCell ref="C4314:D4314"/>
    <mergeCell ref="F4307:G4307"/>
    <mergeCell ref="A4308:B4308"/>
    <mergeCell ref="C4308:D4308"/>
    <mergeCell ref="C4309:D4309"/>
    <mergeCell ref="C4310:D4310"/>
    <mergeCell ref="C4302:D4302"/>
    <mergeCell ref="C4303:D4303"/>
    <mergeCell ref="C4304:D4304"/>
    <mergeCell ref="C4305:D4305"/>
    <mergeCell ref="C4306:D4306"/>
    <mergeCell ref="C4298:D4298"/>
    <mergeCell ref="C4299:D4299"/>
    <mergeCell ref="F4300:G4300"/>
    <mergeCell ref="A4301:B4301"/>
    <mergeCell ref="C4301:D4301"/>
    <mergeCell ref="A4294:H4294"/>
    <mergeCell ref="A4295:B4295"/>
    <mergeCell ref="C4295:D4295"/>
    <mergeCell ref="C4296:D4296"/>
    <mergeCell ref="C4297:D4297"/>
    <mergeCell ref="C4289:D4289"/>
    <mergeCell ref="C4290:D4290"/>
    <mergeCell ref="F4291:G4291"/>
    <mergeCell ref="F4292:G4292"/>
    <mergeCell ref="F4293:H4293"/>
    <mergeCell ref="C4284:D4284"/>
    <mergeCell ref="C4285:D4285"/>
    <mergeCell ref="C4286:D4286"/>
    <mergeCell ref="F4287:G4287"/>
    <mergeCell ref="A4288:B4288"/>
    <mergeCell ref="C4288:D4288"/>
    <mergeCell ref="C4280:D4280"/>
    <mergeCell ref="F4281:G4281"/>
    <mergeCell ref="A4282:B4282"/>
    <mergeCell ref="C4282:D4282"/>
    <mergeCell ref="C4283:D4283"/>
    <mergeCell ref="C4275:D4275"/>
    <mergeCell ref="C4276:D4276"/>
    <mergeCell ref="C4277:D4277"/>
    <mergeCell ref="C4278:D4278"/>
    <mergeCell ref="C4279:D4279"/>
    <mergeCell ref="C4270:D4270"/>
    <mergeCell ref="C4271:D4271"/>
    <mergeCell ref="C4272:D4272"/>
    <mergeCell ref="F4273:G4273"/>
    <mergeCell ref="A4274:B4274"/>
    <mergeCell ref="C4274:D4274"/>
    <mergeCell ref="F4266:H4266"/>
    <mergeCell ref="A4267:H4267"/>
    <mergeCell ref="A4268:B4268"/>
    <mergeCell ref="C4268:D4268"/>
    <mergeCell ref="C4269:D4269"/>
    <mergeCell ref="A4262:B4262"/>
    <mergeCell ref="C4262:D4262"/>
    <mergeCell ref="C4263:D4263"/>
    <mergeCell ref="F4264:G4264"/>
    <mergeCell ref="F4265:G4265"/>
    <mergeCell ref="C4257:D4257"/>
    <mergeCell ref="C4258:D4258"/>
    <mergeCell ref="C4259:D4259"/>
    <mergeCell ref="C4260:D4260"/>
    <mergeCell ref="F4261:G4261"/>
    <mergeCell ref="C4253:D4253"/>
    <mergeCell ref="C4254:D4254"/>
    <mergeCell ref="F4255:G4255"/>
    <mergeCell ref="A4256:B4256"/>
    <mergeCell ref="C4256:D4256"/>
    <mergeCell ref="A4249:B4249"/>
    <mergeCell ref="C4249:D4249"/>
    <mergeCell ref="C4250:D4250"/>
    <mergeCell ref="C4251:D4251"/>
    <mergeCell ref="C4252:D4252"/>
    <mergeCell ref="C4244:D4244"/>
    <mergeCell ref="C4245:D4245"/>
    <mergeCell ref="C4246:D4246"/>
    <mergeCell ref="C4247:D4247"/>
    <mergeCell ref="F4248:G4248"/>
    <mergeCell ref="F4240:G4240"/>
    <mergeCell ref="F4241:H4241"/>
    <mergeCell ref="A4242:H4242"/>
    <mergeCell ref="A4243:B4243"/>
    <mergeCell ref="C4243:D4243"/>
    <mergeCell ref="A4236:B4236"/>
    <mergeCell ref="C4236:D4236"/>
    <mergeCell ref="C4237:D4237"/>
    <mergeCell ref="C4238:D4238"/>
    <mergeCell ref="F4239:G4239"/>
    <mergeCell ref="C4231:D4231"/>
    <mergeCell ref="C4232:D4232"/>
    <mergeCell ref="C4233:D4233"/>
    <mergeCell ref="C4234:D4234"/>
    <mergeCell ref="F4235:G4235"/>
    <mergeCell ref="C4226:D4226"/>
    <mergeCell ref="C4227:D4227"/>
    <mergeCell ref="C4228:D4228"/>
    <mergeCell ref="F4229:G4229"/>
    <mergeCell ref="A4230:B4230"/>
    <mergeCell ref="C4230:D4230"/>
    <mergeCell ref="C4221:D4221"/>
    <mergeCell ref="C4222:D4222"/>
    <mergeCell ref="C4223:D4223"/>
    <mergeCell ref="C4224:D4224"/>
    <mergeCell ref="C4225:D4225"/>
    <mergeCell ref="C4216:D4216"/>
    <mergeCell ref="C4217:D4217"/>
    <mergeCell ref="C4218:D4218"/>
    <mergeCell ref="F4219:G4219"/>
    <mergeCell ref="A4220:B4220"/>
    <mergeCell ref="C4220:D4220"/>
    <mergeCell ref="F4212:H4212"/>
    <mergeCell ref="A4213:H4213"/>
    <mergeCell ref="A4214:B4214"/>
    <mergeCell ref="C4214:D4214"/>
    <mergeCell ref="C4215:D4215"/>
    <mergeCell ref="A4208:B4208"/>
    <mergeCell ref="C4208:D4208"/>
    <mergeCell ref="C4209:D4209"/>
    <mergeCell ref="F4210:G4210"/>
    <mergeCell ref="F4211:G4211"/>
    <mergeCell ref="F4204:G4204"/>
    <mergeCell ref="A4205:B4205"/>
    <mergeCell ref="C4205:D4205"/>
    <mergeCell ref="C4206:D4206"/>
    <mergeCell ref="F4207:G4207"/>
    <mergeCell ref="C4199:D4199"/>
    <mergeCell ref="C4200:D4200"/>
    <mergeCell ref="C4201:D4201"/>
    <mergeCell ref="C4202:D4202"/>
    <mergeCell ref="C4203:D4203"/>
    <mergeCell ref="F4195:H4195"/>
    <mergeCell ref="A4196:H4196"/>
    <mergeCell ref="A4197:B4197"/>
    <mergeCell ref="C4197:D4197"/>
    <mergeCell ref="C4198:D4198"/>
    <mergeCell ref="A4191:B4191"/>
    <mergeCell ref="C4191:D4191"/>
    <mergeCell ref="C4192:D4192"/>
    <mergeCell ref="F4193:G4193"/>
    <mergeCell ref="F4194:G4194"/>
    <mergeCell ref="A4187:B4187"/>
    <mergeCell ref="C4187:D4187"/>
    <mergeCell ref="C4188:D4188"/>
    <mergeCell ref="C4189:D4189"/>
    <mergeCell ref="F4190:G4190"/>
    <mergeCell ref="C4182:D4182"/>
    <mergeCell ref="C4183:D4183"/>
    <mergeCell ref="C4184:D4184"/>
    <mergeCell ref="C4185:D4185"/>
    <mergeCell ref="F4186:G4186"/>
    <mergeCell ref="C4178:D4178"/>
    <mergeCell ref="C4179:D4179"/>
    <mergeCell ref="F4180:G4180"/>
    <mergeCell ref="A4181:B4181"/>
    <mergeCell ref="C4181:D4181"/>
    <mergeCell ref="F4173:G4173"/>
    <mergeCell ref="F4174:G4174"/>
    <mergeCell ref="F4175:H4175"/>
    <mergeCell ref="A4176:H4176"/>
    <mergeCell ref="A4177:B4177"/>
    <mergeCell ref="C4177:D4177"/>
    <mergeCell ref="C4169:D4169"/>
    <mergeCell ref="F4170:G4170"/>
    <mergeCell ref="A4171:B4171"/>
    <mergeCell ref="C4171:D4171"/>
    <mergeCell ref="C4172:D4172"/>
    <mergeCell ref="C4165:D4165"/>
    <mergeCell ref="F4166:G4166"/>
    <mergeCell ref="A4167:B4167"/>
    <mergeCell ref="C4167:D4167"/>
    <mergeCell ref="C4168:D4168"/>
    <mergeCell ref="A4161:B4161"/>
    <mergeCell ref="C4161:D4161"/>
    <mergeCell ref="C4162:D4162"/>
    <mergeCell ref="C4163:D4163"/>
    <mergeCell ref="C4164:D4164"/>
    <mergeCell ref="A4157:B4157"/>
    <mergeCell ref="C4157:D4157"/>
    <mergeCell ref="C4158:D4158"/>
    <mergeCell ref="C4159:D4159"/>
    <mergeCell ref="F4160:G4160"/>
    <mergeCell ref="C4152:D4152"/>
    <mergeCell ref="F4153:G4153"/>
    <mergeCell ref="F4154:G4154"/>
    <mergeCell ref="F4155:H4155"/>
    <mergeCell ref="A4156:H4156"/>
    <mergeCell ref="C4148:D4148"/>
    <mergeCell ref="C4149:D4149"/>
    <mergeCell ref="F4150:G4150"/>
    <mergeCell ref="A4151:B4151"/>
    <mergeCell ref="C4151:D4151"/>
    <mergeCell ref="C4143:D4143"/>
    <mergeCell ref="C4144:D4144"/>
    <mergeCell ref="C4145:D4145"/>
    <mergeCell ref="F4146:G4146"/>
    <mergeCell ref="A4147:B4147"/>
    <mergeCell ref="C4147:D4147"/>
    <mergeCell ref="C4139:D4139"/>
    <mergeCell ref="F4140:G4140"/>
    <mergeCell ref="A4141:B4141"/>
    <mergeCell ref="C4141:D4141"/>
    <mergeCell ref="C4142:D4142"/>
    <mergeCell ref="F4135:H4135"/>
    <mergeCell ref="A4136:H4136"/>
    <mergeCell ref="A4137:B4137"/>
    <mergeCell ref="C4137:D4137"/>
    <mergeCell ref="C4138:D4138"/>
    <mergeCell ref="A4131:B4131"/>
    <mergeCell ref="C4131:D4131"/>
    <mergeCell ref="C4132:D4132"/>
    <mergeCell ref="F4133:G4133"/>
    <mergeCell ref="F4134:G4134"/>
    <mergeCell ref="A4127:B4127"/>
    <mergeCell ref="C4127:D4127"/>
    <mergeCell ref="C4128:D4128"/>
    <mergeCell ref="C4129:D4129"/>
    <mergeCell ref="F4130:G4130"/>
    <mergeCell ref="C4122:D4122"/>
    <mergeCell ref="C4123:D4123"/>
    <mergeCell ref="C4124:D4124"/>
    <mergeCell ref="C4125:D4125"/>
    <mergeCell ref="F4126:G4126"/>
    <mergeCell ref="C4118:D4118"/>
    <mergeCell ref="C4119:D4119"/>
    <mergeCell ref="F4120:G4120"/>
    <mergeCell ref="A4121:B4121"/>
    <mergeCell ref="C4121:D4121"/>
    <mergeCell ref="F4114:G4114"/>
    <mergeCell ref="F4115:H4115"/>
    <mergeCell ref="A4116:H4116"/>
    <mergeCell ref="A4117:B4117"/>
    <mergeCell ref="C4117:D4117"/>
    <mergeCell ref="F4110:G4110"/>
    <mergeCell ref="A4111:B4111"/>
    <mergeCell ref="C4111:D4111"/>
    <mergeCell ref="C4112:D4112"/>
    <mergeCell ref="F4113:G4113"/>
    <mergeCell ref="C4106:D4106"/>
    <mergeCell ref="F4107:G4107"/>
    <mergeCell ref="A4108:B4108"/>
    <mergeCell ref="C4108:D4108"/>
    <mergeCell ref="C4109:D4109"/>
    <mergeCell ref="C4101:D4101"/>
    <mergeCell ref="C4102:D4102"/>
    <mergeCell ref="C4103:D4103"/>
    <mergeCell ref="C4104:D4104"/>
    <mergeCell ref="C4105:D4105"/>
    <mergeCell ref="F4097:G4097"/>
    <mergeCell ref="F4098:H4098"/>
    <mergeCell ref="A4099:H4099"/>
    <mergeCell ref="A4100:B4100"/>
    <mergeCell ref="C4100:D4100"/>
    <mergeCell ref="F4093:G4093"/>
    <mergeCell ref="A4094:B4094"/>
    <mergeCell ref="C4094:D4094"/>
    <mergeCell ref="C4095:D4095"/>
    <mergeCell ref="F4096:G4096"/>
    <mergeCell ref="C4089:D4089"/>
    <mergeCell ref="F4090:G4090"/>
    <mergeCell ref="A4091:B4091"/>
    <mergeCell ref="C4091:D4091"/>
    <mergeCell ref="C4092:D4092"/>
    <mergeCell ref="C4084:D4084"/>
    <mergeCell ref="C4085:D4085"/>
    <mergeCell ref="C4086:D4086"/>
    <mergeCell ref="C4087:D4087"/>
    <mergeCell ref="C4088:D4088"/>
    <mergeCell ref="F4080:G4080"/>
    <mergeCell ref="F4081:H4081"/>
    <mergeCell ref="A4082:H4082"/>
    <mergeCell ref="A4083:B4083"/>
    <mergeCell ref="C4083:D4083"/>
    <mergeCell ref="F4076:G4076"/>
    <mergeCell ref="A4077:B4077"/>
    <mergeCell ref="C4077:D4077"/>
    <mergeCell ref="C4078:D4078"/>
    <mergeCell ref="F4079:G4079"/>
    <mergeCell ref="C4072:D4072"/>
    <mergeCell ref="F4073:G4073"/>
    <mergeCell ref="A4074:B4074"/>
    <mergeCell ref="C4074:D4074"/>
    <mergeCell ref="C4075:D4075"/>
    <mergeCell ref="C4067:D4067"/>
    <mergeCell ref="C4068:D4068"/>
    <mergeCell ref="C4069:D4069"/>
    <mergeCell ref="C4070:D4070"/>
    <mergeCell ref="C4071:D4071"/>
    <mergeCell ref="F4063:G4063"/>
    <mergeCell ref="F4064:H4064"/>
    <mergeCell ref="A4065:H4065"/>
    <mergeCell ref="A4066:B4066"/>
    <mergeCell ref="C4066:D4066"/>
    <mergeCell ref="F4059:G4059"/>
    <mergeCell ref="A4060:B4060"/>
    <mergeCell ref="C4060:D4060"/>
    <mergeCell ref="C4061:D4061"/>
    <mergeCell ref="F4062:G4062"/>
    <mergeCell ref="C4055:D4055"/>
    <mergeCell ref="F4056:G4056"/>
    <mergeCell ref="A4057:B4057"/>
    <mergeCell ref="C4057:D4057"/>
    <mergeCell ref="C4058:D4058"/>
    <mergeCell ref="C4050:D4050"/>
    <mergeCell ref="C4051:D4051"/>
    <mergeCell ref="C4052:D4052"/>
    <mergeCell ref="C4053:D4053"/>
    <mergeCell ref="C4054:D4054"/>
    <mergeCell ref="F4046:G4046"/>
    <mergeCell ref="F4047:H4047"/>
    <mergeCell ref="A4048:H4048"/>
    <mergeCell ref="A4049:B4049"/>
    <mergeCell ref="C4049:D4049"/>
    <mergeCell ref="F4042:G4042"/>
    <mergeCell ref="A4043:B4043"/>
    <mergeCell ref="C4043:D4043"/>
    <mergeCell ref="C4044:D4044"/>
    <mergeCell ref="F4045:G4045"/>
    <mergeCell ref="C4038:D4038"/>
    <mergeCell ref="F4039:G4039"/>
    <mergeCell ref="A4040:B4040"/>
    <mergeCell ref="C4040:D4040"/>
    <mergeCell ref="C4041:D4041"/>
    <mergeCell ref="C4033:D4033"/>
    <mergeCell ref="C4034:D4034"/>
    <mergeCell ref="C4035:D4035"/>
    <mergeCell ref="C4036:D4036"/>
    <mergeCell ref="C4037:D4037"/>
    <mergeCell ref="F4029:G4029"/>
    <mergeCell ref="F4030:H4030"/>
    <mergeCell ref="A4031:H4031"/>
    <mergeCell ref="A4032:B4032"/>
    <mergeCell ref="C4032:D4032"/>
    <mergeCell ref="F4025:G4025"/>
    <mergeCell ref="A4026:B4026"/>
    <mergeCell ref="C4026:D4026"/>
    <mergeCell ref="C4027:D4027"/>
    <mergeCell ref="F4028:G4028"/>
    <mergeCell ref="C4021:D4021"/>
    <mergeCell ref="F4022:G4022"/>
    <mergeCell ref="A4023:B4023"/>
    <mergeCell ref="C4023:D4023"/>
    <mergeCell ref="C4024:D4024"/>
    <mergeCell ref="C4016:D4016"/>
    <mergeCell ref="C4017:D4017"/>
    <mergeCell ref="C4018:D4018"/>
    <mergeCell ref="C4019:D4019"/>
    <mergeCell ref="C4020:D4020"/>
    <mergeCell ref="F4012:G4012"/>
    <mergeCell ref="F4013:H4013"/>
    <mergeCell ref="A4014:H4014"/>
    <mergeCell ref="A4015:B4015"/>
    <mergeCell ref="C4015:D4015"/>
    <mergeCell ref="F4008:G4008"/>
    <mergeCell ref="A4009:B4009"/>
    <mergeCell ref="C4009:D4009"/>
    <mergeCell ref="C4010:D4010"/>
    <mergeCell ref="F4011:G4011"/>
    <mergeCell ref="C4004:D4004"/>
    <mergeCell ref="F4005:G4005"/>
    <mergeCell ref="A4006:B4006"/>
    <mergeCell ref="C4006:D4006"/>
    <mergeCell ref="C4007:D4007"/>
    <mergeCell ref="C3999:D3999"/>
    <mergeCell ref="C4000:D4000"/>
    <mergeCell ref="C4001:D4001"/>
    <mergeCell ref="C4002:D4002"/>
    <mergeCell ref="C4003:D4003"/>
    <mergeCell ref="F3995:G3995"/>
    <mergeCell ref="F3996:H3996"/>
    <mergeCell ref="A3997:H3997"/>
    <mergeCell ref="A3998:B3998"/>
    <mergeCell ref="C3998:D3998"/>
    <mergeCell ref="F3991:G3991"/>
    <mergeCell ref="A3992:B3992"/>
    <mergeCell ref="C3992:D3992"/>
    <mergeCell ref="C3993:D3993"/>
    <mergeCell ref="F3994:G3994"/>
    <mergeCell ref="C3987:D3987"/>
    <mergeCell ref="F3988:G3988"/>
    <mergeCell ref="A3989:B3989"/>
    <mergeCell ref="C3989:D3989"/>
    <mergeCell ref="C3990:D3990"/>
    <mergeCell ref="C3982:D3982"/>
    <mergeCell ref="C3983:D3983"/>
    <mergeCell ref="C3984:D3984"/>
    <mergeCell ref="C3985:D3985"/>
    <mergeCell ref="C3986:D3986"/>
    <mergeCell ref="F3978:G3978"/>
    <mergeCell ref="F3979:H3979"/>
    <mergeCell ref="A3980:H3980"/>
    <mergeCell ref="A3981:B3981"/>
    <mergeCell ref="C3981:D3981"/>
    <mergeCell ref="F3974:G3974"/>
    <mergeCell ref="A3975:B3975"/>
    <mergeCell ref="C3975:D3975"/>
    <mergeCell ref="C3976:D3976"/>
    <mergeCell ref="F3977:G3977"/>
    <mergeCell ref="C3970:D3970"/>
    <mergeCell ref="F3971:G3971"/>
    <mergeCell ref="A3972:B3972"/>
    <mergeCell ref="C3972:D3972"/>
    <mergeCell ref="C3973:D3973"/>
    <mergeCell ref="C3965:D3965"/>
    <mergeCell ref="C3966:D3966"/>
    <mergeCell ref="C3967:D3967"/>
    <mergeCell ref="C3968:D3968"/>
    <mergeCell ref="C3969:D3969"/>
    <mergeCell ref="F3961:G3961"/>
    <mergeCell ref="F3962:H3962"/>
    <mergeCell ref="A3963:H3963"/>
    <mergeCell ref="A3964:B3964"/>
    <mergeCell ref="C3964:D3964"/>
    <mergeCell ref="F3957:G3957"/>
    <mergeCell ref="A3958:B3958"/>
    <mergeCell ref="C3958:D3958"/>
    <mergeCell ref="C3959:D3959"/>
    <mergeCell ref="F3960:G3960"/>
    <mergeCell ref="C3953:D3953"/>
    <mergeCell ref="F3954:G3954"/>
    <mergeCell ref="A3955:B3955"/>
    <mergeCell ref="C3955:D3955"/>
    <mergeCell ref="C3956:D3956"/>
    <mergeCell ref="C3948:D3948"/>
    <mergeCell ref="C3949:D3949"/>
    <mergeCell ref="C3950:D3950"/>
    <mergeCell ref="C3951:D3951"/>
    <mergeCell ref="C3952:D3952"/>
    <mergeCell ref="F3943:G3943"/>
    <mergeCell ref="F3944:G3944"/>
    <mergeCell ref="F3945:H3945"/>
    <mergeCell ref="A3946:H3946"/>
    <mergeCell ref="A3947:B3947"/>
    <mergeCell ref="C3947:D3947"/>
    <mergeCell ref="C3939:D3939"/>
    <mergeCell ref="F3940:G3940"/>
    <mergeCell ref="A3941:B3941"/>
    <mergeCell ref="C3941:D3941"/>
    <mergeCell ref="C3942:D3942"/>
    <mergeCell ref="C3934:D3934"/>
    <mergeCell ref="C3935:D3935"/>
    <mergeCell ref="C3936:D3936"/>
    <mergeCell ref="F3937:G3937"/>
    <mergeCell ref="A3938:B3938"/>
    <mergeCell ref="C3938:D3938"/>
    <mergeCell ref="A3930:B3930"/>
    <mergeCell ref="C3930:D3930"/>
    <mergeCell ref="C3931:D3931"/>
    <mergeCell ref="C3932:D3932"/>
    <mergeCell ref="C3933:D3933"/>
    <mergeCell ref="C3925:D3925"/>
    <mergeCell ref="F3926:G3926"/>
    <mergeCell ref="F3927:G3927"/>
    <mergeCell ref="F3928:H3928"/>
    <mergeCell ref="A3929:H3929"/>
    <mergeCell ref="F3921:G3921"/>
    <mergeCell ref="F3922:H3922"/>
    <mergeCell ref="A3923:H3923"/>
    <mergeCell ref="A3924:B3924"/>
    <mergeCell ref="C3924:D3924"/>
    <mergeCell ref="A3917:H3917"/>
    <mergeCell ref="A3918:B3918"/>
    <mergeCell ref="C3918:D3918"/>
    <mergeCell ref="C3919:D3919"/>
    <mergeCell ref="F3920:G3920"/>
    <mergeCell ref="C3912:D3912"/>
    <mergeCell ref="C3913:D3913"/>
    <mergeCell ref="F3914:G3914"/>
    <mergeCell ref="F3915:G3915"/>
    <mergeCell ref="F3916:H3916"/>
    <mergeCell ref="F3907:G3907"/>
    <mergeCell ref="F3908:G3908"/>
    <mergeCell ref="F3909:H3909"/>
    <mergeCell ref="A3910:H3910"/>
    <mergeCell ref="A3911:B3911"/>
    <mergeCell ref="C3911:D3911"/>
    <mergeCell ref="A3903:H3903"/>
    <mergeCell ref="A3904:B3904"/>
    <mergeCell ref="C3904:D3904"/>
    <mergeCell ref="C3905:D3905"/>
    <mergeCell ref="C3906:D3906"/>
    <mergeCell ref="C3898:D3898"/>
    <mergeCell ref="C3899:D3899"/>
    <mergeCell ref="F3900:G3900"/>
    <mergeCell ref="F3901:G3901"/>
    <mergeCell ref="F3902:H3902"/>
    <mergeCell ref="F3894:G3894"/>
    <mergeCell ref="F3895:H3895"/>
    <mergeCell ref="A3896:H3896"/>
    <mergeCell ref="A3897:B3897"/>
    <mergeCell ref="C3897:D3897"/>
    <mergeCell ref="C3889:D3889"/>
    <mergeCell ref="C3890:D3890"/>
    <mergeCell ref="C3891:D3891"/>
    <mergeCell ref="C3892:D3892"/>
    <mergeCell ref="F3893:G3893"/>
    <mergeCell ref="A3885:B3885"/>
    <mergeCell ref="C3885:D3885"/>
    <mergeCell ref="C3886:D3886"/>
    <mergeCell ref="F3887:G3887"/>
    <mergeCell ref="A3888:B3888"/>
    <mergeCell ref="C3888:D3888"/>
    <mergeCell ref="C3880:D3880"/>
    <mergeCell ref="F3881:G3881"/>
    <mergeCell ref="F3882:G3882"/>
    <mergeCell ref="F3883:H3883"/>
    <mergeCell ref="A3884:H3884"/>
    <mergeCell ref="C3876:D3876"/>
    <mergeCell ref="F3877:G3877"/>
    <mergeCell ref="A3878:B3878"/>
    <mergeCell ref="C3878:D3878"/>
    <mergeCell ref="C3879:D3879"/>
    <mergeCell ref="F3871:G3871"/>
    <mergeCell ref="F3872:G3872"/>
    <mergeCell ref="F3873:H3873"/>
    <mergeCell ref="A3874:H3874"/>
    <mergeCell ref="A3875:B3875"/>
    <mergeCell ref="C3875:D3875"/>
    <mergeCell ref="F3867:H3867"/>
    <mergeCell ref="A3868:H3868"/>
    <mergeCell ref="A3869:B3869"/>
    <mergeCell ref="C3869:D3869"/>
    <mergeCell ref="C3870:D3870"/>
    <mergeCell ref="A3863:B3863"/>
    <mergeCell ref="C3863:D3863"/>
    <mergeCell ref="C3864:D3864"/>
    <mergeCell ref="F3865:G3865"/>
    <mergeCell ref="F3866:G3866"/>
    <mergeCell ref="C3858:D3858"/>
    <mergeCell ref="F3859:G3859"/>
    <mergeCell ref="F3860:G3860"/>
    <mergeCell ref="F3861:H3861"/>
    <mergeCell ref="A3862:H3862"/>
    <mergeCell ref="F3853:G3853"/>
    <mergeCell ref="F3854:G3854"/>
    <mergeCell ref="F3855:H3855"/>
    <mergeCell ref="A3856:H3856"/>
    <mergeCell ref="A3857:B3857"/>
    <mergeCell ref="C3857:D3857"/>
    <mergeCell ref="F3849:H3849"/>
    <mergeCell ref="A3850:H3850"/>
    <mergeCell ref="A3851:B3851"/>
    <mergeCell ref="C3851:D3851"/>
    <mergeCell ref="C3852:D3852"/>
    <mergeCell ref="C3844:D3844"/>
    <mergeCell ref="C3845:D3845"/>
    <mergeCell ref="C3846:D3846"/>
    <mergeCell ref="F3847:G3847"/>
    <mergeCell ref="F3848:G3848"/>
    <mergeCell ref="C3840:D3840"/>
    <mergeCell ref="F3841:G3841"/>
    <mergeCell ref="A3842:B3842"/>
    <mergeCell ref="C3842:D3842"/>
    <mergeCell ref="C3843:D3843"/>
    <mergeCell ref="F3835:G3835"/>
    <mergeCell ref="F3836:G3836"/>
    <mergeCell ref="F3837:H3837"/>
    <mergeCell ref="A3838:H3838"/>
    <mergeCell ref="A3839:B3839"/>
    <mergeCell ref="C3839:D3839"/>
    <mergeCell ref="F3831:G3831"/>
    <mergeCell ref="A3832:B3832"/>
    <mergeCell ref="C3832:D3832"/>
    <mergeCell ref="C3833:D3833"/>
    <mergeCell ref="C3834:D3834"/>
    <mergeCell ref="F3827:H3827"/>
    <mergeCell ref="A3828:H3828"/>
    <mergeCell ref="A3829:B3829"/>
    <mergeCell ref="C3829:D3829"/>
    <mergeCell ref="C3830:D3830"/>
    <mergeCell ref="A3823:B3823"/>
    <mergeCell ref="C3823:D3823"/>
    <mergeCell ref="C3824:D3824"/>
    <mergeCell ref="F3825:G3825"/>
    <mergeCell ref="F3826:G3826"/>
    <mergeCell ref="F3819:G3819"/>
    <mergeCell ref="A3820:B3820"/>
    <mergeCell ref="C3820:D3820"/>
    <mergeCell ref="C3821:D3821"/>
    <mergeCell ref="F3822:G3822"/>
    <mergeCell ref="C3814:D3814"/>
    <mergeCell ref="C3815:D3815"/>
    <mergeCell ref="C3816:D3816"/>
    <mergeCell ref="C3817:D3817"/>
    <mergeCell ref="C3818:D3818"/>
    <mergeCell ref="F3810:H3810"/>
    <mergeCell ref="A3811:H3811"/>
    <mergeCell ref="A3812:B3812"/>
    <mergeCell ref="C3812:D3812"/>
    <mergeCell ref="C3813:D3813"/>
    <mergeCell ref="A3806:B3806"/>
    <mergeCell ref="C3806:D3806"/>
    <mergeCell ref="C3807:D3807"/>
    <mergeCell ref="F3808:G3808"/>
    <mergeCell ref="F3809:G3809"/>
    <mergeCell ref="F3802:G3802"/>
    <mergeCell ref="A3803:B3803"/>
    <mergeCell ref="C3803:D3803"/>
    <mergeCell ref="C3804:D3804"/>
    <mergeCell ref="F3805:G3805"/>
    <mergeCell ref="C3797:D3797"/>
    <mergeCell ref="C3798:D3798"/>
    <mergeCell ref="C3799:D3799"/>
    <mergeCell ref="C3800:D3800"/>
    <mergeCell ref="C3801:D3801"/>
    <mergeCell ref="F3793:H3793"/>
    <mergeCell ref="A3794:H3794"/>
    <mergeCell ref="A3795:B3795"/>
    <mergeCell ref="C3795:D3795"/>
    <mergeCell ref="C3796:D3796"/>
    <mergeCell ref="A3789:B3789"/>
    <mergeCell ref="C3789:D3789"/>
    <mergeCell ref="C3790:D3790"/>
    <mergeCell ref="F3791:G3791"/>
    <mergeCell ref="F3792:G3792"/>
    <mergeCell ref="F3785:G3785"/>
    <mergeCell ref="A3786:B3786"/>
    <mergeCell ref="C3786:D3786"/>
    <mergeCell ref="C3787:D3787"/>
    <mergeCell ref="F3788:G3788"/>
    <mergeCell ref="C3780:D3780"/>
    <mergeCell ref="C3781:D3781"/>
    <mergeCell ref="C3782:D3782"/>
    <mergeCell ref="C3783:D3783"/>
    <mergeCell ref="C3784:D3784"/>
    <mergeCell ref="F3776:H3776"/>
    <mergeCell ref="A3777:H3777"/>
    <mergeCell ref="A3778:B3778"/>
    <mergeCell ref="C3778:D3778"/>
    <mergeCell ref="C3779:D3779"/>
    <mergeCell ref="A3772:B3772"/>
    <mergeCell ref="C3772:D3772"/>
    <mergeCell ref="C3773:D3773"/>
    <mergeCell ref="F3774:G3774"/>
    <mergeCell ref="F3775:G3775"/>
    <mergeCell ref="C3767:D3767"/>
    <mergeCell ref="F3768:G3768"/>
    <mergeCell ref="F3769:G3769"/>
    <mergeCell ref="F3770:H3770"/>
    <mergeCell ref="A3771:H3771"/>
    <mergeCell ref="F3762:G3762"/>
    <mergeCell ref="F3763:G3763"/>
    <mergeCell ref="F3764:H3764"/>
    <mergeCell ref="A3765:H3765"/>
    <mergeCell ref="A3766:B3766"/>
    <mergeCell ref="C3766:D3766"/>
    <mergeCell ref="F3758:H3758"/>
    <mergeCell ref="A3759:H3759"/>
    <mergeCell ref="A3760:B3760"/>
    <mergeCell ref="C3760:D3760"/>
    <mergeCell ref="C3761:D3761"/>
    <mergeCell ref="A3754:B3754"/>
    <mergeCell ref="C3754:D3754"/>
    <mergeCell ref="C3755:D3755"/>
    <mergeCell ref="F3756:G3756"/>
    <mergeCell ref="F3757:G3757"/>
    <mergeCell ref="C3749:D3749"/>
    <mergeCell ref="F3750:G3750"/>
    <mergeCell ref="F3751:G3751"/>
    <mergeCell ref="F3752:H3752"/>
    <mergeCell ref="A3753:H3753"/>
    <mergeCell ref="A3745:B3745"/>
    <mergeCell ref="C3745:D3745"/>
    <mergeCell ref="C3746:D3746"/>
    <mergeCell ref="C3747:D3747"/>
    <mergeCell ref="C3748:D3748"/>
    <mergeCell ref="A3741:H3741"/>
    <mergeCell ref="A3742:B3742"/>
    <mergeCell ref="C3742:D3742"/>
    <mergeCell ref="C3743:D3743"/>
    <mergeCell ref="F3744:G3744"/>
    <mergeCell ref="C3736:D3736"/>
    <mergeCell ref="C3737:D3737"/>
    <mergeCell ref="F3738:G3738"/>
    <mergeCell ref="F3739:G3739"/>
    <mergeCell ref="F3740:H3740"/>
    <mergeCell ref="A3732:B3732"/>
    <mergeCell ref="C3732:D3732"/>
    <mergeCell ref="C3733:D3733"/>
    <mergeCell ref="F3734:G3734"/>
    <mergeCell ref="A3735:B3735"/>
    <mergeCell ref="C3735:D3735"/>
    <mergeCell ref="C3727:D3727"/>
    <mergeCell ref="F3728:G3728"/>
    <mergeCell ref="F3729:G3729"/>
    <mergeCell ref="F3730:H3730"/>
    <mergeCell ref="A3731:H3731"/>
    <mergeCell ref="C3723:D3723"/>
    <mergeCell ref="C3724:D3724"/>
    <mergeCell ref="F3725:G3725"/>
    <mergeCell ref="A3726:B3726"/>
    <mergeCell ref="C3726:D3726"/>
    <mergeCell ref="C3719:D3719"/>
    <mergeCell ref="C3720:D3720"/>
    <mergeCell ref="F3721:G3721"/>
    <mergeCell ref="A3722:B3722"/>
    <mergeCell ref="C3722:D3722"/>
    <mergeCell ref="A3715:B3715"/>
    <mergeCell ref="C3715:D3715"/>
    <mergeCell ref="C3716:D3716"/>
    <mergeCell ref="F3717:G3717"/>
    <mergeCell ref="A3718:B3718"/>
    <mergeCell ref="C3718:D3718"/>
    <mergeCell ref="C3710:D3710"/>
    <mergeCell ref="F3711:G3711"/>
    <mergeCell ref="F3712:G3712"/>
    <mergeCell ref="F3713:H3713"/>
    <mergeCell ref="A3714:H3714"/>
    <mergeCell ref="C3706:D3706"/>
    <mergeCell ref="C3707:D3707"/>
    <mergeCell ref="F3708:G3708"/>
    <mergeCell ref="A3709:B3709"/>
    <mergeCell ref="C3709:D3709"/>
    <mergeCell ref="F3702:G3702"/>
    <mergeCell ref="F3703:H3703"/>
    <mergeCell ref="A3704:H3704"/>
    <mergeCell ref="A3705:B3705"/>
    <mergeCell ref="C3705:D3705"/>
    <mergeCell ref="F3698:G3698"/>
    <mergeCell ref="A3699:B3699"/>
    <mergeCell ref="C3699:D3699"/>
    <mergeCell ref="C3700:D3700"/>
    <mergeCell ref="F3701:G3701"/>
    <mergeCell ref="C3694:D3694"/>
    <mergeCell ref="F3695:G3695"/>
    <mergeCell ref="A3696:B3696"/>
    <mergeCell ref="C3696:D3696"/>
    <mergeCell ref="C3697:D3697"/>
    <mergeCell ref="C3689:D3689"/>
    <mergeCell ref="C3690:D3690"/>
    <mergeCell ref="C3691:D3691"/>
    <mergeCell ref="C3692:D3692"/>
    <mergeCell ref="C3693:D3693"/>
    <mergeCell ref="F3685:G3685"/>
    <mergeCell ref="F3686:H3686"/>
    <mergeCell ref="A3687:H3687"/>
    <mergeCell ref="A3688:B3688"/>
    <mergeCell ref="C3688:D3688"/>
    <mergeCell ref="F3681:G3681"/>
    <mergeCell ref="A3682:B3682"/>
    <mergeCell ref="C3682:D3682"/>
    <mergeCell ref="C3683:D3683"/>
    <mergeCell ref="F3684:G3684"/>
    <mergeCell ref="C3677:D3677"/>
    <mergeCell ref="F3678:G3678"/>
    <mergeCell ref="A3679:B3679"/>
    <mergeCell ref="C3679:D3679"/>
    <mergeCell ref="C3680:D3680"/>
    <mergeCell ref="C3672:D3672"/>
    <mergeCell ref="C3673:D3673"/>
    <mergeCell ref="C3674:D3674"/>
    <mergeCell ref="C3675:D3675"/>
    <mergeCell ref="C3676:D3676"/>
    <mergeCell ref="F3667:G3667"/>
    <mergeCell ref="F3668:G3668"/>
    <mergeCell ref="F3669:H3669"/>
    <mergeCell ref="A3670:H3670"/>
    <mergeCell ref="A3671:B3671"/>
    <mergeCell ref="C3671:D3671"/>
    <mergeCell ref="C3663:D3663"/>
    <mergeCell ref="F3664:G3664"/>
    <mergeCell ref="A3665:B3665"/>
    <mergeCell ref="C3665:D3665"/>
    <mergeCell ref="C3666:D3666"/>
    <mergeCell ref="C3658:D3658"/>
    <mergeCell ref="C3659:D3659"/>
    <mergeCell ref="C3660:D3660"/>
    <mergeCell ref="F3661:G3661"/>
    <mergeCell ref="A3662:B3662"/>
    <mergeCell ref="C3662:D3662"/>
    <mergeCell ref="A3654:B3654"/>
    <mergeCell ref="C3654:D3654"/>
    <mergeCell ref="C3655:D3655"/>
    <mergeCell ref="C3656:D3656"/>
    <mergeCell ref="C3657:D3657"/>
    <mergeCell ref="C3649:D3649"/>
    <mergeCell ref="F3650:G3650"/>
    <mergeCell ref="F3651:G3651"/>
    <mergeCell ref="F3652:H3652"/>
    <mergeCell ref="A3653:H3653"/>
    <mergeCell ref="F3644:G3644"/>
    <mergeCell ref="F3645:G3645"/>
    <mergeCell ref="F3646:H3646"/>
    <mergeCell ref="A3647:H3647"/>
    <mergeCell ref="A3648:B3648"/>
    <mergeCell ref="C3648:D3648"/>
    <mergeCell ref="F3640:H3640"/>
    <mergeCell ref="A3641:H3641"/>
    <mergeCell ref="A3642:B3642"/>
    <mergeCell ref="C3642:D3642"/>
    <mergeCell ref="C3643:D3643"/>
    <mergeCell ref="A3636:B3636"/>
    <mergeCell ref="C3636:D3636"/>
    <mergeCell ref="C3637:D3637"/>
    <mergeCell ref="F3638:G3638"/>
    <mergeCell ref="F3639:G3639"/>
    <mergeCell ref="C3631:D3631"/>
    <mergeCell ref="F3632:G3632"/>
    <mergeCell ref="F3633:G3633"/>
    <mergeCell ref="F3634:H3634"/>
    <mergeCell ref="A3635:H3635"/>
    <mergeCell ref="F3627:G3627"/>
    <mergeCell ref="F3628:H3628"/>
    <mergeCell ref="A3629:H3629"/>
    <mergeCell ref="A3630:B3630"/>
    <mergeCell ref="C3630:D3630"/>
    <mergeCell ref="C3622:D3622"/>
    <mergeCell ref="C3623:D3623"/>
    <mergeCell ref="C3624:D3624"/>
    <mergeCell ref="C3625:D3625"/>
    <mergeCell ref="F3626:G3626"/>
    <mergeCell ref="F3618:G3618"/>
    <mergeCell ref="F3619:H3619"/>
    <mergeCell ref="A3620:H3620"/>
    <mergeCell ref="A3621:B3621"/>
    <mergeCell ref="C3621:D3621"/>
    <mergeCell ref="A3614:B3614"/>
    <mergeCell ref="C3614:D3614"/>
    <mergeCell ref="C3615:D3615"/>
    <mergeCell ref="C3616:D3616"/>
    <mergeCell ref="F3617:G3617"/>
    <mergeCell ref="C3609:D3609"/>
    <mergeCell ref="F3610:G3610"/>
    <mergeCell ref="F3611:G3611"/>
    <mergeCell ref="F3612:H3612"/>
    <mergeCell ref="A3613:H3613"/>
    <mergeCell ref="F3604:G3604"/>
    <mergeCell ref="F3605:G3605"/>
    <mergeCell ref="F3606:H3606"/>
    <mergeCell ref="A3607:H3607"/>
    <mergeCell ref="A3608:B3608"/>
    <mergeCell ref="C3608:D3608"/>
    <mergeCell ref="F3600:H3600"/>
    <mergeCell ref="A3601:H3601"/>
    <mergeCell ref="A3602:B3602"/>
    <mergeCell ref="C3602:D3602"/>
    <mergeCell ref="C3603:D3603"/>
    <mergeCell ref="A3596:B3596"/>
    <mergeCell ref="C3596:D3596"/>
    <mergeCell ref="C3597:D3597"/>
    <mergeCell ref="F3598:G3598"/>
    <mergeCell ref="F3599:G3599"/>
    <mergeCell ref="C3591:D3591"/>
    <mergeCell ref="F3592:G3592"/>
    <mergeCell ref="F3593:G3593"/>
    <mergeCell ref="F3594:H3594"/>
    <mergeCell ref="A3595:H3595"/>
    <mergeCell ref="F3587:G3587"/>
    <mergeCell ref="F3588:H3588"/>
    <mergeCell ref="A3589:H3589"/>
    <mergeCell ref="A3590:B3590"/>
    <mergeCell ref="C3590:D3590"/>
    <mergeCell ref="C3582:D3582"/>
    <mergeCell ref="C3583:D3583"/>
    <mergeCell ref="C3584:D3584"/>
    <mergeCell ref="C3585:D3585"/>
    <mergeCell ref="F3586:G3586"/>
    <mergeCell ref="A3578:B3578"/>
    <mergeCell ref="C3578:D3578"/>
    <mergeCell ref="C3579:D3579"/>
    <mergeCell ref="F3580:G3580"/>
    <mergeCell ref="A3581:B3581"/>
    <mergeCell ref="C3581:D3581"/>
    <mergeCell ref="C3573:D3573"/>
    <mergeCell ref="F3574:G3574"/>
    <mergeCell ref="F3575:G3575"/>
    <mergeCell ref="F3576:H3576"/>
    <mergeCell ref="A3577:H3577"/>
    <mergeCell ref="C3569:D3569"/>
    <mergeCell ref="F3570:G3570"/>
    <mergeCell ref="A3571:B3571"/>
    <mergeCell ref="C3571:D3571"/>
    <mergeCell ref="C3572:D3572"/>
    <mergeCell ref="F3564:G3564"/>
    <mergeCell ref="F3565:G3565"/>
    <mergeCell ref="F3566:H3566"/>
    <mergeCell ref="A3567:H3567"/>
    <mergeCell ref="A3568:B3568"/>
    <mergeCell ref="C3568:D3568"/>
    <mergeCell ref="C3560:D3560"/>
    <mergeCell ref="F3561:G3561"/>
    <mergeCell ref="A3562:B3562"/>
    <mergeCell ref="C3562:D3562"/>
    <mergeCell ref="C3563:D3563"/>
    <mergeCell ref="C3555:D3555"/>
    <mergeCell ref="C3556:D3556"/>
    <mergeCell ref="C3557:D3557"/>
    <mergeCell ref="F3558:G3558"/>
    <mergeCell ref="A3559:B3559"/>
    <mergeCell ref="C3559:D3559"/>
    <mergeCell ref="A3551:B3551"/>
    <mergeCell ref="C3551:D3551"/>
    <mergeCell ref="C3552:D3552"/>
    <mergeCell ref="C3553:D3553"/>
    <mergeCell ref="C3554:D3554"/>
    <mergeCell ref="C3546:D3546"/>
    <mergeCell ref="F3547:G3547"/>
    <mergeCell ref="F3548:G3548"/>
    <mergeCell ref="F3549:H3549"/>
    <mergeCell ref="A3550:H3550"/>
    <mergeCell ref="C3542:D3542"/>
    <mergeCell ref="C3543:D3543"/>
    <mergeCell ref="F3544:G3544"/>
    <mergeCell ref="A3545:B3545"/>
    <mergeCell ref="C3545:D3545"/>
    <mergeCell ref="F3537:G3537"/>
    <mergeCell ref="F3538:G3538"/>
    <mergeCell ref="F3539:H3539"/>
    <mergeCell ref="A3540:H3540"/>
    <mergeCell ref="A3541:B3541"/>
    <mergeCell ref="C3541:D3541"/>
    <mergeCell ref="C3533:D3533"/>
    <mergeCell ref="F3534:G3534"/>
    <mergeCell ref="A3535:B3535"/>
    <mergeCell ref="C3535:D3535"/>
    <mergeCell ref="C3536:D3536"/>
    <mergeCell ref="C3528:D3528"/>
    <mergeCell ref="C3529:D3529"/>
    <mergeCell ref="C3530:D3530"/>
    <mergeCell ref="F3531:G3531"/>
    <mergeCell ref="A3532:B3532"/>
    <mergeCell ref="C3532:D3532"/>
    <mergeCell ref="A3524:B3524"/>
    <mergeCell ref="C3524:D3524"/>
    <mergeCell ref="C3525:D3525"/>
    <mergeCell ref="C3526:D3526"/>
    <mergeCell ref="C3527:D3527"/>
    <mergeCell ref="C3519:D3519"/>
    <mergeCell ref="F3520:G3520"/>
    <mergeCell ref="F3521:G3521"/>
    <mergeCell ref="F3522:H3522"/>
    <mergeCell ref="A3523:H3523"/>
    <mergeCell ref="C3515:D3515"/>
    <mergeCell ref="F3516:G3516"/>
    <mergeCell ref="A3517:B3517"/>
    <mergeCell ref="C3517:D3517"/>
    <mergeCell ref="C3518:D3518"/>
    <mergeCell ref="F3511:H3511"/>
    <mergeCell ref="A3512:H3512"/>
    <mergeCell ref="A3513:B3513"/>
    <mergeCell ref="C3513:D3513"/>
    <mergeCell ref="C3514:D3514"/>
    <mergeCell ref="C3506:D3506"/>
    <mergeCell ref="C3507:D3507"/>
    <mergeCell ref="C3508:D3508"/>
    <mergeCell ref="F3509:G3509"/>
    <mergeCell ref="F3510:G3510"/>
    <mergeCell ref="F3502:H3502"/>
    <mergeCell ref="A3503:H3503"/>
    <mergeCell ref="A3504:B3504"/>
    <mergeCell ref="C3504:D3504"/>
    <mergeCell ref="C3505:D3505"/>
    <mergeCell ref="C3497:D3497"/>
    <mergeCell ref="C3498:D3498"/>
    <mergeCell ref="C3499:D3499"/>
    <mergeCell ref="F3500:G3500"/>
    <mergeCell ref="F3501:G3501"/>
    <mergeCell ref="F3493:H3493"/>
    <mergeCell ref="A3494:H3494"/>
    <mergeCell ref="A3495:B3495"/>
    <mergeCell ref="C3495:D3495"/>
    <mergeCell ref="C3496:D3496"/>
    <mergeCell ref="C3488:D3488"/>
    <mergeCell ref="C3489:D3489"/>
    <mergeCell ref="C3490:D3490"/>
    <mergeCell ref="F3491:G3491"/>
    <mergeCell ref="F3492:G3492"/>
    <mergeCell ref="A3484:H3484"/>
    <mergeCell ref="A3485:B3485"/>
    <mergeCell ref="C3485:D3485"/>
    <mergeCell ref="C3486:D3486"/>
    <mergeCell ref="C3487:D3487"/>
    <mergeCell ref="C3479:D3479"/>
    <mergeCell ref="C3480:D3480"/>
    <mergeCell ref="F3481:G3481"/>
    <mergeCell ref="F3482:G3482"/>
    <mergeCell ref="F3483:H3483"/>
    <mergeCell ref="C3475:D3475"/>
    <mergeCell ref="C3476:D3476"/>
    <mergeCell ref="F3477:G3477"/>
    <mergeCell ref="A3478:B3478"/>
    <mergeCell ref="C3478:D3478"/>
    <mergeCell ref="F3471:H3471"/>
    <mergeCell ref="A3472:H3472"/>
    <mergeCell ref="A3473:B3473"/>
    <mergeCell ref="C3473:D3473"/>
    <mergeCell ref="C3474:D3474"/>
    <mergeCell ref="A3467:B3467"/>
    <mergeCell ref="C3467:D3467"/>
    <mergeCell ref="C3468:D3468"/>
    <mergeCell ref="F3469:G3469"/>
    <mergeCell ref="F3470:G3470"/>
    <mergeCell ref="C3462:D3462"/>
    <mergeCell ref="F3463:G3463"/>
    <mergeCell ref="F3464:G3464"/>
    <mergeCell ref="F3465:H3465"/>
    <mergeCell ref="A3466:H3466"/>
    <mergeCell ref="F3457:G3457"/>
    <mergeCell ref="F3458:G3458"/>
    <mergeCell ref="F3459:H3459"/>
    <mergeCell ref="A3460:H3460"/>
    <mergeCell ref="A3461:B3461"/>
    <mergeCell ref="C3461:D3461"/>
    <mergeCell ref="F3453:H3453"/>
    <mergeCell ref="A3454:H3454"/>
    <mergeCell ref="A3455:B3455"/>
    <mergeCell ref="C3455:D3455"/>
    <mergeCell ref="C3456:D3456"/>
    <mergeCell ref="A3449:B3449"/>
    <mergeCell ref="C3449:D3449"/>
    <mergeCell ref="C3450:D3450"/>
    <mergeCell ref="F3451:G3451"/>
    <mergeCell ref="F3452:G3452"/>
    <mergeCell ref="C3444:D3444"/>
    <mergeCell ref="F3445:G3445"/>
    <mergeCell ref="F3446:G3446"/>
    <mergeCell ref="F3447:H3447"/>
    <mergeCell ref="A3448:H3448"/>
    <mergeCell ref="A3440:B3440"/>
    <mergeCell ref="C3440:D3440"/>
    <mergeCell ref="C3441:D3441"/>
    <mergeCell ref="C3442:D3442"/>
    <mergeCell ref="C3443:D3443"/>
    <mergeCell ref="C3435:D3435"/>
    <mergeCell ref="F3436:G3436"/>
    <mergeCell ref="F3437:G3437"/>
    <mergeCell ref="F3438:H3438"/>
    <mergeCell ref="A3439:H3439"/>
    <mergeCell ref="C3431:D3431"/>
    <mergeCell ref="C3432:D3432"/>
    <mergeCell ref="F3433:G3433"/>
    <mergeCell ref="A3434:B3434"/>
    <mergeCell ref="C3434:D3434"/>
    <mergeCell ref="F3427:G3427"/>
    <mergeCell ref="F3428:H3428"/>
    <mergeCell ref="A3429:H3429"/>
    <mergeCell ref="A3430:B3430"/>
    <mergeCell ref="C3430:D3430"/>
    <mergeCell ref="F3423:G3423"/>
    <mergeCell ref="A3424:B3424"/>
    <mergeCell ref="C3424:D3424"/>
    <mergeCell ref="C3425:D3425"/>
    <mergeCell ref="F3426:G3426"/>
    <mergeCell ref="A3419:H3419"/>
    <mergeCell ref="A3420:B3420"/>
    <mergeCell ref="C3420:D3420"/>
    <mergeCell ref="C3421:D3421"/>
    <mergeCell ref="C3422:D3422"/>
    <mergeCell ref="C3414:D3414"/>
    <mergeCell ref="C3415:D3415"/>
    <mergeCell ref="F3416:G3416"/>
    <mergeCell ref="F3417:G3417"/>
    <mergeCell ref="F3418:H3418"/>
    <mergeCell ref="A3410:B3410"/>
    <mergeCell ref="C3410:D3410"/>
    <mergeCell ref="C3411:D3411"/>
    <mergeCell ref="F3412:G3412"/>
    <mergeCell ref="A3413:B3413"/>
    <mergeCell ref="C3413:D3413"/>
    <mergeCell ref="A3406:B3406"/>
    <mergeCell ref="C3406:D3406"/>
    <mergeCell ref="C3407:D3407"/>
    <mergeCell ref="C3408:D3408"/>
    <mergeCell ref="F3409:G3409"/>
    <mergeCell ref="C3401:D3401"/>
    <mergeCell ref="F3402:G3402"/>
    <mergeCell ref="F3403:G3403"/>
    <mergeCell ref="F3404:H3404"/>
    <mergeCell ref="A3405:H3405"/>
    <mergeCell ref="C3397:D3397"/>
    <mergeCell ref="F3398:G3398"/>
    <mergeCell ref="A3399:B3399"/>
    <mergeCell ref="C3399:D3399"/>
    <mergeCell ref="C3400:D3400"/>
    <mergeCell ref="A3393:H3393"/>
    <mergeCell ref="A3394:B3394"/>
    <mergeCell ref="C3394:D3394"/>
    <mergeCell ref="C3395:D3395"/>
    <mergeCell ref="C3396:D3396"/>
    <mergeCell ref="C3388:D3388"/>
    <mergeCell ref="C3389:D3389"/>
    <mergeCell ref="F3390:G3390"/>
    <mergeCell ref="F3391:G3391"/>
    <mergeCell ref="F3392:H3392"/>
    <mergeCell ref="C3384:D3384"/>
    <mergeCell ref="C3385:D3385"/>
    <mergeCell ref="F3386:G3386"/>
    <mergeCell ref="A3387:B3387"/>
    <mergeCell ref="C3387:D3387"/>
    <mergeCell ref="A3380:H3380"/>
    <mergeCell ref="A3381:B3381"/>
    <mergeCell ref="C3381:D3381"/>
    <mergeCell ref="C3382:D3382"/>
    <mergeCell ref="C3383:D3383"/>
    <mergeCell ref="C3375:D3375"/>
    <mergeCell ref="C3376:D3376"/>
    <mergeCell ref="F3377:G3377"/>
    <mergeCell ref="F3378:G3378"/>
    <mergeCell ref="F3379:H3379"/>
    <mergeCell ref="C3371:D3371"/>
    <mergeCell ref="C3372:D3372"/>
    <mergeCell ref="F3373:G3373"/>
    <mergeCell ref="A3374:B3374"/>
    <mergeCell ref="C3374:D3374"/>
    <mergeCell ref="A3367:H3367"/>
    <mergeCell ref="A3368:B3368"/>
    <mergeCell ref="C3368:D3368"/>
    <mergeCell ref="C3369:D3369"/>
    <mergeCell ref="C3370:D3370"/>
    <mergeCell ref="C3362:D3362"/>
    <mergeCell ref="C3363:D3363"/>
    <mergeCell ref="F3364:G3364"/>
    <mergeCell ref="F3365:G3365"/>
    <mergeCell ref="F3366:H3366"/>
    <mergeCell ref="A3358:B3358"/>
    <mergeCell ref="C3358:D3358"/>
    <mergeCell ref="C3359:D3359"/>
    <mergeCell ref="F3360:G3360"/>
    <mergeCell ref="A3361:B3361"/>
    <mergeCell ref="C3361:D3361"/>
    <mergeCell ref="A3354:B3354"/>
    <mergeCell ref="C3354:D3354"/>
    <mergeCell ref="C3355:D3355"/>
    <mergeCell ref="C3356:D3356"/>
    <mergeCell ref="F3357:G3357"/>
    <mergeCell ref="C3349:D3349"/>
    <mergeCell ref="F3350:G3350"/>
    <mergeCell ref="F3351:G3351"/>
    <mergeCell ref="F3352:H3352"/>
    <mergeCell ref="A3353:H3353"/>
    <mergeCell ref="A3345:B3345"/>
    <mergeCell ref="C3345:D3345"/>
    <mergeCell ref="C3346:D3346"/>
    <mergeCell ref="F3347:G3347"/>
    <mergeCell ref="A3348:B3348"/>
    <mergeCell ref="C3348:D3348"/>
    <mergeCell ref="C3340:D3340"/>
    <mergeCell ref="C3341:D3341"/>
    <mergeCell ref="C3342:D3342"/>
    <mergeCell ref="C3343:D3343"/>
    <mergeCell ref="F3344:G3344"/>
    <mergeCell ref="A3336:H3336"/>
    <mergeCell ref="A3337:B3337"/>
    <mergeCell ref="C3337:D3337"/>
    <mergeCell ref="C3338:D3338"/>
    <mergeCell ref="C3339:D3339"/>
    <mergeCell ref="C3331:D3331"/>
    <mergeCell ref="C3332:D3332"/>
    <mergeCell ref="F3333:G3333"/>
    <mergeCell ref="F3334:G3334"/>
    <mergeCell ref="F3335:H3335"/>
    <mergeCell ref="C3327:D3327"/>
    <mergeCell ref="C3328:D3328"/>
    <mergeCell ref="F3329:G3329"/>
    <mergeCell ref="A3330:B3330"/>
    <mergeCell ref="C3330:D3330"/>
    <mergeCell ref="A3323:B3323"/>
    <mergeCell ref="C3323:D3323"/>
    <mergeCell ref="C3324:D3324"/>
    <mergeCell ref="C3325:D3325"/>
    <mergeCell ref="C3326:D3326"/>
    <mergeCell ref="C3318:D3318"/>
    <mergeCell ref="F3319:G3319"/>
    <mergeCell ref="F3320:G3320"/>
    <mergeCell ref="F3321:H3321"/>
    <mergeCell ref="A3322:H3322"/>
    <mergeCell ref="C3314:D3314"/>
    <mergeCell ref="C3315:D3315"/>
    <mergeCell ref="F3316:G3316"/>
    <mergeCell ref="A3317:B3317"/>
    <mergeCell ref="C3317:D3317"/>
    <mergeCell ref="A3310:B3310"/>
    <mergeCell ref="C3310:D3310"/>
    <mergeCell ref="C3311:D3311"/>
    <mergeCell ref="F3312:G3312"/>
    <mergeCell ref="A3313:B3313"/>
    <mergeCell ref="C3313:D3313"/>
    <mergeCell ref="C3305:D3305"/>
    <mergeCell ref="F3306:G3306"/>
    <mergeCell ref="F3307:G3307"/>
    <mergeCell ref="F3308:H3308"/>
    <mergeCell ref="A3309:H3309"/>
    <mergeCell ref="C3301:D3301"/>
    <mergeCell ref="F3302:G3302"/>
    <mergeCell ref="A3303:B3303"/>
    <mergeCell ref="C3303:D3303"/>
    <mergeCell ref="C3304:D3304"/>
    <mergeCell ref="F3297:G3297"/>
    <mergeCell ref="F3298:H3298"/>
    <mergeCell ref="A3299:H3299"/>
    <mergeCell ref="A3300:B3300"/>
    <mergeCell ref="C3300:D3300"/>
    <mergeCell ref="A3293:B3293"/>
    <mergeCell ref="C3293:D3293"/>
    <mergeCell ref="C3294:D3294"/>
    <mergeCell ref="C3295:D3295"/>
    <mergeCell ref="F3296:G3296"/>
    <mergeCell ref="A3289:H3289"/>
    <mergeCell ref="A3290:B3290"/>
    <mergeCell ref="C3290:D3290"/>
    <mergeCell ref="C3291:D3291"/>
    <mergeCell ref="F3292:G3292"/>
    <mergeCell ref="C3284:D3284"/>
    <mergeCell ref="C3285:D3285"/>
    <mergeCell ref="F3286:G3286"/>
    <mergeCell ref="F3287:G3287"/>
    <mergeCell ref="F3288:H3288"/>
    <mergeCell ref="F3280:G3280"/>
    <mergeCell ref="F3281:H3281"/>
    <mergeCell ref="A3282:H3282"/>
    <mergeCell ref="A3283:B3283"/>
    <mergeCell ref="C3283:D3283"/>
    <mergeCell ref="A3276:B3276"/>
    <mergeCell ref="C3276:D3276"/>
    <mergeCell ref="C3277:D3277"/>
    <mergeCell ref="C3278:D3278"/>
    <mergeCell ref="F3279:G3279"/>
    <mergeCell ref="A3272:H3272"/>
    <mergeCell ref="A3273:B3273"/>
    <mergeCell ref="C3273:D3273"/>
    <mergeCell ref="C3274:D3274"/>
    <mergeCell ref="F3275:G3275"/>
    <mergeCell ref="C3267:D3267"/>
    <mergeCell ref="C3268:D3268"/>
    <mergeCell ref="F3269:G3269"/>
    <mergeCell ref="F3270:G3270"/>
    <mergeCell ref="F3271:H3271"/>
    <mergeCell ref="F3263:G3263"/>
    <mergeCell ref="F3264:H3264"/>
    <mergeCell ref="A3265:H3265"/>
    <mergeCell ref="A3266:B3266"/>
    <mergeCell ref="C3266:D3266"/>
    <mergeCell ref="A3259:B3259"/>
    <mergeCell ref="C3259:D3259"/>
    <mergeCell ref="C3260:D3260"/>
    <mergeCell ref="C3261:D3261"/>
    <mergeCell ref="F3262:G3262"/>
    <mergeCell ref="A3255:H3255"/>
    <mergeCell ref="A3256:B3256"/>
    <mergeCell ref="C3256:D3256"/>
    <mergeCell ref="C3257:D3257"/>
    <mergeCell ref="F3258:G3258"/>
    <mergeCell ref="C3250:D3250"/>
    <mergeCell ref="C3251:D3251"/>
    <mergeCell ref="F3252:G3252"/>
    <mergeCell ref="F3253:G3253"/>
    <mergeCell ref="F3254:H3254"/>
    <mergeCell ref="F3245:G3245"/>
    <mergeCell ref="F3246:G3246"/>
    <mergeCell ref="F3247:H3247"/>
    <mergeCell ref="A3248:H3248"/>
    <mergeCell ref="A3249:B3249"/>
    <mergeCell ref="C3249:D3249"/>
    <mergeCell ref="F3241:G3241"/>
    <mergeCell ref="A3242:B3242"/>
    <mergeCell ref="C3242:D3242"/>
    <mergeCell ref="C3243:D3243"/>
    <mergeCell ref="C3244:D3244"/>
    <mergeCell ref="A3237:H3237"/>
    <mergeCell ref="A3238:B3238"/>
    <mergeCell ref="C3238:D3238"/>
    <mergeCell ref="C3239:D3239"/>
    <mergeCell ref="C3240:D3240"/>
    <mergeCell ref="C3232:D3232"/>
    <mergeCell ref="C3233:D3233"/>
    <mergeCell ref="F3234:G3234"/>
    <mergeCell ref="F3235:G3235"/>
    <mergeCell ref="F3236:H3236"/>
    <mergeCell ref="F3227:G3227"/>
    <mergeCell ref="F3228:G3228"/>
    <mergeCell ref="F3229:H3229"/>
    <mergeCell ref="A3230:H3230"/>
    <mergeCell ref="A3231:B3231"/>
    <mergeCell ref="C3231:D3231"/>
    <mergeCell ref="F3223:G3223"/>
    <mergeCell ref="A3224:B3224"/>
    <mergeCell ref="C3224:D3224"/>
    <mergeCell ref="C3225:D3225"/>
    <mergeCell ref="C3226:D3226"/>
    <mergeCell ref="A3219:H3219"/>
    <mergeCell ref="A3220:B3220"/>
    <mergeCell ref="C3220:D3220"/>
    <mergeCell ref="C3221:D3221"/>
    <mergeCell ref="C3222:D3222"/>
    <mergeCell ref="C3214:D3214"/>
    <mergeCell ref="C3215:D3215"/>
    <mergeCell ref="F3216:G3216"/>
    <mergeCell ref="F3217:G3217"/>
    <mergeCell ref="F3218:H3218"/>
    <mergeCell ref="F3210:G3210"/>
    <mergeCell ref="F3211:H3211"/>
    <mergeCell ref="A3212:H3212"/>
    <mergeCell ref="A3213:B3213"/>
    <mergeCell ref="C3213:D3213"/>
    <mergeCell ref="A3206:B3206"/>
    <mergeCell ref="C3206:D3206"/>
    <mergeCell ref="C3207:D3207"/>
    <mergeCell ref="C3208:D3208"/>
    <mergeCell ref="F3209:G3209"/>
    <mergeCell ref="A3202:H3202"/>
    <mergeCell ref="A3203:B3203"/>
    <mergeCell ref="C3203:D3203"/>
    <mergeCell ref="C3204:D3204"/>
    <mergeCell ref="F3205:G3205"/>
    <mergeCell ref="C3197:D3197"/>
    <mergeCell ref="C3198:D3198"/>
    <mergeCell ref="F3199:G3199"/>
    <mergeCell ref="F3200:G3200"/>
    <mergeCell ref="F3201:H3201"/>
    <mergeCell ref="F3193:G3193"/>
    <mergeCell ref="F3194:H3194"/>
    <mergeCell ref="A3195:H3195"/>
    <mergeCell ref="A3196:B3196"/>
    <mergeCell ref="C3196:D3196"/>
    <mergeCell ref="F3189:G3189"/>
    <mergeCell ref="A3190:B3190"/>
    <mergeCell ref="C3190:D3190"/>
    <mergeCell ref="C3191:D3191"/>
    <mergeCell ref="F3192:G3192"/>
    <mergeCell ref="C3185:D3185"/>
    <mergeCell ref="F3186:G3186"/>
    <mergeCell ref="A3187:B3187"/>
    <mergeCell ref="C3187:D3187"/>
    <mergeCell ref="C3188:D3188"/>
    <mergeCell ref="C3180:D3180"/>
    <mergeCell ref="C3181:D3181"/>
    <mergeCell ref="C3182:D3182"/>
    <mergeCell ref="C3183:D3183"/>
    <mergeCell ref="C3184:D3184"/>
    <mergeCell ref="F3176:G3176"/>
    <mergeCell ref="F3177:H3177"/>
    <mergeCell ref="A3178:H3178"/>
    <mergeCell ref="A3179:B3179"/>
    <mergeCell ref="C3179:D3179"/>
    <mergeCell ref="A3172:B3172"/>
    <mergeCell ref="C3172:D3172"/>
    <mergeCell ref="C3173:D3173"/>
    <mergeCell ref="C3174:D3174"/>
    <mergeCell ref="F3175:G3175"/>
    <mergeCell ref="A3168:H3168"/>
    <mergeCell ref="A3169:B3169"/>
    <mergeCell ref="C3169:D3169"/>
    <mergeCell ref="C3170:D3170"/>
    <mergeCell ref="F3171:G3171"/>
    <mergeCell ref="C3163:D3163"/>
    <mergeCell ref="C3164:D3164"/>
    <mergeCell ref="F3165:G3165"/>
    <mergeCell ref="F3166:G3166"/>
    <mergeCell ref="F3167:H3167"/>
    <mergeCell ref="A3159:B3159"/>
    <mergeCell ref="C3159:D3159"/>
    <mergeCell ref="C3160:D3160"/>
    <mergeCell ref="F3161:G3161"/>
    <mergeCell ref="A3162:B3162"/>
    <mergeCell ref="C3162:D3162"/>
    <mergeCell ref="C3154:D3154"/>
    <mergeCell ref="F3155:G3155"/>
    <mergeCell ref="F3156:G3156"/>
    <mergeCell ref="F3157:H3157"/>
    <mergeCell ref="A3158:H3158"/>
    <mergeCell ref="F3149:G3149"/>
    <mergeCell ref="F3150:G3150"/>
    <mergeCell ref="F3151:H3151"/>
    <mergeCell ref="A3152:H3152"/>
    <mergeCell ref="A3153:B3153"/>
    <mergeCell ref="C3153:D3153"/>
    <mergeCell ref="A3145:H3145"/>
    <mergeCell ref="A3146:B3146"/>
    <mergeCell ref="C3146:D3146"/>
    <mergeCell ref="C3147:D3147"/>
    <mergeCell ref="C3148:D3148"/>
    <mergeCell ref="C3140:D3140"/>
    <mergeCell ref="C3141:D3141"/>
    <mergeCell ref="F3142:G3142"/>
    <mergeCell ref="F3143:G3143"/>
    <mergeCell ref="F3144:H3144"/>
    <mergeCell ref="F3135:G3135"/>
    <mergeCell ref="F3136:G3136"/>
    <mergeCell ref="F3137:H3137"/>
    <mergeCell ref="A3138:H3138"/>
    <mergeCell ref="A3139:B3139"/>
    <mergeCell ref="C3139:D3139"/>
    <mergeCell ref="A3131:H3131"/>
    <mergeCell ref="A3132:B3132"/>
    <mergeCell ref="C3132:D3132"/>
    <mergeCell ref="C3133:D3133"/>
    <mergeCell ref="C3134:D3134"/>
    <mergeCell ref="C3126:D3126"/>
    <mergeCell ref="C3127:D3127"/>
    <mergeCell ref="F3128:G3128"/>
    <mergeCell ref="F3129:G3129"/>
    <mergeCell ref="F3130:H3130"/>
    <mergeCell ref="F3121:G3121"/>
    <mergeCell ref="F3122:G3122"/>
    <mergeCell ref="F3123:H3123"/>
    <mergeCell ref="A3124:H3124"/>
    <mergeCell ref="A3125:B3125"/>
    <mergeCell ref="C3125:D3125"/>
    <mergeCell ref="C3116:D3116"/>
    <mergeCell ref="C3117:D3117"/>
    <mergeCell ref="C3118:D3118"/>
    <mergeCell ref="C3119:D3119"/>
    <mergeCell ref="C3120:D3120"/>
    <mergeCell ref="A3112:B3112"/>
    <mergeCell ref="C3112:D3112"/>
    <mergeCell ref="C3113:D3113"/>
    <mergeCell ref="F3114:G3114"/>
    <mergeCell ref="A3115:B3115"/>
    <mergeCell ref="C3115:D3115"/>
    <mergeCell ref="C3107:D3107"/>
    <mergeCell ref="F3108:G3108"/>
    <mergeCell ref="F3109:G3109"/>
    <mergeCell ref="F3110:H3110"/>
    <mergeCell ref="A3111:H3111"/>
    <mergeCell ref="F3103:G3103"/>
    <mergeCell ref="A3104:B3104"/>
    <mergeCell ref="C3104:D3104"/>
    <mergeCell ref="C3105:D3105"/>
    <mergeCell ref="C3106:D3106"/>
    <mergeCell ref="F3099:H3099"/>
    <mergeCell ref="A3100:H3100"/>
    <mergeCell ref="A3101:B3101"/>
    <mergeCell ref="C3101:D3101"/>
    <mergeCell ref="C3102:D3102"/>
    <mergeCell ref="A3095:B3095"/>
    <mergeCell ref="C3095:D3095"/>
    <mergeCell ref="C3096:D3096"/>
    <mergeCell ref="F3097:G3097"/>
    <mergeCell ref="F3098:G3098"/>
    <mergeCell ref="C3090:D3090"/>
    <mergeCell ref="F3091:G3091"/>
    <mergeCell ref="F3092:G3092"/>
    <mergeCell ref="F3093:H3093"/>
    <mergeCell ref="A3094:H3094"/>
    <mergeCell ref="F3085:G3085"/>
    <mergeCell ref="F3086:G3086"/>
    <mergeCell ref="F3087:H3087"/>
    <mergeCell ref="A3088:H3088"/>
    <mergeCell ref="A3089:B3089"/>
    <mergeCell ref="C3089:D3089"/>
    <mergeCell ref="F3081:H3081"/>
    <mergeCell ref="A3082:H3082"/>
    <mergeCell ref="A3083:B3083"/>
    <mergeCell ref="C3083:D3083"/>
    <mergeCell ref="C3084:D3084"/>
    <mergeCell ref="A3077:B3077"/>
    <mergeCell ref="C3077:D3077"/>
    <mergeCell ref="C3078:D3078"/>
    <mergeCell ref="F3079:G3079"/>
    <mergeCell ref="F3080:G3080"/>
    <mergeCell ref="C3072:D3072"/>
    <mergeCell ref="F3073:G3073"/>
    <mergeCell ref="F3074:G3074"/>
    <mergeCell ref="F3075:H3075"/>
    <mergeCell ref="A3076:H3076"/>
    <mergeCell ref="F3067:G3067"/>
    <mergeCell ref="F3068:G3068"/>
    <mergeCell ref="F3069:H3069"/>
    <mergeCell ref="A3070:H3070"/>
    <mergeCell ref="A3071:B3071"/>
    <mergeCell ref="C3071:D3071"/>
    <mergeCell ref="C3062:D3062"/>
    <mergeCell ref="C3063:D3063"/>
    <mergeCell ref="C3064:D3064"/>
    <mergeCell ref="C3065:D3065"/>
    <mergeCell ref="C3066:D3066"/>
    <mergeCell ref="A3058:B3058"/>
    <mergeCell ref="C3058:D3058"/>
    <mergeCell ref="C3059:D3059"/>
    <mergeCell ref="F3060:G3060"/>
    <mergeCell ref="A3061:B3061"/>
    <mergeCell ref="C3061:D3061"/>
    <mergeCell ref="C3053:D3053"/>
    <mergeCell ref="F3054:G3054"/>
    <mergeCell ref="F3055:G3055"/>
    <mergeCell ref="F3056:H3056"/>
    <mergeCell ref="A3057:H3057"/>
    <mergeCell ref="F3049:G3049"/>
    <mergeCell ref="A3050:B3050"/>
    <mergeCell ref="C3050:D3050"/>
    <mergeCell ref="C3051:D3051"/>
    <mergeCell ref="C3052:D3052"/>
    <mergeCell ref="F3045:H3045"/>
    <mergeCell ref="A3046:H3046"/>
    <mergeCell ref="A3047:B3047"/>
    <mergeCell ref="C3047:D3047"/>
    <mergeCell ref="C3048:D3048"/>
    <mergeCell ref="A3041:B3041"/>
    <mergeCell ref="C3041:D3041"/>
    <mergeCell ref="C3042:D3042"/>
    <mergeCell ref="F3043:G3043"/>
    <mergeCell ref="F3044:G3044"/>
    <mergeCell ref="C3036:D3036"/>
    <mergeCell ref="F3037:G3037"/>
    <mergeCell ref="F3038:G3038"/>
    <mergeCell ref="F3039:H3039"/>
    <mergeCell ref="A3040:H3040"/>
    <mergeCell ref="F3031:G3031"/>
    <mergeCell ref="F3032:G3032"/>
    <mergeCell ref="F3033:H3033"/>
    <mergeCell ref="A3034:H3034"/>
    <mergeCell ref="A3035:B3035"/>
    <mergeCell ref="C3035:D3035"/>
    <mergeCell ref="F3027:H3027"/>
    <mergeCell ref="A3028:H3028"/>
    <mergeCell ref="A3029:B3029"/>
    <mergeCell ref="C3029:D3029"/>
    <mergeCell ref="C3030:D3030"/>
    <mergeCell ref="A3023:B3023"/>
    <mergeCell ref="C3023:D3023"/>
    <mergeCell ref="C3024:D3024"/>
    <mergeCell ref="F3025:G3025"/>
    <mergeCell ref="F3026:G3026"/>
    <mergeCell ref="C3018:D3018"/>
    <mergeCell ref="F3019:G3019"/>
    <mergeCell ref="F3020:G3020"/>
    <mergeCell ref="F3021:H3021"/>
    <mergeCell ref="A3022:H3022"/>
    <mergeCell ref="A3014:B3014"/>
    <mergeCell ref="C3014:D3014"/>
    <mergeCell ref="C3015:D3015"/>
    <mergeCell ref="C3016:D3016"/>
    <mergeCell ref="C3017:D3017"/>
    <mergeCell ref="A3010:H3010"/>
    <mergeCell ref="A3011:B3011"/>
    <mergeCell ref="C3011:D3011"/>
    <mergeCell ref="C3012:D3012"/>
    <mergeCell ref="F3013:G3013"/>
    <mergeCell ref="C3005:D3005"/>
    <mergeCell ref="C3006:D3006"/>
    <mergeCell ref="F3007:G3007"/>
    <mergeCell ref="F3008:G3008"/>
    <mergeCell ref="F3009:H3009"/>
    <mergeCell ref="A3001:B3001"/>
    <mergeCell ref="C3001:D3001"/>
    <mergeCell ref="C3002:D3002"/>
    <mergeCell ref="F3003:G3003"/>
    <mergeCell ref="A3004:B3004"/>
    <mergeCell ref="C3004:D3004"/>
    <mergeCell ref="C2996:D2996"/>
    <mergeCell ref="F2997:G2997"/>
    <mergeCell ref="F2998:G2998"/>
    <mergeCell ref="F2999:H2999"/>
    <mergeCell ref="A3000:H3000"/>
    <mergeCell ref="F2991:G2991"/>
    <mergeCell ref="F2992:G2992"/>
    <mergeCell ref="F2993:H2993"/>
    <mergeCell ref="A2994:H2994"/>
    <mergeCell ref="A2995:B2995"/>
    <mergeCell ref="C2995:D2995"/>
    <mergeCell ref="F2987:H2987"/>
    <mergeCell ref="A2988:H2988"/>
    <mergeCell ref="A2989:B2989"/>
    <mergeCell ref="C2989:D2989"/>
    <mergeCell ref="C2990:D2990"/>
    <mergeCell ref="A2983:B2983"/>
    <mergeCell ref="C2983:D2983"/>
    <mergeCell ref="C2984:D2984"/>
    <mergeCell ref="F2985:G2985"/>
    <mergeCell ref="F2986:G2986"/>
    <mergeCell ref="C2978:D2978"/>
    <mergeCell ref="F2979:G2979"/>
    <mergeCell ref="F2980:G2980"/>
    <mergeCell ref="F2981:H2981"/>
    <mergeCell ref="A2982:H2982"/>
    <mergeCell ref="F2974:G2974"/>
    <mergeCell ref="F2975:H2975"/>
    <mergeCell ref="A2976:H2976"/>
    <mergeCell ref="A2977:B2977"/>
    <mergeCell ref="C2977:D2977"/>
    <mergeCell ref="C2969:D2969"/>
    <mergeCell ref="C2970:D2970"/>
    <mergeCell ref="C2971:D2971"/>
    <mergeCell ref="C2972:D2972"/>
    <mergeCell ref="F2973:G2973"/>
    <mergeCell ref="F2965:G2965"/>
    <mergeCell ref="F2966:H2966"/>
    <mergeCell ref="A2967:H2967"/>
    <mergeCell ref="A2968:B2968"/>
    <mergeCell ref="C2968:D2968"/>
    <mergeCell ref="A2961:B2961"/>
    <mergeCell ref="C2961:D2961"/>
    <mergeCell ref="C2962:D2962"/>
    <mergeCell ref="C2963:D2963"/>
    <mergeCell ref="F2964:G2964"/>
    <mergeCell ref="C2956:D2956"/>
    <mergeCell ref="F2957:G2957"/>
    <mergeCell ref="F2958:G2958"/>
    <mergeCell ref="F2959:H2959"/>
    <mergeCell ref="A2960:H2960"/>
    <mergeCell ref="C2952:D2952"/>
    <mergeCell ref="C2953:D2953"/>
    <mergeCell ref="F2954:G2954"/>
    <mergeCell ref="A2955:B2955"/>
    <mergeCell ref="C2955:D2955"/>
    <mergeCell ref="F2947:G2947"/>
    <mergeCell ref="F2948:G2948"/>
    <mergeCell ref="F2949:H2949"/>
    <mergeCell ref="A2950:H2950"/>
    <mergeCell ref="A2951:B2951"/>
    <mergeCell ref="C2951:D2951"/>
    <mergeCell ref="C2943:D2943"/>
    <mergeCell ref="F2944:G2944"/>
    <mergeCell ref="A2945:B2945"/>
    <mergeCell ref="C2945:D2945"/>
    <mergeCell ref="C2946:D2946"/>
    <mergeCell ref="F2939:H2939"/>
    <mergeCell ref="A2940:H2940"/>
    <mergeCell ref="A2941:B2941"/>
    <mergeCell ref="C2941:D2941"/>
    <mergeCell ref="C2942:D2942"/>
    <mergeCell ref="A2935:B2935"/>
    <mergeCell ref="C2935:D2935"/>
    <mergeCell ref="C2936:D2936"/>
    <mergeCell ref="F2937:G2937"/>
    <mergeCell ref="F2938:G2938"/>
    <mergeCell ref="A2931:B2931"/>
    <mergeCell ref="C2931:D2931"/>
    <mergeCell ref="C2932:D2932"/>
    <mergeCell ref="C2933:D2933"/>
    <mergeCell ref="F2934:G2934"/>
    <mergeCell ref="C2926:D2926"/>
    <mergeCell ref="F2927:G2927"/>
    <mergeCell ref="F2928:G2928"/>
    <mergeCell ref="F2929:H2929"/>
    <mergeCell ref="A2930:H2930"/>
    <mergeCell ref="C2922:D2922"/>
    <mergeCell ref="F2923:G2923"/>
    <mergeCell ref="A2924:B2924"/>
    <mergeCell ref="C2924:D2924"/>
    <mergeCell ref="C2925:D2925"/>
    <mergeCell ref="A2918:B2918"/>
    <mergeCell ref="C2918:D2918"/>
    <mergeCell ref="C2919:D2919"/>
    <mergeCell ref="C2920:D2920"/>
    <mergeCell ref="C2921:D2921"/>
    <mergeCell ref="A2914:B2914"/>
    <mergeCell ref="C2914:D2914"/>
    <mergeCell ref="C2915:D2915"/>
    <mergeCell ref="C2916:D2916"/>
    <mergeCell ref="F2917:G2917"/>
    <mergeCell ref="C2909:D2909"/>
    <mergeCell ref="F2910:G2910"/>
    <mergeCell ref="F2911:G2911"/>
    <mergeCell ref="F2912:H2912"/>
    <mergeCell ref="A2913:H2913"/>
    <mergeCell ref="A2905:B2905"/>
    <mergeCell ref="C2905:D2905"/>
    <mergeCell ref="C2906:D2906"/>
    <mergeCell ref="F2907:G2907"/>
    <mergeCell ref="A2908:B2908"/>
    <mergeCell ref="C2908:D2908"/>
    <mergeCell ref="C2900:D2900"/>
    <mergeCell ref="C2901:D2901"/>
    <mergeCell ref="C2902:D2902"/>
    <mergeCell ref="C2903:D2903"/>
    <mergeCell ref="F2904:G2904"/>
    <mergeCell ref="A2896:H2896"/>
    <mergeCell ref="A2897:B2897"/>
    <mergeCell ref="C2897:D2897"/>
    <mergeCell ref="C2898:D2898"/>
    <mergeCell ref="C2899:D2899"/>
    <mergeCell ref="C2891:D2891"/>
    <mergeCell ref="C2892:D2892"/>
    <mergeCell ref="F2893:G2893"/>
    <mergeCell ref="F2894:G2894"/>
    <mergeCell ref="F2895:H2895"/>
    <mergeCell ref="F2887:G2887"/>
    <mergeCell ref="F2888:H2888"/>
    <mergeCell ref="A2889:H2889"/>
    <mergeCell ref="A2890:B2890"/>
    <mergeCell ref="C2890:D2890"/>
    <mergeCell ref="A2883:H2883"/>
    <mergeCell ref="A2884:B2884"/>
    <mergeCell ref="C2884:D2884"/>
    <mergeCell ref="C2885:D2885"/>
    <mergeCell ref="F2886:G2886"/>
    <mergeCell ref="C2878:D2878"/>
    <mergeCell ref="C2879:D2879"/>
    <mergeCell ref="F2880:G2880"/>
    <mergeCell ref="F2881:G2881"/>
    <mergeCell ref="F2882:H2882"/>
    <mergeCell ref="C2873:D2873"/>
    <mergeCell ref="C2874:D2874"/>
    <mergeCell ref="C2875:D2875"/>
    <mergeCell ref="F2876:G2876"/>
    <mergeCell ref="A2877:B2877"/>
    <mergeCell ref="C2877:D2877"/>
    <mergeCell ref="A2869:B2869"/>
    <mergeCell ref="C2869:D2869"/>
    <mergeCell ref="C2870:D2870"/>
    <mergeCell ref="C2871:D2871"/>
    <mergeCell ref="C2872:D2872"/>
    <mergeCell ref="C2864:D2864"/>
    <mergeCell ref="F2865:G2865"/>
    <mergeCell ref="F2866:G2866"/>
    <mergeCell ref="F2867:H2867"/>
    <mergeCell ref="A2868:H2868"/>
    <mergeCell ref="C2860:D2860"/>
    <mergeCell ref="F2861:G2861"/>
    <mergeCell ref="A2862:B2862"/>
    <mergeCell ref="C2862:D2862"/>
    <mergeCell ref="C2863:D2863"/>
    <mergeCell ref="C2855:D2855"/>
    <mergeCell ref="C2856:D2856"/>
    <mergeCell ref="C2857:D2857"/>
    <mergeCell ref="C2858:D2858"/>
    <mergeCell ref="C2859:D2859"/>
    <mergeCell ref="A2851:H2851"/>
    <mergeCell ref="A2852:B2852"/>
    <mergeCell ref="C2852:D2852"/>
    <mergeCell ref="C2853:D2853"/>
    <mergeCell ref="C2854:D2854"/>
    <mergeCell ref="C2846:D2846"/>
    <mergeCell ref="C2847:D2847"/>
    <mergeCell ref="F2848:G2848"/>
    <mergeCell ref="F2849:G2849"/>
    <mergeCell ref="F2850:H2850"/>
    <mergeCell ref="C2841:D2841"/>
    <mergeCell ref="C2842:D2842"/>
    <mergeCell ref="C2843:D2843"/>
    <mergeCell ref="F2844:G2844"/>
    <mergeCell ref="A2845:B2845"/>
    <mergeCell ref="C2845:D2845"/>
    <mergeCell ref="C2836:D2836"/>
    <mergeCell ref="C2837:D2837"/>
    <mergeCell ref="C2838:D2838"/>
    <mergeCell ref="C2839:D2839"/>
    <mergeCell ref="C2840:D2840"/>
    <mergeCell ref="F2832:G2832"/>
    <mergeCell ref="F2833:H2833"/>
    <mergeCell ref="A2834:H2834"/>
    <mergeCell ref="A2835:B2835"/>
    <mergeCell ref="C2835:D2835"/>
    <mergeCell ref="A2828:B2828"/>
    <mergeCell ref="C2828:D2828"/>
    <mergeCell ref="C2829:D2829"/>
    <mergeCell ref="C2830:D2830"/>
    <mergeCell ref="F2831:G2831"/>
    <mergeCell ref="A2824:H2824"/>
    <mergeCell ref="A2825:B2825"/>
    <mergeCell ref="C2825:D2825"/>
    <mergeCell ref="C2826:D2826"/>
    <mergeCell ref="F2827:G2827"/>
    <mergeCell ref="C2819:D2819"/>
    <mergeCell ref="C2820:D2820"/>
    <mergeCell ref="F2821:G2821"/>
    <mergeCell ref="F2822:G2822"/>
    <mergeCell ref="F2823:H2823"/>
    <mergeCell ref="A2815:B2815"/>
    <mergeCell ref="C2815:D2815"/>
    <mergeCell ref="C2816:D2816"/>
    <mergeCell ref="F2817:G2817"/>
    <mergeCell ref="A2818:B2818"/>
    <mergeCell ref="C2818:D2818"/>
    <mergeCell ref="C2810:D2810"/>
    <mergeCell ref="F2811:G2811"/>
    <mergeCell ref="F2812:G2812"/>
    <mergeCell ref="F2813:H2813"/>
    <mergeCell ref="A2814:H2814"/>
    <mergeCell ref="C2806:D2806"/>
    <mergeCell ref="F2807:G2807"/>
    <mergeCell ref="A2808:B2808"/>
    <mergeCell ref="C2808:D2808"/>
    <mergeCell ref="C2809:D2809"/>
    <mergeCell ref="F2802:G2802"/>
    <mergeCell ref="F2803:H2803"/>
    <mergeCell ref="A2804:H2804"/>
    <mergeCell ref="A2805:B2805"/>
    <mergeCell ref="C2805:D2805"/>
    <mergeCell ref="A2798:B2798"/>
    <mergeCell ref="C2798:D2798"/>
    <mergeCell ref="C2799:D2799"/>
    <mergeCell ref="C2800:D2800"/>
    <mergeCell ref="F2801:G2801"/>
    <mergeCell ref="C2793:D2793"/>
    <mergeCell ref="C2794:D2794"/>
    <mergeCell ref="C2795:D2795"/>
    <mergeCell ref="C2796:D2796"/>
    <mergeCell ref="F2797:G2797"/>
    <mergeCell ref="F2789:G2789"/>
    <mergeCell ref="A2790:B2790"/>
    <mergeCell ref="C2790:D2790"/>
    <mergeCell ref="C2791:D2791"/>
    <mergeCell ref="C2792:D2792"/>
    <mergeCell ref="A2785:H2785"/>
    <mergeCell ref="A2786:B2786"/>
    <mergeCell ref="C2786:D2786"/>
    <mergeCell ref="C2787:D2787"/>
    <mergeCell ref="C2788:D2788"/>
    <mergeCell ref="C2780:D2780"/>
    <mergeCell ref="C2781:D2781"/>
    <mergeCell ref="F2782:G2782"/>
    <mergeCell ref="F2783:G2783"/>
    <mergeCell ref="F2784:H2784"/>
    <mergeCell ref="C2775:D2775"/>
    <mergeCell ref="C2776:D2776"/>
    <mergeCell ref="C2777:D2777"/>
    <mergeCell ref="F2778:G2778"/>
    <mergeCell ref="A2779:B2779"/>
    <mergeCell ref="C2779:D2779"/>
    <mergeCell ref="A2771:H2771"/>
    <mergeCell ref="A2772:B2772"/>
    <mergeCell ref="C2772:D2772"/>
    <mergeCell ref="C2773:D2773"/>
    <mergeCell ref="C2774:D2774"/>
    <mergeCell ref="C2766:D2766"/>
    <mergeCell ref="C2767:D2767"/>
    <mergeCell ref="F2768:G2768"/>
    <mergeCell ref="F2769:G2769"/>
    <mergeCell ref="F2770:H2770"/>
    <mergeCell ref="C2762:D2762"/>
    <mergeCell ref="C2763:D2763"/>
    <mergeCell ref="F2764:G2764"/>
    <mergeCell ref="A2765:B2765"/>
    <mergeCell ref="C2765:D2765"/>
    <mergeCell ref="F2758:G2758"/>
    <mergeCell ref="A2759:B2759"/>
    <mergeCell ref="C2759:D2759"/>
    <mergeCell ref="C2760:D2760"/>
    <mergeCell ref="C2761:D2761"/>
    <mergeCell ref="A2754:H2754"/>
    <mergeCell ref="A2755:B2755"/>
    <mergeCell ref="C2755:D2755"/>
    <mergeCell ref="C2756:D2756"/>
    <mergeCell ref="C2757:D2757"/>
    <mergeCell ref="C2749:D2749"/>
    <mergeCell ref="C2750:D2750"/>
    <mergeCell ref="F2751:G2751"/>
    <mergeCell ref="F2752:G2752"/>
    <mergeCell ref="F2753:H2753"/>
    <mergeCell ref="C2744:D2744"/>
    <mergeCell ref="C2745:D2745"/>
    <mergeCell ref="C2746:D2746"/>
    <mergeCell ref="F2747:G2747"/>
    <mergeCell ref="A2748:B2748"/>
    <mergeCell ref="C2748:D2748"/>
    <mergeCell ref="C2740:D2740"/>
    <mergeCell ref="C2741:D2741"/>
    <mergeCell ref="F2742:G2742"/>
    <mergeCell ref="A2743:B2743"/>
    <mergeCell ref="C2743:D2743"/>
    <mergeCell ref="F2736:G2736"/>
    <mergeCell ref="F2737:H2737"/>
    <mergeCell ref="A2738:H2738"/>
    <mergeCell ref="A2739:B2739"/>
    <mergeCell ref="C2739:D2739"/>
    <mergeCell ref="A2732:B2732"/>
    <mergeCell ref="C2732:D2732"/>
    <mergeCell ref="C2733:D2733"/>
    <mergeCell ref="C2734:D2734"/>
    <mergeCell ref="F2735:G2735"/>
    <mergeCell ref="C2727:D2727"/>
    <mergeCell ref="C2728:D2728"/>
    <mergeCell ref="C2729:D2729"/>
    <mergeCell ref="C2730:D2730"/>
    <mergeCell ref="F2731:G2731"/>
    <mergeCell ref="C2723:D2723"/>
    <mergeCell ref="C2724:D2724"/>
    <mergeCell ref="F2725:G2725"/>
    <mergeCell ref="A2726:B2726"/>
    <mergeCell ref="C2726:D2726"/>
    <mergeCell ref="F2719:G2719"/>
    <mergeCell ref="F2720:H2720"/>
    <mergeCell ref="A2721:H2721"/>
    <mergeCell ref="A2722:B2722"/>
    <mergeCell ref="C2722:D2722"/>
    <mergeCell ref="A2715:B2715"/>
    <mergeCell ref="C2715:D2715"/>
    <mergeCell ref="C2716:D2716"/>
    <mergeCell ref="C2717:D2717"/>
    <mergeCell ref="F2718:G2718"/>
    <mergeCell ref="C2710:D2710"/>
    <mergeCell ref="C2711:D2711"/>
    <mergeCell ref="C2712:D2712"/>
    <mergeCell ref="C2713:D2713"/>
    <mergeCell ref="F2714:G2714"/>
    <mergeCell ref="C2706:D2706"/>
    <mergeCell ref="C2707:D2707"/>
    <mergeCell ref="F2708:G2708"/>
    <mergeCell ref="A2709:B2709"/>
    <mergeCell ref="C2709:D2709"/>
    <mergeCell ref="F2702:G2702"/>
    <mergeCell ref="F2703:H2703"/>
    <mergeCell ref="A2704:H2704"/>
    <mergeCell ref="A2705:B2705"/>
    <mergeCell ref="C2705:D2705"/>
    <mergeCell ref="A2698:B2698"/>
    <mergeCell ref="C2698:D2698"/>
    <mergeCell ref="C2699:D2699"/>
    <mergeCell ref="C2700:D2700"/>
    <mergeCell ref="F2701:G2701"/>
    <mergeCell ref="F2694:G2694"/>
    <mergeCell ref="A2695:B2695"/>
    <mergeCell ref="C2695:D2695"/>
    <mergeCell ref="C2696:D2696"/>
    <mergeCell ref="F2697:G2697"/>
    <mergeCell ref="A2690:H2690"/>
    <mergeCell ref="A2691:B2691"/>
    <mergeCell ref="C2691:D2691"/>
    <mergeCell ref="C2692:D2692"/>
    <mergeCell ref="C2693:D2693"/>
    <mergeCell ref="C2685:D2685"/>
    <mergeCell ref="C2686:D2686"/>
    <mergeCell ref="F2687:G2687"/>
    <mergeCell ref="F2688:G2688"/>
    <mergeCell ref="F2689:H2689"/>
    <mergeCell ref="C2680:D2680"/>
    <mergeCell ref="C2681:D2681"/>
    <mergeCell ref="C2682:D2682"/>
    <mergeCell ref="F2683:G2683"/>
    <mergeCell ref="A2684:B2684"/>
    <mergeCell ref="C2684:D2684"/>
    <mergeCell ref="F2676:G2676"/>
    <mergeCell ref="A2677:B2677"/>
    <mergeCell ref="C2677:D2677"/>
    <mergeCell ref="C2678:D2678"/>
    <mergeCell ref="C2679:D2679"/>
    <mergeCell ref="A2672:H2672"/>
    <mergeCell ref="A2673:B2673"/>
    <mergeCell ref="C2673:D2673"/>
    <mergeCell ref="C2674:D2674"/>
    <mergeCell ref="C2675:D2675"/>
    <mergeCell ref="C2667:D2667"/>
    <mergeCell ref="C2668:D2668"/>
    <mergeCell ref="F2669:G2669"/>
    <mergeCell ref="F2670:G2670"/>
    <mergeCell ref="F2671:H2671"/>
    <mergeCell ref="C2663:D2663"/>
    <mergeCell ref="C2664:D2664"/>
    <mergeCell ref="F2665:G2665"/>
    <mergeCell ref="A2666:B2666"/>
    <mergeCell ref="C2666:D2666"/>
    <mergeCell ref="C2659:D2659"/>
    <mergeCell ref="C2660:D2660"/>
    <mergeCell ref="F2661:G2661"/>
    <mergeCell ref="A2662:B2662"/>
    <mergeCell ref="C2662:D2662"/>
    <mergeCell ref="F2655:G2655"/>
    <mergeCell ref="F2656:H2656"/>
    <mergeCell ref="A2657:H2657"/>
    <mergeCell ref="A2658:B2658"/>
    <mergeCell ref="C2658:D2658"/>
    <mergeCell ref="A2651:H2651"/>
    <mergeCell ref="A2652:B2652"/>
    <mergeCell ref="C2652:D2652"/>
    <mergeCell ref="C2653:D2653"/>
    <mergeCell ref="F2654:G2654"/>
    <mergeCell ref="C2646:D2646"/>
    <mergeCell ref="C2647:D2647"/>
    <mergeCell ref="F2648:G2648"/>
    <mergeCell ref="F2649:G2649"/>
    <mergeCell ref="F2650:H2650"/>
    <mergeCell ref="C2641:D2641"/>
    <mergeCell ref="C2642:D2642"/>
    <mergeCell ref="C2643:D2643"/>
    <mergeCell ref="C2644:D2644"/>
    <mergeCell ref="C2645:D2645"/>
    <mergeCell ref="F2636:G2636"/>
    <mergeCell ref="F2637:G2637"/>
    <mergeCell ref="F2638:H2638"/>
    <mergeCell ref="A2639:H2639"/>
    <mergeCell ref="A2640:B2640"/>
    <mergeCell ref="C2640:D2640"/>
    <mergeCell ref="F2632:H2632"/>
    <mergeCell ref="A2633:H2633"/>
    <mergeCell ref="A2634:B2634"/>
    <mergeCell ref="C2634:D2634"/>
    <mergeCell ref="C2635:D2635"/>
    <mergeCell ref="A2628:B2628"/>
    <mergeCell ref="C2628:D2628"/>
    <mergeCell ref="C2629:D2629"/>
    <mergeCell ref="F2630:G2630"/>
    <mergeCell ref="F2631:G2631"/>
    <mergeCell ref="C2623:D2623"/>
    <mergeCell ref="F2624:G2624"/>
    <mergeCell ref="F2625:G2625"/>
    <mergeCell ref="F2626:H2626"/>
    <mergeCell ref="A2627:H2627"/>
    <mergeCell ref="F2618:G2618"/>
    <mergeCell ref="F2619:G2619"/>
    <mergeCell ref="F2620:H2620"/>
    <mergeCell ref="A2621:H2621"/>
    <mergeCell ref="A2622:B2622"/>
    <mergeCell ref="C2622:D2622"/>
    <mergeCell ref="F2614:H2614"/>
    <mergeCell ref="A2615:H2615"/>
    <mergeCell ref="A2616:B2616"/>
    <mergeCell ref="C2616:D2616"/>
    <mergeCell ref="C2617:D2617"/>
    <mergeCell ref="A2610:B2610"/>
    <mergeCell ref="C2610:D2610"/>
    <mergeCell ref="C2611:D2611"/>
    <mergeCell ref="F2612:G2612"/>
    <mergeCell ref="F2613:G2613"/>
    <mergeCell ref="C2605:D2605"/>
    <mergeCell ref="F2606:G2606"/>
    <mergeCell ref="F2607:G2607"/>
    <mergeCell ref="F2608:H2608"/>
    <mergeCell ref="A2609:H2609"/>
    <mergeCell ref="F2601:G2601"/>
    <mergeCell ref="F2602:H2602"/>
    <mergeCell ref="A2603:H2603"/>
    <mergeCell ref="A2604:B2604"/>
    <mergeCell ref="C2604:D2604"/>
    <mergeCell ref="C2596:D2596"/>
    <mergeCell ref="C2597:D2597"/>
    <mergeCell ref="C2598:D2598"/>
    <mergeCell ref="C2599:D2599"/>
    <mergeCell ref="F2600:G2600"/>
    <mergeCell ref="A2592:B2592"/>
    <mergeCell ref="C2592:D2592"/>
    <mergeCell ref="C2593:D2593"/>
    <mergeCell ref="F2594:G2594"/>
    <mergeCell ref="A2595:B2595"/>
    <mergeCell ref="C2595:D2595"/>
    <mergeCell ref="C2587:D2587"/>
    <mergeCell ref="F2588:G2588"/>
    <mergeCell ref="F2589:G2589"/>
    <mergeCell ref="F2590:H2590"/>
    <mergeCell ref="A2591:H2591"/>
    <mergeCell ref="C2583:D2583"/>
    <mergeCell ref="F2584:G2584"/>
    <mergeCell ref="A2585:B2585"/>
    <mergeCell ref="C2585:D2585"/>
    <mergeCell ref="C2586:D2586"/>
    <mergeCell ref="F2578:G2578"/>
    <mergeCell ref="F2579:G2579"/>
    <mergeCell ref="F2580:H2580"/>
    <mergeCell ref="A2581:H2581"/>
    <mergeCell ref="A2582:B2582"/>
    <mergeCell ref="C2582:D2582"/>
    <mergeCell ref="F2574:H2574"/>
    <mergeCell ref="A2575:H2575"/>
    <mergeCell ref="A2576:B2576"/>
    <mergeCell ref="C2576:D2576"/>
    <mergeCell ref="C2577:D2577"/>
    <mergeCell ref="A2570:B2570"/>
    <mergeCell ref="C2570:D2570"/>
    <mergeCell ref="C2571:D2571"/>
    <mergeCell ref="F2572:G2572"/>
    <mergeCell ref="F2573:G2573"/>
    <mergeCell ref="C2565:D2565"/>
    <mergeCell ref="F2566:G2566"/>
    <mergeCell ref="F2567:G2567"/>
    <mergeCell ref="F2568:H2568"/>
    <mergeCell ref="A2569:H2569"/>
    <mergeCell ref="F2560:G2560"/>
    <mergeCell ref="F2561:G2561"/>
    <mergeCell ref="F2562:H2562"/>
    <mergeCell ref="A2563:H2563"/>
    <mergeCell ref="A2564:B2564"/>
    <mergeCell ref="C2564:D2564"/>
    <mergeCell ref="F2556:H2556"/>
    <mergeCell ref="A2557:H2557"/>
    <mergeCell ref="A2558:B2558"/>
    <mergeCell ref="C2558:D2558"/>
    <mergeCell ref="C2559:D2559"/>
    <mergeCell ref="C2551:D2551"/>
    <mergeCell ref="C2552:D2552"/>
    <mergeCell ref="C2553:D2553"/>
    <mergeCell ref="F2554:G2554"/>
    <mergeCell ref="F2555:G2555"/>
    <mergeCell ref="C2547:D2547"/>
    <mergeCell ref="F2548:G2548"/>
    <mergeCell ref="A2549:B2549"/>
    <mergeCell ref="C2549:D2549"/>
    <mergeCell ref="C2550:D2550"/>
    <mergeCell ref="F2543:G2543"/>
    <mergeCell ref="F2544:H2544"/>
    <mergeCell ref="A2545:H2545"/>
    <mergeCell ref="A2546:B2546"/>
    <mergeCell ref="C2546:D2546"/>
    <mergeCell ref="A2539:B2539"/>
    <mergeCell ref="C2539:D2539"/>
    <mergeCell ref="C2540:D2540"/>
    <mergeCell ref="C2541:D2541"/>
    <mergeCell ref="F2542:G2542"/>
    <mergeCell ref="A2535:H2535"/>
    <mergeCell ref="A2536:B2536"/>
    <mergeCell ref="C2536:D2536"/>
    <mergeCell ref="C2537:D2537"/>
    <mergeCell ref="F2538:G2538"/>
    <mergeCell ref="C2530:D2530"/>
    <mergeCell ref="C2531:D2531"/>
    <mergeCell ref="F2532:G2532"/>
    <mergeCell ref="F2533:G2533"/>
    <mergeCell ref="F2534:H2534"/>
    <mergeCell ref="C2526:D2526"/>
    <mergeCell ref="C2527:D2527"/>
    <mergeCell ref="F2528:G2528"/>
    <mergeCell ref="A2529:B2529"/>
    <mergeCell ref="C2529:D2529"/>
    <mergeCell ref="F2522:G2522"/>
    <mergeCell ref="F2523:H2523"/>
    <mergeCell ref="A2524:H2524"/>
    <mergeCell ref="A2525:B2525"/>
    <mergeCell ref="C2525:D2525"/>
    <mergeCell ref="A2518:B2518"/>
    <mergeCell ref="C2518:D2518"/>
    <mergeCell ref="C2519:D2519"/>
    <mergeCell ref="C2520:D2520"/>
    <mergeCell ref="F2521:G2521"/>
    <mergeCell ref="A2514:B2514"/>
    <mergeCell ref="C2514:D2514"/>
    <mergeCell ref="C2515:D2515"/>
    <mergeCell ref="C2516:D2516"/>
    <mergeCell ref="F2517:G2517"/>
    <mergeCell ref="C2509:D2509"/>
    <mergeCell ref="F2510:G2510"/>
    <mergeCell ref="F2511:G2511"/>
    <mergeCell ref="F2512:H2512"/>
    <mergeCell ref="A2513:H2513"/>
    <mergeCell ref="A2505:B2505"/>
    <mergeCell ref="C2505:D2505"/>
    <mergeCell ref="C2506:D2506"/>
    <mergeCell ref="F2507:G2507"/>
    <mergeCell ref="A2508:B2508"/>
    <mergeCell ref="C2508:D2508"/>
    <mergeCell ref="C2500:D2500"/>
    <mergeCell ref="C2501:D2501"/>
    <mergeCell ref="C2502:D2502"/>
    <mergeCell ref="C2503:D2503"/>
    <mergeCell ref="F2504:G2504"/>
    <mergeCell ref="F2495:G2495"/>
    <mergeCell ref="F2496:G2496"/>
    <mergeCell ref="F2497:H2497"/>
    <mergeCell ref="A2498:H2498"/>
    <mergeCell ref="A2499:B2499"/>
    <mergeCell ref="C2499:D2499"/>
    <mergeCell ref="C2491:D2491"/>
    <mergeCell ref="F2492:G2492"/>
    <mergeCell ref="A2493:B2493"/>
    <mergeCell ref="C2493:D2493"/>
    <mergeCell ref="C2494:D2494"/>
    <mergeCell ref="C2486:D2486"/>
    <mergeCell ref="C2487:D2487"/>
    <mergeCell ref="C2488:D2488"/>
    <mergeCell ref="F2489:G2489"/>
    <mergeCell ref="A2490:B2490"/>
    <mergeCell ref="C2490:D2490"/>
    <mergeCell ref="A2482:B2482"/>
    <mergeCell ref="C2482:D2482"/>
    <mergeCell ref="C2483:D2483"/>
    <mergeCell ref="C2484:D2484"/>
    <mergeCell ref="C2485:D2485"/>
    <mergeCell ref="C2477:D2477"/>
    <mergeCell ref="F2478:G2478"/>
    <mergeCell ref="F2479:G2479"/>
    <mergeCell ref="F2480:H2480"/>
    <mergeCell ref="A2481:H2481"/>
    <mergeCell ref="C2473:D2473"/>
    <mergeCell ref="C2474:D2474"/>
    <mergeCell ref="F2475:G2475"/>
    <mergeCell ref="A2476:B2476"/>
    <mergeCell ref="C2476:D2476"/>
    <mergeCell ref="A2469:B2469"/>
    <mergeCell ref="C2469:D2469"/>
    <mergeCell ref="C2470:D2470"/>
    <mergeCell ref="F2471:G2471"/>
    <mergeCell ref="A2472:B2472"/>
    <mergeCell ref="C2472:D2472"/>
    <mergeCell ref="C2464:D2464"/>
    <mergeCell ref="F2465:G2465"/>
    <mergeCell ref="F2466:G2466"/>
    <mergeCell ref="F2467:H2467"/>
    <mergeCell ref="A2468:H2468"/>
    <mergeCell ref="C2460:D2460"/>
    <mergeCell ref="C2461:D2461"/>
    <mergeCell ref="F2462:G2462"/>
    <mergeCell ref="A2463:B2463"/>
    <mergeCell ref="C2463:D2463"/>
    <mergeCell ref="A2456:B2456"/>
    <mergeCell ref="C2456:D2456"/>
    <mergeCell ref="C2457:D2457"/>
    <mergeCell ref="F2458:G2458"/>
    <mergeCell ref="A2459:B2459"/>
    <mergeCell ref="C2459:D2459"/>
    <mergeCell ref="C2451:D2451"/>
    <mergeCell ref="F2452:G2452"/>
    <mergeCell ref="F2453:G2453"/>
    <mergeCell ref="F2454:H2454"/>
    <mergeCell ref="A2455:H2455"/>
    <mergeCell ref="C2447:D2447"/>
    <mergeCell ref="F2448:G2448"/>
    <mergeCell ref="A2449:B2449"/>
    <mergeCell ref="C2449:D2449"/>
    <mergeCell ref="C2450:D2450"/>
    <mergeCell ref="F2443:G2443"/>
    <mergeCell ref="F2444:H2444"/>
    <mergeCell ref="A2445:H2445"/>
    <mergeCell ref="A2446:B2446"/>
    <mergeCell ref="C2446:D2446"/>
    <mergeCell ref="A2439:B2439"/>
    <mergeCell ref="C2439:D2439"/>
    <mergeCell ref="C2440:D2440"/>
    <mergeCell ref="C2441:D2441"/>
    <mergeCell ref="F2442:G2442"/>
    <mergeCell ref="A2435:H2435"/>
    <mergeCell ref="A2436:B2436"/>
    <mergeCell ref="C2436:D2436"/>
    <mergeCell ref="C2437:D2437"/>
    <mergeCell ref="F2438:G2438"/>
    <mergeCell ref="C2430:D2430"/>
    <mergeCell ref="C2431:D2431"/>
    <mergeCell ref="F2432:G2432"/>
    <mergeCell ref="F2433:G2433"/>
    <mergeCell ref="F2434:H2434"/>
    <mergeCell ref="A2426:B2426"/>
    <mergeCell ref="C2426:D2426"/>
    <mergeCell ref="C2427:D2427"/>
    <mergeCell ref="F2428:G2428"/>
    <mergeCell ref="A2429:B2429"/>
    <mergeCell ref="C2429:D2429"/>
    <mergeCell ref="C2421:D2421"/>
    <mergeCell ref="F2422:G2422"/>
    <mergeCell ref="F2423:G2423"/>
    <mergeCell ref="F2424:H2424"/>
    <mergeCell ref="A2425:H2425"/>
    <mergeCell ref="C2417:D2417"/>
    <mergeCell ref="C2418:D2418"/>
    <mergeCell ref="F2419:G2419"/>
    <mergeCell ref="A2420:B2420"/>
    <mergeCell ref="C2420:D2420"/>
    <mergeCell ref="A2413:B2413"/>
    <mergeCell ref="C2413:D2413"/>
    <mergeCell ref="C2414:D2414"/>
    <mergeCell ref="F2415:G2415"/>
    <mergeCell ref="A2416:B2416"/>
    <mergeCell ref="C2416:D2416"/>
    <mergeCell ref="C2408:D2408"/>
    <mergeCell ref="F2409:G2409"/>
    <mergeCell ref="F2410:G2410"/>
    <mergeCell ref="F2411:H2411"/>
    <mergeCell ref="A2412:H2412"/>
    <mergeCell ref="C2404:D2404"/>
    <mergeCell ref="F2405:G2405"/>
    <mergeCell ref="A2406:B2406"/>
    <mergeCell ref="C2406:D2406"/>
    <mergeCell ref="C2407:D2407"/>
    <mergeCell ref="F2399:G2399"/>
    <mergeCell ref="F2400:G2400"/>
    <mergeCell ref="F2401:H2401"/>
    <mergeCell ref="A2402:H2402"/>
    <mergeCell ref="A2403:B2403"/>
    <mergeCell ref="C2403:D2403"/>
    <mergeCell ref="C2395:D2395"/>
    <mergeCell ref="F2396:G2396"/>
    <mergeCell ref="A2397:B2397"/>
    <mergeCell ref="C2397:D2397"/>
    <mergeCell ref="C2398:D2398"/>
    <mergeCell ref="C2391:D2391"/>
    <mergeCell ref="F2392:G2392"/>
    <mergeCell ref="A2393:B2393"/>
    <mergeCell ref="C2393:D2393"/>
    <mergeCell ref="C2394:D2394"/>
    <mergeCell ref="F2386:G2386"/>
    <mergeCell ref="F2387:G2387"/>
    <mergeCell ref="F2388:H2388"/>
    <mergeCell ref="A2389:H2389"/>
    <mergeCell ref="A2390:B2390"/>
    <mergeCell ref="C2390:D2390"/>
    <mergeCell ref="C2382:D2382"/>
    <mergeCell ref="F2383:G2383"/>
    <mergeCell ref="A2384:B2384"/>
    <mergeCell ref="C2384:D2384"/>
    <mergeCell ref="C2385:D2385"/>
    <mergeCell ref="C2377:D2377"/>
    <mergeCell ref="C2378:D2378"/>
    <mergeCell ref="C2379:D2379"/>
    <mergeCell ref="F2380:G2380"/>
    <mergeCell ref="A2381:B2381"/>
    <mergeCell ref="C2381:D2381"/>
    <mergeCell ref="A2373:B2373"/>
    <mergeCell ref="C2373:D2373"/>
    <mergeCell ref="C2374:D2374"/>
    <mergeCell ref="C2375:D2375"/>
    <mergeCell ref="C2376:D2376"/>
    <mergeCell ref="C2368:D2368"/>
    <mergeCell ref="F2369:G2369"/>
    <mergeCell ref="F2370:G2370"/>
    <mergeCell ref="F2371:H2371"/>
    <mergeCell ref="A2372:H2372"/>
    <mergeCell ref="C2364:D2364"/>
    <mergeCell ref="F2365:G2365"/>
    <mergeCell ref="A2366:B2366"/>
    <mergeCell ref="C2366:D2366"/>
    <mergeCell ref="C2367:D2367"/>
    <mergeCell ref="F2360:H2360"/>
    <mergeCell ref="A2361:H2361"/>
    <mergeCell ref="A2362:B2362"/>
    <mergeCell ref="C2362:D2362"/>
    <mergeCell ref="C2363:D2363"/>
    <mergeCell ref="A2356:B2356"/>
    <mergeCell ref="C2356:D2356"/>
    <mergeCell ref="C2357:D2357"/>
    <mergeCell ref="F2358:G2358"/>
    <mergeCell ref="F2359:G2359"/>
    <mergeCell ref="C2351:D2351"/>
    <mergeCell ref="F2352:G2352"/>
    <mergeCell ref="F2353:G2353"/>
    <mergeCell ref="F2354:H2354"/>
    <mergeCell ref="A2355:H2355"/>
    <mergeCell ref="F2346:G2346"/>
    <mergeCell ref="F2347:G2347"/>
    <mergeCell ref="F2348:H2348"/>
    <mergeCell ref="A2349:H2349"/>
    <mergeCell ref="A2350:B2350"/>
    <mergeCell ref="C2350:D2350"/>
    <mergeCell ref="F2342:H2342"/>
    <mergeCell ref="A2343:H2343"/>
    <mergeCell ref="A2344:B2344"/>
    <mergeCell ref="C2344:D2344"/>
    <mergeCell ref="C2345:D2345"/>
    <mergeCell ref="A2338:B2338"/>
    <mergeCell ref="C2338:D2338"/>
    <mergeCell ref="C2339:D2339"/>
    <mergeCell ref="F2340:G2340"/>
    <mergeCell ref="F2341:G2341"/>
    <mergeCell ref="C2333:D2333"/>
    <mergeCell ref="F2334:G2334"/>
    <mergeCell ref="F2335:G2335"/>
    <mergeCell ref="F2336:H2336"/>
    <mergeCell ref="A2337:H2337"/>
    <mergeCell ref="A2329:B2329"/>
    <mergeCell ref="C2329:D2329"/>
    <mergeCell ref="C2330:D2330"/>
    <mergeCell ref="C2331:D2331"/>
    <mergeCell ref="C2332:D2332"/>
    <mergeCell ref="C2324:D2324"/>
    <mergeCell ref="F2325:G2325"/>
    <mergeCell ref="F2326:G2326"/>
    <mergeCell ref="F2327:H2327"/>
    <mergeCell ref="A2328:H2328"/>
    <mergeCell ref="C2320:D2320"/>
    <mergeCell ref="F2321:G2321"/>
    <mergeCell ref="A2322:B2322"/>
    <mergeCell ref="C2322:D2322"/>
    <mergeCell ref="C2323:D2323"/>
    <mergeCell ref="F2315:G2315"/>
    <mergeCell ref="F2316:G2316"/>
    <mergeCell ref="F2317:H2317"/>
    <mergeCell ref="A2318:H2318"/>
    <mergeCell ref="A2319:B2319"/>
    <mergeCell ref="C2319:D2319"/>
    <mergeCell ref="F2311:G2311"/>
    <mergeCell ref="A2312:B2312"/>
    <mergeCell ref="C2312:D2312"/>
    <mergeCell ref="C2313:D2313"/>
    <mergeCell ref="C2314:D2314"/>
    <mergeCell ref="F2307:H2307"/>
    <mergeCell ref="A2308:H2308"/>
    <mergeCell ref="A2309:B2309"/>
    <mergeCell ref="C2309:D2309"/>
    <mergeCell ref="C2310:D2310"/>
    <mergeCell ref="A2303:B2303"/>
    <mergeCell ref="C2303:D2303"/>
    <mergeCell ref="C2304:D2304"/>
    <mergeCell ref="F2305:G2305"/>
    <mergeCell ref="F2306:G2306"/>
    <mergeCell ref="C2298:D2298"/>
    <mergeCell ref="C2299:D2299"/>
    <mergeCell ref="C2300:D2300"/>
    <mergeCell ref="C2301:D2301"/>
    <mergeCell ref="F2302:G2302"/>
    <mergeCell ref="F2293:G2293"/>
    <mergeCell ref="F2294:G2294"/>
    <mergeCell ref="F2295:H2295"/>
    <mergeCell ref="A2296:H2296"/>
    <mergeCell ref="A2297:B2297"/>
    <mergeCell ref="C2297:D2297"/>
    <mergeCell ref="A2289:H2289"/>
    <mergeCell ref="A2290:B2290"/>
    <mergeCell ref="C2290:D2290"/>
    <mergeCell ref="C2291:D2291"/>
    <mergeCell ref="C2292:D2292"/>
    <mergeCell ref="C2284:D2284"/>
    <mergeCell ref="C2285:D2285"/>
    <mergeCell ref="F2286:G2286"/>
    <mergeCell ref="F2287:G2287"/>
    <mergeCell ref="F2288:H2288"/>
    <mergeCell ref="F2279:G2279"/>
    <mergeCell ref="F2280:G2280"/>
    <mergeCell ref="F2281:H2281"/>
    <mergeCell ref="A2282:H2282"/>
    <mergeCell ref="A2283:B2283"/>
    <mergeCell ref="C2283:D2283"/>
    <mergeCell ref="C2275:D2275"/>
    <mergeCell ref="F2276:G2276"/>
    <mergeCell ref="A2277:B2277"/>
    <mergeCell ref="C2277:D2277"/>
    <mergeCell ref="C2278:D2278"/>
    <mergeCell ref="A2271:B2271"/>
    <mergeCell ref="C2271:D2271"/>
    <mergeCell ref="C2272:D2272"/>
    <mergeCell ref="C2273:D2273"/>
    <mergeCell ref="C2274:D2274"/>
    <mergeCell ref="C2266:D2266"/>
    <mergeCell ref="F2267:G2267"/>
    <mergeCell ref="F2268:G2268"/>
    <mergeCell ref="F2269:H2269"/>
    <mergeCell ref="A2270:H2270"/>
    <mergeCell ref="C2262:D2262"/>
    <mergeCell ref="C2263:D2263"/>
    <mergeCell ref="F2264:G2264"/>
    <mergeCell ref="A2265:B2265"/>
    <mergeCell ref="C2265:D2265"/>
    <mergeCell ref="F2257:G2257"/>
    <mergeCell ref="F2258:G2258"/>
    <mergeCell ref="F2259:H2259"/>
    <mergeCell ref="A2260:H2260"/>
    <mergeCell ref="A2261:B2261"/>
    <mergeCell ref="C2261:D2261"/>
    <mergeCell ref="F2253:G2253"/>
    <mergeCell ref="A2254:B2254"/>
    <mergeCell ref="C2254:D2254"/>
    <mergeCell ref="C2255:D2255"/>
    <mergeCell ref="C2256:D2256"/>
    <mergeCell ref="A2249:B2249"/>
    <mergeCell ref="C2249:D2249"/>
    <mergeCell ref="C2250:D2250"/>
    <mergeCell ref="C2251:D2251"/>
    <mergeCell ref="C2252:D2252"/>
    <mergeCell ref="C2244:D2244"/>
    <mergeCell ref="F2245:G2245"/>
    <mergeCell ref="F2246:G2246"/>
    <mergeCell ref="F2247:H2247"/>
    <mergeCell ref="A2248:H2248"/>
    <mergeCell ref="F2239:G2239"/>
    <mergeCell ref="F2240:G2240"/>
    <mergeCell ref="F2241:H2241"/>
    <mergeCell ref="A2242:H2242"/>
    <mergeCell ref="A2243:B2243"/>
    <mergeCell ref="C2243:D2243"/>
    <mergeCell ref="F2235:H2235"/>
    <mergeCell ref="A2236:H2236"/>
    <mergeCell ref="A2237:B2237"/>
    <mergeCell ref="C2237:D2237"/>
    <mergeCell ref="C2238:D2238"/>
    <mergeCell ref="A2231:B2231"/>
    <mergeCell ref="C2231:D2231"/>
    <mergeCell ref="C2232:D2232"/>
    <mergeCell ref="F2233:G2233"/>
    <mergeCell ref="F2234:G2234"/>
    <mergeCell ref="C2226:D2226"/>
    <mergeCell ref="F2227:G2227"/>
    <mergeCell ref="F2228:G2228"/>
    <mergeCell ref="F2229:H2229"/>
    <mergeCell ref="A2230:H2230"/>
    <mergeCell ref="F2221:G2221"/>
    <mergeCell ref="F2222:G2222"/>
    <mergeCell ref="F2223:H2223"/>
    <mergeCell ref="A2224:H2224"/>
    <mergeCell ref="A2225:B2225"/>
    <mergeCell ref="C2225:D2225"/>
    <mergeCell ref="F2217:H2217"/>
    <mergeCell ref="A2218:H2218"/>
    <mergeCell ref="A2219:B2219"/>
    <mergeCell ref="C2219:D2219"/>
    <mergeCell ref="C2220:D2220"/>
    <mergeCell ref="A2213:B2213"/>
    <mergeCell ref="C2213:D2213"/>
    <mergeCell ref="C2214:D2214"/>
    <mergeCell ref="F2215:G2215"/>
    <mergeCell ref="F2216:G2216"/>
    <mergeCell ref="C2208:D2208"/>
    <mergeCell ref="F2209:G2209"/>
    <mergeCell ref="F2210:G2210"/>
    <mergeCell ref="F2211:H2211"/>
    <mergeCell ref="A2212:H2212"/>
    <mergeCell ref="F2203:G2203"/>
    <mergeCell ref="F2204:G2204"/>
    <mergeCell ref="F2205:H2205"/>
    <mergeCell ref="A2206:H2206"/>
    <mergeCell ref="A2207:B2207"/>
    <mergeCell ref="C2207:D2207"/>
    <mergeCell ref="F2199:H2199"/>
    <mergeCell ref="A2200:H2200"/>
    <mergeCell ref="A2201:B2201"/>
    <mergeCell ref="C2201:D2201"/>
    <mergeCell ref="C2202:D2202"/>
    <mergeCell ref="A2195:B2195"/>
    <mergeCell ref="C2195:D2195"/>
    <mergeCell ref="C2196:D2196"/>
    <mergeCell ref="F2197:G2197"/>
    <mergeCell ref="F2198:G2198"/>
    <mergeCell ref="C2190:D2190"/>
    <mergeCell ref="F2191:G2191"/>
    <mergeCell ref="F2192:G2192"/>
    <mergeCell ref="F2193:H2193"/>
    <mergeCell ref="A2194:H2194"/>
    <mergeCell ref="F2185:G2185"/>
    <mergeCell ref="F2186:G2186"/>
    <mergeCell ref="F2187:H2187"/>
    <mergeCell ref="A2188:H2188"/>
    <mergeCell ref="A2189:B2189"/>
    <mergeCell ref="C2189:D2189"/>
    <mergeCell ref="F2181:H2181"/>
    <mergeCell ref="A2182:H2182"/>
    <mergeCell ref="A2183:B2183"/>
    <mergeCell ref="C2183:D2183"/>
    <mergeCell ref="C2184:D2184"/>
    <mergeCell ref="A2177:B2177"/>
    <mergeCell ref="C2177:D2177"/>
    <mergeCell ref="C2178:D2178"/>
    <mergeCell ref="F2179:G2179"/>
    <mergeCell ref="F2180:G2180"/>
    <mergeCell ref="C2172:D2172"/>
    <mergeCell ref="F2173:G2173"/>
    <mergeCell ref="F2174:G2174"/>
    <mergeCell ref="F2175:H2175"/>
    <mergeCell ref="A2176:H2176"/>
    <mergeCell ref="F2167:G2167"/>
    <mergeCell ref="F2168:G2168"/>
    <mergeCell ref="F2169:H2169"/>
    <mergeCell ref="A2170:H2170"/>
    <mergeCell ref="A2171:B2171"/>
    <mergeCell ref="C2171:D2171"/>
    <mergeCell ref="F2163:H2163"/>
    <mergeCell ref="A2164:H2164"/>
    <mergeCell ref="A2165:B2165"/>
    <mergeCell ref="C2165:D2165"/>
    <mergeCell ref="C2166:D2166"/>
    <mergeCell ref="A2159:B2159"/>
    <mergeCell ref="C2159:D2159"/>
    <mergeCell ref="C2160:D2160"/>
    <mergeCell ref="F2161:G2161"/>
    <mergeCell ref="F2162:G2162"/>
    <mergeCell ref="C2154:D2154"/>
    <mergeCell ref="F2155:G2155"/>
    <mergeCell ref="F2156:G2156"/>
    <mergeCell ref="F2157:H2157"/>
    <mergeCell ref="A2158:H2158"/>
    <mergeCell ref="F2149:G2149"/>
    <mergeCell ref="F2150:G2150"/>
    <mergeCell ref="F2151:H2151"/>
    <mergeCell ref="A2152:H2152"/>
    <mergeCell ref="A2153:B2153"/>
    <mergeCell ref="C2153:D2153"/>
    <mergeCell ref="F2145:H2145"/>
    <mergeCell ref="A2146:H2146"/>
    <mergeCell ref="A2147:B2147"/>
    <mergeCell ref="C2147:D2147"/>
    <mergeCell ref="C2148:D2148"/>
    <mergeCell ref="A2141:B2141"/>
    <mergeCell ref="C2141:D2141"/>
    <mergeCell ref="C2142:D2142"/>
    <mergeCell ref="F2143:G2143"/>
    <mergeCell ref="F2144:G2144"/>
    <mergeCell ref="C2136:D2136"/>
    <mergeCell ref="F2137:G2137"/>
    <mergeCell ref="F2138:G2138"/>
    <mergeCell ref="F2139:H2139"/>
    <mergeCell ref="A2140:H2140"/>
    <mergeCell ref="F2131:G2131"/>
    <mergeCell ref="F2132:G2132"/>
    <mergeCell ref="F2133:H2133"/>
    <mergeCell ref="A2134:H2134"/>
    <mergeCell ref="A2135:B2135"/>
    <mergeCell ref="C2135:D2135"/>
    <mergeCell ref="F2127:H2127"/>
    <mergeCell ref="A2128:H2128"/>
    <mergeCell ref="A2129:B2129"/>
    <mergeCell ref="C2129:D2129"/>
    <mergeCell ref="C2130:D2130"/>
    <mergeCell ref="A2123:B2123"/>
    <mergeCell ref="C2123:D2123"/>
    <mergeCell ref="C2124:D2124"/>
    <mergeCell ref="F2125:G2125"/>
    <mergeCell ref="F2126:G2126"/>
    <mergeCell ref="C2118:D2118"/>
    <mergeCell ref="F2119:G2119"/>
    <mergeCell ref="F2120:G2120"/>
    <mergeCell ref="F2121:H2121"/>
    <mergeCell ref="A2122:H2122"/>
    <mergeCell ref="F2113:G2113"/>
    <mergeCell ref="F2114:G2114"/>
    <mergeCell ref="F2115:H2115"/>
    <mergeCell ref="A2116:H2116"/>
    <mergeCell ref="A2117:B2117"/>
    <mergeCell ref="C2117:D2117"/>
    <mergeCell ref="F2109:H2109"/>
    <mergeCell ref="A2110:H2110"/>
    <mergeCell ref="A2111:B2111"/>
    <mergeCell ref="C2111:D2111"/>
    <mergeCell ref="C2112:D2112"/>
    <mergeCell ref="A2105:B2105"/>
    <mergeCell ref="C2105:D2105"/>
    <mergeCell ref="C2106:D2106"/>
    <mergeCell ref="F2107:G2107"/>
    <mergeCell ref="F2108:G2108"/>
    <mergeCell ref="C2100:D2100"/>
    <mergeCell ref="F2101:G2101"/>
    <mergeCell ref="F2102:G2102"/>
    <mergeCell ref="F2103:H2103"/>
    <mergeCell ref="A2104:H2104"/>
    <mergeCell ref="F2095:G2095"/>
    <mergeCell ref="F2096:G2096"/>
    <mergeCell ref="F2097:H2097"/>
    <mergeCell ref="A2098:H2098"/>
    <mergeCell ref="A2099:B2099"/>
    <mergeCell ref="C2099:D2099"/>
    <mergeCell ref="F2091:H2091"/>
    <mergeCell ref="A2092:H2092"/>
    <mergeCell ref="A2093:B2093"/>
    <mergeCell ref="C2093:D2093"/>
    <mergeCell ref="C2094:D2094"/>
    <mergeCell ref="A2087:B2087"/>
    <mergeCell ref="C2087:D2087"/>
    <mergeCell ref="C2088:D2088"/>
    <mergeCell ref="F2089:G2089"/>
    <mergeCell ref="F2090:G2090"/>
    <mergeCell ref="C2082:D2082"/>
    <mergeCell ref="F2083:G2083"/>
    <mergeCell ref="F2084:G2084"/>
    <mergeCell ref="F2085:H2085"/>
    <mergeCell ref="A2086:H2086"/>
    <mergeCell ref="F2077:G2077"/>
    <mergeCell ref="F2078:G2078"/>
    <mergeCell ref="F2079:H2079"/>
    <mergeCell ref="A2080:H2080"/>
    <mergeCell ref="A2081:B2081"/>
    <mergeCell ref="C2081:D2081"/>
    <mergeCell ref="F2073:H2073"/>
    <mergeCell ref="A2074:H2074"/>
    <mergeCell ref="A2075:B2075"/>
    <mergeCell ref="C2075:D2075"/>
    <mergeCell ref="C2076:D2076"/>
    <mergeCell ref="A2069:B2069"/>
    <mergeCell ref="C2069:D2069"/>
    <mergeCell ref="C2070:D2070"/>
    <mergeCell ref="F2071:G2071"/>
    <mergeCell ref="F2072:G2072"/>
    <mergeCell ref="C2064:D2064"/>
    <mergeCell ref="F2065:G2065"/>
    <mergeCell ref="F2066:G2066"/>
    <mergeCell ref="F2067:H2067"/>
    <mergeCell ref="A2068:H2068"/>
    <mergeCell ref="F2059:G2059"/>
    <mergeCell ref="F2060:G2060"/>
    <mergeCell ref="F2061:H2061"/>
    <mergeCell ref="A2062:H2062"/>
    <mergeCell ref="A2063:B2063"/>
    <mergeCell ref="C2063:D2063"/>
    <mergeCell ref="F2055:H2055"/>
    <mergeCell ref="A2056:H2056"/>
    <mergeCell ref="A2057:B2057"/>
    <mergeCell ref="C2057:D2057"/>
    <mergeCell ref="C2058:D2058"/>
    <mergeCell ref="A2051:B2051"/>
    <mergeCell ref="C2051:D2051"/>
    <mergeCell ref="C2052:D2052"/>
    <mergeCell ref="F2053:G2053"/>
    <mergeCell ref="F2054:G2054"/>
    <mergeCell ref="C2046:D2046"/>
    <mergeCell ref="F2047:G2047"/>
    <mergeCell ref="F2048:G2048"/>
    <mergeCell ref="F2049:H2049"/>
    <mergeCell ref="A2050:H2050"/>
    <mergeCell ref="F2041:G2041"/>
    <mergeCell ref="F2042:G2042"/>
    <mergeCell ref="F2043:H2043"/>
    <mergeCell ref="A2044:H2044"/>
    <mergeCell ref="A2045:B2045"/>
    <mergeCell ref="C2045:D2045"/>
    <mergeCell ref="F2037:H2037"/>
    <mergeCell ref="A2038:H2038"/>
    <mergeCell ref="A2039:B2039"/>
    <mergeCell ref="C2039:D2039"/>
    <mergeCell ref="C2040:D2040"/>
    <mergeCell ref="A2033:B2033"/>
    <mergeCell ref="C2033:D2033"/>
    <mergeCell ref="C2034:D2034"/>
    <mergeCell ref="F2035:G2035"/>
    <mergeCell ref="F2036:G2036"/>
    <mergeCell ref="C2028:D2028"/>
    <mergeCell ref="F2029:G2029"/>
    <mergeCell ref="F2030:G2030"/>
    <mergeCell ref="F2031:H2031"/>
    <mergeCell ref="A2032:H2032"/>
    <mergeCell ref="F2023:G2023"/>
    <mergeCell ref="F2024:G2024"/>
    <mergeCell ref="F2025:H2025"/>
    <mergeCell ref="A2026:H2026"/>
    <mergeCell ref="A2027:B2027"/>
    <mergeCell ref="C2027:D2027"/>
    <mergeCell ref="F2019:H2019"/>
    <mergeCell ref="A2020:H2020"/>
    <mergeCell ref="A2021:B2021"/>
    <mergeCell ref="C2021:D2021"/>
    <mergeCell ref="C2022:D2022"/>
    <mergeCell ref="A2015:B2015"/>
    <mergeCell ref="C2015:D2015"/>
    <mergeCell ref="C2016:D2016"/>
    <mergeCell ref="F2017:G2017"/>
    <mergeCell ref="F2018:G2018"/>
    <mergeCell ref="C2010:D2010"/>
    <mergeCell ref="F2011:G2011"/>
    <mergeCell ref="F2012:G2012"/>
    <mergeCell ref="F2013:H2013"/>
    <mergeCell ref="A2014:H2014"/>
    <mergeCell ref="F2005:G2005"/>
    <mergeCell ref="F2006:G2006"/>
    <mergeCell ref="F2007:H2007"/>
    <mergeCell ref="A2008:H2008"/>
    <mergeCell ref="A2009:B2009"/>
    <mergeCell ref="C2009:D2009"/>
    <mergeCell ref="F2001:H2001"/>
    <mergeCell ref="A2002:H2002"/>
    <mergeCell ref="A2003:B2003"/>
    <mergeCell ref="C2003:D2003"/>
    <mergeCell ref="C2004:D2004"/>
    <mergeCell ref="A1997:B1997"/>
    <mergeCell ref="C1997:D1997"/>
    <mergeCell ref="C1998:D1998"/>
    <mergeCell ref="F1999:G1999"/>
    <mergeCell ref="F2000:G2000"/>
    <mergeCell ref="C1992:D1992"/>
    <mergeCell ref="F1993:G1993"/>
    <mergeCell ref="F1994:G1994"/>
    <mergeCell ref="F1995:H1995"/>
    <mergeCell ref="A1996:H1996"/>
    <mergeCell ref="F1987:G1987"/>
    <mergeCell ref="F1988:G1988"/>
    <mergeCell ref="F1989:H1989"/>
    <mergeCell ref="A1990:H1990"/>
    <mergeCell ref="A1991:B1991"/>
    <mergeCell ref="C1991:D1991"/>
    <mergeCell ref="F1983:H1983"/>
    <mergeCell ref="A1984:H1984"/>
    <mergeCell ref="A1985:B1985"/>
    <mergeCell ref="C1985:D1985"/>
    <mergeCell ref="C1986:D1986"/>
    <mergeCell ref="A1979:B1979"/>
    <mergeCell ref="C1979:D1979"/>
    <mergeCell ref="C1980:D1980"/>
    <mergeCell ref="F1981:G1981"/>
    <mergeCell ref="F1982:G1982"/>
    <mergeCell ref="C1974:D1974"/>
    <mergeCell ref="F1975:G1975"/>
    <mergeCell ref="F1976:G1976"/>
    <mergeCell ref="F1977:H1977"/>
    <mergeCell ref="A1978:H1978"/>
    <mergeCell ref="F1969:G1969"/>
    <mergeCell ref="F1970:G1970"/>
    <mergeCell ref="F1971:H1971"/>
    <mergeCell ref="A1972:H1972"/>
    <mergeCell ref="A1973:B1973"/>
    <mergeCell ref="C1973:D1973"/>
    <mergeCell ref="F1965:H1965"/>
    <mergeCell ref="A1966:H1966"/>
    <mergeCell ref="A1967:B1967"/>
    <mergeCell ref="C1967:D1967"/>
    <mergeCell ref="C1968:D1968"/>
    <mergeCell ref="A1961:B1961"/>
    <mergeCell ref="C1961:D1961"/>
    <mergeCell ref="C1962:D1962"/>
    <mergeCell ref="F1963:G1963"/>
    <mergeCell ref="F1964:G1964"/>
    <mergeCell ref="C1956:D1956"/>
    <mergeCell ref="F1957:G1957"/>
    <mergeCell ref="F1958:G1958"/>
    <mergeCell ref="F1959:H1959"/>
    <mergeCell ref="A1960:H1960"/>
    <mergeCell ref="F1951:G1951"/>
    <mergeCell ref="F1952:G1952"/>
    <mergeCell ref="F1953:H1953"/>
    <mergeCell ref="A1954:H1954"/>
    <mergeCell ref="A1955:B1955"/>
    <mergeCell ref="C1955:D1955"/>
    <mergeCell ref="F1947:H1947"/>
    <mergeCell ref="A1948:H1948"/>
    <mergeCell ref="A1949:B1949"/>
    <mergeCell ref="C1949:D1949"/>
    <mergeCell ref="C1950:D1950"/>
    <mergeCell ref="A1943:B1943"/>
    <mergeCell ref="C1943:D1943"/>
    <mergeCell ref="C1944:D1944"/>
    <mergeCell ref="F1945:G1945"/>
    <mergeCell ref="F1946:G1946"/>
    <mergeCell ref="C1938:D1938"/>
    <mergeCell ref="F1939:G1939"/>
    <mergeCell ref="F1940:G1940"/>
    <mergeCell ref="F1941:H1941"/>
    <mergeCell ref="A1942:H1942"/>
    <mergeCell ref="F1933:G1933"/>
    <mergeCell ref="F1934:G1934"/>
    <mergeCell ref="F1935:H1935"/>
    <mergeCell ref="A1936:H1936"/>
    <mergeCell ref="A1937:B1937"/>
    <mergeCell ref="C1937:D1937"/>
    <mergeCell ref="F1929:H1929"/>
    <mergeCell ref="A1930:H1930"/>
    <mergeCell ref="A1931:B1931"/>
    <mergeCell ref="C1931:D1931"/>
    <mergeCell ref="C1932:D1932"/>
    <mergeCell ref="A1925:B1925"/>
    <mergeCell ref="C1925:D1925"/>
    <mergeCell ref="C1926:D1926"/>
    <mergeCell ref="F1927:G1927"/>
    <mergeCell ref="F1928:G1928"/>
    <mergeCell ref="C1920:D1920"/>
    <mergeCell ref="F1921:G1921"/>
    <mergeCell ref="F1922:G1922"/>
    <mergeCell ref="F1923:H1923"/>
    <mergeCell ref="A1924:H1924"/>
    <mergeCell ref="F1915:G1915"/>
    <mergeCell ref="F1916:G1916"/>
    <mergeCell ref="F1917:H1917"/>
    <mergeCell ref="A1918:H1918"/>
    <mergeCell ref="A1919:B1919"/>
    <mergeCell ref="C1919:D1919"/>
    <mergeCell ref="F1911:H1911"/>
    <mergeCell ref="A1912:H1912"/>
    <mergeCell ref="A1913:B1913"/>
    <mergeCell ref="C1913:D1913"/>
    <mergeCell ref="C1914:D1914"/>
    <mergeCell ref="A1907:B1907"/>
    <mergeCell ref="C1907:D1907"/>
    <mergeCell ref="C1908:D1908"/>
    <mergeCell ref="F1909:G1909"/>
    <mergeCell ref="F1910:G1910"/>
    <mergeCell ref="C1902:D1902"/>
    <mergeCell ref="F1903:G1903"/>
    <mergeCell ref="F1904:G1904"/>
    <mergeCell ref="F1905:H1905"/>
    <mergeCell ref="A1906:H1906"/>
    <mergeCell ref="C1898:D1898"/>
    <mergeCell ref="F1899:G1899"/>
    <mergeCell ref="A1900:B1900"/>
    <mergeCell ref="C1900:D1900"/>
    <mergeCell ref="C1901:D1901"/>
    <mergeCell ref="F1894:H1894"/>
    <mergeCell ref="A1895:H1895"/>
    <mergeCell ref="A1896:B1896"/>
    <mergeCell ref="C1896:D1896"/>
    <mergeCell ref="C1897:D1897"/>
    <mergeCell ref="C1889:D1889"/>
    <mergeCell ref="C1890:D1890"/>
    <mergeCell ref="C1891:D1891"/>
    <mergeCell ref="F1892:G1892"/>
    <mergeCell ref="F1893:G1893"/>
    <mergeCell ref="F1885:G1885"/>
    <mergeCell ref="F1886:H1886"/>
    <mergeCell ref="A1887:H1887"/>
    <mergeCell ref="A1888:B1888"/>
    <mergeCell ref="C1888:D1888"/>
    <mergeCell ref="A1881:B1881"/>
    <mergeCell ref="C1881:D1881"/>
    <mergeCell ref="C1882:D1882"/>
    <mergeCell ref="C1883:D1883"/>
    <mergeCell ref="F1884:G1884"/>
    <mergeCell ref="A1877:B1877"/>
    <mergeCell ref="C1877:D1877"/>
    <mergeCell ref="C1878:D1878"/>
    <mergeCell ref="C1879:D1879"/>
    <mergeCell ref="F1880:G1880"/>
    <mergeCell ref="C1872:D1872"/>
    <mergeCell ref="F1873:G1873"/>
    <mergeCell ref="F1874:G1874"/>
    <mergeCell ref="F1875:H1875"/>
    <mergeCell ref="A1876:H1876"/>
    <mergeCell ref="C1868:D1868"/>
    <mergeCell ref="F1869:G1869"/>
    <mergeCell ref="A1870:B1870"/>
    <mergeCell ref="C1870:D1870"/>
    <mergeCell ref="C1871:D1871"/>
    <mergeCell ref="F1864:G1864"/>
    <mergeCell ref="F1865:H1865"/>
    <mergeCell ref="A1866:H1866"/>
    <mergeCell ref="A1867:B1867"/>
    <mergeCell ref="C1867:D1867"/>
    <mergeCell ref="A1860:B1860"/>
    <mergeCell ref="C1860:D1860"/>
    <mergeCell ref="C1861:D1861"/>
    <mergeCell ref="C1862:D1862"/>
    <mergeCell ref="F1863:G1863"/>
    <mergeCell ref="A1856:H1856"/>
    <mergeCell ref="A1857:B1857"/>
    <mergeCell ref="C1857:D1857"/>
    <mergeCell ref="C1858:D1858"/>
    <mergeCell ref="F1859:G1859"/>
    <mergeCell ref="C1851:D1851"/>
    <mergeCell ref="C1852:D1852"/>
    <mergeCell ref="F1853:G1853"/>
    <mergeCell ref="F1854:G1854"/>
    <mergeCell ref="F1855:H1855"/>
    <mergeCell ref="A1847:B1847"/>
    <mergeCell ref="C1847:D1847"/>
    <mergeCell ref="C1848:D1848"/>
    <mergeCell ref="F1849:G1849"/>
    <mergeCell ref="A1850:B1850"/>
    <mergeCell ref="C1850:D1850"/>
    <mergeCell ref="C1842:D1842"/>
    <mergeCell ref="F1843:G1843"/>
    <mergeCell ref="F1844:G1844"/>
    <mergeCell ref="F1845:H1845"/>
    <mergeCell ref="A1846:H1846"/>
    <mergeCell ref="C1838:D1838"/>
    <mergeCell ref="F1839:G1839"/>
    <mergeCell ref="A1840:B1840"/>
    <mergeCell ref="C1840:D1840"/>
    <mergeCell ref="C1841:D1841"/>
    <mergeCell ref="F1833:G1833"/>
    <mergeCell ref="F1834:G1834"/>
    <mergeCell ref="F1835:H1835"/>
    <mergeCell ref="A1836:H1836"/>
    <mergeCell ref="A1837:B1837"/>
    <mergeCell ref="C1837:D1837"/>
    <mergeCell ref="C1829:D1829"/>
    <mergeCell ref="F1830:G1830"/>
    <mergeCell ref="A1831:B1831"/>
    <mergeCell ref="C1831:D1831"/>
    <mergeCell ref="C1832:D1832"/>
    <mergeCell ref="F1824:G1824"/>
    <mergeCell ref="F1825:G1825"/>
    <mergeCell ref="F1826:H1826"/>
    <mergeCell ref="A1827:H1827"/>
    <mergeCell ref="A1828:B1828"/>
    <mergeCell ref="C1828:D1828"/>
    <mergeCell ref="C1820:D1820"/>
    <mergeCell ref="F1821:G1821"/>
    <mergeCell ref="A1822:B1822"/>
    <mergeCell ref="C1822:D1822"/>
    <mergeCell ref="C1823:D1823"/>
    <mergeCell ref="F1816:G1816"/>
    <mergeCell ref="F1817:H1817"/>
    <mergeCell ref="A1818:H1818"/>
    <mergeCell ref="A1819:B1819"/>
    <mergeCell ref="C1819:D1819"/>
    <mergeCell ref="A1812:B1812"/>
    <mergeCell ref="C1812:D1812"/>
    <mergeCell ref="C1813:D1813"/>
    <mergeCell ref="C1814:D1814"/>
    <mergeCell ref="F1815:G1815"/>
    <mergeCell ref="A1808:H1808"/>
    <mergeCell ref="A1809:B1809"/>
    <mergeCell ref="C1809:D1809"/>
    <mergeCell ref="C1810:D1810"/>
    <mergeCell ref="F1811:G1811"/>
    <mergeCell ref="C1803:D1803"/>
    <mergeCell ref="C1804:D1804"/>
    <mergeCell ref="F1805:G1805"/>
    <mergeCell ref="F1806:G1806"/>
    <mergeCell ref="F1807:H1807"/>
    <mergeCell ref="A1799:B1799"/>
    <mergeCell ref="C1799:D1799"/>
    <mergeCell ref="C1800:D1800"/>
    <mergeCell ref="F1801:G1801"/>
    <mergeCell ref="A1802:B1802"/>
    <mergeCell ref="C1802:D1802"/>
    <mergeCell ref="C1794:D1794"/>
    <mergeCell ref="F1795:G1795"/>
    <mergeCell ref="F1796:G1796"/>
    <mergeCell ref="F1797:H1797"/>
    <mergeCell ref="A1798:H1798"/>
    <mergeCell ref="F1789:G1789"/>
    <mergeCell ref="F1790:G1790"/>
    <mergeCell ref="F1791:H1791"/>
    <mergeCell ref="A1792:H1792"/>
    <mergeCell ref="A1793:B1793"/>
    <mergeCell ref="C1793:D1793"/>
    <mergeCell ref="C1785:D1785"/>
    <mergeCell ref="F1786:G1786"/>
    <mergeCell ref="A1787:B1787"/>
    <mergeCell ref="C1787:D1787"/>
    <mergeCell ref="C1788:D1788"/>
    <mergeCell ref="F1780:G1780"/>
    <mergeCell ref="F1781:G1781"/>
    <mergeCell ref="F1782:H1782"/>
    <mergeCell ref="A1783:H1783"/>
    <mergeCell ref="A1784:B1784"/>
    <mergeCell ref="C1784:D1784"/>
    <mergeCell ref="F1776:H1776"/>
    <mergeCell ref="A1777:H1777"/>
    <mergeCell ref="A1778:B1778"/>
    <mergeCell ref="C1778:D1778"/>
    <mergeCell ref="C1779:D1779"/>
    <mergeCell ref="A1772:B1772"/>
    <mergeCell ref="C1772:D1772"/>
    <mergeCell ref="C1773:D1773"/>
    <mergeCell ref="F1774:G1774"/>
    <mergeCell ref="F1775:G1775"/>
    <mergeCell ref="A1768:H1768"/>
    <mergeCell ref="A1769:B1769"/>
    <mergeCell ref="C1769:D1769"/>
    <mergeCell ref="C1770:D1770"/>
    <mergeCell ref="F1771:G1771"/>
    <mergeCell ref="C1763:D1763"/>
    <mergeCell ref="C1764:D1764"/>
    <mergeCell ref="F1765:G1765"/>
    <mergeCell ref="F1766:G1766"/>
    <mergeCell ref="F1767:H1767"/>
    <mergeCell ref="A1759:H1759"/>
    <mergeCell ref="A1760:B1760"/>
    <mergeCell ref="C1760:D1760"/>
    <mergeCell ref="C1761:D1761"/>
    <mergeCell ref="C1762:D1762"/>
    <mergeCell ref="C1754:D1754"/>
    <mergeCell ref="C1755:D1755"/>
    <mergeCell ref="F1756:G1756"/>
    <mergeCell ref="F1757:G1757"/>
    <mergeCell ref="F1758:H1758"/>
    <mergeCell ref="F1749:G1749"/>
    <mergeCell ref="F1750:G1750"/>
    <mergeCell ref="F1751:H1751"/>
    <mergeCell ref="A1752:H1752"/>
    <mergeCell ref="A1753:B1753"/>
    <mergeCell ref="C1753:D1753"/>
    <mergeCell ref="F1745:G1745"/>
    <mergeCell ref="A1746:B1746"/>
    <mergeCell ref="C1746:D1746"/>
    <mergeCell ref="C1747:D1747"/>
    <mergeCell ref="C1748:D1748"/>
    <mergeCell ref="A1741:H1741"/>
    <mergeCell ref="A1742:B1742"/>
    <mergeCell ref="C1742:D1742"/>
    <mergeCell ref="C1743:D1743"/>
    <mergeCell ref="C1744:D1744"/>
    <mergeCell ref="C1736:D1736"/>
    <mergeCell ref="C1737:D1737"/>
    <mergeCell ref="F1738:G1738"/>
    <mergeCell ref="F1739:G1739"/>
    <mergeCell ref="F1740:H1740"/>
    <mergeCell ref="C1732:D1732"/>
    <mergeCell ref="C1733:D1733"/>
    <mergeCell ref="F1734:G1734"/>
    <mergeCell ref="A1735:B1735"/>
    <mergeCell ref="C1735:D1735"/>
    <mergeCell ref="F1727:G1727"/>
    <mergeCell ref="F1728:G1728"/>
    <mergeCell ref="F1729:H1729"/>
    <mergeCell ref="A1730:H1730"/>
    <mergeCell ref="A1731:B1731"/>
    <mergeCell ref="C1731:D1731"/>
    <mergeCell ref="F1723:G1723"/>
    <mergeCell ref="A1724:B1724"/>
    <mergeCell ref="C1724:D1724"/>
    <mergeCell ref="C1725:D1725"/>
    <mergeCell ref="C1726:D1726"/>
    <mergeCell ref="A1719:H1719"/>
    <mergeCell ref="A1720:B1720"/>
    <mergeCell ref="C1720:D1720"/>
    <mergeCell ref="C1721:D1721"/>
    <mergeCell ref="C1722:D1722"/>
    <mergeCell ref="C1714:D1714"/>
    <mergeCell ref="C1715:D1715"/>
    <mergeCell ref="F1716:G1716"/>
    <mergeCell ref="F1717:G1717"/>
    <mergeCell ref="F1718:H1718"/>
    <mergeCell ref="C1709:D1709"/>
    <mergeCell ref="C1710:D1710"/>
    <mergeCell ref="C1711:D1711"/>
    <mergeCell ref="F1712:G1712"/>
    <mergeCell ref="A1713:B1713"/>
    <mergeCell ref="C1713:D1713"/>
    <mergeCell ref="C1705:D1705"/>
    <mergeCell ref="C1706:D1706"/>
    <mergeCell ref="F1707:G1707"/>
    <mergeCell ref="A1708:B1708"/>
    <mergeCell ref="C1708:D1708"/>
    <mergeCell ref="F1700:G1700"/>
    <mergeCell ref="F1701:G1701"/>
    <mergeCell ref="F1702:H1702"/>
    <mergeCell ref="A1703:H1703"/>
    <mergeCell ref="A1704:B1704"/>
    <mergeCell ref="C1704:D1704"/>
    <mergeCell ref="F1696:G1696"/>
    <mergeCell ref="A1697:B1697"/>
    <mergeCell ref="C1697:D1697"/>
    <mergeCell ref="C1698:D1698"/>
    <mergeCell ref="C1699:D1699"/>
    <mergeCell ref="A1692:B1692"/>
    <mergeCell ref="C1692:D1692"/>
    <mergeCell ref="C1693:D1693"/>
    <mergeCell ref="C1694:D1694"/>
    <mergeCell ref="C1695:D1695"/>
    <mergeCell ref="A1688:B1688"/>
    <mergeCell ref="C1688:D1688"/>
    <mergeCell ref="C1689:D1689"/>
    <mergeCell ref="C1690:D1690"/>
    <mergeCell ref="F1691:G1691"/>
    <mergeCell ref="C1683:D1683"/>
    <mergeCell ref="F1684:G1684"/>
    <mergeCell ref="F1685:G1685"/>
    <mergeCell ref="F1686:H1686"/>
    <mergeCell ref="A1687:H1687"/>
    <mergeCell ref="C1678:D1678"/>
    <mergeCell ref="C1679:D1679"/>
    <mergeCell ref="C1680:D1680"/>
    <mergeCell ref="F1681:G1681"/>
    <mergeCell ref="A1682:B1682"/>
    <mergeCell ref="C1682:D1682"/>
    <mergeCell ref="F1673:G1673"/>
    <mergeCell ref="F1674:G1674"/>
    <mergeCell ref="F1675:H1675"/>
    <mergeCell ref="A1676:H1676"/>
    <mergeCell ref="A1677:B1677"/>
    <mergeCell ref="C1677:D1677"/>
    <mergeCell ref="F1669:G1669"/>
    <mergeCell ref="A1670:B1670"/>
    <mergeCell ref="C1670:D1670"/>
    <mergeCell ref="C1671:D1671"/>
    <mergeCell ref="C1672:D1672"/>
    <mergeCell ref="A1665:B1665"/>
    <mergeCell ref="C1665:D1665"/>
    <mergeCell ref="C1666:D1666"/>
    <mergeCell ref="C1667:D1667"/>
    <mergeCell ref="C1668:D1668"/>
    <mergeCell ref="A1661:B1661"/>
    <mergeCell ref="C1661:D1661"/>
    <mergeCell ref="C1662:D1662"/>
    <mergeCell ref="C1663:D1663"/>
    <mergeCell ref="F1664:G1664"/>
    <mergeCell ref="C1656:D1656"/>
    <mergeCell ref="F1657:G1657"/>
    <mergeCell ref="F1658:G1658"/>
    <mergeCell ref="F1659:H1659"/>
    <mergeCell ref="A1660:H1660"/>
    <mergeCell ref="C1652:D1652"/>
    <mergeCell ref="F1653:G1653"/>
    <mergeCell ref="A1654:B1654"/>
    <mergeCell ref="C1654:D1654"/>
    <mergeCell ref="C1655:D1655"/>
    <mergeCell ref="F1648:G1648"/>
    <mergeCell ref="A1649:B1649"/>
    <mergeCell ref="C1649:D1649"/>
    <mergeCell ref="C1650:D1650"/>
    <mergeCell ref="C1651:D1651"/>
    <mergeCell ref="A1644:H1644"/>
    <mergeCell ref="A1645:B1645"/>
    <mergeCell ref="C1645:D1645"/>
    <mergeCell ref="C1646:D1646"/>
    <mergeCell ref="C1647:D1647"/>
    <mergeCell ref="C1639:D1639"/>
    <mergeCell ref="C1640:D1640"/>
    <mergeCell ref="F1641:G1641"/>
    <mergeCell ref="F1642:G1642"/>
    <mergeCell ref="F1643:H1643"/>
    <mergeCell ref="C1634:D1634"/>
    <mergeCell ref="C1635:D1635"/>
    <mergeCell ref="C1636:D1636"/>
    <mergeCell ref="F1637:G1637"/>
    <mergeCell ref="A1638:B1638"/>
    <mergeCell ref="C1638:D1638"/>
    <mergeCell ref="C1630:D1630"/>
    <mergeCell ref="C1631:D1631"/>
    <mergeCell ref="F1632:G1632"/>
    <mergeCell ref="A1633:B1633"/>
    <mergeCell ref="C1633:D1633"/>
    <mergeCell ref="F1625:G1625"/>
    <mergeCell ref="F1626:G1626"/>
    <mergeCell ref="F1627:H1627"/>
    <mergeCell ref="A1628:H1628"/>
    <mergeCell ref="A1629:B1629"/>
    <mergeCell ref="C1629:D1629"/>
    <mergeCell ref="F1621:G1621"/>
    <mergeCell ref="A1622:B1622"/>
    <mergeCell ref="C1622:D1622"/>
    <mergeCell ref="C1623:D1623"/>
    <mergeCell ref="C1624:D1624"/>
    <mergeCell ref="A1617:B1617"/>
    <mergeCell ref="C1617:D1617"/>
    <mergeCell ref="C1618:D1618"/>
    <mergeCell ref="C1619:D1619"/>
    <mergeCell ref="C1620:D1620"/>
    <mergeCell ref="A1613:B1613"/>
    <mergeCell ref="C1613:D1613"/>
    <mergeCell ref="C1614:D1614"/>
    <mergeCell ref="C1615:D1615"/>
    <mergeCell ref="F1616:G1616"/>
    <mergeCell ref="C1608:D1608"/>
    <mergeCell ref="F1609:G1609"/>
    <mergeCell ref="F1610:G1610"/>
    <mergeCell ref="F1611:H1611"/>
    <mergeCell ref="A1612:H1612"/>
    <mergeCell ref="F1604:G1604"/>
    <mergeCell ref="A1605:B1605"/>
    <mergeCell ref="C1605:D1605"/>
    <mergeCell ref="C1606:D1606"/>
    <mergeCell ref="C1607:D1607"/>
    <mergeCell ref="C1600:D1600"/>
    <mergeCell ref="F1601:G1601"/>
    <mergeCell ref="A1602:B1602"/>
    <mergeCell ref="C1602:D1602"/>
    <mergeCell ref="C1603:D1603"/>
    <mergeCell ref="F1596:H1596"/>
    <mergeCell ref="A1597:H1597"/>
    <mergeCell ref="A1598:B1598"/>
    <mergeCell ref="C1598:D1598"/>
    <mergeCell ref="C1599:D1599"/>
    <mergeCell ref="C1591:D1591"/>
    <mergeCell ref="C1592:D1592"/>
    <mergeCell ref="C1593:D1593"/>
    <mergeCell ref="F1594:G1594"/>
    <mergeCell ref="F1595:G1595"/>
    <mergeCell ref="A1587:B1587"/>
    <mergeCell ref="C1587:D1587"/>
    <mergeCell ref="C1588:D1588"/>
    <mergeCell ref="F1589:G1589"/>
    <mergeCell ref="A1590:B1590"/>
    <mergeCell ref="C1590:D1590"/>
    <mergeCell ref="A1583:B1583"/>
    <mergeCell ref="C1583:D1583"/>
    <mergeCell ref="C1584:D1584"/>
    <mergeCell ref="C1585:D1585"/>
    <mergeCell ref="F1586:G1586"/>
    <mergeCell ref="C1578:D1578"/>
    <mergeCell ref="F1579:G1579"/>
    <mergeCell ref="F1580:G1580"/>
    <mergeCell ref="F1581:H1581"/>
    <mergeCell ref="A1582:H1582"/>
    <mergeCell ref="C1574:D1574"/>
    <mergeCell ref="F1575:G1575"/>
    <mergeCell ref="A1576:B1576"/>
    <mergeCell ref="C1576:D1576"/>
    <mergeCell ref="C1577:D1577"/>
    <mergeCell ref="C1570:D1570"/>
    <mergeCell ref="C1571:D1571"/>
    <mergeCell ref="F1572:G1572"/>
    <mergeCell ref="A1573:B1573"/>
    <mergeCell ref="C1573:D1573"/>
    <mergeCell ref="F1565:G1565"/>
    <mergeCell ref="F1566:G1566"/>
    <mergeCell ref="F1567:H1567"/>
    <mergeCell ref="A1568:H1568"/>
    <mergeCell ref="A1569:B1569"/>
    <mergeCell ref="C1569:D1569"/>
    <mergeCell ref="A1561:B1561"/>
    <mergeCell ref="C1561:D1561"/>
    <mergeCell ref="C1562:D1562"/>
    <mergeCell ref="C1563:D1563"/>
    <mergeCell ref="C1564:D1564"/>
    <mergeCell ref="F1557:G1557"/>
    <mergeCell ref="A1558:B1558"/>
    <mergeCell ref="C1558:D1558"/>
    <mergeCell ref="C1559:D1559"/>
    <mergeCell ref="F1560:G1560"/>
    <mergeCell ref="A1553:H1553"/>
    <mergeCell ref="A1554:B1554"/>
    <mergeCell ref="C1554:D1554"/>
    <mergeCell ref="C1555:D1555"/>
    <mergeCell ref="C1556:D1556"/>
    <mergeCell ref="C1548:D1548"/>
    <mergeCell ref="C1549:D1549"/>
    <mergeCell ref="F1550:G1550"/>
    <mergeCell ref="F1551:G1551"/>
    <mergeCell ref="F1552:H1552"/>
    <mergeCell ref="C1544:D1544"/>
    <mergeCell ref="C1545:D1545"/>
    <mergeCell ref="F1546:G1546"/>
    <mergeCell ref="A1547:B1547"/>
    <mergeCell ref="C1547:D1547"/>
    <mergeCell ref="F1539:G1539"/>
    <mergeCell ref="F1540:G1540"/>
    <mergeCell ref="F1541:H1541"/>
    <mergeCell ref="A1542:H1542"/>
    <mergeCell ref="A1543:B1543"/>
    <mergeCell ref="C1543:D1543"/>
    <mergeCell ref="F1535:H1535"/>
    <mergeCell ref="A1536:H1536"/>
    <mergeCell ref="A1537:B1537"/>
    <mergeCell ref="C1537:D1537"/>
    <mergeCell ref="C1538:D1538"/>
    <mergeCell ref="A1531:B1531"/>
    <mergeCell ref="C1531:D1531"/>
    <mergeCell ref="C1532:D1532"/>
    <mergeCell ref="F1533:G1533"/>
    <mergeCell ref="F1534:G1534"/>
    <mergeCell ref="C1526:D1526"/>
    <mergeCell ref="F1527:G1527"/>
    <mergeCell ref="F1528:G1528"/>
    <mergeCell ref="F1529:H1529"/>
    <mergeCell ref="A1530:H1530"/>
    <mergeCell ref="F1522:G1522"/>
    <mergeCell ref="F1523:H1523"/>
    <mergeCell ref="A1524:H1524"/>
    <mergeCell ref="A1525:B1525"/>
    <mergeCell ref="C1525:D1525"/>
    <mergeCell ref="A1518:H1518"/>
    <mergeCell ref="A1519:B1519"/>
    <mergeCell ref="C1519:D1519"/>
    <mergeCell ref="C1520:D1520"/>
    <mergeCell ref="F1521:G1521"/>
    <mergeCell ref="C1513:D1513"/>
    <mergeCell ref="C1514:D1514"/>
    <mergeCell ref="F1515:G1515"/>
    <mergeCell ref="F1516:G1516"/>
    <mergeCell ref="F1517:H1517"/>
    <mergeCell ref="A1509:H1509"/>
    <mergeCell ref="A1510:B1510"/>
    <mergeCell ref="C1510:D1510"/>
    <mergeCell ref="C1511:D1511"/>
    <mergeCell ref="C1512:D1512"/>
    <mergeCell ref="C1504:D1504"/>
    <mergeCell ref="C1505:D1505"/>
    <mergeCell ref="F1506:G1506"/>
    <mergeCell ref="F1507:G1507"/>
    <mergeCell ref="F1508:H1508"/>
    <mergeCell ref="F1499:G1499"/>
    <mergeCell ref="F1500:G1500"/>
    <mergeCell ref="F1501:H1501"/>
    <mergeCell ref="A1502:H1502"/>
    <mergeCell ref="A1503:B1503"/>
    <mergeCell ref="C1503:D1503"/>
    <mergeCell ref="F1495:H1495"/>
    <mergeCell ref="A1496:H1496"/>
    <mergeCell ref="A1497:B1497"/>
    <mergeCell ref="C1497:D1497"/>
    <mergeCell ref="C1498:D1498"/>
    <mergeCell ref="A1491:B1491"/>
    <mergeCell ref="C1491:D1491"/>
    <mergeCell ref="C1492:D1492"/>
    <mergeCell ref="F1493:G1493"/>
    <mergeCell ref="F1494:G1494"/>
    <mergeCell ref="C1486:D1486"/>
    <mergeCell ref="F1487:G1487"/>
    <mergeCell ref="F1488:G1488"/>
    <mergeCell ref="F1489:H1489"/>
    <mergeCell ref="A1490:H1490"/>
    <mergeCell ref="F1481:G1481"/>
    <mergeCell ref="F1482:G1482"/>
    <mergeCell ref="F1483:H1483"/>
    <mergeCell ref="A1484:H1484"/>
    <mergeCell ref="A1485:B1485"/>
    <mergeCell ref="C1485:D1485"/>
    <mergeCell ref="F1477:H1477"/>
    <mergeCell ref="A1478:H1478"/>
    <mergeCell ref="A1479:B1479"/>
    <mergeCell ref="C1479:D1479"/>
    <mergeCell ref="C1480:D1480"/>
    <mergeCell ref="C1472:D1472"/>
    <mergeCell ref="C1473:D1473"/>
    <mergeCell ref="C1474:D1474"/>
    <mergeCell ref="F1475:G1475"/>
    <mergeCell ref="F1476:G1476"/>
    <mergeCell ref="C1468:D1468"/>
    <mergeCell ref="F1469:G1469"/>
    <mergeCell ref="A1470:B1470"/>
    <mergeCell ref="C1470:D1470"/>
    <mergeCell ref="C1471:D1471"/>
    <mergeCell ref="F1464:G1464"/>
    <mergeCell ref="F1465:H1465"/>
    <mergeCell ref="A1466:H1466"/>
    <mergeCell ref="A1467:B1467"/>
    <mergeCell ref="C1467:D1467"/>
    <mergeCell ref="A1460:B1460"/>
    <mergeCell ref="C1460:D1460"/>
    <mergeCell ref="C1461:D1461"/>
    <mergeCell ref="C1462:D1462"/>
    <mergeCell ref="F1463:G1463"/>
    <mergeCell ref="A1456:H1456"/>
    <mergeCell ref="A1457:B1457"/>
    <mergeCell ref="C1457:D1457"/>
    <mergeCell ref="C1458:D1458"/>
    <mergeCell ref="F1459:G1459"/>
    <mergeCell ref="C1451:D1451"/>
    <mergeCell ref="C1452:D1452"/>
    <mergeCell ref="F1453:G1453"/>
    <mergeCell ref="F1454:G1454"/>
    <mergeCell ref="F1455:H1455"/>
    <mergeCell ref="C1447:D1447"/>
    <mergeCell ref="F1448:G1448"/>
    <mergeCell ref="A1449:B1449"/>
    <mergeCell ref="C1449:D1449"/>
    <mergeCell ref="C1450:D1450"/>
    <mergeCell ref="C1443:D1443"/>
    <mergeCell ref="F1444:G1444"/>
    <mergeCell ref="A1445:B1445"/>
    <mergeCell ref="C1445:D1445"/>
    <mergeCell ref="C1446:D1446"/>
    <mergeCell ref="F1439:G1439"/>
    <mergeCell ref="F1440:H1440"/>
    <mergeCell ref="A1441:H1441"/>
    <mergeCell ref="A1442:B1442"/>
    <mergeCell ref="C1442:D1442"/>
    <mergeCell ref="A1435:B1435"/>
    <mergeCell ref="C1435:D1435"/>
    <mergeCell ref="C1436:D1436"/>
    <mergeCell ref="C1437:D1437"/>
    <mergeCell ref="F1438:G1438"/>
    <mergeCell ref="A1431:B1431"/>
    <mergeCell ref="C1431:D1431"/>
    <mergeCell ref="C1432:D1432"/>
    <mergeCell ref="C1433:D1433"/>
    <mergeCell ref="F1434:G1434"/>
    <mergeCell ref="C1426:D1426"/>
    <mergeCell ref="F1427:G1427"/>
    <mergeCell ref="F1428:G1428"/>
    <mergeCell ref="F1429:H1429"/>
    <mergeCell ref="A1430:H1430"/>
    <mergeCell ref="C1422:D1422"/>
    <mergeCell ref="C1423:D1423"/>
    <mergeCell ref="F1424:G1424"/>
    <mergeCell ref="A1425:B1425"/>
    <mergeCell ref="C1425:D1425"/>
    <mergeCell ref="F1417:G1417"/>
    <mergeCell ref="F1418:G1418"/>
    <mergeCell ref="F1419:H1419"/>
    <mergeCell ref="A1420:H1420"/>
    <mergeCell ref="A1421:B1421"/>
    <mergeCell ref="C1421:D1421"/>
    <mergeCell ref="C1413:D1413"/>
    <mergeCell ref="F1414:G1414"/>
    <mergeCell ref="A1415:B1415"/>
    <mergeCell ref="C1415:D1415"/>
    <mergeCell ref="C1416:D1416"/>
    <mergeCell ref="F1409:H1409"/>
    <mergeCell ref="A1410:H1410"/>
    <mergeCell ref="A1411:B1411"/>
    <mergeCell ref="C1411:D1411"/>
    <mergeCell ref="C1412:D1412"/>
    <mergeCell ref="A1405:B1405"/>
    <mergeCell ref="C1405:D1405"/>
    <mergeCell ref="C1406:D1406"/>
    <mergeCell ref="F1407:G1407"/>
    <mergeCell ref="F1408:G1408"/>
    <mergeCell ref="A1401:B1401"/>
    <mergeCell ref="C1401:D1401"/>
    <mergeCell ref="C1402:D1402"/>
    <mergeCell ref="C1403:D1403"/>
    <mergeCell ref="F1404:G1404"/>
    <mergeCell ref="C1396:D1396"/>
    <mergeCell ref="F1397:G1397"/>
    <mergeCell ref="F1398:G1398"/>
    <mergeCell ref="F1399:H1399"/>
    <mergeCell ref="A1400:H1400"/>
    <mergeCell ref="C1392:D1392"/>
    <mergeCell ref="C1393:D1393"/>
    <mergeCell ref="F1394:G1394"/>
    <mergeCell ref="A1395:B1395"/>
    <mergeCell ref="C1395:D1395"/>
    <mergeCell ref="F1388:G1388"/>
    <mergeCell ref="F1389:H1389"/>
    <mergeCell ref="A1390:H1390"/>
    <mergeCell ref="A1391:B1391"/>
    <mergeCell ref="C1391:D1391"/>
    <mergeCell ref="F1384:G1384"/>
    <mergeCell ref="A1385:B1385"/>
    <mergeCell ref="C1385:D1385"/>
    <mergeCell ref="C1386:D1386"/>
    <mergeCell ref="F1387:G1387"/>
    <mergeCell ref="C1380:D1380"/>
    <mergeCell ref="F1381:G1381"/>
    <mergeCell ref="A1382:B1382"/>
    <mergeCell ref="C1382:D1382"/>
    <mergeCell ref="C1383:D1383"/>
    <mergeCell ref="C1375:D1375"/>
    <mergeCell ref="C1376:D1376"/>
    <mergeCell ref="C1377:D1377"/>
    <mergeCell ref="C1378:D1378"/>
    <mergeCell ref="C1379:D1379"/>
    <mergeCell ref="F1370:G1370"/>
    <mergeCell ref="F1371:G1371"/>
    <mergeCell ref="F1372:H1372"/>
    <mergeCell ref="A1373:H1373"/>
    <mergeCell ref="A1374:B1374"/>
    <mergeCell ref="C1374:D1374"/>
    <mergeCell ref="C1366:D1366"/>
    <mergeCell ref="F1367:G1367"/>
    <mergeCell ref="A1368:B1368"/>
    <mergeCell ref="C1368:D1368"/>
    <mergeCell ref="C1369:D1369"/>
    <mergeCell ref="C1361:D1361"/>
    <mergeCell ref="C1362:D1362"/>
    <mergeCell ref="C1363:D1363"/>
    <mergeCell ref="F1364:G1364"/>
    <mergeCell ref="A1365:B1365"/>
    <mergeCell ref="C1365:D1365"/>
    <mergeCell ref="A1357:B1357"/>
    <mergeCell ref="C1357:D1357"/>
    <mergeCell ref="C1358:D1358"/>
    <mergeCell ref="C1359:D1359"/>
    <mergeCell ref="C1360:D1360"/>
    <mergeCell ref="C1352:D1352"/>
    <mergeCell ref="F1353:G1353"/>
    <mergeCell ref="F1354:G1354"/>
    <mergeCell ref="F1355:H1355"/>
    <mergeCell ref="A1356:H1356"/>
    <mergeCell ref="F1347:G1347"/>
    <mergeCell ref="F1348:G1348"/>
    <mergeCell ref="F1349:H1349"/>
    <mergeCell ref="A1350:H1350"/>
    <mergeCell ref="A1351:B1351"/>
    <mergeCell ref="C1351:D1351"/>
    <mergeCell ref="A1343:H1343"/>
    <mergeCell ref="A1344:B1344"/>
    <mergeCell ref="C1344:D1344"/>
    <mergeCell ref="C1345:D1345"/>
    <mergeCell ref="C1346:D1346"/>
    <mergeCell ref="C1338:D1338"/>
    <mergeCell ref="C1339:D1339"/>
    <mergeCell ref="F1340:G1340"/>
    <mergeCell ref="F1341:G1341"/>
    <mergeCell ref="F1342:H1342"/>
    <mergeCell ref="F1334:G1334"/>
    <mergeCell ref="F1335:H1335"/>
    <mergeCell ref="A1336:H1336"/>
    <mergeCell ref="A1337:B1337"/>
    <mergeCell ref="C1337:D1337"/>
    <mergeCell ref="A1330:B1330"/>
    <mergeCell ref="C1330:D1330"/>
    <mergeCell ref="C1331:D1331"/>
    <mergeCell ref="C1332:D1332"/>
    <mergeCell ref="F1333:G1333"/>
    <mergeCell ref="C1325:D1325"/>
    <mergeCell ref="F1326:G1326"/>
    <mergeCell ref="F1327:G1327"/>
    <mergeCell ref="F1328:H1328"/>
    <mergeCell ref="A1329:H1329"/>
    <mergeCell ref="F1321:H1321"/>
    <mergeCell ref="A1322:H1322"/>
    <mergeCell ref="A1323:B1323"/>
    <mergeCell ref="C1323:D1323"/>
    <mergeCell ref="C1324:D1324"/>
    <mergeCell ref="C1316:D1316"/>
    <mergeCell ref="C1317:D1317"/>
    <mergeCell ref="C1318:D1318"/>
    <mergeCell ref="F1319:G1319"/>
    <mergeCell ref="F1320:G1320"/>
    <mergeCell ref="F1312:G1312"/>
    <mergeCell ref="A1313:B1313"/>
    <mergeCell ref="C1313:D1313"/>
    <mergeCell ref="C1314:D1314"/>
    <mergeCell ref="C1315:D1315"/>
    <mergeCell ref="F1308:H1308"/>
    <mergeCell ref="A1309:H1309"/>
    <mergeCell ref="A1310:B1310"/>
    <mergeCell ref="C1310:D1310"/>
    <mergeCell ref="C1311:D1311"/>
    <mergeCell ref="C1303:D1303"/>
    <mergeCell ref="C1304:D1304"/>
    <mergeCell ref="C1305:D1305"/>
    <mergeCell ref="F1306:G1306"/>
    <mergeCell ref="F1307:G1307"/>
    <mergeCell ref="A1299:B1299"/>
    <mergeCell ref="C1299:D1299"/>
    <mergeCell ref="C1300:D1300"/>
    <mergeCell ref="F1301:G1301"/>
    <mergeCell ref="A1302:B1302"/>
    <mergeCell ref="C1302:D1302"/>
    <mergeCell ref="C1294:D1294"/>
    <mergeCell ref="F1295:G1295"/>
    <mergeCell ref="F1296:G1296"/>
    <mergeCell ref="F1297:H1297"/>
    <mergeCell ref="A1298:H1298"/>
    <mergeCell ref="F1289:G1289"/>
    <mergeCell ref="F1290:G1290"/>
    <mergeCell ref="F1291:H1291"/>
    <mergeCell ref="A1292:H1292"/>
    <mergeCell ref="A1293:B1293"/>
    <mergeCell ref="C1293:D1293"/>
    <mergeCell ref="A1285:H1285"/>
    <mergeCell ref="A1286:B1286"/>
    <mergeCell ref="C1286:D1286"/>
    <mergeCell ref="C1287:D1287"/>
    <mergeCell ref="C1288:D1288"/>
    <mergeCell ref="C1280:D1280"/>
    <mergeCell ref="C1281:D1281"/>
    <mergeCell ref="F1282:G1282"/>
    <mergeCell ref="F1283:G1283"/>
    <mergeCell ref="F1284:H1284"/>
    <mergeCell ref="F1276:G1276"/>
    <mergeCell ref="F1277:H1277"/>
    <mergeCell ref="A1278:H1278"/>
    <mergeCell ref="A1279:B1279"/>
    <mergeCell ref="C1279:D1279"/>
    <mergeCell ref="A1272:B1272"/>
    <mergeCell ref="C1272:D1272"/>
    <mergeCell ref="C1273:D1273"/>
    <mergeCell ref="C1274:D1274"/>
    <mergeCell ref="F1275:G1275"/>
    <mergeCell ref="C1267:D1267"/>
    <mergeCell ref="F1268:G1268"/>
    <mergeCell ref="F1269:G1269"/>
    <mergeCell ref="F1270:H1270"/>
    <mergeCell ref="A1271:H1271"/>
    <mergeCell ref="F1263:H1263"/>
    <mergeCell ref="A1264:H1264"/>
    <mergeCell ref="A1265:B1265"/>
    <mergeCell ref="C1265:D1265"/>
    <mergeCell ref="C1266:D1266"/>
    <mergeCell ref="C1258:D1258"/>
    <mergeCell ref="C1259:D1259"/>
    <mergeCell ref="C1260:D1260"/>
    <mergeCell ref="F1261:G1261"/>
    <mergeCell ref="F1262:G1262"/>
    <mergeCell ref="F1254:G1254"/>
    <mergeCell ref="A1255:B1255"/>
    <mergeCell ref="C1255:D1255"/>
    <mergeCell ref="C1256:D1256"/>
    <mergeCell ref="C1257:D1257"/>
    <mergeCell ref="F1250:H1250"/>
    <mergeCell ref="A1251:H1251"/>
    <mergeCell ref="A1252:B1252"/>
    <mergeCell ref="C1252:D1252"/>
    <mergeCell ref="C1253:D1253"/>
    <mergeCell ref="C1245:D1245"/>
    <mergeCell ref="C1246:D1246"/>
    <mergeCell ref="C1247:D1247"/>
    <mergeCell ref="F1248:G1248"/>
    <mergeCell ref="F1249:G1249"/>
    <mergeCell ref="A1241:B1241"/>
    <mergeCell ref="C1241:D1241"/>
    <mergeCell ref="C1242:D1242"/>
    <mergeCell ref="F1243:G1243"/>
    <mergeCell ref="A1244:B1244"/>
    <mergeCell ref="C1244:D1244"/>
    <mergeCell ref="C1236:D1236"/>
    <mergeCell ref="F1237:G1237"/>
    <mergeCell ref="F1238:G1238"/>
    <mergeCell ref="F1239:H1239"/>
    <mergeCell ref="A1240:H1240"/>
    <mergeCell ref="F1231:G1231"/>
    <mergeCell ref="F1232:G1232"/>
    <mergeCell ref="F1233:H1233"/>
    <mergeCell ref="A1234:H1234"/>
    <mergeCell ref="A1235:B1235"/>
    <mergeCell ref="C1235:D1235"/>
    <mergeCell ref="A1227:H1227"/>
    <mergeCell ref="A1228:B1228"/>
    <mergeCell ref="C1228:D1228"/>
    <mergeCell ref="C1229:D1229"/>
    <mergeCell ref="C1230:D1230"/>
    <mergeCell ref="C1222:D1222"/>
    <mergeCell ref="C1223:D1223"/>
    <mergeCell ref="F1224:G1224"/>
    <mergeCell ref="F1225:G1225"/>
    <mergeCell ref="F1226:H1226"/>
    <mergeCell ref="F1218:G1218"/>
    <mergeCell ref="F1219:H1219"/>
    <mergeCell ref="A1220:H1220"/>
    <mergeCell ref="A1221:B1221"/>
    <mergeCell ref="C1221:D1221"/>
    <mergeCell ref="A1214:B1214"/>
    <mergeCell ref="C1214:D1214"/>
    <mergeCell ref="C1215:D1215"/>
    <mergeCell ref="C1216:D1216"/>
    <mergeCell ref="F1217:G1217"/>
    <mergeCell ref="C1209:D1209"/>
    <mergeCell ref="F1210:G1210"/>
    <mergeCell ref="F1211:G1211"/>
    <mergeCell ref="F1212:H1212"/>
    <mergeCell ref="A1213:H1213"/>
    <mergeCell ref="F1205:H1205"/>
    <mergeCell ref="A1206:H1206"/>
    <mergeCell ref="A1207:B1207"/>
    <mergeCell ref="C1207:D1207"/>
    <mergeCell ref="C1208:D1208"/>
    <mergeCell ref="C1200:D1200"/>
    <mergeCell ref="C1201:D1201"/>
    <mergeCell ref="C1202:D1202"/>
    <mergeCell ref="F1203:G1203"/>
    <mergeCell ref="F1204:G1204"/>
    <mergeCell ref="F1196:G1196"/>
    <mergeCell ref="A1197:B1197"/>
    <mergeCell ref="C1197:D1197"/>
    <mergeCell ref="C1198:D1198"/>
    <mergeCell ref="C1199:D1199"/>
    <mergeCell ref="F1192:H1192"/>
    <mergeCell ref="A1193:H1193"/>
    <mergeCell ref="A1194:B1194"/>
    <mergeCell ref="C1194:D1194"/>
    <mergeCell ref="C1195:D1195"/>
    <mergeCell ref="C1187:D1187"/>
    <mergeCell ref="C1188:D1188"/>
    <mergeCell ref="C1189:D1189"/>
    <mergeCell ref="F1190:G1190"/>
    <mergeCell ref="F1191:G1191"/>
    <mergeCell ref="A1183:B1183"/>
    <mergeCell ref="C1183:D1183"/>
    <mergeCell ref="C1184:D1184"/>
    <mergeCell ref="F1185:G1185"/>
    <mergeCell ref="A1186:B1186"/>
    <mergeCell ref="C1186:D1186"/>
    <mergeCell ref="C1178:D1178"/>
    <mergeCell ref="F1179:G1179"/>
    <mergeCell ref="F1180:G1180"/>
    <mergeCell ref="F1181:H1181"/>
    <mergeCell ref="A1182:H1182"/>
    <mergeCell ref="F1173:G1173"/>
    <mergeCell ref="F1174:G1174"/>
    <mergeCell ref="F1175:H1175"/>
    <mergeCell ref="A1176:H1176"/>
    <mergeCell ref="A1177:B1177"/>
    <mergeCell ref="C1177:D1177"/>
    <mergeCell ref="A1169:H1169"/>
    <mergeCell ref="A1170:B1170"/>
    <mergeCell ref="C1170:D1170"/>
    <mergeCell ref="C1171:D1171"/>
    <mergeCell ref="C1172:D1172"/>
    <mergeCell ref="C1164:D1164"/>
    <mergeCell ref="C1165:D1165"/>
    <mergeCell ref="F1166:G1166"/>
    <mergeCell ref="F1167:G1167"/>
    <mergeCell ref="F1168:H1168"/>
    <mergeCell ref="F1160:G1160"/>
    <mergeCell ref="F1161:H1161"/>
    <mergeCell ref="A1162:H1162"/>
    <mergeCell ref="A1163:B1163"/>
    <mergeCell ref="C1163:D1163"/>
    <mergeCell ref="A1156:B1156"/>
    <mergeCell ref="C1156:D1156"/>
    <mergeCell ref="C1157:D1157"/>
    <mergeCell ref="C1158:D1158"/>
    <mergeCell ref="F1159:G1159"/>
    <mergeCell ref="C1151:D1151"/>
    <mergeCell ref="F1152:G1152"/>
    <mergeCell ref="F1153:G1153"/>
    <mergeCell ref="F1154:H1154"/>
    <mergeCell ref="A1155:H1155"/>
    <mergeCell ref="F1147:H1147"/>
    <mergeCell ref="A1148:H1148"/>
    <mergeCell ref="A1149:B1149"/>
    <mergeCell ref="C1149:D1149"/>
    <mergeCell ref="C1150:D1150"/>
    <mergeCell ref="C1142:D1142"/>
    <mergeCell ref="C1143:D1143"/>
    <mergeCell ref="C1144:D1144"/>
    <mergeCell ref="F1145:G1145"/>
    <mergeCell ref="F1146:G1146"/>
    <mergeCell ref="F1138:G1138"/>
    <mergeCell ref="A1139:B1139"/>
    <mergeCell ref="C1139:D1139"/>
    <mergeCell ref="C1140:D1140"/>
    <mergeCell ref="C1141:D1141"/>
    <mergeCell ref="F1134:H1134"/>
    <mergeCell ref="A1135:H1135"/>
    <mergeCell ref="A1136:B1136"/>
    <mergeCell ref="C1136:D1136"/>
    <mergeCell ref="C1137:D1137"/>
    <mergeCell ref="C1129:D1129"/>
    <mergeCell ref="C1130:D1130"/>
    <mergeCell ref="C1131:D1131"/>
    <mergeCell ref="F1132:G1132"/>
    <mergeCell ref="F1133:G1133"/>
    <mergeCell ref="A1125:B1125"/>
    <mergeCell ref="C1125:D1125"/>
    <mergeCell ref="C1126:D1126"/>
    <mergeCell ref="F1127:G1127"/>
    <mergeCell ref="A1128:B1128"/>
    <mergeCell ref="C1128:D1128"/>
    <mergeCell ref="C1120:D1120"/>
    <mergeCell ref="F1121:G1121"/>
    <mergeCell ref="F1122:G1122"/>
    <mergeCell ref="F1123:H1123"/>
    <mergeCell ref="A1124:H1124"/>
    <mergeCell ref="C1116:D1116"/>
    <mergeCell ref="F1117:G1117"/>
    <mergeCell ref="A1118:B1118"/>
    <mergeCell ref="C1118:D1118"/>
    <mergeCell ref="C1119:D1119"/>
    <mergeCell ref="F1112:G1112"/>
    <mergeCell ref="F1113:H1113"/>
    <mergeCell ref="A1114:H1114"/>
    <mergeCell ref="A1115:B1115"/>
    <mergeCell ref="C1115:D1115"/>
    <mergeCell ref="F1108:G1108"/>
    <mergeCell ref="A1109:B1109"/>
    <mergeCell ref="C1109:D1109"/>
    <mergeCell ref="C1110:D1110"/>
    <mergeCell ref="F1111:G1111"/>
    <mergeCell ref="C1104:D1104"/>
    <mergeCell ref="F1105:G1105"/>
    <mergeCell ref="A1106:B1106"/>
    <mergeCell ref="C1106:D1106"/>
    <mergeCell ref="C1107:D1107"/>
    <mergeCell ref="C1099:D1099"/>
    <mergeCell ref="C1100:D1100"/>
    <mergeCell ref="C1101:D1101"/>
    <mergeCell ref="C1102:D1102"/>
    <mergeCell ref="C1103:D1103"/>
    <mergeCell ref="F1094:G1094"/>
    <mergeCell ref="F1095:G1095"/>
    <mergeCell ref="F1096:H1096"/>
    <mergeCell ref="A1097:H1097"/>
    <mergeCell ref="A1098:B1098"/>
    <mergeCell ref="C1098:D1098"/>
    <mergeCell ref="F1090:G1090"/>
    <mergeCell ref="A1091:B1091"/>
    <mergeCell ref="C1091:D1091"/>
    <mergeCell ref="C1092:D1092"/>
    <mergeCell ref="C1093:D1093"/>
    <mergeCell ref="A1086:B1086"/>
    <mergeCell ref="C1086:D1086"/>
    <mergeCell ref="C1087:D1087"/>
    <mergeCell ref="C1088:D1088"/>
    <mergeCell ref="C1089:D1089"/>
    <mergeCell ref="C1081:D1081"/>
    <mergeCell ref="F1082:G1082"/>
    <mergeCell ref="F1083:G1083"/>
    <mergeCell ref="F1084:H1084"/>
    <mergeCell ref="A1085:H1085"/>
    <mergeCell ref="C1077:D1077"/>
    <mergeCell ref="F1078:G1078"/>
    <mergeCell ref="A1079:B1079"/>
    <mergeCell ref="C1079:D1079"/>
    <mergeCell ref="C1080:D1080"/>
    <mergeCell ref="A1073:B1073"/>
    <mergeCell ref="C1073:D1073"/>
    <mergeCell ref="C1074:D1074"/>
    <mergeCell ref="C1075:D1075"/>
    <mergeCell ref="C1076:D1076"/>
    <mergeCell ref="C1068:D1068"/>
    <mergeCell ref="F1069:G1069"/>
    <mergeCell ref="F1070:G1070"/>
    <mergeCell ref="F1071:H1071"/>
    <mergeCell ref="A1072:H1072"/>
    <mergeCell ref="C1064:D1064"/>
    <mergeCell ref="C1065:D1065"/>
    <mergeCell ref="F1066:G1066"/>
    <mergeCell ref="A1067:B1067"/>
    <mergeCell ref="C1067:D1067"/>
    <mergeCell ref="A1060:B1060"/>
    <mergeCell ref="C1060:D1060"/>
    <mergeCell ref="C1061:D1061"/>
    <mergeCell ref="F1062:G1062"/>
    <mergeCell ref="A1063:B1063"/>
    <mergeCell ref="C1063:D1063"/>
    <mergeCell ref="C1055:D1055"/>
    <mergeCell ref="F1056:G1056"/>
    <mergeCell ref="F1057:G1057"/>
    <mergeCell ref="F1058:H1058"/>
    <mergeCell ref="A1059:H1059"/>
    <mergeCell ref="C1051:D1051"/>
    <mergeCell ref="C1052:D1052"/>
    <mergeCell ref="F1053:G1053"/>
    <mergeCell ref="A1054:B1054"/>
    <mergeCell ref="C1054:D1054"/>
    <mergeCell ref="A1047:B1047"/>
    <mergeCell ref="C1047:D1047"/>
    <mergeCell ref="C1048:D1048"/>
    <mergeCell ref="F1049:G1049"/>
    <mergeCell ref="A1050:B1050"/>
    <mergeCell ref="C1050:D1050"/>
    <mergeCell ref="C1042:D1042"/>
    <mergeCell ref="F1043:G1043"/>
    <mergeCell ref="F1044:G1044"/>
    <mergeCell ref="F1045:H1045"/>
    <mergeCell ref="A1046:H1046"/>
    <mergeCell ref="C1038:D1038"/>
    <mergeCell ref="C1039:D1039"/>
    <mergeCell ref="F1040:G1040"/>
    <mergeCell ref="A1041:B1041"/>
    <mergeCell ref="C1041:D1041"/>
    <mergeCell ref="A1034:B1034"/>
    <mergeCell ref="C1034:D1034"/>
    <mergeCell ref="C1035:D1035"/>
    <mergeCell ref="F1036:G1036"/>
    <mergeCell ref="A1037:B1037"/>
    <mergeCell ref="C1037:D1037"/>
    <mergeCell ref="C1029:D1029"/>
    <mergeCell ref="F1030:G1030"/>
    <mergeCell ref="F1031:G1031"/>
    <mergeCell ref="F1032:H1032"/>
    <mergeCell ref="A1033:H1033"/>
    <mergeCell ref="C1025:D1025"/>
    <mergeCell ref="F1026:G1026"/>
    <mergeCell ref="A1027:B1027"/>
    <mergeCell ref="C1027:D1027"/>
    <mergeCell ref="C1028:D1028"/>
    <mergeCell ref="F1020:G1020"/>
    <mergeCell ref="F1021:G1021"/>
    <mergeCell ref="F1022:H1022"/>
    <mergeCell ref="A1023:H1023"/>
    <mergeCell ref="A1024:B1024"/>
    <mergeCell ref="C1024:D1024"/>
    <mergeCell ref="C1015:D1015"/>
    <mergeCell ref="C1016:D1016"/>
    <mergeCell ref="C1017:D1017"/>
    <mergeCell ref="C1018:D1018"/>
    <mergeCell ref="C1019:D1019"/>
    <mergeCell ref="C1011:D1011"/>
    <mergeCell ref="C1012:D1012"/>
    <mergeCell ref="F1013:G1013"/>
    <mergeCell ref="A1014:B1014"/>
    <mergeCell ref="C1014:D1014"/>
    <mergeCell ref="C1006:D1006"/>
    <mergeCell ref="C1007:D1007"/>
    <mergeCell ref="C1008:D1008"/>
    <mergeCell ref="F1009:G1009"/>
    <mergeCell ref="A1010:B1010"/>
    <mergeCell ref="C1010:D1010"/>
    <mergeCell ref="A1002:B1002"/>
    <mergeCell ref="C1002:D1002"/>
    <mergeCell ref="C1003:D1003"/>
    <mergeCell ref="C1004:D1004"/>
    <mergeCell ref="C1005:D1005"/>
    <mergeCell ref="A998:B998"/>
    <mergeCell ref="C998:D998"/>
    <mergeCell ref="C999:D999"/>
    <mergeCell ref="C1000:D1000"/>
    <mergeCell ref="F1001:G1001"/>
    <mergeCell ref="C993:D993"/>
    <mergeCell ref="F994:G994"/>
    <mergeCell ref="F995:G995"/>
    <mergeCell ref="F996:H996"/>
    <mergeCell ref="A997:H997"/>
    <mergeCell ref="A989:B989"/>
    <mergeCell ref="C989:D989"/>
    <mergeCell ref="C990:D990"/>
    <mergeCell ref="C991:D991"/>
    <mergeCell ref="C992:D992"/>
    <mergeCell ref="A985:B985"/>
    <mergeCell ref="C985:D985"/>
    <mergeCell ref="C986:D986"/>
    <mergeCell ref="C987:D987"/>
    <mergeCell ref="F988:G988"/>
    <mergeCell ref="A981:H981"/>
    <mergeCell ref="A982:B982"/>
    <mergeCell ref="C982:D982"/>
    <mergeCell ref="C983:D983"/>
    <mergeCell ref="F984:G984"/>
    <mergeCell ref="C976:D976"/>
    <mergeCell ref="C977:D977"/>
    <mergeCell ref="F978:G978"/>
    <mergeCell ref="F979:G979"/>
    <mergeCell ref="F980:H980"/>
    <mergeCell ref="A972:B972"/>
    <mergeCell ref="C972:D972"/>
    <mergeCell ref="C973:D973"/>
    <mergeCell ref="F974:G974"/>
    <mergeCell ref="A975:B975"/>
    <mergeCell ref="C975:D975"/>
    <mergeCell ref="C967:D967"/>
    <mergeCell ref="F968:G968"/>
    <mergeCell ref="F969:G969"/>
    <mergeCell ref="F970:H970"/>
    <mergeCell ref="A971:H971"/>
    <mergeCell ref="C963:D963"/>
    <mergeCell ref="C964:D964"/>
    <mergeCell ref="F965:G965"/>
    <mergeCell ref="A966:B966"/>
    <mergeCell ref="C966:D966"/>
    <mergeCell ref="A959:B959"/>
    <mergeCell ref="C959:D959"/>
    <mergeCell ref="C960:D960"/>
    <mergeCell ref="F961:G961"/>
    <mergeCell ref="A962:B962"/>
    <mergeCell ref="C962:D962"/>
    <mergeCell ref="C954:D954"/>
    <mergeCell ref="F955:G955"/>
    <mergeCell ref="F956:G956"/>
    <mergeCell ref="F957:H957"/>
    <mergeCell ref="A958:H958"/>
    <mergeCell ref="C950:D950"/>
    <mergeCell ref="C951:D951"/>
    <mergeCell ref="F952:G952"/>
    <mergeCell ref="A953:B953"/>
    <mergeCell ref="C953:D953"/>
    <mergeCell ref="A946:B946"/>
    <mergeCell ref="C946:D946"/>
    <mergeCell ref="C947:D947"/>
    <mergeCell ref="F948:G948"/>
    <mergeCell ref="A949:B949"/>
    <mergeCell ref="C949:D949"/>
    <mergeCell ref="A942:B942"/>
    <mergeCell ref="C942:D942"/>
    <mergeCell ref="C943:D943"/>
    <mergeCell ref="C944:D944"/>
    <mergeCell ref="F945:G945"/>
    <mergeCell ref="C937:D937"/>
    <mergeCell ref="F938:G938"/>
    <mergeCell ref="F939:G939"/>
    <mergeCell ref="F940:H940"/>
    <mergeCell ref="A941:H941"/>
    <mergeCell ref="C933:D933"/>
    <mergeCell ref="F934:G934"/>
    <mergeCell ref="A935:B935"/>
    <mergeCell ref="C935:D935"/>
    <mergeCell ref="C936:D936"/>
    <mergeCell ref="F928:G928"/>
    <mergeCell ref="F929:G929"/>
    <mergeCell ref="F930:H930"/>
    <mergeCell ref="A931:H931"/>
    <mergeCell ref="A932:B932"/>
    <mergeCell ref="C932:D932"/>
    <mergeCell ref="F924:G924"/>
    <mergeCell ref="A925:B925"/>
    <mergeCell ref="C925:D925"/>
    <mergeCell ref="C926:D926"/>
    <mergeCell ref="C927:D927"/>
    <mergeCell ref="A920:H920"/>
    <mergeCell ref="A921:B921"/>
    <mergeCell ref="C921:D921"/>
    <mergeCell ref="C922:D922"/>
    <mergeCell ref="C923:D923"/>
    <mergeCell ref="C915:D915"/>
    <mergeCell ref="C916:D916"/>
    <mergeCell ref="F917:G917"/>
    <mergeCell ref="F918:G918"/>
    <mergeCell ref="F919:H919"/>
    <mergeCell ref="C911:D911"/>
    <mergeCell ref="C912:D912"/>
    <mergeCell ref="F913:G913"/>
    <mergeCell ref="A914:B914"/>
    <mergeCell ref="C914:D914"/>
    <mergeCell ref="F907:G907"/>
    <mergeCell ref="F908:H908"/>
    <mergeCell ref="A909:H909"/>
    <mergeCell ref="A910:B910"/>
    <mergeCell ref="C910:D910"/>
    <mergeCell ref="A903:B903"/>
    <mergeCell ref="C903:D903"/>
    <mergeCell ref="C904:D904"/>
    <mergeCell ref="C905:D905"/>
    <mergeCell ref="F906:G906"/>
    <mergeCell ref="A899:B899"/>
    <mergeCell ref="C899:D899"/>
    <mergeCell ref="C900:D900"/>
    <mergeCell ref="C901:D901"/>
    <mergeCell ref="F902:G902"/>
    <mergeCell ref="C894:D894"/>
    <mergeCell ref="F895:G895"/>
    <mergeCell ref="F896:G896"/>
    <mergeCell ref="F897:H897"/>
    <mergeCell ref="A898:H898"/>
    <mergeCell ref="F889:G889"/>
    <mergeCell ref="F890:G890"/>
    <mergeCell ref="F891:H891"/>
    <mergeCell ref="A892:H892"/>
    <mergeCell ref="A893:B893"/>
    <mergeCell ref="C893:D893"/>
    <mergeCell ref="F885:H885"/>
    <mergeCell ref="A886:H886"/>
    <mergeCell ref="A887:B887"/>
    <mergeCell ref="C887:D887"/>
    <mergeCell ref="C888:D888"/>
    <mergeCell ref="A881:B881"/>
    <mergeCell ref="C881:D881"/>
    <mergeCell ref="C882:D882"/>
    <mergeCell ref="F883:G883"/>
    <mergeCell ref="F884:G884"/>
    <mergeCell ref="C876:D876"/>
    <mergeCell ref="F877:G877"/>
    <mergeCell ref="F878:G878"/>
    <mergeCell ref="F879:H879"/>
    <mergeCell ref="A880:H880"/>
    <mergeCell ref="F872:G872"/>
    <mergeCell ref="F873:H873"/>
    <mergeCell ref="A874:H874"/>
    <mergeCell ref="A875:B875"/>
    <mergeCell ref="C875:D875"/>
    <mergeCell ref="C867:D867"/>
    <mergeCell ref="C868:D868"/>
    <mergeCell ref="C869:D869"/>
    <mergeCell ref="C870:D870"/>
    <mergeCell ref="F871:G871"/>
    <mergeCell ref="F863:G863"/>
    <mergeCell ref="F864:H864"/>
    <mergeCell ref="A865:H865"/>
    <mergeCell ref="A866:B866"/>
    <mergeCell ref="C866:D866"/>
    <mergeCell ref="A859:B859"/>
    <mergeCell ref="C859:D859"/>
    <mergeCell ref="C860:D860"/>
    <mergeCell ref="C861:D861"/>
    <mergeCell ref="F862:G862"/>
    <mergeCell ref="C854:D854"/>
    <mergeCell ref="F855:G855"/>
    <mergeCell ref="F856:G856"/>
    <mergeCell ref="F857:H857"/>
    <mergeCell ref="A858:H858"/>
    <mergeCell ref="F849:G849"/>
    <mergeCell ref="F850:G850"/>
    <mergeCell ref="F851:H851"/>
    <mergeCell ref="A852:H852"/>
    <mergeCell ref="A853:B853"/>
    <mergeCell ref="C853:D853"/>
    <mergeCell ref="F845:H845"/>
    <mergeCell ref="A846:H846"/>
    <mergeCell ref="A847:B847"/>
    <mergeCell ref="C847:D847"/>
    <mergeCell ref="C848:D848"/>
    <mergeCell ref="A841:B841"/>
    <mergeCell ref="C841:D841"/>
    <mergeCell ref="C842:D842"/>
    <mergeCell ref="F843:G843"/>
    <mergeCell ref="F844:G844"/>
    <mergeCell ref="C836:D836"/>
    <mergeCell ref="F837:G837"/>
    <mergeCell ref="F838:G838"/>
    <mergeCell ref="F839:H839"/>
    <mergeCell ref="A840:H840"/>
    <mergeCell ref="F832:G832"/>
    <mergeCell ref="F833:H833"/>
    <mergeCell ref="A834:H834"/>
    <mergeCell ref="A835:B835"/>
    <mergeCell ref="C835:D835"/>
    <mergeCell ref="C827:D827"/>
    <mergeCell ref="C828:D828"/>
    <mergeCell ref="C829:D829"/>
    <mergeCell ref="C830:D830"/>
    <mergeCell ref="F831:G831"/>
    <mergeCell ref="F822:G822"/>
    <mergeCell ref="F823:G823"/>
    <mergeCell ref="F824:H824"/>
    <mergeCell ref="A825:H825"/>
    <mergeCell ref="A826:B826"/>
    <mergeCell ref="C826:D826"/>
    <mergeCell ref="A818:H818"/>
    <mergeCell ref="A819:B819"/>
    <mergeCell ref="C819:D819"/>
    <mergeCell ref="C820:D820"/>
    <mergeCell ref="C821:D821"/>
    <mergeCell ref="C813:D813"/>
    <mergeCell ref="C814:D814"/>
    <mergeCell ref="F815:G815"/>
    <mergeCell ref="F816:G816"/>
    <mergeCell ref="F817:H817"/>
    <mergeCell ref="C809:D809"/>
    <mergeCell ref="C810:D810"/>
    <mergeCell ref="F811:G811"/>
    <mergeCell ref="A812:B812"/>
    <mergeCell ref="C812:D812"/>
    <mergeCell ref="A805:B805"/>
    <mergeCell ref="C805:D805"/>
    <mergeCell ref="C806:D806"/>
    <mergeCell ref="C807:D807"/>
    <mergeCell ref="C808:D808"/>
    <mergeCell ref="C800:D800"/>
    <mergeCell ref="F801:G801"/>
    <mergeCell ref="F802:G802"/>
    <mergeCell ref="F803:H803"/>
    <mergeCell ref="A804:H804"/>
    <mergeCell ref="A796:B796"/>
    <mergeCell ref="C796:D796"/>
    <mergeCell ref="C797:D797"/>
    <mergeCell ref="C798:D798"/>
    <mergeCell ref="C799:D799"/>
    <mergeCell ref="C791:D791"/>
    <mergeCell ref="F792:G792"/>
    <mergeCell ref="F793:G793"/>
    <mergeCell ref="F794:H794"/>
    <mergeCell ref="A795:H795"/>
    <mergeCell ref="C787:D787"/>
    <mergeCell ref="F788:G788"/>
    <mergeCell ref="A789:B789"/>
    <mergeCell ref="C789:D789"/>
    <mergeCell ref="C790:D790"/>
    <mergeCell ref="A783:B783"/>
    <mergeCell ref="C783:D783"/>
    <mergeCell ref="C784:D784"/>
    <mergeCell ref="C785:D785"/>
    <mergeCell ref="C786:D786"/>
    <mergeCell ref="C778:D778"/>
    <mergeCell ref="F779:G779"/>
    <mergeCell ref="F780:G780"/>
    <mergeCell ref="F781:H781"/>
    <mergeCell ref="A782:H782"/>
    <mergeCell ref="C774:D774"/>
    <mergeCell ref="C775:D775"/>
    <mergeCell ref="F776:G776"/>
    <mergeCell ref="A777:B777"/>
    <mergeCell ref="C777:D777"/>
    <mergeCell ref="F770:H770"/>
    <mergeCell ref="A771:H771"/>
    <mergeCell ref="A772:B772"/>
    <mergeCell ref="C772:D772"/>
    <mergeCell ref="C773:D773"/>
    <mergeCell ref="A766:B766"/>
    <mergeCell ref="C766:D766"/>
    <mergeCell ref="C767:D767"/>
    <mergeCell ref="F768:G768"/>
    <mergeCell ref="F769:G769"/>
    <mergeCell ref="A762:B762"/>
    <mergeCell ref="C762:D762"/>
    <mergeCell ref="C763:D763"/>
    <mergeCell ref="C764:D764"/>
    <mergeCell ref="F765:G765"/>
    <mergeCell ref="C757:D757"/>
    <mergeCell ref="F758:G758"/>
    <mergeCell ref="F759:G759"/>
    <mergeCell ref="F760:H760"/>
    <mergeCell ref="A761:H761"/>
    <mergeCell ref="C753:D753"/>
    <mergeCell ref="C754:D754"/>
    <mergeCell ref="F755:G755"/>
    <mergeCell ref="A756:B756"/>
    <mergeCell ref="C756:D756"/>
    <mergeCell ref="F748:G748"/>
    <mergeCell ref="F749:G749"/>
    <mergeCell ref="F750:H750"/>
    <mergeCell ref="A751:H751"/>
    <mergeCell ref="A752:B752"/>
    <mergeCell ref="C752:D752"/>
    <mergeCell ref="C744:D744"/>
    <mergeCell ref="F745:G745"/>
    <mergeCell ref="A746:B746"/>
    <mergeCell ref="C746:D746"/>
    <mergeCell ref="C747:D747"/>
    <mergeCell ref="C740:D740"/>
    <mergeCell ref="F741:G741"/>
    <mergeCell ref="A742:B742"/>
    <mergeCell ref="C742:D742"/>
    <mergeCell ref="C743:D743"/>
    <mergeCell ref="F735:G735"/>
    <mergeCell ref="F736:G736"/>
    <mergeCell ref="F737:H737"/>
    <mergeCell ref="A738:H738"/>
    <mergeCell ref="A739:B739"/>
    <mergeCell ref="C739:D739"/>
    <mergeCell ref="C731:D731"/>
    <mergeCell ref="F732:G732"/>
    <mergeCell ref="A733:B733"/>
    <mergeCell ref="C733:D733"/>
    <mergeCell ref="C734:D734"/>
    <mergeCell ref="C727:D727"/>
    <mergeCell ref="F728:G728"/>
    <mergeCell ref="A729:B729"/>
    <mergeCell ref="C729:D729"/>
    <mergeCell ref="C730:D730"/>
    <mergeCell ref="F722:G722"/>
    <mergeCell ref="F723:G723"/>
    <mergeCell ref="F724:H724"/>
    <mergeCell ref="A725:H725"/>
    <mergeCell ref="A726:B726"/>
    <mergeCell ref="C726:D726"/>
    <mergeCell ref="C718:D718"/>
    <mergeCell ref="F719:G719"/>
    <mergeCell ref="A720:B720"/>
    <mergeCell ref="C720:D720"/>
    <mergeCell ref="C721:D721"/>
    <mergeCell ref="C714:D714"/>
    <mergeCell ref="F715:G715"/>
    <mergeCell ref="A716:B716"/>
    <mergeCell ref="C716:D716"/>
    <mergeCell ref="C717:D717"/>
    <mergeCell ref="F709:G709"/>
    <mergeCell ref="F710:G710"/>
    <mergeCell ref="F711:H711"/>
    <mergeCell ref="A712:H712"/>
    <mergeCell ref="A713:B713"/>
    <mergeCell ref="C713:D713"/>
    <mergeCell ref="C705:D705"/>
    <mergeCell ref="F706:G706"/>
    <mergeCell ref="A707:B707"/>
    <mergeCell ref="C707:D707"/>
    <mergeCell ref="C708:D708"/>
    <mergeCell ref="C701:D701"/>
    <mergeCell ref="F702:G702"/>
    <mergeCell ref="A703:B703"/>
    <mergeCell ref="C703:D703"/>
    <mergeCell ref="C704:D704"/>
    <mergeCell ref="F697:G697"/>
    <mergeCell ref="F698:H698"/>
    <mergeCell ref="A699:H699"/>
    <mergeCell ref="A700:B700"/>
    <mergeCell ref="C700:D700"/>
    <mergeCell ref="F693:G693"/>
    <mergeCell ref="A694:B694"/>
    <mergeCell ref="C694:D694"/>
    <mergeCell ref="C695:D695"/>
    <mergeCell ref="F696:G696"/>
    <mergeCell ref="C689:D689"/>
    <mergeCell ref="F690:G690"/>
    <mergeCell ref="A691:B691"/>
    <mergeCell ref="C691:D691"/>
    <mergeCell ref="C692:D692"/>
    <mergeCell ref="C684:D684"/>
    <mergeCell ref="C685:D685"/>
    <mergeCell ref="C686:D686"/>
    <mergeCell ref="C687:D687"/>
    <mergeCell ref="C688:D688"/>
    <mergeCell ref="F680:G680"/>
    <mergeCell ref="F681:H681"/>
    <mergeCell ref="A682:H682"/>
    <mergeCell ref="A683:B683"/>
    <mergeCell ref="C683:D683"/>
    <mergeCell ref="F676:G676"/>
    <mergeCell ref="A677:B677"/>
    <mergeCell ref="C677:D677"/>
    <mergeCell ref="C678:D678"/>
    <mergeCell ref="F679:G679"/>
    <mergeCell ref="C672:D672"/>
    <mergeCell ref="F673:G673"/>
    <mergeCell ref="A674:B674"/>
    <mergeCell ref="C674:D674"/>
    <mergeCell ref="C675:D675"/>
    <mergeCell ref="C667:D667"/>
    <mergeCell ref="C668:D668"/>
    <mergeCell ref="C669:D669"/>
    <mergeCell ref="C670:D670"/>
    <mergeCell ref="C671:D671"/>
    <mergeCell ref="F663:G663"/>
    <mergeCell ref="F664:H664"/>
    <mergeCell ref="A665:H665"/>
    <mergeCell ref="A666:B666"/>
    <mergeCell ref="C666:D666"/>
    <mergeCell ref="F659:G659"/>
    <mergeCell ref="A660:B660"/>
    <mergeCell ref="C660:D660"/>
    <mergeCell ref="C661:D661"/>
    <mergeCell ref="F662:G662"/>
    <mergeCell ref="C655:D655"/>
    <mergeCell ref="F656:G656"/>
    <mergeCell ref="A657:B657"/>
    <mergeCell ref="C657:D657"/>
    <mergeCell ref="C658:D658"/>
    <mergeCell ref="C650:D650"/>
    <mergeCell ref="C651:D651"/>
    <mergeCell ref="C652:D652"/>
    <mergeCell ref="C653:D653"/>
    <mergeCell ref="C654:D654"/>
    <mergeCell ref="F645:G645"/>
    <mergeCell ref="F646:G646"/>
    <mergeCell ref="F647:H647"/>
    <mergeCell ref="A648:H648"/>
    <mergeCell ref="A649:B649"/>
    <mergeCell ref="C649:D649"/>
    <mergeCell ref="C641:D641"/>
    <mergeCell ref="F642:G642"/>
    <mergeCell ref="A643:B643"/>
    <mergeCell ref="C643:D643"/>
    <mergeCell ref="C644:D644"/>
    <mergeCell ref="C636:D636"/>
    <mergeCell ref="C637:D637"/>
    <mergeCell ref="C638:D638"/>
    <mergeCell ref="F639:G639"/>
    <mergeCell ref="A640:B640"/>
    <mergeCell ref="C640:D640"/>
    <mergeCell ref="A632:B632"/>
    <mergeCell ref="C632:D632"/>
    <mergeCell ref="C633:D633"/>
    <mergeCell ref="C634:D634"/>
    <mergeCell ref="C635:D635"/>
    <mergeCell ref="C627:D627"/>
    <mergeCell ref="F628:G628"/>
    <mergeCell ref="F629:G629"/>
    <mergeCell ref="F630:H630"/>
    <mergeCell ref="A631:H631"/>
    <mergeCell ref="A623:B623"/>
    <mergeCell ref="C623:D623"/>
    <mergeCell ref="C624:D624"/>
    <mergeCell ref="F625:G625"/>
    <mergeCell ref="A626:B626"/>
    <mergeCell ref="C626:D626"/>
    <mergeCell ref="C618:D618"/>
    <mergeCell ref="C619:D619"/>
    <mergeCell ref="C620:D620"/>
    <mergeCell ref="C621:D621"/>
    <mergeCell ref="F622:G622"/>
    <mergeCell ref="A614:H614"/>
    <mergeCell ref="A615:B615"/>
    <mergeCell ref="C615:D615"/>
    <mergeCell ref="C616:D616"/>
    <mergeCell ref="C617:D617"/>
    <mergeCell ref="C609:D609"/>
    <mergeCell ref="C610:D610"/>
    <mergeCell ref="F611:G611"/>
    <mergeCell ref="F612:G612"/>
    <mergeCell ref="F613:H613"/>
    <mergeCell ref="A605:B605"/>
    <mergeCell ref="C605:D605"/>
    <mergeCell ref="C606:D606"/>
    <mergeCell ref="F607:G607"/>
    <mergeCell ref="A608:B608"/>
    <mergeCell ref="C608:D608"/>
    <mergeCell ref="A601:B601"/>
    <mergeCell ref="C601:D601"/>
    <mergeCell ref="C602:D602"/>
    <mergeCell ref="C603:D603"/>
    <mergeCell ref="F604:G604"/>
    <mergeCell ref="C596:D596"/>
    <mergeCell ref="F597:G597"/>
    <mergeCell ref="F598:G598"/>
    <mergeCell ref="F599:H599"/>
    <mergeCell ref="A600:H600"/>
    <mergeCell ref="A592:B592"/>
    <mergeCell ref="C592:D592"/>
    <mergeCell ref="C593:D593"/>
    <mergeCell ref="F594:G594"/>
    <mergeCell ref="A595:B595"/>
    <mergeCell ref="C595:D595"/>
    <mergeCell ref="C587:D587"/>
    <mergeCell ref="C588:D588"/>
    <mergeCell ref="C589:D589"/>
    <mergeCell ref="C590:D590"/>
    <mergeCell ref="F591:G591"/>
    <mergeCell ref="A583:H583"/>
    <mergeCell ref="A584:B584"/>
    <mergeCell ref="C584:D584"/>
    <mergeCell ref="C585:D585"/>
    <mergeCell ref="C586:D586"/>
    <mergeCell ref="C578:D578"/>
    <mergeCell ref="C579:D579"/>
    <mergeCell ref="F580:G580"/>
    <mergeCell ref="F581:G581"/>
    <mergeCell ref="F582:H582"/>
    <mergeCell ref="A574:B574"/>
    <mergeCell ref="C574:D574"/>
    <mergeCell ref="C575:D575"/>
    <mergeCell ref="F576:G576"/>
    <mergeCell ref="A577:B577"/>
    <mergeCell ref="C577:D577"/>
    <mergeCell ref="C569:D569"/>
    <mergeCell ref="F570:G570"/>
    <mergeCell ref="F571:G571"/>
    <mergeCell ref="F572:H572"/>
    <mergeCell ref="A573:H573"/>
    <mergeCell ref="C565:D565"/>
    <mergeCell ref="F566:G566"/>
    <mergeCell ref="A567:B567"/>
    <mergeCell ref="C567:D567"/>
    <mergeCell ref="C568:D568"/>
    <mergeCell ref="A561:H561"/>
    <mergeCell ref="A562:B562"/>
    <mergeCell ref="C562:D562"/>
    <mergeCell ref="C563:D563"/>
    <mergeCell ref="C564:D564"/>
    <mergeCell ref="C556:D556"/>
    <mergeCell ref="C557:D557"/>
    <mergeCell ref="F558:G558"/>
    <mergeCell ref="F559:G559"/>
    <mergeCell ref="F560:H560"/>
    <mergeCell ref="C551:D551"/>
    <mergeCell ref="C552:D552"/>
    <mergeCell ref="C553:D553"/>
    <mergeCell ref="F554:G554"/>
    <mergeCell ref="A555:B555"/>
    <mergeCell ref="C555:D555"/>
    <mergeCell ref="F546:G546"/>
    <mergeCell ref="F547:G547"/>
    <mergeCell ref="F548:H548"/>
    <mergeCell ref="A549:H549"/>
    <mergeCell ref="A550:B550"/>
    <mergeCell ref="C550:D550"/>
    <mergeCell ref="F542:G542"/>
    <mergeCell ref="A543:B543"/>
    <mergeCell ref="C543:D543"/>
    <mergeCell ref="C544:D544"/>
    <mergeCell ref="C545:D545"/>
    <mergeCell ref="A538:B538"/>
    <mergeCell ref="C538:D538"/>
    <mergeCell ref="C539:D539"/>
    <mergeCell ref="C540:D540"/>
    <mergeCell ref="C541:D541"/>
    <mergeCell ref="C533:D533"/>
    <mergeCell ref="F534:G534"/>
    <mergeCell ref="F535:G535"/>
    <mergeCell ref="F536:H536"/>
    <mergeCell ref="A537:H537"/>
    <mergeCell ref="C529:D529"/>
    <mergeCell ref="C530:D530"/>
    <mergeCell ref="F531:G531"/>
    <mergeCell ref="A532:B532"/>
    <mergeCell ref="C532:D532"/>
    <mergeCell ref="C525:D525"/>
    <mergeCell ref="C526:D526"/>
    <mergeCell ref="F527:G527"/>
    <mergeCell ref="A528:B528"/>
    <mergeCell ref="C528:D528"/>
    <mergeCell ref="F520:G520"/>
    <mergeCell ref="F521:G521"/>
    <mergeCell ref="F522:H522"/>
    <mergeCell ref="A523:H523"/>
    <mergeCell ref="A524:B524"/>
    <mergeCell ref="C524:D524"/>
    <mergeCell ref="C516:D516"/>
    <mergeCell ref="F517:G517"/>
    <mergeCell ref="A518:B518"/>
    <mergeCell ref="C518:D518"/>
    <mergeCell ref="C519:D519"/>
    <mergeCell ref="C512:D512"/>
    <mergeCell ref="F513:G513"/>
    <mergeCell ref="A514:B514"/>
    <mergeCell ref="C514:D514"/>
    <mergeCell ref="C515:D515"/>
    <mergeCell ref="F508:H508"/>
    <mergeCell ref="A509:H509"/>
    <mergeCell ref="A510:B510"/>
    <mergeCell ref="C510:D510"/>
    <mergeCell ref="C511:D511"/>
    <mergeCell ref="A504:B504"/>
    <mergeCell ref="C504:D504"/>
    <mergeCell ref="C505:D505"/>
    <mergeCell ref="F506:G506"/>
    <mergeCell ref="F507:G507"/>
    <mergeCell ref="A500:B500"/>
    <mergeCell ref="C500:D500"/>
    <mergeCell ref="C501:D501"/>
    <mergeCell ref="C502:D502"/>
    <mergeCell ref="F503:G503"/>
    <mergeCell ref="A496:B496"/>
    <mergeCell ref="C496:D496"/>
    <mergeCell ref="C497:D497"/>
    <mergeCell ref="C498:D498"/>
    <mergeCell ref="F499:G499"/>
    <mergeCell ref="C491:D491"/>
    <mergeCell ref="F492:G492"/>
    <mergeCell ref="F493:G493"/>
    <mergeCell ref="F494:H494"/>
    <mergeCell ref="A495:H495"/>
    <mergeCell ref="C487:D487"/>
    <mergeCell ref="C488:D488"/>
    <mergeCell ref="F489:G489"/>
    <mergeCell ref="A490:B490"/>
    <mergeCell ref="C490:D490"/>
    <mergeCell ref="C483:D483"/>
    <mergeCell ref="C484:D484"/>
    <mergeCell ref="F485:G485"/>
    <mergeCell ref="A486:B486"/>
    <mergeCell ref="C486:D486"/>
    <mergeCell ref="F478:G478"/>
    <mergeCell ref="F479:G479"/>
    <mergeCell ref="F480:H480"/>
    <mergeCell ref="A481:H481"/>
    <mergeCell ref="A482:B482"/>
    <mergeCell ref="C482:D482"/>
    <mergeCell ref="C474:D474"/>
    <mergeCell ref="F475:G475"/>
    <mergeCell ref="A476:B476"/>
    <mergeCell ref="C476:D476"/>
    <mergeCell ref="C477:D477"/>
    <mergeCell ref="C470:D470"/>
    <mergeCell ref="F471:G471"/>
    <mergeCell ref="A472:B472"/>
    <mergeCell ref="C472:D472"/>
    <mergeCell ref="C473:D473"/>
    <mergeCell ref="F466:H466"/>
    <mergeCell ref="A467:H467"/>
    <mergeCell ref="A468:B468"/>
    <mergeCell ref="C468:D468"/>
    <mergeCell ref="C469:D469"/>
    <mergeCell ref="A462:B462"/>
    <mergeCell ref="C462:D462"/>
    <mergeCell ref="C463:D463"/>
    <mergeCell ref="F464:G464"/>
    <mergeCell ref="F465:G465"/>
    <mergeCell ref="A458:B458"/>
    <mergeCell ref="C458:D458"/>
    <mergeCell ref="C459:D459"/>
    <mergeCell ref="C460:D460"/>
    <mergeCell ref="F461:G461"/>
    <mergeCell ref="A454:B454"/>
    <mergeCell ref="C454:D454"/>
    <mergeCell ref="C455:D455"/>
    <mergeCell ref="C456:D456"/>
    <mergeCell ref="F457:G457"/>
    <mergeCell ref="C449:D449"/>
    <mergeCell ref="F450:G450"/>
    <mergeCell ref="F451:G451"/>
    <mergeCell ref="F452:H452"/>
    <mergeCell ref="A453:H453"/>
    <mergeCell ref="C445:D445"/>
    <mergeCell ref="F446:G446"/>
    <mergeCell ref="A447:B447"/>
    <mergeCell ref="C447:D447"/>
    <mergeCell ref="C448:D448"/>
    <mergeCell ref="F441:G441"/>
    <mergeCell ref="F442:H442"/>
    <mergeCell ref="A443:H443"/>
    <mergeCell ref="A444:B444"/>
    <mergeCell ref="C444:D444"/>
    <mergeCell ref="F437:G437"/>
    <mergeCell ref="A438:B438"/>
    <mergeCell ref="C438:D438"/>
    <mergeCell ref="C439:D439"/>
    <mergeCell ref="F440:G440"/>
    <mergeCell ref="C433:D433"/>
    <mergeCell ref="F434:G434"/>
    <mergeCell ref="A435:B435"/>
    <mergeCell ref="C435:D435"/>
    <mergeCell ref="C436:D436"/>
    <mergeCell ref="C428:D428"/>
    <mergeCell ref="C429:D429"/>
    <mergeCell ref="C430:D430"/>
    <mergeCell ref="C431:D431"/>
    <mergeCell ref="C432:D432"/>
    <mergeCell ref="F423:G423"/>
    <mergeCell ref="F424:G424"/>
    <mergeCell ref="F425:H425"/>
    <mergeCell ref="A426:H426"/>
    <mergeCell ref="A427:B427"/>
    <mergeCell ref="C427:D427"/>
    <mergeCell ref="C419:D419"/>
    <mergeCell ref="F420:G420"/>
    <mergeCell ref="A421:B421"/>
    <mergeCell ref="C421:D421"/>
    <mergeCell ref="C422:D422"/>
    <mergeCell ref="F415:G415"/>
    <mergeCell ref="A416:B416"/>
    <mergeCell ref="C416:D416"/>
    <mergeCell ref="C417:D417"/>
    <mergeCell ref="C418:D418"/>
    <mergeCell ref="A411:H411"/>
    <mergeCell ref="A412:B412"/>
    <mergeCell ref="C412:D412"/>
    <mergeCell ref="C413:D413"/>
    <mergeCell ref="C414:D414"/>
    <mergeCell ref="C406:D406"/>
    <mergeCell ref="C407:D407"/>
    <mergeCell ref="F408:G408"/>
    <mergeCell ref="F409:G409"/>
    <mergeCell ref="F410:H410"/>
    <mergeCell ref="C402:D402"/>
    <mergeCell ref="C403:D403"/>
    <mergeCell ref="F404:G404"/>
    <mergeCell ref="A405:B405"/>
    <mergeCell ref="C405:D405"/>
    <mergeCell ref="C398:D398"/>
    <mergeCell ref="C399:D399"/>
    <mergeCell ref="F400:G400"/>
    <mergeCell ref="A401:B401"/>
    <mergeCell ref="C401:D401"/>
    <mergeCell ref="F394:G394"/>
    <mergeCell ref="F395:H395"/>
    <mergeCell ref="A396:H396"/>
    <mergeCell ref="A397:B397"/>
    <mergeCell ref="C397:D397"/>
    <mergeCell ref="F390:G390"/>
    <mergeCell ref="A391:B391"/>
    <mergeCell ref="C391:D391"/>
    <mergeCell ref="C392:D392"/>
    <mergeCell ref="F393:G393"/>
    <mergeCell ref="A386:H386"/>
    <mergeCell ref="A387:B387"/>
    <mergeCell ref="C387:D387"/>
    <mergeCell ref="C388:D388"/>
    <mergeCell ref="C389:D389"/>
    <mergeCell ref="C381:D381"/>
    <mergeCell ref="C382:D382"/>
    <mergeCell ref="F383:G383"/>
    <mergeCell ref="F384:G384"/>
    <mergeCell ref="F385:H385"/>
    <mergeCell ref="C377:D377"/>
    <mergeCell ref="C378:D378"/>
    <mergeCell ref="F379:G379"/>
    <mergeCell ref="A380:B380"/>
    <mergeCell ref="C380:D380"/>
    <mergeCell ref="C373:D373"/>
    <mergeCell ref="F374:G374"/>
    <mergeCell ref="A375:B375"/>
    <mergeCell ref="C375:D375"/>
    <mergeCell ref="C376:D376"/>
    <mergeCell ref="F369:H369"/>
    <mergeCell ref="A370:H370"/>
    <mergeCell ref="A371:B371"/>
    <mergeCell ref="C371:D371"/>
    <mergeCell ref="C372:D372"/>
    <mergeCell ref="A365:B365"/>
    <mergeCell ref="C365:D365"/>
    <mergeCell ref="C366:D366"/>
    <mergeCell ref="F367:G367"/>
    <mergeCell ref="F368:G368"/>
    <mergeCell ref="A361:B361"/>
    <mergeCell ref="C361:D361"/>
    <mergeCell ref="C362:D362"/>
    <mergeCell ref="C363:D363"/>
    <mergeCell ref="F364:G364"/>
    <mergeCell ref="A357:B357"/>
    <mergeCell ref="C357:D357"/>
    <mergeCell ref="C358:D358"/>
    <mergeCell ref="C359:D359"/>
    <mergeCell ref="F360:G360"/>
    <mergeCell ref="C352:D352"/>
    <mergeCell ref="F353:G353"/>
    <mergeCell ref="F354:G354"/>
    <mergeCell ref="F355:H355"/>
    <mergeCell ref="A356:H356"/>
    <mergeCell ref="C348:D348"/>
    <mergeCell ref="F349:G349"/>
    <mergeCell ref="A350:B350"/>
    <mergeCell ref="C350:D350"/>
    <mergeCell ref="C351:D351"/>
    <mergeCell ref="C344:D344"/>
    <mergeCell ref="F345:G345"/>
    <mergeCell ref="A346:B346"/>
    <mergeCell ref="C346:D346"/>
    <mergeCell ref="C347:D347"/>
    <mergeCell ref="F340:H340"/>
    <mergeCell ref="A341:H341"/>
    <mergeCell ref="A342:B342"/>
    <mergeCell ref="C342:D342"/>
    <mergeCell ref="C343:D343"/>
    <mergeCell ref="A336:B336"/>
    <mergeCell ref="C336:D336"/>
    <mergeCell ref="C337:D337"/>
    <mergeCell ref="F338:G338"/>
    <mergeCell ref="F339:G339"/>
    <mergeCell ref="A332:B332"/>
    <mergeCell ref="C332:D332"/>
    <mergeCell ref="C333:D333"/>
    <mergeCell ref="C334:D334"/>
    <mergeCell ref="F335:G335"/>
    <mergeCell ref="A328:B328"/>
    <mergeCell ref="C328:D328"/>
    <mergeCell ref="C329:D329"/>
    <mergeCell ref="C330:D330"/>
    <mergeCell ref="F331:G331"/>
    <mergeCell ref="C323:D323"/>
    <mergeCell ref="F324:G324"/>
    <mergeCell ref="F325:G325"/>
    <mergeCell ref="F326:H326"/>
    <mergeCell ref="A327:H327"/>
    <mergeCell ref="C319:D319"/>
    <mergeCell ref="C320:D320"/>
    <mergeCell ref="F321:G321"/>
    <mergeCell ref="A322:B322"/>
    <mergeCell ref="C322:D322"/>
    <mergeCell ref="F314:G314"/>
    <mergeCell ref="F315:G315"/>
    <mergeCell ref="F316:H316"/>
    <mergeCell ref="A317:H317"/>
    <mergeCell ref="A318:B318"/>
    <mergeCell ref="C318:D318"/>
    <mergeCell ref="C310:D310"/>
    <mergeCell ref="F311:G311"/>
    <mergeCell ref="A312:B312"/>
    <mergeCell ref="C312:D312"/>
    <mergeCell ref="C313:D313"/>
    <mergeCell ref="C306:D306"/>
    <mergeCell ref="F307:G307"/>
    <mergeCell ref="A308:B308"/>
    <mergeCell ref="C308:D308"/>
    <mergeCell ref="C309:D309"/>
    <mergeCell ref="F302:H302"/>
    <mergeCell ref="A303:H303"/>
    <mergeCell ref="A304:B304"/>
    <mergeCell ref="C304:D304"/>
    <mergeCell ref="C305:D305"/>
    <mergeCell ref="A298:B298"/>
    <mergeCell ref="C298:D298"/>
    <mergeCell ref="C299:D299"/>
    <mergeCell ref="F300:G300"/>
    <mergeCell ref="F301:G301"/>
    <mergeCell ref="A294:B294"/>
    <mergeCell ref="C294:D294"/>
    <mergeCell ref="C295:D295"/>
    <mergeCell ref="C296:D296"/>
    <mergeCell ref="F297:G297"/>
    <mergeCell ref="C289:D289"/>
    <mergeCell ref="F290:G290"/>
    <mergeCell ref="F291:G291"/>
    <mergeCell ref="F292:H292"/>
    <mergeCell ref="A293:H293"/>
    <mergeCell ref="C284:D284"/>
    <mergeCell ref="C285:D285"/>
    <mergeCell ref="C286:D286"/>
    <mergeCell ref="F287:G287"/>
    <mergeCell ref="A288:B288"/>
    <mergeCell ref="C288:D288"/>
    <mergeCell ref="C280:D280"/>
    <mergeCell ref="C281:D281"/>
    <mergeCell ref="F282:G282"/>
    <mergeCell ref="A283:B283"/>
    <mergeCell ref="C283:D283"/>
    <mergeCell ref="F276:G276"/>
    <mergeCell ref="F277:H277"/>
    <mergeCell ref="A278:H278"/>
    <mergeCell ref="A279:B279"/>
    <mergeCell ref="C279:D279"/>
    <mergeCell ref="F272:G272"/>
    <mergeCell ref="A273:B273"/>
    <mergeCell ref="C273:D273"/>
    <mergeCell ref="C274:D274"/>
    <mergeCell ref="F275:G275"/>
    <mergeCell ref="F268:G268"/>
    <mergeCell ref="A269:B269"/>
    <mergeCell ref="C269:D269"/>
    <mergeCell ref="C270:D270"/>
    <mergeCell ref="C271:D271"/>
    <mergeCell ref="A264:H264"/>
    <mergeCell ref="A265:B265"/>
    <mergeCell ref="C265:D265"/>
    <mergeCell ref="C266:D266"/>
    <mergeCell ref="C267:D267"/>
    <mergeCell ref="C259:D259"/>
    <mergeCell ref="C260:D260"/>
    <mergeCell ref="F261:G261"/>
    <mergeCell ref="F262:G262"/>
    <mergeCell ref="F263:H263"/>
    <mergeCell ref="C254:D254"/>
    <mergeCell ref="C255:D255"/>
    <mergeCell ref="C256:D256"/>
    <mergeCell ref="F257:G257"/>
    <mergeCell ref="A258:B258"/>
    <mergeCell ref="C258:D258"/>
    <mergeCell ref="C250:D250"/>
    <mergeCell ref="C251:D251"/>
    <mergeCell ref="F252:G252"/>
    <mergeCell ref="A253:B253"/>
    <mergeCell ref="C253:D253"/>
    <mergeCell ref="F246:G246"/>
    <mergeCell ref="F247:H247"/>
    <mergeCell ref="A248:H248"/>
    <mergeCell ref="A249:B249"/>
    <mergeCell ref="C249:D249"/>
    <mergeCell ref="F242:G242"/>
    <mergeCell ref="A243:B243"/>
    <mergeCell ref="C243:D243"/>
    <mergeCell ref="C244:D244"/>
    <mergeCell ref="F245:G245"/>
    <mergeCell ref="A238:B238"/>
    <mergeCell ref="C238:D238"/>
    <mergeCell ref="C239:D239"/>
    <mergeCell ref="C240:D240"/>
    <mergeCell ref="C241:D241"/>
    <mergeCell ref="A234:B234"/>
    <mergeCell ref="C234:D234"/>
    <mergeCell ref="C235:D235"/>
    <mergeCell ref="C236:D236"/>
    <mergeCell ref="F237:G237"/>
    <mergeCell ref="C229:D229"/>
    <mergeCell ref="F230:G230"/>
    <mergeCell ref="F231:G231"/>
    <mergeCell ref="F232:H232"/>
    <mergeCell ref="A233:H233"/>
    <mergeCell ref="C224:D224"/>
    <mergeCell ref="C225:D225"/>
    <mergeCell ref="C226:D226"/>
    <mergeCell ref="F227:G227"/>
    <mergeCell ref="A228:B228"/>
    <mergeCell ref="C228:D228"/>
    <mergeCell ref="C220:D220"/>
    <mergeCell ref="C221:D221"/>
    <mergeCell ref="F222:G222"/>
    <mergeCell ref="A223:B223"/>
    <mergeCell ref="C223:D223"/>
    <mergeCell ref="F216:G216"/>
    <mergeCell ref="F217:H217"/>
    <mergeCell ref="A218:H218"/>
    <mergeCell ref="A219:B219"/>
    <mergeCell ref="C219:D219"/>
    <mergeCell ref="F212:G212"/>
    <mergeCell ref="A213:B213"/>
    <mergeCell ref="C213:D213"/>
    <mergeCell ref="C214:D214"/>
    <mergeCell ref="F215:G215"/>
    <mergeCell ref="A208:B208"/>
    <mergeCell ref="C208:D208"/>
    <mergeCell ref="C209:D209"/>
    <mergeCell ref="C210:D210"/>
    <mergeCell ref="C211:D211"/>
    <mergeCell ref="C203:D203"/>
    <mergeCell ref="F204:G204"/>
    <mergeCell ref="F205:G205"/>
    <mergeCell ref="F206:H206"/>
    <mergeCell ref="A207:H207"/>
    <mergeCell ref="C198:D198"/>
    <mergeCell ref="C199:D199"/>
    <mergeCell ref="C200:D200"/>
    <mergeCell ref="F201:G201"/>
    <mergeCell ref="A202:B202"/>
    <mergeCell ref="C202:D202"/>
    <mergeCell ref="C194:D194"/>
    <mergeCell ref="C195:D195"/>
    <mergeCell ref="F196:G196"/>
    <mergeCell ref="A197:B197"/>
    <mergeCell ref="C197:D197"/>
    <mergeCell ref="F190:G190"/>
    <mergeCell ref="F191:H191"/>
    <mergeCell ref="A192:H192"/>
    <mergeCell ref="A193:B193"/>
    <mergeCell ref="C193:D193"/>
    <mergeCell ref="F186:G186"/>
    <mergeCell ref="A187:B187"/>
    <mergeCell ref="C187:D187"/>
    <mergeCell ref="C188:D188"/>
    <mergeCell ref="F189:G189"/>
    <mergeCell ref="A182:B182"/>
    <mergeCell ref="C182:D182"/>
    <mergeCell ref="C183:D183"/>
    <mergeCell ref="C184:D184"/>
    <mergeCell ref="C185:D185"/>
    <mergeCell ref="C177:D177"/>
    <mergeCell ref="F178:G178"/>
    <mergeCell ref="F179:G179"/>
    <mergeCell ref="F180:H180"/>
    <mergeCell ref="A181:H181"/>
    <mergeCell ref="C172:D172"/>
    <mergeCell ref="C173:D173"/>
    <mergeCell ref="C174:D174"/>
    <mergeCell ref="F175:G175"/>
    <mergeCell ref="A176:B176"/>
    <mergeCell ref="C176:D176"/>
    <mergeCell ref="F167:G167"/>
    <mergeCell ref="F168:G168"/>
    <mergeCell ref="F169:H169"/>
    <mergeCell ref="A170:H170"/>
    <mergeCell ref="A171:B171"/>
    <mergeCell ref="C171:D171"/>
    <mergeCell ref="C163:D163"/>
    <mergeCell ref="F164:G164"/>
    <mergeCell ref="A165:B165"/>
    <mergeCell ref="C165:D165"/>
    <mergeCell ref="C166:D166"/>
    <mergeCell ref="C159:D159"/>
    <mergeCell ref="C160:D160"/>
    <mergeCell ref="F161:G161"/>
    <mergeCell ref="A162:B162"/>
    <mergeCell ref="C162:D162"/>
    <mergeCell ref="F154:G154"/>
    <mergeCell ref="F155:G155"/>
    <mergeCell ref="F156:H156"/>
    <mergeCell ref="A157:H157"/>
    <mergeCell ref="A158:B158"/>
    <mergeCell ref="C158:D158"/>
    <mergeCell ref="C150:D150"/>
    <mergeCell ref="F151:G151"/>
    <mergeCell ref="A152:B152"/>
    <mergeCell ref="C152:D152"/>
    <mergeCell ref="C153:D153"/>
    <mergeCell ref="C146:D146"/>
    <mergeCell ref="C147:D147"/>
    <mergeCell ref="F148:G148"/>
    <mergeCell ref="A149:B149"/>
    <mergeCell ref="C149:D149"/>
    <mergeCell ref="F142:G142"/>
    <mergeCell ref="F143:H143"/>
    <mergeCell ref="A144:H144"/>
    <mergeCell ref="A145:B145"/>
    <mergeCell ref="C145:D145"/>
    <mergeCell ref="F138:G138"/>
    <mergeCell ref="A139:B139"/>
    <mergeCell ref="C139:D139"/>
    <mergeCell ref="C140:D140"/>
    <mergeCell ref="F141:G141"/>
    <mergeCell ref="C134:D134"/>
    <mergeCell ref="F135:G135"/>
    <mergeCell ref="A136:B136"/>
    <mergeCell ref="C136:D136"/>
    <mergeCell ref="C137:D137"/>
    <mergeCell ref="F130:H130"/>
    <mergeCell ref="A131:H131"/>
    <mergeCell ref="A132:B132"/>
    <mergeCell ref="C132:D132"/>
    <mergeCell ref="C133:D133"/>
    <mergeCell ref="A126:B126"/>
    <mergeCell ref="C126:D126"/>
    <mergeCell ref="C127:D127"/>
    <mergeCell ref="F128:G128"/>
    <mergeCell ref="F129:G129"/>
    <mergeCell ref="A122:B122"/>
    <mergeCell ref="C122:D122"/>
    <mergeCell ref="C123:D123"/>
    <mergeCell ref="C124:D124"/>
    <mergeCell ref="F125:G125"/>
    <mergeCell ref="C117:D117"/>
    <mergeCell ref="F118:G118"/>
    <mergeCell ref="F119:G119"/>
    <mergeCell ref="F120:H120"/>
    <mergeCell ref="A121:H121"/>
    <mergeCell ref="C113:D113"/>
    <mergeCell ref="C114:D114"/>
    <mergeCell ref="F115:G115"/>
    <mergeCell ref="A116:B116"/>
    <mergeCell ref="C116:D116"/>
    <mergeCell ref="C108:D108"/>
    <mergeCell ref="C109:D109"/>
    <mergeCell ref="C110:D110"/>
    <mergeCell ref="F111:G111"/>
    <mergeCell ref="A112:B112"/>
    <mergeCell ref="C112:D112"/>
    <mergeCell ref="F103:G103"/>
    <mergeCell ref="F104:G104"/>
    <mergeCell ref="F105:H105"/>
    <mergeCell ref="A106:H106"/>
    <mergeCell ref="A107:B107"/>
    <mergeCell ref="C107:D107"/>
    <mergeCell ref="C99:D99"/>
    <mergeCell ref="F100:G100"/>
    <mergeCell ref="A101:B101"/>
    <mergeCell ref="C101:D101"/>
    <mergeCell ref="C102:D102"/>
    <mergeCell ref="C95:D95"/>
    <mergeCell ref="F96:G96"/>
    <mergeCell ref="A97:B97"/>
    <mergeCell ref="C97:D97"/>
    <mergeCell ref="C98:D98"/>
    <mergeCell ref="F91:G91"/>
    <mergeCell ref="F92:H92"/>
    <mergeCell ref="A93:H93"/>
    <mergeCell ref="A94:B94"/>
    <mergeCell ref="C94:D94"/>
    <mergeCell ref="F87:G87"/>
    <mergeCell ref="A88:B88"/>
    <mergeCell ref="C88:D88"/>
    <mergeCell ref="C89:D89"/>
    <mergeCell ref="F90:G90"/>
    <mergeCell ref="C83:D83"/>
    <mergeCell ref="F84:G84"/>
    <mergeCell ref="A85:B85"/>
    <mergeCell ref="C85:D85"/>
    <mergeCell ref="C86:D86"/>
    <mergeCell ref="C78:D78"/>
    <mergeCell ref="C79:D79"/>
    <mergeCell ref="C80:D80"/>
    <mergeCell ref="C81:D81"/>
    <mergeCell ref="C82:D82"/>
    <mergeCell ref="F74:G74"/>
    <mergeCell ref="F75:H75"/>
    <mergeCell ref="A76:H76"/>
    <mergeCell ref="A77:B77"/>
    <mergeCell ref="C77:D77"/>
    <mergeCell ref="F70:G70"/>
    <mergeCell ref="A71:B71"/>
    <mergeCell ref="C71:D71"/>
    <mergeCell ref="C72:D72"/>
    <mergeCell ref="F73:G73"/>
    <mergeCell ref="C66:D66"/>
    <mergeCell ref="F67:G67"/>
    <mergeCell ref="A68:B68"/>
    <mergeCell ref="C68:D68"/>
    <mergeCell ref="C69:D69"/>
    <mergeCell ref="C61:D61"/>
    <mergeCell ref="C62:D62"/>
    <mergeCell ref="C63:D63"/>
    <mergeCell ref="C64:D64"/>
    <mergeCell ref="C65:D65"/>
    <mergeCell ref="F57:G57"/>
    <mergeCell ref="F58:H58"/>
    <mergeCell ref="A59:H59"/>
    <mergeCell ref="A60:B60"/>
    <mergeCell ref="C60:D60"/>
    <mergeCell ref="F53:G53"/>
    <mergeCell ref="A54:B54"/>
    <mergeCell ref="C54:D54"/>
    <mergeCell ref="C55:D55"/>
    <mergeCell ref="F56:G56"/>
    <mergeCell ref="C49:D49"/>
    <mergeCell ref="F50:G50"/>
    <mergeCell ref="A51:B51"/>
    <mergeCell ref="C51:D51"/>
    <mergeCell ref="C52:D52"/>
    <mergeCell ref="C44:D44"/>
    <mergeCell ref="C45:D45"/>
    <mergeCell ref="C46:D46"/>
    <mergeCell ref="C47:D47"/>
    <mergeCell ref="C48:D48"/>
    <mergeCell ref="F40:G40"/>
    <mergeCell ref="F41:H41"/>
    <mergeCell ref="A42:H42"/>
    <mergeCell ref="A43:B43"/>
    <mergeCell ref="C43:D43"/>
    <mergeCell ref="F36:G36"/>
    <mergeCell ref="A37:B37"/>
    <mergeCell ref="C37:D37"/>
    <mergeCell ref="C38:D38"/>
    <mergeCell ref="F39:G39"/>
    <mergeCell ref="C32:D32"/>
    <mergeCell ref="F33:G33"/>
    <mergeCell ref="A34:B34"/>
    <mergeCell ref="C34:D34"/>
    <mergeCell ref="C35:D35"/>
    <mergeCell ref="C27:D27"/>
    <mergeCell ref="C28:D28"/>
    <mergeCell ref="C29:D29"/>
    <mergeCell ref="C30:D30"/>
    <mergeCell ref="C31:D31"/>
    <mergeCell ref="F23:G23"/>
    <mergeCell ref="F24:H24"/>
    <mergeCell ref="A25:H25"/>
    <mergeCell ref="A26:B26"/>
    <mergeCell ref="C26:D26"/>
    <mergeCell ref="F19:G19"/>
    <mergeCell ref="A20:B20"/>
    <mergeCell ref="C20:D20"/>
    <mergeCell ref="C21:D21"/>
    <mergeCell ref="F22:G22"/>
    <mergeCell ref="C15:D15"/>
    <mergeCell ref="F16:G16"/>
    <mergeCell ref="A17:B17"/>
    <mergeCell ref="C17:D17"/>
    <mergeCell ref="C18:D18"/>
    <mergeCell ref="F10:G10"/>
    <mergeCell ref="F11:G11"/>
    <mergeCell ref="F12:H12"/>
    <mergeCell ref="A13:H13"/>
    <mergeCell ref="A14:B14"/>
    <mergeCell ref="C14:D14"/>
    <mergeCell ref="C5:D5"/>
    <mergeCell ref="C6:D6"/>
    <mergeCell ref="C7:D7"/>
    <mergeCell ref="C8:D8"/>
    <mergeCell ref="C9:D9"/>
    <mergeCell ref="A1:H1"/>
    <mergeCell ref="F2:H2"/>
    <mergeCell ref="A3:H3"/>
    <mergeCell ref="A4:B4"/>
    <mergeCell ref="C4:D4"/>
  </mergeCells>
  <pageMargins left="0.51181102362204722" right="0.51181102362204722" top="0.51181102362204722" bottom="0.51181102362204722" header="0" footer="0"/>
  <pageSetup paperSize="9" scale="80" orientation="portrait" r:id="rId1"/>
  <headerFooter>
    <oddFooter>&amp;L&amp;9&amp;A&amp;R&amp;9Página &amp;P de &amp;N</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outlinePr summaryBelow="0"/>
  </sheetPr>
  <dimension ref="A1:K790"/>
  <sheetViews>
    <sheetView view="pageBreakPreview" topLeftCell="A770" zoomScale="115" zoomScaleNormal="100" zoomScaleSheetLayoutView="115" workbookViewId="0">
      <selection activeCell="A787" sqref="A787:XFD790"/>
    </sheetView>
  </sheetViews>
  <sheetFormatPr defaultRowHeight="15" x14ac:dyDescent="0.25"/>
  <cols>
    <col min="1" max="1" width="9.28515625" customWidth="1"/>
    <col min="2" max="2" width="68.7109375" customWidth="1"/>
    <col min="3" max="3" width="9.28515625" customWidth="1"/>
    <col min="4" max="4" width="10.28515625" customWidth="1"/>
    <col min="5" max="5" width="9.28515625" customWidth="1"/>
    <col min="6" max="8" width="12.42578125" customWidth="1"/>
    <col min="9" max="10" width="8.7109375" customWidth="1"/>
    <col min="11" max="11" width="4.7109375" customWidth="1"/>
  </cols>
  <sheetData>
    <row r="1" spans="1:11" ht="171" customHeight="1" x14ac:dyDescent="0.25">
      <c r="A1" s="55"/>
      <c r="B1" s="55"/>
      <c r="C1" s="55"/>
      <c r="D1" s="55"/>
      <c r="E1" s="55"/>
      <c r="F1" s="55"/>
      <c r="G1" s="55"/>
      <c r="H1" s="55"/>
      <c r="I1" s="55"/>
      <c r="J1" s="55"/>
      <c r="K1" s="55"/>
    </row>
    <row r="2" spans="1:11" ht="9.9499999999999993" customHeight="1" x14ac:dyDescent="0.25">
      <c r="A2" s="8"/>
      <c r="B2" s="59" t="s">
        <v>8100</v>
      </c>
      <c r="C2" s="59"/>
      <c r="D2" s="8"/>
      <c r="E2" s="8"/>
      <c r="F2" s="8"/>
      <c r="G2" s="8"/>
      <c r="H2" s="8"/>
      <c r="I2" s="8"/>
      <c r="J2" s="8"/>
      <c r="K2" s="8"/>
    </row>
    <row r="3" spans="1:11" ht="21.95" customHeight="1" x14ac:dyDescent="0.25">
      <c r="A3" s="23" t="s">
        <v>1</v>
      </c>
      <c r="B3" s="24" t="s">
        <v>2</v>
      </c>
      <c r="C3" s="23" t="s">
        <v>3</v>
      </c>
      <c r="D3" s="23" t="s">
        <v>8101</v>
      </c>
      <c r="E3" s="23" t="s">
        <v>8102</v>
      </c>
      <c r="F3" s="23" t="s">
        <v>5</v>
      </c>
      <c r="G3" s="23" t="s">
        <v>3726</v>
      </c>
      <c r="H3" s="23" t="s">
        <v>8103</v>
      </c>
      <c r="I3" s="23" t="s">
        <v>8104</v>
      </c>
      <c r="J3" s="23" t="s">
        <v>8105</v>
      </c>
      <c r="K3" s="23" t="s">
        <v>8106</v>
      </c>
    </row>
    <row r="4" spans="1:11" x14ac:dyDescent="0.25">
      <c r="A4" s="25" t="s">
        <v>1495</v>
      </c>
      <c r="B4" s="26" t="s">
        <v>1496</v>
      </c>
      <c r="C4" s="25" t="s">
        <v>188</v>
      </c>
      <c r="D4" s="25" t="s">
        <v>3741</v>
      </c>
      <c r="E4" s="25" t="s">
        <v>286</v>
      </c>
      <c r="F4" s="27">
        <v>1196</v>
      </c>
      <c r="G4" s="27">
        <v>1831.34</v>
      </c>
      <c r="H4" s="27">
        <f t="shared" ref="H4:H67" si="0">ROUND(F4*G4,2)</f>
        <v>2190282.64</v>
      </c>
      <c r="I4" s="28">
        <f t="shared" ref="I4:I67" si="1">H4/VALOR_TOTAL*100</f>
        <v>5.2702222662887488</v>
      </c>
      <c r="J4" s="28">
        <f>I4</f>
        <v>5.2702222662887488</v>
      </c>
      <c r="K4" s="25" t="str">
        <f t="shared" ref="K4:K67" si="2">IF(J4&lt;=80,"A",IF(J4&lt;=95,"B","C"))</f>
        <v>A</v>
      </c>
    </row>
    <row r="5" spans="1:11" ht="16.5" x14ac:dyDescent="0.25">
      <c r="A5" s="25" t="s">
        <v>1457</v>
      </c>
      <c r="B5" s="26" t="s">
        <v>1458</v>
      </c>
      <c r="C5" s="25" t="s">
        <v>17</v>
      </c>
      <c r="D5" s="25" t="s">
        <v>3741</v>
      </c>
      <c r="E5" s="25" t="s">
        <v>72</v>
      </c>
      <c r="F5" s="27">
        <v>4710.5</v>
      </c>
      <c r="G5" s="27">
        <v>341.13</v>
      </c>
      <c r="H5" s="27">
        <f t="shared" si="0"/>
        <v>1606892.87</v>
      </c>
      <c r="I5" s="28">
        <f t="shared" si="1"/>
        <v>3.866479343056215</v>
      </c>
      <c r="J5" s="28">
        <f t="shared" ref="J5:J68" si="3">I5+J4</f>
        <v>9.1367016093449642</v>
      </c>
      <c r="K5" s="25" t="str">
        <f t="shared" si="2"/>
        <v>A</v>
      </c>
    </row>
    <row r="6" spans="1:11" ht="16.5" x14ac:dyDescent="0.25">
      <c r="A6" s="25" t="s">
        <v>814</v>
      </c>
      <c r="B6" s="26" t="s">
        <v>815</v>
      </c>
      <c r="C6" s="25" t="s">
        <v>8107</v>
      </c>
      <c r="D6" s="25" t="s">
        <v>3741</v>
      </c>
      <c r="E6" s="25" t="s">
        <v>76</v>
      </c>
      <c r="F6" s="27">
        <v>1246.8499999999999</v>
      </c>
      <c r="G6" s="27">
        <v>966.18</v>
      </c>
      <c r="H6" s="27">
        <f t="shared" si="0"/>
        <v>1204681.53</v>
      </c>
      <c r="I6" s="28">
        <f t="shared" si="1"/>
        <v>2.8986849949159064</v>
      </c>
      <c r="J6" s="28">
        <f t="shared" si="3"/>
        <v>12.035386604260871</v>
      </c>
      <c r="K6" s="25" t="str">
        <f t="shared" si="2"/>
        <v>A</v>
      </c>
    </row>
    <row r="7" spans="1:11" ht="24.75" x14ac:dyDescent="0.25">
      <c r="A7" s="25" t="s">
        <v>20</v>
      </c>
      <c r="B7" s="26" t="s">
        <v>21</v>
      </c>
      <c r="C7" s="25" t="s">
        <v>17</v>
      </c>
      <c r="D7" s="25" t="s">
        <v>3872</v>
      </c>
      <c r="E7" s="25" t="s">
        <v>18</v>
      </c>
      <c r="F7" s="27">
        <v>32</v>
      </c>
      <c r="G7" s="27">
        <v>29269.279999999999</v>
      </c>
      <c r="H7" s="27">
        <f t="shared" si="0"/>
        <v>936616.95999999996</v>
      </c>
      <c r="I7" s="28">
        <f t="shared" si="1"/>
        <v>2.2536724107787651</v>
      </c>
      <c r="J7" s="28">
        <f t="shared" si="3"/>
        <v>14.289059015039637</v>
      </c>
      <c r="K7" s="25" t="str">
        <f t="shared" si="2"/>
        <v>A</v>
      </c>
    </row>
    <row r="8" spans="1:11" ht="24.75" x14ac:dyDescent="0.25">
      <c r="A8" s="25" t="s">
        <v>525</v>
      </c>
      <c r="B8" s="26" t="s">
        <v>526</v>
      </c>
      <c r="C8" s="25" t="s">
        <v>17</v>
      </c>
      <c r="D8" s="25" t="s">
        <v>3741</v>
      </c>
      <c r="E8" s="25" t="s">
        <v>72</v>
      </c>
      <c r="F8" s="27">
        <v>7429.12</v>
      </c>
      <c r="G8" s="27">
        <v>125.19</v>
      </c>
      <c r="H8" s="27">
        <f t="shared" si="0"/>
        <v>930051.53</v>
      </c>
      <c r="I8" s="28">
        <f t="shared" si="1"/>
        <v>2.2378747804903929</v>
      </c>
      <c r="J8" s="28">
        <f t="shared" si="3"/>
        <v>16.526933795530031</v>
      </c>
      <c r="K8" s="25" t="str">
        <f t="shared" si="2"/>
        <v>A</v>
      </c>
    </row>
    <row r="9" spans="1:11" ht="16.5" x14ac:dyDescent="0.25">
      <c r="A9" s="25" t="s">
        <v>1476</v>
      </c>
      <c r="B9" s="26" t="s">
        <v>1477</v>
      </c>
      <c r="C9" s="25" t="s">
        <v>17</v>
      </c>
      <c r="D9" s="25" t="s">
        <v>3741</v>
      </c>
      <c r="E9" s="25" t="s">
        <v>72</v>
      </c>
      <c r="F9" s="27">
        <v>6813.34</v>
      </c>
      <c r="G9" s="27">
        <v>128.51</v>
      </c>
      <c r="H9" s="27">
        <f t="shared" si="0"/>
        <v>875582.32</v>
      </c>
      <c r="I9" s="28">
        <f t="shared" si="1"/>
        <v>2.1068118582324882</v>
      </c>
      <c r="J9" s="28">
        <f t="shared" si="3"/>
        <v>18.633745653762517</v>
      </c>
      <c r="K9" s="25" t="str">
        <f t="shared" si="2"/>
        <v>A</v>
      </c>
    </row>
    <row r="10" spans="1:11" x14ac:dyDescent="0.25">
      <c r="A10" s="25" t="s">
        <v>1498</v>
      </c>
      <c r="B10" s="26" t="s">
        <v>1499</v>
      </c>
      <c r="C10" s="25" t="s">
        <v>188</v>
      </c>
      <c r="D10" s="25" t="s">
        <v>3741</v>
      </c>
      <c r="E10" s="25" t="s">
        <v>286</v>
      </c>
      <c r="F10" s="27">
        <v>1196</v>
      </c>
      <c r="G10" s="27">
        <v>727.23</v>
      </c>
      <c r="H10" s="27">
        <f t="shared" si="0"/>
        <v>869767.08</v>
      </c>
      <c r="I10" s="28">
        <f t="shared" si="1"/>
        <v>2.0928193228527561</v>
      </c>
      <c r="J10" s="28">
        <f t="shared" si="3"/>
        <v>20.726564976615272</v>
      </c>
      <c r="K10" s="25" t="str">
        <f t="shared" si="2"/>
        <v>A</v>
      </c>
    </row>
    <row r="11" spans="1:11" ht="16.5" x14ac:dyDescent="0.25">
      <c r="A11" s="25" t="s">
        <v>665</v>
      </c>
      <c r="B11" s="26" t="s">
        <v>666</v>
      </c>
      <c r="C11" s="25" t="s">
        <v>17</v>
      </c>
      <c r="D11" s="25" t="s">
        <v>3741</v>
      </c>
      <c r="E11" s="25" t="s">
        <v>72</v>
      </c>
      <c r="F11" s="27">
        <v>6461.88</v>
      </c>
      <c r="G11" s="27">
        <v>111.37</v>
      </c>
      <c r="H11" s="27">
        <f t="shared" si="0"/>
        <v>719659.58</v>
      </c>
      <c r="I11" s="28">
        <f t="shared" si="1"/>
        <v>1.7316331113613761</v>
      </c>
      <c r="J11" s="28">
        <f t="shared" si="3"/>
        <v>22.458198087976648</v>
      </c>
      <c r="K11" s="25" t="str">
        <f t="shared" si="2"/>
        <v>A</v>
      </c>
    </row>
    <row r="12" spans="1:11" x14ac:dyDescent="0.25">
      <c r="A12" s="25" t="s">
        <v>1625</v>
      </c>
      <c r="B12" s="26" t="s">
        <v>1626</v>
      </c>
      <c r="C12" s="25" t="s">
        <v>188</v>
      </c>
      <c r="D12" s="25" t="s">
        <v>3741</v>
      </c>
      <c r="E12" s="25" t="s">
        <v>193</v>
      </c>
      <c r="F12" s="27">
        <v>1081.96</v>
      </c>
      <c r="G12" s="27">
        <v>651.76</v>
      </c>
      <c r="H12" s="27">
        <f t="shared" si="0"/>
        <v>705178.25</v>
      </c>
      <c r="I12" s="28">
        <f t="shared" si="1"/>
        <v>1.6967883719575725</v>
      </c>
      <c r="J12" s="28">
        <f t="shared" si="3"/>
        <v>24.154986459934221</v>
      </c>
      <c r="K12" s="25" t="str">
        <f t="shared" si="2"/>
        <v>A</v>
      </c>
    </row>
    <row r="13" spans="1:11" ht="24.75" x14ac:dyDescent="0.25">
      <c r="A13" s="25" t="s">
        <v>1319</v>
      </c>
      <c r="B13" s="26" t="s">
        <v>1320</v>
      </c>
      <c r="C13" s="25" t="s">
        <v>17</v>
      </c>
      <c r="D13" s="25" t="s">
        <v>3741</v>
      </c>
      <c r="E13" s="25" t="s">
        <v>72</v>
      </c>
      <c r="F13" s="27">
        <v>5071.88</v>
      </c>
      <c r="G13" s="27">
        <v>132.47</v>
      </c>
      <c r="H13" s="27">
        <f t="shared" si="0"/>
        <v>671871.94</v>
      </c>
      <c r="I13" s="28">
        <f t="shared" si="1"/>
        <v>1.6166472735603739</v>
      </c>
      <c r="J13" s="28">
        <f t="shared" si="3"/>
        <v>25.771633733494596</v>
      </c>
      <c r="K13" s="25" t="str">
        <f t="shared" si="2"/>
        <v>A</v>
      </c>
    </row>
    <row r="14" spans="1:11" x14ac:dyDescent="0.25">
      <c r="A14" s="25" t="s">
        <v>169</v>
      </c>
      <c r="B14" s="26" t="s">
        <v>170</v>
      </c>
      <c r="C14" s="25" t="s">
        <v>17</v>
      </c>
      <c r="D14" s="25" t="s">
        <v>3887</v>
      </c>
      <c r="E14" s="25" t="s">
        <v>76</v>
      </c>
      <c r="F14" s="27">
        <v>7734.16</v>
      </c>
      <c r="G14" s="27">
        <v>86.87</v>
      </c>
      <c r="H14" s="27">
        <f t="shared" si="0"/>
        <v>671866.48</v>
      </c>
      <c r="I14" s="28">
        <f t="shared" si="1"/>
        <v>1.6166341357976721</v>
      </c>
      <c r="J14" s="28">
        <f t="shared" si="3"/>
        <v>27.388267869292267</v>
      </c>
      <c r="K14" s="25" t="str">
        <f t="shared" si="2"/>
        <v>A</v>
      </c>
    </row>
    <row r="15" spans="1:11" ht="16.5" x14ac:dyDescent="0.25">
      <c r="A15" s="25" t="s">
        <v>1630</v>
      </c>
      <c r="B15" s="26" t="s">
        <v>1631</v>
      </c>
      <c r="C15" s="25" t="s">
        <v>17</v>
      </c>
      <c r="D15" s="25" t="s">
        <v>3741</v>
      </c>
      <c r="E15" s="25" t="s">
        <v>72</v>
      </c>
      <c r="F15" s="27">
        <v>3092.25</v>
      </c>
      <c r="G15" s="27">
        <v>216.03</v>
      </c>
      <c r="H15" s="27">
        <f t="shared" si="0"/>
        <v>668018.77</v>
      </c>
      <c r="I15" s="28">
        <f t="shared" si="1"/>
        <v>1.607375838924981</v>
      </c>
      <c r="J15" s="28">
        <f t="shared" si="3"/>
        <v>28.995643708217248</v>
      </c>
      <c r="K15" s="25" t="str">
        <f t="shared" si="2"/>
        <v>A</v>
      </c>
    </row>
    <row r="16" spans="1:11" ht="16.5" x14ac:dyDescent="0.25">
      <c r="A16" s="25" t="s">
        <v>762</v>
      </c>
      <c r="B16" s="26" t="s">
        <v>763</v>
      </c>
      <c r="C16" s="25" t="s">
        <v>17</v>
      </c>
      <c r="D16" s="25" t="s">
        <v>3741</v>
      </c>
      <c r="E16" s="25" t="s">
        <v>72</v>
      </c>
      <c r="F16" s="27">
        <v>4506.05</v>
      </c>
      <c r="G16" s="27">
        <v>142.72</v>
      </c>
      <c r="H16" s="27">
        <f t="shared" si="0"/>
        <v>643103.46</v>
      </c>
      <c r="I16" s="28">
        <f t="shared" si="1"/>
        <v>1.547425027492952</v>
      </c>
      <c r="J16" s="28">
        <f t="shared" si="3"/>
        <v>30.5430687357102</v>
      </c>
      <c r="K16" s="25" t="str">
        <f t="shared" si="2"/>
        <v>A</v>
      </c>
    </row>
    <row r="17" spans="1:11" ht="16.5" x14ac:dyDescent="0.25">
      <c r="A17" s="25" t="s">
        <v>2832</v>
      </c>
      <c r="B17" s="26" t="s">
        <v>6245</v>
      </c>
      <c r="C17" s="25" t="s">
        <v>17</v>
      </c>
      <c r="D17" s="25" t="s">
        <v>3825</v>
      </c>
      <c r="E17" s="25" t="s">
        <v>61</v>
      </c>
      <c r="F17" s="27">
        <v>30</v>
      </c>
      <c r="G17" s="27">
        <v>20739.14</v>
      </c>
      <c r="H17" s="27">
        <f t="shared" si="0"/>
        <v>622174.19999999995</v>
      </c>
      <c r="I17" s="28">
        <f t="shared" si="1"/>
        <v>1.4970653843790629</v>
      </c>
      <c r="J17" s="28">
        <f t="shared" si="3"/>
        <v>32.040134120089263</v>
      </c>
      <c r="K17" s="25" t="str">
        <f t="shared" si="2"/>
        <v>A</v>
      </c>
    </row>
    <row r="18" spans="1:11" ht="16.5" x14ac:dyDescent="0.25">
      <c r="A18" s="25" t="s">
        <v>2759</v>
      </c>
      <c r="B18" s="26" t="s">
        <v>2760</v>
      </c>
      <c r="C18" s="25" t="s">
        <v>17</v>
      </c>
      <c r="D18" s="25" t="s">
        <v>3741</v>
      </c>
      <c r="E18" s="25" t="s">
        <v>72</v>
      </c>
      <c r="F18" s="27">
        <v>1084.8399999999999</v>
      </c>
      <c r="G18" s="27">
        <v>527.17999999999995</v>
      </c>
      <c r="H18" s="27">
        <f t="shared" si="0"/>
        <v>571905.94999999995</v>
      </c>
      <c r="I18" s="28">
        <f t="shared" si="1"/>
        <v>1.376110743366445</v>
      </c>
      <c r="J18" s="28">
        <f t="shared" si="3"/>
        <v>33.416244863455709</v>
      </c>
      <c r="K18" s="25" t="str">
        <f t="shared" si="2"/>
        <v>A</v>
      </c>
    </row>
    <row r="19" spans="1:11" ht="16.5" x14ac:dyDescent="0.25">
      <c r="A19" s="25" t="s">
        <v>1492</v>
      </c>
      <c r="B19" s="26" t="s">
        <v>1493</v>
      </c>
      <c r="C19" s="25" t="s">
        <v>8107</v>
      </c>
      <c r="D19" s="25" t="s">
        <v>3741</v>
      </c>
      <c r="E19" s="25" t="s">
        <v>740</v>
      </c>
      <c r="F19" s="27">
        <v>10749.79</v>
      </c>
      <c r="G19" s="27">
        <v>52.93</v>
      </c>
      <c r="H19" s="27">
        <f t="shared" si="0"/>
        <v>568986.38</v>
      </c>
      <c r="I19" s="28">
        <f t="shared" si="1"/>
        <v>1.3690857217820214</v>
      </c>
      <c r="J19" s="28">
        <f t="shared" si="3"/>
        <v>34.78533058523773</v>
      </c>
      <c r="K19" s="25" t="str">
        <f t="shared" si="2"/>
        <v>A</v>
      </c>
    </row>
    <row r="20" spans="1:11" ht="16.5" x14ac:dyDescent="0.25">
      <c r="A20" s="25" t="s">
        <v>1556</v>
      </c>
      <c r="B20" s="26" t="s">
        <v>1557</v>
      </c>
      <c r="C20" s="25" t="s">
        <v>17</v>
      </c>
      <c r="D20" s="25" t="s">
        <v>3741</v>
      </c>
      <c r="E20" s="25" t="s">
        <v>72</v>
      </c>
      <c r="F20" s="27">
        <v>6165.74</v>
      </c>
      <c r="G20" s="27">
        <v>81.89</v>
      </c>
      <c r="H20" s="27">
        <f t="shared" si="0"/>
        <v>504912.45</v>
      </c>
      <c r="I20" s="28">
        <f t="shared" si="1"/>
        <v>1.2149120793453416</v>
      </c>
      <c r="J20" s="28">
        <f t="shared" si="3"/>
        <v>36.00024266458307</v>
      </c>
      <c r="K20" s="25" t="str">
        <f t="shared" si="2"/>
        <v>A</v>
      </c>
    </row>
    <row r="21" spans="1:11" ht="24.75" x14ac:dyDescent="0.25">
      <c r="A21" s="25" t="s">
        <v>15</v>
      </c>
      <c r="B21" s="26" t="s">
        <v>16</v>
      </c>
      <c r="C21" s="25" t="s">
        <v>17</v>
      </c>
      <c r="D21" s="25" t="s">
        <v>3872</v>
      </c>
      <c r="E21" s="25" t="s">
        <v>18</v>
      </c>
      <c r="F21" s="27">
        <v>15</v>
      </c>
      <c r="G21" s="27">
        <v>32297.7</v>
      </c>
      <c r="H21" s="27">
        <f t="shared" si="0"/>
        <v>484465.5</v>
      </c>
      <c r="I21" s="28">
        <f t="shared" si="1"/>
        <v>1.1657129626652714</v>
      </c>
      <c r="J21" s="28">
        <f t="shared" si="3"/>
        <v>37.165955627248344</v>
      </c>
      <c r="K21" s="25" t="str">
        <f t="shared" si="2"/>
        <v>A</v>
      </c>
    </row>
    <row r="22" spans="1:11" ht="24.75" x14ac:dyDescent="0.25">
      <c r="A22" s="25" t="s">
        <v>3399</v>
      </c>
      <c r="B22" s="26" t="s">
        <v>8108</v>
      </c>
      <c r="C22" s="25" t="s">
        <v>8107</v>
      </c>
      <c r="D22" s="25" t="s">
        <v>3741</v>
      </c>
      <c r="E22" s="25" t="s">
        <v>61</v>
      </c>
      <c r="F22" s="27">
        <v>1</v>
      </c>
      <c r="G22" s="27">
        <v>469542.43</v>
      </c>
      <c r="H22" s="27">
        <f t="shared" si="0"/>
        <v>469542.43</v>
      </c>
      <c r="I22" s="28">
        <f t="shared" si="1"/>
        <v>1.1298053156981265</v>
      </c>
      <c r="J22" s="28">
        <f t="shared" si="3"/>
        <v>38.295760942946472</v>
      </c>
      <c r="K22" s="25" t="str">
        <f t="shared" si="2"/>
        <v>A</v>
      </c>
    </row>
    <row r="23" spans="1:11" ht="16.5" x14ac:dyDescent="0.25">
      <c r="A23" s="25" t="s">
        <v>871</v>
      </c>
      <c r="B23" s="26" t="s">
        <v>872</v>
      </c>
      <c r="C23" s="25" t="s">
        <v>17</v>
      </c>
      <c r="D23" s="25" t="s">
        <v>3741</v>
      </c>
      <c r="E23" s="25" t="s">
        <v>72</v>
      </c>
      <c r="F23" s="27">
        <v>2116.3200000000002</v>
      </c>
      <c r="G23" s="27">
        <v>216.75</v>
      </c>
      <c r="H23" s="27">
        <f t="shared" si="0"/>
        <v>458712.36</v>
      </c>
      <c r="I23" s="28">
        <f t="shared" si="1"/>
        <v>1.1037461783899545</v>
      </c>
      <c r="J23" s="28">
        <f t="shared" si="3"/>
        <v>39.399507121336427</v>
      </c>
      <c r="K23" s="25" t="str">
        <f t="shared" si="2"/>
        <v>A</v>
      </c>
    </row>
    <row r="24" spans="1:11" ht="16.5" x14ac:dyDescent="0.25">
      <c r="A24" s="25" t="s">
        <v>3084</v>
      </c>
      <c r="B24" s="26" t="s">
        <v>3085</v>
      </c>
      <c r="C24" s="25" t="s">
        <v>8107</v>
      </c>
      <c r="D24" s="25" t="s">
        <v>3741</v>
      </c>
      <c r="E24" s="25" t="s">
        <v>61</v>
      </c>
      <c r="F24" s="27">
        <v>2</v>
      </c>
      <c r="G24" s="27">
        <v>219674.53</v>
      </c>
      <c r="H24" s="27">
        <f t="shared" si="0"/>
        <v>439349.06</v>
      </c>
      <c r="I24" s="28">
        <f t="shared" si="1"/>
        <v>1.0571545226167851</v>
      </c>
      <c r="J24" s="28">
        <f t="shared" si="3"/>
        <v>40.456661643953211</v>
      </c>
      <c r="K24" s="25" t="str">
        <f t="shared" si="2"/>
        <v>A</v>
      </c>
    </row>
    <row r="25" spans="1:11" ht="16.5" x14ac:dyDescent="0.25">
      <c r="A25" s="25" t="s">
        <v>1639</v>
      </c>
      <c r="B25" s="26" t="s">
        <v>1640</v>
      </c>
      <c r="C25" s="25" t="s">
        <v>8107</v>
      </c>
      <c r="D25" s="25" t="s">
        <v>3741</v>
      </c>
      <c r="E25" s="25" t="s">
        <v>72</v>
      </c>
      <c r="F25" s="27">
        <v>1936.98</v>
      </c>
      <c r="G25" s="27">
        <v>222.83</v>
      </c>
      <c r="H25" s="27">
        <f t="shared" si="0"/>
        <v>431617.25</v>
      </c>
      <c r="I25" s="28">
        <f t="shared" si="1"/>
        <v>1.038550367848561</v>
      </c>
      <c r="J25" s="28">
        <f t="shared" si="3"/>
        <v>41.495212011801769</v>
      </c>
      <c r="K25" s="25" t="str">
        <f t="shared" si="2"/>
        <v>A</v>
      </c>
    </row>
    <row r="26" spans="1:11" x14ac:dyDescent="0.25">
      <c r="A26" s="25" t="s">
        <v>533</v>
      </c>
      <c r="B26" s="26" t="s">
        <v>534</v>
      </c>
      <c r="C26" s="25" t="s">
        <v>17</v>
      </c>
      <c r="D26" s="25" t="s">
        <v>3741</v>
      </c>
      <c r="E26" s="25" t="s">
        <v>72</v>
      </c>
      <c r="F26" s="27">
        <v>17708.3</v>
      </c>
      <c r="G26" s="27">
        <v>24.27</v>
      </c>
      <c r="H26" s="27">
        <f t="shared" si="0"/>
        <v>429780.44</v>
      </c>
      <c r="I26" s="28">
        <f t="shared" si="1"/>
        <v>1.0341306656675942</v>
      </c>
      <c r="J26" s="28">
        <f t="shared" si="3"/>
        <v>42.529342677469366</v>
      </c>
      <c r="K26" s="25" t="str">
        <f t="shared" si="2"/>
        <v>A</v>
      </c>
    </row>
    <row r="27" spans="1:11" ht="16.5" x14ac:dyDescent="0.25">
      <c r="A27" s="25" t="s">
        <v>768</v>
      </c>
      <c r="B27" s="26" t="s">
        <v>769</v>
      </c>
      <c r="C27" s="25" t="s">
        <v>8107</v>
      </c>
      <c r="D27" s="25" t="s">
        <v>3741</v>
      </c>
      <c r="E27" s="25" t="s">
        <v>76</v>
      </c>
      <c r="F27" s="27">
        <v>419.53</v>
      </c>
      <c r="G27" s="27">
        <v>963.89</v>
      </c>
      <c r="H27" s="27">
        <f t="shared" si="0"/>
        <v>404380.77</v>
      </c>
      <c r="I27" s="28">
        <f t="shared" si="1"/>
        <v>0.97301439512527454</v>
      </c>
      <c r="J27" s="28">
        <f t="shared" si="3"/>
        <v>43.502357072594641</v>
      </c>
      <c r="K27" s="25" t="str">
        <f t="shared" si="2"/>
        <v>A</v>
      </c>
    </row>
    <row r="28" spans="1:11" x14ac:dyDescent="0.25">
      <c r="A28" s="25" t="s">
        <v>2939</v>
      </c>
      <c r="B28" s="26" t="s">
        <v>2940</v>
      </c>
      <c r="C28" s="25" t="s">
        <v>17</v>
      </c>
      <c r="D28" s="25" t="s">
        <v>3741</v>
      </c>
      <c r="E28" s="25" t="s">
        <v>72</v>
      </c>
      <c r="F28" s="27">
        <v>7359.79</v>
      </c>
      <c r="G28" s="27">
        <v>53.54</v>
      </c>
      <c r="H28" s="27">
        <f t="shared" si="0"/>
        <v>394043.16</v>
      </c>
      <c r="I28" s="28">
        <f t="shared" si="1"/>
        <v>0.94814020701491741</v>
      </c>
      <c r="J28" s="28">
        <f t="shared" si="3"/>
        <v>44.450497279609557</v>
      </c>
      <c r="K28" s="25" t="str">
        <f t="shared" si="2"/>
        <v>A</v>
      </c>
    </row>
    <row r="29" spans="1:11" ht="16.5" x14ac:dyDescent="0.25">
      <c r="A29" s="25" t="s">
        <v>2829</v>
      </c>
      <c r="B29" s="26" t="s">
        <v>6243</v>
      </c>
      <c r="C29" s="25" t="s">
        <v>17</v>
      </c>
      <c r="D29" s="25" t="s">
        <v>3825</v>
      </c>
      <c r="E29" s="25" t="s">
        <v>61</v>
      </c>
      <c r="F29" s="27">
        <v>26</v>
      </c>
      <c r="G29" s="27">
        <v>15089.32</v>
      </c>
      <c r="H29" s="27">
        <f t="shared" si="0"/>
        <v>392322.32</v>
      </c>
      <c r="I29" s="28">
        <f t="shared" si="1"/>
        <v>0.94399954995126101</v>
      </c>
      <c r="J29" s="28">
        <f t="shared" si="3"/>
        <v>45.394496829560815</v>
      </c>
      <c r="K29" s="25" t="str">
        <f t="shared" si="2"/>
        <v>A</v>
      </c>
    </row>
    <row r="30" spans="1:11" ht="16.5" x14ac:dyDescent="0.25">
      <c r="A30" s="25" t="s">
        <v>2739</v>
      </c>
      <c r="B30" s="26" t="s">
        <v>2740</v>
      </c>
      <c r="C30" s="25" t="s">
        <v>17</v>
      </c>
      <c r="D30" s="25" t="s">
        <v>3741</v>
      </c>
      <c r="E30" s="25" t="s">
        <v>72</v>
      </c>
      <c r="F30" s="27">
        <v>1524.44</v>
      </c>
      <c r="G30" s="27">
        <v>251.73</v>
      </c>
      <c r="H30" s="27">
        <f t="shared" si="0"/>
        <v>383747.28</v>
      </c>
      <c r="I30" s="28">
        <f t="shared" si="1"/>
        <v>0.92336642894806642</v>
      </c>
      <c r="J30" s="28">
        <f t="shared" si="3"/>
        <v>46.317863258508879</v>
      </c>
      <c r="K30" s="25" t="str">
        <f t="shared" si="2"/>
        <v>A</v>
      </c>
    </row>
    <row r="31" spans="1:11" ht="16.5" x14ac:dyDescent="0.25">
      <c r="A31" s="25" t="s">
        <v>785</v>
      </c>
      <c r="B31" s="26" t="s">
        <v>786</v>
      </c>
      <c r="C31" s="25" t="s">
        <v>8107</v>
      </c>
      <c r="D31" s="25" t="s">
        <v>3741</v>
      </c>
      <c r="E31" s="25" t="s">
        <v>76</v>
      </c>
      <c r="F31" s="27">
        <v>391.38</v>
      </c>
      <c r="G31" s="27">
        <v>966.18</v>
      </c>
      <c r="H31" s="27">
        <f t="shared" si="0"/>
        <v>378143.53</v>
      </c>
      <c r="I31" s="28">
        <f t="shared" si="1"/>
        <v>0.90988277734741463</v>
      </c>
      <c r="J31" s="28">
        <f t="shared" si="3"/>
        <v>47.227746035856292</v>
      </c>
      <c r="K31" s="25" t="str">
        <f t="shared" si="2"/>
        <v>A</v>
      </c>
    </row>
    <row r="32" spans="1:11" ht="24.75" x14ac:dyDescent="0.25">
      <c r="A32" s="25" t="s">
        <v>29</v>
      </c>
      <c r="B32" s="26" t="s">
        <v>30</v>
      </c>
      <c r="C32" s="25" t="s">
        <v>17</v>
      </c>
      <c r="D32" s="25" t="s">
        <v>3872</v>
      </c>
      <c r="E32" s="25" t="s">
        <v>18</v>
      </c>
      <c r="F32" s="27">
        <v>30</v>
      </c>
      <c r="G32" s="27">
        <v>12109.72</v>
      </c>
      <c r="H32" s="27">
        <f t="shared" si="0"/>
        <v>363291.6</v>
      </c>
      <c r="I32" s="28">
        <f t="shared" si="1"/>
        <v>0.87414630628477497</v>
      </c>
      <c r="J32" s="28">
        <f t="shared" si="3"/>
        <v>48.10189234214107</v>
      </c>
      <c r="K32" s="25" t="str">
        <f t="shared" si="2"/>
        <v>A</v>
      </c>
    </row>
    <row r="33" spans="1:11" ht="16.5" x14ac:dyDescent="0.25">
      <c r="A33" s="25" t="s">
        <v>78</v>
      </c>
      <c r="B33" s="26" t="s">
        <v>79</v>
      </c>
      <c r="C33" s="25" t="s">
        <v>17</v>
      </c>
      <c r="D33" s="25" t="s">
        <v>3741</v>
      </c>
      <c r="E33" s="25" t="s">
        <v>80</v>
      </c>
      <c r="F33" s="27">
        <v>134694.78</v>
      </c>
      <c r="G33" s="27">
        <v>2.65</v>
      </c>
      <c r="H33" s="27">
        <f t="shared" si="0"/>
        <v>356941.17</v>
      </c>
      <c r="I33" s="28">
        <f t="shared" si="1"/>
        <v>0.85886600548007697</v>
      </c>
      <c r="J33" s="28">
        <f t="shared" si="3"/>
        <v>48.960758347621145</v>
      </c>
      <c r="K33" s="25" t="str">
        <f t="shared" si="2"/>
        <v>A</v>
      </c>
    </row>
    <row r="34" spans="1:11" ht="16.5" x14ac:dyDescent="0.25">
      <c r="A34" s="25" t="s">
        <v>1520</v>
      </c>
      <c r="B34" s="26" t="s">
        <v>1521</v>
      </c>
      <c r="C34" s="25" t="s">
        <v>8107</v>
      </c>
      <c r="D34" s="25" t="s">
        <v>3741</v>
      </c>
      <c r="E34" s="25" t="s">
        <v>76</v>
      </c>
      <c r="F34" s="27">
        <v>359.52</v>
      </c>
      <c r="G34" s="27">
        <v>991.09</v>
      </c>
      <c r="H34" s="27">
        <f t="shared" si="0"/>
        <v>356316.68</v>
      </c>
      <c r="I34" s="28">
        <f t="shared" si="1"/>
        <v>0.85736336785561285</v>
      </c>
      <c r="J34" s="28">
        <f t="shared" si="3"/>
        <v>49.818121715476757</v>
      </c>
      <c r="K34" s="25" t="str">
        <f t="shared" si="2"/>
        <v>A</v>
      </c>
    </row>
    <row r="35" spans="1:11" ht="33" x14ac:dyDescent="0.25">
      <c r="A35" s="25" t="s">
        <v>288</v>
      </c>
      <c r="B35" s="26" t="s">
        <v>289</v>
      </c>
      <c r="C35" s="25" t="s">
        <v>8107</v>
      </c>
      <c r="D35" s="25" t="s">
        <v>3741</v>
      </c>
      <c r="E35" s="25" t="s">
        <v>286</v>
      </c>
      <c r="F35" s="27">
        <v>30</v>
      </c>
      <c r="G35" s="27">
        <v>11827.44</v>
      </c>
      <c r="H35" s="27">
        <f t="shared" si="0"/>
        <v>354823.2</v>
      </c>
      <c r="I35" s="28">
        <f t="shared" si="1"/>
        <v>0.85376978070548282</v>
      </c>
      <c r="J35" s="28">
        <f t="shared" si="3"/>
        <v>50.671891496182241</v>
      </c>
      <c r="K35" s="25" t="str">
        <f t="shared" si="2"/>
        <v>A</v>
      </c>
    </row>
    <row r="36" spans="1:11" ht="16.5" x14ac:dyDescent="0.25">
      <c r="A36" s="25" t="s">
        <v>2835</v>
      </c>
      <c r="B36" s="26" t="s">
        <v>6247</v>
      </c>
      <c r="C36" s="25" t="s">
        <v>17</v>
      </c>
      <c r="D36" s="25" t="s">
        <v>3825</v>
      </c>
      <c r="E36" s="25" t="s">
        <v>61</v>
      </c>
      <c r="F36" s="27">
        <v>14</v>
      </c>
      <c r="G36" s="27">
        <v>25161.919999999998</v>
      </c>
      <c r="H36" s="27">
        <f t="shared" si="0"/>
        <v>352266.88</v>
      </c>
      <c r="I36" s="28">
        <f t="shared" si="1"/>
        <v>0.84761880533010414</v>
      </c>
      <c r="J36" s="28">
        <f t="shared" si="3"/>
        <v>51.519510301512348</v>
      </c>
      <c r="K36" s="25" t="str">
        <f t="shared" si="2"/>
        <v>A</v>
      </c>
    </row>
    <row r="37" spans="1:11" ht="16.5" x14ac:dyDescent="0.25">
      <c r="A37" s="25" t="s">
        <v>2844</v>
      </c>
      <c r="B37" s="26" t="s">
        <v>8109</v>
      </c>
      <c r="C37" s="25" t="s">
        <v>8107</v>
      </c>
      <c r="D37" s="25" t="s">
        <v>3741</v>
      </c>
      <c r="E37" s="25" t="s">
        <v>61</v>
      </c>
      <c r="F37" s="27">
        <v>168</v>
      </c>
      <c r="G37" s="27">
        <v>2090.84</v>
      </c>
      <c r="H37" s="27">
        <f t="shared" si="0"/>
        <v>351261.12</v>
      </c>
      <c r="I37" s="28">
        <f t="shared" si="1"/>
        <v>0.84519876206731204</v>
      </c>
      <c r="J37" s="28">
        <f t="shared" si="3"/>
        <v>52.36470906357966</v>
      </c>
      <c r="K37" s="25" t="str">
        <f t="shared" si="2"/>
        <v>A</v>
      </c>
    </row>
    <row r="38" spans="1:11" ht="16.5" x14ac:dyDescent="0.25">
      <c r="A38" s="25" t="s">
        <v>774</v>
      </c>
      <c r="B38" s="26" t="s">
        <v>775</v>
      </c>
      <c r="C38" s="25" t="s">
        <v>17</v>
      </c>
      <c r="D38" s="25" t="s">
        <v>3741</v>
      </c>
      <c r="E38" s="25" t="s">
        <v>740</v>
      </c>
      <c r="F38" s="27">
        <v>34467.4</v>
      </c>
      <c r="G38" s="27">
        <v>10.039999999999999</v>
      </c>
      <c r="H38" s="27">
        <f t="shared" si="0"/>
        <v>346052.7</v>
      </c>
      <c r="I38" s="28">
        <f t="shared" si="1"/>
        <v>0.83266634704703713</v>
      </c>
      <c r="J38" s="28">
        <f t="shared" si="3"/>
        <v>53.197375410626698</v>
      </c>
      <c r="K38" s="25" t="str">
        <f t="shared" si="2"/>
        <v>A</v>
      </c>
    </row>
    <row r="39" spans="1:11" x14ac:dyDescent="0.25">
      <c r="A39" s="25" t="s">
        <v>539</v>
      </c>
      <c r="B39" s="26" t="s">
        <v>540</v>
      </c>
      <c r="C39" s="25" t="s">
        <v>17</v>
      </c>
      <c r="D39" s="25" t="s">
        <v>3741</v>
      </c>
      <c r="E39" s="25" t="s">
        <v>72</v>
      </c>
      <c r="F39" s="27">
        <v>17497.28</v>
      </c>
      <c r="G39" s="27">
        <v>17.899999999999999</v>
      </c>
      <c r="H39" s="27">
        <f t="shared" si="0"/>
        <v>313201.31</v>
      </c>
      <c r="I39" s="28">
        <f t="shared" si="1"/>
        <v>0.7536198697136206</v>
      </c>
      <c r="J39" s="28">
        <f t="shared" si="3"/>
        <v>53.950995280340315</v>
      </c>
      <c r="K39" s="25" t="str">
        <f t="shared" si="2"/>
        <v>A</v>
      </c>
    </row>
    <row r="40" spans="1:11" ht="24.75" x14ac:dyDescent="0.25">
      <c r="A40" s="25" t="s">
        <v>37</v>
      </c>
      <c r="B40" s="26" t="s">
        <v>38</v>
      </c>
      <c r="C40" s="25" t="s">
        <v>17</v>
      </c>
      <c r="D40" s="25" t="s">
        <v>3872</v>
      </c>
      <c r="E40" s="25" t="s">
        <v>18</v>
      </c>
      <c r="F40" s="27">
        <v>30</v>
      </c>
      <c r="G40" s="27">
        <v>10026.01</v>
      </c>
      <c r="H40" s="27">
        <f t="shared" si="0"/>
        <v>300780.3</v>
      </c>
      <c r="I40" s="28">
        <f t="shared" si="1"/>
        <v>0.72373263859727699</v>
      </c>
      <c r="J40" s="28">
        <f t="shared" si="3"/>
        <v>54.674727918937592</v>
      </c>
      <c r="K40" s="25" t="str">
        <f t="shared" si="2"/>
        <v>A</v>
      </c>
    </row>
    <row r="41" spans="1:11" ht="16.5" x14ac:dyDescent="0.25">
      <c r="A41" s="25" t="s">
        <v>658</v>
      </c>
      <c r="B41" s="26" t="s">
        <v>659</v>
      </c>
      <c r="C41" s="25" t="s">
        <v>17</v>
      </c>
      <c r="D41" s="25" t="s">
        <v>3741</v>
      </c>
      <c r="E41" s="25" t="s">
        <v>72</v>
      </c>
      <c r="F41" s="27">
        <v>2307.11</v>
      </c>
      <c r="G41" s="27">
        <v>115.62</v>
      </c>
      <c r="H41" s="27">
        <f t="shared" si="0"/>
        <v>266748.06</v>
      </c>
      <c r="I41" s="28">
        <f t="shared" si="1"/>
        <v>0.64184481930666593</v>
      </c>
      <c r="J41" s="28">
        <f t="shared" si="3"/>
        <v>55.316572738244261</v>
      </c>
      <c r="K41" s="25" t="str">
        <f t="shared" si="2"/>
        <v>A</v>
      </c>
    </row>
    <row r="42" spans="1:11" ht="24.75" x14ac:dyDescent="0.25">
      <c r="A42" s="25" t="s">
        <v>32</v>
      </c>
      <c r="B42" s="26" t="s">
        <v>33</v>
      </c>
      <c r="C42" s="25" t="s">
        <v>17</v>
      </c>
      <c r="D42" s="25" t="s">
        <v>3872</v>
      </c>
      <c r="E42" s="25" t="s">
        <v>18</v>
      </c>
      <c r="F42" s="27">
        <v>30</v>
      </c>
      <c r="G42" s="27">
        <v>8886.93</v>
      </c>
      <c r="H42" s="27">
        <f t="shared" si="0"/>
        <v>266607.90000000002</v>
      </c>
      <c r="I42" s="28">
        <f t="shared" si="1"/>
        <v>0.6415075686069831</v>
      </c>
      <c r="J42" s="28">
        <f t="shared" si="3"/>
        <v>55.958080306851244</v>
      </c>
      <c r="K42" s="25" t="str">
        <f t="shared" si="2"/>
        <v>A</v>
      </c>
    </row>
    <row r="43" spans="1:11" ht="24.75" x14ac:dyDescent="0.25">
      <c r="A43" s="25" t="s">
        <v>32</v>
      </c>
      <c r="B43" s="26" t="s">
        <v>35</v>
      </c>
      <c r="C43" s="25" t="s">
        <v>17</v>
      </c>
      <c r="D43" s="25" t="s">
        <v>3872</v>
      </c>
      <c r="E43" s="25" t="s">
        <v>18</v>
      </c>
      <c r="F43" s="27">
        <v>30</v>
      </c>
      <c r="G43" s="27">
        <v>8886.93</v>
      </c>
      <c r="H43" s="27">
        <f t="shared" si="0"/>
        <v>266607.90000000002</v>
      </c>
      <c r="I43" s="28">
        <f t="shared" si="1"/>
        <v>0.6415075686069831</v>
      </c>
      <c r="J43" s="28">
        <f t="shared" si="3"/>
        <v>56.599587875458226</v>
      </c>
      <c r="K43" s="25" t="str">
        <f t="shared" si="2"/>
        <v>A</v>
      </c>
    </row>
    <row r="44" spans="1:11" ht="24.75" x14ac:dyDescent="0.25">
      <c r="A44" s="25" t="s">
        <v>2774</v>
      </c>
      <c r="B44" s="26" t="s">
        <v>2775</v>
      </c>
      <c r="C44" s="25" t="s">
        <v>17</v>
      </c>
      <c r="D44" s="25" t="s">
        <v>3741</v>
      </c>
      <c r="E44" s="25" t="s">
        <v>178</v>
      </c>
      <c r="F44" s="27">
        <v>301.35000000000002</v>
      </c>
      <c r="G44" s="27">
        <v>844.08</v>
      </c>
      <c r="H44" s="27">
        <f t="shared" si="0"/>
        <v>254363.51</v>
      </c>
      <c r="I44" s="28">
        <f t="shared" si="1"/>
        <v>0.61204531764601888</v>
      </c>
      <c r="J44" s="28">
        <f t="shared" si="3"/>
        <v>57.211633193104248</v>
      </c>
      <c r="K44" s="25" t="str">
        <f t="shared" si="2"/>
        <v>A</v>
      </c>
    </row>
    <row r="45" spans="1:11" ht="16.5" x14ac:dyDescent="0.25">
      <c r="A45" s="25" t="s">
        <v>1589</v>
      </c>
      <c r="B45" s="26" t="s">
        <v>1590</v>
      </c>
      <c r="C45" s="25" t="s">
        <v>17</v>
      </c>
      <c r="D45" s="25" t="s">
        <v>3741</v>
      </c>
      <c r="E45" s="25" t="s">
        <v>72</v>
      </c>
      <c r="F45" s="27">
        <v>292.77</v>
      </c>
      <c r="G45" s="27">
        <v>867.8</v>
      </c>
      <c r="H45" s="27">
        <f t="shared" si="0"/>
        <v>254065.81</v>
      </c>
      <c r="I45" s="28">
        <f t="shared" si="1"/>
        <v>0.61132899677490327</v>
      </c>
      <c r="J45" s="28">
        <f t="shared" si="3"/>
        <v>57.822962189879149</v>
      </c>
      <c r="K45" s="25" t="str">
        <f t="shared" si="2"/>
        <v>A</v>
      </c>
    </row>
    <row r="46" spans="1:11" x14ac:dyDescent="0.25">
      <c r="A46" s="25" t="s">
        <v>2900</v>
      </c>
      <c r="B46" s="26" t="s">
        <v>2901</v>
      </c>
      <c r="C46" s="25" t="s">
        <v>17</v>
      </c>
      <c r="D46" s="25" t="s">
        <v>3741</v>
      </c>
      <c r="E46" s="25" t="s">
        <v>72</v>
      </c>
      <c r="F46" s="27">
        <v>3826.45</v>
      </c>
      <c r="G46" s="27">
        <v>64.37</v>
      </c>
      <c r="H46" s="27">
        <f t="shared" si="0"/>
        <v>246308.59</v>
      </c>
      <c r="I46" s="28">
        <f t="shared" si="1"/>
        <v>0.59266370088025999</v>
      </c>
      <c r="J46" s="28">
        <f t="shared" si="3"/>
        <v>58.415625890759408</v>
      </c>
      <c r="K46" s="25" t="str">
        <f t="shared" si="2"/>
        <v>A</v>
      </c>
    </row>
    <row r="47" spans="1:11" ht="24.75" x14ac:dyDescent="0.25">
      <c r="A47" s="25" t="s">
        <v>2796</v>
      </c>
      <c r="B47" s="26" t="s">
        <v>2797</v>
      </c>
      <c r="C47" s="25" t="s">
        <v>17</v>
      </c>
      <c r="D47" s="25" t="s">
        <v>3825</v>
      </c>
      <c r="E47" s="25" t="s">
        <v>2798</v>
      </c>
      <c r="F47" s="27">
        <v>12146.36</v>
      </c>
      <c r="G47" s="27">
        <v>20.12</v>
      </c>
      <c r="H47" s="27">
        <f t="shared" si="0"/>
        <v>244384.76</v>
      </c>
      <c r="I47" s="28">
        <f t="shared" si="1"/>
        <v>0.58803461259850553</v>
      </c>
      <c r="J47" s="28">
        <f t="shared" si="3"/>
        <v>59.003660503357914</v>
      </c>
      <c r="K47" s="25" t="str">
        <f t="shared" si="2"/>
        <v>A</v>
      </c>
    </row>
    <row r="48" spans="1:11" ht="16.5" x14ac:dyDescent="0.25">
      <c r="A48" s="25" t="s">
        <v>2221</v>
      </c>
      <c r="B48" s="26" t="s">
        <v>2222</v>
      </c>
      <c r="C48" s="25" t="s">
        <v>17</v>
      </c>
      <c r="D48" s="25" t="s">
        <v>3741</v>
      </c>
      <c r="E48" s="25" t="s">
        <v>178</v>
      </c>
      <c r="F48" s="27">
        <v>24467.66</v>
      </c>
      <c r="G48" s="27">
        <v>9.85</v>
      </c>
      <c r="H48" s="27">
        <f t="shared" si="0"/>
        <v>241006.45</v>
      </c>
      <c r="I48" s="28">
        <f t="shared" si="1"/>
        <v>0.57990577832877588</v>
      </c>
      <c r="J48" s="28">
        <f t="shared" si="3"/>
        <v>59.583566281686693</v>
      </c>
      <c r="K48" s="25" t="str">
        <f t="shared" si="2"/>
        <v>A</v>
      </c>
    </row>
    <row r="49" spans="1:11" ht="16.5" x14ac:dyDescent="0.25">
      <c r="A49" s="25" t="s">
        <v>1574</v>
      </c>
      <c r="B49" s="26" t="s">
        <v>1575</v>
      </c>
      <c r="C49" s="25" t="s">
        <v>17</v>
      </c>
      <c r="D49" s="25" t="s">
        <v>3741</v>
      </c>
      <c r="E49" s="25" t="s">
        <v>72</v>
      </c>
      <c r="F49" s="27">
        <v>1329.21</v>
      </c>
      <c r="G49" s="27">
        <v>176.8</v>
      </c>
      <c r="H49" s="27">
        <f t="shared" si="0"/>
        <v>235004.33</v>
      </c>
      <c r="I49" s="28">
        <f t="shared" si="1"/>
        <v>0.56546357534946678</v>
      </c>
      <c r="J49" s="28">
        <f t="shared" si="3"/>
        <v>60.149029857036162</v>
      </c>
      <c r="K49" s="25" t="str">
        <f t="shared" si="2"/>
        <v>A</v>
      </c>
    </row>
    <row r="50" spans="1:11" ht="24.75" x14ac:dyDescent="0.25">
      <c r="A50" s="25" t="s">
        <v>45</v>
      </c>
      <c r="B50" s="26" t="s">
        <v>46</v>
      </c>
      <c r="C50" s="25" t="s">
        <v>17</v>
      </c>
      <c r="D50" s="25" t="s">
        <v>3872</v>
      </c>
      <c r="E50" s="25" t="s">
        <v>18</v>
      </c>
      <c r="F50" s="27">
        <v>32</v>
      </c>
      <c r="G50" s="27">
        <v>7163.87</v>
      </c>
      <c r="H50" s="27">
        <f t="shared" si="0"/>
        <v>229243.84</v>
      </c>
      <c r="I50" s="28">
        <f t="shared" si="1"/>
        <v>0.55160277852429829</v>
      </c>
      <c r="J50" s="28">
        <f t="shared" si="3"/>
        <v>60.70063263556046</v>
      </c>
      <c r="K50" s="25" t="str">
        <f t="shared" si="2"/>
        <v>A</v>
      </c>
    </row>
    <row r="51" spans="1:11" ht="16.5" x14ac:dyDescent="0.25">
      <c r="A51" s="25" t="s">
        <v>3393</v>
      </c>
      <c r="B51" s="26" t="s">
        <v>6536</v>
      </c>
      <c r="C51" s="25" t="s">
        <v>17</v>
      </c>
      <c r="D51" s="25" t="s">
        <v>3825</v>
      </c>
      <c r="E51" s="25" t="s">
        <v>61</v>
      </c>
      <c r="F51" s="27">
        <v>1</v>
      </c>
      <c r="G51" s="27">
        <v>213933.3</v>
      </c>
      <c r="H51" s="27">
        <f t="shared" si="0"/>
        <v>213933.3</v>
      </c>
      <c r="I51" s="28">
        <f t="shared" si="1"/>
        <v>0.51476280758022663</v>
      </c>
      <c r="J51" s="28">
        <f t="shared" si="3"/>
        <v>61.215395443140686</v>
      </c>
      <c r="K51" s="25" t="str">
        <f t="shared" si="2"/>
        <v>A</v>
      </c>
    </row>
    <row r="52" spans="1:11" ht="16.5" x14ac:dyDescent="0.25">
      <c r="A52" s="25" t="s">
        <v>126</v>
      </c>
      <c r="B52" s="26" t="s">
        <v>127</v>
      </c>
      <c r="C52" s="25" t="s">
        <v>8107</v>
      </c>
      <c r="D52" s="25" t="s">
        <v>3741</v>
      </c>
      <c r="E52" s="25" t="s">
        <v>72</v>
      </c>
      <c r="F52" s="27">
        <v>180</v>
      </c>
      <c r="G52" s="27">
        <v>1184.71</v>
      </c>
      <c r="H52" s="27">
        <f t="shared" si="0"/>
        <v>213247.8</v>
      </c>
      <c r="I52" s="28">
        <f t="shared" si="1"/>
        <v>0.5131133686915812</v>
      </c>
      <c r="J52" s="28">
        <f t="shared" si="3"/>
        <v>61.72850881183227</v>
      </c>
      <c r="K52" s="25" t="str">
        <f t="shared" si="2"/>
        <v>A</v>
      </c>
    </row>
    <row r="53" spans="1:11" ht="16.5" x14ac:dyDescent="0.25">
      <c r="A53" s="25" t="s">
        <v>771</v>
      </c>
      <c r="B53" s="26" t="s">
        <v>772</v>
      </c>
      <c r="C53" s="25" t="s">
        <v>17</v>
      </c>
      <c r="D53" s="25" t="s">
        <v>3741</v>
      </c>
      <c r="E53" s="25" t="s">
        <v>740</v>
      </c>
      <c r="F53" s="27">
        <v>12268.75</v>
      </c>
      <c r="G53" s="27">
        <v>17.38</v>
      </c>
      <c r="H53" s="27">
        <f t="shared" si="0"/>
        <v>213230.88</v>
      </c>
      <c r="I53" s="28">
        <f t="shared" si="1"/>
        <v>0.51307265606430785</v>
      </c>
      <c r="J53" s="28">
        <f t="shared" si="3"/>
        <v>62.24158146789658</v>
      </c>
      <c r="K53" s="25" t="str">
        <f t="shared" si="2"/>
        <v>A</v>
      </c>
    </row>
    <row r="54" spans="1:11" ht="24.75" x14ac:dyDescent="0.25">
      <c r="A54" s="25" t="s">
        <v>40</v>
      </c>
      <c r="B54" s="26" t="s">
        <v>41</v>
      </c>
      <c r="C54" s="25" t="s">
        <v>17</v>
      </c>
      <c r="D54" s="25" t="s">
        <v>3872</v>
      </c>
      <c r="E54" s="25" t="s">
        <v>18</v>
      </c>
      <c r="F54" s="27">
        <v>30</v>
      </c>
      <c r="G54" s="27">
        <v>6977.51</v>
      </c>
      <c r="H54" s="27">
        <f t="shared" si="0"/>
        <v>209325.3</v>
      </c>
      <c r="I54" s="28">
        <f t="shared" si="1"/>
        <v>0.50367511334408066</v>
      </c>
      <c r="J54" s="28">
        <f t="shared" si="3"/>
        <v>62.74525658124066</v>
      </c>
      <c r="K54" s="25" t="str">
        <f t="shared" si="2"/>
        <v>A</v>
      </c>
    </row>
    <row r="55" spans="1:11" ht="16.5" x14ac:dyDescent="0.25">
      <c r="A55" s="25" t="s">
        <v>885</v>
      </c>
      <c r="B55" s="26" t="s">
        <v>886</v>
      </c>
      <c r="C55" s="25" t="s">
        <v>8107</v>
      </c>
      <c r="D55" s="25" t="s">
        <v>3741</v>
      </c>
      <c r="E55" s="25" t="s">
        <v>178</v>
      </c>
      <c r="F55" s="27">
        <v>7171.17</v>
      </c>
      <c r="G55" s="27">
        <v>29.17</v>
      </c>
      <c r="H55" s="27">
        <f t="shared" si="0"/>
        <v>209183.03</v>
      </c>
      <c r="I55" s="28">
        <f t="shared" si="1"/>
        <v>0.50333278559690697</v>
      </c>
      <c r="J55" s="28">
        <f t="shared" si="3"/>
        <v>63.248589366837564</v>
      </c>
      <c r="K55" s="25" t="str">
        <f t="shared" si="2"/>
        <v>A</v>
      </c>
    </row>
    <row r="56" spans="1:11" x14ac:dyDescent="0.25">
      <c r="A56" s="25" t="s">
        <v>2756</v>
      </c>
      <c r="B56" s="26" t="s">
        <v>2757</v>
      </c>
      <c r="C56" s="25" t="s">
        <v>188</v>
      </c>
      <c r="D56" s="25" t="s">
        <v>3741</v>
      </c>
      <c r="E56" s="25" t="s">
        <v>193</v>
      </c>
      <c r="F56" s="27">
        <v>94.62</v>
      </c>
      <c r="G56" s="27">
        <v>2172.36</v>
      </c>
      <c r="H56" s="27">
        <f t="shared" si="0"/>
        <v>205548.7</v>
      </c>
      <c r="I56" s="28">
        <f t="shared" si="1"/>
        <v>0.49458792019038522</v>
      </c>
      <c r="J56" s="28">
        <f t="shared" si="3"/>
        <v>63.743177287027947</v>
      </c>
      <c r="K56" s="25" t="str">
        <f t="shared" si="2"/>
        <v>A</v>
      </c>
    </row>
    <row r="57" spans="1:11" ht="24.75" x14ac:dyDescent="0.25">
      <c r="A57" s="25" t="s">
        <v>51</v>
      </c>
      <c r="B57" s="26" t="s">
        <v>52</v>
      </c>
      <c r="C57" s="25" t="s">
        <v>8107</v>
      </c>
      <c r="D57" s="25" t="s">
        <v>3872</v>
      </c>
      <c r="E57" s="25" t="s">
        <v>18</v>
      </c>
      <c r="F57" s="27">
        <v>30</v>
      </c>
      <c r="G57" s="27">
        <v>6814.05</v>
      </c>
      <c r="H57" s="27">
        <f t="shared" si="0"/>
        <v>204421.5</v>
      </c>
      <c r="I57" s="28">
        <f t="shared" si="1"/>
        <v>0.49187566998574461</v>
      </c>
      <c r="J57" s="28">
        <f t="shared" si="3"/>
        <v>64.235052957013693</v>
      </c>
      <c r="K57" s="25" t="str">
        <f t="shared" si="2"/>
        <v>A</v>
      </c>
    </row>
    <row r="58" spans="1:11" ht="16.5" x14ac:dyDescent="0.25">
      <c r="A58" s="25" t="s">
        <v>2734</v>
      </c>
      <c r="B58" s="26" t="s">
        <v>2735</v>
      </c>
      <c r="C58" s="25" t="s">
        <v>17</v>
      </c>
      <c r="D58" s="25" t="s">
        <v>3741</v>
      </c>
      <c r="E58" s="25" t="s">
        <v>72</v>
      </c>
      <c r="F58" s="27">
        <v>4875.2</v>
      </c>
      <c r="G58" s="27">
        <v>40.86</v>
      </c>
      <c r="H58" s="27">
        <f t="shared" si="0"/>
        <v>199200.67</v>
      </c>
      <c r="I58" s="28">
        <f t="shared" si="1"/>
        <v>0.47931339422643521</v>
      </c>
      <c r="J58" s="28">
        <f t="shared" si="3"/>
        <v>64.71436635124013</v>
      </c>
      <c r="K58" s="25" t="str">
        <f t="shared" si="2"/>
        <v>A</v>
      </c>
    </row>
    <row r="59" spans="1:11" x14ac:dyDescent="0.25">
      <c r="A59" s="25" t="s">
        <v>512</v>
      </c>
      <c r="B59" s="26" t="s">
        <v>513</v>
      </c>
      <c r="C59" s="25" t="s">
        <v>188</v>
      </c>
      <c r="D59" s="25" t="s">
        <v>3741</v>
      </c>
      <c r="E59" s="25" t="s">
        <v>286</v>
      </c>
      <c r="F59" s="27">
        <v>79</v>
      </c>
      <c r="G59" s="27">
        <v>2519.12</v>
      </c>
      <c r="H59" s="27">
        <f t="shared" si="0"/>
        <v>199010.48</v>
      </c>
      <c r="I59" s="28">
        <f t="shared" si="1"/>
        <v>0.47885576215899323</v>
      </c>
      <c r="J59" s="28">
        <f t="shared" si="3"/>
        <v>65.193222113399131</v>
      </c>
      <c r="K59" s="25" t="str">
        <f t="shared" si="2"/>
        <v>A</v>
      </c>
    </row>
    <row r="60" spans="1:11" ht="16.5" x14ac:dyDescent="0.25">
      <c r="A60" s="25" t="s">
        <v>129</v>
      </c>
      <c r="B60" s="26" t="s">
        <v>130</v>
      </c>
      <c r="C60" s="25" t="s">
        <v>8107</v>
      </c>
      <c r="D60" s="25" t="s">
        <v>3741</v>
      </c>
      <c r="E60" s="25" t="s">
        <v>72</v>
      </c>
      <c r="F60" s="27">
        <v>135</v>
      </c>
      <c r="G60" s="27">
        <v>1452.54</v>
      </c>
      <c r="H60" s="27">
        <f t="shared" si="0"/>
        <v>196092.9</v>
      </c>
      <c r="I60" s="28">
        <f t="shared" si="1"/>
        <v>0.471835528880023</v>
      </c>
      <c r="J60" s="28">
        <f t="shared" si="3"/>
        <v>65.665057642279152</v>
      </c>
      <c r="K60" s="25" t="str">
        <f t="shared" si="2"/>
        <v>A</v>
      </c>
    </row>
    <row r="61" spans="1:11" ht="16.5" x14ac:dyDescent="0.25">
      <c r="A61" s="25" t="s">
        <v>735</v>
      </c>
      <c r="B61" s="26" t="s">
        <v>736</v>
      </c>
      <c r="C61" s="25" t="s">
        <v>17</v>
      </c>
      <c r="D61" s="25" t="s">
        <v>3741</v>
      </c>
      <c r="E61" s="25" t="s">
        <v>76</v>
      </c>
      <c r="F61" s="27">
        <v>179.28</v>
      </c>
      <c r="G61" s="27">
        <v>1084.55</v>
      </c>
      <c r="H61" s="27">
        <f t="shared" si="0"/>
        <v>194438.12</v>
      </c>
      <c r="I61" s="28">
        <f t="shared" si="1"/>
        <v>0.46785382430795491</v>
      </c>
      <c r="J61" s="28">
        <f t="shared" si="3"/>
        <v>66.132911466587103</v>
      </c>
      <c r="K61" s="25" t="str">
        <f t="shared" si="2"/>
        <v>A</v>
      </c>
    </row>
    <row r="62" spans="1:11" ht="24.75" x14ac:dyDescent="0.25">
      <c r="A62" s="25" t="s">
        <v>2803</v>
      </c>
      <c r="B62" s="26" t="s">
        <v>2804</v>
      </c>
      <c r="C62" s="25" t="s">
        <v>17</v>
      </c>
      <c r="D62" s="25" t="s">
        <v>3825</v>
      </c>
      <c r="E62" s="25" t="s">
        <v>2805</v>
      </c>
      <c r="F62" s="27">
        <v>7161</v>
      </c>
      <c r="G62" s="27">
        <v>26.83</v>
      </c>
      <c r="H62" s="27">
        <f t="shared" si="0"/>
        <v>192129.63</v>
      </c>
      <c r="I62" s="28">
        <f t="shared" si="1"/>
        <v>0.4622991734253159</v>
      </c>
      <c r="J62" s="28">
        <f t="shared" si="3"/>
        <v>66.595210640012425</v>
      </c>
      <c r="K62" s="25" t="str">
        <f t="shared" si="2"/>
        <v>A</v>
      </c>
    </row>
    <row r="63" spans="1:11" ht="16.5" x14ac:dyDescent="0.25">
      <c r="A63" s="25" t="s">
        <v>1559</v>
      </c>
      <c r="B63" s="26" t="s">
        <v>1560</v>
      </c>
      <c r="C63" s="25" t="s">
        <v>17</v>
      </c>
      <c r="D63" s="25" t="s">
        <v>3741</v>
      </c>
      <c r="E63" s="25" t="s">
        <v>72</v>
      </c>
      <c r="F63" s="27">
        <v>1531.22</v>
      </c>
      <c r="G63" s="27">
        <v>122</v>
      </c>
      <c r="H63" s="27">
        <f t="shared" si="0"/>
        <v>186808.84</v>
      </c>
      <c r="I63" s="28">
        <f t="shared" si="1"/>
        <v>0.44949637554885252</v>
      </c>
      <c r="J63" s="28">
        <f t="shared" si="3"/>
        <v>67.044707015561272</v>
      </c>
      <c r="K63" s="25" t="str">
        <f t="shared" si="2"/>
        <v>A</v>
      </c>
    </row>
    <row r="64" spans="1:11" ht="16.5" x14ac:dyDescent="0.25">
      <c r="A64" s="25" t="s">
        <v>2793</v>
      </c>
      <c r="B64" s="26" t="s">
        <v>2794</v>
      </c>
      <c r="C64" s="25" t="s">
        <v>17</v>
      </c>
      <c r="D64" s="25" t="s">
        <v>3741</v>
      </c>
      <c r="E64" s="25" t="s">
        <v>72</v>
      </c>
      <c r="F64" s="27">
        <v>6073.18</v>
      </c>
      <c r="G64" s="27">
        <v>30.75</v>
      </c>
      <c r="H64" s="27">
        <f t="shared" si="0"/>
        <v>186750.29</v>
      </c>
      <c r="I64" s="28">
        <f t="shared" si="1"/>
        <v>0.44935549349643805</v>
      </c>
      <c r="J64" s="28">
        <f t="shared" si="3"/>
        <v>67.494062509057713</v>
      </c>
      <c r="K64" s="25" t="str">
        <f t="shared" si="2"/>
        <v>A</v>
      </c>
    </row>
    <row r="65" spans="1:11" ht="24.75" x14ac:dyDescent="0.25">
      <c r="A65" s="25" t="s">
        <v>23</v>
      </c>
      <c r="B65" s="26" t="s">
        <v>24</v>
      </c>
      <c r="C65" s="25" t="s">
        <v>17</v>
      </c>
      <c r="D65" s="25" t="s">
        <v>3872</v>
      </c>
      <c r="E65" s="25" t="s">
        <v>25</v>
      </c>
      <c r="F65" s="27">
        <v>1100</v>
      </c>
      <c r="G65" s="27">
        <v>167.76</v>
      </c>
      <c r="H65" s="27">
        <f t="shared" si="0"/>
        <v>184536</v>
      </c>
      <c r="I65" s="28">
        <f t="shared" si="1"/>
        <v>0.44402750511315769</v>
      </c>
      <c r="J65" s="28">
        <f t="shared" si="3"/>
        <v>67.938090014170868</v>
      </c>
      <c r="K65" s="25" t="str">
        <f t="shared" si="2"/>
        <v>A</v>
      </c>
    </row>
    <row r="66" spans="1:11" ht="16.5" x14ac:dyDescent="0.25">
      <c r="A66" s="25" t="s">
        <v>2910</v>
      </c>
      <c r="B66" s="26" t="s">
        <v>2911</v>
      </c>
      <c r="C66" s="25" t="s">
        <v>17</v>
      </c>
      <c r="D66" s="25" t="s">
        <v>3741</v>
      </c>
      <c r="E66" s="25" t="s">
        <v>178</v>
      </c>
      <c r="F66" s="27">
        <v>981.68</v>
      </c>
      <c r="G66" s="27">
        <v>183.85</v>
      </c>
      <c r="H66" s="27">
        <f t="shared" si="0"/>
        <v>180481.87</v>
      </c>
      <c r="I66" s="28">
        <f t="shared" si="1"/>
        <v>0.43427252381246617</v>
      </c>
      <c r="J66" s="28">
        <f t="shared" si="3"/>
        <v>68.372362537983335</v>
      </c>
      <c r="K66" s="25" t="str">
        <f t="shared" si="2"/>
        <v>A</v>
      </c>
    </row>
    <row r="67" spans="1:11" x14ac:dyDescent="0.25">
      <c r="A67" s="25" t="s">
        <v>2961</v>
      </c>
      <c r="B67" s="26" t="s">
        <v>2962</v>
      </c>
      <c r="C67" s="25" t="s">
        <v>17</v>
      </c>
      <c r="D67" s="25" t="s">
        <v>3741</v>
      </c>
      <c r="E67" s="25" t="s">
        <v>178</v>
      </c>
      <c r="F67" s="27">
        <v>684.25</v>
      </c>
      <c r="G67" s="27">
        <v>262.79000000000002</v>
      </c>
      <c r="H67" s="27">
        <f t="shared" si="0"/>
        <v>179814.06</v>
      </c>
      <c r="I67" s="28">
        <f t="shared" si="1"/>
        <v>0.43266565031250076</v>
      </c>
      <c r="J67" s="28">
        <f t="shared" si="3"/>
        <v>68.805028188295836</v>
      </c>
      <c r="K67" s="25" t="str">
        <f t="shared" si="2"/>
        <v>A</v>
      </c>
    </row>
    <row r="68" spans="1:11" ht="16.5" x14ac:dyDescent="0.25">
      <c r="A68" s="25" t="s">
        <v>123</v>
      </c>
      <c r="B68" s="26" t="s">
        <v>124</v>
      </c>
      <c r="C68" s="25" t="s">
        <v>8107</v>
      </c>
      <c r="D68" s="25" t="s">
        <v>3741</v>
      </c>
      <c r="E68" s="25" t="s">
        <v>72</v>
      </c>
      <c r="F68" s="27">
        <v>144</v>
      </c>
      <c r="G68" s="27">
        <v>1234.08</v>
      </c>
      <c r="H68" s="27">
        <f t="shared" ref="H68:H131" si="4">ROUND(F68*G68,2)</f>
        <v>177707.51999999999</v>
      </c>
      <c r="I68" s="28">
        <f t="shared" ref="I68:I131" si="5">H68/VALOR_TOTAL*100</f>
        <v>0.42759692821696887</v>
      </c>
      <c r="J68" s="28">
        <f t="shared" si="3"/>
        <v>69.232625116512807</v>
      </c>
      <c r="K68" s="25" t="str">
        <f t="shared" ref="K68:K131" si="6">IF(J68&lt;=80,"A",IF(J68&lt;=95,"B","C"))</f>
        <v>A</v>
      </c>
    </row>
    <row r="69" spans="1:11" ht="16.5" x14ac:dyDescent="0.25">
      <c r="A69" s="25" t="s">
        <v>1296</v>
      </c>
      <c r="B69" s="26" t="s">
        <v>5260</v>
      </c>
      <c r="C69" s="25" t="s">
        <v>17</v>
      </c>
      <c r="D69" s="25" t="s">
        <v>3825</v>
      </c>
      <c r="E69" s="25" t="s">
        <v>61</v>
      </c>
      <c r="F69" s="27">
        <v>57</v>
      </c>
      <c r="G69" s="27">
        <v>3094.39</v>
      </c>
      <c r="H69" s="27">
        <f t="shared" si="4"/>
        <v>176380.23</v>
      </c>
      <c r="I69" s="28">
        <f t="shared" si="5"/>
        <v>0.42440322472680092</v>
      </c>
      <c r="J69" s="28">
        <f t="shared" ref="J69:J132" si="7">I69+J68</f>
        <v>69.657028341239609</v>
      </c>
      <c r="K69" s="25" t="str">
        <f t="shared" si="6"/>
        <v>A</v>
      </c>
    </row>
    <row r="70" spans="1:11" ht="16.5" x14ac:dyDescent="0.25">
      <c r="A70" s="25" t="s">
        <v>1769</v>
      </c>
      <c r="B70" s="26" t="s">
        <v>1770</v>
      </c>
      <c r="C70" s="25" t="s">
        <v>17</v>
      </c>
      <c r="D70" s="25" t="s">
        <v>3741</v>
      </c>
      <c r="E70" s="25" t="s">
        <v>178</v>
      </c>
      <c r="F70" s="27">
        <v>19409</v>
      </c>
      <c r="G70" s="27">
        <v>9.02</v>
      </c>
      <c r="H70" s="27">
        <f t="shared" si="4"/>
        <v>175069.18</v>
      </c>
      <c r="I70" s="28">
        <f t="shared" si="5"/>
        <v>0.42124859765902756</v>
      </c>
      <c r="J70" s="28">
        <f t="shared" si="7"/>
        <v>70.07827693889864</v>
      </c>
      <c r="K70" s="25" t="str">
        <f t="shared" si="6"/>
        <v>A</v>
      </c>
    </row>
    <row r="71" spans="1:11" ht="16.5" x14ac:dyDescent="0.25">
      <c r="A71" s="25" t="s">
        <v>2851</v>
      </c>
      <c r="B71" s="26" t="s">
        <v>8110</v>
      </c>
      <c r="C71" s="25" t="s">
        <v>8107</v>
      </c>
      <c r="D71" s="25" t="s">
        <v>3741</v>
      </c>
      <c r="E71" s="25" t="s">
        <v>61</v>
      </c>
      <c r="F71" s="27">
        <v>208</v>
      </c>
      <c r="G71" s="27">
        <v>835.83</v>
      </c>
      <c r="H71" s="27">
        <f t="shared" si="4"/>
        <v>173852.64</v>
      </c>
      <c r="I71" s="28">
        <f t="shared" si="5"/>
        <v>0.41832137900754313</v>
      </c>
      <c r="J71" s="28">
        <f t="shared" si="7"/>
        <v>70.496598317906177</v>
      </c>
      <c r="K71" s="25" t="str">
        <f t="shared" si="6"/>
        <v>A</v>
      </c>
    </row>
    <row r="72" spans="1:11" x14ac:dyDescent="0.25">
      <c r="A72" s="25" t="s">
        <v>593</v>
      </c>
      <c r="B72" s="26" t="s">
        <v>594</v>
      </c>
      <c r="C72" s="25" t="s">
        <v>17</v>
      </c>
      <c r="D72" s="25" t="s">
        <v>3741</v>
      </c>
      <c r="E72" s="25" t="s">
        <v>72</v>
      </c>
      <c r="F72" s="27">
        <v>9854.42</v>
      </c>
      <c r="G72" s="27">
        <v>17.43</v>
      </c>
      <c r="H72" s="27">
        <f t="shared" si="4"/>
        <v>171762.54</v>
      </c>
      <c r="I72" s="28">
        <f t="shared" si="5"/>
        <v>0.41329221457113491</v>
      </c>
      <c r="J72" s="28">
        <f t="shared" si="7"/>
        <v>70.909890532477306</v>
      </c>
      <c r="K72" s="25" t="str">
        <f t="shared" si="6"/>
        <v>A</v>
      </c>
    </row>
    <row r="73" spans="1:11" ht="16.5" x14ac:dyDescent="0.25">
      <c r="A73" s="25" t="s">
        <v>920</v>
      </c>
      <c r="B73" s="26" t="s">
        <v>921</v>
      </c>
      <c r="C73" s="25" t="s">
        <v>17</v>
      </c>
      <c r="D73" s="25" t="s">
        <v>3741</v>
      </c>
      <c r="E73" s="25" t="s">
        <v>178</v>
      </c>
      <c r="F73" s="27">
        <v>10271.200000000001</v>
      </c>
      <c r="G73" s="27">
        <v>16.61</v>
      </c>
      <c r="H73" s="27">
        <f t="shared" si="4"/>
        <v>170604.63</v>
      </c>
      <c r="I73" s="28">
        <f t="shared" si="5"/>
        <v>0.41050607046675652</v>
      </c>
      <c r="J73" s="28">
        <f t="shared" si="7"/>
        <v>71.320396602944058</v>
      </c>
      <c r="K73" s="25" t="str">
        <f t="shared" si="6"/>
        <v>A</v>
      </c>
    </row>
    <row r="74" spans="1:11" x14ac:dyDescent="0.25">
      <c r="A74" s="25" t="s">
        <v>2579</v>
      </c>
      <c r="B74" s="26" t="s">
        <v>2580</v>
      </c>
      <c r="C74" s="25" t="s">
        <v>17</v>
      </c>
      <c r="D74" s="25" t="s">
        <v>3741</v>
      </c>
      <c r="E74" s="25" t="s">
        <v>72</v>
      </c>
      <c r="F74" s="27">
        <v>779.88</v>
      </c>
      <c r="G74" s="27">
        <v>217.05</v>
      </c>
      <c r="H74" s="27">
        <f t="shared" si="4"/>
        <v>169272.95</v>
      </c>
      <c r="I74" s="28">
        <f t="shared" si="5"/>
        <v>0.407301803830387</v>
      </c>
      <c r="J74" s="28">
        <f t="shared" si="7"/>
        <v>71.727698406774451</v>
      </c>
      <c r="K74" s="25" t="str">
        <f t="shared" si="6"/>
        <v>A</v>
      </c>
    </row>
    <row r="75" spans="1:11" ht="16.5" x14ac:dyDescent="0.25">
      <c r="A75" s="25" t="s">
        <v>265</v>
      </c>
      <c r="B75" s="26" t="s">
        <v>266</v>
      </c>
      <c r="C75" s="25" t="s">
        <v>17</v>
      </c>
      <c r="D75" s="25" t="s">
        <v>3741</v>
      </c>
      <c r="E75" s="25" t="s">
        <v>178</v>
      </c>
      <c r="F75" s="27">
        <v>28417.53</v>
      </c>
      <c r="G75" s="27">
        <v>5.86</v>
      </c>
      <c r="H75" s="27">
        <f t="shared" si="4"/>
        <v>166526.73000000001</v>
      </c>
      <c r="I75" s="28">
        <f t="shared" si="5"/>
        <v>0.40069389418082346</v>
      </c>
      <c r="J75" s="28">
        <f t="shared" si="7"/>
        <v>72.128392300955269</v>
      </c>
      <c r="K75" s="25" t="str">
        <f t="shared" si="6"/>
        <v>A</v>
      </c>
    </row>
    <row r="76" spans="1:11" ht="16.5" x14ac:dyDescent="0.25">
      <c r="A76" s="25" t="s">
        <v>2742</v>
      </c>
      <c r="B76" s="26" t="s">
        <v>2743</v>
      </c>
      <c r="C76" s="25" t="s">
        <v>17</v>
      </c>
      <c r="D76" s="25" t="s">
        <v>3741</v>
      </c>
      <c r="E76" s="25" t="s">
        <v>72</v>
      </c>
      <c r="F76" s="27">
        <v>1563.35</v>
      </c>
      <c r="G76" s="27">
        <v>105.46</v>
      </c>
      <c r="H76" s="27">
        <f t="shared" si="4"/>
        <v>164870.89000000001</v>
      </c>
      <c r="I76" s="28">
        <f t="shared" si="5"/>
        <v>0.39670963905409173</v>
      </c>
      <c r="J76" s="28">
        <f t="shared" si="7"/>
        <v>72.525101940009364</v>
      </c>
      <c r="K76" s="25" t="str">
        <f t="shared" si="6"/>
        <v>A</v>
      </c>
    </row>
    <row r="77" spans="1:11" ht="24.75" x14ac:dyDescent="0.25">
      <c r="A77" s="25" t="s">
        <v>1577</v>
      </c>
      <c r="B77" s="26" t="s">
        <v>1578</v>
      </c>
      <c r="C77" s="25" t="s">
        <v>17</v>
      </c>
      <c r="D77" s="25" t="s">
        <v>3741</v>
      </c>
      <c r="E77" s="25" t="s">
        <v>72</v>
      </c>
      <c r="F77" s="27">
        <v>735.69</v>
      </c>
      <c r="G77" s="27">
        <v>212.82</v>
      </c>
      <c r="H77" s="27">
        <f t="shared" si="4"/>
        <v>156569.54999999999</v>
      </c>
      <c r="I77" s="28">
        <f t="shared" si="5"/>
        <v>0.37673509051453263</v>
      </c>
      <c r="J77" s="28">
        <f t="shared" si="7"/>
        <v>72.901837030523893</v>
      </c>
      <c r="K77" s="25" t="str">
        <f t="shared" si="6"/>
        <v>A</v>
      </c>
    </row>
    <row r="78" spans="1:11" ht="16.5" x14ac:dyDescent="0.25">
      <c r="A78" s="25" t="s">
        <v>809</v>
      </c>
      <c r="B78" s="26" t="s">
        <v>810</v>
      </c>
      <c r="C78" s="25" t="s">
        <v>17</v>
      </c>
      <c r="D78" s="25" t="s">
        <v>3741</v>
      </c>
      <c r="E78" s="25" t="s">
        <v>740</v>
      </c>
      <c r="F78" s="27">
        <v>12991.1</v>
      </c>
      <c r="G78" s="27">
        <v>11.94</v>
      </c>
      <c r="H78" s="27">
        <f t="shared" si="4"/>
        <v>155113.73000000001</v>
      </c>
      <c r="I78" s="28">
        <f t="shared" si="5"/>
        <v>0.3732321202404732</v>
      </c>
      <c r="J78" s="28">
        <f t="shared" si="7"/>
        <v>73.275069150764367</v>
      </c>
      <c r="K78" s="25" t="str">
        <f t="shared" si="6"/>
        <v>A</v>
      </c>
    </row>
    <row r="79" spans="1:11" ht="16.5" x14ac:dyDescent="0.25">
      <c r="A79" s="25" t="s">
        <v>829</v>
      </c>
      <c r="B79" s="26" t="s">
        <v>830</v>
      </c>
      <c r="C79" s="25" t="s">
        <v>8107</v>
      </c>
      <c r="D79" s="25" t="s">
        <v>3741</v>
      </c>
      <c r="E79" s="25" t="s">
        <v>61</v>
      </c>
      <c r="F79" s="27">
        <v>101</v>
      </c>
      <c r="G79" s="27">
        <v>1468.13</v>
      </c>
      <c r="H79" s="27">
        <f t="shared" si="4"/>
        <v>148281.13</v>
      </c>
      <c r="I79" s="28">
        <f t="shared" si="5"/>
        <v>0.35679162986766699</v>
      </c>
      <c r="J79" s="28">
        <f t="shared" si="7"/>
        <v>73.631860780632039</v>
      </c>
      <c r="K79" s="25" t="str">
        <f t="shared" si="6"/>
        <v>A</v>
      </c>
    </row>
    <row r="80" spans="1:11" ht="24.75" x14ac:dyDescent="0.25">
      <c r="A80" s="25" t="s">
        <v>48</v>
      </c>
      <c r="B80" s="26" t="s">
        <v>49</v>
      </c>
      <c r="C80" s="25" t="s">
        <v>17</v>
      </c>
      <c r="D80" s="25" t="s">
        <v>3872</v>
      </c>
      <c r="E80" s="25" t="s">
        <v>25</v>
      </c>
      <c r="F80" s="27">
        <v>4624</v>
      </c>
      <c r="G80" s="27">
        <v>30.8</v>
      </c>
      <c r="H80" s="27">
        <f t="shared" si="4"/>
        <v>142419.20000000001</v>
      </c>
      <c r="I80" s="28">
        <f t="shared" si="5"/>
        <v>0.34268674977355007</v>
      </c>
      <c r="J80" s="28">
        <f t="shared" si="7"/>
        <v>73.974547530405587</v>
      </c>
      <c r="K80" s="25" t="str">
        <f t="shared" si="6"/>
        <v>A</v>
      </c>
    </row>
    <row r="81" spans="1:11" ht="16.5" x14ac:dyDescent="0.25">
      <c r="A81" s="25" t="s">
        <v>1796</v>
      </c>
      <c r="B81" s="26" t="s">
        <v>1797</v>
      </c>
      <c r="C81" s="25" t="s">
        <v>8107</v>
      </c>
      <c r="D81" s="25" t="s">
        <v>3741</v>
      </c>
      <c r="E81" s="25" t="s">
        <v>61</v>
      </c>
      <c r="F81" s="27">
        <v>419</v>
      </c>
      <c r="G81" s="27">
        <v>339.64</v>
      </c>
      <c r="H81" s="27">
        <f t="shared" si="4"/>
        <v>142309.16</v>
      </c>
      <c r="I81" s="28">
        <f t="shared" si="5"/>
        <v>0.34242197332525459</v>
      </c>
      <c r="J81" s="28">
        <f t="shared" si="7"/>
        <v>74.316969503730846</v>
      </c>
      <c r="K81" s="25" t="str">
        <f t="shared" si="6"/>
        <v>A</v>
      </c>
    </row>
    <row r="82" spans="1:11" ht="16.5" x14ac:dyDescent="0.25">
      <c r="A82" s="25" t="s">
        <v>738</v>
      </c>
      <c r="B82" s="26" t="s">
        <v>739</v>
      </c>
      <c r="C82" s="25" t="s">
        <v>17</v>
      </c>
      <c r="D82" s="25" t="s">
        <v>3741</v>
      </c>
      <c r="E82" s="25" t="s">
        <v>740</v>
      </c>
      <c r="F82" s="27">
        <v>9236</v>
      </c>
      <c r="G82" s="27">
        <v>15.05</v>
      </c>
      <c r="H82" s="27">
        <f t="shared" si="4"/>
        <v>139001.79999999999</v>
      </c>
      <c r="I82" s="28">
        <f t="shared" si="5"/>
        <v>0.33446385778513738</v>
      </c>
      <c r="J82" s="28">
        <f t="shared" si="7"/>
        <v>74.651433361515984</v>
      </c>
      <c r="K82" s="25" t="str">
        <f t="shared" si="6"/>
        <v>A</v>
      </c>
    </row>
    <row r="83" spans="1:11" ht="16.5" x14ac:dyDescent="0.25">
      <c r="A83" s="25" t="s">
        <v>803</v>
      </c>
      <c r="B83" s="26" t="s">
        <v>804</v>
      </c>
      <c r="C83" s="25" t="s">
        <v>17</v>
      </c>
      <c r="D83" s="25" t="s">
        <v>3741</v>
      </c>
      <c r="E83" s="25" t="s">
        <v>740</v>
      </c>
      <c r="F83" s="27">
        <v>9257.9</v>
      </c>
      <c r="G83" s="27">
        <v>14.97</v>
      </c>
      <c r="H83" s="27">
        <f t="shared" si="4"/>
        <v>138590.76</v>
      </c>
      <c r="I83" s="28">
        <f t="shared" si="5"/>
        <v>0.33347482005969792</v>
      </c>
      <c r="J83" s="28">
        <f t="shared" si="7"/>
        <v>74.984908181575676</v>
      </c>
      <c r="K83" s="25" t="str">
        <f t="shared" si="6"/>
        <v>A</v>
      </c>
    </row>
    <row r="84" spans="1:11" ht="16.5" x14ac:dyDescent="0.25">
      <c r="A84" s="25" t="s">
        <v>3204</v>
      </c>
      <c r="B84" s="26" t="s">
        <v>3205</v>
      </c>
      <c r="C84" s="25" t="s">
        <v>17</v>
      </c>
      <c r="D84" s="25" t="s">
        <v>3741</v>
      </c>
      <c r="E84" s="25" t="s">
        <v>178</v>
      </c>
      <c r="F84" s="27">
        <v>540</v>
      </c>
      <c r="G84" s="27">
        <v>253.47</v>
      </c>
      <c r="H84" s="27">
        <f t="shared" si="4"/>
        <v>136873.79999999999</v>
      </c>
      <c r="I84" s="28">
        <f t="shared" si="5"/>
        <v>0.32934349898858389</v>
      </c>
      <c r="J84" s="28">
        <f t="shared" si="7"/>
        <v>75.314251680564254</v>
      </c>
      <c r="K84" s="25" t="str">
        <f t="shared" si="6"/>
        <v>A</v>
      </c>
    </row>
    <row r="85" spans="1:11" ht="16.5" x14ac:dyDescent="0.25">
      <c r="A85" s="25" t="s">
        <v>3396</v>
      </c>
      <c r="B85" s="26" t="s">
        <v>8111</v>
      </c>
      <c r="C85" s="25" t="s">
        <v>8107</v>
      </c>
      <c r="D85" s="25" t="s">
        <v>3741</v>
      </c>
      <c r="E85" s="25" t="s">
        <v>61</v>
      </c>
      <c r="F85" s="27">
        <v>1</v>
      </c>
      <c r="G85" s="27">
        <v>135006.39000000001</v>
      </c>
      <c r="H85" s="27">
        <f t="shared" si="4"/>
        <v>135006.39000000001</v>
      </c>
      <c r="I85" s="28">
        <f t="shared" si="5"/>
        <v>0.32485016758808016</v>
      </c>
      <c r="J85" s="28">
        <f t="shared" si="7"/>
        <v>75.639101848152336</v>
      </c>
      <c r="K85" s="25" t="str">
        <f t="shared" si="6"/>
        <v>A</v>
      </c>
    </row>
    <row r="86" spans="1:11" ht="16.5" x14ac:dyDescent="0.25">
      <c r="A86" s="25" t="s">
        <v>505</v>
      </c>
      <c r="B86" s="26" t="s">
        <v>506</v>
      </c>
      <c r="C86" s="25" t="s">
        <v>17</v>
      </c>
      <c r="D86" s="25" t="s">
        <v>3741</v>
      </c>
      <c r="E86" s="25" t="s">
        <v>178</v>
      </c>
      <c r="F86" s="27">
        <v>184.5</v>
      </c>
      <c r="G86" s="27">
        <v>729.74</v>
      </c>
      <c r="H86" s="27">
        <f t="shared" si="4"/>
        <v>134637.03</v>
      </c>
      <c r="I86" s="28">
        <f t="shared" si="5"/>
        <v>0.32396141959696406</v>
      </c>
      <c r="J86" s="28">
        <f t="shared" si="7"/>
        <v>75.963063267749305</v>
      </c>
      <c r="K86" s="25" t="str">
        <f t="shared" si="6"/>
        <v>A</v>
      </c>
    </row>
    <row r="87" spans="1:11" ht="16.5" x14ac:dyDescent="0.25">
      <c r="A87" s="25" t="s">
        <v>2826</v>
      </c>
      <c r="B87" s="26" t="s">
        <v>6241</v>
      </c>
      <c r="C87" s="25" t="s">
        <v>8107</v>
      </c>
      <c r="D87" s="25" t="s">
        <v>3887</v>
      </c>
      <c r="E87" s="25" t="s">
        <v>61</v>
      </c>
      <c r="F87" s="27">
        <v>10</v>
      </c>
      <c r="G87" s="27">
        <v>13394.57</v>
      </c>
      <c r="H87" s="27">
        <f t="shared" si="4"/>
        <v>133945.70000000001</v>
      </c>
      <c r="I87" s="28">
        <f t="shared" si="5"/>
        <v>0.32229795265766836</v>
      </c>
      <c r="J87" s="28">
        <f t="shared" si="7"/>
        <v>76.285361220406969</v>
      </c>
      <c r="K87" s="25" t="str">
        <f t="shared" si="6"/>
        <v>A</v>
      </c>
    </row>
    <row r="88" spans="1:11" ht="16.5" x14ac:dyDescent="0.25">
      <c r="A88" s="25" t="s">
        <v>750</v>
      </c>
      <c r="B88" s="26" t="s">
        <v>751</v>
      </c>
      <c r="C88" s="25" t="s">
        <v>17</v>
      </c>
      <c r="D88" s="25" t="s">
        <v>3741</v>
      </c>
      <c r="E88" s="25" t="s">
        <v>76</v>
      </c>
      <c r="F88" s="27">
        <v>124.24</v>
      </c>
      <c r="G88" s="27">
        <v>1037.77</v>
      </c>
      <c r="H88" s="27">
        <f t="shared" si="4"/>
        <v>128932.54</v>
      </c>
      <c r="I88" s="28">
        <f t="shared" si="5"/>
        <v>0.31023536905591542</v>
      </c>
      <c r="J88" s="28">
        <f t="shared" si="7"/>
        <v>76.595596589462886</v>
      </c>
      <c r="K88" s="25" t="str">
        <f t="shared" si="6"/>
        <v>A</v>
      </c>
    </row>
    <row r="89" spans="1:11" ht="16.5" x14ac:dyDescent="0.25">
      <c r="A89" s="25" t="s">
        <v>74</v>
      </c>
      <c r="B89" s="26" t="s">
        <v>75</v>
      </c>
      <c r="C89" s="25" t="s">
        <v>17</v>
      </c>
      <c r="D89" s="25" t="s">
        <v>3741</v>
      </c>
      <c r="E89" s="25" t="s">
        <v>76</v>
      </c>
      <c r="F89" s="27">
        <v>14057.4</v>
      </c>
      <c r="G89" s="27">
        <v>8.4600000000000009</v>
      </c>
      <c r="H89" s="27">
        <f t="shared" si="4"/>
        <v>118925.6</v>
      </c>
      <c r="I89" s="28">
        <f t="shared" si="5"/>
        <v>0.28615683369144962</v>
      </c>
      <c r="J89" s="28">
        <f t="shared" si="7"/>
        <v>76.881753423154336</v>
      </c>
      <c r="K89" s="25" t="str">
        <f t="shared" si="6"/>
        <v>A</v>
      </c>
    </row>
    <row r="90" spans="1:11" ht="16.5" x14ac:dyDescent="0.25">
      <c r="A90" s="25" t="s">
        <v>3081</v>
      </c>
      <c r="B90" s="26" t="s">
        <v>3082</v>
      </c>
      <c r="C90" s="25" t="s">
        <v>8107</v>
      </c>
      <c r="D90" s="25" t="s">
        <v>3741</v>
      </c>
      <c r="E90" s="25" t="s">
        <v>61</v>
      </c>
      <c r="F90" s="27">
        <v>2</v>
      </c>
      <c r="G90" s="27">
        <v>59452.33</v>
      </c>
      <c r="H90" s="27">
        <f t="shared" si="4"/>
        <v>118904.66</v>
      </c>
      <c r="I90" s="28">
        <f t="shared" si="5"/>
        <v>0.2861064482059234</v>
      </c>
      <c r="J90" s="28">
        <f t="shared" si="7"/>
        <v>77.167859871360264</v>
      </c>
      <c r="K90" s="25" t="str">
        <f t="shared" si="6"/>
        <v>A</v>
      </c>
    </row>
    <row r="91" spans="1:11" ht="16.5" x14ac:dyDescent="0.25">
      <c r="A91" s="25" t="s">
        <v>782</v>
      </c>
      <c r="B91" s="26" t="s">
        <v>783</v>
      </c>
      <c r="C91" s="25" t="s">
        <v>17</v>
      </c>
      <c r="D91" s="25" t="s">
        <v>3741</v>
      </c>
      <c r="E91" s="25" t="s">
        <v>72</v>
      </c>
      <c r="F91" s="27">
        <v>594.96</v>
      </c>
      <c r="G91" s="27">
        <v>196.16</v>
      </c>
      <c r="H91" s="27">
        <f t="shared" si="4"/>
        <v>116707.35</v>
      </c>
      <c r="I91" s="28">
        <f t="shared" si="5"/>
        <v>0.28081931682093514</v>
      </c>
      <c r="J91" s="28">
        <f t="shared" si="7"/>
        <v>77.448679188181202</v>
      </c>
      <c r="K91" s="25" t="str">
        <f t="shared" si="6"/>
        <v>A</v>
      </c>
    </row>
    <row r="92" spans="1:11" ht="16.5" x14ac:dyDescent="0.25">
      <c r="A92" s="25" t="s">
        <v>2950</v>
      </c>
      <c r="B92" s="26" t="s">
        <v>2951</v>
      </c>
      <c r="C92" s="25" t="s">
        <v>8107</v>
      </c>
      <c r="D92" s="25" t="s">
        <v>3741</v>
      </c>
      <c r="E92" s="25" t="s">
        <v>72</v>
      </c>
      <c r="F92" s="27">
        <v>2231.33</v>
      </c>
      <c r="G92" s="27">
        <v>52.21</v>
      </c>
      <c r="H92" s="27">
        <f t="shared" si="4"/>
        <v>116497.74</v>
      </c>
      <c r="I92" s="28">
        <f t="shared" si="5"/>
        <v>0.28031495666710732</v>
      </c>
      <c r="J92" s="28">
        <f t="shared" si="7"/>
        <v>77.728994144848315</v>
      </c>
      <c r="K92" s="25" t="str">
        <f t="shared" si="6"/>
        <v>A</v>
      </c>
    </row>
    <row r="93" spans="1:11" ht="16.5" x14ac:dyDescent="0.25">
      <c r="A93" s="25" t="s">
        <v>1410</v>
      </c>
      <c r="B93" s="26" t="s">
        <v>1411</v>
      </c>
      <c r="C93" s="25" t="s">
        <v>17</v>
      </c>
      <c r="D93" s="25" t="s">
        <v>3741</v>
      </c>
      <c r="E93" s="25" t="s">
        <v>76</v>
      </c>
      <c r="F93" s="27">
        <v>860.06</v>
      </c>
      <c r="G93" s="27">
        <v>134.83000000000001</v>
      </c>
      <c r="H93" s="27">
        <f t="shared" si="4"/>
        <v>115961.89</v>
      </c>
      <c r="I93" s="28">
        <f t="shared" si="5"/>
        <v>0.27902560316093572</v>
      </c>
      <c r="J93" s="28">
        <f t="shared" si="7"/>
        <v>78.008019748009247</v>
      </c>
      <c r="K93" s="25" t="str">
        <f t="shared" si="6"/>
        <v>A</v>
      </c>
    </row>
    <row r="94" spans="1:11" ht="16.5" x14ac:dyDescent="0.25">
      <c r="A94" s="25" t="s">
        <v>854</v>
      </c>
      <c r="B94" s="26" t="s">
        <v>855</v>
      </c>
      <c r="C94" s="25" t="s">
        <v>17</v>
      </c>
      <c r="D94" s="25" t="s">
        <v>3741</v>
      </c>
      <c r="E94" s="25" t="s">
        <v>178</v>
      </c>
      <c r="F94" s="27">
        <v>772.53</v>
      </c>
      <c r="G94" s="27">
        <v>147.07</v>
      </c>
      <c r="H94" s="27">
        <f t="shared" si="4"/>
        <v>113615.99</v>
      </c>
      <c r="I94" s="28">
        <f t="shared" si="5"/>
        <v>0.27338093694813737</v>
      </c>
      <c r="J94" s="28">
        <f t="shared" si="7"/>
        <v>78.28140068495739</v>
      </c>
      <c r="K94" s="25" t="str">
        <f t="shared" si="6"/>
        <v>A</v>
      </c>
    </row>
    <row r="95" spans="1:11" ht="16.5" x14ac:dyDescent="0.25">
      <c r="A95" s="25" t="s">
        <v>2943</v>
      </c>
      <c r="B95" s="26" t="s">
        <v>2944</v>
      </c>
      <c r="C95" s="25" t="s">
        <v>17</v>
      </c>
      <c r="D95" s="25" t="s">
        <v>3741</v>
      </c>
      <c r="E95" s="25" t="s">
        <v>76</v>
      </c>
      <c r="F95" s="27">
        <v>97.43</v>
      </c>
      <c r="G95" s="27">
        <v>1157.77</v>
      </c>
      <c r="H95" s="27">
        <f t="shared" si="4"/>
        <v>112801.53</v>
      </c>
      <c r="I95" s="28">
        <f t="shared" si="5"/>
        <v>0.27142119661663311</v>
      </c>
      <c r="J95" s="28">
        <f t="shared" si="7"/>
        <v>78.552821881574019</v>
      </c>
      <c r="K95" s="25" t="str">
        <f t="shared" si="6"/>
        <v>A</v>
      </c>
    </row>
    <row r="96" spans="1:11" ht="16.5" x14ac:dyDescent="0.25">
      <c r="A96" s="25" t="s">
        <v>528</v>
      </c>
      <c r="B96" s="26" t="s">
        <v>529</v>
      </c>
      <c r="C96" s="25" t="s">
        <v>17</v>
      </c>
      <c r="D96" s="25" t="s">
        <v>3741</v>
      </c>
      <c r="E96" s="25" t="s">
        <v>72</v>
      </c>
      <c r="F96" s="27">
        <v>9272.68</v>
      </c>
      <c r="G96" s="27">
        <v>12</v>
      </c>
      <c r="H96" s="27">
        <f t="shared" si="4"/>
        <v>111272.16</v>
      </c>
      <c r="I96" s="28">
        <f t="shared" si="5"/>
        <v>0.26774125153548411</v>
      </c>
      <c r="J96" s="28">
        <f t="shared" si="7"/>
        <v>78.820563133109502</v>
      </c>
      <c r="K96" s="25" t="str">
        <f t="shared" si="6"/>
        <v>A</v>
      </c>
    </row>
    <row r="97" spans="1:11" ht="16.5" x14ac:dyDescent="0.25">
      <c r="A97" s="25" t="s">
        <v>180</v>
      </c>
      <c r="B97" s="26" t="s">
        <v>181</v>
      </c>
      <c r="C97" s="25" t="s">
        <v>17</v>
      </c>
      <c r="D97" s="25" t="s">
        <v>3741</v>
      </c>
      <c r="E97" s="25" t="s">
        <v>178</v>
      </c>
      <c r="F97" s="27">
        <v>1766.7</v>
      </c>
      <c r="G97" s="27">
        <v>60.83</v>
      </c>
      <c r="H97" s="27">
        <f t="shared" si="4"/>
        <v>107468.36</v>
      </c>
      <c r="I97" s="28">
        <f t="shared" si="5"/>
        <v>0.25858861018664475</v>
      </c>
      <c r="J97" s="28">
        <f t="shared" si="7"/>
        <v>79.079151743296151</v>
      </c>
      <c r="K97" s="25" t="str">
        <f t="shared" si="6"/>
        <v>A</v>
      </c>
    </row>
    <row r="98" spans="1:11" ht="16.5" x14ac:dyDescent="0.25">
      <c r="A98" s="25" t="s">
        <v>789</v>
      </c>
      <c r="B98" s="26" t="s">
        <v>790</v>
      </c>
      <c r="C98" s="25" t="s">
        <v>17</v>
      </c>
      <c r="D98" s="25" t="s">
        <v>3741</v>
      </c>
      <c r="E98" s="25" t="s">
        <v>740</v>
      </c>
      <c r="F98" s="27">
        <v>10156.5</v>
      </c>
      <c r="G98" s="27">
        <v>10.48</v>
      </c>
      <c r="H98" s="27">
        <f t="shared" si="4"/>
        <v>106440.12</v>
      </c>
      <c r="I98" s="28">
        <f t="shared" si="5"/>
        <v>0.25611447591551306</v>
      </c>
      <c r="J98" s="28">
        <f t="shared" si="7"/>
        <v>79.335266219211661</v>
      </c>
      <c r="K98" s="25" t="str">
        <f t="shared" si="6"/>
        <v>A</v>
      </c>
    </row>
    <row r="99" spans="1:11" ht="16.5" x14ac:dyDescent="0.25">
      <c r="A99" s="25" t="s">
        <v>2576</v>
      </c>
      <c r="B99" s="26" t="s">
        <v>2577</v>
      </c>
      <c r="C99" s="25" t="s">
        <v>17</v>
      </c>
      <c r="D99" s="25" t="s">
        <v>3741</v>
      </c>
      <c r="E99" s="25" t="s">
        <v>72</v>
      </c>
      <c r="F99" s="27">
        <v>628.61</v>
      </c>
      <c r="G99" s="27">
        <v>168.53</v>
      </c>
      <c r="H99" s="27">
        <f t="shared" si="4"/>
        <v>105939.64</v>
      </c>
      <c r="I99" s="28">
        <f t="shared" si="5"/>
        <v>0.254910229124865</v>
      </c>
      <c r="J99" s="28">
        <f t="shared" si="7"/>
        <v>79.590176448336521</v>
      </c>
      <c r="K99" s="25" t="str">
        <f t="shared" si="6"/>
        <v>A</v>
      </c>
    </row>
    <row r="100" spans="1:11" ht="16.5" x14ac:dyDescent="0.25">
      <c r="A100" s="25" t="s">
        <v>1505</v>
      </c>
      <c r="B100" s="26" t="s">
        <v>1506</v>
      </c>
      <c r="C100" s="25" t="s">
        <v>17</v>
      </c>
      <c r="D100" s="25" t="s">
        <v>3741</v>
      </c>
      <c r="E100" s="25" t="s">
        <v>76</v>
      </c>
      <c r="F100" s="27">
        <v>17.73</v>
      </c>
      <c r="G100" s="27">
        <v>5763.44</v>
      </c>
      <c r="H100" s="27">
        <f t="shared" si="4"/>
        <v>102185.79</v>
      </c>
      <c r="I100" s="28">
        <f t="shared" si="5"/>
        <v>0.24587777664909316</v>
      </c>
      <c r="J100" s="28">
        <f t="shared" si="7"/>
        <v>79.836054224985617</v>
      </c>
      <c r="K100" s="25" t="str">
        <f t="shared" si="6"/>
        <v>A</v>
      </c>
    </row>
    <row r="101" spans="1:11" x14ac:dyDescent="0.25">
      <c r="A101" s="25" t="s">
        <v>1586</v>
      </c>
      <c r="B101" s="26" t="s">
        <v>1587</v>
      </c>
      <c r="C101" s="25" t="s">
        <v>8107</v>
      </c>
      <c r="D101" s="25" t="s">
        <v>3741</v>
      </c>
      <c r="E101" s="25" t="s">
        <v>72</v>
      </c>
      <c r="F101" s="27">
        <v>2889.77</v>
      </c>
      <c r="G101" s="27">
        <v>33.450000000000003</v>
      </c>
      <c r="H101" s="27">
        <f t="shared" si="4"/>
        <v>96662.81</v>
      </c>
      <c r="I101" s="28">
        <f t="shared" si="5"/>
        <v>0.23258847250144787</v>
      </c>
      <c r="J101" s="28">
        <f t="shared" si="7"/>
        <v>80.068642697487064</v>
      </c>
      <c r="K101" s="25" t="str">
        <f t="shared" si="6"/>
        <v>B</v>
      </c>
    </row>
    <row r="102" spans="1:11" ht="16.5" x14ac:dyDescent="0.25">
      <c r="A102" s="25" t="s">
        <v>1446</v>
      </c>
      <c r="B102" s="26" t="s">
        <v>1447</v>
      </c>
      <c r="C102" s="25" t="s">
        <v>17</v>
      </c>
      <c r="D102" s="25" t="s">
        <v>3741</v>
      </c>
      <c r="E102" s="25" t="s">
        <v>740</v>
      </c>
      <c r="F102" s="27">
        <v>7612.5</v>
      </c>
      <c r="G102" s="27">
        <v>12.61</v>
      </c>
      <c r="H102" s="27">
        <f t="shared" si="4"/>
        <v>95993.63</v>
      </c>
      <c r="I102" s="28">
        <f t="shared" si="5"/>
        <v>0.23097830252988885</v>
      </c>
      <c r="J102" s="28">
        <f t="shared" si="7"/>
        <v>80.299621000016955</v>
      </c>
      <c r="K102" s="25" t="str">
        <f t="shared" si="6"/>
        <v>B</v>
      </c>
    </row>
    <row r="103" spans="1:11" x14ac:dyDescent="0.25">
      <c r="A103" s="25" t="s">
        <v>835</v>
      </c>
      <c r="B103" s="26" t="s">
        <v>8112</v>
      </c>
      <c r="C103" s="25" t="s">
        <v>17</v>
      </c>
      <c r="D103" s="25" t="s">
        <v>3741</v>
      </c>
      <c r="E103" s="25" t="s">
        <v>72</v>
      </c>
      <c r="F103" s="27">
        <v>159.36000000000001</v>
      </c>
      <c r="G103" s="27">
        <v>600.83000000000004</v>
      </c>
      <c r="H103" s="27">
        <f t="shared" si="4"/>
        <v>95748.27</v>
      </c>
      <c r="I103" s="28">
        <f t="shared" si="5"/>
        <v>0.23038792131075242</v>
      </c>
      <c r="J103" s="28">
        <f t="shared" si="7"/>
        <v>80.530008921327706</v>
      </c>
      <c r="K103" s="25" t="str">
        <f t="shared" si="6"/>
        <v>B</v>
      </c>
    </row>
    <row r="104" spans="1:11" ht="24.75" x14ac:dyDescent="0.25">
      <c r="A104" s="25" t="s">
        <v>166</v>
      </c>
      <c r="B104" s="26" t="s">
        <v>167</v>
      </c>
      <c r="C104" s="25" t="s">
        <v>17</v>
      </c>
      <c r="D104" s="25" t="s">
        <v>3741</v>
      </c>
      <c r="E104" s="25" t="s">
        <v>76</v>
      </c>
      <c r="F104" s="27">
        <v>8681.98</v>
      </c>
      <c r="G104" s="27">
        <v>11</v>
      </c>
      <c r="H104" s="27">
        <f t="shared" si="4"/>
        <v>95501.78</v>
      </c>
      <c r="I104" s="28">
        <f t="shared" si="5"/>
        <v>0.2297948211040971</v>
      </c>
      <c r="J104" s="28">
        <f t="shared" si="7"/>
        <v>80.759803742431799</v>
      </c>
      <c r="K104" s="25" t="str">
        <f t="shared" si="6"/>
        <v>B</v>
      </c>
    </row>
    <row r="105" spans="1:11" ht="16.5" x14ac:dyDescent="0.25">
      <c r="A105" s="25" t="s">
        <v>268</v>
      </c>
      <c r="B105" s="26" t="s">
        <v>269</v>
      </c>
      <c r="C105" s="25" t="s">
        <v>17</v>
      </c>
      <c r="D105" s="25" t="s">
        <v>3741</v>
      </c>
      <c r="E105" s="25" t="s">
        <v>178</v>
      </c>
      <c r="F105" s="27">
        <v>9650.84</v>
      </c>
      <c r="G105" s="27">
        <v>9.61</v>
      </c>
      <c r="H105" s="27">
        <f t="shared" si="4"/>
        <v>92744.57</v>
      </c>
      <c r="I105" s="28">
        <f t="shared" si="5"/>
        <v>0.22316046749627505</v>
      </c>
      <c r="J105" s="28">
        <f t="shared" si="7"/>
        <v>80.98296420992807</v>
      </c>
      <c r="K105" s="25" t="str">
        <f t="shared" si="6"/>
        <v>B</v>
      </c>
    </row>
    <row r="106" spans="1:11" ht="16.5" x14ac:dyDescent="0.25">
      <c r="A106" s="25" t="s">
        <v>1473</v>
      </c>
      <c r="B106" s="26" t="s">
        <v>1474</v>
      </c>
      <c r="C106" s="25" t="s">
        <v>17</v>
      </c>
      <c r="D106" s="25" t="s">
        <v>3741</v>
      </c>
      <c r="E106" s="25" t="s">
        <v>72</v>
      </c>
      <c r="F106" s="27">
        <v>802.2</v>
      </c>
      <c r="G106" s="27">
        <v>111.61</v>
      </c>
      <c r="H106" s="27">
        <f t="shared" si="4"/>
        <v>89533.54</v>
      </c>
      <c r="I106" s="28">
        <f t="shared" si="5"/>
        <v>0.21543413962668045</v>
      </c>
      <c r="J106" s="28">
        <f t="shared" si="7"/>
        <v>81.198398349554751</v>
      </c>
      <c r="K106" s="25" t="str">
        <f t="shared" si="6"/>
        <v>B</v>
      </c>
    </row>
    <row r="107" spans="1:11" ht="16.5" x14ac:dyDescent="0.25">
      <c r="A107" s="25" t="s">
        <v>502</v>
      </c>
      <c r="B107" s="26" t="s">
        <v>503</v>
      </c>
      <c r="C107" s="25" t="s">
        <v>8107</v>
      </c>
      <c r="D107" s="25" t="s">
        <v>3741</v>
      </c>
      <c r="E107" s="25" t="s">
        <v>178</v>
      </c>
      <c r="F107" s="27">
        <v>232.74</v>
      </c>
      <c r="G107" s="27">
        <v>380.78</v>
      </c>
      <c r="H107" s="27">
        <f t="shared" si="4"/>
        <v>88622.74</v>
      </c>
      <c r="I107" s="28">
        <f t="shared" si="5"/>
        <v>0.21324258756281728</v>
      </c>
      <c r="J107" s="28">
        <f t="shared" si="7"/>
        <v>81.411640937117568</v>
      </c>
      <c r="K107" s="25" t="str">
        <f t="shared" si="6"/>
        <v>B</v>
      </c>
    </row>
    <row r="108" spans="1:11" ht="16.5" x14ac:dyDescent="0.25">
      <c r="A108" s="25" t="s">
        <v>2841</v>
      </c>
      <c r="B108" s="26" t="s">
        <v>8113</v>
      </c>
      <c r="C108" s="25" t="s">
        <v>8107</v>
      </c>
      <c r="D108" s="25" t="s">
        <v>3741</v>
      </c>
      <c r="E108" s="25" t="s">
        <v>61</v>
      </c>
      <c r="F108" s="27">
        <v>97</v>
      </c>
      <c r="G108" s="27">
        <v>901.52</v>
      </c>
      <c r="H108" s="27">
        <f t="shared" si="4"/>
        <v>87447.44</v>
      </c>
      <c r="I108" s="28">
        <f t="shared" si="5"/>
        <v>0.21041459992485234</v>
      </c>
      <c r="J108" s="28">
        <f t="shared" si="7"/>
        <v>81.622055537042414</v>
      </c>
      <c r="K108" s="25" t="str">
        <f t="shared" si="6"/>
        <v>B</v>
      </c>
    </row>
    <row r="109" spans="1:11" ht="16.5" x14ac:dyDescent="0.25">
      <c r="A109" s="25" t="s">
        <v>1526</v>
      </c>
      <c r="B109" s="26" t="s">
        <v>1527</v>
      </c>
      <c r="C109" s="25" t="s">
        <v>17</v>
      </c>
      <c r="D109" s="25" t="s">
        <v>3741</v>
      </c>
      <c r="E109" s="25" t="s">
        <v>740</v>
      </c>
      <c r="F109" s="27">
        <v>6562.1</v>
      </c>
      <c r="G109" s="27">
        <v>12.84</v>
      </c>
      <c r="H109" s="27">
        <f t="shared" si="4"/>
        <v>84257.36</v>
      </c>
      <c r="I109" s="28">
        <f t="shared" si="5"/>
        <v>0.20273868160262046</v>
      </c>
      <c r="J109" s="28">
        <f t="shared" si="7"/>
        <v>81.824794218645039</v>
      </c>
      <c r="K109" s="25" t="str">
        <f t="shared" si="6"/>
        <v>B</v>
      </c>
    </row>
    <row r="110" spans="1:11" x14ac:dyDescent="0.25">
      <c r="A110" s="25" t="s">
        <v>2037</v>
      </c>
      <c r="B110" s="26" t="s">
        <v>2038</v>
      </c>
      <c r="C110" s="25" t="s">
        <v>188</v>
      </c>
      <c r="D110" s="25" t="s">
        <v>3741</v>
      </c>
      <c r="E110" s="25" t="s">
        <v>2039</v>
      </c>
      <c r="F110" s="27">
        <v>469.24</v>
      </c>
      <c r="G110" s="27">
        <v>179.43</v>
      </c>
      <c r="H110" s="27">
        <f t="shared" si="4"/>
        <v>84195.73</v>
      </c>
      <c r="I110" s="28">
        <f t="shared" si="5"/>
        <v>0.20259038850457931</v>
      </c>
      <c r="J110" s="28">
        <f t="shared" si="7"/>
        <v>82.027384607149614</v>
      </c>
      <c r="K110" s="25" t="str">
        <f t="shared" si="6"/>
        <v>B</v>
      </c>
    </row>
    <row r="111" spans="1:11" ht="16.5" x14ac:dyDescent="0.25">
      <c r="A111" s="25" t="s">
        <v>1484</v>
      </c>
      <c r="B111" s="26" t="s">
        <v>1485</v>
      </c>
      <c r="C111" s="25" t="s">
        <v>17</v>
      </c>
      <c r="D111" s="25" t="s">
        <v>3741</v>
      </c>
      <c r="E111" s="25" t="s">
        <v>740</v>
      </c>
      <c r="F111" s="27">
        <v>8481.7000000000007</v>
      </c>
      <c r="G111" s="27">
        <v>9.89</v>
      </c>
      <c r="H111" s="27">
        <f t="shared" si="4"/>
        <v>83884.009999999995</v>
      </c>
      <c r="I111" s="28">
        <f t="shared" si="5"/>
        <v>0.2018403329387608</v>
      </c>
      <c r="J111" s="28">
        <f t="shared" si="7"/>
        <v>82.229224940088372</v>
      </c>
      <c r="K111" s="25" t="str">
        <f t="shared" si="6"/>
        <v>B</v>
      </c>
    </row>
    <row r="112" spans="1:11" ht="16.5" x14ac:dyDescent="0.25">
      <c r="A112" s="25" t="s">
        <v>647</v>
      </c>
      <c r="B112" s="26" t="s">
        <v>648</v>
      </c>
      <c r="C112" s="25" t="s">
        <v>17</v>
      </c>
      <c r="D112" s="25" t="s">
        <v>3741</v>
      </c>
      <c r="E112" s="25" t="s">
        <v>178</v>
      </c>
      <c r="F112" s="27">
        <v>1603.13</v>
      </c>
      <c r="G112" s="27">
        <v>51.21</v>
      </c>
      <c r="H112" s="27">
        <f t="shared" si="4"/>
        <v>82096.289999999994</v>
      </c>
      <c r="I112" s="28">
        <f t="shared" si="5"/>
        <v>0.19753875031292686</v>
      </c>
      <c r="J112" s="28">
        <f t="shared" si="7"/>
        <v>82.426763690401302</v>
      </c>
      <c r="K112" s="25" t="str">
        <f t="shared" si="6"/>
        <v>B</v>
      </c>
    </row>
    <row r="113" spans="1:11" ht="16.5" x14ac:dyDescent="0.25">
      <c r="A113" s="25" t="s">
        <v>496</v>
      </c>
      <c r="B113" s="26" t="s">
        <v>497</v>
      </c>
      <c r="C113" s="25" t="s">
        <v>17</v>
      </c>
      <c r="D113" s="25" t="s">
        <v>3741</v>
      </c>
      <c r="E113" s="25" t="s">
        <v>178</v>
      </c>
      <c r="F113" s="27">
        <v>932.53</v>
      </c>
      <c r="G113" s="27">
        <v>85.41</v>
      </c>
      <c r="H113" s="27">
        <f t="shared" si="4"/>
        <v>79647.39</v>
      </c>
      <c r="I113" s="28">
        <f t="shared" si="5"/>
        <v>0.19164624718469386</v>
      </c>
      <c r="J113" s="28">
        <f t="shared" si="7"/>
        <v>82.618409937585994</v>
      </c>
      <c r="K113" s="25" t="str">
        <f t="shared" si="6"/>
        <v>B</v>
      </c>
    </row>
    <row r="114" spans="1:11" x14ac:dyDescent="0.25">
      <c r="A114" s="25" t="s">
        <v>848</v>
      </c>
      <c r="B114" s="26" t="s">
        <v>849</v>
      </c>
      <c r="C114" s="25" t="s">
        <v>17</v>
      </c>
      <c r="D114" s="25" t="s">
        <v>3741</v>
      </c>
      <c r="E114" s="25" t="s">
        <v>178</v>
      </c>
      <c r="F114" s="27">
        <v>1118.17</v>
      </c>
      <c r="G114" s="27">
        <v>70.84</v>
      </c>
      <c r="H114" s="27">
        <f t="shared" si="4"/>
        <v>79211.16</v>
      </c>
      <c r="I114" s="28">
        <f t="shared" si="5"/>
        <v>0.19059659769323684</v>
      </c>
      <c r="J114" s="28">
        <f t="shared" si="7"/>
        <v>82.809006535279238</v>
      </c>
      <c r="K114" s="25" t="str">
        <f t="shared" si="6"/>
        <v>B</v>
      </c>
    </row>
    <row r="115" spans="1:11" ht="16.5" x14ac:dyDescent="0.25">
      <c r="A115" s="25" t="s">
        <v>115</v>
      </c>
      <c r="B115" s="26" t="s">
        <v>116</v>
      </c>
      <c r="C115" s="25" t="s">
        <v>8107</v>
      </c>
      <c r="D115" s="25" t="s">
        <v>3741</v>
      </c>
      <c r="E115" s="25" t="s">
        <v>72</v>
      </c>
      <c r="F115" s="27">
        <v>54</v>
      </c>
      <c r="G115" s="27">
        <v>1449.35</v>
      </c>
      <c r="H115" s="27">
        <f t="shared" si="4"/>
        <v>78264.899999999994</v>
      </c>
      <c r="I115" s="28">
        <f t="shared" si="5"/>
        <v>0.188319722357322</v>
      </c>
      <c r="J115" s="28">
        <f t="shared" si="7"/>
        <v>82.997326257636558</v>
      </c>
      <c r="K115" s="25" t="str">
        <f t="shared" si="6"/>
        <v>B</v>
      </c>
    </row>
    <row r="116" spans="1:11" ht="16.5" x14ac:dyDescent="0.25">
      <c r="A116" s="25" t="s">
        <v>115</v>
      </c>
      <c r="B116" s="26" t="s">
        <v>118</v>
      </c>
      <c r="C116" s="25" t="s">
        <v>8107</v>
      </c>
      <c r="D116" s="25" t="s">
        <v>3741</v>
      </c>
      <c r="E116" s="25" t="s">
        <v>72</v>
      </c>
      <c r="F116" s="27">
        <v>54</v>
      </c>
      <c r="G116" s="27">
        <v>1449.35</v>
      </c>
      <c r="H116" s="27">
        <f t="shared" si="4"/>
        <v>78264.899999999994</v>
      </c>
      <c r="I116" s="28">
        <f t="shared" si="5"/>
        <v>0.188319722357322</v>
      </c>
      <c r="J116" s="28">
        <f t="shared" si="7"/>
        <v>83.185645979993879</v>
      </c>
      <c r="K116" s="25" t="str">
        <f t="shared" si="6"/>
        <v>B</v>
      </c>
    </row>
    <row r="117" spans="1:11" ht="16.5" x14ac:dyDescent="0.25">
      <c r="A117" s="25" t="s">
        <v>1315</v>
      </c>
      <c r="B117" s="26" t="s">
        <v>1316</v>
      </c>
      <c r="C117" s="25" t="s">
        <v>17</v>
      </c>
      <c r="D117" s="25" t="s">
        <v>3741</v>
      </c>
      <c r="E117" s="25" t="s">
        <v>72</v>
      </c>
      <c r="F117" s="27">
        <v>490.48</v>
      </c>
      <c r="G117" s="27">
        <v>159.04</v>
      </c>
      <c r="H117" s="27">
        <f t="shared" si="4"/>
        <v>78005.94</v>
      </c>
      <c r="I117" s="28">
        <f t="shared" si="5"/>
        <v>0.18769661704061361</v>
      </c>
      <c r="J117" s="28">
        <f t="shared" si="7"/>
        <v>83.373342597034494</v>
      </c>
      <c r="K117" s="25" t="str">
        <f t="shared" si="6"/>
        <v>B</v>
      </c>
    </row>
    <row r="118" spans="1:11" ht="16.5" x14ac:dyDescent="0.25">
      <c r="A118" s="25" t="s">
        <v>183</v>
      </c>
      <c r="B118" s="26" t="s">
        <v>184</v>
      </c>
      <c r="C118" s="25" t="s">
        <v>17</v>
      </c>
      <c r="D118" s="25" t="s">
        <v>3741</v>
      </c>
      <c r="E118" s="25" t="s">
        <v>72</v>
      </c>
      <c r="F118" s="27">
        <v>464.44</v>
      </c>
      <c r="G118" s="27">
        <v>165.41</v>
      </c>
      <c r="H118" s="27">
        <f t="shared" si="4"/>
        <v>76823.02</v>
      </c>
      <c r="I118" s="28">
        <f t="shared" si="5"/>
        <v>0.18485029428327382</v>
      </c>
      <c r="J118" s="28">
        <f t="shared" si="7"/>
        <v>83.558192891317773</v>
      </c>
      <c r="K118" s="25" t="str">
        <f t="shared" si="6"/>
        <v>B</v>
      </c>
    </row>
    <row r="119" spans="1:11" ht="16.5" x14ac:dyDescent="0.25">
      <c r="A119" s="25" t="s">
        <v>2800</v>
      </c>
      <c r="B119" s="26" t="s">
        <v>2801</v>
      </c>
      <c r="C119" s="25" t="s">
        <v>17</v>
      </c>
      <c r="D119" s="25" t="s">
        <v>3741</v>
      </c>
      <c r="E119" s="25" t="s">
        <v>178</v>
      </c>
      <c r="F119" s="27">
        <v>1790.25</v>
      </c>
      <c r="G119" s="27">
        <v>42.23</v>
      </c>
      <c r="H119" s="27">
        <f t="shared" si="4"/>
        <v>75602.259999999995</v>
      </c>
      <c r="I119" s="28">
        <f t="shared" si="5"/>
        <v>0.18191292153680733</v>
      </c>
      <c r="J119" s="28">
        <f t="shared" si="7"/>
        <v>83.74010581285458</v>
      </c>
      <c r="K119" s="25" t="str">
        <f t="shared" si="6"/>
        <v>B</v>
      </c>
    </row>
    <row r="120" spans="1:11" ht="16.5" x14ac:dyDescent="0.25">
      <c r="A120" s="25" t="s">
        <v>210</v>
      </c>
      <c r="B120" s="26" t="s">
        <v>211</v>
      </c>
      <c r="C120" s="25" t="s">
        <v>17</v>
      </c>
      <c r="D120" s="25" t="s">
        <v>3741</v>
      </c>
      <c r="E120" s="25" t="s">
        <v>76</v>
      </c>
      <c r="F120" s="27">
        <v>1900.43</v>
      </c>
      <c r="G120" s="27">
        <v>39.53</v>
      </c>
      <c r="H120" s="27">
        <f t="shared" si="4"/>
        <v>75124</v>
      </c>
      <c r="I120" s="28">
        <f t="shared" si="5"/>
        <v>0.18076214014675107</v>
      </c>
      <c r="J120" s="28">
        <f t="shared" si="7"/>
        <v>83.920867953001334</v>
      </c>
      <c r="K120" s="25" t="str">
        <f t="shared" si="6"/>
        <v>B</v>
      </c>
    </row>
    <row r="121" spans="1:11" x14ac:dyDescent="0.25">
      <c r="A121" s="25" t="s">
        <v>536</v>
      </c>
      <c r="B121" s="26" t="s">
        <v>537</v>
      </c>
      <c r="C121" s="25" t="s">
        <v>17</v>
      </c>
      <c r="D121" s="25" t="s">
        <v>3741</v>
      </c>
      <c r="E121" s="25" t="s">
        <v>72</v>
      </c>
      <c r="F121" s="27">
        <v>12679.02</v>
      </c>
      <c r="G121" s="27">
        <v>5.84</v>
      </c>
      <c r="H121" s="27">
        <f t="shared" si="4"/>
        <v>74045.48</v>
      </c>
      <c r="I121" s="28">
        <f t="shared" si="5"/>
        <v>0.17816702296194897</v>
      </c>
      <c r="J121" s="28">
        <f t="shared" si="7"/>
        <v>84.099034975963278</v>
      </c>
      <c r="K121" s="25" t="str">
        <f t="shared" si="6"/>
        <v>B</v>
      </c>
    </row>
    <row r="122" spans="1:11" ht="16.5" x14ac:dyDescent="0.25">
      <c r="A122" s="25" t="s">
        <v>911</v>
      </c>
      <c r="B122" s="26" t="s">
        <v>912</v>
      </c>
      <c r="C122" s="25" t="s">
        <v>17</v>
      </c>
      <c r="D122" s="25" t="s">
        <v>3741</v>
      </c>
      <c r="E122" s="25" t="s">
        <v>61</v>
      </c>
      <c r="F122" s="27">
        <v>2004</v>
      </c>
      <c r="G122" s="27">
        <v>36.56</v>
      </c>
      <c r="H122" s="27">
        <f t="shared" si="4"/>
        <v>73266.240000000005</v>
      </c>
      <c r="I122" s="28">
        <f t="shared" si="5"/>
        <v>0.17629202841842156</v>
      </c>
      <c r="J122" s="28">
        <f t="shared" si="7"/>
        <v>84.275327004381694</v>
      </c>
      <c r="K122" s="25" t="str">
        <f t="shared" si="6"/>
        <v>B</v>
      </c>
    </row>
    <row r="123" spans="1:11" ht="16.5" x14ac:dyDescent="0.25">
      <c r="A123" s="25" t="s">
        <v>2848</v>
      </c>
      <c r="B123" s="26" t="s">
        <v>8114</v>
      </c>
      <c r="C123" s="25" t="s">
        <v>8107</v>
      </c>
      <c r="D123" s="25" t="s">
        <v>3741</v>
      </c>
      <c r="E123" s="25" t="s">
        <v>61</v>
      </c>
      <c r="F123" s="27">
        <v>2</v>
      </c>
      <c r="G123" s="27">
        <v>34096.1</v>
      </c>
      <c r="H123" s="27">
        <f t="shared" si="4"/>
        <v>68192.2</v>
      </c>
      <c r="I123" s="28">
        <f t="shared" si="5"/>
        <v>0.16408295635636122</v>
      </c>
      <c r="J123" s="28">
        <f t="shared" si="7"/>
        <v>84.439409960738061</v>
      </c>
      <c r="K123" s="25" t="str">
        <f t="shared" si="6"/>
        <v>B</v>
      </c>
    </row>
    <row r="124" spans="1:11" x14ac:dyDescent="0.25">
      <c r="A124" s="25" t="s">
        <v>590</v>
      </c>
      <c r="B124" s="26" t="s">
        <v>591</v>
      </c>
      <c r="C124" s="25" t="s">
        <v>17</v>
      </c>
      <c r="D124" s="25" t="s">
        <v>3741</v>
      </c>
      <c r="E124" s="25" t="s">
        <v>72</v>
      </c>
      <c r="F124" s="27">
        <v>9852.4699999999993</v>
      </c>
      <c r="G124" s="27">
        <v>6.84</v>
      </c>
      <c r="H124" s="27">
        <f t="shared" si="4"/>
        <v>67390.89</v>
      </c>
      <c r="I124" s="28">
        <f t="shared" si="5"/>
        <v>0.16215485733978868</v>
      </c>
      <c r="J124" s="28">
        <f t="shared" si="7"/>
        <v>84.601564818077847</v>
      </c>
      <c r="K124" s="25" t="str">
        <f t="shared" si="6"/>
        <v>B</v>
      </c>
    </row>
    <row r="125" spans="1:11" ht="24.75" x14ac:dyDescent="0.25">
      <c r="A125" s="25" t="s">
        <v>2659</v>
      </c>
      <c r="B125" s="26" t="s">
        <v>2660</v>
      </c>
      <c r="C125" s="25" t="s">
        <v>8107</v>
      </c>
      <c r="D125" s="25" t="s">
        <v>3741</v>
      </c>
      <c r="E125" s="25" t="s">
        <v>61</v>
      </c>
      <c r="F125" s="27">
        <v>24</v>
      </c>
      <c r="G125" s="27">
        <v>2799.57</v>
      </c>
      <c r="H125" s="27">
        <f t="shared" si="4"/>
        <v>67189.679999999993</v>
      </c>
      <c r="I125" s="28">
        <f t="shared" si="5"/>
        <v>0.16167070912857884</v>
      </c>
      <c r="J125" s="28">
        <f t="shared" si="7"/>
        <v>84.763235527206419</v>
      </c>
      <c r="K125" s="25" t="str">
        <f t="shared" si="6"/>
        <v>B</v>
      </c>
    </row>
    <row r="126" spans="1:11" ht="16.5" x14ac:dyDescent="0.25">
      <c r="A126" s="25" t="s">
        <v>715</v>
      </c>
      <c r="B126" s="26" t="s">
        <v>716</v>
      </c>
      <c r="C126" s="25" t="s">
        <v>17</v>
      </c>
      <c r="D126" s="25" t="s">
        <v>3741</v>
      </c>
      <c r="E126" s="25" t="s">
        <v>76</v>
      </c>
      <c r="F126" s="27">
        <v>442.31</v>
      </c>
      <c r="G126" s="27">
        <v>148.18</v>
      </c>
      <c r="H126" s="27">
        <f t="shared" si="4"/>
        <v>65541.5</v>
      </c>
      <c r="I126" s="28">
        <f t="shared" si="5"/>
        <v>0.15770488536856778</v>
      </c>
      <c r="J126" s="28">
        <f t="shared" si="7"/>
        <v>84.920940412574993</v>
      </c>
      <c r="K126" s="25" t="str">
        <f t="shared" si="6"/>
        <v>B</v>
      </c>
    </row>
    <row r="127" spans="1:11" ht="33" x14ac:dyDescent="0.25">
      <c r="A127" s="25" t="s">
        <v>284</v>
      </c>
      <c r="B127" s="26" t="s">
        <v>285</v>
      </c>
      <c r="C127" s="25" t="s">
        <v>8107</v>
      </c>
      <c r="D127" s="25" t="s">
        <v>3741</v>
      </c>
      <c r="E127" s="25" t="s">
        <v>286</v>
      </c>
      <c r="F127" s="27">
        <v>7</v>
      </c>
      <c r="G127" s="27">
        <v>9303.25</v>
      </c>
      <c r="H127" s="27">
        <f t="shared" si="4"/>
        <v>65122.75</v>
      </c>
      <c r="I127" s="28">
        <f t="shared" si="5"/>
        <v>0.15669729596722531</v>
      </c>
      <c r="J127" s="28">
        <f t="shared" si="7"/>
        <v>85.077637708542213</v>
      </c>
      <c r="K127" s="25" t="str">
        <f t="shared" si="6"/>
        <v>B</v>
      </c>
    </row>
    <row r="128" spans="1:11" ht="16.5" x14ac:dyDescent="0.25">
      <c r="A128" s="25" t="s">
        <v>843</v>
      </c>
      <c r="B128" s="26" t="s">
        <v>844</v>
      </c>
      <c r="C128" s="25" t="s">
        <v>8107</v>
      </c>
      <c r="D128" s="25" t="s">
        <v>3741</v>
      </c>
      <c r="E128" s="25" t="s">
        <v>72</v>
      </c>
      <c r="F128" s="27">
        <v>73.959999999999994</v>
      </c>
      <c r="G128" s="27">
        <v>877.4</v>
      </c>
      <c r="H128" s="27">
        <f t="shared" si="4"/>
        <v>64892.5</v>
      </c>
      <c r="I128" s="28">
        <f t="shared" si="5"/>
        <v>0.15614327218296475</v>
      </c>
      <c r="J128" s="28">
        <f t="shared" si="7"/>
        <v>85.233780980725172</v>
      </c>
      <c r="K128" s="25" t="str">
        <f t="shared" si="6"/>
        <v>B</v>
      </c>
    </row>
    <row r="129" spans="1:11" ht="16.5" x14ac:dyDescent="0.25">
      <c r="A129" s="25" t="s">
        <v>2563</v>
      </c>
      <c r="B129" s="26" t="s">
        <v>2564</v>
      </c>
      <c r="C129" s="25" t="s">
        <v>8107</v>
      </c>
      <c r="D129" s="25" t="s">
        <v>3741</v>
      </c>
      <c r="E129" s="25" t="s">
        <v>61</v>
      </c>
      <c r="F129" s="27">
        <v>12</v>
      </c>
      <c r="G129" s="27">
        <v>5370.43</v>
      </c>
      <c r="H129" s="27">
        <f t="shared" si="4"/>
        <v>64445.16</v>
      </c>
      <c r="I129" s="28">
        <f t="shared" si="5"/>
        <v>0.15506688999121185</v>
      </c>
      <c r="J129" s="28">
        <f t="shared" si="7"/>
        <v>85.38884787071639</v>
      </c>
      <c r="K129" s="25" t="str">
        <f t="shared" si="6"/>
        <v>B</v>
      </c>
    </row>
    <row r="130" spans="1:11" ht="16.5" x14ac:dyDescent="0.25">
      <c r="A130" s="25" t="s">
        <v>2946</v>
      </c>
      <c r="B130" s="26" t="s">
        <v>2947</v>
      </c>
      <c r="C130" s="25" t="s">
        <v>17</v>
      </c>
      <c r="D130" s="25" t="s">
        <v>3741</v>
      </c>
      <c r="E130" s="25" t="s">
        <v>76</v>
      </c>
      <c r="F130" s="27">
        <v>211.17</v>
      </c>
      <c r="G130" s="27">
        <v>304.43</v>
      </c>
      <c r="H130" s="27">
        <f t="shared" si="4"/>
        <v>64286.48</v>
      </c>
      <c r="I130" s="28">
        <f t="shared" si="5"/>
        <v>0.15468507677042373</v>
      </c>
      <c r="J130" s="28">
        <f t="shared" si="7"/>
        <v>85.54353294748681</v>
      </c>
      <c r="K130" s="25" t="str">
        <f t="shared" si="6"/>
        <v>B</v>
      </c>
    </row>
    <row r="131" spans="1:11" ht="16.5" x14ac:dyDescent="0.25">
      <c r="A131" s="25" t="s">
        <v>2906</v>
      </c>
      <c r="B131" s="26" t="s">
        <v>2907</v>
      </c>
      <c r="C131" s="25" t="s">
        <v>17</v>
      </c>
      <c r="D131" s="25" t="s">
        <v>3741</v>
      </c>
      <c r="E131" s="25" t="s">
        <v>178</v>
      </c>
      <c r="F131" s="27">
        <v>1029.9100000000001</v>
      </c>
      <c r="G131" s="27">
        <v>61.74</v>
      </c>
      <c r="H131" s="27">
        <f t="shared" si="4"/>
        <v>63586.64</v>
      </c>
      <c r="I131" s="28">
        <f t="shared" si="5"/>
        <v>0.15300113320830905</v>
      </c>
      <c r="J131" s="28">
        <f t="shared" si="7"/>
        <v>85.696534080695116</v>
      </c>
      <c r="K131" s="25" t="str">
        <f t="shared" si="6"/>
        <v>B</v>
      </c>
    </row>
    <row r="132" spans="1:11" ht="16.5" x14ac:dyDescent="0.25">
      <c r="A132" s="25" t="s">
        <v>1311</v>
      </c>
      <c r="B132" s="26" t="s">
        <v>1312</v>
      </c>
      <c r="C132" s="25" t="s">
        <v>17</v>
      </c>
      <c r="D132" s="25" t="s">
        <v>3741</v>
      </c>
      <c r="E132" s="25" t="s">
        <v>178</v>
      </c>
      <c r="F132" s="27">
        <v>806.54</v>
      </c>
      <c r="G132" s="27">
        <v>78.489999999999995</v>
      </c>
      <c r="H132" s="27">
        <f t="shared" ref="H132:H195" si="8">ROUND(F132*G132,2)</f>
        <v>63305.32</v>
      </c>
      <c r="I132" s="28">
        <f t="shared" ref="I132:I195" si="9">H132/VALOR_TOTAL*100</f>
        <v>0.15232422562529849</v>
      </c>
      <c r="J132" s="28">
        <f t="shared" si="7"/>
        <v>85.848858306320409</v>
      </c>
      <c r="K132" s="25" t="str">
        <f t="shared" ref="K132:K195" si="10">IF(J132&lt;=80,"A",IF(J132&lt;=95,"B","C"))</f>
        <v>B</v>
      </c>
    </row>
    <row r="133" spans="1:11" ht="16.5" x14ac:dyDescent="0.25">
      <c r="A133" s="25" t="s">
        <v>2823</v>
      </c>
      <c r="B133" s="26" t="s">
        <v>6238</v>
      </c>
      <c r="C133" s="25" t="s">
        <v>8107</v>
      </c>
      <c r="D133" s="25" t="s">
        <v>3887</v>
      </c>
      <c r="E133" s="25" t="s">
        <v>61</v>
      </c>
      <c r="F133" s="27">
        <v>4</v>
      </c>
      <c r="G133" s="27">
        <v>15488.78</v>
      </c>
      <c r="H133" s="27">
        <f t="shared" si="8"/>
        <v>61955.12</v>
      </c>
      <c r="I133" s="28">
        <f t="shared" si="9"/>
        <v>0.14907539646782361</v>
      </c>
      <c r="J133" s="28">
        <f t="shared" ref="J133:J196" si="11">I133+J132</f>
        <v>85.997933702788231</v>
      </c>
      <c r="K133" s="25" t="str">
        <f t="shared" si="10"/>
        <v>B</v>
      </c>
    </row>
    <row r="134" spans="1:11" ht="16.5" x14ac:dyDescent="0.25">
      <c r="A134" s="25" t="s">
        <v>623</v>
      </c>
      <c r="B134" s="26" t="s">
        <v>624</v>
      </c>
      <c r="C134" s="25" t="s">
        <v>17</v>
      </c>
      <c r="D134" s="25" t="s">
        <v>3741</v>
      </c>
      <c r="E134" s="25" t="s">
        <v>72</v>
      </c>
      <c r="F134" s="27">
        <v>220.45</v>
      </c>
      <c r="G134" s="27">
        <v>277.02999999999997</v>
      </c>
      <c r="H134" s="27">
        <f t="shared" si="8"/>
        <v>61071.26</v>
      </c>
      <c r="I134" s="28">
        <f t="shared" si="9"/>
        <v>0.14694866699135661</v>
      </c>
      <c r="J134" s="28">
        <f t="shared" si="11"/>
        <v>86.144882369779594</v>
      </c>
      <c r="K134" s="25" t="str">
        <f t="shared" si="10"/>
        <v>B</v>
      </c>
    </row>
    <row r="135" spans="1:11" x14ac:dyDescent="0.25">
      <c r="A135" s="25" t="s">
        <v>1516</v>
      </c>
      <c r="B135" s="26" t="s">
        <v>1517</v>
      </c>
      <c r="C135" s="25" t="s">
        <v>17</v>
      </c>
      <c r="D135" s="25" t="s">
        <v>3741</v>
      </c>
      <c r="E135" s="25" t="s">
        <v>76</v>
      </c>
      <c r="F135" s="27">
        <v>56.23</v>
      </c>
      <c r="G135" s="27">
        <v>1080.4000000000001</v>
      </c>
      <c r="H135" s="27">
        <f t="shared" si="8"/>
        <v>60750.89</v>
      </c>
      <c r="I135" s="28">
        <f t="shared" si="9"/>
        <v>0.14617779793700894</v>
      </c>
      <c r="J135" s="28">
        <f t="shared" si="11"/>
        <v>86.291060167716608</v>
      </c>
      <c r="K135" s="25" t="str">
        <f t="shared" si="10"/>
        <v>B</v>
      </c>
    </row>
    <row r="136" spans="1:11" x14ac:dyDescent="0.25">
      <c r="A136" s="25" t="s">
        <v>549</v>
      </c>
      <c r="B136" s="26" t="s">
        <v>550</v>
      </c>
      <c r="C136" s="25" t="s">
        <v>188</v>
      </c>
      <c r="D136" s="25" t="s">
        <v>3741</v>
      </c>
      <c r="E136" s="25" t="s">
        <v>465</v>
      </c>
      <c r="F136" s="27">
        <v>228.5</v>
      </c>
      <c r="G136" s="27">
        <v>256.83</v>
      </c>
      <c r="H136" s="27">
        <f t="shared" si="8"/>
        <v>58685.66</v>
      </c>
      <c r="I136" s="28">
        <f t="shared" si="9"/>
        <v>0.14120847528785188</v>
      </c>
      <c r="J136" s="28">
        <f t="shared" si="11"/>
        <v>86.432268643004463</v>
      </c>
      <c r="K136" s="25" t="str">
        <f t="shared" si="10"/>
        <v>B</v>
      </c>
    </row>
    <row r="137" spans="1:11" ht="16.5" x14ac:dyDescent="0.25">
      <c r="A137" s="25" t="s">
        <v>150</v>
      </c>
      <c r="B137" s="26" t="s">
        <v>151</v>
      </c>
      <c r="C137" s="25" t="s">
        <v>17</v>
      </c>
      <c r="D137" s="25" t="s">
        <v>3741</v>
      </c>
      <c r="E137" s="25" t="s">
        <v>61</v>
      </c>
      <c r="F137" s="27">
        <v>3</v>
      </c>
      <c r="G137" s="27">
        <v>19279.96</v>
      </c>
      <c r="H137" s="27">
        <f t="shared" si="8"/>
        <v>57839.88</v>
      </c>
      <c r="I137" s="28">
        <f t="shared" si="9"/>
        <v>0.13917337328458634</v>
      </c>
      <c r="J137" s="28">
        <f t="shared" si="11"/>
        <v>86.571442016289055</v>
      </c>
      <c r="K137" s="25" t="str">
        <f t="shared" si="10"/>
        <v>B</v>
      </c>
    </row>
    <row r="138" spans="1:11" ht="16.5" x14ac:dyDescent="0.25">
      <c r="A138" s="25" t="s">
        <v>176</v>
      </c>
      <c r="B138" s="26" t="s">
        <v>177</v>
      </c>
      <c r="C138" s="25" t="s">
        <v>17</v>
      </c>
      <c r="D138" s="25" t="s">
        <v>3741</v>
      </c>
      <c r="E138" s="25" t="s">
        <v>178</v>
      </c>
      <c r="F138" s="27">
        <v>286.64999999999998</v>
      </c>
      <c r="G138" s="27">
        <v>201.63</v>
      </c>
      <c r="H138" s="27">
        <f t="shared" si="8"/>
        <v>57797.24</v>
      </c>
      <c r="I138" s="28">
        <f t="shared" si="9"/>
        <v>0.13907077361396369</v>
      </c>
      <c r="J138" s="28">
        <f t="shared" si="11"/>
        <v>86.710512789903021</v>
      </c>
      <c r="K138" s="25" t="str">
        <f t="shared" si="10"/>
        <v>B</v>
      </c>
    </row>
    <row r="139" spans="1:11" ht="16.5" x14ac:dyDescent="0.25">
      <c r="A139" s="25" t="s">
        <v>1260</v>
      </c>
      <c r="B139" s="26" t="s">
        <v>1261</v>
      </c>
      <c r="C139" s="25" t="s">
        <v>17</v>
      </c>
      <c r="D139" s="25" t="s">
        <v>3741</v>
      </c>
      <c r="E139" s="25" t="s">
        <v>72</v>
      </c>
      <c r="F139" s="27">
        <v>1599.72</v>
      </c>
      <c r="G139" s="27">
        <v>35.270000000000003</v>
      </c>
      <c r="H139" s="27">
        <f t="shared" si="8"/>
        <v>56422.12</v>
      </c>
      <c r="I139" s="28">
        <f t="shared" si="9"/>
        <v>0.13576198236005546</v>
      </c>
      <c r="J139" s="28">
        <f t="shared" si="11"/>
        <v>86.846274772263072</v>
      </c>
      <c r="K139" s="25" t="str">
        <f t="shared" si="10"/>
        <v>B</v>
      </c>
    </row>
    <row r="140" spans="1:11" ht="16.5" x14ac:dyDescent="0.25">
      <c r="A140" s="25" t="s">
        <v>650</v>
      </c>
      <c r="B140" s="26" t="s">
        <v>651</v>
      </c>
      <c r="C140" s="25" t="s">
        <v>17</v>
      </c>
      <c r="D140" s="25" t="s">
        <v>3741</v>
      </c>
      <c r="E140" s="25" t="s">
        <v>178</v>
      </c>
      <c r="F140" s="27">
        <v>1178.5899999999999</v>
      </c>
      <c r="G140" s="27">
        <v>47.74</v>
      </c>
      <c r="H140" s="27">
        <f t="shared" si="8"/>
        <v>56265.89</v>
      </c>
      <c r="I140" s="28">
        <f t="shared" si="9"/>
        <v>0.13538606428919758</v>
      </c>
      <c r="J140" s="28">
        <f t="shared" si="11"/>
        <v>86.981660836552265</v>
      </c>
      <c r="K140" s="25" t="str">
        <f t="shared" si="10"/>
        <v>B</v>
      </c>
    </row>
    <row r="141" spans="1:11" x14ac:dyDescent="0.25">
      <c r="A141" s="25" t="s">
        <v>552</v>
      </c>
      <c r="B141" s="26" t="s">
        <v>553</v>
      </c>
      <c r="C141" s="25" t="s">
        <v>188</v>
      </c>
      <c r="D141" s="25" t="s">
        <v>3741</v>
      </c>
      <c r="E141" s="25" t="s">
        <v>465</v>
      </c>
      <c r="F141" s="27">
        <v>100.22</v>
      </c>
      <c r="G141" s="27">
        <v>559.22</v>
      </c>
      <c r="H141" s="27">
        <f t="shared" si="8"/>
        <v>56045.03</v>
      </c>
      <c r="I141" s="28">
        <f t="shared" si="9"/>
        <v>0.13485463456936359</v>
      </c>
      <c r="J141" s="28">
        <f t="shared" si="11"/>
        <v>87.11651547112163</v>
      </c>
      <c r="K141" s="25" t="str">
        <f t="shared" si="10"/>
        <v>B</v>
      </c>
    </row>
    <row r="142" spans="1:11" ht="16.5" x14ac:dyDescent="0.25">
      <c r="A142" s="25" t="s">
        <v>1565</v>
      </c>
      <c r="B142" s="26" t="s">
        <v>1566</v>
      </c>
      <c r="C142" s="25" t="s">
        <v>17</v>
      </c>
      <c r="D142" s="25" t="s">
        <v>3741</v>
      </c>
      <c r="E142" s="25" t="s">
        <v>72</v>
      </c>
      <c r="F142" s="27">
        <v>430.21</v>
      </c>
      <c r="G142" s="27">
        <v>130.22</v>
      </c>
      <c r="H142" s="27">
        <f t="shared" si="8"/>
        <v>56021.95</v>
      </c>
      <c r="I142" s="28">
        <f t="shared" si="9"/>
        <v>0.13479909985083705</v>
      </c>
      <c r="J142" s="28">
        <f t="shared" si="11"/>
        <v>87.251314570972468</v>
      </c>
      <c r="K142" s="25" t="str">
        <f t="shared" si="10"/>
        <v>B</v>
      </c>
    </row>
    <row r="143" spans="1:11" ht="16.5" x14ac:dyDescent="0.25">
      <c r="A143" s="25" t="s">
        <v>3195</v>
      </c>
      <c r="B143" s="26" t="s">
        <v>3196</v>
      </c>
      <c r="C143" s="25" t="s">
        <v>17</v>
      </c>
      <c r="D143" s="25" t="s">
        <v>3741</v>
      </c>
      <c r="E143" s="25" t="s">
        <v>178</v>
      </c>
      <c r="F143" s="27">
        <v>423</v>
      </c>
      <c r="G143" s="27">
        <v>131.63</v>
      </c>
      <c r="H143" s="27">
        <f t="shared" si="8"/>
        <v>55679.49</v>
      </c>
      <c r="I143" s="28">
        <f t="shared" si="9"/>
        <v>0.13397507819977139</v>
      </c>
      <c r="J143" s="28">
        <f t="shared" si="11"/>
        <v>87.385289649172236</v>
      </c>
      <c r="K143" s="25" t="str">
        <f t="shared" si="10"/>
        <v>B</v>
      </c>
    </row>
    <row r="144" spans="1:11" ht="16.5" x14ac:dyDescent="0.25">
      <c r="A144" s="25" t="s">
        <v>747</v>
      </c>
      <c r="B144" s="26" t="s">
        <v>748</v>
      </c>
      <c r="C144" s="25" t="s">
        <v>17</v>
      </c>
      <c r="D144" s="25" t="s">
        <v>3741</v>
      </c>
      <c r="E144" s="25" t="s">
        <v>72</v>
      </c>
      <c r="F144" s="27">
        <v>569.19000000000005</v>
      </c>
      <c r="G144" s="27">
        <v>96.78</v>
      </c>
      <c r="H144" s="27">
        <f t="shared" si="8"/>
        <v>55086.21</v>
      </c>
      <c r="I144" s="28">
        <f t="shared" si="9"/>
        <v>0.13254753756686757</v>
      </c>
      <c r="J144" s="28">
        <f t="shared" si="11"/>
        <v>87.517837186739101</v>
      </c>
      <c r="K144" s="25" t="str">
        <f t="shared" si="10"/>
        <v>B</v>
      </c>
    </row>
    <row r="145" spans="1:11" ht="16.5" x14ac:dyDescent="0.25">
      <c r="A145" s="25" t="s">
        <v>902</v>
      </c>
      <c r="B145" s="26" t="s">
        <v>903</v>
      </c>
      <c r="C145" s="25" t="s">
        <v>17</v>
      </c>
      <c r="D145" s="25" t="s">
        <v>3741</v>
      </c>
      <c r="E145" s="25" t="s">
        <v>61</v>
      </c>
      <c r="F145" s="27">
        <v>4783</v>
      </c>
      <c r="G145" s="27">
        <v>11.4</v>
      </c>
      <c r="H145" s="27">
        <f t="shared" si="8"/>
        <v>54526.2</v>
      </c>
      <c r="I145" s="28">
        <f t="shared" si="9"/>
        <v>0.13120005066383286</v>
      </c>
      <c r="J145" s="28">
        <f t="shared" si="11"/>
        <v>87.649037237402936</v>
      </c>
      <c r="K145" s="25" t="str">
        <f t="shared" si="10"/>
        <v>B</v>
      </c>
    </row>
    <row r="146" spans="1:11" ht="16.5" x14ac:dyDescent="0.25">
      <c r="A146" s="25" t="s">
        <v>2838</v>
      </c>
      <c r="B146" s="26" t="s">
        <v>8115</v>
      </c>
      <c r="C146" s="25" t="s">
        <v>8107</v>
      </c>
      <c r="D146" s="25" t="s">
        <v>3741</v>
      </c>
      <c r="E146" s="25" t="s">
        <v>61</v>
      </c>
      <c r="F146" s="27">
        <v>71</v>
      </c>
      <c r="G146" s="27">
        <v>761.56</v>
      </c>
      <c r="H146" s="27">
        <f t="shared" si="8"/>
        <v>54070.76</v>
      </c>
      <c r="I146" s="28">
        <f t="shared" si="9"/>
        <v>0.13010417838455543</v>
      </c>
      <c r="J146" s="28">
        <f t="shared" si="11"/>
        <v>87.779141415787493</v>
      </c>
      <c r="K146" s="25" t="str">
        <f t="shared" si="10"/>
        <v>B</v>
      </c>
    </row>
    <row r="147" spans="1:11" x14ac:dyDescent="0.25">
      <c r="A147" s="25" t="s">
        <v>2932</v>
      </c>
      <c r="B147" s="26" t="s">
        <v>2933</v>
      </c>
      <c r="C147" s="25" t="s">
        <v>8107</v>
      </c>
      <c r="D147" s="25" t="s">
        <v>3741</v>
      </c>
      <c r="E147" s="25" t="s">
        <v>61</v>
      </c>
      <c r="F147" s="27">
        <v>168</v>
      </c>
      <c r="G147" s="27">
        <v>321.49</v>
      </c>
      <c r="H147" s="27">
        <f t="shared" si="8"/>
        <v>54010.32</v>
      </c>
      <c r="I147" s="28">
        <f t="shared" si="9"/>
        <v>0.1299587486450518</v>
      </c>
      <c r="J147" s="28">
        <f t="shared" si="11"/>
        <v>87.909100164432544</v>
      </c>
      <c r="K147" s="25" t="str">
        <f t="shared" si="10"/>
        <v>B</v>
      </c>
    </row>
    <row r="148" spans="1:11" ht="24.75" x14ac:dyDescent="0.25">
      <c r="A148" s="25" t="s">
        <v>207</v>
      </c>
      <c r="B148" s="26" t="s">
        <v>208</v>
      </c>
      <c r="C148" s="25" t="s">
        <v>17</v>
      </c>
      <c r="D148" s="25" t="s">
        <v>3741</v>
      </c>
      <c r="E148" s="25" t="s">
        <v>76</v>
      </c>
      <c r="F148" s="27">
        <v>2003.02</v>
      </c>
      <c r="G148" s="27">
        <v>26.96</v>
      </c>
      <c r="H148" s="27">
        <f t="shared" si="8"/>
        <v>54001.42</v>
      </c>
      <c r="I148" s="28">
        <f t="shared" si="9"/>
        <v>0.12993733361061136</v>
      </c>
      <c r="J148" s="28">
        <f t="shared" si="11"/>
        <v>88.039037498043157</v>
      </c>
      <c r="K148" s="25" t="str">
        <f t="shared" si="10"/>
        <v>B</v>
      </c>
    </row>
    <row r="149" spans="1:11" ht="16.5" x14ac:dyDescent="0.25">
      <c r="A149" s="25" t="s">
        <v>862</v>
      </c>
      <c r="B149" s="26" t="s">
        <v>863</v>
      </c>
      <c r="C149" s="25" t="s">
        <v>8107</v>
      </c>
      <c r="D149" s="25" t="s">
        <v>3741</v>
      </c>
      <c r="E149" s="25" t="s">
        <v>740</v>
      </c>
      <c r="F149" s="27">
        <v>2813.21</v>
      </c>
      <c r="G149" s="27">
        <v>19.18</v>
      </c>
      <c r="H149" s="27">
        <f t="shared" si="8"/>
        <v>53957.37</v>
      </c>
      <c r="I149" s="28">
        <f t="shared" si="9"/>
        <v>0.12983134122104925</v>
      </c>
      <c r="J149" s="28">
        <f t="shared" si="11"/>
        <v>88.168868839264206</v>
      </c>
      <c r="K149" s="25" t="str">
        <f t="shared" si="10"/>
        <v>B</v>
      </c>
    </row>
    <row r="150" spans="1:11" ht="16.5" x14ac:dyDescent="0.25">
      <c r="A150" s="25" t="s">
        <v>63</v>
      </c>
      <c r="B150" s="26" t="s">
        <v>64</v>
      </c>
      <c r="C150" s="25" t="s">
        <v>8107</v>
      </c>
      <c r="D150" s="25" t="s">
        <v>3741</v>
      </c>
      <c r="E150" s="25" t="s">
        <v>61</v>
      </c>
      <c r="F150" s="27">
        <v>1</v>
      </c>
      <c r="G150" s="27">
        <v>52852.44</v>
      </c>
      <c r="H150" s="27">
        <f t="shared" si="8"/>
        <v>52852.44</v>
      </c>
      <c r="I150" s="28">
        <f t="shared" si="9"/>
        <v>0.12717267672618277</v>
      </c>
      <c r="J150" s="28">
        <f t="shared" si="11"/>
        <v>88.296041515990396</v>
      </c>
      <c r="K150" s="25" t="str">
        <f t="shared" si="10"/>
        <v>B</v>
      </c>
    </row>
    <row r="151" spans="1:11" x14ac:dyDescent="0.25">
      <c r="A151" s="25" t="s">
        <v>1746</v>
      </c>
      <c r="B151" s="26" t="s">
        <v>1747</v>
      </c>
      <c r="C151" s="25" t="s">
        <v>188</v>
      </c>
      <c r="D151" s="25" t="s">
        <v>3741</v>
      </c>
      <c r="E151" s="25" t="s">
        <v>465</v>
      </c>
      <c r="F151" s="27">
        <v>1412.44</v>
      </c>
      <c r="G151" s="27">
        <v>37.06</v>
      </c>
      <c r="H151" s="27">
        <f t="shared" si="8"/>
        <v>52345.03</v>
      </c>
      <c r="I151" s="28">
        <f t="shared" si="9"/>
        <v>0.12595175508287484</v>
      </c>
      <c r="J151" s="28">
        <f t="shared" si="11"/>
        <v>88.421993271073276</v>
      </c>
      <c r="K151" s="25" t="str">
        <f t="shared" si="10"/>
        <v>B</v>
      </c>
    </row>
    <row r="152" spans="1:11" ht="16.5" x14ac:dyDescent="0.25">
      <c r="A152" s="25" t="s">
        <v>3069</v>
      </c>
      <c r="B152" s="26" t="s">
        <v>3070</v>
      </c>
      <c r="C152" s="25" t="s">
        <v>8107</v>
      </c>
      <c r="D152" s="25" t="s">
        <v>3741</v>
      </c>
      <c r="E152" s="25" t="s">
        <v>61</v>
      </c>
      <c r="F152" s="27">
        <v>238</v>
      </c>
      <c r="G152" s="27">
        <v>218.05</v>
      </c>
      <c r="H152" s="27">
        <f t="shared" si="8"/>
        <v>51895.9</v>
      </c>
      <c r="I152" s="28">
        <f t="shared" si="9"/>
        <v>0.12487106582239738</v>
      </c>
      <c r="J152" s="28">
        <f t="shared" si="11"/>
        <v>88.54686433689568</v>
      </c>
      <c r="K152" s="25" t="str">
        <f t="shared" si="10"/>
        <v>B</v>
      </c>
    </row>
    <row r="153" spans="1:11" x14ac:dyDescent="0.25">
      <c r="A153" s="25" t="s">
        <v>2808</v>
      </c>
      <c r="B153" s="26" t="s">
        <v>2809</v>
      </c>
      <c r="C153" s="25" t="s">
        <v>188</v>
      </c>
      <c r="D153" s="25" t="s">
        <v>3741</v>
      </c>
      <c r="E153" s="25" t="s">
        <v>465</v>
      </c>
      <c r="F153" s="27">
        <v>925</v>
      </c>
      <c r="G153" s="27">
        <v>55.37</v>
      </c>
      <c r="H153" s="27">
        <f t="shared" si="8"/>
        <v>51217.25</v>
      </c>
      <c r="I153" s="28">
        <f t="shared" si="9"/>
        <v>0.12323810929172017</v>
      </c>
      <c r="J153" s="28">
        <f t="shared" si="11"/>
        <v>88.6701024461874</v>
      </c>
      <c r="K153" s="25" t="str">
        <f t="shared" si="10"/>
        <v>B</v>
      </c>
    </row>
    <row r="154" spans="1:11" ht="16.5" x14ac:dyDescent="0.25">
      <c r="A154" s="25" t="s">
        <v>1203</v>
      </c>
      <c r="B154" s="26" t="s">
        <v>1204</v>
      </c>
      <c r="C154" s="25" t="s">
        <v>17</v>
      </c>
      <c r="D154" s="25" t="s">
        <v>3741</v>
      </c>
      <c r="E154" s="25" t="s">
        <v>61</v>
      </c>
      <c r="F154" s="27">
        <v>71</v>
      </c>
      <c r="G154" s="27">
        <v>718.41</v>
      </c>
      <c r="H154" s="27">
        <f t="shared" si="8"/>
        <v>51007.11</v>
      </c>
      <c r="I154" s="28">
        <f t="shared" si="9"/>
        <v>0.12273247386056052</v>
      </c>
      <c r="J154" s="28">
        <f t="shared" si="11"/>
        <v>88.792834920047966</v>
      </c>
      <c r="K154" s="25" t="str">
        <f t="shared" si="10"/>
        <v>B</v>
      </c>
    </row>
    <row r="155" spans="1:11" ht="24.75" x14ac:dyDescent="0.25">
      <c r="A155" s="25" t="s">
        <v>1568</v>
      </c>
      <c r="B155" s="26" t="s">
        <v>1569</v>
      </c>
      <c r="C155" s="25" t="s">
        <v>17</v>
      </c>
      <c r="D155" s="25" t="s">
        <v>3741</v>
      </c>
      <c r="E155" s="25" t="s">
        <v>72</v>
      </c>
      <c r="F155" s="27">
        <v>337.54</v>
      </c>
      <c r="G155" s="27">
        <v>149.21</v>
      </c>
      <c r="H155" s="27">
        <f t="shared" si="8"/>
        <v>50364.34</v>
      </c>
      <c r="I155" s="28">
        <f t="shared" si="9"/>
        <v>0.12118585119906583</v>
      </c>
      <c r="J155" s="28">
        <f t="shared" si="11"/>
        <v>88.914020771247039</v>
      </c>
      <c r="K155" s="25" t="str">
        <f t="shared" si="10"/>
        <v>B</v>
      </c>
    </row>
    <row r="156" spans="1:11" ht="16.5" x14ac:dyDescent="0.25">
      <c r="A156" s="25" t="s">
        <v>2588</v>
      </c>
      <c r="B156" s="26" t="s">
        <v>2589</v>
      </c>
      <c r="C156" s="25" t="s">
        <v>17</v>
      </c>
      <c r="D156" s="25" t="s">
        <v>3741</v>
      </c>
      <c r="E156" s="25" t="s">
        <v>72</v>
      </c>
      <c r="F156" s="27">
        <v>650.89</v>
      </c>
      <c r="G156" s="27">
        <v>76.900000000000006</v>
      </c>
      <c r="H156" s="27">
        <f t="shared" si="8"/>
        <v>50053.440000000002</v>
      </c>
      <c r="I156" s="28">
        <f t="shared" si="9"/>
        <v>0.12043776870383628</v>
      </c>
      <c r="J156" s="28">
        <f t="shared" si="11"/>
        <v>89.034458539950876</v>
      </c>
      <c r="K156" s="25" t="str">
        <f t="shared" si="10"/>
        <v>B</v>
      </c>
    </row>
    <row r="157" spans="1:11" ht="16.5" x14ac:dyDescent="0.25">
      <c r="A157" s="25" t="s">
        <v>475</v>
      </c>
      <c r="B157" s="26" t="s">
        <v>476</v>
      </c>
      <c r="C157" s="25" t="s">
        <v>17</v>
      </c>
      <c r="D157" s="25" t="s">
        <v>3741</v>
      </c>
      <c r="E157" s="25" t="s">
        <v>61</v>
      </c>
      <c r="F157" s="27">
        <v>14</v>
      </c>
      <c r="G157" s="27">
        <v>3547.55</v>
      </c>
      <c r="H157" s="27">
        <f t="shared" si="8"/>
        <v>49665.7</v>
      </c>
      <c r="I157" s="28">
        <f t="shared" si="9"/>
        <v>0.11950479505732514</v>
      </c>
      <c r="J157" s="28">
        <f t="shared" si="11"/>
        <v>89.1539633350082</v>
      </c>
      <c r="K157" s="25" t="str">
        <f t="shared" si="10"/>
        <v>B</v>
      </c>
    </row>
    <row r="158" spans="1:11" ht="16.5" x14ac:dyDescent="0.25">
      <c r="A158" s="25" t="s">
        <v>729</v>
      </c>
      <c r="B158" s="26" t="s">
        <v>730</v>
      </c>
      <c r="C158" s="25" t="s">
        <v>17</v>
      </c>
      <c r="D158" s="25" t="s">
        <v>3741</v>
      </c>
      <c r="E158" s="25" t="s">
        <v>72</v>
      </c>
      <c r="F158" s="27">
        <v>189.42</v>
      </c>
      <c r="G158" s="27">
        <v>256.55</v>
      </c>
      <c r="H158" s="27">
        <f t="shared" si="8"/>
        <v>48595.7</v>
      </c>
      <c r="I158" s="28">
        <f t="shared" si="9"/>
        <v>0.11693017855717842</v>
      </c>
      <c r="J158" s="28">
        <f t="shared" si="11"/>
        <v>89.270893513565383</v>
      </c>
      <c r="K158" s="25" t="str">
        <f t="shared" si="10"/>
        <v>B</v>
      </c>
    </row>
    <row r="159" spans="1:11" x14ac:dyDescent="0.25">
      <c r="A159" s="25" t="s">
        <v>2897</v>
      </c>
      <c r="B159" s="26" t="s">
        <v>2898</v>
      </c>
      <c r="C159" s="25" t="s">
        <v>17</v>
      </c>
      <c r="D159" s="25" t="s">
        <v>3741</v>
      </c>
      <c r="E159" s="25" t="s">
        <v>72</v>
      </c>
      <c r="F159" s="27">
        <v>238.46</v>
      </c>
      <c r="G159" s="27">
        <v>194.55</v>
      </c>
      <c r="H159" s="27">
        <f t="shared" si="8"/>
        <v>46392.39</v>
      </c>
      <c r="I159" s="28">
        <f t="shared" si="9"/>
        <v>0.11162861007032018</v>
      </c>
      <c r="J159" s="28">
        <f t="shared" si="11"/>
        <v>89.382522123635709</v>
      </c>
      <c r="K159" s="25" t="str">
        <f t="shared" si="10"/>
        <v>B</v>
      </c>
    </row>
    <row r="160" spans="1:11" x14ac:dyDescent="0.25">
      <c r="A160" s="25" t="s">
        <v>596</v>
      </c>
      <c r="B160" s="26" t="s">
        <v>597</v>
      </c>
      <c r="C160" s="25" t="s">
        <v>17</v>
      </c>
      <c r="D160" s="25" t="s">
        <v>3741</v>
      </c>
      <c r="E160" s="25" t="s">
        <v>72</v>
      </c>
      <c r="F160" s="27">
        <v>9852.4699999999993</v>
      </c>
      <c r="G160" s="27">
        <v>4.66</v>
      </c>
      <c r="H160" s="27">
        <f t="shared" si="8"/>
        <v>45912.51</v>
      </c>
      <c r="I160" s="28">
        <f t="shared" si="9"/>
        <v>0.11047393066275905</v>
      </c>
      <c r="J160" s="28">
        <f t="shared" si="11"/>
        <v>89.492996054298473</v>
      </c>
      <c r="K160" s="25" t="str">
        <f t="shared" si="10"/>
        <v>B</v>
      </c>
    </row>
    <row r="161" spans="1:11" ht="24.75" x14ac:dyDescent="0.25">
      <c r="A161" s="25" t="s">
        <v>634</v>
      </c>
      <c r="B161" s="26" t="s">
        <v>635</v>
      </c>
      <c r="C161" s="25" t="s">
        <v>17</v>
      </c>
      <c r="D161" s="25" t="s">
        <v>3741</v>
      </c>
      <c r="E161" s="25" t="s">
        <v>76</v>
      </c>
      <c r="F161" s="27">
        <v>646.19000000000005</v>
      </c>
      <c r="G161" s="27">
        <v>70.83</v>
      </c>
      <c r="H161" s="27">
        <f t="shared" si="8"/>
        <v>45769.64</v>
      </c>
      <c r="I161" s="28">
        <f t="shared" si="9"/>
        <v>0.11013015920539834</v>
      </c>
      <c r="J161" s="28">
        <f t="shared" si="11"/>
        <v>89.60312621350387</v>
      </c>
      <c r="K161" s="25" t="str">
        <f t="shared" si="10"/>
        <v>B</v>
      </c>
    </row>
    <row r="162" spans="1:11" ht="16.5" x14ac:dyDescent="0.25">
      <c r="A162" s="25" t="s">
        <v>806</v>
      </c>
      <c r="B162" s="26" t="s">
        <v>807</v>
      </c>
      <c r="C162" s="25" t="s">
        <v>17</v>
      </c>
      <c r="D162" s="25" t="s">
        <v>3741</v>
      </c>
      <c r="E162" s="25" t="s">
        <v>740</v>
      </c>
      <c r="F162" s="27">
        <v>3266.5</v>
      </c>
      <c r="G162" s="27">
        <v>13.64</v>
      </c>
      <c r="H162" s="27">
        <f t="shared" si="8"/>
        <v>44555.06</v>
      </c>
      <c r="I162" s="28">
        <f t="shared" si="9"/>
        <v>0.10720765667385794</v>
      </c>
      <c r="J162" s="28">
        <f t="shared" si="11"/>
        <v>89.710333870177735</v>
      </c>
      <c r="K162" s="25" t="str">
        <f t="shared" si="10"/>
        <v>B</v>
      </c>
    </row>
    <row r="163" spans="1:11" ht="16.5" x14ac:dyDescent="0.25">
      <c r="A163" s="25" t="s">
        <v>1256</v>
      </c>
      <c r="B163" s="26" t="s">
        <v>1257</v>
      </c>
      <c r="C163" s="25" t="s">
        <v>17</v>
      </c>
      <c r="D163" s="25" t="s">
        <v>3741</v>
      </c>
      <c r="E163" s="25" t="s">
        <v>72</v>
      </c>
      <c r="F163" s="27">
        <v>6573.82</v>
      </c>
      <c r="G163" s="27">
        <v>6.69</v>
      </c>
      <c r="H163" s="27">
        <f t="shared" si="8"/>
        <v>43978.86</v>
      </c>
      <c r="I163" s="28">
        <f t="shared" si="9"/>
        <v>0.1058212136576107</v>
      </c>
      <c r="J163" s="28">
        <f t="shared" si="11"/>
        <v>89.816155083835341</v>
      </c>
      <c r="K163" s="25" t="str">
        <f t="shared" si="10"/>
        <v>B</v>
      </c>
    </row>
    <row r="164" spans="1:11" ht="24.75" x14ac:dyDescent="0.25">
      <c r="A164" s="25" t="s">
        <v>2520</v>
      </c>
      <c r="B164" s="26" t="s">
        <v>2521</v>
      </c>
      <c r="C164" s="25" t="s">
        <v>8107</v>
      </c>
      <c r="D164" s="25" t="s">
        <v>3741</v>
      </c>
      <c r="E164" s="25" t="s">
        <v>61</v>
      </c>
      <c r="F164" s="27">
        <v>4</v>
      </c>
      <c r="G164" s="27">
        <v>10987.81</v>
      </c>
      <c r="H164" s="27">
        <f t="shared" si="8"/>
        <v>43951.24</v>
      </c>
      <c r="I164" s="28">
        <f t="shared" si="9"/>
        <v>0.10575475486533586</v>
      </c>
      <c r="J164" s="28">
        <f t="shared" si="11"/>
        <v>89.921909838700671</v>
      </c>
      <c r="K164" s="25" t="str">
        <f t="shared" si="10"/>
        <v>B</v>
      </c>
    </row>
    <row r="165" spans="1:11" ht="24.75" x14ac:dyDescent="0.25">
      <c r="A165" s="25" t="s">
        <v>707</v>
      </c>
      <c r="B165" s="26" t="s">
        <v>708</v>
      </c>
      <c r="C165" s="25" t="s">
        <v>8107</v>
      </c>
      <c r="D165" s="25" t="s">
        <v>3741</v>
      </c>
      <c r="E165" s="25" t="s">
        <v>465</v>
      </c>
      <c r="F165" s="27">
        <v>1950</v>
      </c>
      <c r="G165" s="27">
        <v>22.28</v>
      </c>
      <c r="H165" s="27">
        <f t="shared" si="8"/>
        <v>43446</v>
      </c>
      <c r="I165" s="28">
        <f t="shared" si="9"/>
        <v>0.10453905464053763</v>
      </c>
      <c r="J165" s="28">
        <f t="shared" si="11"/>
        <v>90.026448893341211</v>
      </c>
      <c r="K165" s="25" t="str">
        <f t="shared" si="10"/>
        <v>B</v>
      </c>
    </row>
    <row r="166" spans="1:11" x14ac:dyDescent="0.25">
      <c r="A166" s="25" t="s">
        <v>851</v>
      </c>
      <c r="B166" s="26" t="s">
        <v>852</v>
      </c>
      <c r="C166" s="25" t="s">
        <v>17</v>
      </c>
      <c r="D166" s="25" t="s">
        <v>3741</v>
      </c>
      <c r="E166" s="25" t="s">
        <v>178</v>
      </c>
      <c r="F166" s="27">
        <v>799.13</v>
      </c>
      <c r="G166" s="27">
        <v>54.34</v>
      </c>
      <c r="H166" s="27">
        <f t="shared" si="8"/>
        <v>43424.72</v>
      </c>
      <c r="I166" s="28">
        <f t="shared" si="9"/>
        <v>0.10448785105257208</v>
      </c>
      <c r="J166" s="28">
        <f t="shared" si="11"/>
        <v>90.130936744393779</v>
      </c>
      <c r="K166" s="25" t="str">
        <f t="shared" si="10"/>
        <v>B</v>
      </c>
    </row>
    <row r="167" spans="1:11" ht="16.5" x14ac:dyDescent="0.25">
      <c r="A167" s="25" t="s">
        <v>1366</v>
      </c>
      <c r="B167" s="26" t="s">
        <v>1367</v>
      </c>
      <c r="C167" s="25" t="s">
        <v>8107</v>
      </c>
      <c r="D167" s="25" t="s">
        <v>3741</v>
      </c>
      <c r="E167" s="25" t="s">
        <v>178</v>
      </c>
      <c r="F167" s="27">
        <v>1141.43</v>
      </c>
      <c r="G167" s="27">
        <v>37.92</v>
      </c>
      <c r="H167" s="27">
        <f t="shared" si="8"/>
        <v>43283.03</v>
      </c>
      <c r="I167" s="28">
        <f t="shared" si="9"/>
        <v>0.10414691889191247</v>
      </c>
      <c r="J167" s="28">
        <f t="shared" si="11"/>
        <v>90.235083663285693</v>
      </c>
      <c r="K167" s="25" t="str">
        <f t="shared" si="10"/>
        <v>B</v>
      </c>
    </row>
    <row r="168" spans="1:11" ht="24.75" x14ac:dyDescent="0.25">
      <c r="A168" s="25" t="s">
        <v>1606</v>
      </c>
      <c r="B168" s="26" t="s">
        <v>1607</v>
      </c>
      <c r="C168" s="25" t="s">
        <v>8107</v>
      </c>
      <c r="D168" s="25" t="s">
        <v>3741</v>
      </c>
      <c r="E168" s="25" t="s">
        <v>61</v>
      </c>
      <c r="F168" s="27">
        <v>17</v>
      </c>
      <c r="G168" s="27">
        <v>2542.35</v>
      </c>
      <c r="H168" s="27">
        <f t="shared" si="8"/>
        <v>43219.95</v>
      </c>
      <c r="I168" s="28">
        <f t="shared" si="9"/>
        <v>0.10399513682758604</v>
      </c>
      <c r="J168" s="28">
        <f t="shared" si="11"/>
        <v>90.339078800113285</v>
      </c>
      <c r="K168" s="25" t="str">
        <f t="shared" si="10"/>
        <v>B</v>
      </c>
    </row>
    <row r="169" spans="1:11" ht="16.5" x14ac:dyDescent="0.25">
      <c r="A169" s="25" t="s">
        <v>753</v>
      </c>
      <c r="B169" s="26" t="s">
        <v>754</v>
      </c>
      <c r="C169" s="25" t="s">
        <v>17</v>
      </c>
      <c r="D169" s="25" t="s">
        <v>3741</v>
      </c>
      <c r="E169" s="25" t="s">
        <v>740</v>
      </c>
      <c r="F169" s="27">
        <v>1994.1</v>
      </c>
      <c r="G169" s="27">
        <v>21.18</v>
      </c>
      <c r="H169" s="27">
        <f t="shared" si="8"/>
        <v>42235.040000000001</v>
      </c>
      <c r="I169" s="28">
        <f t="shared" si="9"/>
        <v>0.10162526249379211</v>
      </c>
      <c r="J169" s="28">
        <f t="shared" si="11"/>
        <v>90.440704062607082</v>
      </c>
      <c r="K169" s="25" t="str">
        <f t="shared" si="10"/>
        <v>B</v>
      </c>
    </row>
    <row r="170" spans="1:11" x14ac:dyDescent="0.25">
      <c r="A170" s="25" t="s">
        <v>1643</v>
      </c>
      <c r="B170" s="26" t="s">
        <v>1644</v>
      </c>
      <c r="C170" s="25" t="s">
        <v>188</v>
      </c>
      <c r="D170" s="25" t="s">
        <v>3741</v>
      </c>
      <c r="E170" s="25" t="s">
        <v>465</v>
      </c>
      <c r="F170" s="27">
        <v>591.19000000000005</v>
      </c>
      <c r="G170" s="27">
        <v>70.790000000000006</v>
      </c>
      <c r="H170" s="27">
        <f t="shared" si="8"/>
        <v>41850.339999999997</v>
      </c>
      <c r="I170" s="28">
        <f t="shared" si="9"/>
        <v>0.10069960364556177</v>
      </c>
      <c r="J170" s="28">
        <f t="shared" si="11"/>
        <v>90.541403666252648</v>
      </c>
      <c r="K170" s="25" t="str">
        <f t="shared" si="10"/>
        <v>B</v>
      </c>
    </row>
    <row r="171" spans="1:11" ht="16.5" x14ac:dyDescent="0.25">
      <c r="A171" s="25" t="s">
        <v>2532</v>
      </c>
      <c r="B171" s="26" t="s">
        <v>2533</v>
      </c>
      <c r="C171" s="25" t="s">
        <v>17</v>
      </c>
      <c r="D171" s="25" t="s">
        <v>3741</v>
      </c>
      <c r="E171" s="25" t="s">
        <v>61</v>
      </c>
      <c r="F171" s="27">
        <v>30</v>
      </c>
      <c r="G171" s="27">
        <v>1383.45</v>
      </c>
      <c r="H171" s="27">
        <f t="shared" si="8"/>
        <v>41503.5</v>
      </c>
      <c r="I171" s="28">
        <f t="shared" si="9"/>
        <v>9.9865042910131027E-2</v>
      </c>
      <c r="J171" s="28">
        <f t="shared" si="11"/>
        <v>90.641268709162773</v>
      </c>
      <c r="K171" s="25" t="str">
        <f t="shared" si="10"/>
        <v>B</v>
      </c>
    </row>
    <row r="172" spans="1:11" ht="16.5" x14ac:dyDescent="0.25">
      <c r="A172" s="25" t="s">
        <v>3198</v>
      </c>
      <c r="B172" s="26" t="s">
        <v>3199</v>
      </c>
      <c r="C172" s="25" t="s">
        <v>17</v>
      </c>
      <c r="D172" s="25" t="s">
        <v>3741</v>
      </c>
      <c r="E172" s="25" t="s">
        <v>178</v>
      </c>
      <c r="F172" s="27">
        <v>240</v>
      </c>
      <c r="G172" s="27">
        <v>171</v>
      </c>
      <c r="H172" s="27">
        <f t="shared" si="8"/>
        <v>41040</v>
      </c>
      <c r="I172" s="28">
        <f t="shared" si="9"/>
        <v>9.874977679067494E-2</v>
      </c>
      <c r="J172" s="28">
        <f t="shared" si="11"/>
        <v>90.740018485953442</v>
      </c>
      <c r="K172" s="25" t="str">
        <f t="shared" si="10"/>
        <v>B</v>
      </c>
    </row>
    <row r="173" spans="1:11" ht="16.5" x14ac:dyDescent="0.25">
      <c r="A173" s="25" t="s">
        <v>794</v>
      </c>
      <c r="B173" s="26" t="s">
        <v>795</v>
      </c>
      <c r="C173" s="25" t="s">
        <v>17</v>
      </c>
      <c r="D173" s="25" t="s">
        <v>3741</v>
      </c>
      <c r="E173" s="25" t="s">
        <v>72</v>
      </c>
      <c r="F173" s="27">
        <v>374.91</v>
      </c>
      <c r="G173" s="27">
        <v>105.83</v>
      </c>
      <c r="H173" s="27">
        <f t="shared" si="8"/>
        <v>39676.730000000003</v>
      </c>
      <c r="I173" s="28">
        <f t="shared" si="9"/>
        <v>9.5469498812959963E-2</v>
      </c>
      <c r="J173" s="28">
        <f t="shared" si="11"/>
        <v>90.835487984766402</v>
      </c>
      <c r="K173" s="25" t="str">
        <f t="shared" si="10"/>
        <v>B</v>
      </c>
    </row>
    <row r="174" spans="1:11" ht="16.5" x14ac:dyDescent="0.25">
      <c r="A174" s="25" t="s">
        <v>2380</v>
      </c>
      <c r="B174" s="26" t="s">
        <v>2381</v>
      </c>
      <c r="C174" s="25" t="s">
        <v>8107</v>
      </c>
      <c r="D174" s="25" t="s">
        <v>3741</v>
      </c>
      <c r="E174" s="25" t="s">
        <v>61</v>
      </c>
      <c r="F174" s="27">
        <v>6</v>
      </c>
      <c r="G174" s="27">
        <v>6460.81</v>
      </c>
      <c r="H174" s="27">
        <f t="shared" si="8"/>
        <v>38764.86</v>
      </c>
      <c r="I174" s="28">
        <f t="shared" si="9"/>
        <v>9.3275372132596582E-2</v>
      </c>
      <c r="J174" s="28">
        <f t="shared" si="11"/>
        <v>90.928763356898997</v>
      </c>
      <c r="K174" s="25" t="str">
        <f t="shared" si="10"/>
        <v>B</v>
      </c>
    </row>
    <row r="175" spans="1:11" ht="16.5" x14ac:dyDescent="0.25">
      <c r="A175" s="25" t="s">
        <v>1612</v>
      </c>
      <c r="B175" s="26" t="s">
        <v>1613</v>
      </c>
      <c r="C175" s="25" t="s">
        <v>8107</v>
      </c>
      <c r="D175" s="25" t="s">
        <v>3741</v>
      </c>
      <c r="E175" s="25" t="s">
        <v>61</v>
      </c>
      <c r="F175" s="27">
        <v>14</v>
      </c>
      <c r="G175" s="27">
        <v>2721.17</v>
      </c>
      <c r="H175" s="27">
        <f t="shared" si="8"/>
        <v>38096.379999999997</v>
      </c>
      <c r="I175" s="28">
        <f t="shared" si="9"/>
        <v>9.1666886489589011E-2</v>
      </c>
      <c r="J175" s="28">
        <f t="shared" si="11"/>
        <v>91.020430243388589</v>
      </c>
      <c r="K175" s="25" t="str">
        <f t="shared" si="10"/>
        <v>B</v>
      </c>
    </row>
    <row r="176" spans="1:11" ht="16.5" x14ac:dyDescent="0.25">
      <c r="A176" s="25" t="s">
        <v>1542</v>
      </c>
      <c r="B176" s="26" t="s">
        <v>1543</v>
      </c>
      <c r="C176" s="25" t="s">
        <v>17</v>
      </c>
      <c r="D176" s="25" t="s">
        <v>3741</v>
      </c>
      <c r="E176" s="25" t="s">
        <v>76</v>
      </c>
      <c r="F176" s="27">
        <v>42.3</v>
      </c>
      <c r="G176" s="27">
        <v>898.79</v>
      </c>
      <c r="H176" s="27">
        <f t="shared" si="8"/>
        <v>38018.82</v>
      </c>
      <c r="I176" s="28">
        <f t="shared" si="9"/>
        <v>9.1480262886083047E-2</v>
      </c>
      <c r="J176" s="28">
        <f t="shared" si="11"/>
        <v>91.111910506274668</v>
      </c>
      <c r="K176" s="25" t="str">
        <f t="shared" si="10"/>
        <v>B</v>
      </c>
    </row>
    <row r="177" spans="1:11" ht="16.5" x14ac:dyDescent="0.25">
      <c r="A177" s="25" t="s">
        <v>742</v>
      </c>
      <c r="B177" s="26" t="s">
        <v>743</v>
      </c>
      <c r="C177" s="25" t="s">
        <v>17</v>
      </c>
      <c r="D177" s="25" t="s">
        <v>3741</v>
      </c>
      <c r="E177" s="25" t="s">
        <v>740</v>
      </c>
      <c r="F177" s="27">
        <v>2985.1</v>
      </c>
      <c r="G177" s="27">
        <v>12.69</v>
      </c>
      <c r="H177" s="27">
        <f t="shared" si="8"/>
        <v>37880.92</v>
      </c>
      <c r="I177" s="28">
        <f t="shared" si="9"/>
        <v>9.1148450161437966E-2</v>
      </c>
      <c r="J177" s="28">
        <f t="shared" si="11"/>
        <v>91.203058956436109</v>
      </c>
      <c r="K177" s="25" t="str">
        <f t="shared" si="10"/>
        <v>B</v>
      </c>
    </row>
    <row r="178" spans="1:11" x14ac:dyDescent="0.25">
      <c r="A178" s="25" t="s">
        <v>107</v>
      </c>
      <c r="B178" s="26" t="s">
        <v>108</v>
      </c>
      <c r="C178" s="25" t="s">
        <v>17</v>
      </c>
      <c r="D178" s="25" t="s">
        <v>3741</v>
      </c>
      <c r="E178" s="25" t="s">
        <v>72</v>
      </c>
      <c r="F178" s="27">
        <v>322.52</v>
      </c>
      <c r="G178" s="27">
        <v>115.12</v>
      </c>
      <c r="H178" s="27">
        <f t="shared" si="8"/>
        <v>37128.5</v>
      </c>
      <c r="I178" s="28">
        <f t="shared" si="9"/>
        <v>8.9337989463269374E-2</v>
      </c>
      <c r="J178" s="28">
        <f t="shared" si="11"/>
        <v>91.292396945899384</v>
      </c>
      <c r="K178" s="25" t="str">
        <f t="shared" si="10"/>
        <v>B</v>
      </c>
    </row>
    <row r="179" spans="1:11" ht="16.5" x14ac:dyDescent="0.25">
      <c r="A179" s="25" t="s">
        <v>493</v>
      </c>
      <c r="B179" s="26" t="s">
        <v>494</v>
      </c>
      <c r="C179" s="25" t="s">
        <v>17</v>
      </c>
      <c r="D179" s="25" t="s">
        <v>3741</v>
      </c>
      <c r="E179" s="25" t="s">
        <v>178</v>
      </c>
      <c r="F179" s="27">
        <v>611.49</v>
      </c>
      <c r="G179" s="27">
        <v>60.58</v>
      </c>
      <c r="H179" s="27">
        <f t="shared" si="8"/>
        <v>37044.06</v>
      </c>
      <c r="I179" s="28">
        <f t="shared" si="9"/>
        <v>8.9134811316285811E-2</v>
      </c>
      <c r="J179" s="28">
        <f t="shared" si="11"/>
        <v>91.381531757215669</v>
      </c>
      <c r="K179" s="25" t="str">
        <f t="shared" si="10"/>
        <v>B</v>
      </c>
    </row>
    <row r="180" spans="1:11" ht="16.5" x14ac:dyDescent="0.25">
      <c r="A180" s="25" t="s">
        <v>1209</v>
      </c>
      <c r="B180" s="26" t="s">
        <v>1210</v>
      </c>
      <c r="C180" s="25" t="s">
        <v>8107</v>
      </c>
      <c r="D180" s="25" t="s">
        <v>3741</v>
      </c>
      <c r="E180" s="25" t="s">
        <v>61</v>
      </c>
      <c r="F180" s="27">
        <v>78</v>
      </c>
      <c r="G180" s="27">
        <v>465.74</v>
      </c>
      <c r="H180" s="27">
        <f t="shared" si="8"/>
        <v>36327.72</v>
      </c>
      <c r="I180" s="28">
        <f t="shared" si="9"/>
        <v>8.7411165724028711E-2</v>
      </c>
      <c r="J180" s="28">
        <f t="shared" si="11"/>
        <v>91.468942922939704</v>
      </c>
      <c r="K180" s="25" t="str">
        <f t="shared" si="10"/>
        <v>B</v>
      </c>
    </row>
    <row r="181" spans="1:11" ht="16.5" x14ac:dyDescent="0.25">
      <c r="A181" s="25" t="s">
        <v>2633</v>
      </c>
      <c r="B181" s="26" t="s">
        <v>2634</v>
      </c>
      <c r="C181" s="25" t="s">
        <v>17</v>
      </c>
      <c r="D181" s="25" t="s">
        <v>3741</v>
      </c>
      <c r="E181" s="25" t="s">
        <v>178</v>
      </c>
      <c r="F181" s="27">
        <v>172.06</v>
      </c>
      <c r="G181" s="27">
        <v>207.58</v>
      </c>
      <c r="H181" s="27">
        <f t="shared" si="8"/>
        <v>35716.21</v>
      </c>
      <c r="I181" s="28">
        <f t="shared" si="9"/>
        <v>8.5939760363276621E-2</v>
      </c>
      <c r="J181" s="28">
        <f t="shared" si="11"/>
        <v>91.554882683302978</v>
      </c>
      <c r="K181" s="25" t="str">
        <f t="shared" si="10"/>
        <v>B</v>
      </c>
    </row>
    <row r="182" spans="1:11" ht="16.5" x14ac:dyDescent="0.25">
      <c r="A182" s="25" t="s">
        <v>2745</v>
      </c>
      <c r="B182" s="26" t="s">
        <v>2746</v>
      </c>
      <c r="C182" s="25" t="s">
        <v>8107</v>
      </c>
      <c r="D182" s="25" t="s">
        <v>3741</v>
      </c>
      <c r="E182" s="25" t="s">
        <v>193</v>
      </c>
      <c r="F182" s="27">
        <v>230.87</v>
      </c>
      <c r="G182" s="27">
        <v>153.88</v>
      </c>
      <c r="H182" s="27">
        <f t="shared" si="8"/>
        <v>35526.28</v>
      </c>
      <c r="I182" s="28">
        <f t="shared" si="9"/>
        <v>8.5482753903582342E-2</v>
      </c>
      <c r="J182" s="28">
        <f t="shared" si="11"/>
        <v>91.640365437206555</v>
      </c>
      <c r="K182" s="25" t="str">
        <f t="shared" si="10"/>
        <v>B</v>
      </c>
    </row>
    <row r="183" spans="1:11" x14ac:dyDescent="0.25">
      <c r="A183" s="25" t="s">
        <v>2582</v>
      </c>
      <c r="B183" s="26" t="s">
        <v>2583</v>
      </c>
      <c r="C183" s="25" t="s">
        <v>17</v>
      </c>
      <c r="D183" s="25" t="s">
        <v>3741</v>
      </c>
      <c r="E183" s="25" t="s">
        <v>72</v>
      </c>
      <c r="F183" s="27">
        <v>577.57000000000005</v>
      </c>
      <c r="G183" s="27">
        <v>60.86</v>
      </c>
      <c r="H183" s="27">
        <f t="shared" si="8"/>
        <v>35150.910000000003</v>
      </c>
      <c r="I183" s="28">
        <f t="shared" si="9"/>
        <v>8.4579544748759852E-2</v>
      </c>
      <c r="J183" s="28">
        <f t="shared" si="11"/>
        <v>91.724944981955318</v>
      </c>
      <c r="K183" s="25" t="str">
        <f t="shared" si="10"/>
        <v>B</v>
      </c>
    </row>
    <row r="184" spans="1:11" ht="16.5" x14ac:dyDescent="0.25">
      <c r="A184" s="25" t="s">
        <v>3276</v>
      </c>
      <c r="B184" s="26" t="s">
        <v>3277</v>
      </c>
      <c r="C184" s="25" t="s">
        <v>8107</v>
      </c>
      <c r="D184" s="25" t="s">
        <v>3741</v>
      </c>
      <c r="E184" s="25" t="s">
        <v>740</v>
      </c>
      <c r="F184" s="27">
        <v>195.03</v>
      </c>
      <c r="G184" s="27">
        <v>179.68</v>
      </c>
      <c r="H184" s="27">
        <f t="shared" si="8"/>
        <v>35042.99</v>
      </c>
      <c r="I184" s="28">
        <f t="shared" si="9"/>
        <v>8.4319869409791762E-2</v>
      </c>
      <c r="J184" s="28">
        <f t="shared" si="11"/>
        <v>91.809264851365114</v>
      </c>
      <c r="K184" s="25" t="str">
        <f t="shared" si="10"/>
        <v>B</v>
      </c>
    </row>
    <row r="185" spans="1:11" ht="16.5" x14ac:dyDescent="0.25">
      <c r="A185" s="25" t="s">
        <v>908</v>
      </c>
      <c r="B185" s="26" t="s">
        <v>909</v>
      </c>
      <c r="C185" s="25" t="s">
        <v>17</v>
      </c>
      <c r="D185" s="25" t="s">
        <v>3741</v>
      </c>
      <c r="E185" s="25" t="s">
        <v>61</v>
      </c>
      <c r="F185" s="27">
        <v>1263</v>
      </c>
      <c r="G185" s="27">
        <v>27.72</v>
      </c>
      <c r="H185" s="27">
        <f t="shared" si="8"/>
        <v>35010.36</v>
      </c>
      <c r="I185" s="28">
        <f t="shared" si="9"/>
        <v>8.4241355637455523E-2</v>
      </c>
      <c r="J185" s="28">
        <f t="shared" si="11"/>
        <v>91.893506207002574</v>
      </c>
      <c r="K185" s="25" t="str">
        <f t="shared" si="10"/>
        <v>B</v>
      </c>
    </row>
    <row r="186" spans="1:11" ht="16.5" x14ac:dyDescent="0.25">
      <c r="A186" s="25" t="s">
        <v>1465</v>
      </c>
      <c r="B186" s="26" t="s">
        <v>1466</v>
      </c>
      <c r="C186" s="25" t="s">
        <v>17</v>
      </c>
      <c r="D186" s="25" t="s">
        <v>3741</v>
      </c>
      <c r="E186" s="25" t="s">
        <v>740</v>
      </c>
      <c r="F186" s="27">
        <v>2436.1999999999998</v>
      </c>
      <c r="G186" s="27">
        <v>14.37</v>
      </c>
      <c r="H186" s="27">
        <f t="shared" si="8"/>
        <v>35008.19</v>
      </c>
      <c r="I186" s="28">
        <f t="shared" si="9"/>
        <v>8.4236134218945879E-2</v>
      </c>
      <c r="J186" s="28">
        <f t="shared" si="11"/>
        <v>91.977742341221514</v>
      </c>
      <c r="K186" s="25" t="str">
        <f t="shared" si="10"/>
        <v>B</v>
      </c>
    </row>
    <row r="187" spans="1:11" x14ac:dyDescent="0.25">
      <c r="A187" s="25" t="s">
        <v>2769</v>
      </c>
      <c r="B187" s="26" t="s">
        <v>2770</v>
      </c>
      <c r="C187" s="25" t="s">
        <v>17</v>
      </c>
      <c r="D187" s="25" t="s">
        <v>3741</v>
      </c>
      <c r="E187" s="25" t="s">
        <v>72</v>
      </c>
      <c r="F187" s="27">
        <v>1637.69</v>
      </c>
      <c r="G187" s="27">
        <v>21.34</v>
      </c>
      <c r="H187" s="27">
        <f t="shared" si="8"/>
        <v>34948.300000000003</v>
      </c>
      <c r="I187" s="28">
        <f t="shared" si="9"/>
        <v>8.4092027880447021E-2</v>
      </c>
      <c r="J187" s="28">
        <f t="shared" si="11"/>
        <v>92.061834369101959</v>
      </c>
      <c r="K187" s="25" t="str">
        <f t="shared" si="10"/>
        <v>B</v>
      </c>
    </row>
    <row r="188" spans="1:11" ht="16.5" x14ac:dyDescent="0.25">
      <c r="A188" s="25" t="s">
        <v>159</v>
      </c>
      <c r="B188" s="26" t="s">
        <v>160</v>
      </c>
      <c r="C188" s="25" t="s">
        <v>17</v>
      </c>
      <c r="D188" s="25" t="s">
        <v>3741</v>
      </c>
      <c r="E188" s="25" t="s">
        <v>76</v>
      </c>
      <c r="F188" s="27">
        <v>5789.73</v>
      </c>
      <c r="G188" s="27">
        <v>6.01</v>
      </c>
      <c r="H188" s="27">
        <f t="shared" si="8"/>
        <v>34796.28</v>
      </c>
      <c r="I188" s="28">
        <f t="shared" si="9"/>
        <v>8.3726239842734571E-2</v>
      </c>
      <c r="J188" s="28">
        <f t="shared" si="11"/>
        <v>92.145560608944692</v>
      </c>
      <c r="K188" s="25" t="str">
        <f t="shared" si="10"/>
        <v>B</v>
      </c>
    </row>
    <row r="189" spans="1:11" x14ac:dyDescent="0.25">
      <c r="A189" s="25" t="s">
        <v>2132</v>
      </c>
      <c r="B189" s="26" t="s">
        <v>2133</v>
      </c>
      <c r="C189" s="25" t="s">
        <v>188</v>
      </c>
      <c r="D189" s="25" t="s">
        <v>3741</v>
      </c>
      <c r="E189" s="25" t="s">
        <v>465</v>
      </c>
      <c r="F189" s="27">
        <v>469.6</v>
      </c>
      <c r="G189" s="27">
        <v>74</v>
      </c>
      <c r="H189" s="27">
        <f t="shared" si="8"/>
        <v>34750.400000000001</v>
      </c>
      <c r="I189" s="28">
        <f t="shared" si="9"/>
        <v>8.3615844137102116E-2</v>
      </c>
      <c r="J189" s="28">
        <f t="shared" si="11"/>
        <v>92.229176453081791</v>
      </c>
      <c r="K189" s="25" t="str">
        <f t="shared" si="10"/>
        <v>B</v>
      </c>
    </row>
    <row r="190" spans="1:11" ht="16.5" x14ac:dyDescent="0.25">
      <c r="A190" s="25" t="s">
        <v>1618</v>
      </c>
      <c r="B190" s="26" t="s">
        <v>1619</v>
      </c>
      <c r="C190" s="25" t="s">
        <v>8107</v>
      </c>
      <c r="D190" s="25" t="s">
        <v>3741</v>
      </c>
      <c r="E190" s="25" t="s">
        <v>61</v>
      </c>
      <c r="F190" s="27">
        <v>8</v>
      </c>
      <c r="G190" s="27">
        <v>4296.57</v>
      </c>
      <c r="H190" s="27">
        <f t="shared" si="8"/>
        <v>34372.559999999998</v>
      </c>
      <c r="I190" s="28">
        <f t="shared" si="9"/>
        <v>8.2706691708676464E-2</v>
      </c>
      <c r="J190" s="28">
        <f t="shared" si="11"/>
        <v>92.311883144790471</v>
      </c>
      <c r="K190" s="25" t="str">
        <f t="shared" si="10"/>
        <v>B</v>
      </c>
    </row>
    <row r="191" spans="1:11" ht="16.5" x14ac:dyDescent="0.25">
      <c r="A191" s="25" t="s">
        <v>1758</v>
      </c>
      <c r="B191" s="26" t="s">
        <v>1759</v>
      </c>
      <c r="C191" s="25" t="s">
        <v>8107</v>
      </c>
      <c r="D191" s="25" t="s">
        <v>3741</v>
      </c>
      <c r="E191" s="25" t="s">
        <v>61</v>
      </c>
      <c r="F191" s="27">
        <v>289</v>
      </c>
      <c r="G191" s="27">
        <v>118</v>
      </c>
      <c r="H191" s="27">
        <f t="shared" si="8"/>
        <v>34102</v>
      </c>
      <c r="I191" s="28">
        <f t="shared" si="9"/>
        <v>8.205567466168609E-2</v>
      </c>
      <c r="J191" s="28">
        <f t="shared" si="11"/>
        <v>92.39393881945216</v>
      </c>
      <c r="K191" s="25" t="str">
        <f t="shared" si="10"/>
        <v>B</v>
      </c>
    </row>
    <row r="192" spans="1:11" ht="16.5" x14ac:dyDescent="0.25">
      <c r="A192" s="25" t="s">
        <v>1222</v>
      </c>
      <c r="B192" s="26" t="s">
        <v>1223</v>
      </c>
      <c r="C192" s="25" t="s">
        <v>17</v>
      </c>
      <c r="D192" s="25" t="s">
        <v>3741</v>
      </c>
      <c r="E192" s="25" t="s">
        <v>72</v>
      </c>
      <c r="F192" s="27">
        <v>121.14</v>
      </c>
      <c r="G192" s="27">
        <v>281.45</v>
      </c>
      <c r="H192" s="27">
        <f t="shared" si="8"/>
        <v>34094.85</v>
      </c>
      <c r="I192" s="28">
        <f t="shared" si="9"/>
        <v>8.2038470448624362E-2</v>
      </c>
      <c r="J192" s="28">
        <f t="shared" si="11"/>
        <v>92.475977289900783</v>
      </c>
      <c r="K192" s="25" t="str">
        <f t="shared" si="10"/>
        <v>B</v>
      </c>
    </row>
    <row r="193" spans="1:11" ht="16.5" x14ac:dyDescent="0.25">
      <c r="A193" s="25" t="s">
        <v>928</v>
      </c>
      <c r="B193" s="26" t="s">
        <v>929</v>
      </c>
      <c r="C193" s="25" t="s">
        <v>8107</v>
      </c>
      <c r="D193" s="25" t="s">
        <v>3741</v>
      </c>
      <c r="E193" s="25" t="s">
        <v>61</v>
      </c>
      <c r="F193" s="27">
        <v>293</v>
      </c>
      <c r="G193" s="27">
        <v>115.79</v>
      </c>
      <c r="H193" s="27">
        <f t="shared" si="8"/>
        <v>33926.47</v>
      </c>
      <c r="I193" s="28">
        <f t="shared" si="9"/>
        <v>8.1633317246479778E-2</v>
      </c>
      <c r="J193" s="28">
        <f t="shared" si="11"/>
        <v>92.557610607147268</v>
      </c>
      <c r="K193" s="25" t="str">
        <f t="shared" si="10"/>
        <v>B</v>
      </c>
    </row>
    <row r="194" spans="1:11" x14ac:dyDescent="0.25">
      <c r="A194" s="25" t="s">
        <v>200</v>
      </c>
      <c r="B194" s="26" t="s">
        <v>201</v>
      </c>
      <c r="C194" s="25" t="s">
        <v>188</v>
      </c>
      <c r="D194" s="25" t="s">
        <v>3741</v>
      </c>
      <c r="E194" s="25" t="s">
        <v>193</v>
      </c>
      <c r="F194" s="27">
        <v>33.049999999999997</v>
      </c>
      <c r="G194" s="27">
        <v>1020.86</v>
      </c>
      <c r="H194" s="27">
        <f t="shared" si="8"/>
        <v>33739.42</v>
      </c>
      <c r="I194" s="28">
        <f t="shared" si="9"/>
        <v>8.1183240595683076E-2</v>
      </c>
      <c r="J194" s="28">
        <f t="shared" si="11"/>
        <v>92.638793847742946</v>
      </c>
      <c r="K194" s="25" t="str">
        <f t="shared" si="10"/>
        <v>B</v>
      </c>
    </row>
    <row r="195" spans="1:11" ht="16.5" x14ac:dyDescent="0.25">
      <c r="A195" s="25" t="s">
        <v>2935</v>
      </c>
      <c r="B195" s="26" t="s">
        <v>2936</v>
      </c>
      <c r="C195" s="25" t="s">
        <v>8107</v>
      </c>
      <c r="D195" s="25" t="s">
        <v>3741</v>
      </c>
      <c r="E195" s="25" t="s">
        <v>61</v>
      </c>
      <c r="F195" s="27">
        <v>168</v>
      </c>
      <c r="G195" s="27">
        <v>199.09</v>
      </c>
      <c r="H195" s="27">
        <f t="shared" si="8"/>
        <v>33447.120000000003</v>
      </c>
      <c r="I195" s="28">
        <f t="shared" si="9"/>
        <v>8.0479913116250495E-2</v>
      </c>
      <c r="J195" s="28">
        <f t="shared" si="11"/>
        <v>92.719273760859195</v>
      </c>
      <c r="K195" s="25" t="str">
        <f t="shared" si="10"/>
        <v>B</v>
      </c>
    </row>
    <row r="196" spans="1:11" ht="16.5" x14ac:dyDescent="0.25">
      <c r="A196" s="25" t="s">
        <v>230</v>
      </c>
      <c r="B196" s="26" t="s">
        <v>231</v>
      </c>
      <c r="C196" s="25" t="s">
        <v>17</v>
      </c>
      <c r="D196" s="25" t="s">
        <v>3741</v>
      </c>
      <c r="E196" s="25" t="s">
        <v>178</v>
      </c>
      <c r="F196" s="27">
        <v>1548.12</v>
      </c>
      <c r="G196" s="27">
        <v>21.47</v>
      </c>
      <c r="H196" s="27">
        <f t="shared" ref="H196:H259" si="12">ROUND(F196*G196,2)</f>
        <v>33238.14</v>
      </c>
      <c r="I196" s="28">
        <f t="shared" ref="I196:I259" si="13">H196/VALOR_TOTAL*100</f>
        <v>7.9977068858119019E-2</v>
      </c>
      <c r="J196" s="28">
        <f t="shared" si="11"/>
        <v>92.799250829717309</v>
      </c>
      <c r="K196" s="25" t="str">
        <f t="shared" ref="K196:K259" si="14">IF(J196&lt;=80,"A",IF(J196&lt;=95,"B","C"))</f>
        <v>B</v>
      </c>
    </row>
    <row r="197" spans="1:11" x14ac:dyDescent="0.25">
      <c r="A197" s="25" t="s">
        <v>1865</v>
      </c>
      <c r="B197" s="26" t="s">
        <v>1866</v>
      </c>
      <c r="C197" s="25" t="s">
        <v>8107</v>
      </c>
      <c r="D197" s="25" t="s">
        <v>3741</v>
      </c>
      <c r="E197" s="25" t="s">
        <v>61</v>
      </c>
      <c r="F197" s="27">
        <v>3</v>
      </c>
      <c r="G197" s="27">
        <v>10914.62</v>
      </c>
      <c r="H197" s="27">
        <f t="shared" si="12"/>
        <v>32743.86</v>
      </c>
      <c r="I197" s="28">
        <f t="shared" si="13"/>
        <v>7.8787740406069923E-2</v>
      </c>
      <c r="J197" s="28">
        <f t="shared" ref="J197:J260" si="15">I197+J196</f>
        <v>92.87803857012338</v>
      </c>
      <c r="K197" s="25" t="str">
        <f t="shared" si="14"/>
        <v>B</v>
      </c>
    </row>
    <row r="198" spans="1:11" ht="16.5" x14ac:dyDescent="0.25">
      <c r="A198" s="25" t="s">
        <v>3207</v>
      </c>
      <c r="B198" s="26" t="s">
        <v>3208</v>
      </c>
      <c r="C198" s="25" t="s">
        <v>17</v>
      </c>
      <c r="D198" s="25" t="s">
        <v>3741</v>
      </c>
      <c r="E198" s="25" t="s">
        <v>178</v>
      </c>
      <c r="F198" s="27">
        <v>96</v>
      </c>
      <c r="G198" s="27">
        <v>335.51</v>
      </c>
      <c r="H198" s="27">
        <f t="shared" si="12"/>
        <v>32208.959999999999</v>
      </c>
      <c r="I198" s="28">
        <f t="shared" si="13"/>
        <v>7.7500672774361054E-2</v>
      </c>
      <c r="J198" s="28">
        <f t="shared" si="15"/>
        <v>92.955539242897743</v>
      </c>
      <c r="K198" s="25" t="str">
        <f t="shared" si="14"/>
        <v>B</v>
      </c>
    </row>
    <row r="199" spans="1:11" ht="16.5" x14ac:dyDescent="0.25">
      <c r="A199" s="25" t="s">
        <v>186</v>
      </c>
      <c r="B199" s="26" t="s">
        <v>187</v>
      </c>
      <c r="C199" s="25" t="s">
        <v>188</v>
      </c>
      <c r="D199" s="25" t="s">
        <v>3741</v>
      </c>
      <c r="E199" s="25" t="s">
        <v>189</v>
      </c>
      <c r="F199" s="27">
        <v>40.75</v>
      </c>
      <c r="G199" s="27">
        <v>780.51</v>
      </c>
      <c r="H199" s="27">
        <f t="shared" si="12"/>
        <v>31805.78</v>
      </c>
      <c r="I199" s="28">
        <f t="shared" si="13"/>
        <v>7.6530547652371189E-2</v>
      </c>
      <c r="J199" s="28">
        <f t="shared" si="15"/>
        <v>93.032069790550111</v>
      </c>
      <c r="K199" s="25" t="str">
        <f t="shared" si="14"/>
        <v>B</v>
      </c>
    </row>
    <row r="200" spans="1:11" ht="24.75" x14ac:dyDescent="0.25">
      <c r="A200" s="25" t="s">
        <v>832</v>
      </c>
      <c r="B200" s="26" t="s">
        <v>833</v>
      </c>
      <c r="C200" s="25" t="s">
        <v>8107</v>
      </c>
      <c r="D200" s="25" t="s">
        <v>3741</v>
      </c>
      <c r="E200" s="25" t="s">
        <v>61</v>
      </c>
      <c r="F200" s="27">
        <v>13</v>
      </c>
      <c r="G200" s="27">
        <v>2414.13</v>
      </c>
      <c r="H200" s="27">
        <f t="shared" si="12"/>
        <v>31383.69</v>
      </c>
      <c r="I200" s="28">
        <f t="shared" si="13"/>
        <v>7.5514921597654411E-2</v>
      </c>
      <c r="J200" s="28">
        <f t="shared" si="15"/>
        <v>93.107584712147769</v>
      </c>
      <c r="K200" s="25" t="str">
        <f t="shared" si="14"/>
        <v>B</v>
      </c>
    </row>
    <row r="201" spans="1:11" x14ac:dyDescent="0.25">
      <c r="A201" s="25" t="s">
        <v>988</v>
      </c>
      <c r="B201" s="26" t="s">
        <v>989</v>
      </c>
      <c r="C201" s="25" t="s">
        <v>8107</v>
      </c>
      <c r="D201" s="25" t="s">
        <v>3741</v>
      </c>
      <c r="E201" s="25" t="s">
        <v>61</v>
      </c>
      <c r="F201" s="27">
        <v>191</v>
      </c>
      <c r="G201" s="27">
        <v>164.06</v>
      </c>
      <c r="H201" s="27">
        <f t="shared" si="12"/>
        <v>31335.46</v>
      </c>
      <c r="I201" s="28">
        <f t="shared" si="13"/>
        <v>7.5398871360456213E-2</v>
      </c>
      <c r="J201" s="28">
        <f t="shared" si="15"/>
        <v>93.182983583508232</v>
      </c>
      <c r="K201" s="25" t="str">
        <f t="shared" si="14"/>
        <v>B</v>
      </c>
    </row>
    <row r="202" spans="1:11" ht="16.5" x14ac:dyDescent="0.25">
      <c r="A202" s="25" t="s">
        <v>1562</v>
      </c>
      <c r="B202" s="26" t="s">
        <v>1563</v>
      </c>
      <c r="C202" s="25" t="s">
        <v>17</v>
      </c>
      <c r="D202" s="25" t="s">
        <v>3741</v>
      </c>
      <c r="E202" s="25" t="s">
        <v>72</v>
      </c>
      <c r="F202" s="27">
        <v>227.82</v>
      </c>
      <c r="G202" s="27">
        <v>135.34</v>
      </c>
      <c r="H202" s="27">
        <f t="shared" si="12"/>
        <v>30833.16</v>
      </c>
      <c r="I202" s="28">
        <f t="shared" si="13"/>
        <v>7.4190245315574249E-2</v>
      </c>
      <c r="J202" s="28">
        <f t="shared" si="15"/>
        <v>93.257173828823809</v>
      </c>
      <c r="K202" s="25" t="str">
        <f t="shared" si="14"/>
        <v>B</v>
      </c>
    </row>
    <row r="203" spans="1:11" ht="16.5" x14ac:dyDescent="0.25">
      <c r="A203" s="25" t="s">
        <v>2892</v>
      </c>
      <c r="B203" s="26" t="s">
        <v>2893</v>
      </c>
      <c r="C203" s="25" t="s">
        <v>8107</v>
      </c>
      <c r="D203" s="25" t="s">
        <v>3741</v>
      </c>
      <c r="E203" s="25" t="s">
        <v>61</v>
      </c>
      <c r="F203" s="27">
        <v>208</v>
      </c>
      <c r="G203" s="27">
        <v>147.80000000000001</v>
      </c>
      <c r="H203" s="27">
        <f t="shared" si="12"/>
        <v>30742.400000000001</v>
      </c>
      <c r="I203" s="28">
        <f t="shared" si="13"/>
        <v>7.3971860087954325E-2</v>
      </c>
      <c r="J203" s="28">
        <f t="shared" si="15"/>
        <v>93.331145688911761</v>
      </c>
      <c r="K203" s="25" t="str">
        <f t="shared" si="14"/>
        <v>B</v>
      </c>
    </row>
    <row r="204" spans="1:11" ht="16.5" x14ac:dyDescent="0.25">
      <c r="A204" s="25" t="s">
        <v>789</v>
      </c>
      <c r="B204" s="26" t="s">
        <v>1501</v>
      </c>
      <c r="C204" s="25" t="s">
        <v>17</v>
      </c>
      <c r="D204" s="25" t="s">
        <v>3741</v>
      </c>
      <c r="E204" s="25" t="s">
        <v>740</v>
      </c>
      <c r="F204" s="27">
        <v>2931.8</v>
      </c>
      <c r="G204" s="27">
        <v>10.48</v>
      </c>
      <c r="H204" s="27">
        <f t="shared" si="12"/>
        <v>30725.26</v>
      </c>
      <c r="I204" s="28">
        <f t="shared" si="13"/>
        <v>7.3930618100279066E-2</v>
      </c>
      <c r="J204" s="28">
        <f t="shared" si="15"/>
        <v>93.405076307012038</v>
      </c>
      <c r="K204" s="25" t="str">
        <f t="shared" si="14"/>
        <v>B</v>
      </c>
    </row>
    <row r="205" spans="1:11" ht="16.5" x14ac:dyDescent="0.25">
      <c r="A205" s="25" t="s">
        <v>951</v>
      </c>
      <c r="B205" s="26" t="s">
        <v>952</v>
      </c>
      <c r="C205" s="25" t="s">
        <v>8107</v>
      </c>
      <c r="D205" s="25" t="s">
        <v>3741</v>
      </c>
      <c r="E205" s="25" t="s">
        <v>286</v>
      </c>
      <c r="F205" s="27">
        <v>122</v>
      </c>
      <c r="G205" s="27">
        <v>250.2</v>
      </c>
      <c r="H205" s="27">
        <f t="shared" si="12"/>
        <v>30524.400000000001</v>
      </c>
      <c r="I205" s="28">
        <f t="shared" si="13"/>
        <v>7.3447312053344996E-2</v>
      </c>
      <c r="J205" s="28">
        <f t="shared" si="15"/>
        <v>93.478523619065385</v>
      </c>
      <c r="K205" s="25" t="str">
        <f t="shared" si="14"/>
        <v>B</v>
      </c>
    </row>
    <row r="206" spans="1:11" ht="16.5" x14ac:dyDescent="0.25">
      <c r="A206" s="25" t="s">
        <v>800</v>
      </c>
      <c r="B206" s="26" t="s">
        <v>801</v>
      </c>
      <c r="C206" s="25" t="s">
        <v>17</v>
      </c>
      <c r="D206" s="25" t="s">
        <v>3741</v>
      </c>
      <c r="E206" s="25" t="s">
        <v>740</v>
      </c>
      <c r="F206" s="27">
        <v>1834.7</v>
      </c>
      <c r="G206" s="27">
        <v>16.559999999999999</v>
      </c>
      <c r="H206" s="27">
        <f t="shared" si="12"/>
        <v>30382.63</v>
      </c>
      <c r="I206" s="28">
        <f t="shared" si="13"/>
        <v>7.310618739799378E-2</v>
      </c>
      <c r="J206" s="28">
        <f t="shared" si="15"/>
        <v>93.551629806463382</v>
      </c>
      <c r="K206" s="25" t="str">
        <f t="shared" si="14"/>
        <v>B</v>
      </c>
    </row>
    <row r="207" spans="1:11" x14ac:dyDescent="0.25">
      <c r="A207" s="25" t="s">
        <v>718</v>
      </c>
      <c r="B207" s="26" t="s">
        <v>719</v>
      </c>
      <c r="C207" s="25" t="s">
        <v>17</v>
      </c>
      <c r="D207" s="25" t="s">
        <v>3741</v>
      </c>
      <c r="E207" s="25" t="s">
        <v>76</v>
      </c>
      <c r="F207" s="27">
        <v>796.7</v>
      </c>
      <c r="G207" s="27">
        <v>37.97</v>
      </c>
      <c r="H207" s="27">
        <f t="shared" si="12"/>
        <v>30250.7</v>
      </c>
      <c r="I207" s="28">
        <f t="shared" si="13"/>
        <v>7.2788739589709314E-2</v>
      </c>
      <c r="J207" s="28">
        <f t="shared" si="15"/>
        <v>93.624418546053093</v>
      </c>
      <c r="K207" s="25" t="str">
        <f t="shared" si="14"/>
        <v>B</v>
      </c>
    </row>
    <row r="208" spans="1:11" ht="16.5" x14ac:dyDescent="0.25">
      <c r="A208" s="25" t="s">
        <v>2488</v>
      </c>
      <c r="B208" s="26" t="s">
        <v>2489</v>
      </c>
      <c r="C208" s="25" t="s">
        <v>17</v>
      </c>
      <c r="D208" s="25" t="s">
        <v>3741</v>
      </c>
      <c r="E208" s="25" t="s">
        <v>178</v>
      </c>
      <c r="F208" s="27">
        <v>392.85</v>
      </c>
      <c r="G208" s="27">
        <v>76.83</v>
      </c>
      <c r="H208" s="27">
        <f t="shared" si="12"/>
        <v>30182.67</v>
      </c>
      <c r="I208" s="28">
        <f t="shared" si="13"/>
        <v>7.2625046916340169E-2</v>
      </c>
      <c r="J208" s="28">
        <f t="shared" si="15"/>
        <v>93.697043592969436</v>
      </c>
      <c r="K208" s="25" t="str">
        <f t="shared" si="14"/>
        <v>B</v>
      </c>
    </row>
    <row r="209" spans="1:11" x14ac:dyDescent="0.25">
      <c r="A209" s="25" t="s">
        <v>1906</v>
      </c>
      <c r="B209" s="26" t="s">
        <v>1907</v>
      </c>
      <c r="C209" s="25" t="s">
        <v>8107</v>
      </c>
      <c r="D209" s="25" t="s">
        <v>3741</v>
      </c>
      <c r="E209" s="25" t="s">
        <v>61</v>
      </c>
      <c r="F209" s="27">
        <v>6</v>
      </c>
      <c r="G209" s="27">
        <v>5003.1099999999997</v>
      </c>
      <c r="H209" s="27">
        <f t="shared" si="12"/>
        <v>30018.66</v>
      </c>
      <c r="I209" s="28">
        <f t="shared" si="13"/>
        <v>7.2230408736724219E-2</v>
      </c>
      <c r="J209" s="28">
        <f t="shared" si="15"/>
        <v>93.769274001706165</v>
      </c>
      <c r="K209" s="25" t="str">
        <f t="shared" si="14"/>
        <v>B</v>
      </c>
    </row>
    <row r="210" spans="1:11" ht="16.5" x14ac:dyDescent="0.25">
      <c r="A210" s="25" t="s">
        <v>1308</v>
      </c>
      <c r="B210" s="26" t="s">
        <v>1309</v>
      </c>
      <c r="C210" s="25" t="s">
        <v>17</v>
      </c>
      <c r="D210" s="25" t="s">
        <v>3741</v>
      </c>
      <c r="E210" s="25" t="s">
        <v>178</v>
      </c>
      <c r="F210" s="27">
        <v>803.79</v>
      </c>
      <c r="G210" s="27">
        <v>36.35</v>
      </c>
      <c r="H210" s="27">
        <f t="shared" si="12"/>
        <v>29217.77</v>
      </c>
      <c r="I210" s="28">
        <f t="shared" si="13"/>
        <v>7.0303320317282619E-2</v>
      </c>
      <c r="J210" s="28">
        <f t="shared" si="15"/>
        <v>93.839577322023445</v>
      </c>
      <c r="K210" s="25" t="str">
        <f t="shared" si="14"/>
        <v>B</v>
      </c>
    </row>
    <row r="211" spans="1:11" ht="16.5" x14ac:dyDescent="0.25">
      <c r="A211" s="25" t="s">
        <v>644</v>
      </c>
      <c r="B211" s="26" t="s">
        <v>645</v>
      </c>
      <c r="C211" s="25" t="s">
        <v>17</v>
      </c>
      <c r="D211" s="25" t="s">
        <v>3741</v>
      </c>
      <c r="E211" s="25" t="s">
        <v>178</v>
      </c>
      <c r="F211" s="27">
        <v>519.33000000000004</v>
      </c>
      <c r="G211" s="27">
        <v>55.26</v>
      </c>
      <c r="H211" s="27">
        <f t="shared" si="12"/>
        <v>28698.18</v>
      </c>
      <c r="I211" s="28">
        <f t="shared" si="13"/>
        <v>6.9053091357178659E-2</v>
      </c>
      <c r="J211" s="28">
        <f t="shared" si="15"/>
        <v>93.908630413380621</v>
      </c>
      <c r="K211" s="25" t="str">
        <f t="shared" si="14"/>
        <v>B</v>
      </c>
    </row>
    <row r="212" spans="1:11" ht="16.5" x14ac:dyDescent="0.25">
      <c r="A212" s="25" t="s">
        <v>1532</v>
      </c>
      <c r="B212" s="26" t="s">
        <v>1533</v>
      </c>
      <c r="C212" s="25" t="s">
        <v>17</v>
      </c>
      <c r="D212" s="25" t="s">
        <v>3741</v>
      </c>
      <c r="E212" s="25" t="s">
        <v>740</v>
      </c>
      <c r="F212" s="27">
        <v>2958.6</v>
      </c>
      <c r="G212" s="27">
        <v>9.66</v>
      </c>
      <c r="H212" s="27">
        <f t="shared" si="12"/>
        <v>28580.080000000002</v>
      </c>
      <c r="I212" s="28">
        <f t="shared" si="13"/>
        <v>6.8768921068704525E-2</v>
      </c>
      <c r="J212" s="28">
        <f t="shared" si="15"/>
        <v>93.977399334449331</v>
      </c>
      <c r="K212" s="25" t="str">
        <f t="shared" si="14"/>
        <v>B</v>
      </c>
    </row>
    <row r="213" spans="1:11" ht="16.5" x14ac:dyDescent="0.25">
      <c r="A213" s="25" t="s">
        <v>273</v>
      </c>
      <c r="B213" s="26" t="s">
        <v>274</v>
      </c>
      <c r="C213" s="25" t="s">
        <v>17</v>
      </c>
      <c r="D213" s="25" t="s">
        <v>3741</v>
      </c>
      <c r="E213" s="25" t="s">
        <v>61</v>
      </c>
      <c r="F213" s="27">
        <v>77</v>
      </c>
      <c r="G213" s="27">
        <v>365.1</v>
      </c>
      <c r="H213" s="27">
        <f t="shared" si="12"/>
        <v>28112.7</v>
      </c>
      <c r="I213" s="28">
        <f t="shared" si="13"/>
        <v>6.7644318956705848E-2</v>
      </c>
      <c r="J213" s="28">
        <f t="shared" si="15"/>
        <v>94.04504365340604</v>
      </c>
      <c r="K213" s="25" t="str">
        <f t="shared" si="14"/>
        <v>B</v>
      </c>
    </row>
    <row r="214" spans="1:11" ht="16.5" x14ac:dyDescent="0.25">
      <c r="A214" s="25" t="s">
        <v>2815</v>
      </c>
      <c r="B214" s="26" t="s">
        <v>8116</v>
      </c>
      <c r="C214" s="25" t="s">
        <v>8107</v>
      </c>
      <c r="D214" s="25" t="s">
        <v>3825</v>
      </c>
      <c r="E214" s="25" t="s">
        <v>61</v>
      </c>
      <c r="F214" s="27">
        <v>2</v>
      </c>
      <c r="G214" s="27">
        <v>13948.46</v>
      </c>
      <c r="H214" s="27">
        <f t="shared" si="12"/>
        <v>27896.92</v>
      </c>
      <c r="I214" s="28">
        <f t="shared" si="13"/>
        <v>6.712511264978839E-2</v>
      </c>
      <c r="J214" s="28">
        <f t="shared" si="15"/>
        <v>94.112168766055831</v>
      </c>
      <c r="K214" s="25" t="str">
        <f t="shared" si="14"/>
        <v>B</v>
      </c>
    </row>
    <row r="215" spans="1:11" ht="16.5" x14ac:dyDescent="0.25">
      <c r="A215" s="25" t="s">
        <v>2788</v>
      </c>
      <c r="B215" s="26" t="s">
        <v>2789</v>
      </c>
      <c r="C215" s="25" t="s">
        <v>8107</v>
      </c>
      <c r="D215" s="25" t="s">
        <v>3741</v>
      </c>
      <c r="E215" s="25" t="s">
        <v>61</v>
      </c>
      <c r="F215" s="27">
        <v>1</v>
      </c>
      <c r="G215" s="27">
        <v>27881.09</v>
      </c>
      <c r="H215" s="27">
        <f t="shared" si="12"/>
        <v>27881.09</v>
      </c>
      <c r="I215" s="28">
        <f t="shared" si="13"/>
        <v>6.7087022762688089E-2</v>
      </c>
      <c r="J215" s="28">
        <f t="shared" si="15"/>
        <v>94.179255788818523</v>
      </c>
      <c r="K215" s="25" t="str">
        <f t="shared" si="14"/>
        <v>B</v>
      </c>
    </row>
    <row r="216" spans="1:11" ht="16.5" x14ac:dyDescent="0.25">
      <c r="A216" s="25" t="s">
        <v>765</v>
      </c>
      <c r="B216" s="26" t="s">
        <v>766</v>
      </c>
      <c r="C216" s="25" t="s">
        <v>17</v>
      </c>
      <c r="D216" s="25" t="s">
        <v>3741</v>
      </c>
      <c r="E216" s="25" t="s">
        <v>72</v>
      </c>
      <c r="F216" s="27">
        <v>115.1</v>
      </c>
      <c r="G216" s="27">
        <v>241</v>
      </c>
      <c r="H216" s="27">
        <f t="shared" si="12"/>
        <v>27739.1</v>
      </c>
      <c r="I216" s="28">
        <f t="shared" si="13"/>
        <v>6.6745368746934972E-2</v>
      </c>
      <c r="J216" s="28">
        <f t="shared" si="15"/>
        <v>94.246001157565459</v>
      </c>
      <c r="K216" s="25" t="str">
        <f t="shared" si="14"/>
        <v>B</v>
      </c>
    </row>
    <row r="217" spans="1:11" ht="16.5" x14ac:dyDescent="0.25">
      <c r="A217" s="25" t="s">
        <v>2820</v>
      </c>
      <c r="B217" s="26" t="s">
        <v>6236</v>
      </c>
      <c r="C217" s="25" t="s">
        <v>17</v>
      </c>
      <c r="D217" s="25" t="s">
        <v>3825</v>
      </c>
      <c r="E217" s="25" t="s">
        <v>61</v>
      </c>
      <c r="F217" s="27">
        <v>6</v>
      </c>
      <c r="G217" s="27">
        <v>4593.7299999999996</v>
      </c>
      <c r="H217" s="27">
        <f t="shared" si="12"/>
        <v>27562.38</v>
      </c>
      <c r="I217" s="28">
        <f t="shared" si="13"/>
        <v>6.6320147973191121E-2</v>
      </c>
      <c r="J217" s="28">
        <f t="shared" si="15"/>
        <v>94.312321305538646</v>
      </c>
      <c r="K217" s="25" t="str">
        <f t="shared" si="14"/>
        <v>B</v>
      </c>
    </row>
    <row r="218" spans="1:11" x14ac:dyDescent="0.25">
      <c r="A218" s="25" t="s">
        <v>2585</v>
      </c>
      <c r="B218" s="26" t="s">
        <v>2586</v>
      </c>
      <c r="C218" s="25" t="s">
        <v>17</v>
      </c>
      <c r="D218" s="25" t="s">
        <v>3741</v>
      </c>
      <c r="E218" s="25" t="s">
        <v>72</v>
      </c>
      <c r="F218" s="27">
        <v>859.3</v>
      </c>
      <c r="G218" s="27">
        <v>31.55</v>
      </c>
      <c r="H218" s="27">
        <f t="shared" si="12"/>
        <v>27110.92</v>
      </c>
      <c r="I218" s="28">
        <f t="shared" si="13"/>
        <v>6.5233852304820789E-2</v>
      </c>
      <c r="J218" s="28">
        <f t="shared" si="15"/>
        <v>94.37755515784346</v>
      </c>
      <c r="K218" s="25" t="str">
        <f t="shared" si="14"/>
        <v>B</v>
      </c>
    </row>
    <row r="219" spans="1:11" ht="16.5" x14ac:dyDescent="0.25">
      <c r="A219" s="25" t="s">
        <v>2149</v>
      </c>
      <c r="B219" s="26" t="s">
        <v>2150</v>
      </c>
      <c r="C219" s="25" t="s">
        <v>8107</v>
      </c>
      <c r="D219" s="25" t="s">
        <v>3741</v>
      </c>
      <c r="E219" s="25" t="s">
        <v>178</v>
      </c>
      <c r="F219" s="27">
        <v>1573.86</v>
      </c>
      <c r="G219" s="27">
        <v>16.829999999999998</v>
      </c>
      <c r="H219" s="27">
        <f t="shared" si="12"/>
        <v>26488.06</v>
      </c>
      <c r="I219" s="28">
        <f t="shared" si="13"/>
        <v>6.3735136759697997E-2</v>
      </c>
      <c r="J219" s="28">
        <f t="shared" si="15"/>
        <v>94.441290294603164</v>
      </c>
      <c r="K219" s="25" t="str">
        <f t="shared" si="14"/>
        <v>B</v>
      </c>
    </row>
    <row r="220" spans="1:11" ht="16.5" x14ac:dyDescent="0.25">
      <c r="A220" s="25" t="s">
        <v>3192</v>
      </c>
      <c r="B220" s="26" t="s">
        <v>3193</v>
      </c>
      <c r="C220" s="25" t="s">
        <v>17</v>
      </c>
      <c r="D220" s="25" t="s">
        <v>3741</v>
      </c>
      <c r="E220" s="25" t="s">
        <v>178</v>
      </c>
      <c r="F220" s="27">
        <v>260</v>
      </c>
      <c r="G220" s="27">
        <v>101.84</v>
      </c>
      <c r="H220" s="27">
        <f t="shared" si="12"/>
        <v>26478.400000000001</v>
      </c>
      <c r="I220" s="28">
        <f t="shared" si="13"/>
        <v>6.3711893025687319E-2</v>
      </c>
      <c r="J220" s="28">
        <f t="shared" si="15"/>
        <v>94.505002187628847</v>
      </c>
      <c r="K220" s="25" t="str">
        <f t="shared" si="14"/>
        <v>B</v>
      </c>
    </row>
    <row r="221" spans="1:11" ht="16.5" x14ac:dyDescent="0.25">
      <c r="A221" s="25" t="s">
        <v>467</v>
      </c>
      <c r="B221" s="26" t="s">
        <v>468</v>
      </c>
      <c r="C221" s="25" t="s">
        <v>8107</v>
      </c>
      <c r="D221" s="25" t="s">
        <v>3741</v>
      </c>
      <c r="E221" s="25" t="s">
        <v>178</v>
      </c>
      <c r="F221" s="27">
        <v>159.6</v>
      </c>
      <c r="G221" s="27">
        <v>165.77</v>
      </c>
      <c r="H221" s="27">
        <f t="shared" si="12"/>
        <v>26456.89</v>
      </c>
      <c r="I221" s="28">
        <f t="shared" si="13"/>
        <v>6.3660136015483426E-2</v>
      </c>
      <c r="J221" s="28">
        <f t="shared" si="15"/>
        <v>94.568662323644332</v>
      </c>
      <c r="K221" s="25" t="str">
        <f t="shared" si="14"/>
        <v>B</v>
      </c>
    </row>
    <row r="222" spans="1:11" x14ac:dyDescent="0.25">
      <c r="A222" s="25" t="s">
        <v>2873</v>
      </c>
      <c r="B222" s="26" t="s">
        <v>2874</v>
      </c>
      <c r="C222" s="25" t="s">
        <v>8107</v>
      </c>
      <c r="D222" s="25" t="s">
        <v>3741</v>
      </c>
      <c r="E222" s="25" t="s">
        <v>61</v>
      </c>
      <c r="F222" s="27">
        <v>30</v>
      </c>
      <c r="G222" s="27">
        <v>839.9</v>
      </c>
      <c r="H222" s="27">
        <f t="shared" si="12"/>
        <v>25197</v>
      </c>
      <c r="I222" s="28">
        <f t="shared" si="13"/>
        <v>6.0628609302988225E-2</v>
      </c>
      <c r="J222" s="28">
        <f t="shared" si="15"/>
        <v>94.629290932947328</v>
      </c>
      <c r="K222" s="25" t="str">
        <f t="shared" si="14"/>
        <v>B</v>
      </c>
    </row>
    <row r="223" spans="1:11" x14ac:dyDescent="0.25">
      <c r="A223" s="25" t="s">
        <v>2235</v>
      </c>
      <c r="B223" s="26" t="s">
        <v>2236</v>
      </c>
      <c r="C223" s="25" t="s">
        <v>17</v>
      </c>
      <c r="D223" s="25" t="s">
        <v>3741</v>
      </c>
      <c r="E223" s="25" t="s">
        <v>61</v>
      </c>
      <c r="F223" s="27">
        <v>7</v>
      </c>
      <c r="G223" s="27">
        <v>3508.38</v>
      </c>
      <c r="H223" s="27">
        <f t="shared" si="12"/>
        <v>24558.66</v>
      </c>
      <c r="I223" s="28">
        <f t="shared" si="13"/>
        <v>5.9092646035040872E-2</v>
      </c>
      <c r="J223" s="28">
        <f t="shared" si="15"/>
        <v>94.688383578982368</v>
      </c>
      <c r="K223" s="25" t="str">
        <f t="shared" si="14"/>
        <v>B</v>
      </c>
    </row>
    <row r="224" spans="1:11" x14ac:dyDescent="0.25">
      <c r="A224" s="25" t="s">
        <v>617</v>
      </c>
      <c r="B224" s="26" t="s">
        <v>618</v>
      </c>
      <c r="C224" s="25" t="s">
        <v>17</v>
      </c>
      <c r="D224" s="25" t="s">
        <v>3741</v>
      </c>
      <c r="E224" s="25" t="s">
        <v>72</v>
      </c>
      <c r="F224" s="27">
        <v>116.64</v>
      </c>
      <c r="G224" s="27">
        <v>199.15</v>
      </c>
      <c r="H224" s="27">
        <f t="shared" si="12"/>
        <v>23228.86</v>
      </c>
      <c r="I224" s="28">
        <f t="shared" si="13"/>
        <v>5.5892903023923919E-2</v>
      </c>
      <c r="J224" s="28">
        <f t="shared" si="15"/>
        <v>94.744276482006285</v>
      </c>
      <c r="K224" s="25" t="str">
        <f t="shared" si="14"/>
        <v>B</v>
      </c>
    </row>
    <row r="225" spans="1:11" ht="16.5" x14ac:dyDescent="0.25">
      <c r="A225" s="25" t="s">
        <v>732</v>
      </c>
      <c r="B225" s="26" t="s">
        <v>733</v>
      </c>
      <c r="C225" s="25" t="s">
        <v>17</v>
      </c>
      <c r="D225" s="25" t="s">
        <v>3741</v>
      </c>
      <c r="E225" s="25" t="s">
        <v>72</v>
      </c>
      <c r="F225" s="27">
        <v>388.65</v>
      </c>
      <c r="G225" s="27">
        <v>58.46</v>
      </c>
      <c r="H225" s="27">
        <f t="shared" si="12"/>
        <v>22720.48</v>
      </c>
      <c r="I225" s="28">
        <f t="shared" si="13"/>
        <v>5.4669647382480369E-2</v>
      </c>
      <c r="J225" s="28">
        <f t="shared" si="15"/>
        <v>94.798946129388767</v>
      </c>
      <c r="K225" s="25" t="str">
        <f t="shared" si="14"/>
        <v>B</v>
      </c>
    </row>
    <row r="226" spans="1:11" ht="16.5" x14ac:dyDescent="0.25">
      <c r="A226" s="25" t="s">
        <v>1583</v>
      </c>
      <c r="B226" s="26" t="s">
        <v>1584</v>
      </c>
      <c r="C226" s="25" t="s">
        <v>8107</v>
      </c>
      <c r="D226" s="25" t="s">
        <v>3741</v>
      </c>
      <c r="E226" s="25" t="s">
        <v>72</v>
      </c>
      <c r="F226" s="27">
        <v>217.52</v>
      </c>
      <c r="G226" s="27">
        <v>104.38</v>
      </c>
      <c r="H226" s="27">
        <f t="shared" si="12"/>
        <v>22704.74</v>
      </c>
      <c r="I226" s="28">
        <f t="shared" si="13"/>
        <v>5.4631774051908125E-2</v>
      </c>
      <c r="J226" s="28">
        <f t="shared" si="15"/>
        <v>94.85357790344068</v>
      </c>
      <c r="K226" s="25" t="str">
        <f t="shared" si="14"/>
        <v>B</v>
      </c>
    </row>
    <row r="227" spans="1:11" ht="16.5" x14ac:dyDescent="0.25">
      <c r="A227" s="25" t="s">
        <v>865</v>
      </c>
      <c r="B227" s="26" t="s">
        <v>866</v>
      </c>
      <c r="C227" s="25" t="s">
        <v>17</v>
      </c>
      <c r="D227" s="25" t="s">
        <v>3741</v>
      </c>
      <c r="E227" s="25" t="s">
        <v>740</v>
      </c>
      <c r="F227" s="27">
        <v>1644.71</v>
      </c>
      <c r="G227" s="27">
        <v>13.62</v>
      </c>
      <c r="H227" s="27">
        <f t="shared" si="12"/>
        <v>22400.95</v>
      </c>
      <c r="I227" s="28">
        <f t="shared" si="13"/>
        <v>5.3900799522394488E-2</v>
      </c>
      <c r="J227" s="28">
        <f t="shared" si="15"/>
        <v>94.907478702963076</v>
      </c>
      <c r="K227" s="25" t="str">
        <f t="shared" si="14"/>
        <v>B</v>
      </c>
    </row>
    <row r="228" spans="1:11" x14ac:dyDescent="0.25">
      <c r="A228" s="25" t="s">
        <v>542</v>
      </c>
      <c r="B228" s="26" t="s">
        <v>543</v>
      </c>
      <c r="C228" s="25" t="s">
        <v>17</v>
      </c>
      <c r="D228" s="25" t="s">
        <v>3741</v>
      </c>
      <c r="E228" s="25" t="s">
        <v>72</v>
      </c>
      <c r="F228" s="27">
        <v>1150.71</v>
      </c>
      <c r="G228" s="27">
        <v>18.850000000000001</v>
      </c>
      <c r="H228" s="27">
        <f t="shared" si="12"/>
        <v>21690.880000000001</v>
      </c>
      <c r="I228" s="28">
        <f t="shared" si="13"/>
        <v>5.2192240701591508E-2</v>
      </c>
      <c r="J228" s="28">
        <f t="shared" si="15"/>
        <v>94.959670943664662</v>
      </c>
      <c r="K228" s="25" t="str">
        <f t="shared" si="14"/>
        <v>B</v>
      </c>
    </row>
    <row r="229" spans="1:11" ht="16.5" x14ac:dyDescent="0.25">
      <c r="A229" s="25" t="s">
        <v>2958</v>
      </c>
      <c r="B229" s="26" t="s">
        <v>2959</v>
      </c>
      <c r="C229" s="25" t="s">
        <v>17</v>
      </c>
      <c r="D229" s="25" t="s">
        <v>3741</v>
      </c>
      <c r="E229" s="25" t="s">
        <v>72</v>
      </c>
      <c r="F229" s="27">
        <v>211.17</v>
      </c>
      <c r="G229" s="27">
        <v>101.97</v>
      </c>
      <c r="H229" s="27">
        <f t="shared" si="12"/>
        <v>21533</v>
      </c>
      <c r="I229" s="28">
        <f t="shared" si="13"/>
        <v>5.181235242771938E-2</v>
      </c>
      <c r="J229" s="28">
        <f t="shared" si="15"/>
        <v>95.011483296092379</v>
      </c>
      <c r="K229" s="25" t="str">
        <f t="shared" si="14"/>
        <v>C</v>
      </c>
    </row>
    <row r="230" spans="1:11" ht="16.5" x14ac:dyDescent="0.25">
      <c r="A230" s="25" t="s">
        <v>442</v>
      </c>
      <c r="B230" s="26" t="s">
        <v>443</v>
      </c>
      <c r="C230" s="25" t="s">
        <v>17</v>
      </c>
      <c r="D230" s="25" t="s">
        <v>3741</v>
      </c>
      <c r="E230" s="25" t="s">
        <v>61</v>
      </c>
      <c r="F230" s="27">
        <v>27</v>
      </c>
      <c r="G230" s="27">
        <v>792.17</v>
      </c>
      <c r="H230" s="27">
        <f t="shared" si="12"/>
        <v>21388.59</v>
      </c>
      <c r="I230" s="28">
        <f t="shared" si="13"/>
        <v>5.1464875447545369E-2</v>
      </c>
      <c r="J230" s="28">
        <f t="shared" si="15"/>
        <v>95.062948171539929</v>
      </c>
      <c r="K230" s="25" t="str">
        <f t="shared" si="14"/>
        <v>C</v>
      </c>
    </row>
    <row r="231" spans="1:11" ht="16.5" x14ac:dyDescent="0.25">
      <c r="A231" s="25" t="s">
        <v>661</v>
      </c>
      <c r="B231" s="26" t="s">
        <v>662</v>
      </c>
      <c r="C231" s="25" t="s">
        <v>17</v>
      </c>
      <c r="D231" s="25" t="s">
        <v>3741</v>
      </c>
      <c r="E231" s="25" t="s">
        <v>72</v>
      </c>
      <c r="F231" s="27">
        <v>219.27</v>
      </c>
      <c r="G231" s="27">
        <v>96.93</v>
      </c>
      <c r="H231" s="27">
        <f t="shared" si="12"/>
        <v>21253.84</v>
      </c>
      <c r="I231" s="28">
        <f t="shared" si="13"/>
        <v>5.1140642201382029E-2</v>
      </c>
      <c r="J231" s="28">
        <f t="shared" si="15"/>
        <v>95.114088813741304</v>
      </c>
      <c r="K231" s="25" t="str">
        <f t="shared" si="14"/>
        <v>C</v>
      </c>
    </row>
    <row r="232" spans="1:11" ht="16.5" x14ac:dyDescent="0.25">
      <c r="A232" s="25" t="s">
        <v>120</v>
      </c>
      <c r="B232" s="26" t="s">
        <v>121</v>
      </c>
      <c r="C232" s="25" t="s">
        <v>8107</v>
      </c>
      <c r="D232" s="25" t="s">
        <v>3741</v>
      </c>
      <c r="E232" s="25" t="s">
        <v>72</v>
      </c>
      <c r="F232" s="27">
        <v>28</v>
      </c>
      <c r="G232" s="27">
        <v>747.15</v>
      </c>
      <c r="H232" s="27">
        <f t="shared" si="12"/>
        <v>20920.2</v>
      </c>
      <c r="I232" s="28">
        <f t="shared" si="13"/>
        <v>5.0337843090065261E-2</v>
      </c>
      <c r="J232" s="28">
        <f t="shared" si="15"/>
        <v>95.164426656831367</v>
      </c>
      <c r="K232" s="25" t="str">
        <f t="shared" si="14"/>
        <v>C</v>
      </c>
    </row>
    <row r="233" spans="1:11" ht="16.5" x14ac:dyDescent="0.25">
      <c r="A233" s="25" t="s">
        <v>1899</v>
      </c>
      <c r="B233" s="26" t="s">
        <v>1900</v>
      </c>
      <c r="C233" s="25" t="s">
        <v>8107</v>
      </c>
      <c r="D233" s="25" t="s">
        <v>3741</v>
      </c>
      <c r="E233" s="25" t="s">
        <v>61</v>
      </c>
      <c r="F233" s="27">
        <v>4</v>
      </c>
      <c r="G233" s="27">
        <v>5229.43</v>
      </c>
      <c r="H233" s="27">
        <f t="shared" si="12"/>
        <v>20917.72</v>
      </c>
      <c r="I233" s="28">
        <f t="shared" si="13"/>
        <v>5.0331875754625666E-2</v>
      </c>
      <c r="J233" s="28">
        <f t="shared" si="15"/>
        <v>95.214758532585989</v>
      </c>
      <c r="K233" s="25" t="str">
        <f t="shared" si="14"/>
        <v>C</v>
      </c>
    </row>
    <row r="234" spans="1:11" ht="16.5" x14ac:dyDescent="0.25">
      <c r="A234" s="25" t="s">
        <v>2748</v>
      </c>
      <c r="B234" s="26" t="s">
        <v>2749</v>
      </c>
      <c r="C234" s="25" t="s">
        <v>188</v>
      </c>
      <c r="D234" s="25" t="s">
        <v>3741</v>
      </c>
      <c r="E234" s="25" t="s">
        <v>193</v>
      </c>
      <c r="F234" s="27">
        <v>92.78</v>
      </c>
      <c r="G234" s="27">
        <v>219.03</v>
      </c>
      <c r="H234" s="27">
        <f t="shared" si="12"/>
        <v>20321.599999999999</v>
      </c>
      <c r="I234" s="28">
        <f t="shared" si="13"/>
        <v>4.8897501560170073E-2</v>
      </c>
      <c r="J234" s="28">
        <f t="shared" si="15"/>
        <v>95.263656034146166</v>
      </c>
      <c r="K234" s="25" t="str">
        <f t="shared" si="14"/>
        <v>C</v>
      </c>
    </row>
    <row r="235" spans="1:11" ht="16.5" x14ac:dyDescent="0.25">
      <c r="A235" s="25" t="s">
        <v>1778</v>
      </c>
      <c r="B235" s="26" t="s">
        <v>1779</v>
      </c>
      <c r="C235" s="25" t="s">
        <v>17</v>
      </c>
      <c r="D235" s="25" t="s">
        <v>3741</v>
      </c>
      <c r="E235" s="25" t="s">
        <v>178</v>
      </c>
      <c r="F235" s="27">
        <v>400</v>
      </c>
      <c r="G235" s="27">
        <v>50.8</v>
      </c>
      <c r="H235" s="27">
        <f t="shared" si="12"/>
        <v>20320</v>
      </c>
      <c r="I235" s="28">
        <f t="shared" si="13"/>
        <v>4.8893651666338085E-2</v>
      </c>
      <c r="J235" s="28">
        <f t="shared" si="15"/>
        <v>95.312549685812499</v>
      </c>
      <c r="K235" s="25" t="str">
        <f t="shared" si="14"/>
        <v>C</v>
      </c>
    </row>
    <row r="236" spans="1:11" ht="16.5" x14ac:dyDescent="0.25">
      <c r="A236" s="25" t="s">
        <v>905</v>
      </c>
      <c r="B236" s="26" t="s">
        <v>906</v>
      </c>
      <c r="C236" s="25" t="s">
        <v>17</v>
      </c>
      <c r="D236" s="25" t="s">
        <v>3741</v>
      </c>
      <c r="E236" s="25" t="s">
        <v>61</v>
      </c>
      <c r="F236" s="27">
        <v>615</v>
      </c>
      <c r="G236" s="27">
        <v>32.700000000000003</v>
      </c>
      <c r="H236" s="27">
        <f t="shared" si="12"/>
        <v>20110.5</v>
      </c>
      <c r="I236" s="28">
        <f t="shared" si="13"/>
        <v>4.8389556192711215E-2</v>
      </c>
      <c r="J236" s="28">
        <f t="shared" si="15"/>
        <v>95.360939242005216</v>
      </c>
      <c r="K236" s="25" t="str">
        <f t="shared" si="14"/>
        <v>C</v>
      </c>
    </row>
    <row r="237" spans="1:11" x14ac:dyDescent="0.25">
      <c r="A237" s="25" t="s">
        <v>2954</v>
      </c>
      <c r="B237" s="26" t="s">
        <v>2955</v>
      </c>
      <c r="C237" s="25" t="s">
        <v>17</v>
      </c>
      <c r="D237" s="25" t="s">
        <v>3741</v>
      </c>
      <c r="E237" s="25" t="s">
        <v>72</v>
      </c>
      <c r="F237" s="27">
        <v>63.42</v>
      </c>
      <c r="G237" s="27">
        <v>309.89</v>
      </c>
      <c r="H237" s="27">
        <f t="shared" si="12"/>
        <v>19653.22</v>
      </c>
      <c r="I237" s="28">
        <f t="shared" si="13"/>
        <v>4.728925653552702E-2</v>
      </c>
      <c r="J237" s="28">
        <f t="shared" si="15"/>
        <v>95.408228498540737</v>
      </c>
      <c r="K237" s="25" t="str">
        <f t="shared" si="14"/>
        <v>C</v>
      </c>
    </row>
    <row r="238" spans="1:11" ht="16.5" x14ac:dyDescent="0.25">
      <c r="A238" s="25" t="s">
        <v>1435</v>
      </c>
      <c r="B238" s="26" t="s">
        <v>1436</v>
      </c>
      <c r="C238" s="25" t="s">
        <v>17</v>
      </c>
      <c r="D238" s="25" t="s">
        <v>3741</v>
      </c>
      <c r="E238" s="25" t="s">
        <v>740</v>
      </c>
      <c r="F238" s="27">
        <v>1670.9</v>
      </c>
      <c r="G238" s="27">
        <v>11.76</v>
      </c>
      <c r="H238" s="27">
        <f t="shared" si="12"/>
        <v>19649.78</v>
      </c>
      <c r="I238" s="28">
        <f t="shared" si="13"/>
        <v>4.7280979263788221E-2</v>
      </c>
      <c r="J238" s="28">
        <f t="shared" si="15"/>
        <v>95.455509477804526</v>
      </c>
      <c r="K238" s="25" t="str">
        <f t="shared" si="14"/>
        <v>C</v>
      </c>
    </row>
    <row r="239" spans="1:11" ht="16.5" x14ac:dyDescent="0.25">
      <c r="A239" s="25" t="s">
        <v>1781</v>
      </c>
      <c r="B239" s="26" t="s">
        <v>1782</v>
      </c>
      <c r="C239" s="25" t="s">
        <v>17</v>
      </c>
      <c r="D239" s="25" t="s">
        <v>3741</v>
      </c>
      <c r="E239" s="25" t="s">
        <v>178</v>
      </c>
      <c r="F239" s="27">
        <v>1434</v>
      </c>
      <c r="G239" s="27">
        <v>13.58</v>
      </c>
      <c r="H239" s="27">
        <f t="shared" si="12"/>
        <v>19473.72</v>
      </c>
      <c r="I239" s="28">
        <f t="shared" si="13"/>
        <v>4.6857346571250062E-2</v>
      </c>
      <c r="J239" s="28">
        <f t="shared" si="15"/>
        <v>95.50236682437577</v>
      </c>
      <c r="K239" s="25" t="str">
        <f t="shared" si="14"/>
        <v>C</v>
      </c>
    </row>
    <row r="240" spans="1:11" ht="24.75" x14ac:dyDescent="0.25">
      <c r="A240" s="25" t="s">
        <v>2779</v>
      </c>
      <c r="B240" s="26" t="s">
        <v>2780</v>
      </c>
      <c r="C240" s="25" t="s">
        <v>8107</v>
      </c>
      <c r="D240" s="25" t="s">
        <v>3741</v>
      </c>
      <c r="E240" s="25" t="s">
        <v>178</v>
      </c>
      <c r="F240" s="27">
        <v>30.97</v>
      </c>
      <c r="G240" s="27">
        <v>627.25</v>
      </c>
      <c r="H240" s="27">
        <f t="shared" si="12"/>
        <v>19425.93</v>
      </c>
      <c r="I240" s="28">
        <f t="shared" si="13"/>
        <v>4.6742355054855654E-2</v>
      </c>
      <c r="J240" s="28">
        <f t="shared" si="15"/>
        <v>95.54910917943063</v>
      </c>
      <c r="K240" s="25" t="str">
        <f t="shared" si="14"/>
        <v>C</v>
      </c>
    </row>
    <row r="241" spans="1:11" x14ac:dyDescent="0.25">
      <c r="A241" s="25" t="s">
        <v>1615</v>
      </c>
      <c r="B241" s="26" t="s">
        <v>1616</v>
      </c>
      <c r="C241" s="25" t="s">
        <v>17</v>
      </c>
      <c r="D241" s="25" t="s">
        <v>3741</v>
      </c>
      <c r="E241" s="25" t="s">
        <v>61</v>
      </c>
      <c r="F241" s="27">
        <v>13</v>
      </c>
      <c r="G241" s="27">
        <v>1489.26</v>
      </c>
      <c r="H241" s="27">
        <f t="shared" si="12"/>
        <v>19360.38</v>
      </c>
      <c r="I241" s="28">
        <f t="shared" si="13"/>
        <v>4.6584629716926111E-2</v>
      </c>
      <c r="J241" s="28">
        <f t="shared" si="15"/>
        <v>95.595693809147562</v>
      </c>
      <c r="K241" s="25" t="str">
        <f t="shared" si="14"/>
        <v>C</v>
      </c>
    </row>
    <row r="242" spans="1:11" ht="16.5" x14ac:dyDescent="0.25">
      <c r="A242" s="25" t="s">
        <v>653</v>
      </c>
      <c r="B242" s="26" t="s">
        <v>654</v>
      </c>
      <c r="C242" s="25" t="s">
        <v>17</v>
      </c>
      <c r="D242" s="25" t="s">
        <v>3741</v>
      </c>
      <c r="E242" s="25" t="s">
        <v>178</v>
      </c>
      <c r="F242" s="27">
        <v>330.26</v>
      </c>
      <c r="G242" s="27">
        <v>57.27</v>
      </c>
      <c r="H242" s="27">
        <f t="shared" si="12"/>
        <v>18913.990000000002</v>
      </c>
      <c r="I242" s="28">
        <f t="shared" si="13"/>
        <v>4.551053339963592E-2</v>
      </c>
      <c r="J242" s="28">
        <f t="shared" si="15"/>
        <v>95.641204342547198</v>
      </c>
      <c r="K242" s="25" t="str">
        <f t="shared" si="14"/>
        <v>C</v>
      </c>
    </row>
    <row r="243" spans="1:11" ht="16.5" x14ac:dyDescent="0.25">
      <c r="A243" s="25" t="s">
        <v>1285</v>
      </c>
      <c r="B243" s="26" t="s">
        <v>1286</v>
      </c>
      <c r="C243" s="25" t="s">
        <v>8107</v>
      </c>
      <c r="D243" s="25" t="s">
        <v>3741</v>
      </c>
      <c r="E243" s="25" t="s">
        <v>61</v>
      </c>
      <c r="F243" s="27">
        <v>158</v>
      </c>
      <c r="G243" s="27">
        <v>119.57</v>
      </c>
      <c r="H243" s="27">
        <f t="shared" si="12"/>
        <v>18892.060000000001</v>
      </c>
      <c r="I243" s="28">
        <f t="shared" si="13"/>
        <v>4.5457765792301139E-2</v>
      </c>
      <c r="J243" s="28">
        <f t="shared" si="15"/>
        <v>95.686662108339505</v>
      </c>
      <c r="K243" s="25" t="str">
        <f t="shared" si="14"/>
        <v>C</v>
      </c>
    </row>
    <row r="244" spans="1:11" x14ac:dyDescent="0.25">
      <c r="A244" s="25" t="s">
        <v>1288</v>
      </c>
      <c r="B244" s="26" t="s">
        <v>1289</v>
      </c>
      <c r="C244" s="25" t="s">
        <v>8107</v>
      </c>
      <c r="D244" s="25" t="s">
        <v>3741</v>
      </c>
      <c r="E244" s="25" t="s">
        <v>61</v>
      </c>
      <c r="F244" s="27">
        <v>158</v>
      </c>
      <c r="G244" s="27">
        <v>117.83</v>
      </c>
      <c r="H244" s="27">
        <f t="shared" si="12"/>
        <v>18617.14</v>
      </c>
      <c r="I244" s="28">
        <f t="shared" si="13"/>
        <v>4.4796257784618571E-2</v>
      </c>
      <c r="J244" s="28">
        <f t="shared" si="15"/>
        <v>95.73145836612413</v>
      </c>
      <c r="K244" s="25" t="str">
        <f t="shared" si="14"/>
        <v>C</v>
      </c>
    </row>
    <row r="245" spans="1:11" ht="16.5" x14ac:dyDescent="0.25">
      <c r="A245" s="25" t="s">
        <v>2785</v>
      </c>
      <c r="B245" s="26" t="s">
        <v>2786</v>
      </c>
      <c r="C245" s="25" t="s">
        <v>8107</v>
      </c>
      <c r="D245" s="25" t="s">
        <v>3741</v>
      </c>
      <c r="E245" s="25" t="s">
        <v>61</v>
      </c>
      <c r="F245" s="27">
        <v>4</v>
      </c>
      <c r="G245" s="27">
        <v>4636.6000000000004</v>
      </c>
      <c r="H245" s="27">
        <f t="shared" si="12"/>
        <v>18546.400000000001</v>
      </c>
      <c r="I245" s="28">
        <f t="shared" si="13"/>
        <v>4.4626044353571488E-2</v>
      </c>
      <c r="J245" s="28">
        <f t="shared" si="15"/>
        <v>95.776084410477708</v>
      </c>
      <c r="K245" s="25" t="str">
        <f t="shared" si="14"/>
        <v>C</v>
      </c>
    </row>
    <row r="246" spans="1:11" x14ac:dyDescent="0.25">
      <c r="A246" s="25" t="s">
        <v>2225</v>
      </c>
      <c r="B246" s="26" t="s">
        <v>2226</v>
      </c>
      <c r="C246" s="25" t="s">
        <v>8107</v>
      </c>
      <c r="D246" s="25" t="s">
        <v>3741</v>
      </c>
      <c r="E246" s="25" t="s">
        <v>178</v>
      </c>
      <c r="F246" s="27">
        <v>476.76</v>
      </c>
      <c r="G246" s="27">
        <v>37.42</v>
      </c>
      <c r="H246" s="27">
        <f t="shared" si="12"/>
        <v>17840.36</v>
      </c>
      <c r="I246" s="28">
        <f t="shared" si="13"/>
        <v>4.2927182452857843E-2</v>
      </c>
      <c r="J246" s="28">
        <f t="shared" si="15"/>
        <v>95.819011592930565</v>
      </c>
      <c r="K246" s="25" t="str">
        <f t="shared" si="14"/>
        <v>C</v>
      </c>
    </row>
    <row r="247" spans="1:11" ht="16.5" x14ac:dyDescent="0.25">
      <c r="A247" s="25" t="s">
        <v>509</v>
      </c>
      <c r="B247" s="26" t="s">
        <v>510</v>
      </c>
      <c r="C247" s="25" t="s">
        <v>17</v>
      </c>
      <c r="D247" s="25" t="s">
        <v>3741</v>
      </c>
      <c r="E247" s="25" t="s">
        <v>61</v>
      </c>
      <c r="F247" s="27">
        <v>23</v>
      </c>
      <c r="G247" s="27">
        <v>770.23</v>
      </c>
      <c r="H247" s="27">
        <f t="shared" si="12"/>
        <v>17715.29</v>
      </c>
      <c r="I247" s="28">
        <f t="shared" si="13"/>
        <v>4.2626241064378068E-2</v>
      </c>
      <c r="J247" s="28">
        <f t="shared" si="15"/>
        <v>95.861637833994948</v>
      </c>
      <c r="K247" s="25" t="str">
        <f t="shared" si="14"/>
        <v>C</v>
      </c>
    </row>
    <row r="248" spans="1:11" ht="16.5" x14ac:dyDescent="0.25">
      <c r="A248" s="25" t="s">
        <v>914</v>
      </c>
      <c r="B248" s="26" t="s">
        <v>915</v>
      </c>
      <c r="C248" s="25" t="s">
        <v>17</v>
      </c>
      <c r="D248" s="25" t="s">
        <v>3741</v>
      </c>
      <c r="E248" s="25" t="s">
        <v>61</v>
      </c>
      <c r="F248" s="27">
        <v>408</v>
      </c>
      <c r="G248" s="27">
        <v>42.58</v>
      </c>
      <c r="H248" s="27">
        <f t="shared" si="12"/>
        <v>17372.64</v>
      </c>
      <c r="I248" s="28">
        <f t="shared" si="13"/>
        <v>4.1801762238419859E-2</v>
      </c>
      <c r="J248" s="28">
        <f t="shared" si="15"/>
        <v>95.903439596233369</v>
      </c>
      <c r="K248" s="25" t="str">
        <f t="shared" si="14"/>
        <v>C</v>
      </c>
    </row>
    <row r="249" spans="1:11" ht="16.5" x14ac:dyDescent="0.25">
      <c r="A249" s="25" t="s">
        <v>1772</v>
      </c>
      <c r="B249" s="26" t="s">
        <v>1773</v>
      </c>
      <c r="C249" s="25" t="s">
        <v>17</v>
      </c>
      <c r="D249" s="25" t="s">
        <v>3741</v>
      </c>
      <c r="E249" s="25" t="s">
        <v>178</v>
      </c>
      <c r="F249" s="27">
        <v>771.75</v>
      </c>
      <c r="G249" s="27">
        <v>22.43</v>
      </c>
      <c r="H249" s="27">
        <f t="shared" si="12"/>
        <v>17310.349999999999</v>
      </c>
      <c r="I249" s="28">
        <f t="shared" si="13"/>
        <v>4.1651881059173002E-2</v>
      </c>
      <c r="J249" s="28">
        <f t="shared" si="15"/>
        <v>95.945091477292536</v>
      </c>
      <c r="K249" s="25" t="str">
        <f t="shared" si="14"/>
        <v>C</v>
      </c>
    </row>
    <row r="250" spans="1:11" ht="16.5" x14ac:dyDescent="0.25">
      <c r="A250" s="25" t="s">
        <v>1430</v>
      </c>
      <c r="B250" s="26" t="s">
        <v>1431</v>
      </c>
      <c r="C250" s="25" t="s">
        <v>17</v>
      </c>
      <c r="D250" s="25" t="s">
        <v>3741</v>
      </c>
      <c r="E250" s="25" t="s">
        <v>740</v>
      </c>
      <c r="F250" s="27">
        <v>998.2</v>
      </c>
      <c r="G250" s="27">
        <v>17.13</v>
      </c>
      <c r="H250" s="27">
        <f t="shared" si="12"/>
        <v>17099.169999999998</v>
      </c>
      <c r="I250" s="28">
        <f t="shared" si="13"/>
        <v>4.1143743197022548E-2</v>
      </c>
      <c r="J250" s="28">
        <f t="shared" si="15"/>
        <v>95.986235220489561</v>
      </c>
      <c r="K250" s="25" t="str">
        <f t="shared" si="14"/>
        <v>C</v>
      </c>
    </row>
    <row r="251" spans="1:11" ht="16.5" x14ac:dyDescent="0.25">
      <c r="A251" s="25" t="s">
        <v>197</v>
      </c>
      <c r="B251" s="26" t="s">
        <v>198</v>
      </c>
      <c r="C251" s="25" t="s">
        <v>8107</v>
      </c>
      <c r="D251" s="25" t="s">
        <v>3741</v>
      </c>
      <c r="E251" s="25" t="s">
        <v>72</v>
      </c>
      <c r="F251" s="27">
        <v>15.75</v>
      </c>
      <c r="G251" s="27">
        <v>1082.9000000000001</v>
      </c>
      <c r="H251" s="27">
        <f t="shared" si="12"/>
        <v>17055.68</v>
      </c>
      <c r="I251" s="28">
        <f t="shared" si="13"/>
        <v>4.1039098270301631E-2</v>
      </c>
      <c r="J251" s="28">
        <f t="shared" si="15"/>
        <v>96.027274318759865</v>
      </c>
      <c r="K251" s="25" t="str">
        <f t="shared" si="14"/>
        <v>C</v>
      </c>
    </row>
    <row r="252" spans="1:11" ht="16.5" x14ac:dyDescent="0.25">
      <c r="A252" s="25" t="s">
        <v>559</v>
      </c>
      <c r="B252" s="26" t="s">
        <v>560</v>
      </c>
      <c r="C252" s="25" t="s">
        <v>17</v>
      </c>
      <c r="D252" s="25" t="s">
        <v>3741</v>
      </c>
      <c r="E252" s="25" t="s">
        <v>178</v>
      </c>
      <c r="F252" s="27">
        <v>1772.58</v>
      </c>
      <c r="G252" s="27">
        <v>9.61</v>
      </c>
      <c r="H252" s="27">
        <f t="shared" si="12"/>
        <v>17034.490000000002</v>
      </c>
      <c r="I252" s="28">
        <f t="shared" si="13"/>
        <v>4.0988111238864151E-2</v>
      </c>
      <c r="J252" s="28">
        <f t="shared" si="15"/>
        <v>96.068262429998725</v>
      </c>
      <c r="K252" s="25" t="str">
        <f t="shared" si="14"/>
        <v>C</v>
      </c>
    </row>
    <row r="253" spans="1:11" ht="16.5" x14ac:dyDescent="0.25">
      <c r="A253" s="25" t="s">
        <v>2751</v>
      </c>
      <c r="B253" s="26" t="s">
        <v>2752</v>
      </c>
      <c r="C253" s="25" t="s">
        <v>188</v>
      </c>
      <c r="D253" s="25" t="s">
        <v>3741</v>
      </c>
      <c r="E253" s="25" t="s">
        <v>193</v>
      </c>
      <c r="F253" s="27">
        <v>47.47</v>
      </c>
      <c r="G253" s="27">
        <v>353.97</v>
      </c>
      <c r="H253" s="27">
        <f t="shared" si="12"/>
        <v>16802.96</v>
      </c>
      <c r="I253" s="28">
        <f t="shared" si="13"/>
        <v>4.0431007539538003E-2</v>
      </c>
      <c r="J253" s="28">
        <f t="shared" si="15"/>
        <v>96.108693437538264</v>
      </c>
      <c r="K253" s="25" t="str">
        <f t="shared" si="14"/>
        <v>C</v>
      </c>
    </row>
    <row r="254" spans="1:11" ht="16.5" x14ac:dyDescent="0.25">
      <c r="A254" s="25" t="s">
        <v>925</v>
      </c>
      <c r="B254" s="26" t="s">
        <v>926</v>
      </c>
      <c r="C254" s="25" t="s">
        <v>8107</v>
      </c>
      <c r="D254" s="25" t="s">
        <v>3741</v>
      </c>
      <c r="E254" s="25" t="s">
        <v>61</v>
      </c>
      <c r="F254" s="27">
        <v>160</v>
      </c>
      <c r="G254" s="27">
        <v>104.38</v>
      </c>
      <c r="H254" s="27">
        <f t="shared" si="12"/>
        <v>16700.8</v>
      </c>
      <c r="I254" s="28">
        <f t="shared" si="13"/>
        <v>4.0185191818365107E-2</v>
      </c>
      <c r="J254" s="28">
        <f t="shared" si="15"/>
        <v>96.148878629356631</v>
      </c>
      <c r="K254" s="25" t="str">
        <f t="shared" si="14"/>
        <v>C</v>
      </c>
    </row>
    <row r="255" spans="1:11" x14ac:dyDescent="0.25">
      <c r="A255" s="25" t="s">
        <v>101</v>
      </c>
      <c r="B255" s="26" t="s">
        <v>102</v>
      </c>
      <c r="C255" s="25" t="s">
        <v>17</v>
      </c>
      <c r="D255" s="25" t="s">
        <v>3741</v>
      </c>
      <c r="E255" s="25" t="s">
        <v>61</v>
      </c>
      <c r="F255" s="27">
        <v>2</v>
      </c>
      <c r="G255" s="27">
        <v>8153.15</v>
      </c>
      <c r="H255" s="27">
        <f t="shared" si="12"/>
        <v>16306.3</v>
      </c>
      <c r="I255" s="28">
        <f t="shared" si="13"/>
        <v>3.9235952370413808E-2</v>
      </c>
      <c r="J255" s="28">
        <f t="shared" si="15"/>
        <v>96.188114581727049</v>
      </c>
      <c r="K255" s="25" t="str">
        <f t="shared" si="14"/>
        <v>C</v>
      </c>
    </row>
    <row r="256" spans="1:11" ht="16.5" x14ac:dyDescent="0.25">
      <c r="A256" s="25" t="s">
        <v>1021</v>
      </c>
      <c r="B256" s="26" t="s">
        <v>1022</v>
      </c>
      <c r="C256" s="25" t="s">
        <v>17</v>
      </c>
      <c r="D256" s="25" t="s">
        <v>3741</v>
      </c>
      <c r="E256" s="25" t="s">
        <v>178</v>
      </c>
      <c r="F256" s="27">
        <v>497.68</v>
      </c>
      <c r="G256" s="27">
        <v>32.380000000000003</v>
      </c>
      <c r="H256" s="27">
        <f t="shared" si="12"/>
        <v>16114.88</v>
      </c>
      <c r="I256" s="28">
        <f t="shared" si="13"/>
        <v>3.8775360697088493E-2</v>
      </c>
      <c r="J256" s="28">
        <f t="shared" si="15"/>
        <v>96.226889942424137</v>
      </c>
      <c r="K256" s="25" t="str">
        <f t="shared" si="14"/>
        <v>C</v>
      </c>
    </row>
    <row r="257" spans="1:11" ht="16.5" x14ac:dyDescent="0.25">
      <c r="A257" s="25" t="s">
        <v>2918</v>
      </c>
      <c r="B257" s="26" t="s">
        <v>2919</v>
      </c>
      <c r="C257" s="25" t="s">
        <v>8107</v>
      </c>
      <c r="D257" s="25" t="s">
        <v>3741</v>
      </c>
      <c r="E257" s="25" t="s">
        <v>72</v>
      </c>
      <c r="F257" s="27">
        <v>102.34</v>
      </c>
      <c r="G257" s="27">
        <v>156.63999999999999</v>
      </c>
      <c r="H257" s="27">
        <f t="shared" si="12"/>
        <v>16030.54</v>
      </c>
      <c r="I257" s="28">
        <f t="shared" si="13"/>
        <v>3.8572423168469455E-2</v>
      </c>
      <c r="J257" s="28">
        <f t="shared" si="15"/>
        <v>96.265462365592612</v>
      </c>
      <c r="K257" s="25" t="str">
        <f t="shared" si="14"/>
        <v>C</v>
      </c>
    </row>
    <row r="258" spans="1:11" ht="16.5" x14ac:dyDescent="0.25">
      <c r="A258" s="25" t="s">
        <v>1529</v>
      </c>
      <c r="B258" s="26" t="s">
        <v>1530</v>
      </c>
      <c r="C258" s="25" t="s">
        <v>17</v>
      </c>
      <c r="D258" s="25" t="s">
        <v>3741</v>
      </c>
      <c r="E258" s="25" t="s">
        <v>740</v>
      </c>
      <c r="F258" s="27">
        <v>1423.5</v>
      </c>
      <c r="G258" s="27">
        <v>11.24</v>
      </c>
      <c r="H258" s="27">
        <f t="shared" si="12"/>
        <v>16000.14</v>
      </c>
      <c r="I258" s="28">
        <f t="shared" si="13"/>
        <v>3.8499275185661548E-2</v>
      </c>
      <c r="J258" s="28">
        <f t="shared" si="15"/>
        <v>96.303961640778269</v>
      </c>
      <c r="K258" s="25" t="str">
        <f t="shared" si="14"/>
        <v>C</v>
      </c>
    </row>
    <row r="259" spans="1:11" ht="16.5" x14ac:dyDescent="0.25">
      <c r="A259" s="25" t="s">
        <v>3184</v>
      </c>
      <c r="B259" s="26" t="s">
        <v>3185</v>
      </c>
      <c r="C259" s="25" t="s">
        <v>17</v>
      </c>
      <c r="D259" s="25" t="s">
        <v>3741</v>
      </c>
      <c r="E259" s="25" t="s">
        <v>178</v>
      </c>
      <c r="F259" s="27">
        <v>725</v>
      </c>
      <c r="G259" s="27">
        <v>21.65</v>
      </c>
      <c r="H259" s="27">
        <f t="shared" si="12"/>
        <v>15696.25</v>
      </c>
      <c r="I259" s="28">
        <f t="shared" si="13"/>
        <v>3.7768060037783421E-2</v>
      </c>
      <c r="J259" s="28">
        <f t="shared" si="15"/>
        <v>96.341729700816046</v>
      </c>
      <c r="K259" s="25" t="str">
        <f t="shared" si="14"/>
        <v>C</v>
      </c>
    </row>
    <row r="260" spans="1:11" x14ac:dyDescent="0.25">
      <c r="A260" s="25" t="s">
        <v>313</v>
      </c>
      <c r="B260" s="26" t="s">
        <v>314</v>
      </c>
      <c r="C260" s="25" t="s">
        <v>8107</v>
      </c>
      <c r="D260" s="25" t="s">
        <v>3741</v>
      </c>
      <c r="E260" s="25" t="s">
        <v>61</v>
      </c>
      <c r="F260" s="27">
        <v>100</v>
      </c>
      <c r="G260" s="27">
        <v>156.19</v>
      </c>
      <c r="H260" s="27">
        <f t="shared" ref="H260:H323" si="16">ROUND(F260*G260,2)</f>
        <v>15619</v>
      </c>
      <c r="I260" s="28">
        <f t="shared" ref="I260:I323" si="17">H260/VALOR_TOTAL*100</f>
        <v>3.7582182351207402E-2</v>
      </c>
      <c r="J260" s="28">
        <f t="shared" si="15"/>
        <v>96.379311883167247</v>
      </c>
      <c r="K260" s="25" t="str">
        <f t="shared" ref="K260:K323" si="18">IF(J260&lt;=80,"A",IF(J260&lt;=95,"B","C"))</f>
        <v>C</v>
      </c>
    </row>
    <row r="261" spans="1:11" ht="16.5" x14ac:dyDescent="0.25">
      <c r="A261" s="25" t="s">
        <v>695</v>
      </c>
      <c r="B261" s="26" t="s">
        <v>696</v>
      </c>
      <c r="C261" s="25" t="s">
        <v>8107</v>
      </c>
      <c r="D261" s="25" t="s">
        <v>3741</v>
      </c>
      <c r="E261" s="25" t="s">
        <v>61</v>
      </c>
      <c r="F261" s="27">
        <v>523</v>
      </c>
      <c r="G261" s="27">
        <v>29.75</v>
      </c>
      <c r="H261" s="27">
        <f t="shared" si="16"/>
        <v>15559.25</v>
      </c>
      <c r="I261" s="28">
        <f t="shared" si="17"/>
        <v>3.7438412878418842E-2</v>
      </c>
      <c r="J261" s="28">
        <f t="shared" ref="J261:J324" si="19">I261+J260</f>
        <v>96.416750296045663</v>
      </c>
      <c r="K261" s="25" t="str">
        <f t="shared" si="18"/>
        <v>C</v>
      </c>
    </row>
    <row r="262" spans="1:11" ht="16.5" x14ac:dyDescent="0.25">
      <c r="A262" s="25" t="s">
        <v>934</v>
      </c>
      <c r="B262" s="26" t="s">
        <v>935</v>
      </c>
      <c r="C262" s="25" t="s">
        <v>8107</v>
      </c>
      <c r="D262" s="25" t="s">
        <v>3741</v>
      </c>
      <c r="E262" s="25" t="s">
        <v>61</v>
      </c>
      <c r="F262" s="27">
        <v>118</v>
      </c>
      <c r="G262" s="27">
        <v>126.97</v>
      </c>
      <c r="H262" s="27">
        <f t="shared" si="16"/>
        <v>14982.46</v>
      </c>
      <c r="I262" s="28">
        <f t="shared" si="17"/>
        <v>3.6050550213821045E-2</v>
      </c>
      <c r="J262" s="28">
        <f t="shared" si="19"/>
        <v>96.452800846259478</v>
      </c>
      <c r="K262" s="25" t="str">
        <f t="shared" si="18"/>
        <v>C</v>
      </c>
    </row>
    <row r="263" spans="1:11" ht="16.5" x14ac:dyDescent="0.25">
      <c r="A263" s="25" t="s">
        <v>251</v>
      </c>
      <c r="B263" s="26" t="s">
        <v>252</v>
      </c>
      <c r="C263" s="25" t="s">
        <v>17</v>
      </c>
      <c r="D263" s="25" t="s">
        <v>3741</v>
      </c>
      <c r="E263" s="25" t="s">
        <v>61</v>
      </c>
      <c r="F263" s="27">
        <v>1034</v>
      </c>
      <c r="G263" s="27">
        <v>14.39</v>
      </c>
      <c r="H263" s="27">
        <f t="shared" si="16"/>
        <v>14879.26</v>
      </c>
      <c r="I263" s="28">
        <f t="shared" si="17"/>
        <v>3.5802232061657363E-2</v>
      </c>
      <c r="J263" s="28">
        <f t="shared" si="19"/>
        <v>96.488603078321134</v>
      </c>
      <c r="K263" s="25" t="str">
        <f t="shared" si="18"/>
        <v>C</v>
      </c>
    </row>
    <row r="264" spans="1:11" ht="16.5" x14ac:dyDescent="0.25">
      <c r="A264" s="25" t="s">
        <v>147</v>
      </c>
      <c r="B264" s="26" t="s">
        <v>148</v>
      </c>
      <c r="C264" s="25" t="s">
        <v>17</v>
      </c>
      <c r="D264" s="25" t="s">
        <v>3741</v>
      </c>
      <c r="E264" s="25" t="s">
        <v>61</v>
      </c>
      <c r="F264" s="27">
        <v>1</v>
      </c>
      <c r="G264" s="27">
        <v>14782.91</v>
      </c>
      <c r="H264" s="27">
        <f t="shared" si="16"/>
        <v>14782.91</v>
      </c>
      <c r="I264" s="28">
        <f t="shared" si="17"/>
        <v>3.5570396267461904E-2</v>
      </c>
      <c r="J264" s="28">
        <f t="shared" si="19"/>
        <v>96.524173474588594</v>
      </c>
      <c r="K264" s="25" t="str">
        <f t="shared" si="18"/>
        <v>C</v>
      </c>
    </row>
    <row r="265" spans="1:11" ht="24.75" x14ac:dyDescent="0.25">
      <c r="A265" s="25" t="s">
        <v>1580</v>
      </c>
      <c r="B265" s="26" t="s">
        <v>1581</v>
      </c>
      <c r="C265" s="25" t="s">
        <v>17</v>
      </c>
      <c r="D265" s="25" t="s">
        <v>3741</v>
      </c>
      <c r="E265" s="25" t="s">
        <v>72</v>
      </c>
      <c r="F265" s="27">
        <v>52.79</v>
      </c>
      <c r="G265" s="27">
        <v>275.85000000000002</v>
      </c>
      <c r="H265" s="27">
        <f t="shared" si="16"/>
        <v>14562.12</v>
      </c>
      <c r="I265" s="28">
        <f t="shared" si="17"/>
        <v>3.5039134980483028E-2</v>
      </c>
      <c r="J265" s="28">
        <f t="shared" si="19"/>
        <v>96.559212609569073</v>
      </c>
      <c r="K265" s="25" t="str">
        <f t="shared" si="18"/>
        <v>C</v>
      </c>
    </row>
    <row r="266" spans="1:11" x14ac:dyDescent="0.25">
      <c r="A266" s="25" t="s">
        <v>3703</v>
      </c>
      <c r="B266" s="26" t="s">
        <v>3704</v>
      </c>
      <c r="C266" s="25" t="s">
        <v>17</v>
      </c>
      <c r="D266" s="25" t="s">
        <v>3741</v>
      </c>
      <c r="E266" s="25" t="s">
        <v>72</v>
      </c>
      <c r="F266" s="27">
        <v>5071.88</v>
      </c>
      <c r="G266" s="27">
        <v>2.77</v>
      </c>
      <c r="H266" s="27">
        <f t="shared" si="16"/>
        <v>14049.11</v>
      </c>
      <c r="I266" s="28">
        <f t="shared" si="17"/>
        <v>3.3804738708763146E-2</v>
      </c>
      <c r="J266" s="28">
        <f t="shared" si="19"/>
        <v>96.59301734827784</v>
      </c>
      <c r="K266" s="25" t="str">
        <f t="shared" si="18"/>
        <v>C</v>
      </c>
    </row>
    <row r="267" spans="1:11" ht="16.5" x14ac:dyDescent="0.25">
      <c r="A267" s="25" t="s">
        <v>1235</v>
      </c>
      <c r="B267" s="26" t="s">
        <v>1236</v>
      </c>
      <c r="C267" s="25" t="s">
        <v>17</v>
      </c>
      <c r="D267" s="25" t="s">
        <v>3741</v>
      </c>
      <c r="E267" s="25" t="s">
        <v>61</v>
      </c>
      <c r="F267" s="27">
        <v>35</v>
      </c>
      <c r="G267" s="27">
        <v>400.16</v>
      </c>
      <c r="H267" s="27">
        <f t="shared" si="16"/>
        <v>14005.6</v>
      </c>
      <c r="I267" s="28">
        <f t="shared" si="17"/>
        <v>3.3700045658369322E-2</v>
      </c>
      <c r="J267" s="28">
        <f t="shared" si="19"/>
        <v>96.626717393936204</v>
      </c>
      <c r="K267" s="25" t="str">
        <f t="shared" si="18"/>
        <v>C</v>
      </c>
    </row>
    <row r="268" spans="1:11" x14ac:dyDescent="0.25">
      <c r="A268" s="25" t="s">
        <v>481</v>
      </c>
      <c r="B268" s="26" t="s">
        <v>482</v>
      </c>
      <c r="C268" s="25" t="s">
        <v>17</v>
      </c>
      <c r="D268" s="25" t="s">
        <v>3741</v>
      </c>
      <c r="E268" s="25" t="s">
        <v>61</v>
      </c>
      <c r="F268" s="27">
        <v>14</v>
      </c>
      <c r="G268" s="27">
        <v>996.25</v>
      </c>
      <c r="H268" s="27">
        <f t="shared" si="16"/>
        <v>13947.5</v>
      </c>
      <c r="I268" s="28">
        <f t="shared" si="17"/>
        <v>3.3560246388594998E-2</v>
      </c>
      <c r="J268" s="28">
        <f t="shared" si="19"/>
        <v>96.660277640324793</v>
      </c>
      <c r="K268" s="25" t="str">
        <f t="shared" si="18"/>
        <v>C</v>
      </c>
    </row>
    <row r="269" spans="1:11" x14ac:dyDescent="0.25">
      <c r="A269" s="25" t="s">
        <v>1302</v>
      </c>
      <c r="B269" s="26" t="s">
        <v>1303</v>
      </c>
      <c r="C269" s="25" t="s">
        <v>8107</v>
      </c>
      <c r="D269" s="25" t="s">
        <v>3741</v>
      </c>
      <c r="E269" s="25" t="s">
        <v>61</v>
      </c>
      <c r="F269" s="27">
        <v>57</v>
      </c>
      <c r="G269" s="27">
        <v>244.57</v>
      </c>
      <c r="H269" s="27">
        <f t="shared" si="16"/>
        <v>13940.49</v>
      </c>
      <c r="I269" s="28">
        <f t="shared" si="17"/>
        <v>3.3543379041243569E-2</v>
      </c>
      <c r="J269" s="28">
        <f t="shared" si="19"/>
        <v>96.693821019366041</v>
      </c>
      <c r="K269" s="25" t="str">
        <f t="shared" si="18"/>
        <v>C</v>
      </c>
    </row>
    <row r="270" spans="1:11" x14ac:dyDescent="0.25">
      <c r="A270" s="25" t="s">
        <v>2885</v>
      </c>
      <c r="B270" s="26" t="s">
        <v>2886</v>
      </c>
      <c r="C270" s="25" t="s">
        <v>8107</v>
      </c>
      <c r="D270" s="25" t="s">
        <v>3741</v>
      </c>
      <c r="E270" s="25" t="s">
        <v>61</v>
      </c>
      <c r="F270" s="27">
        <v>168</v>
      </c>
      <c r="G270" s="27">
        <v>82.77</v>
      </c>
      <c r="H270" s="27">
        <f t="shared" si="16"/>
        <v>13905.36</v>
      </c>
      <c r="I270" s="28">
        <f t="shared" si="17"/>
        <v>3.3458849809794827E-2</v>
      </c>
      <c r="J270" s="28">
        <f t="shared" si="19"/>
        <v>96.727279869175831</v>
      </c>
      <c r="K270" s="25" t="str">
        <f t="shared" si="18"/>
        <v>C</v>
      </c>
    </row>
    <row r="271" spans="1:11" ht="16.5" x14ac:dyDescent="0.25">
      <c r="A271" s="25" t="s">
        <v>2685</v>
      </c>
      <c r="B271" s="26" t="s">
        <v>2686</v>
      </c>
      <c r="C271" s="25" t="s">
        <v>8107</v>
      </c>
      <c r="D271" s="25" t="s">
        <v>3741</v>
      </c>
      <c r="E271" s="25" t="s">
        <v>61</v>
      </c>
      <c r="F271" s="27">
        <v>2</v>
      </c>
      <c r="G271" s="27">
        <v>6806.77</v>
      </c>
      <c r="H271" s="27">
        <f t="shared" si="16"/>
        <v>13613.54</v>
      </c>
      <c r="I271" s="28">
        <f t="shared" si="17"/>
        <v>3.2756677298511817E-2</v>
      </c>
      <c r="J271" s="28">
        <f t="shared" si="19"/>
        <v>96.760036546474339</v>
      </c>
      <c r="K271" s="25" t="str">
        <f t="shared" si="18"/>
        <v>C</v>
      </c>
    </row>
    <row r="272" spans="1:11" ht="24.75" x14ac:dyDescent="0.25">
      <c r="A272" s="25" t="s">
        <v>132</v>
      </c>
      <c r="B272" s="26" t="s">
        <v>133</v>
      </c>
      <c r="C272" s="25" t="s">
        <v>8107</v>
      </c>
      <c r="D272" s="25" t="s">
        <v>3741</v>
      </c>
      <c r="E272" s="25" t="s">
        <v>61</v>
      </c>
      <c r="F272" s="27">
        <v>1</v>
      </c>
      <c r="G272" s="27">
        <v>13057.79</v>
      </c>
      <c r="H272" s="27">
        <f t="shared" si="16"/>
        <v>13057.79</v>
      </c>
      <c r="I272" s="28">
        <f t="shared" si="17"/>
        <v>3.1419440737804762E-2</v>
      </c>
      <c r="J272" s="28">
        <f t="shared" si="19"/>
        <v>96.791455987212146</v>
      </c>
      <c r="K272" s="25" t="str">
        <f t="shared" si="18"/>
        <v>C</v>
      </c>
    </row>
    <row r="273" spans="1:11" ht="16.5" x14ac:dyDescent="0.25">
      <c r="A273" s="25" t="s">
        <v>3407</v>
      </c>
      <c r="B273" s="26" t="s">
        <v>3408</v>
      </c>
      <c r="C273" s="25" t="s">
        <v>8107</v>
      </c>
      <c r="D273" s="25" t="s">
        <v>3741</v>
      </c>
      <c r="E273" s="25" t="s">
        <v>61</v>
      </c>
      <c r="F273" s="27">
        <v>1</v>
      </c>
      <c r="G273" s="27">
        <v>12949.34</v>
      </c>
      <c r="H273" s="27">
        <f t="shared" si="16"/>
        <v>12949.34</v>
      </c>
      <c r="I273" s="28">
        <f t="shared" si="17"/>
        <v>3.1158490121504845E-2</v>
      </c>
      <c r="J273" s="28">
        <f t="shared" si="19"/>
        <v>96.822614477333644</v>
      </c>
      <c r="K273" s="25" t="str">
        <f t="shared" si="18"/>
        <v>C</v>
      </c>
    </row>
    <row r="274" spans="1:11" ht="16.5" x14ac:dyDescent="0.25">
      <c r="A274" s="25" t="s">
        <v>3425</v>
      </c>
      <c r="B274" s="26" t="s">
        <v>3426</v>
      </c>
      <c r="C274" s="25" t="s">
        <v>17</v>
      </c>
      <c r="D274" s="25" t="s">
        <v>3741</v>
      </c>
      <c r="E274" s="25" t="s">
        <v>72</v>
      </c>
      <c r="F274" s="27">
        <v>154.63999999999999</v>
      </c>
      <c r="G274" s="27">
        <v>83.31</v>
      </c>
      <c r="H274" s="27">
        <f t="shared" si="16"/>
        <v>12883.06</v>
      </c>
      <c r="I274" s="28">
        <f t="shared" si="17"/>
        <v>3.099900826951444E-2</v>
      </c>
      <c r="J274" s="28">
        <f t="shared" si="19"/>
        <v>96.853613485603162</v>
      </c>
      <c r="K274" s="25" t="str">
        <f t="shared" si="18"/>
        <v>C</v>
      </c>
    </row>
    <row r="275" spans="1:11" ht="16.5" x14ac:dyDescent="0.25">
      <c r="A275" s="25" t="s">
        <v>2630</v>
      </c>
      <c r="B275" s="26" t="s">
        <v>2631</v>
      </c>
      <c r="C275" s="25" t="s">
        <v>17</v>
      </c>
      <c r="D275" s="25" t="s">
        <v>3741</v>
      </c>
      <c r="E275" s="25" t="s">
        <v>178</v>
      </c>
      <c r="F275" s="27">
        <v>81.61</v>
      </c>
      <c r="G275" s="27">
        <v>157.09</v>
      </c>
      <c r="H275" s="27">
        <f t="shared" si="16"/>
        <v>12820.11</v>
      </c>
      <c r="I275" s="28">
        <f t="shared" si="17"/>
        <v>3.0847539009061887E-2</v>
      </c>
      <c r="J275" s="28">
        <f t="shared" si="19"/>
        <v>96.884461024612222</v>
      </c>
      <c r="K275" s="25" t="str">
        <f t="shared" si="18"/>
        <v>C</v>
      </c>
    </row>
    <row r="276" spans="1:11" ht="16.5" x14ac:dyDescent="0.25">
      <c r="A276" s="25" t="s">
        <v>631</v>
      </c>
      <c r="B276" s="26" t="s">
        <v>632</v>
      </c>
      <c r="C276" s="25" t="s">
        <v>17</v>
      </c>
      <c r="D276" s="25" t="s">
        <v>3741</v>
      </c>
      <c r="E276" s="25" t="s">
        <v>72</v>
      </c>
      <c r="F276" s="27">
        <v>6461.88</v>
      </c>
      <c r="G276" s="27">
        <v>1.95</v>
      </c>
      <c r="H276" s="27">
        <f t="shared" si="16"/>
        <v>12600.67</v>
      </c>
      <c r="I276" s="28">
        <f t="shared" si="17"/>
        <v>3.0319526070003752E-2</v>
      </c>
      <c r="J276" s="28">
        <f t="shared" si="19"/>
        <v>96.914780550682224</v>
      </c>
      <c r="K276" s="25" t="str">
        <f t="shared" si="18"/>
        <v>C</v>
      </c>
    </row>
    <row r="277" spans="1:11" ht="16.5" x14ac:dyDescent="0.25">
      <c r="A277" s="25" t="s">
        <v>499</v>
      </c>
      <c r="B277" s="26" t="s">
        <v>500</v>
      </c>
      <c r="C277" s="25" t="s">
        <v>8107</v>
      </c>
      <c r="D277" s="25" t="s">
        <v>3741</v>
      </c>
      <c r="E277" s="25" t="s">
        <v>178</v>
      </c>
      <c r="F277" s="27">
        <v>99.16</v>
      </c>
      <c r="G277" s="27">
        <v>126.71</v>
      </c>
      <c r="H277" s="27">
        <f t="shared" si="16"/>
        <v>12564.56</v>
      </c>
      <c r="I277" s="28">
        <f t="shared" si="17"/>
        <v>3.0232638778582913E-2</v>
      </c>
      <c r="J277" s="28">
        <f t="shared" si="19"/>
        <v>96.945013189460809</v>
      </c>
      <c r="K277" s="25" t="str">
        <f t="shared" si="18"/>
        <v>C</v>
      </c>
    </row>
    <row r="278" spans="1:11" ht="16.5" x14ac:dyDescent="0.25">
      <c r="A278" s="25" t="s">
        <v>3201</v>
      </c>
      <c r="B278" s="26" t="s">
        <v>3202</v>
      </c>
      <c r="C278" s="25" t="s">
        <v>17</v>
      </c>
      <c r="D278" s="25" t="s">
        <v>3741</v>
      </c>
      <c r="E278" s="25" t="s">
        <v>178</v>
      </c>
      <c r="F278" s="27">
        <v>60</v>
      </c>
      <c r="G278" s="27">
        <v>206.87</v>
      </c>
      <c r="H278" s="27">
        <f t="shared" si="16"/>
        <v>12412.2</v>
      </c>
      <c r="I278" s="28">
        <f t="shared" si="17"/>
        <v>2.986603263843118E-2</v>
      </c>
      <c r="J278" s="28">
        <f t="shared" si="19"/>
        <v>96.974879222099247</v>
      </c>
      <c r="K278" s="25" t="str">
        <f t="shared" si="18"/>
        <v>C</v>
      </c>
    </row>
    <row r="279" spans="1:11" ht="16.5" x14ac:dyDescent="0.25">
      <c r="A279" s="25" t="s">
        <v>460</v>
      </c>
      <c r="B279" s="26" t="s">
        <v>461</v>
      </c>
      <c r="C279" s="25" t="s">
        <v>17</v>
      </c>
      <c r="D279" s="25" t="s">
        <v>3741</v>
      </c>
      <c r="E279" s="25" t="s">
        <v>178</v>
      </c>
      <c r="F279" s="27">
        <v>248.9</v>
      </c>
      <c r="G279" s="27">
        <v>48.95</v>
      </c>
      <c r="H279" s="27">
        <f t="shared" si="16"/>
        <v>12183.66</v>
      </c>
      <c r="I279" s="28">
        <f t="shared" si="17"/>
        <v>2.9316123428203573E-2</v>
      </c>
      <c r="J279" s="28">
        <f t="shared" si="19"/>
        <v>97.004195345527449</v>
      </c>
      <c r="K279" s="25" t="str">
        <f t="shared" si="18"/>
        <v>C</v>
      </c>
    </row>
    <row r="280" spans="1:11" x14ac:dyDescent="0.25">
      <c r="A280" s="25" t="s">
        <v>1956</v>
      </c>
      <c r="B280" s="26" t="s">
        <v>1957</v>
      </c>
      <c r="C280" s="25" t="s">
        <v>188</v>
      </c>
      <c r="D280" s="25" t="s">
        <v>3741</v>
      </c>
      <c r="E280" s="25" t="s">
        <v>286</v>
      </c>
      <c r="F280" s="27">
        <v>3</v>
      </c>
      <c r="G280" s="27">
        <v>3972.2</v>
      </c>
      <c r="H280" s="27">
        <f t="shared" si="16"/>
        <v>11916.6</v>
      </c>
      <c r="I280" s="28">
        <f t="shared" si="17"/>
        <v>2.867352802397069E-2</v>
      </c>
      <c r="J280" s="28">
        <f t="shared" si="19"/>
        <v>97.032868873551422</v>
      </c>
      <c r="K280" s="25" t="str">
        <f t="shared" si="18"/>
        <v>C</v>
      </c>
    </row>
    <row r="281" spans="1:11" ht="16.5" x14ac:dyDescent="0.25">
      <c r="A281" s="25" t="s">
        <v>1809</v>
      </c>
      <c r="B281" s="26" t="s">
        <v>1810</v>
      </c>
      <c r="C281" s="25" t="s">
        <v>8107</v>
      </c>
      <c r="D281" s="25" t="s">
        <v>3741</v>
      </c>
      <c r="E281" s="25" t="s">
        <v>61</v>
      </c>
      <c r="F281" s="27">
        <v>10</v>
      </c>
      <c r="G281" s="27">
        <v>1185.54</v>
      </c>
      <c r="H281" s="27">
        <f t="shared" si="16"/>
        <v>11855.4</v>
      </c>
      <c r="I281" s="28">
        <f t="shared" si="17"/>
        <v>2.852626958489687E-2</v>
      </c>
      <c r="J281" s="28">
        <f t="shared" si="19"/>
        <v>97.061395143136323</v>
      </c>
      <c r="K281" s="25" t="str">
        <f t="shared" si="18"/>
        <v>C</v>
      </c>
    </row>
    <row r="282" spans="1:11" ht="16.5" x14ac:dyDescent="0.25">
      <c r="A282" s="25" t="s">
        <v>2876</v>
      </c>
      <c r="B282" s="26" t="s">
        <v>2877</v>
      </c>
      <c r="C282" s="25" t="s">
        <v>8107</v>
      </c>
      <c r="D282" s="25" t="s">
        <v>3741</v>
      </c>
      <c r="E282" s="25" t="s">
        <v>61</v>
      </c>
      <c r="F282" s="27">
        <v>14</v>
      </c>
      <c r="G282" s="27">
        <v>839.9</v>
      </c>
      <c r="H282" s="27">
        <f t="shared" si="16"/>
        <v>11758.6</v>
      </c>
      <c r="I282" s="28">
        <f t="shared" si="17"/>
        <v>2.8293351008061171E-2</v>
      </c>
      <c r="J282" s="28">
        <f t="shared" si="19"/>
        <v>97.089688494144383</v>
      </c>
      <c r="K282" s="25" t="str">
        <f t="shared" si="18"/>
        <v>C</v>
      </c>
    </row>
    <row r="283" spans="1:11" ht="16.5" x14ac:dyDescent="0.25">
      <c r="A283" s="25" t="s">
        <v>1232</v>
      </c>
      <c r="B283" s="26" t="s">
        <v>1233</v>
      </c>
      <c r="C283" s="25" t="s">
        <v>17</v>
      </c>
      <c r="D283" s="25" t="s">
        <v>3741</v>
      </c>
      <c r="E283" s="25" t="s">
        <v>61</v>
      </c>
      <c r="F283" s="27">
        <v>33</v>
      </c>
      <c r="G283" s="27">
        <v>354.43</v>
      </c>
      <c r="H283" s="27">
        <f t="shared" si="16"/>
        <v>11696.19</v>
      </c>
      <c r="I283" s="28">
        <f t="shared" si="17"/>
        <v>2.8143181086776908E-2</v>
      </c>
      <c r="J283" s="28">
        <f t="shared" si="19"/>
        <v>97.117831675231159</v>
      </c>
      <c r="K283" s="25" t="str">
        <f t="shared" si="18"/>
        <v>C</v>
      </c>
    </row>
    <row r="284" spans="1:11" ht="16.5" x14ac:dyDescent="0.25">
      <c r="A284" s="25" t="s">
        <v>2256</v>
      </c>
      <c r="B284" s="26" t="s">
        <v>2257</v>
      </c>
      <c r="C284" s="25" t="s">
        <v>17</v>
      </c>
      <c r="D284" s="25" t="s">
        <v>3741</v>
      </c>
      <c r="E284" s="25" t="s">
        <v>178</v>
      </c>
      <c r="F284" s="27">
        <v>426.61</v>
      </c>
      <c r="G284" s="27">
        <v>27.09</v>
      </c>
      <c r="H284" s="27">
        <f t="shared" si="16"/>
        <v>11556.86</v>
      </c>
      <c r="I284" s="28">
        <f t="shared" si="17"/>
        <v>2.7807927519519486E-2</v>
      </c>
      <c r="J284" s="28">
        <f t="shared" si="19"/>
        <v>97.145639602750677</v>
      </c>
      <c r="K284" s="25" t="str">
        <f t="shared" si="18"/>
        <v>C</v>
      </c>
    </row>
    <row r="285" spans="1:11" ht="16.5" x14ac:dyDescent="0.25">
      <c r="A285" s="25" t="s">
        <v>1743</v>
      </c>
      <c r="B285" s="26" t="s">
        <v>1744</v>
      </c>
      <c r="C285" s="25" t="s">
        <v>8107</v>
      </c>
      <c r="D285" s="25" t="s">
        <v>3741</v>
      </c>
      <c r="E285" s="25" t="s">
        <v>61</v>
      </c>
      <c r="F285" s="27">
        <v>123</v>
      </c>
      <c r="G285" s="27">
        <v>93.77</v>
      </c>
      <c r="H285" s="27">
        <f t="shared" si="16"/>
        <v>11533.71</v>
      </c>
      <c r="I285" s="28">
        <f t="shared" si="17"/>
        <v>2.77522243681378E-2</v>
      </c>
      <c r="J285" s="28">
        <f t="shared" si="19"/>
        <v>97.17339182711882</v>
      </c>
      <c r="K285" s="25" t="str">
        <f t="shared" si="18"/>
        <v>C</v>
      </c>
    </row>
    <row r="286" spans="1:11" x14ac:dyDescent="0.25">
      <c r="A286" s="25" t="s">
        <v>3241</v>
      </c>
      <c r="B286" s="26" t="s">
        <v>3242</v>
      </c>
      <c r="C286" s="25" t="s">
        <v>188</v>
      </c>
      <c r="D286" s="25" t="s">
        <v>3741</v>
      </c>
      <c r="E286" s="25" t="s">
        <v>286</v>
      </c>
      <c r="F286" s="27">
        <v>1</v>
      </c>
      <c r="G286" s="27">
        <v>11498.75</v>
      </c>
      <c r="H286" s="27">
        <f t="shared" si="16"/>
        <v>11498.75</v>
      </c>
      <c r="I286" s="28">
        <f t="shared" si="17"/>
        <v>2.7668104187908715E-2</v>
      </c>
      <c r="J286" s="28">
        <f t="shared" si="19"/>
        <v>97.20105993130673</v>
      </c>
      <c r="K286" s="25" t="str">
        <f t="shared" si="18"/>
        <v>C</v>
      </c>
    </row>
    <row r="287" spans="1:11" ht="16.5" x14ac:dyDescent="0.25">
      <c r="A287" s="25" t="s">
        <v>3057</v>
      </c>
      <c r="B287" s="26" t="s">
        <v>3058</v>
      </c>
      <c r="C287" s="25" t="s">
        <v>8107</v>
      </c>
      <c r="D287" s="25" t="s">
        <v>3741</v>
      </c>
      <c r="E287" s="25" t="s">
        <v>178</v>
      </c>
      <c r="F287" s="27">
        <v>42</v>
      </c>
      <c r="G287" s="27">
        <v>262.75</v>
      </c>
      <c r="H287" s="27">
        <f t="shared" si="16"/>
        <v>11035.5</v>
      </c>
      <c r="I287" s="28">
        <f t="shared" si="17"/>
        <v>2.655343961436387E-2</v>
      </c>
      <c r="J287" s="28">
        <f t="shared" si="19"/>
        <v>97.227613370921091</v>
      </c>
      <c r="K287" s="25" t="str">
        <f t="shared" si="18"/>
        <v>C</v>
      </c>
    </row>
    <row r="288" spans="1:11" x14ac:dyDescent="0.25">
      <c r="A288" s="25" t="s">
        <v>2870</v>
      </c>
      <c r="B288" s="26" t="s">
        <v>2871</v>
      </c>
      <c r="C288" s="25" t="s">
        <v>8107</v>
      </c>
      <c r="D288" s="25" t="s">
        <v>3741</v>
      </c>
      <c r="E288" s="25" t="s">
        <v>61</v>
      </c>
      <c r="F288" s="27">
        <v>26</v>
      </c>
      <c r="G288" s="27">
        <v>412.58</v>
      </c>
      <c r="H288" s="27">
        <f t="shared" si="16"/>
        <v>10727.08</v>
      </c>
      <c r="I288" s="28">
        <f t="shared" si="17"/>
        <v>2.5811324454573917E-2</v>
      </c>
      <c r="J288" s="28">
        <f t="shared" si="19"/>
        <v>97.253424695375671</v>
      </c>
      <c r="K288" s="25" t="str">
        <f t="shared" si="18"/>
        <v>C</v>
      </c>
    </row>
    <row r="289" spans="1:11" ht="16.5" x14ac:dyDescent="0.25">
      <c r="A289" s="25" t="s">
        <v>668</v>
      </c>
      <c r="B289" s="26" t="s">
        <v>669</v>
      </c>
      <c r="C289" s="25" t="s">
        <v>17</v>
      </c>
      <c r="D289" s="25" t="s">
        <v>3741</v>
      </c>
      <c r="E289" s="25" t="s">
        <v>72</v>
      </c>
      <c r="F289" s="27">
        <v>77.36</v>
      </c>
      <c r="G289" s="27">
        <v>137.55000000000001</v>
      </c>
      <c r="H289" s="27">
        <f t="shared" si="16"/>
        <v>10640.87</v>
      </c>
      <c r="I289" s="28">
        <f t="shared" si="17"/>
        <v>2.560388736253873E-2</v>
      </c>
      <c r="J289" s="28">
        <f t="shared" si="19"/>
        <v>97.279028582738206</v>
      </c>
      <c r="K289" s="25" t="str">
        <f t="shared" si="18"/>
        <v>C</v>
      </c>
    </row>
    <row r="290" spans="1:11" ht="24.75" x14ac:dyDescent="0.25">
      <c r="A290" s="25" t="s">
        <v>135</v>
      </c>
      <c r="B290" s="26" t="s">
        <v>136</v>
      </c>
      <c r="C290" s="25" t="s">
        <v>8107</v>
      </c>
      <c r="D290" s="25" t="s">
        <v>3741</v>
      </c>
      <c r="E290" s="25" t="s">
        <v>61</v>
      </c>
      <c r="F290" s="27">
        <v>1</v>
      </c>
      <c r="G290" s="27">
        <v>10600.22</v>
      </c>
      <c r="H290" s="27">
        <f t="shared" si="16"/>
        <v>10600.22</v>
      </c>
      <c r="I290" s="28">
        <f t="shared" si="17"/>
        <v>2.55060759973696E-2</v>
      </c>
      <c r="J290" s="28">
        <f t="shared" si="19"/>
        <v>97.304534658735577</v>
      </c>
      <c r="K290" s="25" t="str">
        <f t="shared" si="18"/>
        <v>C</v>
      </c>
    </row>
    <row r="291" spans="1:11" ht="16.5" x14ac:dyDescent="0.25">
      <c r="A291" s="25" t="s">
        <v>1376</v>
      </c>
      <c r="B291" s="26" t="s">
        <v>1377</v>
      </c>
      <c r="C291" s="25" t="s">
        <v>17</v>
      </c>
      <c r="D291" s="25" t="s">
        <v>3741</v>
      </c>
      <c r="E291" s="25" t="s">
        <v>61</v>
      </c>
      <c r="F291" s="27">
        <v>764</v>
      </c>
      <c r="G291" s="27">
        <v>13.62</v>
      </c>
      <c r="H291" s="27">
        <f t="shared" si="16"/>
        <v>10405.68</v>
      </c>
      <c r="I291" s="28">
        <f t="shared" si="17"/>
        <v>2.5037977031071891E-2</v>
      </c>
      <c r="J291" s="28">
        <f t="shared" si="19"/>
        <v>97.329572635766652</v>
      </c>
      <c r="K291" s="25" t="str">
        <f t="shared" si="18"/>
        <v>C</v>
      </c>
    </row>
    <row r="292" spans="1:11" ht="16.5" x14ac:dyDescent="0.25">
      <c r="A292" s="25" t="s">
        <v>191</v>
      </c>
      <c r="B292" s="26" t="s">
        <v>192</v>
      </c>
      <c r="C292" s="25" t="s">
        <v>188</v>
      </c>
      <c r="D292" s="25" t="s">
        <v>3741</v>
      </c>
      <c r="E292" s="25" t="s">
        <v>193</v>
      </c>
      <c r="F292" s="27">
        <v>43.58</v>
      </c>
      <c r="G292" s="27">
        <v>237.68</v>
      </c>
      <c r="H292" s="27">
        <f t="shared" si="16"/>
        <v>10358.09</v>
      </c>
      <c r="I292" s="28">
        <f t="shared" si="17"/>
        <v>2.4923466751406487E-2</v>
      </c>
      <c r="J292" s="28">
        <f t="shared" si="19"/>
        <v>97.354496102518056</v>
      </c>
      <c r="K292" s="25" t="str">
        <f t="shared" si="18"/>
        <v>C</v>
      </c>
    </row>
    <row r="293" spans="1:11" ht="16.5" x14ac:dyDescent="0.25">
      <c r="A293" s="25" t="s">
        <v>1184</v>
      </c>
      <c r="B293" s="26" t="s">
        <v>1185</v>
      </c>
      <c r="C293" s="25" t="s">
        <v>17</v>
      </c>
      <c r="D293" s="25" t="s">
        <v>3741</v>
      </c>
      <c r="E293" s="25" t="s">
        <v>61</v>
      </c>
      <c r="F293" s="27">
        <v>26</v>
      </c>
      <c r="G293" s="27">
        <v>397.69</v>
      </c>
      <c r="H293" s="27">
        <f t="shared" si="16"/>
        <v>10339.94</v>
      </c>
      <c r="I293" s="28">
        <f t="shared" si="17"/>
        <v>2.4879794518249794E-2</v>
      </c>
      <c r="J293" s="28">
        <f t="shared" si="19"/>
        <v>97.379375897036311</v>
      </c>
      <c r="K293" s="25" t="str">
        <f t="shared" si="18"/>
        <v>C</v>
      </c>
    </row>
    <row r="294" spans="1:11" ht="16.5" x14ac:dyDescent="0.25">
      <c r="A294" s="25" t="s">
        <v>2253</v>
      </c>
      <c r="B294" s="26" t="s">
        <v>2254</v>
      </c>
      <c r="C294" s="25" t="s">
        <v>17</v>
      </c>
      <c r="D294" s="25" t="s">
        <v>3741</v>
      </c>
      <c r="E294" s="25" t="s">
        <v>178</v>
      </c>
      <c r="F294" s="27">
        <v>264.35000000000002</v>
      </c>
      <c r="G294" s="27">
        <v>38.17</v>
      </c>
      <c r="H294" s="27">
        <f t="shared" si="16"/>
        <v>10090.24</v>
      </c>
      <c r="I294" s="28">
        <f t="shared" si="17"/>
        <v>2.4278970462094054E-2</v>
      </c>
      <c r="J294" s="28">
        <f t="shared" si="19"/>
        <v>97.403654867498403</v>
      </c>
      <c r="K294" s="25" t="str">
        <f t="shared" si="18"/>
        <v>C</v>
      </c>
    </row>
    <row r="295" spans="1:11" ht="16.5" x14ac:dyDescent="0.25">
      <c r="A295" s="25" t="s">
        <v>1382</v>
      </c>
      <c r="B295" s="26" t="s">
        <v>1383</v>
      </c>
      <c r="C295" s="25" t="s">
        <v>17</v>
      </c>
      <c r="D295" s="25" t="s">
        <v>3741</v>
      </c>
      <c r="E295" s="25" t="s">
        <v>61</v>
      </c>
      <c r="F295" s="27">
        <v>213</v>
      </c>
      <c r="G295" s="27">
        <v>47.01</v>
      </c>
      <c r="H295" s="27">
        <f t="shared" si="16"/>
        <v>10013.129999999999</v>
      </c>
      <c r="I295" s="28">
        <f t="shared" si="17"/>
        <v>2.4093429641228337E-2</v>
      </c>
      <c r="J295" s="28">
        <f t="shared" si="19"/>
        <v>97.42774829713963</v>
      </c>
      <c r="K295" s="25" t="str">
        <f t="shared" si="18"/>
        <v>C</v>
      </c>
    </row>
    <row r="296" spans="1:11" x14ac:dyDescent="0.25">
      <c r="A296" s="25" t="s">
        <v>2030</v>
      </c>
      <c r="B296" s="26" t="s">
        <v>2031</v>
      </c>
      <c r="C296" s="25" t="s">
        <v>188</v>
      </c>
      <c r="D296" s="25" t="s">
        <v>3741</v>
      </c>
      <c r="E296" s="25" t="s">
        <v>465</v>
      </c>
      <c r="F296" s="27">
        <v>435.62</v>
      </c>
      <c r="G296" s="27">
        <v>22.85</v>
      </c>
      <c r="H296" s="27">
        <f t="shared" si="16"/>
        <v>9953.92</v>
      </c>
      <c r="I296" s="28">
        <f t="shared" si="17"/>
        <v>2.3950959507608071E-2</v>
      </c>
      <c r="J296" s="28">
        <f t="shared" si="19"/>
        <v>97.451699256647231</v>
      </c>
      <c r="K296" s="25" t="str">
        <f t="shared" si="18"/>
        <v>C</v>
      </c>
    </row>
    <row r="297" spans="1:11" ht="24.75" x14ac:dyDescent="0.25">
      <c r="A297" s="25" t="s">
        <v>3379</v>
      </c>
      <c r="B297" s="26" t="s">
        <v>3380</v>
      </c>
      <c r="C297" s="25" t="s">
        <v>17</v>
      </c>
      <c r="D297" s="25" t="s">
        <v>3741</v>
      </c>
      <c r="E297" s="25" t="s">
        <v>72</v>
      </c>
      <c r="F297" s="27">
        <v>153.81</v>
      </c>
      <c r="G297" s="27">
        <v>64.680000000000007</v>
      </c>
      <c r="H297" s="27">
        <f t="shared" si="16"/>
        <v>9948.43</v>
      </c>
      <c r="I297" s="28">
        <f t="shared" si="17"/>
        <v>2.3937749559397037E-2</v>
      </c>
      <c r="J297" s="28">
        <f t="shared" si="19"/>
        <v>97.475637006206625</v>
      </c>
      <c r="K297" s="25" t="str">
        <f t="shared" si="18"/>
        <v>C</v>
      </c>
    </row>
    <row r="298" spans="1:11" ht="16.5" x14ac:dyDescent="0.25">
      <c r="A298" s="25" t="s">
        <v>2921</v>
      </c>
      <c r="B298" s="26" t="s">
        <v>2922</v>
      </c>
      <c r="C298" s="25" t="s">
        <v>8107</v>
      </c>
      <c r="D298" s="25" t="s">
        <v>3741</v>
      </c>
      <c r="E298" s="25" t="s">
        <v>72</v>
      </c>
      <c r="F298" s="27">
        <v>51.67</v>
      </c>
      <c r="G298" s="27">
        <v>192.12</v>
      </c>
      <c r="H298" s="27">
        <f t="shared" si="16"/>
        <v>9926.84</v>
      </c>
      <c r="I298" s="28">
        <f t="shared" si="17"/>
        <v>2.3885800054501551E-2</v>
      </c>
      <c r="J298" s="28">
        <f t="shared" si="19"/>
        <v>97.499522806261126</v>
      </c>
      <c r="K298" s="25" t="str">
        <f t="shared" si="18"/>
        <v>C</v>
      </c>
    </row>
    <row r="299" spans="1:11" ht="16.5" x14ac:dyDescent="0.25">
      <c r="A299" s="25" t="s">
        <v>1178</v>
      </c>
      <c r="B299" s="26" t="s">
        <v>1179</v>
      </c>
      <c r="C299" s="25" t="s">
        <v>17</v>
      </c>
      <c r="D299" s="25" t="s">
        <v>3741</v>
      </c>
      <c r="E299" s="25" t="s">
        <v>61</v>
      </c>
      <c r="F299" s="27">
        <v>27</v>
      </c>
      <c r="G299" s="27">
        <v>365.57</v>
      </c>
      <c r="H299" s="27">
        <f t="shared" si="16"/>
        <v>9870.39</v>
      </c>
      <c r="I299" s="28">
        <f t="shared" si="17"/>
        <v>2.3749970987741474E-2</v>
      </c>
      <c r="J299" s="28">
        <f t="shared" si="19"/>
        <v>97.523272777248863</v>
      </c>
      <c r="K299" s="25" t="str">
        <f t="shared" si="18"/>
        <v>C</v>
      </c>
    </row>
    <row r="300" spans="1:11" ht="16.5" x14ac:dyDescent="0.25">
      <c r="A300" s="25" t="s">
        <v>1688</v>
      </c>
      <c r="B300" s="26" t="s">
        <v>1689</v>
      </c>
      <c r="C300" s="25" t="s">
        <v>17</v>
      </c>
      <c r="D300" s="25" t="s">
        <v>3741</v>
      </c>
      <c r="E300" s="25" t="s">
        <v>61</v>
      </c>
      <c r="F300" s="27">
        <v>301</v>
      </c>
      <c r="G300" s="27">
        <v>32.75</v>
      </c>
      <c r="H300" s="27">
        <f t="shared" si="16"/>
        <v>9857.75</v>
      </c>
      <c r="I300" s="28">
        <f t="shared" si="17"/>
        <v>2.3719556826468712E-2</v>
      </c>
      <c r="J300" s="28">
        <f t="shared" si="19"/>
        <v>97.546992334075327</v>
      </c>
      <c r="K300" s="25" t="str">
        <f t="shared" si="18"/>
        <v>C</v>
      </c>
    </row>
    <row r="301" spans="1:11" ht="16.5" x14ac:dyDescent="0.25">
      <c r="A301" s="25" t="s">
        <v>144</v>
      </c>
      <c r="B301" s="26" t="s">
        <v>145</v>
      </c>
      <c r="C301" s="25" t="s">
        <v>8107</v>
      </c>
      <c r="D301" s="25" t="s">
        <v>3741</v>
      </c>
      <c r="E301" s="25" t="s">
        <v>72</v>
      </c>
      <c r="F301" s="27">
        <v>18</v>
      </c>
      <c r="G301" s="27">
        <v>539.52</v>
      </c>
      <c r="H301" s="27">
        <f t="shared" si="16"/>
        <v>9711.36</v>
      </c>
      <c r="I301" s="28">
        <f t="shared" si="17"/>
        <v>2.3367315602677609E-2</v>
      </c>
      <c r="J301" s="28">
        <f t="shared" si="19"/>
        <v>97.570359649678011</v>
      </c>
      <c r="K301" s="25" t="str">
        <f t="shared" si="18"/>
        <v>C</v>
      </c>
    </row>
    <row r="302" spans="1:11" ht="16.5" x14ac:dyDescent="0.25">
      <c r="A302" s="25" t="s">
        <v>2216</v>
      </c>
      <c r="B302" s="26" t="s">
        <v>2217</v>
      </c>
      <c r="C302" s="25" t="s">
        <v>8107</v>
      </c>
      <c r="D302" s="25" t="s">
        <v>3741</v>
      </c>
      <c r="E302" s="25" t="s">
        <v>61</v>
      </c>
      <c r="F302" s="27">
        <v>76</v>
      </c>
      <c r="G302" s="27">
        <v>127.38</v>
      </c>
      <c r="H302" s="27">
        <f t="shared" si="16"/>
        <v>9680.8799999999992</v>
      </c>
      <c r="I302" s="28">
        <f t="shared" si="17"/>
        <v>2.3293975125178099E-2</v>
      </c>
      <c r="J302" s="28">
        <f t="shared" si="19"/>
        <v>97.593653624803196</v>
      </c>
      <c r="K302" s="25" t="str">
        <f t="shared" si="18"/>
        <v>C</v>
      </c>
    </row>
    <row r="303" spans="1:11" ht="16.5" x14ac:dyDescent="0.25">
      <c r="A303" s="25" t="s">
        <v>1009</v>
      </c>
      <c r="B303" s="26" t="s">
        <v>1010</v>
      </c>
      <c r="C303" s="25" t="s">
        <v>8107</v>
      </c>
      <c r="D303" s="25" t="s">
        <v>3741</v>
      </c>
      <c r="E303" s="25" t="s">
        <v>61</v>
      </c>
      <c r="F303" s="27">
        <v>255</v>
      </c>
      <c r="G303" s="27">
        <v>37.869999999999997</v>
      </c>
      <c r="H303" s="27">
        <f t="shared" si="16"/>
        <v>9656.85</v>
      </c>
      <c r="I303" s="28">
        <f t="shared" si="17"/>
        <v>2.3236154532188826E-2</v>
      </c>
      <c r="J303" s="28">
        <f t="shared" si="19"/>
        <v>97.616889779335381</v>
      </c>
      <c r="K303" s="25" t="str">
        <f t="shared" si="18"/>
        <v>C</v>
      </c>
    </row>
    <row r="304" spans="1:11" ht="16.5" x14ac:dyDescent="0.25">
      <c r="A304" s="25" t="s">
        <v>724</v>
      </c>
      <c r="B304" s="26" t="s">
        <v>725</v>
      </c>
      <c r="C304" s="25" t="s">
        <v>17</v>
      </c>
      <c r="D304" s="25" t="s">
        <v>3741</v>
      </c>
      <c r="E304" s="25" t="s">
        <v>80</v>
      </c>
      <c r="F304" s="27">
        <v>3044.19</v>
      </c>
      <c r="G304" s="27">
        <v>3.13</v>
      </c>
      <c r="H304" s="27">
        <f t="shared" si="16"/>
        <v>9528.31</v>
      </c>
      <c r="I304" s="28">
        <f t="shared" si="17"/>
        <v>2.2926863686460915E-2</v>
      </c>
      <c r="J304" s="28">
        <f t="shared" si="19"/>
        <v>97.639816643021845</v>
      </c>
      <c r="K304" s="25" t="str">
        <f t="shared" si="18"/>
        <v>C</v>
      </c>
    </row>
    <row r="305" spans="1:11" ht="16.5" x14ac:dyDescent="0.25">
      <c r="A305" s="25" t="s">
        <v>1694</v>
      </c>
      <c r="B305" s="26" t="s">
        <v>1695</v>
      </c>
      <c r="C305" s="25" t="s">
        <v>17</v>
      </c>
      <c r="D305" s="25" t="s">
        <v>3741</v>
      </c>
      <c r="E305" s="25" t="s">
        <v>61</v>
      </c>
      <c r="F305" s="27">
        <v>162</v>
      </c>
      <c r="G305" s="27">
        <v>57.5</v>
      </c>
      <c r="H305" s="27">
        <f t="shared" si="16"/>
        <v>9315</v>
      </c>
      <c r="I305" s="28">
        <f t="shared" si="17"/>
        <v>2.2413600653146619E-2</v>
      </c>
      <c r="J305" s="28">
        <f t="shared" si="19"/>
        <v>97.662230243674998</v>
      </c>
      <c r="K305" s="25" t="str">
        <f t="shared" si="18"/>
        <v>C</v>
      </c>
    </row>
    <row r="306" spans="1:11" x14ac:dyDescent="0.25">
      <c r="A306" s="25" t="s">
        <v>1716</v>
      </c>
      <c r="B306" s="26" t="s">
        <v>1717</v>
      </c>
      <c r="C306" s="25" t="s">
        <v>188</v>
      </c>
      <c r="D306" s="25" t="s">
        <v>3741</v>
      </c>
      <c r="E306" s="25" t="s">
        <v>286</v>
      </c>
      <c r="F306" s="27">
        <v>89</v>
      </c>
      <c r="G306" s="27">
        <v>104.39</v>
      </c>
      <c r="H306" s="27">
        <f t="shared" si="16"/>
        <v>9290.7099999999991</v>
      </c>
      <c r="I306" s="28">
        <f t="shared" si="17"/>
        <v>2.235515445240964E-2</v>
      </c>
      <c r="J306" s="28">
        <f t="shared" si="19"/>
        <v>97.68458539812741</v>
      </c>
      <c r="K306" s="25" t="str">
        <f t="shared" si="18"/>
        <v>C</v>
      </c>
    </row>
    <row r="307" spans="1:11" ht="16.5" x14ac:dyDescent="0.25">
      <c r="A307" s="25" t="s">
        <v>1803</v>
      </c>
      <c r="B307" s="26" t="s">
        <v>1804</v>
      </c>
      <c r="C307" s="25" t="s">
        <v>17</v>
      </c>
      <c r="D307" s="25" t="s">
        <v>3741</v>
      </c>
      <c r="E307" s="25" t="s">
        <v>61</v>
      </c>
      <c r="F307" s="27">
        <v>73</v>
      </c>
      <c r="G307" s="27">
        <v>126.16</v>
      </c>
      <c r="H307" s="27">
        <f t="shared" si="16"/>
        <v>9209.68</v>
      </c>
      <c r="I307" s="28">
        <f t="shared" si="17"/>
        <v>2.2160181391655535E-2</v>
      </c>
      <c r="J307" s="28">
        <f t="shared" si="19"/>
        <v>97.706745579519065</v>
      </c>
      <c r="K307" s="25" t="str">
        <f t="shared" si="18"/>
        <v>C</v>
      </c>
    </row>
    <row r="308" spans="1:11" ht="16.5" x14ac:dyDescent="0.25">
      <c r="A308" s="25" t="s">
        <v>141</v>
      </c>
      <c r="B308" s="26" t="s">
        <v>142</v>
      </c>
      <c r="C308" s="25" t="s">
        <v>8107</v>
      </c>
      <c r="D308" s="25" t="s">
        <v>3741</v>
      </c>
      <c r="E308" s="25" t="s">
        <v>72</v>
      </c>
      <c r="F308" s="27">
        <v>30</v>
      </c>
      <c r="G308" s="27">
        <v>303.3</v>
      </c>
      <c r="H308" s="27">
        <f t="shared" si="16"/>
        <v>9099</v>
      </c>
      <c r="I308" s="28">
        <f t="shared" si="17"/>
        <v>2.1893864985827276E-2</v>
      </c>
      <c r="J308" s="28">
        <f t="shared" si="19"/>
        <v>97.728639444504893</v>
      </c>
      <c r="K308" s="25" t="str">
        <f t="shared" si="18"/>
        <v>C</v>
      </c>
    </row>
    <row r="309" spans="1:11" ht="16.5" x14ac:dyDescent="0.25">
      <c r="A309" s="25" t="s">
        <v>2924</v>
      </c>
      <c r="B309" s="26" t="s">
        <v>2925</v>
      </c>
      <c r="C309" s="25" t="s">
        <v>8107</v>
      </c>
      <c r="D309" s="25" t="s">
        <v>3741</v>
      </c>
      <c r="E309" s="25" t="s">
        <v>72</v>
      </c>
      <c r="F309" s="27">
        <v>102.34</v>
      </c>
      <c r="G309" s="27">
        <v>88.22</v>
      </c>
      <c r="H309" s="27">
        <f t="shared" si="16"/>
        <v>9028.43</v>
      </c>
      <c r="I309" s="28">
        <f t="shared" si="17"/>
        <v>2.172406060599984E-2</v>
      </c>
      <c r="J309" s="28">
        <f t="shared" si="19"/>
        <v>97.750363505110897</v>
      </c>
      <c r="K309" s="25" t="str">
        <f t="shared" si="18"/>
        <v>C</v>
      </c>
    </row>
    <row r="310" spans="1:11" ht="16.5" x14ac:dyDescent="0.25">
      <c r="A310" s="25" t="s">
        <v>3655</v>
      </c>
      <c r="B310" s="26" t="s">
        <v>3656</v>
      </c>
      <c r="C310" s="25" t="s">
        <v>17</v>
      </c>
      <c r="D310" s="25" t="s">
        <v>3741</v>
      </c>
      <c r="E310" s="25" t="s">
        <v>72</v>
      </c>
      <c r="F310" s="27">
        <v>128.97999999999999</v>
      </c>
      <c r="G310" s="27">
        <v>69.28</v>
      </c>
      <c r="H310" s="27">
        <f t="shared" si="16"/>
        <v>8935.73</v>
      </c>
      <c r="I310" s="28">
        <f t="shared" si="17"/>
        <v>2.1501007382108618E-2</v>
      </c>
      <c r="J310" s="28">
        <f t="shared" si="19"/>
        <v>97.771864512493011</v>
      </c>
      <c r="K310" s="25" t="str">
        <f t="shared" si="18"/>
        <v>C</v>
      </c>
    </row>
    <row r="311" spans="1:11" x14ac:dyDescent="0.25">
      <c r="A311" s="25" t="s">
        <v>3688</v>
      </c>
      <c r="B311" s="26" t="s">
        <v>3689</v>
      </c>
      <c r="C311" s="25" t="s">
        <v>17</v>
      </c>
      <c r="D311" s="25" t="s">
        <v>3741</v>
      </c>
      <c r="E311" s="25" t="s">
        <v>72</v>
      </c>
      <c r="F311" s="27">
        <v>4064.91</v>
      </c>
      <c r="G311" s="27">
        <v>2.17</v>
      </c>
      <c r="H311" s="27">
        <f t="shared" si="16"/>
        <v>8820.85</v>
      </c>
      <c r="I311" s="28">
        <f t="shared" si="17"/>
        <v>2.1224585004971375E-2</v>
      </c>
      <c r="J311" s="28">
        <f t="shared" si="19"/>
        <v>97.793089097497983</v>
      </c>
      <c r="K311" s="25" t="str">
        <f t="shared" si="18"/>
        <v>C</v>
      </c>
    </row>
    <row r="312" spans="1:11" ht="16.5" x14ac:dyDescent="0.25">
      <c r="A312" s="25" t="s">
        <v>2867</v>
      </c>
      <c r="B312" s="26" t="s">
        <v>2868</v>
      </c>
      <c r="C312" s="25" t="s">
        <v>8107</v>
      </c>
      <c r="D312" s="25" t="s">
        <v>3741</v>
      </c>
      <c r="E312" s="25" t="s">
        <v>61</v>
      </c>
      <c r="F312" s="27">
        <v>10</v>
      </c>
      <c r="G312" s="27">
        <v>868.12</v>
      </c>
      <c r="H312" s="27">
        <f t="shared" si="16"/>
        <v>8681.2000000000007</v>
      </c>
      <c r="I312" s="28">
        <f t="shared" si="17"/>
        <v>2.088856145894755E-2</v>
      </c>
      <c r="J312" s="28">
        <f t="shared" si="19"/>
        <v>97.813977658956929</v>
      </c>
      <c r="K312" s="25" t="str">
        <f t="shared" si="18"/>
        <v>C</v>
      </c>
    </row>
    <row r="313" spans="1:11" ht="16.5" x14ac:dyDescent="0.25">
      <c r="A313" s="25" t="s">
        <v>2640</v>
      </c>
      <c r="B313" s="26" t="s">
        <v>2641</v>
      </c>
      <c r="C313" s="25" t="s">
        <v>17</v>
      </c>
      <c r="D313" s="25" t="s">
        <v>3741</v>
      </c>
      <c r="E313" s="25" t="s">
        <v>61</v>
      </c>
      <c r="F313" s="27">
        <v>28</v>
      </c>
      <c r="G313" s="27">
        <v>308.07</v>
      </c>
      <c r="H313" s="27">
        <f t="shared" si="16"/>
        <v>8625.9599999999991</v>
      </c>
      <c r="I313" s="28">
        <f t="shared" si="17"/>
        <v>2.0755643874397912E-2</v>
      </c>
      <c r="J313" s="28">
        <f t="shared" si="19"/>
        <v>97.834733302831324</v>
      </c>
      <c r="K313" s="25" t="str">
        <f t="shared" si="18"/>
        <v>C</v>
      </c>
    </row>
    <row r="314" spans="1:11" x14ac:dyDescent="0.25">
      <c r="A314" s="25" t="s">
        <v>2139</v>
      </c>
      <c r="B314" s="26" t="s">
        <v>2140</v>
      </c>
      <c r="C314" s="25" t="s">
        <v>188</v>
      </c>
      <c r="D314" s="25" t="s">
        <v>3741</v>
      </c>
      <c r="E314" s="25" t="s">
        <v>286</v>
      </c>
      <c r="F314" s="27">
        <v>314</v>
      </c>
      <c r="G314" s="27">
        <v>26.64</v>
      </c>
      <c r="H314" s="27">
        <f t="shared" si="16"/>
        <v>8364.9599999999991</v>
      </c>
      <c r="I314" s="28">
        <f t="shared" si="17"/>
        <v>2.0127629943053709E-2</v>
      </c>
      <c r="J314" s="28">
        <f t="shared" si="19"/>
        <v>97.854860932774372</v>
      </c>
      <c r="K314" s="25" t="str">
        <f t="shared" si="18"/>
        <v>C</v>
      </c>
    </row>
    <row r="315" spans="1:11" ht="16.5" x14ac:dyDescent="0.25">
      <c r="A315" s="25" t="s">
        <v>840</v>
      </c>
      <c r="B315" s="26" t="s">
        <v>841</v>
      </c>
      <c r="C315" s="25" t="s">
        <v>8107</v>
      </c>
      <c r="D315" s="25" t="s">
        <v>3741</v>
      </c>
      <c r="E315" s="25" t="s">
        <v>72</v>
      </c>
      <c r="F315" s="27">
        <v>18.649999999999999</v>
      </c>
      <c r="G315" s="27">
        <v>439.89</v>
      </c>
      <c r="H315" s="27">
        <f t="shared" si="16"/>
        <v>8203.9500000000007</v>
      </c>
      <c r="I315" s="28">
        <f t="shared" si="17"/>
        <v>1.9740210314372755E-2</v>
      </c>
      <c r="J315" s="28">
        <f t="shared" si="19"/>
        <v>97.874601143088739</v>
      </c>
      <c r="K315" s="25" t="str">
        <f t="shared" si="18"/>
        <v>C</v>
      </c>
    </row>
    <row r="316" spans="1:11" ht="16.5" x14ac:dyDescent="0.25">
      <c r="A316" s="25" t="s">
        <v>227</v>
      </c>
      <c r="B316" s="26" t="s">
        <v>228</v>
      </c>
      <c r="C316" s="25" t="s">
        <v>17</v>
      </c>
      <c r="D316" s="25" t="s">
        <v>3741</v>
      </c>
      <c r="E316" s="25" t="s">
        <v>178</v>
      </c>
      <c r="F316" s="27">
        <v>480.1</v>
      </c>
      <c r="G316" s="27">
        <v>17.02</v>
      </c>
      <c r="H316" s="27">
        <f t="shared" si="16"/>
        <v>8171.3</v>
      </c>
      <c r="I316" s="28">
        <f t="shared" si="17"/>
        <v>1.9661648418363601E-2</v>
      </c>
      <c r="J316" s="28">
        <f t="shared" si="19"/>
        <v>97.894262791507103</v>
      </c>
      <c r="K316" s="25" t="str">
        <f t="shared" si="18"/>
        <v>C</v>
      </c>
    </row>
    <row r="317" spans="1:11" ht="16.5" x14ac:dyDescent="0.25">
      <c r="A317" s="25" t="s">
        <v>3418</v>
      </c>
      <c r="B317" s="26" t="s">
        <v>3419</v>
      </c>
      <c r="C317" s="25" t="s">
        <v>17</v>
      </c>
      <c r="D317" s="25" t="s">
        <v>3741</v>
      </c>
      <c r="E317" s="25" t="s">
        <v>72</v>
      </c>
      <c r="F317" s="27">
        <v>163.74</v>
      </c>
      <c r="G317" s="27">
        <v>49.57</v>
      </c>
      <c r="H317" s="27">
        <f t="shared" si="16"/>
        <v>8116.59</v>
      </c>
      <c r="I317" s="28">
        <f t="shared" si="17"/>
        <v>1.9530006111145817E-2</v>
      </c>
      <c r="J317" s="28">
        <f t="shared" si="19"/>
        <v>97.913792797618243</v>
      </c>
      <c r="K317" s="25" t="str">
        <f t="shared" si="18"/>
        <v>C</v>
      </c>
    </row>
    <row r="318" spans="1:11" ht="16.5" x14ac:dyDescent="0.25">
      <c r="A318" s="25" t="s">
        <v>1800</v>
      </c>
      <c r="B318" s="26" t="s">
        <v>1801</v>
      </c>
      <c r="C318" s="25" t="s">
        <v>8107</v>
      </c>
      <c r="D318" s="25" t="s">
        <v>3741</v>
      </c>
      <c r="E318" s="25" t="s">
        <v>61</v>
      </c>
      <c r="F318" s="27">
        <v>138</v>
      </c>
      <c r="G318" s="27">
        <v>58.4</v>
      </c>
      <c r="H318" s="27">
        <f t="shared" si="16"/>
        <v>8059.2</v>
      </c>
      <c r="I318" s="28">
        <f t="shared" si="17"/>
        <v>1.9391915231759444E-2</v>
      </c>
      <c r="J318" s="28">
        <f t="shared" si="19"/>
        <v>97.933184712850007</v>
      </c>
      <c r="K318" s="25" t="str">
        <f t="shared" si="18"/>
        <v>C</v>
      </c>
    </row>
    <row r="319" spans="1:11" ht="16.5" x14ac:dyDescent="0.25">
      <c r="A319" s="25" t="s">
        <v>2566</v>
      </c>
      <c r="B319" s="26" t="s">
        <v>2567</v>
      </c>
      <c r="C319" s="25" t="s">
        <v>8107</v>
      </c>
      <c r="D319" s="25" t="s">
        <v>3741</v>
      </c>
      <c r="E319" s="25" t="s">
        <v>61</v>
      </c>
      <c r="F319" s="27">
        <v>1</v>
      </c>
      <c r="G319" s="27">
        <v>8046.64</v>
      </c>
      <c r="H319" s="27">
        <f t="shared" si="16"/>
        <v>8046.64</v>
      </c>
      <c r="I319" s="28">
        <f t="shared" si="17"/>
        <v>1.9361693565178282E-2</v>
      </c>
      <c r="J319" s="28">
        <f t="shared" si="19"/>
        <v>97.952546406415181</v>
      </c>
      <c r="K319" s="25" t="str">
        <f t="shared" si="18"/>
        <v>C</v>
      </c>
    </row>
    <row r="320" spans="1:11" ht="16.5" x14ac:dyDescent="0.25">
      <c r="A320" s="25" t="s">
        <v>3650</v>
      </c>
      <c r="B320" s="26" t="s">
        <v>3651</v>
      </c>
      <c r="C320" s="25" t="s">
        <v>17</v>
      </c>
      <c r="D320" s="25" t="s">
        <v>3741</v>
      </c>
      <c r="E320" s="25" t="s">
        <v>72</v>
      </c>
      <c r="F320" s="27">
        <v>128.97999999999999</v>
      </c>
      <c r="G320" s="27">
        <v>61.95</v>
      </c>
      <c r="H320" s="27">
        <f t="shared" si="16"/>
        <v>7990.31</v>
      </c>
      <c r="I320" s="28">
        <f t="shared" si="17"/>
        <v>1.9226153240455603E-2</v>
      </c>
      <c r="J320" s="28">
        <f t="shared" si="19"/>
        <v>97.971772559655633</v>
      </c>
      <c r="K320" s="25" t="str">
        <f t="shared" si="18"/>
        <v>C</v>
      </c>
    </row>
    <row r="321" spans="1:11" x14ac:dyDescent="0.25">
      <c r="A321" s="25" t="s">
        <v>2097</v>
      </c>
      <c r="B321" s="26" t="s">
        <v>2098</v>
      </c>
      <c r="C321" s="25" t="s">
        <v>188</v>
      </c>
      <c r="D321" s="25" t="s">
        <v>3741</v>
      </c>
      <c r="E321" s="25" t="s">
        <v>286</v>
      </c>
      <c r="F321" s="27">
        <v>35</v>
      </c>
      <c r="G321" s="27">
        <v>225.4</v>
      </c>
      <c r="H321" s="27">
        <f t="shared" si="16"/>
        <v>7889</v>
      </c>
      <c r="I321" s="28">
        <f t="shared" si="17"/>
        <v>1.898238277538096E-2</v>
      </c>
      <c r="J321" s="28">
        <f t="shared" si="19"/>
        <v>97.99075494243101</v>
      </c>
      <c r="K321" s="25" t="str">
        <f t="shared" si="18"/>
        <v>C</v>
      </c>
    </row>
    <row r="322" spans="1:11" x14ac:dyDescent="0.25">
      <c r="A322" s="25" t="s">
        <v>1704</v>
      </c>
      <c r="B322" s="26" t="s">
        <v>1705</v>
      </c>
      <c r="C322" s="25" t="s">
        <v>188</v>
      </c>
      <c r="D322" s="25" t="s">
        <v>3741</v>
      </c>
      <c r="E322" s="25" t="s">
        <v>286</v>
      </c>
      <c r="F322" s="27">
        <v>138</v>
      </c>
      <c r="G322" s="27">
        <v>55.14</v>
      </c>
      <c r="H322" s="27">
        <f t="shared" si="16"/>
        <v>7609.32</v>
      </c>
      <c r="I322" s="28">
        <f t="shared" si="17"/>
        <v>1.8309421333548213E-2</v>
      </c>
      <c r="J322" s="28">
        <f t="shared" si="19"/>
        <v>98.009064363764566</v>
      </c>
      <c r="K322" s="25" t="str">
        <f t="shared" si="18"/>
        <v>C</v>
      </c>
    </row>
    <row r="323" spans="1:11" x14ac:dyDescent="0.25">
      <c r="A323" s="25" t="s">
        <v>2200</v>
      </c>
      <c r="B323" s="26" t="s">
        <v>2201</v>
      </c>
      <c r="C323" s="25" t="s">
        <v>188</v>
      </c>
      <c r="D323" s="25" t="s">
        <v>3741</v>
      </c>
      <c r="E323" s="25" t="s">
        <v>286</v>
      </c>
      <c r="F323" s="27">
        <v>310</v>
      </c>
      <c r="G323" s="27">
        <v>24.09</v>
      </c>
      <c r="H323" s="27">
        <f t="shared" si="16"/>
        <v>7467.9</v>
      </c>
      <c r="I323" s="28">
        <f t="shared" si="17"/>
        <v>1.7969138842472743E-2</v>
      </c>
      <c r="J323" s="28">
        <f t="shared" si="19"/>
        <v>98.02703350260704</v>
      </c>
      <c r="K323" s="25" t="str">
        <f t="shared" si="18"/>
        <v>C</v>
      </c>
    </row>
    <row r="324" spans="1:11" ht="16.5" x14ac:dyDescent="0.25">
      <c r="A324" s="25" t="s">
        <v>2913</v>
      </c>
      <c r="B324" s="26" t="s">
        <v>2914</v>
      </c>
      <c r="C324" s="25" t="s">
        <v>8107</v>
      </c>
      <c r="D324" s="25" t="s">
        <v>3741</v>
      </c>
      <c r="E324" s="25" t="s">
        <v>178</v>
      </c>
      <c r="F324" s="27">
        <v>59.43</v>
      </c>
      <c r="G324" s="27">
        <v>125.22</v>
      </c>
      <c r="H324" s="27">
        <f t="shared" ref="H324:H387" si="20">ROUND(F324*G324,2)</f>
        <v>7441.82</v>
      </c>
      <c r="I324" s="28">
        <f t="shared" ref="I324:I387" si="21">H324/VALOR_TOTAL*100</f>
        <v>1.7906385573011222E-2</v>
      </c>
      <c r="J324" s="28">
        <f t="shared" si="19"/>
        <v>98.044939888180053</v>
      </c>
      <c r="K324" s="25" t="str">
        <f t="shared" ref="K324:K387" si="22">IF(J324&lt;=80,"A",IF(J324&lt;=95,"B","C"))</f>
        <v>C</v>
      </c>
    </row>
    <row r="325" spans="1:11" ht="16.5" x14ac:dyDescent="0.25">
      <c r="A325" s="25" t="s">
        <v>2649</v>
      </c>
      <c r="B325" s="26" t="s">
        <v>2650</v>
      </c>
      <c r="C325" s="25" t="s">
        <v>17</v>
      </c>
      <c r="D325" s="25" t="s">
        <v>3741</v>
      </c>
      <c r="E325" s="25" t="s">
        <v>61</v>
      </c>
      <c r="F325" s="27">
        <v>41</v>
      </c>
      <c r="G325" s="27">
        <v>181</v>
      </c>
      <c r="H325" s="27">
        <f t="shared" si="20"/>
        <v>7421</v>
      </c>
      <c r="I325" s="28">
        <f t="shared" si="21"/>
        <v>1.7856288829522386E-2</v>
      </c>
      <c r="J325" s="28">
        <f t="shared" ref="J325:J388" si="23">I325+J324</f>
        <v>98.062796177009574</v>
      </c>
      <c r="K325" s="25" t="str">
        <f t="shared" si="22"/>
        <v>C</v>
      </c>
    </row>
    <row r="326" spans="1:11" ht="16.5" x14ac:dyDescent="0.25">
      <c r="A326" s="25" t="s">
        <v>2509</v>
      </c>
      <c r="B326" s="26" t="s">
        <v>2510</v>
      </c>
      <c r="C326" s="25" t="s">
        <v>17</v>
      </c>
      <c r="D326" s="25" t="s">
        <v>3741</v>
      </c>
      <c r="E326" s="25" t="s">
        <v>61</v>
      </c>
      <c r="F326" s="27">
        <v>68</v>
      </c>
      <c r="G326" s="27">
        <v>107.23</v>
      </c>
      <c r="H326" s="27">
        <f t="shared" si="20"/>
        <v>7291.64</v>
      </c>
      <c r="I326" s="28">
        <f t="shared" si="21"/>
        <v>1.754502491320558E-2</v>
      </c>
      <c r="J326" s="28">
        <f t="shared" si="23"/>
        <v>98.080341201922778</v>
      </c>
      <c r="K326" s="25" t="str">
        <f t="shared" si="22"/>
        <v>C</v>
      </c>
    </row>
    <row r="327" spans="1:11" ht="16.5" x14ac:dyDescent="0.25">
      <c r="A327" s="25" t="s">
        <v>3065</v>
      </c>
      <c r="B327" s="26" t="s">
        <v>3066</v>
      </c>
      <c r="C327" s="25" t="s">
        <v>8107</v>
      </c>
      <c r="D327" s="25" t="s">
        <v>3741</v>
      </c>
      <c r="E327" s="25" t="s">
        <v>61</v>
      </c>
      <c r="F327" s="27">
        <v>1</v>
      </c>
      <c r="G327" s="27">
        <v>7182.13</v>
      </c>
      <c r="H327" s="27">
        <f t="shared" si="20"/>
        <v>7182.13</v>
      </c>
      <c r="I327" s="28">
        <f t="shared" si="21"/>
        <v>1.7281523742241966E-2</v>
      </c>
      <c r="J327" s="28">
        <f t="shared" si="23"/>
        <v>98.097622725665019</v>
      </c>
      <c r="K327" s="25" t="str">
        <f t="shared" si="22"/>
        <v>C</v>
      </c>
    </row>
    <row r="328" spans="1:11" ht="16.5" x14ac:dyDescent="0.25">
      <c r="A328" s="25" t="s">
        <v>2882</v>
      </c>
      <c r="B328" s="26" t="s">
        <v>2883</v>
      </c>
      <c r="C328" s="25" t="s">
        <v>8107</v>
      </c>
      <c r="D328" s="25" t="s">
        <v>3741</v>
      </c>
      <c r="E328" s="25" t="s">
        <v>61</v>
      </c>
      <c r="F328" s="27">
        <v>97</v>
      </c>
      <c r="G328" s="27">
        <v>73.900000000000006</v>
      </c>
      <c r="H328" s="27">
        <f t="shared" si="20"/>
        <v>7168.3</v>
      </c>
      <c r="I328" s="28">
        <f t="shared" si="21"/>
        <v>1.7248246222431658E-2</v>
      </c>
      <c r="J328" s="28">
        <f t="shared" si="23"/>
        <v>98.114870971887456</v>
      </c>
      <c r="K328" s="25" t="str">
        <f t="shared" si="22"/>
        <v>C</v>
      </c>
    </row>
    <row r="329" spans="1:11" ht="16.5" x14ac:dyDescent="0.25">
      <c r="A329" s="25" t="s">
        <v>820</v>
      </c>
      <c r="B329" s="26" t="s">
        <v>821</v>
      </c>
      <c r="C329" s="25" t="s">
        <v>17</v>
      </c>
      <c r="D329" s="25" t="s">
        <v>3741</v>
      </c>
      <c r="E329" s="25" t="s">
        <v>72</v>
      </c>
      <c r="F329" s="27">
        <v>54.27</v>
      </c>
      <c r="G329" s="27">
        <v>129.63999999999999</v>
      </c>
      <c r="H329" s="27">
        <f t="shared" si="20"/>
        <v>7035.56</v>
      </c>
      <c r="I329" s="28">
        <f t="shared" si="21"/>
        <v>1.6928849405394762E-2</v>
      </c>
      <c r="J329" s="28">
        <f t="shared" si="23"/>
        <v>98.131799821292844</v>
      </c>
      <c r="K329" s="25" t="str">
        <f t="shared" si="22"/>
        <v>C</v>
      </c>
    </row>
    <row r="330" spans="1:11" x14ac:dyDescent="0.25">
      <c r="A330" s="25" t="s">
        <v>566</v>
      </c>
      <c r="B330" s="26" t="s">
        <v>567</v>
      </c>
      <c r="C330" s="25" t="s">
        <v>17</v>
      </c>
      <c r="D330" s="25" t="s">
        <v>3741</v>
      </c>
      <c r="E330" s="25" t="s">
        <v>72</v>
      </c>
      <c r="F330" s="27">
        <v>113.42</v>
      </c>
      <c r="G330" s="27">
        <v>61.9</v>
      </c>
      <c r="H330" s="27">
        <f t="shared" si="20"/>
        <v>7020.7</v>
      </c>
      <c r="I330" s="28">
        <f t="shared" si="21"/>
        <v>1.6893093516430105E-2</v>
      </c>
      <c r="J330" s="28">
        <f t="shared" si="23"/>
        <v>98.148692914809274</v>
      </c>
      <c r="K330" s="25" t="str">
        <f t="shared" si="22"/>
        <v>C</v>
      </c>
    </row>
    <row r="331" spans="1:11" ht="16.5" x14ac:dyDescent="0.25">
      <c r="A331" s="25" t="s">
        <v>364</v>
      </c>
      <c r="B331" s="26" t="s">
        <v>365</v>
      </c>
      <c r="C331" s="25" t="s">
        <v>17</v>
      </c>
      <c r="D331" s="25" t="s">
        <v>3741</v>
      </c>
      <c r="E331" s="25" t="s">
        <v>178</v>
      </c>
      <c r="F331" s="27">
        <v>163.85</v>
      </c>
      <c r="G331" s="27">
        <v>42.14</v>
      </c>
      <c r="H331" s="27">
        <f t="shared" si="20"/>
        <v>6904.64</v>
      </c>
      <c r="I331" s="28">
        <f t="shared" si="21"/>
        <v>1.6613831842591759E-2</v>
      </c>
      <c r="J331" s="28">
        <f t="shared" si="23"/>
        <v>98.165306746651865</v>
      </c>
      <c r="K331" s="25" t="str">
        <f t="shared" si="22"/>
        <v>C</v>
      </c>
    </row>
    <row r="332" spans="1:11" ht="16.5" x14ac:dyDescent="0.25">
      <c r="A332" s="25" t="s">
        <v>1137</v>
      </c>
      <c r="B332" s="26" t="s">
        <v>1138</v>
      </c>
      <c r="C332" s="25" t="s">
        <v>17</v>
      </c>
      <c r="D332" s="25" t="s">
        <v>3741</v>
      </c>
      <c r="E332" s="25" t="s">
        <v>61</v>
      </c>
      <c r="F332" s="27">
        <v>71</v>
      </c>
      <c r="G332" s="27">
        <v>94.78</v>
      </c>
      <c r="H332" s="27">
        <f t="shared" si="20"/>
        <v>6729.38</v>
      </c>
      <c r="I332" s="28">
        <f t="shared" si="21"/>
        <v>1.6192124096969594E-2</v>
      </c>
      <c r="J332" s="28">
        <f t="shared" si="23"/>
        <v>98.18149887074884</v>
      </c>
      <c r="K332" s="25" t="str">
        <f t="shared" si="22"/>
        <v>C</v>
      </c>
    </row>
    <row r="333" spans="1:11" ht="16.5" x14ac:dyDescent="0.25">
      <c r="A333" s="25" t="s">
        <v>2497</v>
      </c>
      <c r="B333" s="26" t="s">
        <v>2498</v>
      </c>
      <c r="C333" s="25" t="s">
        <v>17</v>
      </c>
      <c r="D333" s="25" t="s">
        <v>3741</v>
      </c>
      <c r="E333" s="25" t="s">
        <v>61</v>
      </c>
      <c r="F333" s="27">
        <v>49</v>
      </c>
      <c r="G333" s="27">
        <v>136.57</v>
      </c>
      <c r="H333" s="27">
        <f t="shared" si="20"/>
        <v>6691.93</v>
      </c>
      <c r="I333" s="28">
        <f t="shared" si="21"/>
        <v>1.610201251946446E-2</v>
      </c>
      <c r="J333" s="28">
        <f t="shared" si="23"/>
        <v>98.197600883268308</v>
      </c>
      <c r="K333" s="25" t="str">
        <f t="shared" si="22"/>
        <v>C</v>
      </c>
    </row>
    <row r="334" spans="1:11" ht="16.5" x14ac:dyDescent="0.25">
      <c r="A334" s="25" t="s">
        <v>59</v>
      </c>
      <c r="B334" s="26" t="s">
        <v>60</v>
      </c>
      <c r="C334" s="25" t="s">
        <v>8107</v>
      </c>
      <c r="D334" s="25" t="s">
        <v>3741</v>
      </c>
      <c r="E334" s="25" t="s">
        <v>61</v>
      </c>
      <c r="F334" s="27">
        <v>4</v>
      </c>
      <c r="G334" s="27">
        <v>1661</v>
      </c>
      <c r="H334" s="27">
        <f t="shared" si="20"/>
        <v>6644</v>
      </c>
      <c r="I334" s="28">
        <f t="shared" si="21"/>
        <v>1.5986684137359753E-2</v>
      </c>
      <c r="J334" s="28">
        <f t="shared" si="23"/>
        <v>98.213587567405668</v>
      </c>
      <c r="K334" s="25" t="str">
        <f t="shared" si="22"/>
        <v>C</v>
      </c>
    </row>
    <row r="335" spans="1:11" ht="16.5" x14ac:dyDescent="0.25">
      <c r="A335" s="25" t="s">
        <v>236</v>
      </c>
      <c r="B335" s="26" t="s">
        <v>237</v>
      </c>
      <c r="C335" s="25" t="s">
        <v>17</v>
      </c>
      <c r="D335" s="25" t="s">
        <v>3741</v>
      </c>
      <c r="E335" s="25" t="s">
        <v>178</v>
      </c>
      <c r="F335" s="27">
        <v>208.62</v>
      </c>
      <c r="G335" s="27">
        <v>31.62</v>
      </c>
      <c r="H335" s="27">
        <f t="shared" si="20"/>
        <v>6596.56</v>
      </c>
      <c r="I335" s="28">
        <f t="shared" si="21"/>
        <v>1.5872534785241102E-2</v>
      </c>
      <c r="J335" s="28">
        <f t="shared" si="23"/>
        <v>98.229460102190913</v>
      </c>
      <c r="K335" s="25" t="str">
        <f t="shared" si="22"/>
        <v>C</v>
      </c>
    </row>
    <row r="336" spans="1:11" ht="16.5" x14ac:dyDescent="0.25">
      <c r="A336" s="25" t="s">
        <v>516</v>
      </c>
      <c r="B336" s="26" t="s">
        <v>517</v>
      </c>
      <c r="C336" s="25" t="s">
        <v>17</v>
      </c>
      <c r="D336" s="25" t="s">
        <v>3741</v>
      </c>
      <c r="E336" s="25" t="s">
        <v>178</v>
      </c>
      <c r="F336" s="27">
        <v>5.29</v>
      </c>
      <c r="G336" s="27">
        <v>1239.27</v>
      </c>
      <c r="H336" s="27">
        <f t="shared" si="20"/>
        <v>6555.74</v>
      </c>
      <c r="I336" s="28">
        <f t="shared" si="21"/>
        <v>1.5774314368852321E-2</v>
      </c>
      <c r="J336" s="28">
        <f t="shared" si="23"/>
        <v>98.245234416559768</v>
      </c>
      <c r="K336" s="25" t="str">
        <f t="shared" si="22"/>
        <v>C</v>
      </c>
    </row>
    <row r="337" spans="1:11" ht="16.5" x14ac:dyDescent="0.25">
      <c r="A337" s="25" t="s">
        <v>3076</v>
      </c>
      <c r="B337" s="26" t="s">
        <v>3077</v>
      </c>
      <c r="C337" s="25" t="s">
        <v>8107</v>
      </c>
      <c r="D337" s="25" t="s">
        <v>3741</v>
      </c>
      <c r="E337" s="25" t="s">
        <v>61</v>
      </c>
      <c r="F337" s="27">
        <v>25</v>
      </c>
      <c r="G337" s="27">
        <v>261.77999999999997</v>
      </c>
      <c r="H337" s="27">
        <f t="shared" si="20"/>
        <v>6544.5</v>
      </c>
      <c r="I337" s="28">
        <f t="shared" si="21"/>
        <v>1.5747268864682556E-2</v>
      </c>
      <c r="J337" s="28">
        <f t="shared" si="23"/>
        <v>98.260981685424454</v>
      </c>
      <c r="K337" s="25" t="str">
        <f t="shared" si="22"/>
        <v>C</v>
      </c>
    </row>
    <row r="338" spans="1:11" ht="16.5" x14ac:dyDescent="0.25">
      <c r="A338" s="25" t="s">
        <v>1539</v>
      </c>
      <c r="B338" s="26" t="s">
        <v>1540</v>
      </c>
      <c r="C338" s="25" t="s">
        <v>17</v>
      </c>
      <c r="D338" s="25" t="s">
        <v>3741</v>
      </c>
      <c r="E338" s="25" t="s">
        <v>72</v>
      </c>
      <c r="F338" s="27">
        <v>35.46</v>
      </c>
      <c r="G338" s="27">
        <v>182.06</v>
      </c>
      <c r="H338" s="27">
        <f t="shared" si="20"/>
        <v>6455.85</v>
      </c>
      <c r="I338" s="28">
        <f t="shared" si="21"/>
        <v>1.5533960684553578E-2</v>
      </c>
      <c r="J338" s="28">
        <f t="shared" si="23"/>
        <v>98.276515646109004</v>
      </c>
      <c r="K338" s="25" t="str">
        <f t="shared" si="22"/>
        <v>C</v>
      </c>
    </row>
    <row r="339" spans="1:11" ht="16.5" x14ac:dyDescent="0.25">
      <c r="A339" s="25" t="s">
        <v>1115</v>
      </c>
      <c r="B339" s="26" t="s">
        <v>1116</v>
      </c>
      <c r="C339" s="25" t="s">
        <v>17</v>
      </c>
      <c r="D339" s="25" t="s">
        <v>3741</v>
      </c>
      <c r="E339" s="25" t="s">
        <v>61</v>
      </c>
      <c r="F339" s="27">
        <v>296</v>
      </c>
      <c r="G339" s="27">
        <v>21.8</v>
      </c>
      <c r="H339" s="27">
        <f t="shared" si="20"/>
        <v>6452.8</v>
      </c>
      <c r="I339" s="28">
        <f t="shared" si="21"/>
        <v>1.5526621824436338E-2</v>
      </c>
      <c r="J339" s="28">
        <f t="shared" si="23"/>
        <v>98.292042267933439</v>
      </c>
      <c r="K339" s="25" t="str">
        <f t="shared" si="22"/>
        <v>C</v>
      </c>
    </row>
    <row r="340" spans="1:11" ht="16.5" x14ac:dyDescent="0.25">
      <c r="A340" s="25" t="s">
        <v>2155</v>
      </c>
      <c r="B340" s="26" t="s">
        <v>2156</v>
      </c>
      <c r="C340" s="25" t="s">
        <v>17</v>
      </c>
      <c r="D340" s="25" t="s">
        <v>3741</v>
      </c>
      <c r="E340" s="25" t="s">
        <v>178</v>
      </c>
      <c r="F340" s="27">
        <v>190</v>
      </c>
      <c r="G340" s="27">
        <v>33.96</v>
      </c>
      <c r="H340" s="27">
        <f t="shared" si="20"/>
        <v>6452.4</v>
      </c>
      <c r="I340" s="28">
        <f t="shared" si="21"/>
        <v>1.5525659350978339E-2</v>
      </c>
      <c r="J340" s="28">
        <f t="shared" si="23"/>
        <v>98.307567927284424</v>
      </c>
      <c r="K340" s="25" t="str">
        <f t="shared" si="22"/>
        <v>C</v>
      </c>
    </row>
    <row r="341" spans="1:11" x14ac:dyDescent="0.25">
      <c r="A341" s="25" t="s">
        <v>1609</v>
      </c>
      <c r="B341" s="26" t="s">
        <v>1610</v>
      </c>
      <c r="C341" s="25" t="s">
        <v>8107</v>
      </c>
      <c r="D341" s="25" t="s">
        <v>3741</v>
      </c>
      <c r="E341" s="25" t="s">
        <v>72</v>
      </c>
      <c r="F341" s="27">
        <v>6.29</v>
      </c>
      <c r="G341" s="27">
        <v>1021.05</v>
      </c>
      <c r="H341" s="27">
        <f t="shared" si="20"/>
        <v>6422.4</v>
      </c>
      <c r="I341" s="28">
        <f t="shared" si="21"/>
        <v>1.5453473841628429E-2</v>
      </c>
      <c r="J341" s="28">
        <f t="shared" si="23"/>
        <v>98.323021401126056</v>
      </c>
      <c r="K341" s="25" t="str">
        <f t="shared" si="22"/>
        <v>C</v>
      </c>
    </row>
    <row r="342" spans="1:11" ht="16.5" x14ac:dyDescent="0.25">
      <c r="A342" s="25" t="s">
        <v>721</v>
      </c>
      <c r="B342" s="26" t="s">
        <v>722</v>
      </c>
      <c r="C342" s="25" t="s">
        <v>17</v>
      </c>
      <c r="D342" s="25" t="s">
        <v>3741</v>
      </c>
      <c r="E342" s="25" t="s">
        <v>76</v>
      </c>
      <c r="F342" s="27">
        <v>707.95</v>
      </c>
      <c r="G342" s="27">
        <v>9.0399999999999991</v>
      </c>
      <c r="H342" s="27">
        <f t="shared" si="20"/>
        <v>6399.87</v>
      </c>
      <c r="I342" s="28">
        <f t="shared" si="21"/>
        <v>1.5399262524106647E-2</v>
      </c>
      <c r="J342" s="28">
        <f t="shared" si="23"/>
        <v>98.338420663650169</v>
      </c>
      <c r="K342" s="25" t="str">
        <f t="shared" si="22"/>
        <v>C</v>
      </c>
    </row>
    <row r="343" spans="1:11" ht="16.5" x14ac:dyDescent="0.25">
      <c r="A343" s="25" t="s">
        <v>3254</v>
      </c>
      <c r="B343" s="26" t="s">
        <v>3255</v>
      </c>
      <c r="C343" s="25" t="s">
        <v>8107</v>
      </c>
      <c r="D343" s="25" t="s">
        <v>3741</v>
      </c>
      <c r="E343" s="25" t="s">
        <v>61</v>
      </c>
      <c r="F343" s="27">
        <v>2</v>
      </c>
      <c r="G343" s="27">
        <v>3097.1</v>
      </c>
      <c r="H343" s="27">
        <f t="shared" si="20"/>
        <v>6194.2</v>
      </c>
      <c r="I343" s="28">
        <f t="shared" si="21"/>
        <v>1.4904382733840125E-2</v>
      </c>
      <c r="J343" s="28">
        <f t="shared" si="23"/>
        <v>98.353325046384015</v>
      </c>
      <c r="K343" s="25" t="str">
        <f t="shared" si="22"/>
        <v>C</v>
      </c>
    </row>
    <row r="344" spans="1:11" x14ac:dyDescent="0.25">
      <c r="A344" s="25" t="s">
        <v>434</v>
      </c>
      <c r="B344" s="26" t="s">
        <v>435</v>
      </c>
      <c r="C344" s="25" t="s">
        <v>17</v>
      </c>
      <c r="D344" s="25" t="s">
        <v>3741</v>
      </c>
      <c r="E344" s="25" t="s">
        <v>61</v>
      </c>
      <c r="F344" s="27">
        <v>117</v>
      </c>
      <c r="G344" s="27">
        <v>52.34</v>
      </c>
      <c r="H344" s="27">
        <f t="shared" si="20"/>
        <v>6123.78</v>
      </c>
      <c r="I344" s="28">
        <f t="shared" si="21"/>
        <v>1.4734939281559438E-2</v>
      </c>
      <c r="J344" s="28">
        <f t="shared" si="23"/>
        <v>98.368059985665568</v>
      </c>
      <c r="K344" s="25" t="str">
        <f t="shared" si="22"/>
        <v>C</v>
      </c>
    </row>
    <row r="345" spans="1:11" x14ac:dyDescent="0.25">
      <c r="A345" s="25" t="s">
        <v>2094</v>
      </c>
      <c r="B345" s="26" t="s">
        <v>2095</v>
      </c>
      <c r="C345" s="25" t="s">
        <v>188</v>
      </c>
      <c r="D345" s="25" t="s">
        <v>3741</v>
      </c>
      <c r="E345" s="25" t="s">
        <v>286</v>
      </c>
      <c r="F345" s="27">
        <v>32</v>
      </c>
      <c r="G345" s="27">
        <v>189.21</v>
      </c>
      <c r="H345" s="27">
        <f t="shared" si="20"/>
        <v>6054.72</v>
      </c>
      <c r="I345" s="28">
        <f t="shared" si="21"/>
        <v>1.456876823903595E-2</v>
      </c>
      <c r="J345" s="28">
        <f t="shared" si="23"/>
        <v>98.382628753904598</v>
      </c>
      <c r="K345" s="25" t="str">
        <f t="shared" si="22"/>
        <v>C</v>
      </c>
    </row>
    <row r="346" spans="1:11" ht="16.5" x14ac:dyDescent="0.25">
      <c r="A346" s="25" t="s">
        <v>98</v>
      </c>
      <c r="B346" s="26" t="s">
        <v>99</v>
      </c>
      <c r="C346" s="25" t="s">
        <v>17</v>
      </c>
      <c r="D346" s="25" t="s">
        <v>3825</v>
      </c>
      <c r="E346" s="25" t="s">
        <v>18</v>
      </c>
      <c r="F346" s="27">
        <v>2</v>
      </c>
      <c r="G346" s="27">
        <v>3001.75</v>
      </c>
      <c r="H346" s="27">
        <f t="shared" si="20"/>
        <v>6003.5</v>
      </c>
      <c r="I346" s="28">
        <f t="shared" si="21"/>
        <v>1.4445523512739207E-2</v>
      </c>
      <c r="J346" s="28">
        <f t="shared" si="23"/>
        <v>98.397074277417332</v>
      </c>
      <c r="K346" s="25" t="str">
        <f t="shared" si="22"/>
        <v>C</v>
      </c>
    </row>
    <row r="347" spans="1:11" x14ac:dyDescent="0.25">
      <c r="A347" s="25" t="s">
        <v>1140</v>
      </c>
      <c r="B347" s="26" t="s">
        <v>1141</v>
      </c>
      <c r="C347" s="25" t="s">
        <v>8107</v>
      </c>
      <c r="D347" s="25" t="s">
        <v>3741</v>
      </c>
      <c r="E347" s="25" t="s">
        <v>61</v>
      </c>
      <c r="F347" s="27">
        <v>71</v>
      </c>
      <c r="G347" s="27">
        <v>84.53</v>
      </c>
      <c r="H347" s="27">
        <f t="shared" si="20"/>
        <v>6001.63</v>
      </c>
      <c r="I347" s="28">
        <f t="shared" si="21"/>
        <v>1.4441023949323062E-2</v>
      </c>
      <c r="J347" s="28">
        <f t="shared" si="23"/>
        <v>98.411515301366649</v>
      </c>
      <c r="K347" s="25" t="str">
        <f t="shared" si="22"/>
        <v>C</v>
      </c>
    </row>
    <row r="348" spans="1:11" ht="16.5" x14ac:dyDescent="0.25">
      <c r="A348" s="25" t="s">
        <v>572</v>
      </c>
      <c r="B348" s="26" t="s">
        <v>573</v>
      </c>
      <c r="C348" s="25" t="s">
        <v>17</v>
      </c>
      <c r="D348" s="25" t="s">
        <v>3741</v>
      </c>
      <c r="E348" s="25" t="s">
        <v>72</v>
      </c>
      <c r="F348" s="27">
        <v>86.65</v>
      </c>
      <c r="G348" s="27">
        <v>68.78</v>
      </c>
      <c r="H348" s="27">
        <f t="shared" si="20"/>
        <v>5959.79</v>
      </c>
      <c r="I348" s="28">
        <f t="shared" si="21"/>
        <v>1.4340349225616391E-2</v>
      </c>
      <c r="J348" s="28">
        <f t="shared" si="23"/>
        <v>98.425855650592268</v>
      </c>
      <c r="K348" s="25" t="str">
        <f t="shared" si="22"/>
        <v>C</v>
      </c>
    </row>
    <row r="349" spans="1:11" x14ac:dyDescent="0.25">
      <c r="A349" s="25" t="s">
        <v>335</v>
      </c>
      <c r="B349" s="26" t="s">
        <v>336</v>
      </c>
      <c r="C349" s="25" t="s">
        <v>8107</v>
      </c>
      <c r="D349" s="25" t="s">
        <v>3741</v>
      </c>
      <c r="E349" s="25" t="s">
        <v>178</v>
      </c>
      <c r="F349" s="27">
        <v>203.82</v>
      </c>
      <c r="G349" s="27">
        <v>28.37</v>
      </c>
      <c r="H349" s="27">
        <f t="shared" si="20"/>
        <v>5782.37</v>
      </c>
      <c r="I349" s="28">
        <f t="shared" si="21"/>
        <v>1.3913444123321031E-2</v>
      </c>
      <c r="J349" s="28">
        <f t="shared" si="23"/>
        <v>98.439769094715587</v>
      </c>
      <c r="K349" s="25" t="str">
        <f t="shared" si="22"/>
        <v>C</v>
      </c>
    </row>
    <row r="350" spans="1:11" ht="16.5" x14ac:dyDescent="0.25">
      <c r="A350" s="25" t="s">
        <v>1194</v>
      </c>
      <c r="B350" s="26" t="s">
        <v>1195</v>
      </c>
      <c r="C350" s="25" t="s">
        <v>8107</v>
      </c>
      <c r="D350" s="25" t="s">
        <v>3741</v>
      </c>
      <c r="E350" s="25" t="s">
        <v>61</v>
      </c>
      <c r="F350" s="27">
        <v>71</v>
      </c>
      <c r="G350" s="27">
        <v>81.19</v>
      </c>
      <c r="H350" s="27">
        <f t="shared" si="20"/>
        <v>5764.49</v>
      </c>
      <c r="I350" s="28">
        <f t="shared" si="21"/>
        <v>1.3870421559748485E-2</v>
      </c>
      <c r="J350" s="28">
        <f t="shared" si="23"/>
        <v>98.453639516275331</v>
      </c>
      <c r="K350" s="25" t="str">
        <f t="shared" si="22"/>
        <v>C</v>
      </c>
    </row>
    <row r="351" spans="1:11" ht="16.5" x14ac:dyDescent="0.25">
      <c r="A351" s="25" t="s">
        <v>684</v>
      </c>
      <c r="B351" s="26" t="s">
        <v>685</v>
      </c>
      <c r="C351" s="25" t="s">
        <v>8107</v>
      </c>
      <c r="D351" s="25" t="s">
        <v>3741</v>
      </c>
      <c r="E351" s="25" t="s">
        <v>178</v>
      </c>
      <c r="F351" s="27">
        <v>590.14</v>
      </c>
      <c r="G351" s="27">
        <v>9.5</v>
      </c>
      <c r="H351" s="27">
        <f t="shared" si="20"/>
        <v>5606.33</v>
      </c>
      <c r="I351" s="28">
        <f t="shared" si="21"/>
        <v>1.3489859554455768E-2</v>
      </c>
      <c r="J351" s="28">
        <f t="shared" si="23"/>
        <v>98.467129375829785</v>
      </c>
      <c r="K351" s="25" t="str">
        <f t="shared" si="22"/>
        <v>C</v>
      </c>
    </row>
    <row r="352" spans="1:11" x14ac:dyDescent="0.25">
      <c r="A352" s="25" t="s">
        <v>2033</v>
      </c>
      <c r="B352" s="26" t="s">
        <v>2034</v>
      </c>
      <c r="C352" s="25" t="s">
        <v>188</v>
      </c>
      <c r="D352" s="25" t="s">
        <v>3741</v>
      </c>
      <c r="E352" s="25" t="s">
        <v>286</v>
      </c>
      <c r="F352" s="27">
        <v>77</v>
      </c>
      <c r="G352" s="27">
        <v>72.099999999999994</v>
      </c>
      <c r="H352" s="27">
        <f t="shared" si="20"/>
        <v>5551.7</v>
      </c>
      <c r="I352" s="28">
        <f t="shared" si="21"/>
        <v>1.3358409741929582E-2</v>
      </c>
      <c r="J352" s="28">
        <f t="shared" si="23"/>
        <v>98.480487785571711</v>
      </c>
      <c r="K352" s="25" t="str">
        <f t="shared" si="22"/>
        <v>C</v>
      </c>
    </row>
    <row r="353" spans="1:11" ht="16.5" x14ac:dyDescent="0.25">
      <c r="A353" s="25" t="s">
        <v>2204</v>
      </c>
      <c r="B353" s="26" t="s">
        <v>2205</v>
      </c>
      <c r="C353" s="25" t="s">
        <v>8107</v>
      </c>
      <c r="D353" s="25" t="s">
        <v>3741</v>
      </c>
      <c r="E353" s="25" t="s">
        <v>61</v>
      </c>
      <c r="F353" s="27">
        <v>155</v>
      </c>
      <c r="G353" s="27">
        <v>34.18</v>
      </c>
      <c r="H353" s="27">
        <f t="shared" si="20"/>
        <v>5297.9</v>
      </c>
      <c r="I353" s="28">
        <f t="shared" si="21"/>
        <v>1.2747720332829355E-2</v>
      </c>
      <c r="J353" s="28">
        <f t="shared" si="23"/>
        <v>98.493235505904536</v>
      </c>
      <c r="K353" s="25" t="str">
        <f t="shared" si="22"/>
        <v>C</v>
      </c>
    </row>
    <row r="354" spans="1:11" x14ac:dyDescent="0.25">
      <c r="A354" s="25" t="s">
        <v>1707</v>
      </c>
      <c r="B354" s="26" t="s">
        <v>1708</v>
      </c>
      <c r="C354" s="25" t="s">
        <v>188</v>
      </c>
      <c r="D354" s="25" t="s">
        <v>3741</v>
      </c>
      <c r="E354" s="25" t="s">
        <v>286</v>
      </c>
      <c r="F354" s="27">
        <v>276</v>
      </c>
      <c r="G354" s="27">
        <v>19.13</v>
      </c>
      <c r="H354" s="27">
        <f t="shared" si="20"/>
        <v>5279.88</v>
      </c>
      <c r="I354" s="28">
        <f t="shared" si="21"/>
        <v>1.2704360903546512E-2</v>
      </c>
      <c r="J354" s="28">
        <f t="shared" si="23"/>
        <v>98.505939866808077</v>
      </c>
      <c r="K354" s="25" t="str">
        <f t="shared" si="22"/>
        <v>C</v>
      </c>
    </row>
    <row r="355" spans="1:11" ht="16.5" x14ac:dyDescent="0.25">
      <c r="A355" s="25" t="s">
        <v>3217</v>
      </c>
      <c r="B355" s="26" t="s">
        <v>3218</v>
      </c>
      <c r="C355" s="25" t="s">
        <v>188</v>
      </c>
      <c r="D355" s="25" t="s">
        <v>3741</v>
      </c>
      <c r="E355" s="25" t="s">
        <v>286</v>
      </c>
      <c r="F355" s="27">
        <v>9</v>
      </c>
      <c r="G355" s="27">
        <v>584.1</v>
      </c>
      <c r="H355" s="27">
        <f t="shared" si="20"/>
        <v>5256.9</v>
      </c>
      <c r="I355" s="28">
        <f t="shared" si="21"/>
        <v>1.2649066803384481E-2</v>
      </c>
      <c r="J355" s="28">
        <f t="shared" si="23"/>
        <v>98.518588933611468</v>
      </c>
      <c r="K355" s="25" t="str">
        <f t="shared" si="22"/>
        <v>C</v>
      </c>
    </row>
    <row r="356" spans="1:11" ht="16.5" x14ac:dyDescent="0.25">
      <c r="A356" s="25" t="s">
        <v>2879</v>
      </c>
      <c r="B356" s="26" t="s">
        <v>2880</v>
      </c>
      <c r="C356" s="25" t="s">
        <v>8107</v>
      </c>
      <c r="D356" s="25" t="s">
        <v>3741</v>
      </c>
      <c r="E356" s="25" t="s">
        <v>61</v>
      </c>
      <c r="F356" s="27">
        <v>71</v>
      </c>
      <c r="G356" s="27">
        <v>73.900000000000006</v>
      </c>
      <c r="H356" s="27">
        <f t="shared" si="20"/>
        <v>5246.9</v>
      </c>
      <c r="I356" s="28">
        <f t="shared" si="21"/>
        <v>1.2625004966934512E-2</v>
      </c>
      <c r="J356" s="28">
        <f t="shared" si="23"/>
        <v>98.531213938578404</v>
      </c>
      <c r="K356" s="25" t="str">
        <f t="shared" si="22"/>
        <v>C</v>
      </c>
    </row>
    <row r="357" spans="1:11" ht="16.5" x14ac:dyDescent="0.25">
      <c r="A357" s="25" t="s">
        <v>2528</v>
      </c>
      <c r="B357" s="26" t="s">
        <v>2529</v>
      </c>
      <c r="C357" s="25" t="s">
        <v>17</v>
      </c>
      <c r="D357" s="25" t="s">
        <v>3741</v>
      </c>
      <c r="E357" s="25" t="s">
        <v>61</v>
      </c>
      <c r="F357" s="27">
        <v>12</v>
      </c>
      <c r="G357" s="27">
        <v>429.3</v>
      </c>
      <c r="H357" s="27">
        <f t="shared" si="20"/>
        <v>5151.6000000000004</v>
      </c>
      <c r="I357" s="28">
        <f t="shared" si="21"/>
        <v>1.2395695665566305E-2</v>
      </c>
      <c r="J357" s="28">
        <f t="shared" si="23"/>
        <v>98.543609634243964</v>
      </c>
      <c r="K357" s="25" t="str">
        <f t="shared" si="22"/>
        <v>C</v>
      </c>
    </row>
    <row r="358" spans="1:11" ht="16.5" x14ac:dyDescent="0.25">
      <c r="A358" s="25" t="s">
        <v>3677</v>
      </c>
      <c r="B358" s="26" t="s">
        <v>3678</v>
      </c>
      <c r="C358" s="25" t="s">
        <v>17</v>
      </c>
      <c r="D358" s="25" t="s">
        <v>3741</v>
      </c>
      <c r="E358" s="25" t="s">
        <v>72</v>
      </c>
      <c r="F358" s="27">
        <v>71.86</v>
      </c>
      <c r="G358" s="27">
        <v>71.34</v>
      </c>
      <c r="H358" s="27">
        <f t="shared" si="20"/>
        <v>5126.49</v>
      </c>
      <c r="I358" s="28">
        <f t="shared" si="21"/>
        <v>1.2335276394240428E-2</v>
      </c>
      <c r="J358" s="28">
        <f t="shared" si="23"/>
        <v>98.555944910638203</v>
      </c>
      <c r="K358" s="25" t="str">
        <f t="shared" si="22"/>
        <v>C</v>
      </c>
    </row>
    <row r="359" spans="1:11" x14ac:dyDescent="0.25">
      <c r="A359" s="25" t="s">
        <v>472</v>
      </c>
      <c r="B359" s="26" t="s">
        <v>473</v>
      </c>
      <c r="C359" s="25" t="s">
        <v>188</v>
      </c>
      <c r="D359" s="25" t="s">
        <v>3741</v>
      </c>
      <c r="E359" s="25" t="s">
        <v>286</v>
      </c>
      <c r="F359" s="27">
        <v>5</v>
      </c>
      <c r="G359" s="27">
        <v>1021.23</v>
      </c>
      <c r="H359" s="27">
        <f t="shared" si="20"/>
        <v>5106.1499999999996</v>
      </c>
      <c r="I359" s="28">
        <f t="shared" si="21"/>
        <v>1.2286334618901192E-2</v>
      </c>
      <c r="J359" s="28">
        <f t="shared" si="23"/>
        <v>98.56823124525711</v>
      </c>
      <c r="K359" s="25" t="str">
        <f t="shared" si="22"/>
        <v>C</v>
      </c>
    </row>
    <row r="360" spans="1:11" ht="16.5" x14ac:dyDescent="0.25">
      <c r="A360" s="25" t="s">
        <v>3309</v>
      </c>
      <c r="B360" s="26" t="s">
        <v>3310</v>
      </c>
      <c r="C360" s="25" t="s">
        <v>8107</v>
      </c>
      <c r="D360" s="25" t="s">
        <v>3741</v>
      </c>
      <c r="E360" s="25" t="s">
        <v>286</v>
      </c>
      <c r="F360" s="27">
        <v>4</v>
      </c>
      <c r="G360" s="27">
        <v>1270.19</v>
      </c>
      <c r="H360" s="27">
        <f t="shared" si="20"/>
        <v>5080.76</v>
      </c>
      <c r="I360" s="28">
        <f t="shared" si="21"/>
        <v>1.2225241616154719E-2</v>
      </c>
      <c r="J360" s="28">
        <f t="shared" si="23"/>
        <v>98.58045648687326</v>
      </c>
      <c r="K360" s="25" t="str">
        <f t="shared" si="22"/>
        <v>C</v>
      </c>
    </row>
    <row r="361" spans="1:11" x14ac:dyDescent="0.25">
      <c r="A361" s="25" t="s">
        <v>1819</v>
      </c>
      <c r="B361" s="26" t="s">
        <v>1820</v>
      </c>
      <c r="C361" s="25" t="s">
        <v>188</v>
      </c>
      <c r="D361" s="25" t="s">
        <v>3741</v>
      </c>
      <c r="E361" s="25" t="s">
        <v>286</v>
      </c>
      <c r="F361" s="27">
        <v>13</v>
      </c>
      <c r="G361" s="27">
        <v>389.34</v>
      </c>
      <c r="H361" s="27">
        <f t="shared" si="20"/>
        <v>5061.42</v>
      </c>
      <c r="I361" s="28">
        <f t="shared" si="21"/>
        <v>1.2178706024460478E-2</v>
      </c>
      <c r="J361" s="28">
        <f t="shared" si="23"/>
        <v>98.592635192897717</v>
      </c>
      <c r="K361" s="25" t="str">
        <f t="shared" si="22"/>
        <v>C</v>
      </c>
    </row>
    <row r="362" spans="1:11" ht="16.5" x14ac:dyDescent="0.25">
      <c r="A362" s="25" t="s">
        <v>874</v>
      </c>
      <c r="B362" s="26" t="s">
        <v>875</v>
      </c>
      <c r="C362" s="25" t="s">
        <v>17</v>
      </c>
      <c r="D362" s="25" t="s">
        <v>3741</v>
      </c>
      <c r="E362" s="25" t="s">
        <v>72</v>
      </c>
      <c r="F362" s="27">
        <v>358.68</v>
      </c>
      <c r="G362" s="27">
        <v>14.11</v>
      </c>
      <c r="H362" s="27">
        <f t="shared" si="20"/>
        <v>5060.97</v>
      </c>
      <c r="I362" s="28">
        <f t="shared" si="21"/>
        <v>1.2177623241820229E-2</v>
      </c>
      <c r="J362" s="28">
        <f t="shared" si="23"/>
        <v>98.604812816139543</v>
      </c>
      <c r="K362" s="25" t="str">
        <f t="shared" si="22"/>
        <v>C</v>
      </c>
    </row>
    <row r="363" spans="1:11" ht="16.5" x14ac:dyDescent="0.25">
      <c r="A363" s="25" t="s">
        <v>1603</v>
      </c>
      <c r="B363" s="26" t="s">
        <v>1604</v>
      </c>
      <c r="C363" s="25" t="s">
        <v>188</v>
      </c>
      <c r="D363" s="25" t="s">
        <v>3741</v>
      </c>
      <c r="E363" s="25" t="s">
        <v>193</v>
      </c>
      <c r="F363" s="27">
        <v>5.88</v>
      </c>
      <c r="G363" s="27">
        <v>855.56</v>
      </c>
      <c r="H363" s="27">
        <f t="shared" si="20"/>
        <v>5030.6899999999996</v>
      </c>
      <c r="I363" s="28">
        <f t="shared" si="21"/>
        <v>1.210476400104972E-2</v>
      </c>
      <c r="J363" s="28">
        <f t="shared" si="23"/>
        <v>98.616917580140594</v>
      </c>
      <c r="K363" s="25" t="str">
        <f t="shared" si="22"/>
        <v>C</v>
      </c>
    </row>
    <row r="364" spans="1:11" ht="16.5" x14ac:dyDescent="0.25">
      <c r="A364" s="25" t="s">
        <v>1181</v>
      </c>
      <c r="B364" s="26" t="s">
        <v>1182</v>
      </c>
      <c r="C364" s="25" t="s">
        <v>17</v>
      </c>
      <c r="D364" s="25" t="s">
        <v>3741</v>
      </c>
      <c r="E364" s="25" t="s">
        <v>61</v>
      </c>
      <c r="F364" s="27">
        <v>13</v>
      </c>
      <c r="G364" s="27">
        <v>384.86</v>
      </c>
      <c r="H364" s="27">
        <f t="shared" si="20"/>
        <v>5003.18</v>
      </c>
      <c r="I364" s="28">
        <f t="shared" si="21"/>
        <v>1.2038569888975855E-2</v>
      </c>
      <c r="J364" s="28">
        <f t="shared" si="23"/>
        <v>98.628956150029566</v>
      </c>
      <c r="K364" s="25" t="str">
        <f t="shared" si="22"/>
        <v>C</v>
      </c>
    </row>
    <row r="365" spans="1:11" ht="16.5" x14ac:dyDescent="0.25">
      <c r="A365" s="25" t="s">
        <v>1175</v>
      </c>
      <c r="B365" s="26" t="s">
        <v>1176</v>
      </c>
      <c r="C365" s="25" t="s">
        <v>17</v>
      </c>
      <c r="D365" s="25" t="s">
        <v>3741</v>
      </c>
      <c r="E365" s="25" t="s">
        <v>61</v>
      </c>
      <c r="F365" s="27">
        <v>63</v>
      </c>
      <c r="G365" s="27">
        <v>78.61</v>
      </c>
      <c r="H365" s="27">
        <f t="shared" si="20"/>
        <v>4952.43</v>
      </c>
      <c r="I365" s="28">
        <f t="shared" si="21"/>
        <v>1.191645606899226E-2</v>
      </c>
      <c r="J365" s="28">
        <f t="shared" si="23"/>
        <v>98.640872606098554</v>
      </c>
      <c r="K365" s="25" t="str">
        <f t="shared" si="22"/>
        <v>C</v>
      </c>
    </row>
    <row r="366" spans="1:11" ht="16.5" x14ac:dyDescent="0.25">
      <c r="A366" s="25" t="s">
        <v>3178</v>
      </c>
      <c r="B366" s="26" t="s">
        <v>3179</v>
      </c>
      <c r="C366" s="25" t="s">
        <v>8107</v>
      </c>
      <c r="D366" s="25" t="s">
        <v>3741</v>
      </c>
      <c r="E366" s="25" t="s">
        <v>178</v>
      </c>
      <c r="F366" s="27">
        <v>110</v>
      </c>
      <c r="G366" s="27">
        <v>44.94</v>
      </c>
      <c r="H366" s="27">
        <f t="shared" si="20"/>
        <v>4943.3999999999996</v>
      </c>
      <c r="I366" s="28">
        <f t="shared" si="21"/>
        <v>1.1894728230677937E-2</v>
      </c>
      <c r="J366" s="28">
        <f t="shared" si="23"/>
        <v>98.652767334329226</v>
      </c>
      <c r="K366" s="25" t="str">
        <f t="shared" si="22"/>
        <v>C</v>
      </c>
    </row>
    <row r="367" spans="1:11" ht="16.5" x14ac:dyDescent="0.25">
      <c r="A367" s="25" t="s">
        <v>1599</v>
      </c>
      <c r="B367" s="26" t="s">
        <v>1600</v>
      </c>
      <c r="C367" s="25" t="s">
        <v>8107</v>
      </c>
      <c r="D367" s="25" t="s">
        <v>3741</v>
      </c>
      <c r="E367" s="25" t="s">
        <v>61</v>
      </c>
      <c r="F367" s="27">
        <v>3</v>
      </c>
      <c r="G367" s="27">
        <v>1641.27</v>
      </c>
      <c r="H367" s="27">
        <f t="shared" si="20"/>
        <v>4923.8100000000004</v>
      </c>
      <c r="I367" s="28">
        <f t="shared" si="21"/>
        <v>1.1847591093072448E-2</v>
      </c>
      <c r="J367" s="28">
        <f t="shared" si="23"/>
        <v>98.664614925422299</v>
      </c>
      <c r="K367" s="25" t="str">
        <f t="shared" si="22"/>
        <v>C</v>
      </c>
    </row>
    <row r="368" spans="1:11" ht="16.5" x14ac:dyDescent="0.25">
      <c r="A368" s="25" t="s">
        <v>1086</v>
      </c>
      <c r="B368" s="26" t="s">
        <v>1087</v>
      </c>
      <c r="C368" s="25" t="s">
        <v>17</v>
      </c>
      <c r="D368" s="25" t="s">
        <v>3741</v>
      </c>
      <c r="E368" s="25" t="s">
        <v>178</v>
      </c>
      <c r="F368" s="27">
        <v>171.18</v>
      </c>
      <c r="G368" s="27">
        <v>28.43</v>
      </c>
      <c r="H368" s="27">
        <f t="shared" si="20"/>
        <v>4866.6499999999996</v>
      </c>
      <c r="I368" s="28">
        <f t="shared" si="21"/>
        <v>1.1710053635924419E-2</v>
      </c>
      <c r="J368" s="28">
        <f t="shared" si="23"/>
        <v>98.676324979058222</v>
      </c>
      <c r="K368" s="25" t="str">
        <f t="shared" si="22"/>
        <v>C</v>
      </c>
    </row>
    <row r="369" spans="1:11" ht="16.5" x14ac:dyDescent="0.25">
      <c r="A369" s="25" t="s">
        <v>3036</v>
      </c>
      <c r="B369" s="26" t="s">
        <v>3037</v>
      </c>
      <c r="C369" s="25" t="s">
        <v>17</v>
      </c>
      <c r="D369" s="25" t="s">
        <v>3741</v>
      </c>
      <c r="E369" s="25" t="s">
        <v>61</v>
      </c>
      <c r="F369" s="27">
        <v>265</v>
      </c>
      <c r="G369" s="27">
        <v>18.21</v>
      </c>
      <c r="H369" s="27">
        <f t="shared" si="20"/>
        <v>4825.6499999999996</v>
      </c>
      <c r="I369" s="28">
        <f t="shared" si="21"/>
        <v>1.1611400106479545E-2</v>
      </c>
      <c r="J369" s="28">
        <f t="shared" si="23"/>
        <v>98.687936379164697</v>
      </c>
      <c r="K369" s="25" t="str">
        <f t="shared" si="22"/>
        <v>C</v>
      </c>
    </row>
    <row r="370" spans="1:11" ht="16.5" x14ac:dyDescent="0.25">
      <c r="A370" s="25" t="s">
        <v>215</v>
      </c>
      <c r="B370" s="26" t="s">
        <v>216</v>
      </c>
      <c r="C370" s="25" t="s">
        <v>17</v>
      </c>
      <c r="D370" s="25" t="s">
        <v>3741</v>
      </c>
      <c r="E370" s="25" t="s">
        <v>178</v>
      </c>
      <c r="F370" s="27">
        <v>369.59</v>
      </c>
      <c r="G370" s="27">
        <v>13</v>
      </c>
      <c r="H370" s="27">
        <f t="shared" si="20"/>
        <v>4804.67</v>
      </c>
      <c r="I370" s="28">
        <f t="shared" si="21"/>
        <v>1.1560918373607509E-2</v>
      </c>
      <c r="J370" s="28">
        <f t="shared" si="23"/>
        <v>98.699497297538301</v>
      </c>
      <c r="K370" s="25" t="str">
        <f t="shared" si="22"/>
        <v>C</v>
      </c>
    </row>
    <row r="371" spans="1:11" x14ac:dyDescent="0.25">
      <c r="A371" s="25" t="s">
        <v>580</v>
      </c>
      <c r="B371" s="26" t="s">
        <v>581</v>
      </c>
      <c r="C371" s="25" t="s">
        <v>188</v>
      </c>
      <c r="D371" s="25" t="s">
        <v>3741</v>
      </c>
      <c r="E371" s="25" t="s">
        <v>286</v>
      </c>
      <c r="F371" s="27">
        <v>44</v>
      </c>
      <c r="G371" s="27">
        <v>109.18</v>
      </c>
      <c r="H371" s="27">
        <f t="shared" si="20"/>
        <v>4803.92</v>
      </c>
      <c r="I371" s="28">
        <f t="shared" si="21"/>
        <v>1.1559113735873762E-2</v>
      </c>
      <c r="J371" s="28">
        <f t="shared" si="23"/>
        <v>98.711056411274171</v>
      </c>
      <c r="K371" s="25" t="str">
        <f t="shared" si="22"/>
        <v>C</v>
      </c>
    </row>
    <row r="372" spans="1:11" ht="16.5" x14ac:dyDescent="0.25">
      <c r="A372" s="25" t="s">
        <v>90</v>
      </c>
      <c r="B372" s="26" t="s">
        <v>91</v>
      </c>
      <c r="C372" s="25" t="s">
        <v>17</v>
      </c>
      <c r="D372" s="25" t="s">
        <v>3825</v>
      </c>
      <c r="E372" s="25" t="s">
        <v>18</v>
      </c>
      <c r="F372" s="27">
        <v>2</v>
      </c>
      <c r="G372" s="27">
        <v>2401.41</v>
      </c>
      <c r="H372" s="27">
        <f t="shared" si="20"/>
        <v>4802.82</v>
      </c>
      <c r="I372" s="28">
        <f t="shared" si="21"/>
        <v>1.1556466933864265E-2</v>
      </c>
      <c r="J372" s="28">
        <f t="shared" si="23"/>
        <v>98.722612878208039</v>
      </c>
      <c r="K372" s="25" t="str">
        <f t="shared" si="22"/>
        <v>C</v>
      </c>
    </row>
    <row r="373" spans="1:11" x14ac:dyDescent="0.25">
      <c r="A373" s="25" t="s">
        <v>3691</v>
      </c>
      <c r="B373" s="26" t="s">
        <v>3692</v>
      </c>
      <c r="C373" s="25" t="s">
        <v>17</v>
      </c>
      <c r="D373" s="25" t="s">
        <v>3741</v>
      </c>
      <c r="E373" s="25" t="s">
        <v>72</v>
      </c>
      <c r="F373" s="27">
        <v>1158.8</v>
      </c>
      <c r="G373" s="27">
        <v>4.09</v>
      </c>
      <c r="H373" s="27">
        <f t="shared" si="20"/>
        <v>4739.49</v>
      </c>
      <c r="I373" s="28">
        <f t="shared" si="21"/>
        <v>1.1404083323626607E-2</v>
      </c>
      <c r="J373" s="28">
        <f t="shared" si="23"/>
        <v>98.734016961531665</v>
      </c>
      <c r="K373" s="25" t="str">
        <f t="shared" si="22"/>
        <v>C</v>
      </c>
    </row>
    <row r="374" spans="1:11" ht="16.5" x14ac:dyDescent="0.25">
      <c r="A374" s="25" t="s">
        <v>2557</v>
      </c>
      <c r="B374" s="26" t="s">
        <v>2558</v>
      </c>
      <c r="C374" s="25" t="s">
        <v>8107</v>
      </c>
      <c r="D374" s="25" t="s">
        <v>3741</v>
      </c>
      <c r="E374" s="25" t="s">
        <v>61</v>
      </c>
      <c r="F374" s="27">
        <v>2</v>
      </c>
      <c r="G374" s="27">
        <v>2357.7399999999998</v>
      </c>
      <c r="H374" s="27">
        <f t="shared" si="20"/>
        <v>4715.4799999999996</v>
      </c>
      <c r="I374" s="28">
        <f t="shared" si="21"/>
        <v>1.134631085431023E-2</v>
      </c>
      <c r="J374" s="28">
        <f t="shared" si="23"/>
        <v>98.745363272385973</v>
      </c>
      <c r="K374" s="25" t="str">
        <f t="shared" si="22"/>
        <v>C</v>
      </c>
    </row>
    <row r="375" spans="1:11" ht="16.5" x14ac:dyDescent="0.25">
      <c r="A375" s="25" t="s">
        <v>2064</v>
      </c>
      <c r="B375" s="26" t="s">
        <v>2065</v>
      </c>
      <c r="C375" s="25" t="s">
        <v>188</v>
      </c>
      <c r="D375" s="25" t="s">
        <v>3741</v>
      </c>
      <c r="E375" s="25" t="s">
        <v>286</v>
      </c>
      <c r="F375" s="27">
        <v>3</v>
      </c>
      <c r="G375" s="27">
        <v>1570.87</v>
      </c>
      <c r="H375" s="27">
        <f t="shared" si="20"/>
        <v>4712.6099999999997</v>
      </c>
      <c r="I375" s="28">
        <f t="shared" si="21"/>
        <v>1.1339405107249088E-2</v>
      </c>
      <c r="J375" s="28">
        <f t="shared" si="23"/>
        <v>98.756702677493223</v>
      </c>
      <c r="K375" s="25" t="str">
        <f t="shared" si="22"/>
        <v>C</v>
      </c>
    </row>
    <row r="376" spans="1:11" ht="16.5" x14ac:dyDescent="0.25">
      <c r="A376" s="25" t="s">
        <v>1523</v>
      </c>
      <c r="B376" s="26" t="s">
        <v>1524</v>
      </c>
      <c r="C376" s="25" t="s">
        <v>17</v>
      </c>
      <c r="D376" s="25" t="s">
        <v>3741</v>
      </c>
      <c r="E376" s="25" t="s">
        <v>740</v>
      </c>
      <c r="F376" s="27">
        <v>327.9</v>
      </c>
      <c r="G376" s="27">
        <v>14.06</v>
      </c>
      <c r="H376" s="27">
        <f t="shared" si="20"/>
        <v>4610.2700000000004</v>
      </c>
      <c r="I376" s="28">
        <f t="shared" si="21"/>
        <v>1.1093156273020103E-2</v>
      </c>
      <c r="J376" s="28">
        <f t="shared" si="23"/>
        <v>98.767795833766243</v>
      </c>
      <c r="K376" s="25" t="str">
        <f t="shared" si="22"/>
        <v>C</v>
      </c>
    </row>
    <row r="377" spans="1:11" x14ac:dyDescent="0.25">
      <c r="A377" s="25" t="s">
        <v>1713</v>
      </c>
      <c r="B377" s="26" t="s">
        <v>1714</v>
      </c>
      <c r="C377" s="25" t="s">
        <v>8107</v>
      </c>
      <c r="D377" s="25" t="s">
        <v>3741</v>
      </c>
      <c r="E377" s="25" t="s">
        <v>61</v>
      </c>
      <c r="F377" s="27">
        <v>138</v>
      </c>
      <c r="G377" s="27">
        <v>33.29</v>
      </c>
      <c r="H377" s="27">
        <f t="shared" si="20"/>
        <v>4594.0200000000004</v>
      </c>
      <c r="I377" s="28">
        <f t="shared" si="21"/>
        <v>1.1054055788788902E-2</v>
      </c>
      <c r="J377" s="28">
        <f t="shared" si="23"/>
        <v>98.778849889555033</v>
      </c>
      <c r="K377" s="25" t="str">
        <f t="shared" si="22"/>
        <v>C</v>
      </c>
    </row>
    <row r="378" spans="1:11" ht="16.5" x14ac:dyDescent="0.25">
      <c r="A378" s="25" t="s">
        <v>2927</v>
      </c>
      <c r="B378" s="26" t="s">
        <v>2928</v>
      </c>
      <c r="C378" s="25" t="s">
        <v>8107</v>
      </c>
      <c r="D378" s="25" t="s">
        <v>3741</v>
      </c>
      <c r="E378" s="25" t="s">
        <v>72</v>
      </c>
      <c r="F378" s="27">
        <v>51.67</v>
      </c>
      <c r="G378" s="27">
        <v>88.22</v>
      </c>
      <c r="H378" s="27">
        <f t="shared" si="20"/>
        <v>4558.33</v>
      </c>
      <c r="I378" s="28">
        <f t="shared" si="21"/>
        <v>1.0968179094498959E-2</v>
      </c>
      <c r="J378" s="28">
        <f t="shared" si="23"/>
        <v>98.789818068649538</v>
      </c>
      <c r="K378" s="25" t="str">
        <f t="shared" si="22"/>
        <v>C</v>
      </c>
    </row>
    <row r="379" spans="1:11" ht="16.5" x14ac:dyDescent="0.25">
      <c r="A379" s="25" t="s">
        <v>3062</v>
      </c>
      <c r="B379" s="26" t="s">
        <v>3063</v>
      </c>
      <c r="C379" s="25" t="s">
        <v>8107</v>
      </c>
      <c r="D379" s="25" t="s">
        <v>3741</v>
      </c>
      <c r="E379" s="25" t="s">
        <v>61</v>
      </c>
      <c r="F379" s="27">
        <v>25</v>
      </c>
      <c r="G379" s="27">
        <v>178.66</v>
      </c>
      <c r="H379" s="27">
        <f t="shared" si="20"/>
        <v>4466.5</v>
      </c>
      <c r="I379" s="28">
        <f t="shared" si="21"/>
        <v>1.074721925037889E-2</v>
      </c>
      <c r="J379" s="28">
        <f t="shared" si="23"/>
        <v>98.800565287899914</v>
      </c>
      <c r="K379" s="25" t="str">
        <f t="shared" si="22"/>
        <v>C</v>
      </c>
    </row>
    <row r="380" spans="1:11" ht="16.5" x14ac:dyDescent="0.25">
      <c r="A380" s="25" t="s">
        <v>279</v>
      </c>
      <c r="B380" s="26" t="s">
        <v>280</v>
      </c>
      <c r="C380" s="25" t="s">
        <v>17</v>
      </c>
      <c r="D380" s="25" t="s">
        <v>3741</v>
      </c>
      <c r="E380" s="25" t="s">
        <v>61</v>
      </c>
      <c r="F380" s="27">
        <v>4</v>
      </c>
      <c r="G380" s="27">
        <v>1085.55</v>
      </c>
      <c r="H380" s="27">
        <f t="shared" si="20"/>
        <v>4342.2</v>
      </c>
      <c r="I380" s="28">
        <f t="shared" si="21"/>
        <v>1.0448130623305768E-2</v>
      </c>
      <c r="J380" s="28">
        <f t="shared" si="23"/>
        <v>98.811013418523217</v>
      </c>
      <c r="K380" s="25" t="str">
        <f t="shared" si="22"/>
        <v>C</v>
      </c>
    </row>
    <row r="381" spans="1:11" ht="16.5" x14ac:dyDescent="0.25">
      <c r="A381" s="25" t="s">
        <v>396</v>
      </c>
      <c r="B381" s="26" t="s">
        <v>397</v>
      </c>
      <c r="C381" s="25" t="s">
        <v>17</v>
      </c>
      <c r="D381" s="25" t="s">
        <v>3741</v>
      </c>
      <c r="E381" s="25" t="s">
        <v>61</v>
      </c>
      <c r="F381" s="27">
        <v>366</v>
      </c>
      <c r="G381" s="27">
        <v>11.84</v>
      </c>
      <c r="H381" s="27">
        <f t="shared" si="20"/>
        <v>4333.4399999999996</v>
      </c>
      <c r="I381" s="28">
        <f t="shared" si="21"/>
        <v>1.0427052454575593E-2</v>
      </c>
      <c r="J381" s="28">
        <f t="shared" si="23"/>
        <v>98.821440470977791</v>
      </c>
      <c r="K381" s="25" t="str">
        <f t="shared" si="22"/>
        <v>C</v>
      </c>
    </row>
    <row r="382" spans="1:11" ht="16.5" x14ac:dyDescent="0.25">
      <c r="A382" s="25" t="s">
        <v>2422</v>
      </c>
      <c r="B382" s="26" t="s">
        <v>2423</v>
      </c>
      <c r="C382" s="25" t="s">
        <v>17</v>
      </c>
      <c r="D382" s="25" t="s">
        <v>3741</v>
      </c>
      <c r="E382" s="25" t="s">
        <v>61</v>
      </c>
      <c r="F382" s="27">
        <v>70</v>
      </c>
      <c r="G382" s="27">
        <v>61.78</v>
      </c>
      <c r="H382" s="27">
        <f t="shared" si="20"/>
        <v>4324.6000000000004</v>
      </c>
      <c r="I382" s="28">
        <f t="shared" si="21"/>
        <v>1.0405781791153822E-2</v>
      </c>
      <c r="J382" s="28">
        <f t="shared" si="23"/>
        <v>98.831846252768941</v>
      </c>
      <c r="K382" s="25" t="str">
        <f t="shared" si="22"/>
        <v>C</v>
      </c>
    </row>
    <row r="383" spans="1:11" x14ac:dyDescent="0.25">
      <c r="A383" s="25" t="s">
        <v>304</v>
      </c>
      <c r="B383" s="26" t="s">
        <v>305</v>
      </c>
      <c r="C383" s="25" t="s">
        <v>17</v>
      </c>
      <c r="D383" s="25" t="s">
        <v>3741</v>
      </c>
      <c r="E383" s="25" t="s">
        <v>61</v>
      </c>
      <c r="F383" s="27">
        <v>305</v>
      </c>
      <c r="G383" s="27">
        <v>14.17</v>
      </c>
      <c r="H383" s="27">
        <f t="shared" si="20"/>
        <v>4321.8500000000004</v>
      </c>
      <c r="I383" s="28">
        <f t="shared" si="21"/>
        <v>1.0399164786130082E-2</v>
      </c>
      <c r="J383" s="28">
        <f t="shared" si="23"/>
        <v>98.842245417555077</v>
      </c>
      <c r="K383" s="25" t="str">
        <f t="shared" si="22"/>
        <v>C</v>
      </c>
    </row>
    <row r="384" spans="1:11" ht="16.5" x14ac:dyDescent="0.25">
      <c r="A384" s="25" t="s">
        <v>2085</v>
      </c>
      <c r="B384" s="26" t="s">
        <v>2086</v>
      </c>
      <c r="C384" s="25" t="s">
        <v>8107</v>
      </c>
      <c r="D384" s="25" t="s">
        <v>3741</v>
      </c>
      <c r="E384" s="25" t="s">
        <v>61</v>
      </c>
      <c r="F384" s="27">
        <v>28</v>
      </c>
      <c r="G384" s="27">
        <v>152.80000000000001</v>
      </c>
      <c r="H384" s="27">
        <f t="shared" si="20"/>
        <v>4278.3999999999996</v>
      </c>
      <c r="I384" s="28">
        <f t="shared" si="21"/>
        <v>1.0294616106754962E-2</v>
      </c>
      <c r="J384" s="28">
        <f t="shared" si="23"/>
        <v>98.852540033661825</v>
      </c>
      <c r="K384" s="25" t="str">
        <f t="shared" si="22"/>
        <v>C</v>
      </c>
    </row>
    <row r="385" spans="1:11" ht="16.5" x14ac:dyDescent="0.25">
      <c r="A385" s="25" t="s">
        <v>2643</v>
      </c>
      <c r="B385" s="26" t="s">
        <v>2644</v>
      </c>
      <c r="C385" s="25" t="s">
        <v>17</v>
      </c>
      <c r="D385" s="25" t="s">
        <v>3741</v>
      </c>
      <c r="E385" s="25" t="s">
        <v>61</v>
      </c>
      <c r="F385" s="27">
        <v>24</v>
      </c>
      <c r="G385" s="27">
        <v>176.46</v>
      </c>
      <c r="H385" s="27">
        <f t="shared" si="20"/>
        <v>4235.04</v>
      </c>
      <c r="I385" s="28">
        <f t="shared" si="21"/>
        <v>1.0190283983907896E-2</v>
      </c>
      <c r="J385" s="28">
        <f t="shared" si="23"/>
        <v>98.862730317645727</v>
      </c>
      <c r="K385" s="25" t="str">
        <f t="shared" si="22"/>
        <v>C</v>
      </c>
    </row>
    <row r="386" spans="1:11" ht="16.5" x14ac:dyDescent="0.25">
      <c r="A386" s="25" t="s">
        <v>2682</v>
      </c>
      <c r="B386" s="26" t="s">
        <v>2683</v>
      </c>
      <c r="C386" s="25" t="s">
        <v>8107</v>
      </c>
      <c r="D386" s="25" t="s">
        <v>3741</v>
      </c>
      <c r="E386" s="25" t="s">
        <v>61</v>
      </c>
      <c r="F386" s="27">
        <v>1</v>
      </c>
      <c r="G386" s="27">
        <v>4225.25</v>
      </c>
      <c r="H386" s="27">
        <f t="shared" si="20"/>
        <v>4225.25</v>
      </c>
      <c r="I386" s="28">
        <f t="shared" si="21"/>
        <v>1.0166727446023375E-2</v>
      </c>
      <c r="J386" s="28">
        <f t="shared" si="23"/>
        <v>98.872897045091747</v>
      </c>
      <c r="K386" s="25" t="str">
        <f t="shared" si="22"/>
        <v>C</v>
      </c>
    </row>
    <row r="387" spans="1:11" ht="16.5" x14ac:dyDescent="0.25">
      <c r="A387" s="25" t="s">
        <v>1754</v>
      </c>
      <c r="B387" s="26" t="s">
        <v>1755</v>
      </c>
      <c r="C387" s="25" t="s">
        <v>8107</v>
      </c>
      <c r="D387" s="25" t="s">
        <v>3741</v>
      </c>
      <c r="E387" s="25" t="s">
        <v>61</v>
      </c>
      <c r="F387" s="27">
        <v>29</v>
      </c>
      <c r="G387" s="27">
        <v>145.6</v>
      </c>
      <c r="H387" s="27">
        <f t="shared" si="20"/>
        <v>4222.3999999999996</v>
      </c>
      <c r="I387" s="28">
        <f t="shared" si="21"/>
        <v>1.0159869822635132E-2</v>
      </c>
      <c r="J387" s="28">
        <f t="shared" si="23"/>
        <v>98.883056914914377</v>
      </c>
      <c r="K387" s="25" t="str">
        <f t="shared" si="22"/>
        <v>C</v>
      </c>
    </row>
    <row r="388" spans="1:11" x14ac:dyDescent="0.25">
      <c r="A388" s="25" t="s">
        <v>1731</v>
      </c>
      <c r="B388" s="26" t="s">
        <v>1732</v>
      </c>
      <c r="C388" s="25" t="s">
        <v>188</v>
      </c>
      <c r="D388" s="25" t="s">
        <v>3741</v>
      </c>
      <c r="E388" s="25" t="s">
        <v>286</v>
      </c>
      <c r="F388" s="27">
        <v>228</v>
      </c>
      <c r="G388" s="27">
        <v>18.510000000000002</v>
      </c>
      <c r="H388" s="27">
        <f t="shared" ref="H388:H451" si="24">ROUND(F388*G388,2)</f>
        <v>4220.28</v>
      </c>
      <c r="I388" s="28">
        <f t="shared" ref="I388:I451" si="25">H388/VALOR_TOTAL*100</f>
        <v>1.0154768713307741E-2</v>
      </c>
      <c r="J388" s="28">
        <f t="shared" si="23"/>
        <v>98.893211683627683</v>
      </c>
      <c r="K388" s="25" t="str">
        <f t="shared" ref="K388:K451" si="26">IF(J388&lt;=80,"A",IF(J388&lt;=95,"B","C"))</f>
        <v>C</v>
      </c>
    </row>
    <row r="389" spans="1:11" x14ac:dyDescent="0.25">
      <c r="A389" s="25" t="s">
        <v>857</v>
      </c>
      <c r="B389" s="26" t="s">
        <v>858</v>
      </c>
      <c r="C389" s="25" t="s">
        <v>17</v>
      </c>
      <c r="D389" s="25" t="s">
        <v>3741</v>
      </c>
      <c r="E389" s="25" t="s">
        <v>178</v>
      </c>
      <c r="F389" s="27">
        <v>35.799999999999997</v>
      </c>
      <c r="G389" s="27">
        <v>117.33</v>
      </c>
      <c r="H389" s="27">
        <f t="shared" si="24"/>
        <v>4200.41</v>
      </c>
      <c r="I389" s="28">
        <f t="shared" si="25"/>
        <v>1.0106957844281651E-2</v>
      </c>
      <c r="J389" s="28">
        <f t="shared" ref="J389:J452" si="27">I389+J388</f>
        <v>98.903318641471969</v>
      </c>
      <c r="K389" s="25" t="str">
        <f t="shared" si="26"/>
        <v>C</v>
      </c>
    </row>
    <row r="390" spans="1:11" ht="16.5" x14ac:dyDescent="0.25">
      <c r="A390" s="25" t="s">
        <v>84</v>
      </c>
      <c r="B390" s="26" t="s">
        <v>85</v>
      </c>
      <c r="C390" s="25" t="s">
        <v>17</v>
      </c>
      <c r="D390" s="25" t="s">
        <v>3741</v>
      </c>
      <c r="E390" s="25" t="s">
        <v>72</v>
      </c>
      <c r="F390" s="27">
        <v>8</v>
      </c>
      <c r="G390" s="27">
        <v>517.19000000000005</v>
      </c>
      <c r="H390" s="27">
        <f t="shared" si="24"/>
        <v>4137.5200000000004</v>
      </c>
      <c r="I390" s="28">
        <f t="shared" si="25"/>
        <v>9.9556329548477936E-3</v>
      </c>
      <c r="J390" s="28">
        <f t="shared" si="27"/>
        <v>98.913274274426811</v>
      </c>
      <c r="K390" s="25" t="str">
        <f t="shared" si="26"/>
        <v>C</v>
      </c>
    </row>
    <row r="391" spans="1:11" ht="16.5" x14ac:dyDescent="0.25">
      <c r="A391" s="25" t="s">
        <v>1263</v>
      </c>
      <c r="B391" s="26" t="s">
        <v>1264</v>
      </c>
      <c r="C391" s="25" t="s">
        <v>17</v>
      </c>
      <c r="D391" s="25" t="s">
        <v>3741</v>
      </c>
      <c r="E391" s="25" t="s">
        <v>72</v>
      </c>
      <c r="F391" s="27">
        <v>48.2</v>
      </c>
      <c r="G391" s="27">
        <v>85.38</v>
      </c>
      <c r="H391" s="27">
        <f t="shared" si="24"/>
        <v>4115.32</v>
      </c>
      <c r="I391" s="28">
        <f t="shared" si="25"/>
        <v>9.9022156779288596E-3</v>
      </c>
      <c r="J391" s="28">
        <f t="shared" si="27"/>
        <v>98.923176490104737</v>
      </c>
      <c r="K391" s="25" t="str">
        <f t="shared" si="26"/>
        <v>C</v>
      </c>
    </row>
    <row r="392" spans="1:11" ht="16.5" x14ac:dyDescent="0.25">
      <c r="A392" s="25" t="s">
        <v>239</v>
      </c>
      <c r="B392" s="26" t="s">
        <v>240</v>
      </c>
      <c r="C392" s="25" t="s">
        <v>17</v>
      </c>
      <c r="D392" s="25" t="s">
        <v>3741</v>
      </c>
      <c r="E392" s="25" t="s">
        <v>178</v>
      </c>
      <c r="F392" s="27">
        <v>51.37</v>
      </c>
      <c r="G392" s="27">
        <v>79.489999999999995</v>
      </c>
      <c r="H392" s="27">
        <f t="shared" si="24"/>
        <v>4083.4</v>
      </c>
      <c r="I392" s="28">
        <f t="shared" si="25"/>
        <v>9.8254102959805575E-3</v>
      </c>
      <c r="J392" s="28">
        <f t="shared" si="27"/>
        <v>98.933001900400711</v>
      </c>
      <c r="K392" s="25" t="str">
        <f t="shared" si="26"/>
        <v>C</v>
      </c>
    </row>
    <row r="393" spans="1:11" x14ac:dyDescent="0.25">
      <c r="A393" s="25" t="s">
        <v>687</v>
      </c>
      <c r="B393" s="26" t="s">
        <v>688</v>
      </c>
      <c r="C393" s="25" t="s">
        <v>188</v>
      </c>
      <c r="D393" s="25" t="s">
        <v>3741</v>
      </c>
      <c r="E393" s="25" t="s">
        <v>465</v>
      </c>
      <c r="F393" s="27">
        <v>144.25</v>
      </c>
      <c r="G393" s="27">
        <v>28.16</v>
      </c>
      <c r="H393" s="27">
        <f t="shared" si="24"/>
        <v>4062.08</v>
      </c>
      <c r="I393" s="28">
        <f t="shared" si="25"/>
        <v>9.7741104606692223E-3</v>
      </c>
      <c r="J393" s="28">
        <f t="shared" si="27"/>
        <v>98.94277601086138</v>
      </c>
      <c r="K393" s="25" t="str">
        <f t="shared" si="26"/>
        <v>C</v>
      </c>
    </row>
    <row r="394" spans="1:11" x14ac:dyDescent="0.25">
      <c r="A394" s="25" t="s">
        <v>2362</v>
      </c>
      <c r="B394" s="26" t="s">
        <v>2363</v>
      </c>
      <c r="C394" s="25" t="s">
        <v>17</v>
      </c>
      <c r="D394" s="25" t="s">
        <v>3741</v>
      </c>
      <c r="E394" s="25" t="s">
        <v>61</v>
      </c>
      <c r="F394" s="27">
        <v>29</v>
      </c>
      <c r="G394" s="27">
        <v>139.44999999999999</v>
      </c>
      <c r="H394" s="27">
        <f t="shared" si="24"/>
        <v>4044.05</v>
      </c>
      <c r="I394" s="28">
        <f t="shared" si="25"/>
        <v>9.7307269695499268E-3</v>
      </c>
      <c r="J394" s="28">
        <f t="shared" si="27"/>
        <v>98.95250673783093</v>
      </c>
      <c r="K394" s="25" t="str">
        <f t="shared" si="26"/>
        <v>C</v>
      </c>
    </row>
    <row r="395" spans="1:11" x14ac:dyDescent="0.25">
      <c r="A395" s="25" t="s">
        <v>1274</v>
      </c>
      <c r="B395" s="26" t="s">
        <v>1275</v>
      </c>
      <c r="C395" s="25" t="s">
        <v>17</v>
      </c>
      <c r="D395" s="25" t="s">
        <v>3741</v>
      </c>
      <c r="E395" s="25" t="s">
        <v>72</v>
      </c>
      <c r="F395" s="27">
        <v>89.77</v>
      </c>
      <c r="G395" s="27">
        <v>44.76</v>
      </c>
      <c r="H395" s="27">
        <f t="shared" si="24"/>
        <v>4018.11</v>
      </c>
      <c r="I395" s="28">
        <f t="shared" si="25"/>
        <v>9.6683105657987059E-3</v>
      </c>
      <c r="J395" s="28">
        <f t="shared" si="27"/>
        <v>98.96217504839673</v>
      </c>
      <c r="K395" s="25" t="str">
        <f t="shared" si="26"/>
        <v>C</v>
      </c>
    </row>
    <row r="396" spans="1:11" ht="16.5" x14ac:dyDescent="0.25">
      <c r="A396" s="25" t="s">
        <v>2652</v>
      </c>
      <c r="B396" s="26" t="s">
        <v>2653</v>
      </c>
      <c r="C396" s="25" t="s">
        <v>17</v>
      </c>
      <c r="D396" s="25" t="s">
        <v>3741</v>
      </c>
      <c r="E396" s="25" t="s">
        <v>61</v>
      </c>
      <c r="F396" s="27">
        <v>17</v>
      </c>
      <c r="G396" s="27">
        <v>232.59</v>
      </c>
      <c r="H396" s="27">
        <f t="shared" si="24"/>
        <v>3954.03</v>
      </c>
      <c r="I396" s="28">
        <f t="shared" si="25"/>
        <v>9.5141223178273025E-3</v>
      </c>
      <c r="J396" s="28">
        <f t="shared" si="27"/>
        <v>98.971689170714555</v>
      </c>
      <c r="K396" s="25" t="str">
        <f t="shared" si="26"/>
        <v>C</v>
      </c>
    </row>
    <row r="397" spans="1:11" ht="16.5" x14ac:dyDescent="0.25">
      <c r="A397" s="25" t="s">
        <v>937</v>
      </c>
      <c r="B397" s="26" t="s">
        <v>938</v>
      </c>
      <c r="C397" s="25" t="s">
        <v>8107</v>
      </c>
      <c r="D397" s="25" t="s">
        <v>3741</v>
      </c>
      <c r="E397" s="25" t="s">
        <v>61</v>
      </c>
      <c r="F397" s="27">
        <v>24</v>
      </c>
      <c r="G397" s="27">
        <v>164.23</v>
      </c>
      <c r="H397" s="27">
        <f t="shared" si="24"/>
        <v>3941.52</v>
      </c>
      <c r="I397" s="28">
        <f t="shared" si="25"/>
        <v>9.4840209604283906E-3</v>
      </c>
      <c r="J397" s="28">
        <f t="shared" si="27"/>
        <v>98.981173191674984</v>
      </c>
      <c r="K397" s="25" t="str">
        <f t="shared" si="26"/>
        <v>C</v>
      </c>
    </row>
    <row r="398" spans="1:11" x14ac:dyDescent="0.25">
      <c r="A398" s="25" t="s">
        <v>3315</v>
      </c>
      <c r="B398" s="26" t="s">
        <v>3316</v>
      </c>
      <c r="C398" s="25" t="s">
        <v>17</v>
      </c>
      <c r="D398" s="25" t="s">
        <v>3887</v>
      </c>
      <c r="E398" s="25" t="s">
        <v>61</v>
      </c>
      <c r="F398" s="27">
        <v>1</v>
      </c>
      <c r="G398" s="27">
        <v>3879.8</v>
      </c>
      <c r="H398" s="27">
        <f t="shared" si="24"/>
        <v>3879.8</v>
      </c>
      <c r="I398" s="28">
        <f t="shared" si="25"/>
        <v>9.3355113058591795E-3</v>
      </c>
      <c r="J398" s="28">
        <f t="shared" si="27"/>
        <v>98.990508702980847</v>
      </c>
      <c r="K398" s="25" t="str">
        <f t="shared" si="26"/>
        <v>C</v>
      </c>
    </row>
    <row r="399" spans="1:11" x14ac:dyDescent="0.25">
      <c r="A399" s="25" t="s">
        <v>2061</v>
      </c>
      <c r="B399" s="26" t="s">
        <v>2062</v>
      </c>
      <c r="C399" s="25" t="s">
        <v>8107</v>
      </c>
      <c r="D399" s="25" t="s">
        <v>3741</v>
      </c>
      <c r="E399" s="25" t="s">
        <v>61</v>
      </c>
      <c r="F399" s="27">
        <v>644</v>
      </c>
      <c r="G399" s="27">
        <v>5.95</v>
      </c>
      <c r="H399" s="27">
        <f t="shared" si="24"/>
        <v>3831.8</v>
      </c>
      <c r="I399" s="28">
        <f t="shared" si="25"/>
        <v>9.220014490899325E-3</v>
      </c>
      <c r="J399" s="28">
        <f t="shared" si="27"/>
        <v>98.99972871747174</v>
      </c>
      <c r="K399" s="25" t="str">
        <f t="shared" si="26"/>
        <v>C</v>
      </c>
    </row>
    <row r="400" spans="1:11" x14ac:dyDescent="0.25">
      <c r="A400" s="25" t="s">
        <v>2541</v>
      </c>
      <c r="B400" s="26" t="s">
        <v>2542</v>
      </c>
      <c r="C400" s="25" t="s">
        <v>188</v>
      </c>
      <c r="D400" s="25" t="s">
        <v>3741</v>
      </c>
      <c r="E400" s="25" t="s">
        <v>286</v>
      </c>
      <c r="F400" s="27">
        <v>8</v>
      </c>
      <c r="G400" s="27">
        <v>475.59</v>
      </c>
      <c r="H400" s="27">
        <f t="shared" si="24"/>
        <v>3804.72</v>
      </c>
      <c r="I400" s="28">
        <f t="shared" si="25"/>
        <v>9.1548550377928053E-3</v>
      </c>
      <c r="J400" s="28">
        <f t="shared" si="27"/>
        <v>99.008883572509532</v>
      </c>
      <c r="K400" s="25" t="str">
        <f t="shared" si="26"/>
        <v>C</v>
      </c>
    </row>
    <row r="401" spans="1:11" ht="16.5" x14ac:dyDescent="0.25">
      <c r="A401" s="25" t="s">
        <v>2569</v>
      </c>
      <c r="B401" s="26" t="s">
        <v>2570</v>
      </c>
      <c r="C401" s="25" t="s">
        <v>8107</v>
      </c>
      <c r="D401" s="25" t="s">
        <v>3741</v>
      </c>
      <c r="E401" s="25" t="s">
        <v>61</v>
      </c>
      <c r="F401" s="27">
        <v>2</v>
      </c>
      <c r="G401" s="27">
        <v>1889</v>
      </c>
      <c r="H401" s="27">
        <f t="shared" si="24"/>
        <v>3778</v>
      </c>
      <c r="I401" s="28">
        <f t="shared" si="25"/>
        <v>9.0905618107984879E-3</v>
      </c>
      <c r="J401" s="28">
        <f t="shared" si="27"/>
        <v>99.017974134320326</v>
      </c>
      <c r="K401" s="25" t="str">
        <f t="shared" si="26"/>
        <v>C</v>
      </c>
    </row>
    <row r="402" spans="1:11" ht="16.5" x14ac:dyDescent="0.25">
      <c r="A402" s="25" t="s">
        <v>1397</v>
      </c>
      <c r="B402" s="26" t="s">
        <v>1398</v>
      </c>
      <c r="C402" s="25" t="s">
        <v>8107</v>
      </c>
      <c r="D402" s="25" t="s">
        <v>3741</v>
      </c>
      <c r="E402" s="25" t="s">
        <v>61</v>
      </c>
      <c r="F402" s="27">
        <v>15</v>
      </c>
      <c r="G402" s="27">
        <v>250.7</v>
      </c>
      <c r="H402" s="27">
        <f t="shared" si="24"/>
        <v>3760.5</v>
      </c>
      <c r="I402" s="28">
        <f t="shared" si="25"/>
        <v>9.048453597011041E-3</v>
      </c>
      <c r="J402" s="28">
        <f t="shared" si="27"/>
        <v>99.027022587917344</v>
      </c>
      <c r="K402" s="25" t="str">
        <f t="shared" si="26"/>
        <v>C</v>
      </c>
    </row>
    <row r="403" spans="1:11" x14ac:dyDescent="0.25">
      <c r="A403" s="25" t="s">
        <v>1825</v>
      </c>
      <c r="B403" s="26" t="s">
        <v>1826</v>
      </c>
      <c r="C403" s="25" t="s">
        <v>8107</v>
      </c>
      <c r="D403" s="25" t="s">
        <v>3741</v>
      </c>
      <c r="E403" s="25" t="s">
        <v>61</v>
      </c>
      <c r="F403" s="27">
        <v>10</v>
      </c>
      <c r="G403" s="27">
        <v>375.25</v>
      </c>
      <c r="H403" s="27">
        <f t="shared" si="24"/>
        <v>3752.5</v>
      </c>
      <c r="I403" s="28">
        <f t="shared" si="25"/>
        <v>9.0292041278510655E-3</v>
      </c>
      <c r="J403" s="28">
        <f t="shared" si="27"/>
        <v>99.0360517920452</v>
      </c>
      <c r="K403" s="25" t="str">
        <f t="shared" si="26"/>
        <v>C</v>
      </c>
    </row>
    <row r="404" spans="1:11" ht="16.5" x14ac:dyDescent="0.25">
      <c r="A404" s="25" t="s">
        <v>93</v>
      </c>
      <c r="B404" s="26" t="s">
        <v>94</v>
      </c>
      <c r="C404" s="25" t="s">
        <v>17</v>
      </c>
      <c r="D404" s="25" t="s">
        <v>3825</v>
      </c>
      <c r="E404" s="25" t="s">
        <v>18</v>
      </c>
      <c r="F404" s="27">
        <v>2</v>
      </c>
      <c r="G404" s="27">
        <v>1876.09</v>
      </c>
      <c r="H404" s="27">
        <f t="shared" si="24"/>
        <v>3752.18</v>
      </c>
      <c r="I404" s="28">
        <f t="shared" si="25"/>
        <v>9.0284341490846666E-3</v>
      </c>
      <c r="J404" s="28">
        <f t="shared" si="27"/>
        <v>99.045080226194287</v>
      </c>
      <c r="K404" s="25" t="str">
        <f t="shared" si="26"/>
        <v>C</v>
      </c>
    </row>
    <row r="405" spans="1:11" ht="16.5" x14ac:dyDescent="0.25">
      <c r="A405" s="25" t="s">
        <v>93</v>
      </c>
      <c r="B405" s="26" t="s">
        <v>96</v>
      </c>
      <c r="C405" s="25" t="s">
        <v>17</v>
      </c>
      <c r="D405" s="25" t="s">
        <v>3825</v>
      </c>
      <c r="E405" s="25" t="s">
        <v>18</v>
      </c>
      <c r="F405" s="27">
        <v>2</v>
      </c>
      <c r="G405" s="27">
        <v>1876.09</v>
      </c>
      <c r="H405" s="27">
        <f t="shared" si="24"/>
        <v>3752.18</v>
      </c>
      <c r="I405" s="28">
        <f t="shared" si="25"/>
        <v>9.0284341490846666E-3</v>
      </c>
      <c r="J405" s="28">
        <f t="shared" si="27"/>
        <v>99.054108660343374</v>
      </c>
      <c r="K405" s="25" t="str">
        <f t="shared" si="26"/>
        <v>C</v>
      </c>
    </row>
    <row r="406" spans="1:11" x14ac:dyDescent="0.25">
      <c r="A406" s="25" t="s">
        <v>110</v>
      </c>
      <c r="B406" s="26" t="s">
        <v>111</v>
      </c>
      <c r="C406" s="25" t="s">
        <v>17</v>
      </c>
      <c r="D406" s="25" t="s">
        <v>3741</v>
      </c>
      <c r="E406" s="25" t="s">
        <v>72</v>
      </c>
      <c r="F406" s="27">
        <v>6.6</v>
      </c>
      <c r="G406" s="27">
        <v>568.16999999999996</v>
      </c>
      <c r="H406" s="27">
        <f t="shared" si="24"/>
        <v>3749.92</v>
      </c>
      <c r="I406" s="28">
        <f t="shared" si="25"/>
        <v>9.0229961740469732E-3</v>
      </c>
      <c r="J406" s="28">
        <f t="shared" si="27"/>
        <v>99.063131656517427</v>
      </c>
      <c r="K406" s="25" t="str">
        <f t="shared" si="26"/>
        <v>C</v>
      </c>
    </row>
    <row r="407" spans="1:11" x14ac:dyDescent="0.25">
      <c r="A407" s="25" t="s">
        <v>2548</v>
      </c>
      <c r="B407" s="26" t="s">
        <v>2549</v>
      </c>
      <c r="C407" s="25" t="s">
        <v>17</v>
      </c>
      <c r="D407" s="25" t="s">
        <v>3741</v>
      </c>
      <c r="E407" s="25" t="s">
        <v>61</v>
      </c>
      <c r="F407" s="27">
        <v>70</v>
      </c>
      <c r="G407" s="27">
        <v>53.53</v>
      </c>
      <c r="H407" s="27">
        <f t="shared" si="24"/>
        <v>3747.1</v>
      </c>
      <c r="I407" s="28">
        <f t="shared" si="25"/>
        <v>9.0162107361680816E-3</v>
      </c>
      <c r="J407" s="28">
        <f t="shared" si="27"/>
        <v>99.072147867253591</v>
      </c>
      <c r="K407" s="25" t="str">
        <f t="shared" si="26"/>
        <v>C</v>
      </c>
    </row>
    <row r="408" spans="1:11" ht="16.5" x14ac:dyDescent="0.25">
      <c r="A408" s="25" t="s">
        <v>248</v>
      </c>
      <c r="B408" s="26" t="s">
        <v>249</v>
      </c>
      <c r="C408" s="25" t="s">
        <v>17</v>
      </c>
      <c r="D408" s="25" t="s">
        <v>3741</v>
      </c>
      <c r="E408" s="25" t="s">
        <v>61</v>
      </c>
      <c r="F408" s="27">
        <v>326</v>
      </c>
      <c r="G408" s="27">
        <v>11.48</v>
      </c>
      <c r="H408" s="27">
        <f t="shared" si="24"/>
        <v>3742.48</v>
      </c>
      <c r="I408" s="28">
        <f t="shared" si="25"/>
        <v>9.0050941677281959E-3</v>
      </c>
      <c r="J408" s="28">
        <f t="shared" si="27"/>
        <v>99.081152961421324</v>
      </c>
      <c r="K408" s="25" t="str">
        <f t="shared" si="26"/>
        <v>C</v>
      </c>
    </row>
    <row r="409" spans="1:11" ht="16.5" x14ac:dyDescent="0.25">
      <c r="A409" s="25" t="s">
        <v>3415</v>
      </c>
      <c r="B409" s="26" t="s">
        <v>3416</v>
      </c>
      <c r="C409" s="25" t="s">
        <v>17</v>
      </c>
      <c r="D409" s="25" t="s">
        <v>3741</v>
      </c>
      <c r="E409" s="25" t="s">
        <v>72</v>
      </c>
      <c r="F409" s="27">
        <v>163.74</v>
      </c>
      <c r="G409" s="27">
        <v>22.85</v>
      </c>
      <c r="H409" s="27">
        <f t="shared" si="24"/>
        <v>3741.46</v>
      </c>
      <c r="I409" s="28">
        <f t="shared" si="25"/>
        <v>9.0026398604103001E-3</v>
      </c>
      <c r="J409" s="28">
        <f t="shared" si="27"/>
        <v>99.090155601281737</v>
      </c>
      <c r="K409" s="25" t="str">
        <f t="shared" si="26"/>
        <v>C</v>
      </c>
    </row>
    <row r="410" spans="1:11" ht="16.5" x14ac:dyDescent="0.25">
      <c r="A410" s="25" t="s">
        <v>2500</v>
      </c>
      <c r="B410" s="26" t="s">
        <v>2501</v>
      </c>
      <c r="C410" s="25" t="s">
        <v>17</v>
      </c>
      <c r="D410" s="25" t="s">
        <v>3741</v>
      </c>
      <c r="E410" s="25" t="s">
        <v>61</v>
      </c>
      <c r="F410" s="27">
        <v>24</v>
      </c>
      <c r="G410" s="27">
        <v>155.04</v>
      </c>
      <c r="H410" s="27">
        <f t="shared" si="24"/>
        <v>3720.96</v>
      </c>
      <c r="I410" s="28">
        <f t="shared" si="25"/>
        <v>8.9533130956878614E-3</v>
      </c>
      <c r="J410" s="28">
        <f t="shared" si="27"/>
        <v>99.099108914377425</v>
      </c>
      <c r="K410" s="25" t="str">
        <f t="shared" si="26"/>
        <v>C</v>
      </c>
    </row>
    <row r="411" spans="1:11" ht="16.5" x14ac:dyDescent="0.25">
      <c r="A411" s="25" t="s">
        <v>1251</v>
      </c>
      <c r="B411" s="26" t="s">
        <v>1252</v>
      </c>
      <c r="C411" s="25" t="s">
        <v>17</v>
      </c>
      <c r="D411" s="25" t="s">
        <v>3741</v>
      </c>
      <c r="E411" s="25" t="s">
        <v>61</v>
      </c>
      <c r="F411" s="27">
        <v>172</v>
      </c>
      <c r="G411" s="27">
        <v>21.5</v>
      </c>
      <c r="H411" s="27">
        <f t="shared" si="24"/>
        <v>3698</v>
      </c>
      <c r="I411" s="28">
        <f t="shared" si="25"/>
        <v>8.8980671191987316E-3</v>
      </c>
      <c r="J411" s="28">
        <f t="shared" si="27"/>
        <v>99.108006981496629</v>
      </c>
      <c r="K411" s="25" t="str">
        <f t="shared" si="26"/>
        <v>C</v>
      </c>
    </row>
    <row r="412" spans="1:11" ht="16.5" x14ac:dyDescent="0.25">
      <c r="A412" s="25" t="s">
        <v>355</v>
      </c>
      <c r="B412" s="26" t="s">
        <v>356</v>
      </c>
      <c r="C412" s="25" t="s">
        <v>17</v>
      </c>
      <c r="D412" s="25" t="s">
        <v>3741</v>
      </c>
      <c r="E412" s="25" t="s">
        <v>178</v>
      </c>
      <c r="F412" s="27">
        <v>426.82</v>
      </c>
      <c r="G412" s="27">
        <v>8.4</v>
      </c>
      <c r="H412" s="27">
        <f t="shared" si="24"/>
        <v>3585.29</v>
      </c>
      <c r="I412" s="28">
        <f t="shared" si="25"/>
        <v>8.6268661605711245E-3</v>
      </c>
      <c r="J412" s="28">
        <f t="shared" si="27"/>
        <v>99.116633847657198</v>
      </c>
      <c r="K412" s="25" t="str">
        <f t="shared" si="26"/>
        <v>C</v>
      </c>
    </row>
    <row r="413" spans="1:11" ht="16.5" x14ac:dyDescent="0.25">
      <c r="A413" s="25" t="s">
        <v>1038</v>
      </c>
      <c r="B413" s="26" t="s">
        <v>1039</v>
      </c>
      <c r="C413" s="25" t="s">
        <v>17</v>
      </c>
      <c r="D413" s="25" t="s">
        <v>3741</v>
      </c>
      <c r="E413" s="25" t="s">
        <v>61</v>
      </c>
      <c r="F413" s="27">
        <v>138</v>
      </c>
      <c r="G413" s="27">
        <v>25.93</v>
      </c>
      <c r="H413" s="27">
        <f t="shared" si="24"/>
        <v>3578.34</v>
      </c>
      <c r="I413" s="28">
        <f t="shared" si="25"/>
        <v>8.610143184238396E-3</v>
      </c>
      <c r="J413" s="28">
        <f t="shared" si="27"/>
        <v>99.12524399084144</v>
      </c>
      <c r="K413" s="25" t="str">
        <f t="shared" si="26"/>
        <v>C</v>
      </c>
    </row>
    <row r="414" spans="1:11" x14ac:dyDescent="0.25">
      <c r="A414" s="25" t="s">
        <v>3712</v>
      </c>
      <c r="B414" s="26" t="s">
        <v>3713</v>
      </c>
      <c r="C414" s="25" t="s">
        <v>17</v>
      </c>
      <c r="D414" s="25" t="s">
        <v>3741</v>
      </c>
      <c r="E414" s="25" t="s">
        <v>72</v>
      </c>
      <c r="F414" s="27">
        <v>2949.33</v>
      </c>
      <c r="G414" s="27">
        <v>1.2</v>
      </c>
      <c r="H414" s="27">
        <f t="shared" si="24"/>
        <v>3539.2</v>
      </c>
      <c r="I414" s="28">
        <f t="shared" si="25"/>
        <v>8.5159651563732151E-3</v>
      </c>
      <c r="J414" s="28">
        <f t="shared" si="27"/>
        <v>99.133759955997817</v>
      </c>
      <c r="K414" s="25" t="str">
        <f t="shared" si="26"/>
        <v>C</v>
      </c>
    </row>
    <row r="415" spans="1:11" x14ac:dyDescent="0.25">
      <c r="A415" s="25" t="s">
        <v>2512</v>
      </c>
      <c r="B415" s="26" t="s">
        <v>2513</v>
      </c>
      <c r="C415" s="25" t="s">
        <v>188</v>
      </c>
      <c r="D415" s="25" t="s">
        <v>3741</v>
      </c>
      <c r="E415" s="25" t="s">
        <v>286</v>
      </c>
      <c r="F415" s="27">
        <v>30</v>
      </c>
      <c r="G415" s="27">
        <v>117.54</v>
      </c>
      <c r="H415" s="27">
        <f t="shared" si="24"/>
        <v>3526.2</v>
      </c>
      <c r="I415" s="28">
        <f t="shared" si="25"/>
        <v>8.4846847689882543E-3</v>
      </c>
      <c r="J415" s="28">
        <f t="shared" si="27"/>
        <v>99.142244640766805</v>
      </c>
      <c r="K415" s="25" t="str">
        <f t="shared" si="26"/>
        <v>C</v>
      </c>
    </row>
    <row r="416" spans="1:11" ht="16.5" x14ac:dyDescent="0.25">
      <c r="A416" s="25" t="s">
        <v>257</v>
      </c>
      <c r="B416" s="26" t="s">
        <v>258</v>
      </c>
      <c r="C416" s="25" t="s">
        <v>17</v>
      </c>
      <c r="D416" s="25" t="s">
        <v>3741</v>
      </c>
      <c r="E416" s="25" t="s">
        <v>61</v>
      </c>
      <c r="F416" s="27">
        <v>141</v>
      </c>
      <c r="G416" s="27">
        <v>24.65</v>
      </c>
      <c r="H416" s="27">
        <f t="shared" si="24"/>
        <v>3475.65</v>
      </c>
      <c r="I416" s="28">
        <f t="shared" si="25"/>
        <v>8.3630521857336604E-3</v>
      </c>
      <c r="J416" s="28">
        <f t="shared" si="27"/>
        <v>99.150607692952534</v>
      </c>
      <c r="K416" s="25" t="str">
        <f t="shared" si="26"/>
        <v>C</v>
      </c>
    </row>
    <row r="417" spans="1:11" x14ac:dyDescent="0.25">
      <c r="A417" s="25" t="s">
        <v>2864</v>
      </c>
      <c r="B417" s="26" t="s">
        <v>2865</v>
      </c>
      <c r="C417" s="25" t="s">
        <v>8107</v>
      </c>
      <c r="D417" s="25" t="s">
        <v>3741</v>
      </c>
      <c r="E417" s="25" t="s">
        <v>61</v>
      </c>
      <c r="F417" s="27">
        <v>4</v>
      </c>
      <c r="G417" s="27">
        <v>868.12</v>
      </c>
      <c r="H417" s="27">
        <f t="shared" si="24"/>
        <v>3472.48</v>
      </c>
      <c r="I417" s="28">
        <f t="shared" si="25"/>
        <v>8.3554245835790186E-3</v>
      </c>
      <c r="J417" s="28">
        <f t="shared" si="27"/>
        <v>99.158963117536118</v>
      </c>
      <c r="K417" s="25" t="str">
        <f t="shared" si="26"/>
        <v>C</v>
      </c>
    </row>
    <row r="418" spans="1:11" ht="16.5" x14ac:dyDescent="0.25">
      <c r="A418" s="25" t="s">
        <v>1951</v>
      </c>
      <c r="B418" s="26" t="s">
        <v>1952</v>
      </c>
      <c r="C418" s="25" t="s">
        <v>8107</v>
      </c>
      <c r="D418" s="25" t="s">
        <v>3741</v>
      </c>
      <c r="E418" s="25" t="s">
        <v>61</v>
      </c>
      <c r="F418" s="27">
        <v>3</v>
      </c>
      <c r="G418" s="27">
        <v>1155.3</v>
      </c>
      <c r="H418" s="27">
        <f t="shared" si="24"/>
        <v>3465.9</v>
      </c>
      <c r="I418" s="28">
        <f t="shared" si="25"/>
        <v>8.3395918951949394E-3</v>
      </c>
      <c r="J418" s="28">
        <f t="shared" si="27"/>
        <v>99.167302709431311</v>
      </c>
      <c r="K418" s="25" t="str">
        <f t="shared" si="26"/>
        <v>C</v>
      </c>
    </row>
    <row r="419" spans="1:11" ht="16.5" x14ac:dyDescent="0.25">
      <c r="A419" s="25" t="s">
        <v>797</v>
      </c>
      <c r="B419" s="26" t="s">
        <v>798</v>
      </c>
      <c r="C419" s="25" t="s">
        <v>8107</v>
      </c>
      <c r="D419" s="25" t="s">
        <v>3741</v>
      </c>
      <c r="E419" s="25" t="s">
        <v>72</v>
      </c>
      <c r="F419" s="27">
        <v>9.49</v>
      </c>
      <c r="G419" s="27">
        <v>359.04</v>
      </c>
      <c r="H419" s="27">
        <f t="shared" si="24"/>
        <v>3407.29</v>
      </c>
      <c r="I419" s="28">
        <f t="shared" si="25"/>
        <v>8.1985654717616676E-3</v>
      </c>
      <c r="J419" s="28">
        <f t="shared" si="27"/>
        <v>99.17550127490307</v>
      </c>
      <c r="K419" s="25" t="str">
        <f t="shared" si="26"/>
        <v>C</v>
      </c>
    </row>
    <row r="420" spans="1:11" ht="33" x14ac:dyDescent="0.25">
      <c r="A420" s="25" t="s">
        <v>3354</v>
      </c>
      <c r="B420" s="26" t="s">
        <v>3355</v>
      </c>
      <c r="C420" s="25" t="s">
        <v>8107</v>
      </c>
      <c r="D420" s="25" t="s">
        <v>3741</v>
      </c>
      <c r="E420" s="25" t="s">
        <v>61</v>
      </c>
      <c r="F420" s="27">
        <v>1</v>
      </c>
      <c r="G420" s="27">
        <v>3387.79</v>
      </c>
      <c r="H420" s="27">
        <f t="shared" si="24"/>
        <v>3387.79</v>
      </c>
      <c r="I420" s="28">
        <f t="shared" si="25"/>
        <v>8.1516448906842273E-3</v>
      </c>
      <c r="J420" s="28">
        <f t="shared" si="27"/>
        <v>99.183652919793758</v>
      </c>
      <c r="K420" s="25" t="str">
        <f t="shared" si="26"/>
        <v>C</v>
      </c>
    </row>
    <row r="421" spans="1:11" ht="16.5" x14ac:dyDescent="0.25">
      <c r="A421" s="25" t="s">
        <v>2393</v>
      </c>
      <c r="B421" s="26" t="s">
        <v>2394</v>
      </c>
      <c r="C421" s="25" t="s">
        <v>17</v>
      </c>
      <c r="D421" s="25" t="s">
        <v>3741</v>
      </c>
      <c r="E421" s="25" t="s">
        <v>178</v>
      </c>
      <c r="F421" s="27">
        <v>123.14</v>
      </c>
      <c r="G421" s="27">
        <v>27.19</v>
      </c>
      <c r="H421" s="27">
        <f t="shared" si="24"/>
        <v>3348.18</v>
      </c>
      <c r="I421" s="28">
        <f t="shared" si="25"/>
        <v>8.0563359565058966E-3</v>
      </c>
      <c r="J421" s="28">
        <f t="shared" si="27"/>
        <v>99.191709255750268</v>
      </c>
      <c r="K421" s="25" t="str">
        <f t="shared" si="26"/>
        <v>C</v>
      </c>
    </row>
    <row r="422" spans="1:11" ht="16.5" x14ac:dyDescent="0.25">
      <c r="A422" s="25" t="s">
        <v>606</v>
      </c>
      <c r="B422" s="26" t="s">
        <v>607</v>
      </c>
      <c r="C422" s="25" t="s">
        <v>17</v>
      </c>
      <c r="D422" s="25" t="s">
        <v>3741</v>
      </c>
      <c r="E422" s="25" t="s">
        <v>61</v>
      </c>
      <c r="F422" s="27">
        <v>26</v>
      </c>
      <c r="G422" s="27">
        <v>128.46</v>
      </c>
      <c r="H422" s="27">
        <f t="shared" si="24"/>
        <v>3339.96</v>
      </c>
      <c r="I422" s="28">
        <f t="shared" si="25"/>
        <v>8.0365571269440227E-3</v>
      </c>
      <c r="J422" s="28">
        <f t="shared" si="27"/>
        <v>99.199745812877211</v>
      </c>
      <c r="K422" s="25" t="str">
        <f t="shared" si="26"/>
        <v>C</v>
      </c>
    </row>
    <row r="423" spans="1:11" ht="16.5" x14ac:dyDescent="0.25">
      <c r="A423" s="25" t="s">
        <v>3404</v>
      </c>
      <c r="B423" s="26" t="s">
        <v>3405</v>
      </c>
      <c r="C423" s="25" t="s">
        <v>8107</v>
      </c>
      <c r="D423" s="25" t="s">
        <v>3741</v>
      </c>
      <c r="E423" s="25" t="s">
        <v>61</v>
      </c>
      <c r="F423" s="27">
        <v>1</v>
      </c>
      <c r="G423" s="27">
        <v>3334.4</v>
      </c>
      <c r="H423" s="27">
        <f t="shared" si="24"/>
        <v>3334.4</v>
      </c>
      <c r="I423" s="28">
        <f t="shared" si="25"/>
        <v>8.0231787458778393E-3</v>
      </c>
      <c r="J423" s="28">
        <f t="shared" si="27"/>
        <v>99.207768991623084</v>
      </c>
      <c r="K423" s="25" t="str">
        <f t="shared" si="26"/>
        <v>C</v>
      </c>
    </row>
    <row r="424" spans="1:11" ht="16.5" x14ac:dyDescent="0.25">
      <c r="A424" s="25" t="s">
        <v>1100</v>
      </c>
      <c r="B424" s="26" t="s">
        <v>1101</v>
      </c>
      <c r="C424" s="25" t="s">
        <v>17</v>
      </c>
      <c r="D424" s="25" t="s">
        <v>3741</v>
      </c>
      <c r="E424" s="25" t="s">
        <v>61</v>
      </c>
      <c r="F424" s="27">
        <v>238</v>
      </c>
      <c r="G424" s="27">
        <v>13.46</v>
      </c>
      <c r="H424" s="27">
        <f t="shared" si="24"/>
        <v>3203.48</v>
      </c>
      <c r="I424" s="28">
        <f t="shared" si="25"/>
        <v>7.7081611830748381E-3</v>
      </c>
      <c r="J424" s="28">
        <f t="shared" si="27"/>
        <v>99.215477152806159</v>
      </c>
      <c r="K424" s="25" t="str">
        <f t="shared" si="26"/>
        <v>C</v>
      </c>
    </row>
    <row r="425" spans="1:11" ht="16.5" x14ac:dyDescent="0.25">
      <c r="A425" s="25" t="s">
        <v>917</v>
      </c>
      <c r="B425" s="26" t="s">
        <v>918</v>
      </c>
      <c r="C425" s="25" t="s">
        <v>17</v>
      </c>
      <c r="D425" s="25" t="s">
        <v>3741</v>
      </c>
      <c r="E425" s="25" t="s">
        <v>61</v>
      </c>
      <c r="F425" s="27">
        <v>66</v>
      </c>
      <c r="G425" s="27">
        <v>47.87</v>
      </c>
      <c r="H425" s="27">
        <f t="shared" si="24"/>
        <v>3159.42</v>
      </c>
      <c r="I425" s="28">
        <f t="shared" si="25"/>
        <v>7.6021447316762724E-3</v>
      </c>
      <c r="J425" s="28">
        <f t="shared" si="27"/>
        <v>99.223079297537836</v>
      </c>
      <c r="K425" s="25" t="str">
        <f t="shared" si="26"/>
        <v>C</v>
      </c>
    </row>
    <row r="426" spans="1:11" x14ac:dyDescent="0.25">
      <c r="A426" s="25" t="s">
        <v>2082</v>
      </c>
      <c r="B426" s="26" t="s">
        <v>2083</v>
      </c>
      <c r="C426" s="25" t="s">
        <v>8107</v>
      </c>
      <c r="D426" s="25" t="s">
        <v>3741</v>
      </c>
      <c r="E426" s="25" t="s">
        <v>61</v>
      </c>
      <c r="F426" s="27">
        <v>207</v>
      </c>
      <c r="G426" s="27">
        <v>14.95</v>
      </c>
      <c r="H426" s="27">
        <f t="shared" si="24"/>
        <v>3094.65</v>
      </c>
      <c r="I426" s="28">
        <f t="shared" si="25"/>
        <v>7.4462962169898209E-3</v>
      </c>
      <c r="J426" s="28">
        <f t="shared" si="27"/>
        <v>99.23052559375482</v>
      </c>
      <c r="K426" s="25" t="str">
        <f t="shared" si="26"/>
        <v>C</v>
      </c>
    </row>
    <row r="427" spans="1:11" ht="16.5" x14ac:dyDescent="0.25">
      <c r="A427" s="25" t="s">
        <v>1197</v>
      </c>
      <c r="B427" s="26" t="s">
        <v>1198</v>
      </c>
      <c r="C427" s="25" t="s">
        <v>8107</v>
      </c>
      <c r="D427" s="25" t="s">
        <v>3741</v>
      </c>
      <c r="E427" s="25" t="s">
        <v>61</v>
      </c>
      <c r="F427" s="27">
        <v>38</v>
      </c>
      <c r="G427" s="27">
        <v>81.19</v>
      </c>
      <c r="H427" s="27">
        <f t="shared" si="24"/>
        <v>3085.22</v>
      </c>
      <c r="I427" s="28">
        <f t="shared" si="25"/>
        <v>7.4236059052174988E-3</v>
      </c>
      <c r="J427" s="28">
        <f t="shared" si="27"/>
        <v>99.237949199660036</v>
      </c>
      <c r="K427" s="25" t="str">
        <f t="shared" si="26"/>
        <v>C</v>
      </c>
    </row>
    <row r="428" spans="1:11" ht="16.5" x14ac:dyDescent="0.25">
      <c r="A428" s="25" t="s">
        <v>1379</v>
      </c>
      <c r="B428" s="26" t="s">
        <v>1380</v>
      </c>
      <c r="C428" s="25" t="s">
        <v>17</v>
      </c>
      <c r="D428" s="25" t="s">
        <v>3741</v>
      </c>
      <c r="E428" s="25" t="s">
        <v>61</v>
      </c>
      <c r="F428" s="27">
        <v>76</v>
      </c>
      <c r="G428" s="27">
        <v>40.56</v>
      </c>
      <c r="H428" s="27">
        <f t="shared" si="24"/>
        <v>3082.56</v>
      </c>
      <c r="I428" s="28">
        <f t="shared" si="25"/>
        <v>7.4172054567218076E-3</v>
      </c>
      <c r="J428" s="28">
        <f t="shared" si="27"/>
        <v>99.245366405116755</v>
      </c>
      <c r="K428" s="25" t="str">
        <f t="shared" si="26"/>
        <v>C</v>
      </c>
    </row>
    <row r="429" spans="1:11" ht="16.5" x14ac:dyDescent="0.25">
      <c r="A429" s="25" t="s">
        <v>1835</v>
      </c>
      <c r="B429" s="26" t="s">
        <v>1836</v>
      </c>
      <c r="C429" s="25" t="s">
        <v>17</v>
      </c>
      <c r="D429" s="25" t="s">
        <v>3741</v>
      </c>
      <c r="E429" s="25" t="s">
        <v>61</v>
      </c>
      <c r="F429" s="27">
        <v>4</v>
      </c>
      <c r="G429" s="27">
        <v>757.06</v>
      </c>
      <c r="H429" s="27">
        <f t="shared" si="24"/>
        <v>3028.24</v>
      </c>
      <c r="I429" s="28">
        <f t="shared" si="25"/>
        <v>7.2865015611255721E-3</v>
      </c>
      <c r="J429" s="28">
        <f t="shared" si="27"/>
        <v>99.252652906677881</v>
      </c>
      <c r="K429" s="25" t="str">
        <f t="shared" si="26"/>
        <v>C</v>
      </c>
    </row>
    <row r="430" spans="1:11" ht="16.5" x14ac:dyDescent="0.25">
      <c r="A430" s="25" t="s">
        <v>2515</v>
      </c>
      <c r="B430" s="26" t="s">
        <v>2516</v>
      </c>
      <c r="C430" s="25" t="s">
        <v>17</v>
      </c>
      <c r="D430" s="25" t="s">
        <v>3741</v>
      </c>
      <c r="E430" s="25" t="s">
        <v>61</v>
      </c>
      <c r="F430" s="27">
        <v>10</v>
      </c>
      <c r="G430" s="27">
        <v>300.70999999999998</v>
      </c>
      <c r="H430" s="27">
        <f t="shared" si="24"/>
        <v>3007.1</v>
      </c>
      <c r="I430" s="28">
        <f t="shared" si="25"/>
        <v>7.2356348388703364E-3</v>
      </c>
      <c r="J430" s="28">
        <f t="shared" si="27"/>
        <v>99.259888541516744</v>
      </c>
      <c r="K430" s="25" t="str">
        <f t="shared" si="26"/>
        <v>C</v>
      </c>
    </row>
    <row r="431" spans="1:11" ht="16.5" x14ac:dyDescent="0.25">
      <c r="A431" s="25" t="s">
        <v>218</v>
      </c>
      <c r="B431" s="26" t="s">
        <v>219</v>
      </c>
      <c r="C431" s="25" t="s">
        <v>17</v>
      </c>
      <c r="D431" s="25" t="s">
        <v>3741</v>
      </c>
      <c r="E431" s="25" t="s">
        <v>178</v>
      </c>
      <c r="F431" s="27">
        <v>189.98</v>
      </c>
      <c r="G431" s="27">
        <v>15.76</v>
      </c>
      <c r="H431" s="27">
        <f t="shared" si="24"/>
        <v>2994.08</v>
      </c>
      <c r="I431" s="28">
        <f t="shared" si="25"/>
        <v>7.2043063278124765E-3</v>
      </c>
      <c r="J431" s="28">
        <f t="shared" si="27"/>
        <v>99.267092847844552</v>
      </c>
      <c r="K431" s="25" t="str">
        <f t="shared" si="26"/>
        <v>C</v>
      </c>
    </row>
    <row r="432" spans="1:11" ht="16.5" x14ac:dyDescent="0.25">
      <c r="A432" s="25" t="s">
        <v>1400</v>
      </c>
      <c r="B432" s="26" t="s">
        <v>1401</v>
      </c>
      <c r="C432" s="25" t="s">
        <v>8107</v>
      </c>
      <c r="D432" s="25" t="s">
        <v>3741</v>
      </c>
      <c r="E432" s="25" t="s">
        <v>61</v>
      </c>
      <c r="F432" s="27">
        <v>18</v>
      </c>
      <c r="G432" s="27">
        <v>165.77</v>
      </c>
      <c r="H432" s="27">
        <f t="shared" si="24"/>
        <v>2983.86</v>
      </c>
      <c r="I432" s="28">
        <f t="shared" si="25"/>
        <v>7.1797151309606084E-3</v>
      </c>
      <c r="J432" s="28">
        <f t="shared" si="27"/>
        <v>99.274272562975511</v>
      </c>
      <c r="K432" s="25" t="str">
        <f t="shared" si="26"/>
        <v>C</v>
      </c>
    </row>
    <row r="433" spans="1:11" x14ac:dyDescent="0.25">
      <c r="A433" s="25" t="s">
        <v>301</v>
      </c>
      <c r="B433" s="26" t="s">
        <v>302</v>
      </c>
      <c r="C433" s="25" t="s">
        <v>17</v>
      </c>
      <c r="D433" s="25" t="s">
        <v>3741</v>
      </c>
      <c r="E433" s="25" t="s">
        <v>61</v>
      </c>
      <c r="F433" s="27">
        <v>35</v>
      </c>
      <c r="G433" s="27">
        <v>84.75</v>
      </c>
      <c r="H433" s="27">
        <f t="shared" si="24"/>
        <v>2966.25</v>
      </c>
      <c r="I433" s="28">
        <f t="shared" si="25"/>
        <v>7.1373422369722123E-3</v>
      </c>
      <c r="J433" s="28">
        <f t="shared" si="27"/>
        <v>99.281409905212485</v>
      </c>
      <c r="K433" s="25" t="str">
        <f t="shared" si="26"/>
        <v>C</v>
      </c>
    </row>
    <row r="434" spans="1:11" x14ac:dyDescent="0.25">
      <c r="A434" s="25" t="s">
        <v>463</v>
      </c>
      <c r="B434" s="26" t="s">
        <v>464</v>
      </c>
      <c r="C434" s="25" t="s">
        <v>188</v>
      </c>
      <c r="D434" s="25" t="s">
        <v>3741</v>
      </c>
      <c r="E434" s="25" t="s">
        <v>465</v>
      </c>
      <c r="F434" s="27">
        <v>33.76</v>
      </c>
      <c r="G434" s="27">
        <v>87.78</v>
      </c>
      <c r="H434" s="27">
        <f t="shared" si="24"/>
        <v>2963.45</v>
      </c>
      <c r="I434" s="28">
        <f t="shared" si="25"/>
        <v>7.1306049227662198E-3</v>
      </c>
      <c r="J434" s="28">
        <f t="shared" si="27"/>
        <v>99.288540510135249</v>
      </c>
      <c r="K434" s="25" t="str">
        <f t="shared" si="26"/>
        <v>C</v>
      </c>
    </row>
    <row r="435" spans="1:11" ht="16.5" x14ac:dyDescent="0.25">
      <c r="A435" s="25" t="s">
        <v>1109</v>
      </c>
      <c r="B435" s="26" t="s">
        <v>1110</v>
      </c>
      <c r="C435" s="25" t="s">
        <v>17</v>
      </c>
      <c r="D435" s="25" t="s">
        <v>3741</v>
      </c>
      <c r="E435" s="25" t="s">
        <v>61</v>
      </c>
      <c r="F435" s="27">
        <v>57</v>
      </c>
      <c r="G435" s="27">
        <v>51.89</v>
      </c>
      <c r="H435" s="27">
        <f t="shared" si="24"/>
        <v>2957.73</v>
      </c>
      <c r="I435" s="28">
        <f t="shared" si="25"/>
        <v>7.1168415523168368E-3</v>
      </c>
      <c r="J435" s="28">
        <f t="shared" si="27"/>
        <v>99.295657351687566</v>
      </c>
      <c r="K435" s="25" t="str">
        <f t="shared" si="26"/>
        <v>C</v>
      </c>
    </row>
    <row r="436" spans="1:11" ht="24.75" x14ac:dyDescent="0.25">
      <c r="A436" s="25" t="s">
        <v>3410</v>
      </c>
      <c r="B436" s="26" t="s">
        <v>3411</v>
      </c>
      <c r="C436" s="25" t="s">
        <v>8107</v>
      </c>
      <c r="D436" s="25" t="s">
        <v>3741</v>
      </c>
      <c r="E436" s="25" t="s">
        <v>3412</v>
      </c>
      <c r="F436" s="27">
        <v>1</v>
      </c>
      <c r="G436" s="27">
        <v>2955.96</v>
      </c>
      <c r="H436" s="27">
        <f t="shared" si="24"/>
        <v>2955.96</v>
      </c>
      <c r="I436" s="28">
        <f t="shared" si="25"/>
        <v>7.1125826072651931E-3</v>
      </c>
      <c r="J436" s="28">
        <f t="shared" si="27"/>
        <v>99.30276993429483</v>
      </c>
      <c r="K436" s="25" t="str">
        <f t="shared" si="26"/>
        <v>C</v>
      </c>
    </row>
    <row r="437" spans="1:11" ht="16.5" x14ac:dyDescent="0.25">
      <c r="A437" s="25" t="s">
        <v>1763</v>
      </c>
      <c r="B437" s="26" t="s">
        <v>1764</v>
      </c>
      <c r="C437" s="25" t="s">
        <v>8107</v>
      </c>
      <c r="D437" s="25" t="s">
        <v>3741</v>
      </c>
      <c r="E437" s="25" t="s">
        <v>61</v>
      </c>
      <c r="F437" s="27">
        <v>29</v>
      </c>
      <c r="G437" s="27">
        <v>99.31</v>
      </c>
      <c r="H437" s="27">
        <f t="shared" si="24"/>
        <v>2879.99</v>
      </c>
      <c r="I437" s="28">
        <f t="shared" si="25"/>
        <v>6.929784835754774E-3</v>
      </c>
      <c r="J437" s="28">
        <f t="shared" si="27"/>
        <v>99.309699719130577</v>
      </c>
      <c r="K437" s="25" t="str">
        <f t="shared" si="26"/>
        <v>C</v>
      </c>
    </row>
    <row r="438" spans="1:11" ht="16.5" x14ac:dyDescent="0.25">
      <c r="A438" s="25" t="s">
        <v>1487</v>
      </c>
      <c r="B438" s="26" t="s">
        <v>1488</v>
      </c>
      <c r="C438" s="25" t="s">
        <v>17</v>
      </c>
      <c r="D438" s="25" t="s">
        <v>3741</v>
      </c>
      <c r="E438" s="25" t="s">
        <v>740</v>
      </c>
      <c r="F438" s="27">
        <v>296.89999999999998</v>
      </c>
      <c r="G438" s="27">
        <v>9.65</v>
      </c>
      <c r="H438" s="27">
        <f t="shared" si="24"/>
        <v>2865.09</v>
      </c>
      <c r="I438" s="28">
        <f t="shared" si="25"/>
        <v>6.8939326994443204E-3</v>
      </c>
      <c r="J438" s="28">
        <f t="shared" si="27"/>
        <v>99.316593651830019</v>
      </c>
      <c r="K438" s="25" t="str">
        <f t="shared" si="26"/>
        <v>C</v>
      </c>
    </row>
    <row r="439" spans="1:11" x14ac:dyDescent="0.25">
      <c r="A439" s="25" t="s">
        <v>1594</v>
      </c>
      <c r="B439" s="26" t="s">
        <v>1595</v>
      </c>
      <c r="C439" s="25" t="s">
        <v>188</v>
      </c>
      <c r="D439" s="25" t="s">
        <v>3741</v>
      </c>
      <c r="E439" s="25" t="s">
        <v>193</v>
      </c>
      <c r="F439" s="27">
        <v>3.48</v>
      </c>
      <c r="G439" s="27">
        <v>820.03</v>
      </c>
      <c r="H439" s="27">
        <f t="shared" si="24"/>
        <v>2853.7</v>
      </c>
      <c r="I439" s="28">
        <f t="shared" si="25"/>
        <v>6.8665262677278039E-3</v>
      </c>
      <c r="J439" s="28">
        <f t="shared" si="27"/>
        <v>99.323460178097747</v>
      </c>
      <c r="K439" s="25" t="str">
        <f t="shared" si="26"/>
        <v>C</v>
      </c>
    </row>
    <row r="440" spans="1:11" ht="16.5" x14ac:dyDescent="0.25">
      <c r="A440" s="25" t="s">
        <v>2506</v>
      </c>
      <c r="B440" s="26" t="s">
        <v>2507</v>
      </c>
      <c r="C440" s="25" t="s">
        <v>17</v>
      </c>
      <c r="D440" s="25" t="s">
        <v>3741</v>
      </c>
      <c r="E440" s="25" t="s">
        <v>61</v>
      </c>
      <c r="F440" s="27">
        <v>20</v>
      </c>
      <c r="G440" s="27">
        <v>141.4</v>
      </c>
      <c r="H440" s="27">
        <f t="shared" si="24"/>
        <v>2828</v>
      </c>
      <c r="I440" s="28">
        <f t="shared" si="25"/>
        <v>6.8046873480513822E-3</v>
      </c>
      <c r="J440" s="28">
        <f t="shared" si="27"/>
        <v>99.330264865445798</v>
      </c>
      <c r="K440" s="25" t="str">
        <f t="shared" si="26"/>
        <v>C</v>
      </c>
    </row>
    <row r="441" spans="1:11" ht="16.5" x14ac:dyDescent="0.25">
      <c r="A441" s="25" t="s">
        <v>1089</v>
      </c>
      <c r="B441" s="26" t="s">
        <v>1090</v>
      </c>
      <c r="C441" s="25" t="s">
        <v>17</v>
      </c>
      <c r="D441" s="25" t="s">
        <v>3741</v>
      </c>
      <c r="E441" s="25" t="s">
        <v>178</v>
      </c>
      <c r="F441" s="27">
        <v>80.44</v>
      </c>
      <c r="G441" s="27">
        <v>35.14</v>
      </c>
      <c r="H441" s="27">
        <f t="shared" si="24"/>
        <v>2826.66</v>
      </c>
      <c r="I441" s="28">
        <f t="shared" si="25"/>
        <v>6.8014630619670866E-3</v>
      </c>
      <c r="J441" s="28">
        <f t="shared" si="27"/>
        <v>99.33706632850776</v>
      </c>
      <c r="K441" s="25" t="str">
        <f t="shared" si="26"/>
        <v>C</v>
      </c>
    </row>
    <row r="442" spans="1:11" ht="16.5" x14ac:dyDescent="0.25">
      <c r="A442" s="25" t="s">
        <v>1093</v>
      </c>
      <c r="B442" s="26" t="s">
        <v>1094</v>
      </c>
      <c r="C442" s="25" t="s">
        <v>17</v>
      </c>
      <c r="D442" s="25" t="s">
        <v>3741</v>
      </c>
      <c r="E442" s="25" t="s">
        <v>178</v>
      </c>
      <c r="F442" s="27">
        <v>182.78</v>
      </c>
      <c r="G442" s="27">
        <v>15.44</v>
      </c>
      <c r="H442" s="27">
        <f t="shared" si="24"/>
        <v>2822.12</v>
      </c>
      <c r="I442" s="28">
        <f t="shared" si="25"/>
        <v>6.7905389882187998E-3</v>
      </c>
      <c r="J442" s="28">
        <f t="shared" si="27"/>
        <v>99.343856867495973</v>
      </c>
      <c r="K442" s="25" t="str">
        <f t="shared" si="26"/>
        <v>C</v>
      </c>
    </row>
    <row r="443" spans="1:11" ht="16.5" x14ac:dyDescent="0.25">
      <c r="A443" s="25" t="s">
        <v>276</v>
      </c>
      <c r="B443" s="26" t="s">
        <v>277</v>
      </c>
      <c r="C443" s="25" t="s">
        <v>17</v>
      </c>
      <c r="D443" s="25" t="s">
        <v>3741</v>
      </c>
      <c r="E443" s="25" t="s">
        <v>61</v>
      </c>
      <c r="F443" s="27">
        <v>4</v>
      </c>
      <c r="G443" s="27">
        <v>703.63</v>
      </c>
      <c r="H443" s="27">
        <f t="shared" si="24"/>
        <v>2814.52</v>
      </c>
      <c r="I443" s="28">
        <f t="shared" si="25"/>
        <v>6.7722519925168239E-3</v>
      </c>
      <c r="J443" s="28">
        <f t="shared" si="27"/>
        <v>99.350629119488488</v>
      </c>
      <c r="K443" s="25" t="str">
        <f t="shared" si="26"/>
        <v>C</v>
      </c>
    </row>
    <row r="444" spans="1:11" ht="24.75" x14ac:dyDescent="0.25">
      <c r="A444" s="25" t="s">
        <v>868</v>
      </c>
      <c r="B444" s="26" t="s">
        <v>869</v>
      </c>
      <c r="C444" s="25" t="s">
        <v>8107</v>
      </c>
      <c r="D444" s="25" t="s">
        <v>3741</v>
      </c>
      <c r="E444" s="25" t="s">
        <v>740</v>
      </c>
      <c r="F444" s="27">
        <v>131.01</v>
      </c>
      <c r="G444" s="27">
        <v>21.39</v>
      </c>
      <c r="H444" s="27">
        <f t="shared" si="24"/>
        <v>2802.3</v>
      </c>
      <c r="I444" s="28">
        <f t="shared" si="25"/>
        <v>6.7428484283749606E-3</v>
      </c>
      <c r="J444" s="28">
        <f t="shared" si="27"/>
        <v>99.357371967916862</v>
      </c>
      <c r="K444" s="25" t="str">
        <f t="shared" si="26"/>
        <v>C</v>
      </c>
    </row>
    <row r="445" spans="1:11" ht="16.5" x14ac:dyDescent="0.25">
      <c r="A445" s="25" t="s">
        <v>2704</v>
      </c>
      <c r="B445" s="26" t="s">
        <v>2705</v>
      </c>
      <c r="C445" s="25" t="s">
        <v>8107</v>
      </c>
      <c r="D445" s="25" t="s">
        <v>3741</v>
      </c>
      <c r="E445" s="25" t="s">
        <v>61</v>
      </c>
      <c r="F445" s="27">
        <v>1</v>
      </c>
      <c r="G445" s="27">
        <v>2793.3</v>
      </c>
      <c r="H445" s="27">
        <f t="shared" si="24"/>
        <v>2793.3</v>
      </c>
      <c r="I445" s="28">
        <f t="shared" si="25"/>
        <v>6.7211927755699893E-3</v>
      </c>
      <c r="J445" s="28">
        <f t="shared" si="27"/>
        <v>99.364093160692434</v>
      </c>
      <c r="K445" s="25" t="str">
        <f t="shared" si="26"/>
        <v>C</v>
      </c>
    </row>
    <row r="446" spans="1:11" ht="16.5" x14ac:dyDescent="0.25">
      <c r="A446" s="25" t="s">
        <v>393</v>
      </c>
      <c r="B446" s="26" t="s">
        <v>394</v>
      </c>
      <c r="C446" s="25" t="s">
        <v>17</v>
      </c>
      <c r="D446" s="25" t="s">
        <v>3741</v>
      </c>
      <c r="E446" s="25" t="s">
        <v>61</v>
      </c>
      <c r="F446" s="27">
        <v>166</v>
      </c>
      <c r="G446" s="27">
        <v>16.78</v>
      </c>
      <c r="H446" s="27">
        <f t="shared" si="24"/>
        <v>2785.48</v>
      </c>
      <c r="I446" s="28">
        <f t="shared" si="25"/>
        <v>6.7023764194661124E-3</v>
      </c>
      <c r="J446" s="28">
        <f t="shared" si="27"/>
        <v>99.370795537111903</v>
      </c>
      <c r="K446" s="25" t="str">
        <f t="shared" si="26"/>
        <v>C</v>
      </c>
    </row>
    <row r="447" spans="1:11" x14ac:dyDescent="0.25">
      <c r="A447" s="25" t="s">
        <v>3662</v>
      </c>
      <c r="B447" s="26" t="s">
        <v>3663</v>
      </c>
      <c r="C447" s="25" t="s">
        <v>17</v>
      </c>
      <c r="D447" s="25" t="s">
        <v>3741</v>
      </c>
      <c r="E447" s="25" t="s">
        <v>72</v>
      </c>
      <c r="F447" s="27">
        <v>184.95</v>
      </c>
      <c r="G447" s="27">
        <v>14.95</v>
      </c>
      <c r="H447" s="27">
        <f t="shared" si="24"/>
        <v>2765</v>
      </c>
      <c r="I447" s="28">
        <f t="shared" si="25"/>
        <v>6.6530977784165744E-3</v>
      </c>
      <c r="J447" s="28">
        <f t="shared" si="27"/>
        <v>99.377448634890314</v>
      </c>
      <c r="K447" s="25" t="str">
        <f t="shared" si="26"/>
        <v>C</v>
      </c>
    </row>
    <row r="448" spans="1:11" x14ac:dyDescent="0.25">
      <c r="A448" s="25" t="s">
        <v>3421</v>
      </c>
      <c r="B448" s="26" t="s">
        <v>3422</v>
      </c>
      <c r="C448" s="25" t="s">
        <v>17</v>
      </c>
      <c r="D448" s="25" t="s">
        <v>3741</v>
      </c>
      <c r="E448" s="25" t="s">
        <v>72</v>
      </c>
      <c r="F448" s="27">
        <v>163.74</v>
      </c>
      <c r="G448" s="27">
        <v>16.670000000000002</v>
      </c>
      <c r="H448" s="27">
        <f t="shared" si="24"/>
        <v>2729.55</v>
      </c>
      <c r="I448" s="28">
        <f t="shared" si="25"/>
        <v>6.5677985682014335E-3</v>
      </c>
      <c r="J448" s="28">
        <f t="shared" si="27"/>
        <v>99.384016433458513</v>
      </c>
      <c r="K448" s="25" t="str">
        <f t="shared" si="26"/>
        <v>C</v>
      </c>
    </row>
    <row r="449" spans="1:11" ht="16.5" x14ac:dyDescent="0.25">
      <c r="A449" s="25" t="s">
        <v>931</v>
      </c>
      <c r="B449" s="26" t="s">
        <v>932</v>
      </c>
      <c r="C449" s="25" t="s">
        <v>8107</v>
      </c>
      <c r="D449" s="25" t="s">
        <v>3741</v>
      </c>
      <c r="E449" s="25" t="s">
        <v>61</v>
      </c>
      <c r="F449" s="27">
        <v>21</v>
      </c>
      <c r="G449" s="27">
        <v>129.62</v>
      </c>
      <c r="H449" s="27">
        <f t="shared" si="24"/>
        <v>2722.02</v>
      </c>
      <c r="I449" s="28">
        <f t="shared" si="25"/>
        <v>6.5496800053546061E-3</v>
      </c>
      <c r="J449" s="28">
        <f t="shared" si="27"/>
        <v>99.390566113463862</v>
      </c>
      <c r="K449" s="25" t="str">
        <f t="shared" si="26"/>
        <v>C</v>
      </c>
    </row>
    <row r="450" spans="1:11" x14ac:dyDescent="0.25">
      <c r="A450" s="25" t="s">
        <v>310</v>
      </c>
      <c r="B450" s="26" t="s">
        <v>311</v>
      </c>
      <c r="C450" s="25" t="s">
        <v>17</v>
      </c>
      <c r="D450" s="25" t="s">
        <v>3741</v>
      </c>
      <c r="E450" s="25" t="s">
        <v>61</v>
      </c>
      <c r="F450" s="27">
        <v>163</v>
      </c>
      <c r="G450" s="27">
        <v>16.61</v>
      </c>
      <c r="H450" s="27">
        <f t="shared" si="24"/>
        <v>2707.43</v>
      </c>
      <c r="I450" s="28">
        <f t="shared" si="25"/>
        <v>6.5145737859741001E-3</v>
      </c>
      <c r="J450" s="28">
        <f t="shared" si="27"/>
        <v>99.39708068724984</v>
      </c>
      <c r="K450" s="25" t="str">
        <f t="shared" si="26"/>
        <v>C</v>
      </c>
    </row>
    <row r="451" spans="1:11" ht="16.5" x14ac:dyDescent="0.25">
      <c r="A451" s="25" t="s">
        <v>2250</v>
      </c>
      <c r="B451" s="26" t="s">
        <v>2251</v>
      </c>
      <c r="C451" s="25" t="s">
        <v>17</v>
      </c>
      <c r="D451" s="25" t="s">
        <v>3741</v>
      </c>
      <c r="E451" s="25" t="s">
        <v>178</v>
      </c>
      <c r="F451" s="27">
        <v>123.94</v>
      </c>
      <c r="G451" s="27">
        <v>21.46</v>
      </c>
      <c r="H451" s="27">
        <f t="shared" si="24"/>
        <v>2659.75</v>
      </c>
      <c r="I451" s="28">
        <f t="shared" si="25"/>
        <v>6.3998469497806455E-3</v>
      </c>
      <c r="J451" s="28">
        <f t="shared" si="27"/>
        <v>99.403480534199616</v>
      </c>
      <c r="K451" s="25" t="str">
        <f t="shared" si="26"/>
        <v>C</v>
      </c>
    </row>
    <row r="452" spans="1:11" ht="16.5" x14ac:dyDescent="0.25">
      <c r="A452" s="25" t="s">
        <v>823</v>
      </c>
      <c r="B452" s="26" t="s">
        <v>824</v>
      </c>
      <c r="C452" s="25" t="s">
        <v>17</v>
      </c>
      <c r="D452" s="25" t="s">
        <v>3741</v>
      </c>
      <c r="E452" s="25" t="s">
        <v>178</v>
      </c>
      <c r="F452" s="27">
        <v>151.11000000000001</v>
      </c>
      <c r="G452" s="27">
        <v>17.510000000000002</v>
      </c>
      <c r="H452" s="27">
        <f t="shared" ref="H452:H515" si="28">ROUND(F452*G452,2)</f>
        <v>2645.94</v>
      </c>
      <c r="I452" s="28">
        <f t="shared" ref="I452:I515" si="29">H452/VALOR_TOTAL*100</f>
        <v>6.3666175536432378E-3</v>
      </c>
      <c r="J452" s="28">
        <f t="shared" si="27"/>
        <v>99.409847151753254</v>
      </c>
      <c r="K452" s="25" t="str">
        <f t="shared" ref="K452:K515" si="30">IF(J452&lt;=80,"A",IF(J452&lt;=95,"B","C"))</f>
        <v>C</v>
      </c>
    </row>
    <row r="453" spans="1:11" x14ac:dyDescent="0.25">
      <c r="A453" s="25" t="s">
        <v>1710</v>
      </c>
      <c r="B453" s="26" t="s">
        <v>1711</v>
      </c>
      <c r="C453" s="25" t="s">
        <v>8107</v>
      </c>
      <c r="D453" s="25" t="s">
        <v>3741</v>
      </c>
      <c r="E453" s="25" t="s">
        <v>61</v>
      </c>
      <c r="F453" s="27">
        <v>138</v>
      </c>
      <c r="G453" s="27">
        <v>19.13</v>
      </c>
      <c r="H453" s="27">
        <f t="shared" si="28"/>
        <v>2639.94</v>
      </c>
      <c r="I453" s="28">
        <f t="shared" si="29"/>
        <v>6.3521804517732558E-3</v>
      </c>
      <c r="J453" s="28">
        <f t="shared" ref="J453:J516" si="31">I453+J452</f>
        <v>99.416199332205025</v>
      </c>
      <c r="K453" s="25" t="str">
        <f t="shared" si="30"/>
        <v>C</v>
      </c>
    </row>
    <row r="454" spans="1:11" ht="16.5" x14ac:dyDescent="0.25">
      <c r="A454" s="25" t="s">
        <v>1118</v>
      </c>
      <c r="B454" s="26" t="s">
        <v>1119</v>
      </c>
      <c r="C454" s="25" t="s">
        <v>17</v>
      </c>
      <c r="D454" s="25" t="s">
        <v>3741</v>
      </c>
      <c r="E454" s="25" t="s">
        <v>61</v>
      </c>
      <c r="F454" s="27">
        <v>53</v>
      </c>
      <c r="G454" s="27">
        <v>49.62</v>
      </c>
      <c r="H454" s="27">
        <f t="shared" si="28"/>
        <v>2629.86</v>
      </c>
      <c r="I454" s="28">
        <f t="shared" si="29"/>
        <v>6.3279261206316871E-3</v>
      </c>
      <c r="J454" s="28">
        <f t="shared" si="31"/>
        <v>99.422527258325658</v>
      </c>
      <c r="K454" s="25" t="str">
        <f t="shared" si="30"/>
        <v>C</v>
      </c>
    </row>
    <row r="455" spans="1:11" ht="16.5" x14ac:dyDescent="0.25">
      <c r="A455" s="25" t="s">
        <v>1106</v>
      </c>
      <c r="B455" s="26" t="s">
        <v>1107</v>
      </c>
      <c r="C455" s="25" t="s">
        <v>17</v>
      </c>
      <c r="D455" s="25" t="s">
        <v>3741</v>
      </c>
      <c r="E455" s="25" t="s">
        <v>61</v>
      </c>
      <c r="F455" s="27">
        <v>75</v>
      </c>
      <c r="G455" s="27">
        <v>34.24</v>
      </c>
      <c r="H455" s="27">
        <f t="shared" si="28"/>
        <v>2568</v>
      </c>
      <c r="I455" s="28">
        <f t="shared" si="29"/>
        <v>6.1790796003521756E-3</v>
      </c>
      <c r="J455" s="28">
        <f t="shared" si="31"/>
        <v>99.428706337926016</v>
      </c>
      <c r="K455" s="25" t="str">
        <f t="shared" si="30"/>
        <v>C</v>
      </c>
    </row>
    <row r="456" spans="1:11" ht="16.5" x14ac:dyDescent="0.25">
      <c r="A456" s="25" t="s">
        <v>2560</v>
      </c>
      <c r="B456" s="26" t="s">
        <v>2561</v>
      </c>
      <c r="C456" s="25" t="s">
        <v>8107</v>
      </c>
      <c r="D456" s="25" t="s">
        <v>3741</v>
      </c>
      <c r="E456" s="25" t="s">
        <v>61</v>
      </c>
      <c r="F456" s="27">
        <v>1</v>
      </c>
      <c r="G456" s="27">
        <v>2503.08</v>
      </c>
      <c r="H456" s="27">
        <f t="shared" si="28"/>
        <v>2503.08</v>
      </c>
      <c r="I456" s="28">
        <f t="shared" si="29"/>
        <v>6.0228701581189724E-3</v>
      </c>
      <c r="J456" s="28">
        <f t="shared" si="31"/>
        <v>99.434729208084136</v>
      </c>
      <c r="K456" s="25" t="str">
        <f t="shared" si="30"/>
        <v>C</v>
      </c>
    </row>
    <row r="457" spans="1:11" x14ac:dyDescent="0.25">
      <c r="A457" s="25" t="s">
        <v>298</v>
      </c>
      <c r="B457" s="26" t="s">
        <v>299</v>
      </c>
      <c r="C457" s="25" t="s">
        <v>8107</v>
      </c>
      <c r="D457" s="25" t="s">
        <v>3741</v>
      </c>
      <c r="E457" s="25" t="s">
        <v>61</v>
      </c>
      <c r="F457" s="27">
        <v>10</v>
      </c>
      <c r="G457" s="27">
        <v>250.15</v>
      </c>
      <c r="H457" s="27">
        <f t="shared" si="28"/>
        <v>2501.5</v>
      </c>
      <c r="I457" s="28">
        <f t="shared" si="29"/>
        <v>6.0190683879598776E-3</v>
      </c>
      <c r="J457" s="28">
        <f t="shared" si="31"/>
        <v>99.440748276472092</v>
      </c>
      <c r="K457" s="25" t="str">
        <f t="shared" si="30"/>
        <v>C</v>
      </c>
    </row>
    <row r="458" spans="1:11" ht="16.5" x14ac:dyDescent="0.25">
      <c r="A458" s="25" t="s">
        <v>1940</v>
      </c>
      <c r="B458" s="26" t="s">
        <v>1941</v>
      </c>
      <c r="C458" s="25" t="s">
        <v>8107</v>
      </c>
      <c r="D458" s="25" t="s">
        <v>3741</v>
      </c>
      <c r="E458" s="25" t="s">
        <v>61</v>
      </c>
      <c r="F458" s="27">
        <v>4</v>
      </c>
      <c r="G458" s="27">
        <v>608.52</v>
      </c>
      <c r="H458" s="27">
        <f t="shared" si="28"/>
        <v>2434.08</v>
      </c>
      <c r="I458" s="28">
        <f t="shared" si="29"/>
        <v>5.8568434866141826E-3</v>
      </c>
      <c r="J458" s="28">
        <f t="shared" si="31"/>
        <v>99.446605119958704</v>
      </c>
      <c r="K458" s="25" t="str">
        <f t="shared" si="30"/>
        <v>C</v>
      </c>
    </row>
    <row r="459" spans="1:11" x14ac:dyDescent="0.25">
      <c r="A459" s="25" t="s">
        <v>2049</v>
      </c>
      <c r="B459" s="26" t="s">
        <v>2050</v>
      </c>
      <c r="C459" s="25" t="s">
        <v>17</v>
      </c>
      <c r="D459" s="25" t="s">
        <v>3741</v>
      </c>
      <c r="E459" s="25" t="s">
        <v>61</v>
      </c>
      <c r="F459" s="27">
        <v>23</v>
      </c>
      <c r="G459" s="27">
        <v>105.1</v>
      </c>
      <c r="H459" s="27">
        <f t="shared" si="28"/>
        <v>2417.3000000000002</v>
      </c>
      <c r="I459" s="28">
        <f t="shared" si="29"/>
        <v>5.8164677250511351E-3</v>
      </c>
      <c r="J459" s="28">
        <f t="shared" si="31"/>
        <v>99.452421587683759</v>
      </c>
      <c r="K459" s="25" t="str">
        <f t="shared" si="30"/>
        <v>C</v>
      </c>
    </row>
    <row r="460" spans="1:11" ht="16.5" x14ac:dyDescent="0.25">
      <c r="A460" s="25" t="s">
        <v>3246</v>
      </c>
      <c r="B460" s="26" t="s">
        <v>3247</v>
      </c>
      <c r="C460" s="25" t="s">
        <v>17</v>
      </c>
      <c r="D460" s="25" t="s">
        <v>3741</v>
      </c>
      <c r="E460" s="25" t="s">
        <v>61</v>
      </c>
      <c r="F460" s="27">
        <v>2</v>
      </c>
      <c r="G460" s="27">
        <v>1199.69</v>
      </c>
      <c r="H460" s="27">
        <f t="shared" si="28"/>
        <v>2399.38</v>
      </c>
      <c r="I460" s="28">
        <f t="shared" si="29"/>
        <v>5.7733489141327888E-3</v>
      </c>
      <c r="J460" s="28">
        <f t="shared" si="31"/>
        <v>99.458194936597891</v>
      </c>
      <c r="K460" s="25" t="str">
        <f t="shared" si="30"/>
        <v>C</v>
      </c>
    </row>
    <row r="461" spans="1:11" ht="24.75" x14ac:dyDescent="0.25">
      <c r="A461" s="25" t="s">
        <v>3318</v>
      </c>
      <c r="B461" s="26" t="s">
        <v>3319</v>
      </c>
      <c r="C461" s="25" t="s">
        <v>17</v>
      </c>
      <c r="D461" s="25" t="s">
        <v>3741</v>
      </c>
      <c r="E461" s="25" t="s">
        <v>61</v>
      </c>
      <c r="F461" s="27">
        <v>1</v>
      </c>
      <c r="G461" s="27">
        <v>2312.8000000000002</v>
      </c>
      <c r="H461" s="27">
        <f t="shared" si="28"/>
        <v>2312.8000000000002</v>
      </c>
      <c r="I461" s="28">
        <f t="shared" si="29"/>
        <v>5.5650215341489532E-3</v>
      </c>
      <c r="J461" s="28">
        <f t="shared" si="31"/>
        <v>99.463759958132044</v>
      </c>
      <c r="K461" s="25" t="str">
        <f t="shared" si="30"/>
        <v>C</v>
      </c>
    </row>
    <row r="462" spans="1:11" ht="16.5" x14ac:dyDescent="0.25">
      <c r="A462" s="25" t="s">
        <v>3594</v>
      </c>
      <c r="B462" s="26" t="s">
        <v>3595</v>
      </c>
      <c r="C462" s="25" t="s">
        <v>17</v>
      </c>
      <c r="D462" s="25" t="s">
        <v>3741</v>
      </c>
      <c r="E462" s="25" t="s">
        <v>61</v>
      </c>
      <c r="F462" s="27">
        <v>1</v>
      </c>
      <c r="G462" s="27">
        <v>2308.88</v>
      </c>
      <c r="H462" s="27">
        <f t="shared" si="28"/>
        <v>2308.88</v>
      </c>
      <c r="I462" s="28">
        <f t="shared" si="29"/>
        <v>5.5555892942605644E-3</v>
      </c>
      <c r="J462" s="28">
        <f t="shared" si="31"/>
        <v>99.469315547426305</v>
      </c>
      <c r="K462" s="25" t="str">
        <f t="shared" si="30"/>
        <v>C</v>
      </c>
    </row>
    <row r="463" spans="1:11" x14ac:dyDescent="0.25">
      <c r="A463" s="25" t="s">
        <v>307</v>
      </c>
      <c r="B463" s="26" t="s">
        <v>308</v>
      </c>
      <c r="C463" s="25" t="s">
        <v>17</v>
      </c>
      <c r="D463" s="25" t="s">
        <v>3741</v>
      </c>
      <c r="E463" s="25" t="s">
        <v>61</v>
      </c>
      <c r="F463" s="27">
        <v>23</v>
      </c>
      <c r="G463" s="27">
        <v>97.93</v>
      </c>
      <c r="H463" s="27">
        <f t="shared" si="28"/>
        <v>2252.39</v>
      </c>
      <c r="I463" s="28">
        <f t="shared" si="29"/>
        <v>5.4196639801546865E-3</v>
      </c>
      <c r="J463" s="28">
        <f t="shared" si="31"/>
        <v>99.474735211406454</v>
      </c>
      <c r="K463" s="25" t="str">
        <f t="shared" si="30"/>
        <v>C</v>
      </c>
    </row>
    <row r="464" spans="1:11" ht="16.5" x14ac:dyDescent="0.25">
      <c r="A464" s="25" t="s">
        <v>777</v>
      </c>
      <c r="B464" s="26" t="s">
        <v>778</v>
      </c>
      <c r="C464" s="25" t="s">
        <v>17</v>
      </c>
      <c r="D464" s="25" t="s">
        <v>3741</v>
      </c>
      <c r="E464" s="25" t="s">
        <v>740</v>
      </c>
      <c r="F464" s="27">
        <v>198.1</v>
      </c>
      <c r="G464" s="27">
        <v>11.28</v>
      </c>
      <c r="H464" s="27">
        <f t="shared" si="28"/>
        <v>2234.5700000000002</v>
      </c>
      <c r="I464" s="28">
        <f t="shared" si="29"/>
        <v>5.3767857876008416E-3</v>
      </c>
      <c r="J464" s="28">
        <f t="shared" si="31"/>
        <v>99.480111997194058</v>
      </c>
      <c r="K464" s="25" t="str">
        <f t="shared" si="30"/>
        <v>C</v>
      </c>
    </row>
    <row r="465" spans="1:11" x14ac:dyDescent="0.25">
      <c r="A465" s="25" t="s">
        <v>2067</v>
      </c>
      <c r="B465" s="26" t="s">
        <v>2068</v>
      </c>
      <c r="C465" s="25" t="s">
        <v>8107</v>
      </c>
      <c r="D465" s="25" t="s">
        <v>3741</v>
      </c>
      <c r="E465" s="25" t="s">
        <v>61</v>
      </c>
      <c r="F465" s="27">
        <v>390</v>
      </c>
      <c r="G465" s="27">
        <v>5.69</v>
      </c>
      <c r="H465" s="27">
        <f t="shared" si="28"/>
        <v>2219.1</v>
      </c>
      <c r="I465" s="28">
        <f t="shared" si="29"/>
        <v>5.3395621266127376E-3</v>
      </c>
      <c r="J465" s="28">
        <f t="shared" si="31"/>
        <v>99.485451559320666</v>
      </c>
      <c r="K465" s="25" t="str">
        <f t="shared" si="30"/>
        <v>C</v>
      </c>
    </row>
    <row r="466" spans="1:11" x14ac:dyDescent="0.25">
      <c r="A466" s="25" t="s">
        <v>2656</v>
      </c>
      <c r="B466" s="26" t="s">
        <v>2657</v>
      </c>
      <c r="C466" s="25" t="s">
        <v>8107</v>
      </c>
      <c r="D466" s="25" t="s">
        <v>3741</v>
      </c>
      <c r="E466" s="25" t="s">
        <v>61</v>
      </c>
      <c r="F466" s="27">
        <v>1</v>
      </c>
      <c r="G466" s="27">
        <v>2215.0100000000002</v>
      </c>
      <c r="H466" s="27">
        <f t="shared" si="28"/>
        <v>2215.0100000000002</v>
      </c>
      <c r="I466" s="28">
        <f t="shared" si="29"/>
        <v>5.3297208355047006E-3</v>
      </c>
      <c r="J466" s="28">
        <f t="shared" si="31"/>
        <v>99.49078128015617</v>
      </c>
      <c r="K466" s="25" t="str">
        <f t="shared" si="30"/>
        <v>C</v>
      </c>
    </row>
    <row r="467" spans="1:11" ht="16.5" x14ac:dyDescent="0.25">
      <c r="A467" s="25" t="s">
        <v>3189</v>
      </c>
      <c r="B467" s="26" t="s">
        <v>3190</v>
      </c>
      <c r="C467" s="25" t="s">
        <v>17</v>
      </c>
      <c r="D467" s="25" t="s">
        <v>3741</v>
      </c>
      <c r="E467" s="25" t="s">
        <v>178</v>
      </c>
      <c r="F467" s="27">
        <v>30</v>
      </c>
      <c r="G467" s="27">
        <v>73.63</v>
      </c>
      <c r="H467" s="27">
        <f t="shared" si="28"/>
        <v>2208.9</v>
      </c>
      <c r="I467" s="28">
        <f t="shared" si="29"/>
        <v>5.3150190534337694E-3</v>
      </c>
      <c r="J467" s="28">
        <f t="shared" si="31"/>
        <v>99.496096299209597</v>
      </c>
      <c r="K467" s="25" t="str">
        <f t="shared" si="30"/>
        <v>C</v>
      </c>
    </row>
    <row r="468" spans="1:11" x14ac:dyDescent="0.25">
      <c r="A468" s="25" t="s">
        <v>583</v>
      </c>
      <c r="B468" s="26" t="s">
        <v>584</v>
      </c>
      <c r="C468" s="25" t="s">
        <v>188</v>
      </c>
      <c r="D468" s="25" t="s">
        <v>3741</v>
      </c>
      <c r="E468" s="25" t="s">
        <v>286</v>
      </c>
      <c r="F468" s="27">
        <v>8</v>
      </c>
      <c r="G468" s="27">
        <v>273.85000000000002</v>
      </c>
      <c r="H468" s="27">
        <f t="shared" si="28"/>
        <v>2190.8000000000002</v>
      </c>
      <c r="I468" s="28">
        <f t="shared" si="29"/>
        <v>5.2714671294593245E-3</v>
      </c>
      <c r="J468" s="28">
        <f t="shared" si="31"/>
        <v>99.501367766339058</v>
      </c>
      <c r="K468" s="25" t="str">
        <f t="shared" si="30"/>
        <v>C</v>
      </c>
    </row>
    <row r="469" spans="1:11" x14ac:dyDescent="0.25">
      <c r="A469" s="25" t="s">
        <v>3225</v>
      </c>
      <c r="B469" s="26" t="s">
        <v>3226</v>
      </c>
      <c r="C469" s="25" t="s">
        <v>8107</v>
      </c>
      <c r="D469" s="25" t="s">
        <v>3741</v>
      </c>
      <c r="E469" s="25" t="s">
        <v>61</v>
      </c>
      <c r="F469" s="27">
        <v>16</v>
      </c>
      <c r="G469" s="27">
        <v>135.35</v>
      </c>
      <c r="H469" s="27">
        <f t="shared" si="28"/>
        <v>2165.6</v>
      </c>
      <c r="I469" s="28">
        <f t="shared" si="29"/>
        <v>5.2108313016054012E-3</v>
      </c>
      <c r="J469" s="28">
        <f t="shared" si="31"/>
        <v>99.506578597640669</v>
      </c>
      <c r="K469" s="25" t="str">
        <f t="shared" si="30"/>
        <v>C</v>
      </c>
    </row>
    <row r="470" spans="1:11" ht="16.5" x14ac:dyDescent="0.25">
      <c r="A470" s="25" t="s">
        <v>1852</v>
      </c>
      <c r="B470" s="26" t="s">
        <v>1853</v>
      </c>
      <c r="C470" s="25" t="s">
        <v>8107</v>
      </c>
      <c r="D470" s="25" t="s">
        <v>3741</v>
      </c>
      <c r="E470" s="25" t="s">
        <v>61</v>
      </c>
      <c r="F470" s="27">
        <v>1</v>
      </c>
      <c r="G470" s="27">
        <v>2161.44</v>
      </c>
      <c r="H470" s="27">
        <f t="shared" si="28"/>
        <v>2161.44</v>
      </c>
      <c r="I470" s="28">
        <f t="shared" si="29"/>
        <v>5.200821577642214E-3</v>
      </c>
      <c r="J470" s="28">
        <f t="shared" si="31"/>
        <v>99.511779419218314</v>
      </c>
      <c r="K470" s="25" t="str">
        <f t="shared" si="30"/>
        <v>C</v>
      </c>
    </row>
    <row r="471" spans="1:11" ht="16.5" x14ac:dyDescent="0.25">
      <c r="A471" s="25" t="s">
        <v>1214</v>
      </c>
      <c r="B471" s="26" t="s">
        <v>1215</v>
      </c>
      <c r="C471" s="25" t="s">
        <v>8107</v>
      </c>
      <c r="D471" s="25" t="s">
        <v>3741</v>
      </c>
      <c r="E471" s="25" t="s">
        <v>61</v>
      </c>
      <c r="F471" s="27">
        <v>1</v>
      </c>
      <c r="G471" s="27">
        <v>2154.7199999999998</v>
      </c>
      <c r="H471" s="27">
        <f t="shared" si="28"/>
        <v>2154.7199999999998</v>
      </c>
      <c r="I471" s="28">
        <f t="shared" si="29"/>
        <v>5.1846520235478335E-3</v>
      </c>
      <c r="J471" s="28">
        <f t="shared" si="31"/>
        <v>99.516964071241858</v>
      </c>
      <c r="K471" s="25" t="str">
        <f t="shared" si="30"/>
        <v>C</v>
      </c>
    </row>
    <row r="472" spans="1:11" ht="16.5" x14ac:dyDescent="0.25">
      <c r="A472" s="25" t="s">
        <v>1124</v>
      </c>
      <c r="B472" s="26" t="s">
        <v>1125</v>
      </c>
      <c r="C472" s="25" t="s">
        <v>17</v>
      </c>
      <c r="D472" s="25" t="s">
        <v>3741</v>
      </c>
      <c r="E472" s="25" t="s">
        <v>61</v>
      </c>
      <c r="F472" s="27">
        <v>182</v>
      </c>
      <c r="G472" s="27">
        <v>11.75</v>
      </c>
      <c r="H472" s="27">
        <f t="shared" si="28"/>
        <v>2138.5</v>
      </c>
      <c r="I472" s="28">
        <f t="shared" si="29"/>
        <v>5.1456237248259842E-3</v>
      </c>
      <c r="J472" s="28">
        <f t="shared" si="31"/>
        <v>99.522109694966687</v>
      </c>
      <c r="K472" s="25" t="str">
        <f t="shared" si="30"/>
        <v>C</v>
      </c>
    </row>
    <row r="473" spans="1:11" ht="16.5" x14ac:dyDescent="0.25">
      <c r="A473" s="25" t="s">
        <v>2110</v>
      </c>
      <c r="B473" s="26" t="s">
        <v>2111</v>
      </c>
      <c r="C473" s="25" t="s">
        <v>8107</v>
      </c>
      <c r="D473" s="25" t="s">
        <v>3741</v>
      </c>
      <c r="E473" s="25" t="s">
        <v>61</v>
      </c>
      <c r="F473" s="27">
        <v>70</v>
      </c>
      <c r="G473" s="27">
        <v>30.44</v>
      </c>
      <c r="H473" s="27">
        <f t="shared" si="28"/>
        <v>2130.8000000000002</v>
      </c>
      <c r="I473" s="28">
        <f t="shared" si="29"/>
        <v>5.1270961107595077E-3</v>
      </c>
      <c r="J473" s="28">
        <f t="shared" si="31"/>
        <v>99.527236791077442</v>
      </c>
      <c r="K473" s="25" t="str">
        <f t="shared" si="30"/>
        <v>C</v>
      </c>
    </row>
    <row r="474" spans="1:11" ht="16.5" x14ac:dyDescent="0.25">
      <c r="A474" s="25" t="s">
        <v>260</v>
      </c>
      <c r="B474" s="26" t="s">
        <v>261</v>
      </c>
      <c r="C474" s="25" t="s">
        <v>17</v>
      </c>
      <c r="D474" s="25" t="s">
        <v>3741</v>
      </c>
      <c r="E474" s="25" t="s">
        <v>61</v>
      </c>
      <c r="F474" s="27">
        <v>35</v>
      </c>
      <c r="G474" s="27">
        <v>60.85</v>
      </c>
      <c r="H474" s="27">
        <f t="shared" si="28"/>
        <v>2129.75</v>
      </c>
      <c r="I474" s="28">
        <f t="shared" si="29"/>
        <v>5.1245696179322607E-3</v>
      </c>
      <c r="J474" s="28">
        <f t="shared" si="31"/>
        <v>99.532361360695376</v>
      </c>
      <c r="K474" s="25" t="str">
        <f t="shared" si="30"/>
        <v>C</v>
      </c>
    </row>
    <row r="475" spans="1:11" x14ac:dyDescent="0.25">
      <c r="A475" s="25" t="s">
        <v>2164</v>
      </c>
      <c r="B475" s="26" t="s">
        <v>2165</v>
      </c>
      <c r="C475" s="25" t="s">
        <v>188</v>
      </c>
      <c r="D475" s="25" t="s">
        <v>3741</v>
      </c>
      <c r="E475" s="25" t="s">
        <v>286</v>
      </c>
      <c r="F475" s="27">
        <v>3</v>
      </c>
      <c r="G475" s="27">
        <v>709.38</v>
      </c>
      <c r="H475" s="27">
        <f t="shared" si="28"/>
        <v>2128.14</v>
      </c>
      <c r="I475" s="28">
        <f t="shared" si="29"/>
        <v>5.1206956622638147E-3</v>
      </c>
      <c r="J475" s="28">
        <f t="shared" si="31"/>
        <v>99.537482056357646</v>
      </c>
      <c r="K475" s="25" t="str">
        <f t="shared" si="30"/>
        <v>C</v>
      </c>
    </row>
    <row r="476" spans="1:11" ht="16.5" x14ac:dyDescent="0.25">
      <c r="A476" s="25" t="s">
        <v>1018</v>
      </c>
      <c r="B476" s="26" t="s">
        <v>1019</v>
      </c>
      <c r="C476" s="25" t="s">
        <v>17</v>
      </c>
      <c r="D476" s="25" t="s">
        <v>3741</v>
      </c>
      <c r="E476" s="25" t="s">
        <v>178</v>
      </c>
      <c r="F476" s="27">
        <v>127.48</v>
      </c>
      <c r="G476" s="27">
        <v>16.489999999999998</v>
      </c>
      <c r="H476" s="27">
        <f t="shared" si="28"/>
        <v>2102.15</v>
      </c>
      <c r="I476" s="28">
        <f t="shared" si="29"/>
        <v>5.0581589493303445E-3</v>
      </c>
      <c r="J476" s="28">
        <f t="shared" si="31"/>
        <v>99.542540215306971</v>
      </c>
      <c r="K476" s="25" t="str">
        <f t="shared" si="30"/>
        <v>C</v>
      </c>
    </row>
    <row r="477" spans="1:11" x14ac:dyDescent="0.25">
      <c r="A477" s="25" t="s">
        <v>2990</v>
      </c>
      <c r="B477" s="26" t="s">
        <v>2991</v>
      </c>
      <c r="C477" s="25" t="s">
        <v>188</v>
      </c>
      <c r="D477" s="25" t="s">
        <v>3741</v>
      </c>
      <c r="E477" s="25" t="s">
        <v>465</v>
      </c>
      <c r="F477" s="27">
        <v>107.6</v>
      </c>
      <c r="G477" s="27">
        <v>19.39</v>
      </c>
      <c r="H477" s="27">
        <f t="shared" si="28"/>
        <v>2086.36</v>
      </c>
      <c r="I477" s="28">
        <f t="shared" si="29"/>
        <v>5.0201653095758433E-3</v>
      </c>
      <c r="J477" s="28">
        <f t="shared" si="31"/>
        <v>99.547560380616545</v>
      </c>
      <c r="K477" s="25" t="str">
        <f t="shared" si="30"/>
        <v>C</v>
      </c>
    </row>
    <row r="478" spans="1:11" ht="16.5" x14ac:dyDescent="0.25">
      <c r="A478" s="25" t="s">
        <v>2459</v>
      </c>
      <c r="B478" s="26" t="s">
        <v>2460</v>
      </c>
      <c r="C478" s="25" t="s">
        <v>17</v>
      </c>
      <c r="D478" s="25" t="s">
        <v>3741</v>
      </c>
      <c r="E478" s="25" t="s">
        <v>61</v>
      </c>
      <c r="F478" s="27">
        <v>122</v>
      </c>
      <c r="G478" s="27">
        <v>16.98</v>
      </c>
      <c r="H478" s="27">
        <f t="shared" si="28"/>
        <v>2071.56</v>
      </c>
      <c r="I478" s="28">
        <f t="shared" si="29"/>
        <v>4.9845537916298876E-3</v>
      </c>
      <c r="J478" s="28">
        <f t="shared" si="31"/>
        <v>99.552544934408175</v>
      </c>
      <c r="K478" s="25" t="str">
        <f t="shared" si="30"/>
        <v>C</v>
      </c>
    </row>
    <row r="479" spans="1:11" ht="16.5" x14ac:dyDescent="0.25">
      <c r="A479" s="25" t="s">
        <v>606</v>
      </c>
      <c r="B479" s="26" t="s">
        <v>611</v>
      </c>
      <c r="C479" s="25" t="s">
        <v>17</v>
      </c>
      <c r="D479" s="25" t="s">
        <v>3741</v>
      </c>
      <c r="E479" s="25" t="s">
        <v>61</v>
      </c>
      <c r="F479" s="27">
        <v>16</v>
      </c>
      <c r="G479" s="27">
        <v>128.46</v>
      </c>
      <c r="H479" s="27">
        <f t="shared" si="28"/>
        <v>2055.36</v>
      </c>
      <c r="I479" s="28">
        <f t="shared" si="29"/>
        <v>4.9455736165809373E-3</v>
      </c>
      <c r="J479" s="28">
        <f t="shared" si="31"/>
        <v>99.557490508024756</v>
      </c>
      <c r="K479" s="25" t="str">
        <f t="shared" si="30"/>
        <v>C</v>
      </c>
    </row>
    <row r="480" spans="1:11" ht="16.5" x14ac:dyDescent="0.25">
      <c r="A480" s="25" t="s">
        <v>233</v>
      </c>
      <c r="B480" s="26" t="s">
        <v>234</v>
      </c>
      <c r="C480" s="25" t="s">
        <v>17</v>
      </c>
      <c r="D480" s="25" t="s">
        <v>3741</v>
      </c>
      <c r="E480" s="25" t="s">
        <v>178</v>
      </c>
      <c r="F480" s="27">
        <v>94.2</v>
      </c>
      <c r="G480" s="27">
        <v>21.81</v>
      </c>
      <c r="H480" s="27">
        <f t="shared" si="28"/>
        <v>2054.5</v>
      </c>
      <c r="I480" s="28">
        <f t="shared" si="29"/>
        <v>4.9435042986462393E-3</v>
      </c>
      <c r="J480" s="28">
        <f t="shared" si="31"/>
        <v>99.562434012323408</v>
      </c>
      <c r="K480" s="25" t="str">
        <f t="shared" si="30"/>
        <v>C</v>
      </c>
    </row>
    <row r="481" spans="1:11" ht="16.5" x14ac:dyDescent="0.25">
      <c r="A481" s="25" t="s">
        <v>358</v>
      </c>
      <c r="B481" s="26" t="s">
        <v>359</v>
      </c>
      <c r="C481" s="25" t="s">
        <v>17</v>
      </c>
      <c r="D481" s="25" t="s">
        <v>3741</v>
      </c>
      <c r="E481" s="25" t="s">
        <v>178</v>
      </c>
      <c r="F481" s="27">
        <v>132.62</v>
      </c>
      <c r="G481" s="27">
        <v>15.35</v>
      </c>
      <c r="H481" s="27">
        <f t="shared" si="28"/>
        <v>2035.72</v>
      </c>
      <c r="I481" s="28">
        <f t="shared" si="29"/>
        <v>4.8983161697931966E-3</v>
      </c>
      <c r="J481" s="28">
        <f t="shared" si="31"/>
        <v>99.567332328493194</v>
      </c>
      <c r="K481" s="25" t="str">
        <f t="shared" si="30"/>
        <v>C</v>
      </c>
    </row>
    <row r="482" spans="1:11" ht="16.5" x14ac:dyDescent="0.25">
      <c r="A482" s="25" t="s">
        <v>2715</v>
      </c>
      <c r="B482" s="26" t="s">
        <v>2716</v>
      </c>
      <c r="C482" s="25" t="s">
        <v>17</v>
      </c>
      <c r="D482" s="25" t="s">
        <v>3741</v>
      </c>
      <c r="E482" s="25" t="s">
        <v>178</v>
      </c>
      <c r="F482" s="27">
        <v>7.18</v>
      </c>
      <c r="G482" s="27">
        <v>281.55</v>
      </c>
      <c r="H482" s="27">
        <f t="shared" si="28"/>
        <v>2021.53</v>
      </c>
      <c r="I482" s="28">
        <f t="shared" si="29"/>
        <v>4.8641724238706902E-3</v>
      </c>
      <c r="J482" s="28">
        <f t="shared" si="31"/>
        <v>99.572196500917059</v>
      </c>
      <c r="K482" s="25" t="str">
        <f t="shared" si="30"/>
        <v>C</v>
      </c>
    </row>
    <row r="483" spans="1:11" ht="16.5" x14ac:dyDescent="0.25">
      <c r="A483" s="25" t="s">
        <v>3296</v>
      </c>
      <c r="B483" s="26" t="s">
        <v>3297</v>
      </c>
      <c r="C483" s="25" t="s">
        <v>8107</v>
      </c>
      <c r="D483" s="25" t="s">
        <v>3741</v>
      </c>
      <c r="E483" s="25" t="s">
        <v>3298</v>
      </c>
      <c r="F483" s="27">
        <v>5</v>
      </c>
      <c r="G483" s="27">
        <v>403.94</v>
      </c>
      <c r="H483" s="27">
        <f t="shared" si="28"/>
        <v>2019.7</v>
      </c>
      <c r="I483" s="28">
        <f t="shared" si="29"/>
        <v>4.8597691078003458E-3</v>
      </c>
      <c r="J483" s="28">
        <f t="shared" si="31"/>
        <v>99.577056270024855</v>
      </c>
      <c r="K483" s="25" t="str">
        <f t="shared" si="30"/>
        <v>C</v>
      </c>
    </row>
    <row r="484" spans="1:11" ht="16.5" x14ac:dyDescent="0.25">
      <c r="A484" s="25" t="s">
        <v>2264</v>
      </c>
      <c r="B484" s="26" t="s">
        <v>2265</v>
      </c>
      <c r="C484" s="25" t="s">
        <v>17</v>
      </c>
      <c r="D484" s="25" t="s">
        <v>3741</v>
      </c>
      <c r="E484" s="25" t="s">
        <v>61</v>
      </c>
      <c r="F484" s="27">
        <v>111</v>
      </c>
      <c r="G484" s="27">
        <v>18.18</v>
      </c>
      <c r="H484" s="27">
        <f t="shared" si="28"/>
        <v>2017.98</v>
      </c>
      <c r="I484" s="28">
        <f t="shared" si="29"/>
        <v>4.8556304719309515E-3</v>
      </c>
      <c r="J484" s="28">
        <f t="shared" si="31"/>
        <v>99.581911900496792</v>
      </c>
      <c r="K484" s="25" t="str">
        <f t="shared" si="30"/>
        <v>C</v>
      </c>
    </row>
    <row r="485" spans="1:11" x14ac:dyDescent="0.25">
      <c r="A485" s="25" t="s">
        <v>2525</v>
      </c>
      <c r="B485" s="26" t="s">
        <v>2526</v>
      </c>
      <c r="C485" s="25" t="s">
        <v>17</v>
      </c>
      <c r="D485" s="25" t="s">
        <v>3741</v>
      </c>
      <c r="E485" s="25" t="s">
        <v>61</v>
      </c>
      <c r="F485" s="27">
        <v>2</v>
      </c>
      <c r="G485" s="27">
        <v>986.73</v>
      </c>
      <c r="H485" s="27">
        <f t="shared" si="28"/>
        <v>1973.46</v>
      </c>
      <c r="I485" s="28">
        <f t="shared" si="29"/>
        <v>4.7485071760556864E-3</v>
      </c>
      <c r="J485" s="28">
        <f t="shared" si="31"/>
        <v>99.586660407672852</v>
      </c>
      <c r="K485" s="25" t="str">
        <f t="shared" si="30"/>
        <v>C</v>
      </c>
    </row>
    <row r="486" spans="1:11" ht="16.5" x14ac:dyDescent="0.25">
      <c r="A486" s="25" t="s">
        <v>2503</v>
      </c>
      <c r="B486" s="26" t="s">
        <v>2504</v>
      </c>
      <c r="C486" s="25" t="s">
        <v>17</v>
      </c>
      <c r="D486" s="25" t="s">
        <v>3741</v>
      </c>
      <c r="E486" s="25" t="s">
        <v>61</v>
      </c>
      <c r="F486" s="27">
        <v>14</v>
      </c>
      <c r="G486" s="27">
        <v>140.01</v>
      </c>
      <c r="H486" s="27">
        <f t="shared" si="28"/>
        <v>1960.14</v>
      </c>
      <c r="I486" s="28">
        <f t="shared" si="29"/>
        <v>4.7164568099043276E-3</v>
      </c>
      <c r="J486" s="28">
        <f t="shared" si="31"/>
        <v>99.591376864482754</v>
      </c>
      <c r="K486" s="25" t="str">
        <f t="shared" si="30"/>
        <v>C</v>
      </c>
    </row>
    <row r="487" spans="1:11" ht="16.5" x14ac:dyDescent="0.25">
      <c r="A487" s="25" t="s">
        <v>692</v>
      </c>
      <c r="B487" s="26" t="s">
        <v>693</v>
      </c>
      <c r="C487" s="25" t="s">
        <v>188</v>
      </c>
      <c r="D487" s="25" t="s">
        <v>3741</v>
      </c>
      <c r="E487" s="25" t="s">
        <v>286</v>
      </c>
      <c r="F487" s="27">
        <v>1</v>
      </c>
      <c r="G487" s="27">
        <v>1905.15</v>
      </c>
      <c r="H487" s="27">
        <f t="shared" si="28"/>
        <v>1905.15</v>
      </c>
      <c r="I487" s="28">
        <f t="shared" si="29"/>
        <v>4.5841407712659448E-3</v>
      </c>
      <c r="J487" s="28">
        <f t="shared" si="31"/>
        <v>99.595961005254026</v>
      </c>
      <c r="K487" s="25" t="str">
        <f t="shared" si="30"/>
        <v>C</v>
      </c>
    </row>
    <row r="488" spans="1:11" ht="16.5" x14ac:dyDescent="0.25">
      <c r="A488" s="25" t="s">
        <v>2721</v>
      </c>
      <c r="B488" s="26" t="s">
        <v>2722</v>
      </c>
      <c r="C488" s="25" t="s">
        <v>17</v>
      </c>
      <c r="D488" s="25" t="s">
        <v>3741</v>
      </c>
      <c r="E488" s="25" t="s">
        <v>61</v>
      </c>
      <c r="F488" s="27">
        <v>5</v>
      </c>
      <c r="G488" s="27">
        <v>375.46</v>
      </c>
      <c r="H488" s="27">
        <f t="shared" si="28"/>
        <v>1877.3</v>
      </c>
      <c r="I488" s="28">
        <f t="shared" si="29"/>
        <v>4.5171285567527798E-3</v>
      </c>
      <c r="J488" s="28">
        <f t="shared" si="31"/>
        <v>99.600478133810782</v>
      </c>
      <c r="K488" s="25" t="str">
        <f t="shared" si="30"/>
        <v>C</v>
      </c>
    </row>
    <row r="489" spans="1:11" ht="16.5" x14ac:dyDescent="0.25">
      <c r="A489" s="25" t="s">
        <v>1246</v>
      </c>
      <c r="B489" s="26" t="s">
        <v>1247</v>
      </c>
      <c r="C489" s="25" t="s">
        <v>8107</v>
      </c>
      <c r="D489" s="25" t="s">
        <v>3741</v>
      </c>
      <c r="E489" s="25" t="s">
        <v>61</v>
      </c>
      <c r="F489" s="27">
        <v>68</v>
      </c>
      <c r="G489" s="27">
        <v>27.6</v>
      </c>
      <c r="H489" s="27">
        <f t="shared" si="28"/>
        <v>1876.8</v>
      </c>
      <c r="I489" s="28">
        <f t="shared" si="29"/>
        <v>4.5159254649302814E-3</v>
      </c>
      <c r="J489" s="28">
        <f t="shared" si="31"/>
        <v>99.604994059275711</v>
      </c>
      <c r="K489" s="25" t="str">
        <f t="shared" si="30"/>
        <v>C</v>
      </c>
    </row>
    <row r="490" spans="1:11" x14ac:dyDescent="0.25">
      <c r="A490" s="25" t="s">
        <v>1081</v>
      </c>
      <c r="B490" s="26" t="s">
        <v>1082</v>
      </c>
      <c r="C490" s="25" t="s">
        <v>188</v>
      </c>
      <c r="D490" s="25" t="s">
        <v>3741</v>
      </c>
      <c r="E490" s="25" t="s">
        <v>286</v>
      </c>
      <c r="F490" s="27">
        <v>2</v>
      </c>
      <c r="G490" s="27">
        <v>929.72</v>
      </c>
      <c r="H490" s="27">
        <f t="shared" si="28"/>
        <v>1859.44</v>
      </c>
      <c r="I490" s="28">
        <f t="shared" si="29"/>
        <v>4.4741541168531341E-3</v>
      </c>
      <c r="J490" s="28">
        <f t="shared" si="31"/>
        <v>99.60946821339256</v>
      </c>
      <c r="K490" s="25" t="str">
        <f t="shared" si="30"/>
        <v>C</v>
      </c>
    </row>
    <row r="491" spans="1:11" x14ac:dyDescent="0.25">
      <c r="A491" s="25" t="s">
        <v>2698</v>
      </c>
      <c r="B491" s="26" t="s">
        <v>2699</v>
      </c>
      <c r="C491" s="25" t="s">
        <v>17</v>
      </c>
      <c r="D491" s="25" t="s">
        <v>3741</v>
      </c>
      <c r="E491" s="25" t="s">
        <v>61</v>
      </c>
      <c r="F491" s="27">
        <v>2</v>
      </c>
      <c r="G491" s="27">
        <v>929.51</v>
      </c>
      <c r="H491" s="27">
        <f t="shared" si="28"/>
        <v>1859.02</v>
      </c>
      <c r="I491" s="28">
        <f t="shared" si="29"/>
        <v>4.4731435197222355E-3</v>
      </c>
      <c r="J491" s="28">
        <f t="shared" si="31"/>
        <v>99.613941356912278</v>
      </c>
      <c r="K491" s="25" t="str">
        <f t="shared" si="30"/>
        <v>C</v>
      </c>
    </row>
    <row r="492" spans="1:11" x14ac:dyDescent="0.25">
      <c r="A492" s="25" t="s">
        <v>2212</v>
      </c>
      <c r="B492" s="26" t="s">
        <v>2213</v>
      </c>
      <c r="C492" s="25" t="s">
        <v>188</v>
      </c>
      <c r="D492" s="25" t="s">
        <v>3741</v>
      </c>
      <c r="E492" s="25" t="s">
        <v>286</v>
      </c>
      <c r="F492" s="27">
        <v>16</v>
      </c>
      <c r="G492" s="27">
        <v>112.85</v>
      </c>
      <c r="H492" s="27">
        <f t="shared" si="28"/>
        <v>1805.6</v>
      </c>
      <c r="I492" s="28">
        <f t="shared" si="29"/>
        <v>4.3446051894064979E-3</v>
      </c>
      <c r="J492" s="28">
        <f t="shared" si="31"/>
        <v>99.61828596210168</v>
      </c>
      <c r="K492" s="25" t="str">
        <f t="shared" si="30"/>
        <v>C</v>
      </c>
    </row>
    <row r="493" spans="1:11" ht="16.5" x14ac:dyDescent="0.25">
      <c r="A493" s="25" t="s">
        <v>1121</v>
      </c>
      <c r="B493" s="26" t="s">
        <v>1122</v>
      </c>
      <c r="C493" s="25" t="s">
        <v>17</v>
      </c>
      <c r="D493" s="25" t="s">
        <v>3741</v>
      </c>
      <c r="E493" s="25" t="s">
        <v>61</v>
      </c>
      <c r="F493" s="27">
        <v>59</v>
      </c>
      <c r="G493" s="27">
        <v>30.28</v>
      </c>
      <c r="H493" s="27">
        <f t="shared" si="28"/>
        <v>1786.52</v>
      </c>
      <c r="I493" s="28">
        <f t="shared" si="29"/>
        <v>4.2986952054599563E-3</v>
      </c>
      <c r="J493" s="28">
        <f t="shared" si="31"/>
        <v>99.622584657307144</v>
      </c>
      <c r="K493" s="25" t="str">
        <f t="shared" si="30"/>
        <v>C</v>
      </c>
    </row>
    <row r="494" spans="1:11" ht="16.5" x14ac:dyDescent="0.25">
      <c r="A494" s="25" t="s">
        <v>2396</v>
      </c>
      <c r="B494" s="26" t="s">
        <v>2397</v>
      </c>
      <c r="C494" s="25" t="s">
        <v>17</v>
      </c>
      <c r="D494" s="25" t="s">
        <v>3741</v>
      </c>
      <c r="E494" s="25" t="s">
        <v>178</v>
      </c>
      <c r="F494" s="27">
        <v>49.19</v>
      </c>
      <c r="G494" s="27">
        <v>36.020000000000003</v>
      </c>
      <c r="H494" s="27">
        <f t="shared" si="28"/>
        <v>1771.82</v>
      </c>
      <c r="I494" s="28">
        <f t="shared" si="29"/>
        <v>4.2633243058785011E-3</v>
      </c>
      <c r="J494" s="28">
        <f t="shared" si="31"/>
        <v>99.626847981613025</v>
      </c>
      <c r="K494" s="25" t="str">
        <f t="shared" si="30"/>
        <v>C</v>
      </c>
    </row>
    <row r="495" spans="1:11" ht="16.5" x14ac:dyDescent="0.25">
      <c r="A495" s="25" t="s">
        <v>2440</v>
      </c>
      <c r="B495" s="26" t="s">
        <v>2441</v>
      </c>
      <c r="C495" s="25" t="s">
        <v>17</v>
      </c>
      <c r="D495" s="25" t="s">
        <v>3741</v>
      </c>
      <c r="E495" s="25" t="s">
        <v>61</v>
      </c>
      <c r="F495" s="27">
        <v>48</v>
      </c>
      <c r="G495" s="27">
        <v>36.549999999999997</v>
      </c>
      <c r="H495" s="27">
        <f t="shared" si="28"/>
        <v>1754.4</v>
      </c>
      <c r="I495" s="28">
        <f t="shared" si="29"/>
        <v>4.221408586782654E-3</v>
      </c>
      <c r="J495" s="28">
        <f t="shared" si="31"/>
        <v>99.631069390199812</v>
      </c>
      <c r="K495" s="25" t="str">
        <f t="shared" si="30"/>
        <v>C</v>
      </c>
    </row>
    <row r="496" spans="1:11" ht="16.5" x14ac:dyDescent="0.25">
      <c r="A496" s="25" t="s">
        <v>1462</v>
      </c>
      <c r="B496" s="26" t="s">
        <v>1463</v>
      </c>
      <c r="C496" s="25" t="s">
        <v>17</v>
      </c>
      <c r="D496" s="25" t="s">
        <v>3741</v>
      </c>
      <c r="E496" s="25" t="s">
        <v>740</v>
      </c>
      <c r="F496" s="27">
        <v>111.3</v>
      </c>
      <c r="G496" s="27">
        <v>15.76</v>
      </c>
      <c r="H496" s="27">
        <f t="shared" si="28"/>
        <v>1754.09</v>
      </c>
      <c r="I496" s="28">
        <f t="shared" si="29"/>
        <v>4.2206626698527046E-3</v>
      </c>
      <c r="J496" s="28">
        <f t="shared" si="31"/>
        <v>99.635290052869664</v>
      </c>
      <c r="K496" s="25" t="str">
        <f t="shared" si="30"/>
        <v>C</v>
      </c>
    </row>
    <row r="497" spans="1:11" x14ac:dyDescent="0.25">
      <c r="A497" s="25" t="s">
        <v>2369</v>
      </c>
      <c r="B497" s="26" t="s">
        <v>2370</v>
      </c>
      <c r="C497" s="25" t="s">
        <v>17</v>
      </c>
      <c r="D497" s="25" t="s">
        <v>3741</v>
      </c>
      <c r="E497" s="25" t="s">
        <v>61</v>
      </c>
      <c r="F497" s="27">
        <v>6</v>
      </c>
      <c r="G497" s="27">
        <v>290.69</v>
      </c>
      <c r="H497" s="27">
        <f t="shared" si="28"/>
        <v>1744.14</v>
      </c>
      <c r="I497" s="28">
        <f t="shared" si="29"/>
        <v>4.196721142584986E-3</v>
      </c>
      <c r="J497" s="28">
        <f t="shared" si="31"/>
        <v>99.639486774012255</v>
      </c>
      <c r="K497" s="25" t="str">
        <f t="shared" si="30"/>
        <v>C</v>
      </c>
    </row>
    <row r="498" spans="1:11" ht="16.5" x14ac:dyDescent="0.25">
      <c r="A498" s="25" t="s">
        <v>2152</v>
      </c>
      <c r="B498" s="26" t="s">
        <v>2153</v>
      </c>
      <c r="C498" s="25" t="s">
        <v>17</v>
      </c>
      <c r="D498" s="25" t="s">
        <v>3741</v>
      </c>
      <c r="E498" s="25" t="s">
        <v>178</v>
      </c>
      <c r="F498" s="27">
        <v>138.56</v>
      </c>
      <c r="G498" s="27">
        <v>12.58</v>
      </c>
      <c r="H498" s="27">
        <f t="shared" si="28"/>
        <v>1743.08</v>
      </c>
      <c r="I498" s="28">
        <f t="shared" si="29"/>
        <v>4.1941705879212886E-3</v>
      </c>
      <c r="J498" s="28">
        <f t="shared" si="31"/>
        <v>99.643680944600177</v>
      </c>
      <c r="K498" s="25" t="str">
        <f t="shared" si="30"/>
        <v>C</v>
      </c>
    </row>
    <row r="499" spans="1:11" ht="16.5" x14ac:dyDescent="0.25">
      <c r="A499" s="25" t="s">
        <v>2701</v>
      </c>
      <c r="B499" s="26" t="s">
        <v>2702</v>
      </c>
      <c r="C499" s="25" t="s">
        <v>188</v>
      </c>
      <c r="D499" s="25" t="s">
        <v>3741</v>
      </c>
      <c r="E499" s="25" t="s">
        <v>286</v>
      </c>
      <c r="F499" s="27">
        <v>1</v>
      </c>
      <c r="G499" s="27">
        <v>1738.8</v>
      </c>
      <c r="H499" s="27">
        <f t="shared" si="28"/>
        <v>1738.8</v>
      </c>
      <c r="I499" s="28">
        <f t="shared" si="29"/>
        <v>4.1838721219207018E-3</v>
      </c>
      <c r="J499" s="28">
        <f t="shared" si="31"/>
        <v>99.647864816722091</v>
      </c>
      <c r="K499" s="25" t="str">
        <f t="shared" si="30"/>
        <v>C</v>
      </c>
    </row>
    <row r="500" spans="1:11" x14ac:dyDescent="0.25">
      <c r="A500" s="25" t="s">
        <v>2107</v>
      </c>
      <c r="B500" s="26" t="s">
        <v>2108</v>
      </c>
      <c r="C500" s="25" t="s">
        <v>188</v>
      </c>
      <c r="D500" s="25" t="s">
        <v>3741</v>
      </c>
      <c r="E500" s="25" t="s">
        <v>286</v>
      </c>
      <c r="F500" s="27">
        <v>63</v>
      </c>
      <c r="G500" s="27">
        <v>27.14</v>
      </c>
      <c r="H500" s="27">
        <f t="shared" si="28"/>
        <v>1709.82</v>
      </c>
      <c r="I500" s="28">
        <f t="shared" si="29"/>
        <v>4.11414091988869E-3</v>
      </c>
      <c r="J500" s="28">
        <f t="shared" si="31"/>
        <v>99.651978957641987</v>
      </c>
      <c r="K500" s="25" t="str">
        <f t="shared" si="30"/>
        <v>C</v>
      </c>
    </row>
    <row r="501" spans="1:11" x14ac:dyDescent="0.25">
      <c r="A501" s="25" t="s">
        <v>3151</v>
      </c>
      <c r="B501" s="26" t="s">
        <v>3152</v>
      </c>
      <c r="C501" s="25" t="s">
        <v>188</v>
      </c>
      <c r="D501" s="25" t="s">
        <v>3741</v>
      </c>
      <c r="E501" s="25" t="s">
        <v>286</v>
      </c>
      <c r="F501" s="27">
        <v>11</v>
      </c>
      <c r="G501" s="27">
        <v>153.21</v>
      </c>
      <c r="H501" s="27">
        <f t="shared" si="28"/>
        <v>1685.31</v>
      </c>
      <c r="I501" s="28">
        <f t="shared" si="29"/>
        <v>4.0551653587498149E-3</v>
      </c>
      <c r="J501" s="28">
        <f t="shared" si="31"/>
        <v>99.656034123000737</v>
      </c>
      <c r="K501" s="25" t="str">
        <f t="shared" si="30"/>
        <v>C</v>
      </c>
    </row>
    <row r="502" spans="1:11" ht="16.5" x14ac:dyDescent="0.25">
      <c r="A502" s="25" t="s">
        <v>960</v>
      </c>
      <c r="B502" s="26" t="s">
        <v>961</v>
      </c>
      <c r="C502" s="25" t="s">
        <v>17</v>
      </c>
      <c r="D502" s="25" t="s">
        <v>3741</v>
      </c>
      <c r="E502" s="25" t="s">
        <v>61</v>
      </c>
      <c r="F502" s="27">
        <v>3</v>
      </c>
      <c r="G502" s="27">
        <v>559.77</v>
      </c>
      <c r="H502" s="27">
        <f t="shared" si="28"/>
        <v>1679.31</v>
      </c>
      <c r="I502" s="28">
        <f t="shared" si="29"/>
        <v>4.0407282568798329E-3</v>
      </c>
      <c r="J502" s="28">
        <f t="shared" si="31"/>
        <v>99.660074851257619</v>
      </c>
      <c r="K502" s="25" t="str">
        <f t="shared" si="30"/>
        <v>C</v>
      </c>
    </row>
    <row r="503" spans="1:11" ht="16.5" x14ac:dyDescent="0.25">
      <c r="A503" s="25" t="s">
        <v>1440</v>
      </c>
      <c r="B503" s="26" t="s">
        <v>1441</v>
      </c>
      <c r="C503" s="25" t="s">
        <v>17</v>
      </c>
      <c r="D503" s="25" t="s">
        <v>3741</v>
      </c>
      <c r="E503" s="25" t="s">
        <v>72</v>
      </c>
      <c r="F503" s="27">
        <v>14.35</v>
      </c>
      <c r="G503" s="27">
        <v>116.62</v>
      </c>
      <c r="H503" s="27">
        <f t="shared" si="28"/>
        <v>1673.5</v>
      </c>
      <c r="I503" s="28">
        <f t="shared" si="29"/>
        <v>4.0267483299024007E-3</v>
      </c>
      <c r="J503" s="28">
        <f t="shared" si="31"/>
        <v>99.664101599587525</v>
      </c>
      <c r="K503" s="25" t="str">
        <f t="shared" si="30"/>
        <v>C</v>
      </c>
    </row>
    <row r="504" spans="1:11" ht="16.5" x14ac:dyDescent="0.25">
      <c r="A504" s="25" t="s">
        <v>2293</v>
      </c>
      <c r="B504" s="26" t="s">
        <v>2294</v>
      </c>
      <c r="C504" s="25" t="s">
        <v>17</v>
      </c>
      <c r="D504" s="25" t="s">
        <v>3741</v>
      </c>
      <c r="E504" s="25" t="s">
        <v>61</v>
      </c>
      <c r="F504" s="27">
        <v>34</v>
      </c>
      <c r="G504" s="27">
        <v>49.1</v>
      </c>
      <c r="H504" s="27">
        <f t="shared" si="28"/>
        <v>1669.4</v>
      </c>
      <c r="I504" s="28">
        <f t="shared" si="29"/>
        <v>4.0168829769579133E-3</v>
      </c>
      <c r="J504" s="28">
        <f t="shared" si="31"/>
        <v>99.668118482564481</v>
      </c>
      <c r="K504" s="25" t="str">
        <f t="shared" si="30"/>
        <v>C</v>
      </c>
    </row>
    <row r="505" spans="1:11" x14ac:dyDescent="0.25">
      <c r="A505" s="25" t="s">
        <v>1719</v>
      </c>
      <c r="B505" s="26" t="s">
        <v>1720</v>
      </c>
      <c r="C505" s="25" t="s">
        <v>8107</v>
      </c>
      <c r="D505" s="25" t="s">
        <v>3741</v>
      </c>
      <c r="E505" s="25" t="s">
        <v>61</v>
      </c>
      <c r="F505" s="27">
        <v>89</v>
      </c>
      <c r="G505" s="27">
        <v>18.75</v>
      </c>
      <c r="H505" s="27">
        <f t="shared" si="28"/>
        <v>1668.75</v>
      </c>
      <c r="I505" s="28">
        <f t="shared" si="29"/>
        <v>4.015318957588665E-3</v>
      </c>
      <c r="J505" s="28">
        <f t="shared" si="31"/>
        <v>99.672133801522065</v>
      </c>
      <c r="K505" s="25" t="str">
        <f t="shared" si="30"/>
        <v>C</v>
      </c>
    </row>
    <row r="506" spans="1:11" ht="16.5" x14ac:dyDescent="0.25">
      <c r="A506" s="25" t="s">
        <v>224</v>
      </c>
      <c r="B506" s="26" t="s">
        <v>225</v>
      </c>
      <c r="C506" s="25" t="s">
        <v>17</v>
      </c>
      <c r="D506" s="25" t="s">
        <v>3741</v>
      </c>
      <c r="E506" s="25" t="s">
        <v>178</v>
      </c>
      <c r="F506" s="27">
        <v>132.22999999999999</v>
      </c>
      <c r="G506" s="27">
        <v>12.46</v>
      </c>
      <c r="H506" s="27">
        <f t="shared" si="28"/>
        <v>1647.59</v>
      </c>
      <c r="I506" s="28">
        <f t="shared" si="29"/>
        <v>3.9644041116605293E-3</v>
      </c>
      <c r="J506" s="28">
        <f t="shared" si="31"/>
        <v>99.676098205633721</v>
      </c>
      <c r="K506" s="25" t="str">
        <f t="shared" si="30"/>
        <v>C</v>
      </c>
    </row>
    <row r="507" spans="1:11" ht="16.5" x14ac:dyDescent="0.25">
      <c r="A507" s="25" t="s">
        <v>2410</v>
      </c>
      <c r="B507" s="26" t="s">
        <v>2411</v>
      </c>
      <c r="C507" s="25" t="s">
        <v>17</v>
      </c>
      <c r="D507" s="25" t="s">
        <v>3741</v>
      </c>
      <c r="E507" s="25" t="s">
        <v>61</v>
      </c>
      <c r="F507" s="27">
        <v>46</v>
      </c>
      <c r="G507" s="27">
        <v>35.159999999999997</v>
      </c>
      <c r="H507" s="27">
        <f t="shared" si="28"/>
        <v>1617.36</v>
      </c>
      <c r="I507" s="28">
        <f t="shared" si="29"/>
        <v>3.8916651800722712E-3</v>
      </c>
      <c r="J507" s="28">
        <f t="shared" si="31"/>
        <v>99.679989870813799</v>
      </c>
      <c r="K507" s="25" t="str">
        <f t="shared" si="30"/>
        <v>C</v>
      </c>
    </row>
    <row r="508" spans="1:11" ht="16.5" x14ac:dyDescent="0.25">
      <c r="A508" s="25" t="s">
        <v>3284</v>
      </c>
      <c r="B508" s="26" t="s">
        <v>3285</v>
      </c>
      <c r="C508" s="25" t="s">
        <v>8107</v>
      </c>
      <c r="D508" s="25" t="s">
        <v>3741</v>
      </c>
      <c r="E508" s="25" t="s">
        <v>61</v>
      </c>
      <c r="F508" s="27">
        <v>44</v>
      </c>
      <c r="G508" s="27">
        <v>36.659999999999997</v>
      </c>
      <c r="H508" s="27">
        <f t="shared" si="28"/>
        <v>1613.04</v>
      </c>
      <c r="I508" s="28">
        <f t="shared" si="29"/>
        <v>3.881270466725885E-3</v>
      </c>
      <c r="J508" s="28">
        <f t="shared" si="31"/>
        <v>99.68387114128052</v>
      </c>
      <c r="K508" s="25" t="str">
        <f t="shared" si="30"/>
        <v>C</v>
      </c>
    </row>
    <row r="509" spans="1:11" ht="16.5" x14ac:dyDescent="0.25">
      <c r="A509" s="25" t="s">
        <v>3306</v>
      </c>
      <c r="B509" s="26" t="s">
        <v>3307</v>
      </c>
      <c r="C509" s="25" t="s">
        <v>8107</v>
      </c>
      <c r="D509" s="25" t="s">
        <v>3741</v>
      </c>
      <c r="E509" s="25" t="s">
        <v>286</v>
      </c>
      <c r="F509" s="27">
        <v>3</v>
      </c>
      <c r="G509" s="27">
        <v>528.72</v>
      </c>
      <c r="H509" s="27">
        <f t="shared" si="28"/>
        <v>1586.16</v>
      </c>
      <c r="I509" s="28">
        <f t="shared" si="29"/>
        <v>3.8165922503483668E-3</v>
      </c>
      <c r="J509" s="28">
        <f t="shared" si="31"/>
        <v>99.687687733530865</v>
      </c>
      <c r="K509" s="25" t="str">
        <f t="shared" si="30"/>
        <v>C</v>
      </c>
    </row>
    <row r="510" spans="1:11" ht="16.5" x14ac:dyDescent="0.25">
      <c r="A510" s="25" t="s">
        <v>478</v>
      </c>
      <c r="B510" s="26" t="s">
        <v>479</v>
      </c>
      <c r="C510" s="25" t="s">
        <v>17</v>
      </c>
      <c r="D510" s="25" t="s">
        <v>3741</v>
      </c>
      <c r="E510" s="25" t="s">
        <v>178</v>
      </c>
      <c r="F510" s="27">
        <v>4.2</v>
      </c>
      <c r="G510" s="27">
        <v>376.8</v>
      </c>
      <c r="H510" s="27">
        <f t="shared" si="28"/>
        <v>1582.56</v>
      </c>
      <c r="I510" s="28">
        <f t="shared" si="29"/>
        <v>3.8079299892263777E-3</v>
      </c>
      <c r="J510" s="28">
        <f t="shared" si="31"/>
        <v>99.691495663520087</v>
      </c>
      <c r="K510" s="25" t="str">
        <f t="shared" si="30"/>
        <v>C</v>
      </c>
    </row>
    <row r="511" spans="1:11" ht="16.5" x14ac:dyDescent="0.25">
      <c r="A511" s="25" t="s">
        <v>2123</v>
      </c>
      <c r="B511" s="26" t="s">
        <v>2124</v>
      </c>
      <c r="C511" s="25" t="s">
        <v>8107</v>
      </c>
      <c r="D511" s="25" t="s">
        <v>3741</v>
      </c>
      <c r="E511" s="25" t="s">
        <v>61</v>
      </c>
      <c r="F511" s="27">
        <v>12</v>
      </c>
      <c r="G511" s="27">
        <v>131.52000000000001</v>
      </c>
      <c r="H511" s="27">
        <f t="shared" si="28"/>
        <v>1578.24</v>
      </c>
      <c r="I511" s="28">
        <f t="shared" si="29"/>
        <v>3.7975352758799906E-3</v>
      </c>
      <c r="J511" s="28">
        <f t="shared" si="31"/>
        <v>99.695293198795966</v>
      </c>
      <c r="K511" s="25" t="str">
        <f t="shared" si="30"/>
        <v>C</v>
      </c>
    </row>
    <row r="512" spans="1:11" ht="16.5" x14ac:dyDescent="0.25">
      <c r="A512" s="25" t="s">
        <v>340</v>
      </c>
      <c r="B512" s="26" t="s">
        <v>341</v>
      </c>
      <c r="C512" s="25" t="s">
        <v>17</v>
      </c>
      <c r="D512" s="25" t="s">
        <v>3741</v>
      </c>
      <c r="E512" s="25" t="s">
        <v>61</v>
      </c>
      <c r="F512" s="27">
        <v>2</v>
      </c>
      <c r="G512" s="27">
        <v>783.43</v>
      </c>
      <c r="H512" s="27">
        <f t="shared" si="28"/>
        <v>1566.86</v>
      </c>
      <c r="I512" s="28">
        <f t="shared" si="29"/>
        <v>3.770152905999925E-3</v>
      </c>
      <c r="J512" s="28">
        <f t="shared" si="31"/>
        <v>99.699063351701966</v>
      </c>
      <c r="K512" s="25" t="str">
        <f t="shared" si="30"/>
        <v>C</v>
      </c>
    </row>
    <row r="513" spans="1:11" ht="16.5" x14ac:dyDescent="0.25">
      <c r="A513" s="25" t="s">
        <v>1062</v>
      </c>
      <c r="B513" s="26" t="s">
        <v>1063</v>
      </c>
      <c r="C513" s="25" t="s">
        <v>17</v>
      </c>
      <c r="D513" s="25" t="s">
        <v>3741</v>
      </c>
      <c r="E513" s="25" t="s">
        <v>61</v>
      </c>
      <c r="F513" s="27">
        <v>190</v>
      </c>
      <c r="G513" s="27">
        <v>8.18</v>
      </c>
      <c r="H513" s="27">
        <f t="shared" si="28"/>
        <v>1554.2</v>
      </c>
      <c r="I513" s="28">
        <f t="shared" si="29"/>
        <v>3.7396906210542639E-3</v>
      </c>
      <c r="J513" s="28">
        <f t="shared" si="31"/>
        <v>99.702803042323026</v>
      </c>
      <c r="K513" s="25" t="str">
        <f t="shared" si="30"/>
        <v>C</v>
      </c>
    </row>
    <row r="514" spans="1:11" x14ac:dyDescent="0.25">
      <c r="A514" s="25" t="s">
        <v>2861</v>
      </c>
      <c r="B514" s="26" t="s">
        <v>2862</v>
      </c>
      <c r="C514" s="25" t="s">
        <v>8107</v>
      </c>
      <c r="D514" s="25" t="s">
        <v>3741</v>
      </c>
      <c r="E514" s="25" t="s">
        <v>61</v>
      </c>
      <c r="F514" s="27">
        <v>6</v>
      </c>
      <c r="G514" s="27">
        <v>258.11</v>
      </c>
      <c r="H514" s="27">
        <f t="shared" si="28"/>
        <v>1548.66</v>
      </c>
      <c r="I514" s="28">
        <f t="shared" si="29"/>
        <v>3.7263603636609813E-3</v>
      </c>
      <c r="J514" s="28">
        <f t="shared" si="31"/>
        <v>99.706529402686684</v>
      </c>
      <c r="K514" s="25" t="str">
        <f t="shared" si="30"/>
        <v>C</v>
      </c>
    </row>
    <row r="515" spans="1:11" x14ac:dyDescent="0.25">
      <c r="A515" s="25" t="s">
        <v>1983</v>
      </c>
      <c r="B515" s="26" t="s">
        <v>1984</v>
      </c>
      <c r="C515" s="25" t="s">
        <v>188</v>
      </c>
      <c r="D515" s="25" t="s">
        <v>3741</v>
      </c>
      <c r="E515" s="25" t="s">
        <v>286</v>
      </c>
      <c r="F515" s="27">
        <v>4</v>
      </c>
      <c r="G515" s="27">
        <v>385.79</v>
      </c>
      <c r="H515" s="27">
        <f t="shared" si="28"/>
        <v>1543.16</v>
      </c>
      <c r="I515" s="28">
        <f t="shared" si="29"/>
        <v>3.713126353613498E-3</v>
      </c>
      <c r="J515" s="28">
        <f t="shared" si="31"/>
        <v>99.7102425290403</v>
      </c>
      <c r="K515" s="25" t="str">
        <f t="shared" si="30"/>
        <v>C</v>
      </c>
    </row>
    <row r="516" spans="1:11" x14ac:dyDescent="0.25">
      <c r="A516" s="25" t="s">
        <v>2043</v>
      </c>
      <c r="B516" s="26" t="s">
        <v>2044</v>
      </c>
      <c r="C516" s="25" t="s">
        <v>188</v>
      </c>
      <c r="D516" s="25" t="s">
        <v>3741</v>
      </c>
      <c r="E516" s="25" t="s">
        <v>286</v>
      </c>
      <c r="F516" s="27">
        <v>3</v>
      </c>
      <c r="G516" s="27">
        <v>506.13</v>
      </c>
      <c r="H516" s="27">
        <f t="shared" ref="H516:H579" si="32">ROUND(F516*G516,2)</f>
        <v>1518.39</v>
      </c>
      <c r="I516" s="28">
        <f t="shared" ref="I516:I579" si="33">H516/VALOR_TOTAL*100</f>
        <v>3.6535251847269238E-3</v>
      </c>
      <c r="J516" s="28">
        <f t="shared" si="31"/>
        <v>99.713896054225032</v>
      </c>
      <c r="K516" s="25" t="str">
        <f t="shared" ref="K516:K579" si="34">IF(J516&lt;=80,"A",IF(J516&lt;=95,"B","C"))</f>
        <v>C</v>
      </c>
    </row>
    <row r="517" spans="1:11" ht="16.5" x14ac:dyDescent="0.25">
      <c r="A517" s="25" t="s">
        <v>295</v>
      </c>
      <c r="B517" s="26" t="s">
        <v>296</v>
      </c>
      <c r="C517" s="25" t="s">
        <v>8107</v>
      </c>
      <c r="D517" s="25" t="s">
        <v>3741</v>
      </c>
      <c r="E517" s="25" t="s">
        <v>61</v>
      </c>
      <c r="F517" s="27">
        <v>2</v>
      </c>
      <c r="G517" s="27">
        <v>758.61</v>
      </c>
      <c r="H517" s="27">
        <f t="shared" si="32"/>
        <v>1517.22</v>
      </c>
      <c r="I517" s="28">
        <f t="shared" si="33"/>
        <v>3.6507099498622768E-3</v>
      </c>
      <c r="J517" s="28">
        <f t="shared" ref="J517:J580" si="35">I517+J516</f>
        <v>99.717546764174898</v>
      </c>
      <c r="K517" s="25" t="str">
        <f t="shared" si="34"/>
        <v>C</v>
      </c>
    </row>
    <row r="518" spans="1:11" ht="24.75" x14ac:dyDescent="0.25">
      <c r="A518" s="25" t="s">
        <v>948</v>
      </c>
      <c r="B518" s="26" t="s">
        <v>949</v>
      </c>
      <c r="C518" s="25" t="s">
        <v>8107</v>
      </c>
      <c r="D518" s="25" t="s">
        <v>3741</v>
      </c>
      <c r="E518" s="25" t="s">
        <v>61</v>
      </c>
      <c r="F518" s="27">
        <v>8</v>
      </c>
      <c r="G518" s="27">
        <v>184.62</v>
      </c>
      <c r="H518" s="27">
        <f t="shared" si="32"/>
        <v>1476.96</v>
      </c>
      <c r="I518" s="28">
        <f t="shared" si="33"/>
        <v>3.5538369963146995E-3</v>
      </c>
      <c r="J518" s="28">
        <f t="shared" si="35"/>
        <v>99.721100601171216</v>
      </c>
      <c r="K518" s="25" t="str">
        <f t="shared" si="34"/>
        <v>C</v>
      </c>
    </row>
    <row r="519" spans="1:11" ht="16.5" x14ac:dyDescent="0.25">
      <c r="A519" s="25" t="s">
        <v>1403</v>
      </c>
      <c r="B519" s="26" t="s">
        <v>1404</v>
      </c>
      <c r="C519" s="25" t="s">
        <v>8107</v>
      </c>
      <c r="D519" s="25" t="s">
        <v>3741</v>
      </c>
      <c r="E519" s="25" t="s">
        <v>61</v>
      </c>
      <c r="F519" s="27">
        <v>1</v>
      </c>
      <c r="G519" s="27">
        <v>1455</v>
      </c>
      <c r="H519" s="27">
        <f t="shared" si="32"/>
        <v>1455</v>
      </c>
      <c r="I519" s="28">
        <f t="shared" si="33"/>
        <v>3.5009972034705664E-3</v>
      </c>
      <c r="J519" s="28">
        <f t="shared" si="35"/>
        <v>99.72460159837469</v>
      </c>
      <c r="K519" s="25" t="str">
        <f t="shared" si="34"/>
        <v>C</v>
      </c>
    </row>
    <row r="520" spans="1:11" x14ac:dyDescent="0.25">
      <c r="A520" s="25" t="s">
        <v>3700</v>
      </c>
      <c r="B520" s="26" t="s">
        <v>3701</v>
      </c>
      <c r="C520" s="25" t="s">
        <v>17</v>
      </c>
      <c r="D520" s="25" t="s">
        <v>3741</v>
      </c>
      <c r="E520" s="25" t="s">
        <v>72</v>
      </c>
      <c r="F520" s="27">
        <v>490.48</v>
      </c>
      <c r="G520" s="27">
        <v>2.93</v>
      </c>
      <c r="H520" s="27">
        <f t="shared" si="32"/>
        <v>1437.11</v>
      </c>
      <c r="I520" s="28">
        <f t="shared" si="33"/>
        <v>3.4579505780615708E-3</v>
      </c>
      <c r="J520" s="28">
        <f t="shared" si="35"/>
        <v>99.728059548952757</v>
      </c>
      <c r="K520" s="25" t="str">
        <f t="shared" si="34"/>
        <v>C</v>
      </c>
    </row>
    <row r="521" spans="1:11" ht="16.5" x14ac:dyDescent="0.25">
      <c r="A521" s="25" t="s">
        <v>1097</v>
      </c>
      <c r="B521" s="26" t="s">
        <v>1098</v>
      </c>
      <c r="C521" s="25" t="s">
        <v>17</v>
      </c>
      <c r="D521" s="25" t="s">
        <v>3741</v>
      </c>
      <c r="E521" s="25" t="s">
        <v>61</v>
      </c>
      <c r="F521" s="27">
        <v>70</v>
      </c>
      <c r="G521" s="27">
        <v>19.93</v>
      </c>
      <c r="H521" s="27">
        <f t="shared" si="32"/>
        <v>1395.1</v>
      </c>
      <c r="I521" s="28">
        <f t="shared" si="33"/>
        <v>3.3568668031352484E-3</v>
      </c>
      <c r="J521" s="28">
        <f t="shared" si="35"/>
        <v>99.731416415755888</v>
      </c>
      <c r="K521" s="25" t="str">
        <f t="shared" si="34"/>
        <v>C</v>
      </c>
    </row>
    <row r="522" spans="1:11" ht="16.5" x14ac:dyDescent="0.25">
      <c r="A522" s="25" t="s">
        <v>3258</v>
      </c>
      <c r="B522" s="26" t="s">
        <v>3259</v>
      </c>
      <c r="C522" s="25" t="s">
        <v>8107</v>
      </c>
      <c r="D522" s="25" t="s">
        <v>3741</v>
      </c>
      <c r="E522" s="25" t="s">
        <v>61</v>
      </c>
      <c r="F522" s="27">
        <v>3</v>
      </c>
      <c r="G522" s="27">
        <v>462.36</v>
      </c>
      <c r="H522" s="27">
        <f t="shared" si="32"/>
        <v>1387.08</v>
      </c>
      <c r="I522" s="28">
        <f t="shared" si="33"/>
        <v>3.3375692103023735E-3</v>
      </c>
      <c r="J522" s="28">
        <f t="shared" si="35"/>
        <v>99.73475398496619</v>
      </c>
      <c r="K522" s="25" t="str">
        <f t="shared" si="34"/>
        <v>C</v>
      </c>
    </row>
    <row r="523" spans="1:11" x14ac:dyDescent="0.25">
      <c r="A523" s="25" t="s">
        <v>1041</v>
      </c>
      <c r="B523" s="26" t="s">
        <v>1042</v>
      </c>
      <c r="C523" s="25" t="s">
        <v>17</v>
      </c>
      <c r="D523" s="25" t="s">
        <v>3741</v>
      </c>
      <c r="E523" s="25" t="s">
        <v>61</v>
      </c>
      <c r="F523" s="27">
        <v>138</v>
      </c>
      <c r="G523" s="27">
        <v>10.02</v>
      </c>
      <c r="H523" s="27">
        <f t="shared" si="32"/>
        <v>1382.76</v>
      </c>
      <c r="I523" s="28">
        <f t="shared" si="33"/>
        <v>3.3271744969559864E-3</v>
      </c>
      <c r="J523" s="28">
        <f t="shared" si="35"/>
        <v>99.73808115946315</v>
      </c>
      <c r="K523" s="25" t="str">
        <f t="shared" si="34"/>
        <v>C</v>
      </c>
    </row>
    <row r="524" spans="1:11" ht="16.5" x14ac:dyDescent="0.25">
      <c r="A524" s="25" t="s">
        <v>1513</v>
      </c>
      <c r="B524" s="26" t="s">
        <v>1514</v>
      </c>
      <c r="C524" s="25" t="s">
        <v>17</v>
      </c>
      <c r="D524" s="25" t="s">
        <v>3741</v>
      </c>
      <c r="E524" s="25" t="s">
        <v>72</v>
      </c>
      <c r="F524" s="27">
        <v>446.9</v>
      </c>
      <c r="G524" s="27">
        <v>3.07</v>
      </c>
      <c r="H524" s="27">
        <f t="shared" si="32"/>
        <v>1371.98</v>
      </c>
      <c r="I524" s="28">
        <f t="shared" si="33"/>
        <v>3.3012358372629196E-3</v>
      </c>
      <c r="J524" s="28">
        <f t="shared" si="35"/>
        <v>99.741382395300406</v>
      </c>
      <c r="K524" s="25" t="str">
        <f t="shared" si="34"/>
        <v>C</v>
      </c>
    </row>
    <row r="525" spans="1:11" x14ac:dyDescent="0.25">
      <c r="A525" s="25" t="s">
        <v>1728</v>
      </c>
      <c r="B525" s="26" t="s">
        <v>1729</v>
      </c>
      <c r="C525" s="25" t="s">
        <v>188</v>
      </c>
      <c r="D525" s="25" t="s">
        <v>3741</v>
      </c>
      <c r="E525" s="25" t="s">
        <v>286</v>
      </c>
      <c r="F525" s="27">
        <v>42</v>
      </c>
      <c r="G525" s="27">
        <v>32.29</v>
      </c>
      <c r="H525" s="27">
        <f t="shared" si="32"/>
        <v>1356.18</v>
      </c>
      <c r="I525" s="28">
        <f t="shared" si="33"/>
        <v>3.2632181356719676E-3</v>
      </c>
      <c r="J525" s="28">
        <f t="shared" si="35"/>
        <v>99.744645613436077</v>
      </c>
      <c r="K525" s="25" t="str">
        <f t="shared" si="34"/>
        <v>C</v>
      </c>
    </row>
    <row r="526" spans="1:11" ht="16.5" x14ac:dyDescent="0.25">
      <c r="A526" s="25" t="s">
        <v>254</v>
      </c>
      <c r="B526" s="26" t="s">
        <v>255</v>
      </c>
      <c r="C526" s="25" t="s">
        <v>17</v>
      </c>
      <c r="D526" s="25" t="s">
        <v>3741</v>
      </c>
      <c r="E526" s="25" t="s">
        <v>61</v>
      </c>
      <c r="F526" s="27">
        <v>64</v>
      </c>
      <c r="G526" s="27">
        <v>20.43</v>
      </c>
      <c r="H526" s="27">
        <f t="shared" si="32"/>
        <v>1307.52</v>
      </c>
      <c r="I526" s="28">
        <f t="shared" si="33"/>
        <v>3.1461332395064162E-3</v>
      </c>
      <c r="J526" s="28">
        <f t="shared" si="35"/>
        <v>99.747791746675588</v>
      </c>
      <c r="K526" s="25" t="str">
        <f t="shared" si="34"/>
        <v>C</v>
      </c>
    </row>
    <row r="527" spans="1:11" ht="16.5" x14ac:dyDescent="0.25">
      <c r="A527" s="25" t="s">
        <v>138</v>
      </c>
      <c r="B527" s="26" t="s">
        <v>139</v>
      </c>
      <c r="C527" s="25" t="s">
        <v>17</v>
      </c>
      <c r="D527" s="25" t="s">
        <v>3741</v>
      </c>
      <c r="E527" s="25" t="s">
        <v>72</v>
      </c>
      <c r="F527" s="27">
        <v>5</v>
      </c>
      <c r="G527" s="27">
        <v>253.57</v>
      </c>
      <c r="H527" s="27">
        <f t="shared" si="32"/>
        <v>1267.8499999999999</v>
      </c>
      <c r="I527" s="28">
        <f t="shared" si="33"/>
        <v>3.0506799343093865E-3</v>
      </c>
      <c r="J527" s="28">
        <f t="shared" si="35"/>
        <v>99.750842426609893</v>
      </c>
      <c r="K527" s="25" t="str">
        <f t="shared" si="34"/>
        <v>C</v>
      </c>
    </row>
    <row r="528" spans="1:11" x14ac:dyDescent="0.25">
      <c r="A528" s="25" t="s">
        <v>437</v>
      </c>
      <c r="B528" s="26" t="s">
        <v>438</v>
      </c>
      <c r="C528" s="25" t="s">
        <v>188</v>
      </c>
      <c r="D528" s="25" t="s">
        <v>3887</v>
      </c>
      <c r="E528" s="25" t="s">
        <v>286</v>
      </c>
      <c r="F528" s="27">
        <v>2</v>
      </c>
      <c r="G528" s="27">
        <v>632.86</v>
      </c>
      <c r="H528" s="27">
        <f t="shared" si="32"/>
        <v>1265.72</v>
      </c>
      <c r="I528" s="28">
        <f t="shared" si="33"/>
        <v>3.0455547631455435E-3</v>
      </c>
      <c r="J528" s="28">
        <f t="shared" si="35"/>
        <v>99.75388798137304</v>
      </c>
      <c r="K528" s="25" t="str">
        <f t="shared" si="34"/>
        <v>C</v>
      </c>
    </row>
    <row r="529" spans="1:11" ht="16.5" x14ac:dyDescent="0.25">
      <c r="A529" s="25" t="s">
        <v>2305</v>
      </c>
      <c r="B529" s="26" t="s">
        <v>2306</v>
      </c>
      <c r="C529" s="25" t="s">
        <v>17</v>
      </c>
      <c r="D529" s="25" t="s">
        <v>3741</v>
      </c>
      <c r="E529" s="25" t="s">
        <v>61</v>
      </c>
      <c r="F529" s="27">
        <v>51</v>
      </c>
      <c r="G529" s="27">
        <v>24.75</v>
      </c>
      <c r="H529" s="27">
        <f t="shared" si="32"/>
        <v>1262.25</v>
      </c>
      <c r="I529" s="28">
        <f t="shared" si="33"/>
        <v>3.0372053058974036E-3</v>
      </c>
      <c r="J529" s="28">
        <f t="shared" si="35"/>
        <v>99.756925186678941</v>
      </c>
      <c r="K529" s="25" t="str">
        <f t="shared" si="34"/>
        <v>C</v>
      </c>
    </row>
    <row r="530" spans="1:11" x14ac:dyDescent="0.25">
      <c r="A530" s="25" t="s">
        <v>2372</v>
      </c>
      <c r="B530" s="26" t="s">
        <v>2373</v>
      </c>
      <c r="C530" s="25" t="s">
        <v>17</v>
      </c>
      <c r="D530" s="25" t="s">
        <v>3741</v>
      </c>
      <c r="E530" s="25" t="s">
        <v>61</v>
      </c>
      <c r="F530" s="27">
        <v>6</v>
      </c>
      <c r="G530" s="27">
        <v>208.9</v>
      </c>
      <c r="H530" s="27">
        <f t="shared" si="32"/>
        <v>1253.4000000000001</v>
      </c>
      <c r="I530" s="28">
        <f t="shared" si="33"/>
        <v>3.015910580639181E-3</v>
      </c>
      <c r="J530" s="28">
        <f t="shared" si="35"/>
        <v>99.759941097259585</v>
      </c>
      <c r="K530" s="25" t="str">
        <f t="shared" si="34"/>
        <v>C</v>
      </c>
    </row>
    <row r="531" spans="1:11" x14ac:dyDescent="0.25">
      <c r="A531" s="25" t="s">
        <v>3033</v>
      </c>
      <c r="B531" s="26" t="s">
        <v>3034</v>
      </c>
      <c r="C531" s="25" t="s">
        <v>188</v>
      </c>
      <c r="D531" s="25" t="s">
        <v>3741</v>
      </c>
      <c r="E531" s="25" t="s">
        <v>465</v>
      </c>
      <c r="F531" s="27">
        <v>78.13</v>
      </c>
      <c r="G531" s="27">
        <v>15.77</v>
      </c>
      <c r="H531" s="27">
        <f t="shared" si="32"/>
        <v>1232.1099999999999</v>
      </c>
      <c r="I531" s="28">
        <f t="shared" si="33"/>
        <v>2.9646829308371953E-3</v>
      </c>
      <c r="J531" s="28">
        <f t="shared" si="35"/>
        <v>99.762905780190422</v>
      </c>
      <c r="K531" s="25" t="str">
        <f t="shared" si="34"/>
        <v>C</v>
      </c>
    </row>
    <row r="532" spans="1:11" ht="16.5" x14ac:dyDescent="0.25">
      <c r="A532" s="25" t="s">
        <v>70</v>
      </c>
      <c r="B532" s="26" t="s">
        <v>71</v>
      </c>
      <c r="C532" s="25" t="s">
        <v>17</v>
      </c>
      <c r="D532" s="25" t="s">
        <v>3741</v>
      </c>
      <c r="E532" s="25" t="s">
        <v>72</v>
      </c>
      <c r="F532" s="27">
        <v>1398.6</v>
      </c>
      <c r="G532" s="27">
        <v>0.88</v>
      </c>
      <c r="H532" s="27">
        <f t="shared" si="32"/>
        <v>1230.77</v>
      </c>
      <c r="I532" s="28">
        <f t="shared" si="33"/>
        <v>2.9614586447528997E-3</v>
      </c>
      <c r="J532" s="28">
        <f t="shared" si="35"/>
        <v>99.76586723883517</v>
      </c>
      <c r="K532" s="25" t="str">
        <f t="shared" si="34"/>
        <v>C</v>
      </c>
    </row>
    <row r="533" spans="1:11" ht="16.5" x14ac:dyDescent="0.25">
      <c r="A533" s="25" t="s">
        <v>3166</v>
      </c>
      <c r="B533" s="26" t="s">
        <v>3167</v>
      </c>
      <c r="C533" s="25" t="s">
        <v>8107</v>
      </c>
      <c r="D533" s="25" t="s">
        <v>3741</v>
      </c>
      <c r="E533" s="25" t="s">
        <v>178</v>
      </c>
      <c r="F533" s="27">
        <v>12</v>
      </c>
      <c r="G533" s="27">
        <v>99.7</v>
      </c>
      <c r="H533" s="27">
        <f t="shared" si="32"/>
        <v>1196.4000000000001</v>
      </c>
      <c r="I533" s="28">
        <f t="shared" si="33"/>
        <v>2.8787581128743548E-3</v>
      </c>
      <c r="J533" s="28">
        <f t="shared" si="35"/>
        <v>99.768745996948041</v>
      </c>
      <c r="K533" s="25" t="str">
        <f t="shared" si="34"/>
        <v>C</v>
      </c>
    </row>
    <row r="534" spans="1:11" ht="16.5" x14ac:dyDescent="0.25">
      <c r="A534" s="25" t="s">
        <v>1127</v>
      </c>
      <c r="B534" s="26" t="s">
        <v>1128</v>
      </c>
      <c r="C534" s="25" t="s">
        <v>17</v>
      </c>
      <c r="D534" s="25" t="s">
        <v>3741</v>
      </c>
      <c r="E534" s="25" t="s">
        <v>61</v>
      </c>
      <c r="F534" s="27">
        <v>175</v>
      </c>
      <c r="G534" s="27">
        <v>6.79</v>
      </c>
      <c r="H534" s="27">
        <f t="shared" si="32"/>
        <v>1188.25</v>
      </c>
      <c r="I534" s="28">
        <f t="shared" si="33"/>
        <v>2.8591477161676294E-3</v>
      </c>
      <c r="J534" s="28">
        <f t="shared" si="35"/>
        <v>99.771605144664207</v>
      </c>
      <c r="K534" s="25" t="str">
        <f t="shared" si="34"/>
        <v>C</v>
      </c>
    </row>
    <row r="535" spans="1:11" ht="16.5" x14ac:dyDescent="0.25">
      <c r="A535" s="25" t="s">
        <v>1871</v>
      </c>
      <c r="B535" s="26" t="s">
        <v>1872</v>
      </c>
      <c r="C535" s="25" t="s">
        <v>8107</v>
      </c>
      <c r="D535" s="25" t="s">
        <v>3741</v>
      </c>
      <c r="E535" s="25" t="s">
        <v>61</v>
      </c>
      <c r="F535" s="27">
        <v>3</v>
      </c>
      <c r="G535" s="27">
        <v>386.71</v>
      </c>
      <c r="H535" s="27">
        <f t="shared" si="32"/>
        <v>1160.1300000000001</v>
      </c>
      <c r="I535" s="28">
        <f t="shared" si="33"/>
        <v>2.7914858320703152E-3</v>
      </c>
      <c r="J535" s="28">
        <f t="shared" si="35"/>
        <v>99.774396630496284</v>
      </c>
      <c r="K535" s="25" t="str">
        <f t="shared" si="34"/>
        <v>C</v>
      </c>
    </row>
    <row r="536" spans="1:11" x14ac:dyDescent="0.25">
      <c r="A536" s="25" t="s">
        <v>2365</v>
      </c>
      <c r="B536" s="26" t="s">
        <v>2366</v>
      </c>
      <c r="C536" s="25" t="s">
        <v>17</v>
      </c>
      <c r="D536" s="25" t="s">
        <v>3741</v>
      </c>
      <c r="E536" s="25" t="s">
        <v>61</v>
      </c>
      <c r="F536" s="27">
        <v>6</v>
      </c>
      <c r="G536" s="27">
        <v>192.29</v>
      </c>
      <c r="H536" s="27">
        <f t="shared" si="32"/>
        <v>1153.74</v>
      </c>
      <c r="I536" s="28">
        <f t="shared" si="33"/>
        <v>2.7761103185787845E-3</v>
      </c>
      <c r="J536" s="28">
        <f t="shared" si="35"/>
        <v>99.777172740814862</v>
      </c>
      <c r="K536" s="25" t="str">
        <f t="shared" si="34"/>
        <v>C</v>
      </c>
    </row>
    <row r="537" spans="1:11" ht="16.5" x14ac:dyDescent="0.25">
      <c r="A537" s="25" t="s">
        <v>3370</v>
      </c>
      <c r="B537" s="26" t="s">
        <v>3371</v>
      </c>
      <c r="C537" s="25" t="s">
        <v>8107</v>
      </c>
      <c r="D537" s="25" t="s">
        <v>3741</v>
      </c>
      <c r="E537" s="25" t="s">
        <v>61</v>
      </c>
      <c r="F537" s="27">
        <v>1</v>
      </c>
      <c r="G537" s="27">
        <v>1115.5</v>
      </c>
      <c r="H537" s="27">
        <f t="shared" si="32"/>
        <v>1115.5</v>
      </c>
      <c r="I537" s="28">
        <f t="shared" si="33"/>
        <v>2.684097855994101E-3</v>
      </c>
      <c r="J537" s="28">
        <f t="shared" si="35"/>
        <v>99.779856838670852</v>
      </c>
      <c r="K537" s="25" t="str">
        <f t="shared" si="34"/>
        <v>C</v>
      </c>
    </row>
    <row r="538" spans="1:11" x14ac:dyDescent="0.25">
      <c r="A538" s="25" t="s">
        <v>1622</v>
      </c>
      <c r="B538" s="26" t="s">
        <v>1623</v>
      </c>
      <c r="C538" s="25" t="s">
        <v>188</v>
      </c>
      <c r="D538" s="25" t="s">
        <v>3741</v>
      </c>
      <c r="E538" s="25" t="s">
        <v>193</v>
      </c>
      <c r="F538" s="27">
        <v>2.88</v>
      </c>
      <c r="G538" s="27">
        <v>384.73</v>
      </c>
      <c r="H538" s="27">
        <f t="shared" si="32"/>
        <v>1108.02</v>
      </c>
      <c r="I538" s="28">
        <f t="shared" si="33"/>
        <v>2.6660996023295234E-3</v>
      </c>
      <c r="J538" s="28">
        <f t="shared" si="35"/>
        <v>99.782522938273175</v>
      </c>
      <c r="K538" s="25" t="str">
        <f t="shared" si="34"/>
        <v>C</v>
      </c>
    </row>
    <row r="539" spans="1:11" x14ac:dyDescent="0.25">
      <c r="A539" s="25" t="s">
        <v>2046</v>
      </c>
      <c r="B539" s="26" t="s">
        <v>2047</v>
      </c>
      <c r="C539" s="25" t="s">
        <v>17</v>
      </c>
      <c r="D539" s="25" t="s">
        <v>3741</v>
      </c>
      <c r="E539" s="25" t="s">
        <v>61</v>
      </c>
      <c r="F539" s="27">
        <v>18</v>
      </c>
      <c r="G539" s="27">
        <v>61.45</v>
      </c>
      <c r="H539" s="27">
        <f t="shared" si="32"/>
        <v>1106.0999999999999</v>
      </c>
      <c r="I539" s="28">
        <f t="shared" si="33"/>
        <v>2.6614797297311297E-3</v>
      </c>
      <c r="J539" s="28">
        <f t="shared" si="35"/>
        <v>99.785184418002899</v>
      </c>
      <c r="K539" s="25" t="str">
        <f t="shared" si="34"/>
        <v>C</v>
      </c>
    </row>
    <row r="540" spans="1:11" x14ac:dyDescent="0.25">
      <c r="A540" s="25" t="s">
        <v>104</v>
      </c>
      <c r="B540" s="26" t="s">
        <v>105</v>
      </c>
      <c r="C540" s="25" t="s">
        <v>17</v>
      </c>
      <c r="D540" s="25" t="s">
        <v>3741</v>
      </c>
      <c r="E540" s="25" t="s">
        <v>61</v>
      </c>
      <c r="F540" s="27">
        <v>2</v>
      </c>
      <c r="G540" s="27">
        <v>544.69000000000005</v>
      </c>
      <c r="H540" s="27">
        <f t="shared" si="32"/>
        <v>1089.3800000000001</v>
      </c>
      <c r="I540" s="28">
        <f t="shared" si="33"/>
        <v>2.6212483391867812E-3</v>
      </c>
      <c r="J540" s="28">
        <f t="shared" si="35"/>
        <v>99.787805666342081</v>
      </c>
      <c r="K540" s="25" t="str">
        <f t="shared" si="34"/>
        <v>C</v>
      </c>
    </row>
    <row r="541" spans="1:11" ht="24.75" x14ac:dyDescent="0.25">
      <c r="A541" s="25" t="s">
        <v>2596</v>
      </c>
      <c r="B541" s="26" t="s">
        <v>2597</v>
      </c>
      <c r="C541" s="25" t="s">
        <v>8107</v>
      </c>
      <c r="D541" s="25" t="s">
        <v>3741</v>
      </c>
      <c r="E541" s="25" t="s">
        <v>61</v>
      </c>
      <c r="F541" s="27">
        <v>44</v>
      </c>
      <c r="G541" s="27">
        <v>24.68</v>
      </c>
      <c r="H541" s="27">
        <f t="shared" si="32"/>
        <v>1085.92</v>
      </c>
      <c r="I541" s="28">
        <f t="shared" si="33"/>
        <v>2.6129229437750912E-3</v>
      </c>
      <c r="J541" s="28">
        <f t="shared" si="35"/>
        <v>99.790418589285849</v>
      </c>
      <c r="K541" s="25" t="str">
        <f t="shared" si="34"/>
        <v>C</v>
      </c>
    </row>
    <row r="542" spans="1:11" ht="16.5" x14ac:dyDescent="0.25">
      <c r="A542" s="25" t="s">
        <v>457</v>
      </c>
      <c r="B542" s="26" t="s">
        <v>458</v>
      </c>
      <c r="C542" s="25" t="s">
        <v>17</v>
      </c>
      <c r="D542" s="25" t="s">
        <v>3741</v>
      </c>
      <c r="E542" s="25" t="s">
        <v>178</v>
      </c>
      <c r="F542" s="27">
        <v>24.79</v>
      </c>
      <c r="G542" s="27">
        <v>43.53</v>
      </c>
      <c r="H542" s="27">
        <f t="shared" si="32"/>
        <v>1079.1099999999999</v>
      </c>
      <c r="I542" s="28">
        <f t="shared" si="33"/>
        <v>2.5965368331526614E-3</v>
      </c>
      <c r="J542" s="28">
        <f t="shared" si="35"/>
        <v>99.793015126119002</v>
      </c>
      <c r="K542" s="25" t="str">
        <f t="shared" si="34"/>
        <v>C</v>
      </c>
    </row>
    <row r="543" spans="1:11" ht="16.5" x14ac:dyDescent="0.25">
      <c r="A543" s="25" t="s">
        <v>2572</v>
      </c>
      <c r="B543" s="26" t="s">
        <v>2573</v>
      </c>
      <c r="C543" s="25" t="s">
        <v>8107</v>
      </c>
      <c r="D543" s="25" t="s">
        <v>3741</v>
      </c>
      <c r="E543" s="25" t="s">
        <v>61</v>
      </c>
      <c r="F543" s="27">
        <v>1</v>
      </c>
      <c r="G543" s="27">
        <v>1072.68</v>
      </c>
      <c r="H543" s="27">
        <f t="shared" si="32"/>
        <v>1072.68</v>
      </c>
      <c r="I543" s="28">
        <f t="shared" si="33"/>
        <v>2.5810650723153317E-3</v>
      </c>
      <c r="J543" s="28">
        <f t="shared" si="35"/>
        <v>99.795596191191322</v>
      </c>
      <c r="K543" s="25" t="str">
        <f t="shared" si="34"/>
        <v>C</v>
      </c>
    </row>
    <row r="544" spans="1:11" ht="16.5" x14ac:dyDescent="0.25">
      <c r="A544" s="25" t="s">
        <v>2076</v>
      </c>
      <c r="B544" s="26" t="s">
        <v>2077</v>
      </c>
      <c r="C544" s="25" t="s">
        <v>8107</v>
      </c>
      <c r="D544" s="25" t="s">
        <v>3741</v>
      </c>
      <c r="E544" s="25" t="s">
        <v>286</v>
      </c>
      <c r="F544" s="27">
        <v>4</v>
      </c>
      <c r="G544" s="27">
        <v>265.89999999999998</v>
      </c>
      <c r="H544" s="27">
        <f t="shared" si="32"/>
        <v>1063.5999999999999</v>
      </c>
      <c r="I544" s="28">
        <f t="shared" si="33"/>
        <v>2.5592169248187589E-3</v>
      </c>
      <c r="J544" s="28">
        <f t="shared" si="35"/>
        <v>99.798155408116145</v>
      </c>
      <c r="K544" s="25" t="str">
        <f t="shared" si="34"/>
        <v>C</v>
      </c>
    </row>
    <row r="545" spans="1:11" ht="16.5" x14ac:dyDescent="0.25">
      <c r="A545" s="25" t="s">
        <v>343</v>
      </c>
      <c r="B545" s="26" t="s">
        <v>344</v>
      </c>
      <c r="C545" s="25" t="s">
        <v>17</v>
      </c>
      <c r="D545" s="25" t="s">
        <v>3741</v>
      </c>
      <c r="E545" s="25" t="s">
        <v>61</v>
      </c>
      <c r="F545" s="27">
        <v>2</v>
      </c>
      <c r="G545" s="27">
        <v>530.83000000000004</v>
      </c>
      <c r="H545" s="27">
        <f t="shared" si="32"/>
        <v>1061.6600000000001</v>
      </c>
      <c r="I545" s="28">
        <f t="shared" si="33"/>
        <v>2.5545489285474653E-3</v>
      </c>
      <c r="J545" s="28">
        <f t="shared" si="35"/>
        <v>99.800709957044688</v>
      </c>
      <c r="K545" s="25" t="str">
        <f t="shared" si="34"/>
        <v>C</v>
      </c>
    </row>
    <row r="546" spans="1:11" ht="16.5" x14ac:dyDescent="0.25">
      <c r="A546" s="25" t="s">
        <v>1112</v>
      </c>
      <c r="B546" s="26" t="s">
        <v>1113</v>
      </c>
      <c r="C546" s="25" t="s">
        <v>17</v>
      </c>
      <c r="D546" s="25" t="s">
        <v>3741</v>
      </c>
      <c r="E546" s="25" t="s">
        <v>61</v>
      </c>
      <c r="F546" s="27">
        <v>89</v>
      </c>
      <c r="G546" s="27">
        <v>11.79</v>
      </c>
      <c r="H546" s="27">
        <f t="shared" si="32"/>
        <v>1049.31</v>
      </c>
      <c r="I546" s="28">
        <f t="shared" si="33"/>
        <v>2.5248325605317524E-3</v>
      </c>
      <c r="J546" s="28">
        <f t="shared" si="35"/>
        <v>99.803234789605213</v>
      </c>
      <c r="K546" s="25" t="str">
        <f t="shared" si="34"/>
        <v>C</v>
      </c>
    </row>
    <row r="547" spans="1:11" ht="16.5" x14ac:dyDescent="0.25">
      <c r="A547" s="25" t="s">
        <v>221</v>
      </c>
      <c r="B547" s="26" t="s">
        <v>222</v>
      </c>
      <c r="C547" s="25" t="s">
        <v>17</v>
      </c>
      <c r="D547" s="25" t="s">
        <v>3741</v>
      </c>
      <c r="E547" s="25" t="s">
        <v>178</v>
      </c>
      <c r="F547" s="27">
        <v>35</v>
      </c>
      <c r="G547" s="27">
        <v>29.87</v>
      </c>
      <c r="H547" s="27">
        <f t="shared" si="32"/>
        <v>1045.45</v>
      </c>
      <c r="I547" s="28">
        <f t="shared" si="33"/>
        <v>2.5155446916620646E-3</v>
      </c>
      <c r="J547" s="28">
        <f t="shared" si="35"/>
        <v>99.805750334296874</v>
      </c>
      <c r="K547" s="25" t="str">
        <f t="shared" si="34"/>
        <v>C</v>
      </c>
    </row>
    <row r="548" spans="1:11" ht="16.5" x14ac:dyDescent="0.25">
      <c r="A548" s="25" t="s">
        <v>3624</v>
      </c>
      <c r="B548" s="26" t="s">
        <v>3625</v>
      </c>
      <c r="C548" s="25" t="s">
        <v>17</v>
      </c>
      <c r="D548" s="25" t="s">
        <v>3741</v>
      </c>
      <c r="E548" s="25" t="s">
        <v>61</v>
      </c>
      <c r="F548" s="27">
        <v>1</v>
      </c>
      <c r="G548" s="27">
        <v>1040.32</v>
      </c>
      <c r="H548" s="27">
        <f t="shared" si="32"/>
        <v>1040.32</v>
      </c>
      <c r="I548" s="28">
        <f t="shared" si="33"/>
        <v>2.5032009695632297E-3</v>
      </c>
      <c r="J548" s="28">
        <f t="shared" si="35"/>
        <v>99.808253535266431</v>
      </c>
      <c r="K548" s="25" t="str">
        <f t="shared" si="34"/>
        <v>C</v>
      </c>
    </row>
    <row r="549" spans="1:11" ht="16.5" x14ac:dyDescent="0.25">
      <c r="A549" s="25" t="s">
        <v>2079</v>
      </c>
      <c r="B549" s="26" t="s">
        <v>2080</v>
      </c>
      <c r="C549" s="25" t="s">
        <v>8107</v>
      </c>
      <c r="D549" s="25" t="s">
        <v>3741</v>
      </c>
      <c r="E549" s="25" t="s">
        <v>286</v>
      </c>
      <c r="F549" s="27">
        <v>17</v>
      </c>
      <c r="G549" s="27">
        <v>61.11</v>
      </c>
      <c r="H549" s="27">
        <f t="shared" si="32"/>
        <v>1038.8699999999999</v>
      </c>
      <c r="I549" s="28">
        <f t="shared" si="33"/>
        <v>2.4997120032779841E-3</v>
      </c>
      <c r="J549" s="28">
        <f t="shared" si="35"/>
        <v>99.810753247269716</v>
      </c>
      <c r="K549" s="25" t="str">
        <f t="shared" si="34"/>
        <v>C</v>
      </c>
    </row>
    <row r="550" spans="1:11" ht="16.5" x14ac:dyDescent="0.25">
      <c r="A550" s="25" t="s">
        <v>3303</v>
      </c>
      <c r="B550" s="26" t="s">
        <v>3304</v>
      </c>
      <c r="C550" s="25" t="s">
        <v>8107</v>
      </c>
      <c r="D550" s="25" t="s">
        <v>3741</v>
      </c>
      <c r="E550" s="25" t="s">
        <v>286</v>
      </c>
      <c r="F550" s="27">
        <v>3</v>
      </c>
      <c r="G550" s="27">
        <v>330.01</v>
      </c>
      <c r="H550" s="27">
        <f t="shared" si="32"/>
        <v>990.03</v>
      </c>
      <c r="I550" s="28">
        <f t="shared" si="33"/>
        <v>2.3821939940563332E-3</v>
      </c>
      <c r="J550" s="28">
        <f t="shared" si="35"/>
        <v>99.813135441263768</v>
      </c>
      <c r="K550" s="25" t="str">
        <f t="shared" si="34"/>
        <v>C</v>
      </c>
    </row>
    <row r="551" spans="1:11" ht="24.75" x14ac:dyDescent="0.25">
      <c r="A551" s="25" t="s">
        <v>2599</v>
      </c>
      <c r="B551" s="26" t="s">
        <v>2600</v>
      </c>
      <c r="C551" s="25" t="s">
        <v>8107</v>
      </c>
      <c r="D551" s="25" t="s">
        <v>3741</v>
      </c>
      <c r="E551" s="25" t="s">
        <v>61</v>
      </c>
      <c r="F551" s="27">
        <v>40</v>
      </c>
      <c r="G551" s="27">
        <v>24.68</v>
      </c>
      <c r="H551" s="27">
        <f t="shared" si="32"/>
        <v>987.2</v>
      </c>
      <c r="I551" s="28">
        <f t="shared" si="33"/>
        <v>2.3753844943409921E-3</v>
      </c>
      <c r="J551" s="28">
        <f t="shared" si="35"/>
        <v>99.815510825758111</v>
      </c>
      <c r="K551" s="25" t="str">
        <f t="shared" si="34"/>
        <v>C</v>
      </c>
    </row>
    <row r="552" spans="1:11" x14ac:dyDescent="0.25">
      <c r="A552" s="25" t="s">
        <v>2058</v>
      </c>
      <c r="B552" s="26" t="s">
        <v>2059</v>
      </c>
      <c r="C552" s="25" t="s">
        <v>188</v>
      </c>
      <c r="D552" s="25" t="s">
        <v>3741</v>
      </c>
      <c r="E552" s="25" t="s">
        <v>286</v>
      </c>
      <c r="F552" s="27">
        <v>28</v>
      </c>
      <c r="G552" s="27">
        <v>35.14</v>
      </c>
      <c r="H552" s="27">
        <f t="shared" si="32"/>
        <v>983.92</v>
      </c>
      <c r="I552" s="28">
        <f t="shared" si="33"/>
        <v>2.3674922119854016E-3</v>
      </c>
      <c r="J552" s="28">
        <f t="shared" si="35"/>
        <v>99.817878317970099</v>
      </c>
      <c r="K552" s="25" t="str">
        <f t="shared" si="34"/>
        <v>C</v>
      </c>
    </row>
    <row r="553" spans="1:11" x14ac:dyDescent="0.25">
      <c r="A553" s="25" t="s">
        <v>2995</v>
      </c>
      <c r="B553" s="26" t="s">
        <v>2996</v>
      </c>
      <c r="C553" s="25" t="s">
        <v>188</v>
      </c>
      <c r="D553" s="25" t="s">
        <v>3741</v>
      </c>
      <c r="E553" s="25" t="s">
        <v>286</v>
      </c>
      <c r="F553" s="27">
        <v>1</v>
      </c>
      <c r="G553" s="27">
        <v>979.22</v>
      </c>
      <c r="H553" s="27">
        <f t="shared" si="32"/>
        <v>979.22</v>
      </c>
      <c r="I553" s="28">
        <f t="shared" si="33"/>
        <v>2.3561831488539161E-3</v>
      </c>
      <c r="J553" s="28">
        <f t="shared" si="35"/>
        <v>99.820234501118946</v>
      </c>
      <c r="K553" s="25" t="str">
        <f t="shared" si="34"/>
        <v>C</v>
      </c>
    </row>
    <row r="554" spans="1:11" ht="16.5" x14ac:dyDescent="0.25">
      <c r="A554" s="25" t="s">
        <v>2679</v>
      </c>
      <c r="B554" s="26" t="s">
        <v>2680</v>
      </c>
      <c r="C554" s="25" t="s">
        <v>17</v>
      </c>
      <c r="D554" s="25" t="s">
        <v>3741</v>
      </c>
      <c r="E554" s="25" t="s">
        <v>61</v>
      </c>
      <c r="F554" s="27">
        <v>2</v>
      </c>
      <c r="G554" s="27">
        <v>485.51</v>
      </c>
      <c r="H554" s="27">
        <f t="shared" si="32"/>
        <v>971.02</v>
      </c>
      <c r="I554" s="28">
        <f t="shared" si="33"/>
        <v>2.3364524429649409E-3</v>
      </c>
      <c r="J554" s="28">
        <f t="shared" si="35"/>
        <v>99.822570953561907</v>
      </c>
      <c r="K554" s="25" t="str">
        <f t="shared" si="34"/>
        <v>C</v>
      </c>
    </row>
    <row r="555" spans="1:11" ht="16.5" x14ac:dyDescent="0.25">
      <c r="A555" s="25" t="s">
        <v>3212</v>
      </c>
      <c r="B555" s="26" t="s">
        <v>3213</v>
      </c>
      <c r="C555" s="25" t="s">
        <v>17</v>
      </c>
      <c r="D555" s="25" t="s">
        <v>3741</v>
      </c>
      <c r="E555" s="25" t="s">
        <v>61</v>
      </c>
      <c r="F555" s="27">
        <v>1</v>
      </c>
      <c r="G555" s="27">
        <v>954.48</v>
      </c>
      <c r="H555" s="27">
        <f t="shared" si="32"/>
        <v>954.48</v>
      </c>
      <c r="I555" s="28">
        <f t="shared" si="33"/>
        <v>2.2966541654766918E-3</v>
      </c>
      <c r="J555" s="28">
        <f t="shared" si="35"/>
        <v>99.824867607727384</v>
      </c>
      <c r="K555" s="25" t="str">
        <f t="shared" si="34"/>
        <v>C</v>
      </c>
    </row>
    <row r="556" spans="1:11" ht="16.5" x14ac:dyDescent="0.25">
      <c r="A556" s="25" t="s">
        <v>676</v>
      </c>
      <c r="B556" s="26" t="s">
        <v>677</v>
      </c>
      <c r="C556" s="25" t="s">
        <v>17</v>
      </c>
      <c r="D556" s="25" t="s">
        <v>3741</v>
      </c>
      <c r="E556" s="25" t="s">
        <v>178</v>
      </c>
      <c r="F556" s="27">
        <v>77.23</v>
      </c>
      <c r="G556" s="27">
        <v>12.18</v>
      </c>
      <c r="H556" s="27">
        <f t="shared" si="32"/>
        <v>940.66</v>
      </c>
      <c r="I556" s="28">
        <f t="shared" si="33"/>
        <v>2.2634007075028337E-3</v>
      </c>
      <c r="J556" s="28">
        <f t="shared" si="35"/>
        <v>99.82713100843489</v>
      </c>
      <c r="K556" s="25" t="str">
        <f t="shared" si="34"/>
        <v>C</v>
      </c>
    </row>
    <row r="557" spans="1:11" x14ac:dyDescent="0.25">
      <c r="A557" s="25" t="s">
        <v>1005</v>
      </c>
      <c r="B557" s="26" t="s">
        <v>1006</v>
      </c>
      <c r="C557" s="25" t="s">
        <v>188</v>
      </c>
      <c r="D557" s="25" t="s">
        <v>3741</v>
      </c>
      <c r="E557" s="25" t="s">
        <v>286</v>
      </c>
      <c r="F557" s="27">
        <v>1</v>
      </c>
      <c r="G557" s="27">
        <v>940.41</v>
      </c>
      <c r="H557" s="27">
        <f t="shared" si="32"/>
        <v>940.41</v>
      </c>
      <c r="I557" s="28">
        <f t="shared" si="33"/>
        <v>2.2627991615915841E-3</v>
      </c>
      <c r="J557" s="28">
        <f t="shared" si="35"/>
        <v>99.829393807596475</v>
      </c>
      <c r="K557" s="25" t="str">
        <f t="shared" si="34"/>
        <v>C</v>
      </c>
    </row>
    <row r="558" spans="1:11" ht="16.5" x14ac:dyDescent="0.25">
      <c r="A558" s="25" t="s">
        <v>1240</v>
      </c>
      <c r="B558" s="26" t="s">
        <v>1241</v>
      </c>
      <c r="C558" s="25" t="s">
        <v>8107</v>
      </c>
      <c r="D558" s="25" t="s">
        <v>3741</v>
      </c>
      <c r="E558" s="25" t="s">
        <v>61</v>
      </c>
      <c r="F558" s="27">
        <v>23</v>
      </c>
      <c r="G558" s="27">
        <v>40.770000000000003</v>
      </c>
      <c r="H558" s="27">
        <f t="shared" si="32"/>
        <v>937.71</v>
      </c>
      <c r="I558" s="28">
        <f t="shared" si="33"/>
        <v>2.256302465750093E-3</v>
      </c>
      <c r="J558" s="28">
        <f t="shared" si="35"/>
        <v>99.831650110062228</v>
      </c>
      <c r="K558" s="25" t="str">
        <f t="shared" si="34"/>
        <v>C</v>
      </c>
    </row>
    <row r="559" spans="1:11" x14ac:dyDescent="0.25">
      <c r="A559" s="25" t="s">
        <v>1832</v>
      </c>
      <c r="B559" s="26" t="s">
        <v>1833</v>
      </c>
      <c r="C559" s="25" t="s">
        <v>17</v>
      </c>
      <c r="D559" s="25" t="s">
        <v>3741</v>
      </c>
      <c r="E559" s="25" t="s">
        <v>61</v>
      </c>
      <c r="F559" s="27">
        <v>7</v>
      </c>
      <c r="G559" s="27">
        <v>133.61000000000001</v>
      </c>
      <c r="H559" s="27">
        <f t="shared" si="32"/>
        <v>935.27</v>
      </c>
      <c r="I559" s="28">
        <f t="shared" si="33"/>
        <v>2.2504313776563001E-3</v>
      </c>
      <c r="J559" s="28">
        <f t="shared" si="35"/>
        <v>99.833900541439888</v>
      </c>
      <c r="K559" s="25" t="str">
        <f t="shared" si="34"/>
        <v>C</v>
      </c>
    </row>
    <row r="560" spans="1:11" x14ac:dyDescent="0.25">
      <c r="A560" s="25" t="s">
        <v>3628</v>
      </c>
      <c r="B560" s="26" t="s">
        <v>3629</v>
      </c>
      <c r="C560" s="25" t="s">
        <v>17</v>
      </c>
      <c r="D560" s="25" t="s">
        <v>3741</v>
      </c>
      <c r="E560" s="25" t="s">
        <v>61</v>
      </c>
      <c r="F560" s="27">
        <v>7</v>
      </c>
      <c r="G560" s="27">
        <v>133.34</v>
      </c>
      <c r="H560" s="27">
        <f t="shared" si="32"/>
        <v>933.38</v>
      </c>
      <c r="I560" s="28">
        <f t="shared" si="33"/>
        <v>2.2458836905672559E-3</v>
      </c>
      <c r="J560" s="28">
        <f t="shared" si="35"/>
        <v>99.836146425130451</v>
      </c>
      <c r="K560" s="25" t="str">
        <f t="shared" si="34"/>
        <v>C</v>
      </c>
    </row>
    <row r="561" spans="1:11" ht="16.5" x14ac:dyDescent="0.25">
      <c r="A561" s="25" t="s">
        <v>2403</v>
      </c>
      <c r="B561" s="26" t="s">
        <v>2404</v>
      </c>
      <c r="C561" s="25" t="s">
        <v>17</v>
      </c>
      <c r="D561" s="25" t="s">
        <v>3741</v>
      </c>
      <c r="E561" s="25" t="s">
        <v>61</v>
      </c>
      <c r="F561" s="27">
        <v>68</v>
      </c>
      <c r="G561" s="27">
        <v>13.72</v>
      </c>
      <c r="H561" s="27">
        <f t="shared" si="32"/>
        <v>932.96</v>
      </c>
      <c r="I561" s="28">
        <f t="shared" si="33"/>
        <v>2.2448730934363573E-3</v>
      </c>
      <c r="J561" s="28">
        <f t="shared" si="35"/>
        <v>99.838391298223883</v>
      </c>
      <c r="K561" s="25" t="str">
        <f t="shared" si="34"/>
        <v>C</v>
      </c>
    </row>
    <row r="562" spans="1:11" x14ac:dyDescent="0.25">
      <c r="A562" s="25" t="s">
        <v>2694</v>
      </c>
      <c r="B562" s="26" t="s">
        <v>2695</v>
      </c>
      <c r="C562" s="25" t="s">
        <v>17</v>
      </c>
      <c r="D562" s="25" t="s">
        <v>3741</v>
      </c>
      <c r="E562" s="25" t="s">
        <v>61</v>
      </c>
      <c r="F562" s="27">
        <v>2</v>
      </c>
      <c r="G562" s="27">
        <v>462.2</v>
      </c>
      <c r="H562" s="27">
        <f t="shared" si="32"/>
        <v>924.4</v>
      </c>
      <c r="I562" s="28">
        <f t="shared" si="33"/>
        <v>2.2242761614351832E-3</v>
      </c>
      <c r="J562" s="28">
        <f t="shared" si="35"/>
        <v>99.840615574385325</v>
      </c>
      <c r="K562" s="25" t="str">
        <f t="shared" si="34"/>
        <v>C</v>
      </c>
    </row>
    <row r="563" spans="1:11" x14ac:dyDescent="0.25">
      <c r="A563" s="25" t="s">
        <v>3685</v>
      </c>
      <c r="B563" s="26" t="s">
        <v>3686</v>
      </c>
      <c r="C563" s="25" t="s">
        <v>17</v>
      </c>
      <c r="D563" s="25" t="s">
        <v>3741</v>
      </c>
      <c r="E563" s="25" t="s">
        <v>72</v>
      </c>
      <c r="F563" s="27">
        <v>37.78</v>
      </c>
      <c r="G563" s="27">
        <v>23.75</v>
      </c>
      <c r="H563" s="27">
        <f t="shared" si="32"/>
        <v>897.28</v>
      </c>
      <c r="I563" s="28">
        <f t="shared" si="33"/>
        <v>2.1590204609828658E-3</v>
      </c>
      <c r="J563" s="28">
        <f t="shared" si="35"/>
        <v>99.842774594846304</v>
      </c>
      <c r="K563" s="25" t="str">
        <f t="shared" si="34"/>
        <v>C</v>
      </c>
    </row>
    <row r="564" spans="1:11" ht="16.5" x14ac:dyDescent="0.25">
      <c r="A564" s="25" t="s">
        <v>1225</v>
      </c>
      <c r="B564" s="26" t="s">
        <v>1226</v>
      </c>
      <c r="C564" s="25" t="s">
        <v>17</v>
      </c>
      <c r="D564" s="25" t="s">
        <v>3741</v>
      </c>
      <c r="E564" s="25" t="s">
        <v>72</v>
      </c>
      <c r="F564" s="27">
        <v>16.53</v>
      </c>
      <c r="G564" s="27">
        <v>53.85</v>
      </c>
      <c r="H564" s="27">
        <f t="shared" si="32"/>
        <v>890.14</v>
      </c>
      <c r="I564" s="28">
        <f t="shared" si="33"/>
        <v>2.141840309757588E-3</v>
      </c>
      <c r="J564" s="28">
        <f t="shared" si="35"/>
        <v>99.844916435156065</v>
      </c>
      <c r="K564" s="25" t="str">
        <f t="shared" si="34"/>
        <v>C</v>
      </c>
    </row>
    <row r="565" spans="1:11" ht="16.5" x14ac:dyDescent="0.25">
      <c r="A565" s="25" t="s">
        <v>2673</v>
      </c>
      <c r="B565" s="26" t="s">
        <v>2674</v>
      </c>
      <c r="C565" s="25" t="s">
        <v>17</v>
      </c>
      <c r="D565" s="25" t="s">
        <v>3741</v>
      </c>
      <c r="E565" s="25" t="s">
        <v>61</v>
      </c>
      <c r="F565" s="27">
        <v>2</v>
      </c>
      <c r="G565" s="27">
        <v>441.01</v>
      </c>
      <c r="H565" s="27">
        <f t="shared" si="32"/>
        <v>882.02</v>
      </c>
      <c r="I565" s="28">
        <f t="shared" si="33"/>
        <v>2.1223020985602125E-3</v>
      </c>
      <c r="J565" s="28">
        <f t="shared" si="35"/>
        <v>99.847038737254621</v>
      </c>
      <c r="K565" s="25" t="str">
        <f t="shared" si="34"/>
        <v>C</v>
      </c>
    </row>
    <row r="566" spans="1:11" ht="16.5" x14ac:dyDescent="0.25">
      <c r="A566" s="25" t="s">
        <v>245</v>
      </c>
      <c r="B566" s="26" t="s">
        <v>246</v>
      </c>
      <c r="C566" s="25" t="s">
        <v>17</v>
      </c>
      <c r="D566" s="25" t="s">
        <v>3741</v>
      </c>
      <c r="E566" s="25" t="s">
        <v>61</v>
      </c>
      <c r="F566" s="27">
        <v>92</v>
      </c>
      <c r="G566" s="27">
        <v>9.27</v>
      </c>
      <c r="H566" s="27">
        <f t="shared" si="32"/>
        <v>852.84</v>
      </c>
      <c r="I566" s="28">
        <f t="shared" si="33"/>
        <v>2.0520896597992014E-3</v>
      </c>
      <c r="J566" s="28">
        <f t="shared" si="35"/>
        <v>99.84909082691442</v>
      </c>
      <c r="K566" s="25" t="str">
        <f t="shared" si="34"/>
        <v>C</v>
      </c>
    </row>
    <row r="567" spans="1:11" x14ac:dyDescent="0.25">
      <c r="A567" s="25" t="s">
        <v>2688</v>
      </c>
      <c r="B567" s="26" t="s">
        <v>2689</v>
      </c>
      <c r="C567" s="25" t="s">
        <v>188</v>
      </c>
      <c r="D567" s="25" t="s">
        <v>3741</v>
      </c>
      <c r="E567" s="25" t="s">
        <v>286</v>
      </c>
      <c r="F567" s="27">
        <v>3</v>
      </c>
      <c r="G567" s="27">
        <v>276.51</v>
      </c>
      <c r="H567" s="27">
        <f t="shared" si="32"/>
        <v>829.53</v>
      </c>
      <c r="I567" s="28">
        <f t="shared" si="33"/>
        <v>1.9960015190343223E-3</v>
      </c>
      <c r="J567" s="28">
        <f t="shared" si="35"/>
        <v>99.851086828433452</v>
      </c>
      <c r="K567" s="25" t="str">
        <f t="shared" si="34"/>
        <v>C</v>
      </c>
    </row>
    <row r="568" spans="1:11" ht="16.5" x14ac:dyDescent="0.25">
      <c r="A568" s="25" t="s">
        <v>367</v>
      </c>
      <c r="B568" s="26" t="s">
        <v>368</v>
      </c>
      <c r="C568" s="25" t="s">
        <v>17</v>
      </c>
      <c r="D568" s="25" t="s">
        <v>3741</v>
      </c>
      <c r="E568" s="25" t="s">
        <v>178</v>
      </c>
      <c r="F568" s="27">
        <v>8.9</v>
      </c>
      <c r="G568" s="27">
        <v>92.21</v>
      </c>
      <c r="H568" s="27">
        <f t="shared" si="32"/>
        <v>820.67</v>
      </c>
      <c r="I568" s="28">
        <f t="shared" si="33"/>
        <v>1.9746827319396493E-3</v>
      </c>
      <c r="J568" s="28">
        <f t="shared" si="35"/>
        <v>99.853061511165393</v>
      </c>
      <c r="K568" s="25" t="str">
        <f t="shared" si="34"/>
        <v>C</v>
      </c>
    </row>
    <row r="569" spans="1:11" x14ac:dyDescent="0.25">
      <c r="A569" s="25" t="s">
        <v>2055</v>
      </c>
      <c r="B569" s="26" t="s">
        <v>2056</v>
      </c>
      <c r="C569" s="25" t="s">
        <v>8107</v>
      </c>
      <c r="D569" s="25" t="s">
        <v>3741</v>
      </c>
      <c r="E569" s="25" t="s">
        <v>61</v>
      </c>
      <c r="F569" s="27">
        <v>32</v>
      </c>
      <c r="G569" s="27">
        <v>25.49</v>
      </c>
      <c r="H569" s="27">
        <f t="shared" si="32"/>
        <v>815.68</v>
      </c>
      <c r="I569" s="28">
        <f t="shared" si="33"/>
        <v>1.9626758755511143E-3</v>
      </c>
      <c r="J569" s="28">
        <f t="shared" si="35"/>
        <v>99.855024187040939</v>
      </c>
      <c r="K569" s="25" t="str">
        <f t="shared" si="34"/>
        <v>C</v>
      </c>
    </row>
    <row r="570" spans="1:11" ht="24.75" x14ac:dyDescent="0.25">
      <c r="A570" s="25" t="s">
        <v>1571</v>
      </c>
      <c r="B570" s="26" t="s">
        <v>1572</v>
      </c>
      <c r="C570" s="25" t="s">
        <v>17</v>
      </c>
      <c r="D570" s="25" t="s">
        <v>3741</v>
      </c>
      <c r="E570" s="25" t="s">
        <v>72</v>
      </c>
      <c r="F570" s="27">
        <v>4.32</v>
      </c>
      <c r="G570" s="27">
        <v>183.17</v>
      </c>
      <c r="H570" s="27">
        <f t="shared" si="32"/>
        <v>791.29</v>
      </c>
      <c r="I570" s="28">
        <f t="shared" si="33"/>
        <v>1.9039890564496386E-3</v>
      </c>
      <c r="J570" s="28">
        <f t="shared" si="35"/>
        <v>99.856928176097384</v>
      </c>
      <c r="K570" s="25" t="str">
        <f t="shared" si="34"/>
        <v>C</v>
      </c>
    </row>
    <row r="571" spans="1:11" ht="16.5" x14ac:dyDescent="0.25">
      <c r="A571" s="25" t="s">
        <v>606</v>
      </c>
      <c r="B571" s="26" t="s">
        <v>613</v>
      </c>
      <c r="C571" s="25" t="s">
        <v>17</v>
      </c>
      <c r="D571" s="25" t="s">
        <v>3741</v>
      </c>
      <c r="E571" s="25" t="s">
        <v>61</v>
      </c>
      <c r="F571" s="27">
        <v>6</v>
      </c>
      <c r="G571" s="27">
        <v>128.46</v>
      </c>
      <c r="H571" s="27">
        <f t="shared" si="32"/>
        <v>770.76</v>
      </c>
      <c r="I571" s="28">
        <f t="shared" si="33"/>
        <v>1.8545901062178515E-3</v>
      </c>
      <c r="J571" s="28">
        <f t="shared" si="35"/>
        <v>99.858782766203603</v>
      </c>
      <c r="K571" s="25" t="str">
        <f t="shared" si="34"/>
        <v>C</v>
      </c>
    </row>
    <row r="572" spans="1:11" ht="16.5" x14ac:dyDescent="0.25">
      <c r="A572" s="25" t="s">
        <v>1146</v>
      </c>
      <c r="B572" s="26" t="s">
        <v>1147</v>
      </c>
      <c r="C572" s="25" t="s">
        <v>17</v>
      </c>
      <c r="D572" s="25" t="s">
        <v>3741</v>
      </c>
      <c r="E572" s="25" t="s">
        <v>178</v>
      </c>
      <c r="F572" s="27">
        <v>20.21</v>
      </c>
      <c r="G572" s="27">
        <v>37.36</v>
      </c>
      <c r="H572" s="27">
        <f t="shared" si="32"/>
        <v>755.05</v>
      </c>
      <c r="I572" s="28">
        <f t="shared" si="33"/>
        <v>1.8167889611549492E-3</v>
      </c>
      <c r="J572" s="28">
        <f t="shared" si="35"/>
        <v>99.860599555164754</v>
      </c>
      <c r="K572" s="25" t="str">
        <f t="shared" si="34"/>
        <v>C</v>
      </c>
    </row>
    <row r="573" spans="1:11" ht="16.5" x14ac:dyDescent="0.25">
      <c r="A573" s="25" t="s">
        <v>891</v>
      </c>
      <c r="B573" s="26" t="s">
        <v>892</v>
      </c>
      <c r="C573" s="25" t="s">
        <v>17</v>
      </c>
      <c r="D573" s="25" t="s">
        <v>3741</v>
      </c>
      <c r="E573" s="25" t="s">
        <v>61</v>
      </c>
      <c r="F573" s="27">
        <v>30</v>
      </c>
      <c r="G573" s="27">
        <v>24.79</v>
      </c>
      <c r="H573" s="27">
        <f t="shared" si="32"/>
        <v>743.7</v>
      </c>
      <c r="I573" s="28">
        <f t="shared" si="33"/>
        <v>1.7894787767842341E-3</v>
      </c>
      <c r="J573" s="28">
        <f t="shared" si="35"/>
        <v>99.86238903394154</v>
      </c>
      <c r="K573" s="25" t="str">
        <f t="shared" si="34"/>
        <v>C</v>
      </c>
    </row>
    <row r="574" spans="1:11" x14ac:dyDescent="0.25">
      <c r="A574" s="25" t="s">
        <v>3249</v>
      </c>
      <c r="B574" s="26" t="s">
        <v>3250</v>
      </c>
      <c r="C574" s="25" t="s">
        <v>17</v>
      </c>
      <c r="D574" s="25" t="s">
        <v>3741</v>
      </c>
      <c r="E574" s="25" t="s">
        <v>61</v>
      </c>
      <c r="F574" s="27">
        <v>8</v>
      </c>
      <c r="G574" s="27">
        <v>92.06</v>
      </c>
      <c r="H574" s="27">
        <f t="shared" si="32"/>
        <v>736.48</v>
      </c>
      <c r="I574" s="28">
        <f t="shared" si="33"/>
        <v>1.7721061308673561E-3</v>
      </c>
      <c r="J574" s="28">
        <f t="shared" si="35"/>
        <v>99.864161140072412</v>
      </c>
      <c r="K574" s="25" t="str">
        <f t="shared" si="34"/>
        <v>C</v>
      </c>
    </row>
    <row r="575" spans="1:11" x14ac:dyDescent="0.25">
      <c r="A575" s="25" t="s">
        <v>3682</v>
      </c>
      <c r="B575" s="26" t="s">
        <v>3683</v>
      </c>
      <c r="C575" s="25" t="s">
        <v>17</v>
      </c>
      <c r="D575" s="25" t="s">
        <v>3741</v>
      </c>
      <c r="E575" s="25" t="s">
        <v>61</v>
      </c>
      <c r="F575" s="27">
        <v>101</v>
      </c>
      <c r="G575" s="27">
        <v>7.17</v>
      </c>
      <c r="H575" s="27">
        <f t="shared" si="32"/>
        <v>724.17</v>
      </c>
      <c r="I575" s="28">
        <f t="shared" si="33"/>
        <v>1.7424860101974433E-3</v>
      </c>
      <c r="J575" s="28">
        <f t="shared" si="35"/>
        <v>99.865903626082613</v>
      </c>
      <c r="K575" s="25" t="str">
        <f t="shared" si="34"/>
        <v>C</v>
      </c>
    </row>
    <row r="576" spans="1:11" ht="16.5" x14ac:dyDescent="0.25">
      <c r="A576" s="25" t="s">
        <v>1130</v>
      </c>
      <c r="B576" s="26" t="s">
        <v>1131</v>
      </c>
      <c r="C576" s="25" t="s">
        <v>17</v>
      </c>
      <c r="D576" s="25" t="s">
        <v>3741</v>
      </c>
      <c r="E576" s="25" t="s">
        <v>61</v>
      </c>
      <c r="F576" s="27">
        <v>35</v>
      </c>
      <c r="G576" s="27">
        <v>20.43</v>
      </c>
      <c r="H576" s="27">
        <f t="shared" si="32"/>
        <v>715.05</v>
      </c>
      <c r="I576" s="28">
        <f t="shared" si="33"/>
        <v>1.7205416153550713E-3</v>
      </c>
      <c r="J576" s="28">
        <f t="shared" si="35"/>
        <v>99.867624167697969</v>
      </c>
      <c r="K576" s="25" t="str">
        <f t="shared" si="34"/>
        <v>C</v>
      </c>
    </row>
    <row r="577" spans="1:11" ht="16.5" x14ac:dyDescent="0.25">
      <c r="A577" s="25" t="s">
        <v>2317</v>
      </c>
      <c r="B577" s="26" t="s">
        <v>2318</v>
      </c>
      <c r="C577" s="25" t="s">
        <v>17</v>
      </c>
      <c r="D577" s="25" t="s">
        <v>3741</v>
      </c>
      <c r="E577" s="25" t="s">
        <v>61</v>
      </c>
      <c r="F577" s="27">
        <v>37</v>
      </c>
      <c r="G577" s="27">
        <v>18.559999999999999</v>
      </c>
      <c r="H577" s="27">
        <f t="shared" si="32"/>
        <v>686.72</v>
      </c>
      <c r="I577" s="28">
        <f t="shared" si="33"/>
        <v>1.6523744326923076E-3</v>
      </c>
      <c r="J577" s="28">
        <f t="shared" si="35"/>
        <v>99.869276542130663</v>
      </c>
      <c r="K577" s="25" t="str">
        <f t="shared" si="34"/>
        <v>C</v>
      </c>
    </row>
    <row r="578" spans="1:11" ht="16.5" x14ac:dyDescent="0.25">
      <c r="A578" s="25" t="s">
        <v>87</v>
      </c>
      <c r="B578" s="26" t="s">
        <v>88</v>
      </c>
      <c r="C578" s="25" t="s">
        <v>17</v>
      </c>
      <c r="D578" s="25" t="s">
        <v>3741</v>
      </c>
      <c r="E578" s="25" t="s">
        <v>61</v>
      </c>
      <c r="F578" s="27">
        <v>4</v>
      </c>
      <c r="G578" s="27">
        <v>171.38</v>
      </c>
      <c r="H578" s="27">
        <f t="shared" si="32"/>
        <v>685.52</v>
      </c>
      <c r="I578" s="28">
        <f t="shared" si="33"/>
        <v>1.6494870123183111E-3</v>
      </c>
      <c r="J578" s="28">
        <f t="shared" si="35"/>
        <v>99.870926029142979</v>
      </c>
      <c r="K578" s="25" t="str">
        <f t="shared" si="34"/>
        <v>C</v>
      </c>
    </row>
    <row r="579" spans="1:11" ht="16.5" x14ac:dyDescent="0.25">
      <c r="A579" s="25" t="s">
        <v>3609</v>
      </c>
      <c r="B579" s="26" t="s">
        <v>3610</v>
      </c>
      <c r="C579" s="25" t="s">
        <v>17</v>
      </c>
      <c r="D579" s="25" t="s">
        <v>3741</v>
      </c>
      <c r="E579" s="25" t="s">
        <v>178</v>
      </c>
      <c r="F579" s="27">
        <v>0.5</v>
      </c>
      <c r="G579" s="27">
        <v>1354.26</v>
      </c>
      <c r="H579" s="27">
        <f t="shared" si="32"/>
        <v>677.13</v>
      </c>
      <c r="I579" s="28">
        <f t="shared" si="33"/>
        <v>1.6292991315367865E-3</v>
      </c>
      <c r="J579" s="28">
        <f t="shared" si="35"/>
        <v>99.872555328274515</v>
      </c>
      <c r="K579" s="25" t="str">
        <f t="shared" si="34"/>
        <v>C</v>
      </c>
    </row>
    <row r="580" spans="1:11" ht="16.5" x14ac:dyDescent="0.25">
      <c r="A580" s="25" t="s">
        <v>2434</v>
      </c>
      <c r="B580" s="26" t="s">
        <v>2435</v>
      </c>
      <c r="C580" s="25" t="s">
        <v>17</v>
      </c>
      <c r="D580" s="25" t="s">
        <v>3741</v>
      </c>
      <c r="E580" s="25" t="s">
        <v>61</v>
      </c>
      <c r="F580" s="27">
        <v>30</v>
      </c>
      <c r="G580" s="27">
        <v>22.23</v>
      </c>
      <c r="H580" s="27">
        <f t="shared" ref="H580:H643" si="36">ROUND(F580*G580,2)</f>
        <v>666.9</v>
      </c>
      <c r="I580" s="28">
        <f t="shared" ref="I580:I643" si="37">H580/VALOR_TOTAL*100</f>
        <v>1.6046838728484677E-3</v>
      </c>
      <c r="J580" s="28">
        <f t="shared" si="35"/>
        <v>99.874160012147357</v>
      </c>
      <c r="K580" s="25" t="str">
        <f t="shared" ref="K580:K643" si="38">IF(J580&lt;=80,"A",IF(J580&lt;=95,"B","C"))</f>
        <v>C</v>
      </c>
    </row>
    <row r="581" spans="1:11" ht="16.5" x14ac:dyDescent="0.25">
      <c r="A581" s="25" t="s">
        <v>1363</v>
      </c>
      <c r="B581" s="26" t="s">
        <v>1364</v>
      </c>
      <c r="C581" s="25" t="s">
        <v>17</v>
      </c>
      <c r="D581" s="25" t="s">
        <v>3741</v>
      </c>
      <c r="E581" s="25" t="s">
        <v>178</v>
      </c>
      <c r="F581" s="27">
        <v>28.87</v>
      </c>
      <c r="G581" s="27">
        <v>23.09</v>
      </c>
      <c r="H581" s="27">
        <f t="shared" si="36"/>
        <v>666.61</v>
      </c>
      <c r="I581" s="28">
        <f t="shared" si="37"/>
        <v>1.6039860795914187E-3</v>
      </c>
      <c r="J581" s="28">
        <f t="shared" ref="J581:J644" si="39">I581+J580</f>
        <v>99.875763998226944</v>
      </c>
      <c r="K581" s="25" t="str">
        <f t="shared" si="38"/>
        <v>C</v>
      </c>
    </row>
    <row r="582" spans="1:11" ht="16.5" x14ac:dyDescent="0.25">
      <c r="A582" s="25" t="s">
        <v>2623</v>
      </c>
      <c r="B582" s="26" t="s">
        <v>2624</v>
      </c>
      <c r="C582" s="25" t="s">
        <v>8107</v>
      </c>
      <c r="D582" s="25" t="s">
        <v>3741</v>
      </c>
      <c r="E582" s="25" t="s">
        <v>61</v>
      </c>
      <c r="F582" s="27">
        <v>24</v>
      </c>
      <c r="G582" s="27">
        <v>27.6</v>
      </c>
      <c r="H582" s="27">
        <f t="shared" si="36"/>
        <v>662.4</v>
      </c>
      <c r="I582" s="28">
        <f t="shared" si="37"/>
        <v>1.5938560464459814E-3</v>
      </c>
      <c r="J582" s="28">
        <f t="shared" si="39"/>
        <v>99.877357854273384</v>
      </c>
      <c r="K582" s="25" t="str">
        <f t="shared" si="38"/>
        <v>C</v>
      </c>
    </row>
    <row r="583" spans="1:11" x14ac:dyDescent="0.25">
      <c r="A583" s="25" t="s">
        <v>1277</v>
      </c>
      <c r="B583" s="26" t="s">
        <v>1278</v>
      </c>
      <c r="C583" s="25" t="s">
        <v>17</v>
      </c>
      <c r="D583" s="25" t="s">
        <v>3741</v>
      </c>
      <c r="E583" s="25" t="s">
        <v>72</v>
      </c>
      <c r="F583" s="27">
        <v>89.77</v>
      </c>
      <c r="G583" s="27">
        <v>7.24</v>
      </c>
      <c r="H583" s="27">
        <f t="shared" si="36"/>
        <v>649.92999999999995</v>
      </c>
      <c r="I583" s="28">
        <f t="shared" si="37"/>
        <v>1.5638509363928696E-3</v>
      </c>
      <c r="J583" s="28">
        <f t="shared" si="39"/>
        <v>99.878921705209777</v>
      </c>
      <c r="K583" s="25" t="str">
        <f t="shared" si="38"/>
        <v>C</v>
      </c>
    </row>
    <row r="584" spans="1:11" ht="16.5" x14ac:dyDescent="0.25">
      <c r="A584" s="25" t="s">
        <v>1452</v>
      </c>
      <c r="B584" s="26" t="s">
        <v>1453</v>
      </c>
      <c r="C584" s="25" t="s">
        <v>17</v>
      </c>
      <c r="D584" s="25" t="s">
        <v>3741</v>
      </c>
      <c r="E584" s="25" t="s">
        <v>72</v>
      </c>
      <c r="F584" s="27">
        <v>3.22</v>
      </c>
      <c r="G584" s="27">
        <v>201.83</v>
      </c>
      <c r="H584" s="27">
        <f t="shared" si="36"/>
        <v>649.89</v>
      </c>
      <c r="I584" s="28">
        <f t="shared" si="37"/>
        <v>1.5637546890470697E-3</v>
      </c>
      <c r="J584" s="28">
        <f t="shared" si="39"/>
        <v>99.880485459898821</v>
      </c>
      <c r="K584" s="25" t="str">
        <f t="shared" si="38"/>
        <v>C</v>
      </c>
    </row>
    <row r="585" spans="1:11" x14ac:dyDescent="0.25">
      <c r="A585" s="25" t="s">
        <v>2707</v>
      </c>
      <c r="B585" s="26" t="s">
        <v>2708</v>
      </c>
      <c r="C585" s="25" t="s">
        <v>17</v>
      </c>
      <c r="D585" s="25" t="s">
        <v>3741</v>
      </c>
      <c r="E585" s="25" t="s">
        <v>61</v>
      </c>
      <c r="F585" s="27">
        <v>1</v>
      </c>
      <c r="G585" s="27">
        <v>646.46</v>
      </c>
      <c r="H585" s="27">
        <f t="shared" si="36"/>
        <v>646.46</v>
      </c>
      <c r="I585" s="28">
        <f t="shared" si="37"/>
        <v>1.5555014791447301E-3</v>
      </c>
      <c r="J585" s="28">
        <f t="shared" si="39"/>
        <v>99.882040961377967</v>
      </c>
      <c r="K585" s="25" t="str">
        <f t="shared" si="38"/>
        <v>C</v>
      </c>
    </row>
    <row r="586" spans="1:11" ht="16.5" x14ac:dyDescent="0.25">
      <c r="A586" s="25" t="s">
        <v>606</v>
      </c>
      <c r="B586" s="26" t="s">
        <v>609</v>
      </c>
      <c r="C586" s="25" t="s">
        <v>17</v>
      </c>
      <c r="D586" s="25" t="s">
        <v>3741</v>
      </c>
      <c r="E586" s="25" t="s">
        <v>61</v>
      </c>
      <c r="F586" s="27">
        <v>5</v>
      </c>
      <c r="G586" s="27">
        <v>128.46</v>
      </c>
      <c r="H586" s="27">
        <f t="shared" si="36"/>
        <v>642.29999999999995</v>
      </c>
      <c r="I586" s="28">
        <f t="shared" si="37"/>
        <v>1.5454917551815425E-3</v>
      </c>
      <c r="J586" s="28">
        <f t="shared" si="39"/>
        <v>99.883586453133148</v>
      </c>
      <c r="K586" s="25" t="str">
        <f t="shared" si="38"/>
        <v>C</v>
      </c>
    </row>
    <row r="587" spans="1:11" ht="16.5" x14ac:dyDescent="0.25">
      <c r="A587" s="25" t="s">
        <v>2346</v>
      </c>
      <c r="B587" s="26" t="s">
        <v>2347</v>
      </c>
      <c r="C587" s="25" t="s">
        <v>17</v>
      </c>
      <c r="D587" s="25" t="s">
        <v>3741</v>
      </c>
      <c r="E587" s="25" t="s">
        <v>61</v>
      </c>
      <c r="F587" s="27">
        <v>36</v>
      </c>
      <c r="G587" s="27">
        <v>17.57</v>
      </c>
      <c r="H587" s="27">
        <f t="shared" si="36"/>
        <v>632.52</v>
      </c>
      <c r="I587" s="28">
        <f t="shared" si="37"/>
        <v>1.5219592791334727E-3</v>
      </c>
      <c r="J587" s="28">
        <f t="shared" si="39"/>
        <v>99.885108412412279</v>
      </c>
      <c r="K587" s="25" t="str">
        <f t="shared" si="38"/>
        <v>C</v>
      </c>
    </row>
    <row r="588" spans="1:11" x14ac:dyDescent="0.25">
      <c r="A588" s="25" t="s">
        <v>2308</v>
      </c>
      <c r="B588" s="26" t="s">
        <v>2309</v>
      </c>
      <c r="C588" s="25" t="s">
        <v>17</v>
      </c>
      <c r="D588" s="25" t="s">
        <v>3741</v>
      </c>
      <c r="E588" s="25" t="s">
        <v>61</v>
      </c>
      <c r="F588" s="27">
        <v>22</v>
      </c>
      <c r="G588" s="27">
        <v>28.29</v>
      </c>
      <c r="H588" s="27">
        <f t="shared" si="36"/>
        <v>622.38</v>
      </c>
      <c r="I588" s="28">
        <f t="shared" si="37"/>
        <v>1.4975605769732036E-3</v>
      </c>
      <c r="J588" s="28">
        <f t="shared" si="39"/>
        <v>99.886605972989258</v>
      </c>
      <c r="K588" s="25" t="str">
        <f t="shared" si="38"/>
        <v>C</v>
      </c>
    </row>
    <row r="589" spans="1:11" x14ac:dyDescent="0.25">
      <c r="A589" s="25" t="s">
        <v>2135</v>
      </c>
      <c r="B589" s="26" t="s">
        <v>2136</v>
      </c>
      <c r="C589" s="25" t="s">
        <v>188</v>
      </c>
      <c r="D589" s="25" t="s">
        <v>3741</v>
      </c>
      <c r="E589" s="25" t="s">
        <v>286</v>
      </c>
      <c r="F589" s="27">
        <v>9</v>
      </c>
      <c r="G589" s="27">
        <v>68.5</v>
      </c>
      <c r="H589" s="27">
        <f t="shared" si="36"/>
        <v>616.5</v>
      </c>
      <c r="I589" s="28">
        <f t="shared" si="37"/>
        <v>1.4834122171406216E-3</v>
      </c>
      <c r="J589" s="28">
        <f t="shared" si="39"/>
        <v>99.888089385206399</v>
      </c>
      <c r="K589" s="25" t="str">
        <f t="shared" si="38"/>
        <v>C</v>
      </c>
    </row>
    <row r="590" spans="1:11" ht="16.5" x14ac:dyDescent="0.25">
      <c r="A590" s="25" t="s">
        <v>2452</v>
      </c>
      <c r="B590" s="26" t="s">
        <v>2453</v>
      </c>
      <c r="C590" s="25" t="s">
        <v>17</v>
      </c>
      <c r="D590" s="25" t="s">
        <v>3741</v>
      </c>
      <c r="E590" s="25" t="s">
        <v>61</v>
      </c>
      <c r="F590" s="27">
        <v>24</v>
      </c>
      <c r="G590" s="27">
        <v>25.37</v>
      </c>
      <c r="H590" s="27">
        <f t="shared" si="36"/>
        <v>608.88</v>
      </c>
      <c r="I590" s="28">
        <f t="shared" si="37"/>
        <v>1.4650770977657447E-3</v>
      </c>
      <c r="J590" s="28">
        <f t="shared" si="39"/>
        <v>99.889554462304162</v>
      </c>
      <c r="K590" s="25" t="str">
        <f t="shared" si="38"/>
        <v>C</v>
      </c>
    </row>
    <row r="591" spans="1:11" x14ac:dyDescent="0.25">
      <c r="A591" s="25" t="s">
        <v>2209</v>
      </c>
      <c r="B591" s="26" t="s">
        <v>2210</v>
      </c>
      <c r="C591" s="25" t="s">
        <v>188</v>
      </c>
      <c r="D591" s="25" t="s">
        <v>3741</v>
      </c>
      <c r="E591" s="25" t="s">
        <v>286</v>
      </c>
      <c r="F591" s="27">
        <v>4</v>
      </c>
      <c r="G591" s="27">
        <v>152.21</v>
      </c>
      <c r="H591" s="27">
        <f t="shared" si="36"/>
        <v>608.84</v>
      </c>
      <c r="I591" s="28">
        <f t="shared" si="37"/>
        <v>1.4649808504199448E-3</v>
      </c>
      <c r="J591" s="28">
        <f t="shared" si="39"/>
        <v>99.891019443154576</v>
      </c>
      <c r="K591" s="25" t="str">
        <f t="shared" si="38"/>
        <v>C</v>
      </c>
    </row>
    <row r="592" spans="1:11" ht="16.5" x14ac:dyDescent="0.25">
      <c r="A592" s="25" t="s">
        <v>1654</v>
      </c>
      <c r="B592" s="26" t="s">
        <v>1655</v>
      </c>
      <c r="C592" s="25" t="s">
        <v>17</v>
      </c>
      <c r="D592" s="25" t="s">
        <v>3741</v>
      </c>
      <c r="E592" s="25" t="s">
        <v>178</v>
      </c>
      <c r="F592" s="27">
        <v>13.91</v>
      </c>
      <c r="G592" s="27">
        <v>43.66</v>
      </c>
      <c r="H592" s="27">
        <f t="shared" si="36"/>
        <v>607.30999999999995</v>
      </c>
      <c r="I592" s="28">
        <f t="shared" si="37"/>
        <v>1.4612993894430994E-3</v>
      </c>
      <c r="J592" s="28">
        <f t="shared" si="39"/>
        <v>99.892480742544024</v>
      </c>
      <c r="K592" s="25" t="str">
        <f t="shared" si="38"/>
        <v>C</v>
      </c>
    </row>
    <row r="593" spans="1:11" ht="16.5" x14ac:dyDescent="0.25">
      <c r="A593" s="25" t="s">
        <v>974</v>
      </c>
      <c r="B593" s="26" t="s">
        <v>975</v>
      </c>
      <c r="C593" s="25" t="s">
        <v>17</v>
      </c>
      <c r="D593" s="25" t="s">
        <v>3741</v>
      </c>
      <c r="E593" s="25" t="s">
        <v>178</v>
      </c>
      <c r="F593" s="27">
        <v>32.590000000000003</v>
      </c>
      <c r="G593" s="27">
        <v>18.53</v>
      </c>
      <c r="H593" s="27">
        <f t="shared" si="36"/>
        <v>603.89</v>
      </c>
      <c r="I593" s="28">
        <f t="shared" si="37"/>
        <v>1.4530702413772098E-3</v>
      </c>
      <c r="J593" s="28">
        <f t="shared" si="39"/>
        <v>99.893933812785406</v>
      </c>
      <c r="K593" s="25" t="str">
        <f t="shared" si="38"/>
        <v>C</v>
      </c>
    </row>
    <row r="594" spans="1:11" ht="16.5" x14ac:dyDescent="0.25">
      <c r="A594" s="25" t="s">
        <v>1698</v>
      </c>
      <c r="B594" s="26" t="s">
        <v>1699</v>
      </c>
      <c r="C594" s="25" t="s">
        <v>17</v>
      </c>
      <c r="D594" s="25" t="s">
        <v>3741</v>
      </c>
      <c r="E594" s="25" t="s">
        <v>61</v>
      </c>
      <c r="F594" s="27">
        <v>9</v>
      </c>
      <c r="G594" s="27">
        <v>66.430000000000007</v>
      </c>
      <c r="H594" s="27">
        <f t="shared" si="36"/>
        <v>597.87</v>
      </c>
      <c r="I594" s="28">
        <f t="shared" si="37"/>
        <v>1.4385850158343282E-3</v>
      </c>
      <c r="J594" s="28">
        <f t="shared" si="39"/>
        <v>99.895372397801239</v>
      </c>
      <c r="K594" s="25" t="str">
        <f t="shared" si="38"/>
        <v>C</v>
      </c>
    </row>
    <row r="595" spans="1:11" ht="16.5" x14ac:dyDescent="0.25">
      <c r="A595" s="25" t="s">
        <v>3136</v>
      </c>
      <c r="B595" s="26" t="s">
        <v>3137</v>
      </c>
      <c r="C595" s="25" t="s">
        <v>8107</v>
      </c>
      <c r="D595" s="25" t="s">
        <v>3741</v>
      </c>
      <c r="E595" s="25" t="s">
        <v>72</v>
      </c>
      <c r="F595" s="27">
        <v>2.0699999999999998</v>
      </c>
      <c r="G595" s="27">
        <v>287.99</v>
      </c>
      <c r="H595" s="27">
        <f t="shared" si="36"/>
        <v>596.14</v>
      </c>
      <c r="I595" s="28">
        <f t="shared" si="37"/>
        <v>1.4344223181284835E-3</v>
      </c>
      <c r="J595" s="28">
        <f t="shared" si="39"/>
        <v>99.896806820119366</v>
      </c>
      <c r="K595" s="25" t="str">
        <f t="shared" si="38"/>
        <v>C</v>
      </c>
    </row>
    <row r="596" spans="1:11" x14ac:dyDescent="0.25">
      <c r="A596" s="25" t="s">
        <v>2889</v>
      </c>
      <c r="B596" s="26" t="s">
        <v>2890</v>
      </c>
      <c r="C596" s="25" t="s">
        <v>8107</v>
      </c>
      <c r="D596" s="25" t="s">
        <v>3741</v>
      </c>
      <c r="E596" s="25" t="s">
        <v>61</v>
      </c>
      <c r="F596" s="27">
        <v>2</v>
      </c>
      <c r="G596" s="27">
        <v>295.60000000000002</v>
      </c>
      <c r="H596" s="27">
        <f t="shared" si="36"/>
        <v>591.20000000000005</v>
      </c>
      <c r="I596" s="28">
        <f t="shared" si="37"/>
        <v>1.4225357709221986E-3</v>
      </c>
      <c r="J596" s="28">
        <f t="shared" si="39"/>
        <v>99.898229355890294</v>
      </c>
      <c r="K596" s="25" t="str">
        <f t="shared" si="38"/>
        <v>C</v>
      </c>
    </row>
    <row r="597" spans="1:11" ht="16.5" x14ac:dyDescent="0.25">
      <c r="A597" s="25" t="s">
        <v>1191</v>
      </c>
      <c r="B597" s="26" t="s">
        <v>1192</v>
      </c>
      <c r="C597" s="25" t="s">
        <v>8107</v>
      </c>
      <c r="D597" s="25" t="s">
        <v>3741</v>
      </c>
      <c r="E597" s="25" t="s">
        <v>61</v>
      </c>
      <c r="F597" s="27">
        <v>1</v>
      </c>
      <c r="G597" s="27">
        <v>587.03</v>
      </c>
      <c r="H597" s="27">
        <f t="shared" si="36"/>
        <v>587.03</v>
      </c>
      <c r="I597" s="28">
        <f t="shared" si="37"/>
        <v>1.412501985122561E-3</v>
      </c>
      <c r="J597" s="28">
        <f t="shared" si="39"/>
        <v>99.899641857875423</v>
      </c>
      <c r="K597" s="25" t="str">
        <f t="shared" si="38"/>
        <v>C</v>
      </c>
    </row>
    <row r="598" spans="1:11" ht="16.5" x14ac:dyDescent="0.25">
      <c r="A598" s="25" t="s">
        <v>1206</v>
      </c>
      <c r="B598" s="26" t="s">
        <v>1207</v>
      </c>
      <c r="C598" s="25" t="s">
        <v>17</v>
      </c>
      <c r="D598" s="25" t="s">
        <v>3741</v>
      </c>
      <c r="E598" s="25" t="s">
        <v>61</v>
      </c>
      <c r="F598" s="27">
        <v>3</v>
      </c>
      <c r="G598" s="27">
        <v>193.38</v>
      </c>
      <c r="H598" s="27">
        <f t="shared" si="36"/>
        <v>580.14</v>
      </c>
      <c r="I598" s="28">
        <f t="shared" si="37"/>
        <v>1.3959233798085321E-3</v>
      </c>
      <c r="J598" s="28">
        <f t="shared" si="39"/>
        <v>99.901037781255226</v>
      </c>
      <c r="K598" s="25" t="str">
        <f t="shared" si="38"/>
        <v>C</v>
      </c>
    </row>
    <row r="599" spans="1:11" ht="16.5" x14ac:dyDescent="0.25">
      <c r="A599" s="25" t="s">
        <v>995</v>
      </c>
      <c r="B599" s="26" t="s">
        <v>996</v>
      </c>
      <c r="C599" s="25" t="s">
        <v>8107</v>
      </c>
      <c r="D599" s="25" t="s">
        <v>3741</v>
      </c>
      <c r="E599" s="25" t="s">
        <v>61</v>
      </c>
      <c r="F599" s="27">
        <v>3</v>
      </c>
      <c r="G599" s="27">
        <v>186.13</v>
      </c>
      <c r="H599" s="27">
        <f t="shared" si="36"/>
        <v>558.39</v>
      </c>
      <c r="I599" s="28">
        <f t="shared" si="37"/>
        <v>1.3435888855298484E-3</v>
      </c>
      <c r="J599" s="28">
        <f t="shared" si="39"/>
        <v>99.902381370140759</v>
      </c>
      <c r="K599" s="25" t="str">
        <f t="shared" si="38"/>
        <v>C</v>
      </c>
    </row>
    <row r="600" spans="1:11" ht="16.5" x14ac:dyDescent="0.25">
      <c r="A600" s="25" t="s">
        <v>3281</v>
      </c>
      <c r="B600" s="26" t="s">
        <v>3282</v>
      </c>
      <c r="C600" s="25" t="s">
        <v>8107</v>
      </c>
      <c r="D600" s="25" t="s">
        <v>3741</v>
      </c>
      <c r="E600" s="25" t="s">
        <v>286</v>
      </c>
      <c r="F600" s="27">
        <v>1</v>
      </c>
      <c r="G600" s="27">
        <v>553.75</v>
      </c>
      <c r="H600" s="27">
        <f t="shared" si="36"/>
        <v>553.75</v>
      </c>
      <c r="I600" s="28">
        <f t="shared" si="37"/>
        <v>1.3324241934170628E-3</v>
      </c>
      <c r="J600" s="28">
        <f t="shared" si="39"/>
        <v>99.90371379433418</v>
      </c>
      <c r="K600" s="25" t="str">
        <f t="shared" si="38"/>
        <v>C</v>
      </c>
    </row>
    <row r="601" spans="1:11" x14ac:dyDescent="0.25">
      <c r="A601" s="25" t="s">
        <v>3709</v>
      </c>
      <c r="B601" s="26" t="s">
        <v>3710</v>
      </c>
      <c r="C601" s="25" t="s">
        <v>17</v>
      </c>
      <c r="D601" s="25" t="s">
        <v>3741</v>
      </c>
      <c r="E601" s="25" t="s">
        <v>72</v>
      </c>
      <c r="F601" s="27">
        <v>159.36000000000001</v>
      </c>
      <c r="G601" s="27">
        <v>3.45</v>
      </c>
      <c r="H601" s="27">
        <f t="shared" si="36"/>
        <v>549.79</v>
      </c>
      <c r="I601" s="28">
        <f t="shared" si="37"/>
        <v>1.3228957061828747E-3</v>
      </c>
      <c r="J601" s="28">
        <f t="shared" si="39"/>
        <v>99.905036690040362</v>
      </c>
      <c r="K601" s="25" t="str">
        <f t="shared" si="38"/>
        <v>C</v>
      </c>
    </row>
    <row r="602" spans="1:11" ht="16.5" x14ac:dyDescent="0.25">
      <c r="A602" s="25" t="s">
        <v>2455</v>
      </c>
      <c r="B602" s="26" t="s">
        <v>2456</v>
      </c>
      <c r="C602" s="25" t="s">
        <v>17</v>
      </c>
      <c r="D602" s="25" t="s">
        <v>3741</v>
      </c>
      <c r="E602" s="25" t="s">
        <v>61</v>
      </c>
      <c r="F602" s="27">
        <v>12</v>
      </c>
      <c r="G602" s="27">
        <v>45.62</v>
      </c>
      <c r="H602" s="27">
        <f t="shared" si="36"/>
        <v>547.44000000000005</v>
      </c>
      <c r="I602" s="28">
        <f t="shared" si="37"/>
        <v>1.317241174617132E-3</v>
      </c>
      <c r="J602" s="28">
        <f t="shared" si="39"/>
        <v>99.90635393121498</v>
      </c>
      <c r="K602" s="25" t="str">
        <f t="shared" si="38"/>
        <v>C</v>
      </c>
    </row>
    <row r="603" spans="1:11" x14ac:dyDescent="0.25">
      <c r="A603" s="25" t="s">
        <v>3293</v>
      </c>
      <c r="B603" s="26" t="s">
        <v>3294</v>
      </c>
      <c r="C603" s="25" t="s">
        <v>8107</v>
      </c>
      <c r="D603" s="25" t="s">
        <v>3741</v>
      </c>
      <c r="E603" s="25" t="s">
        <v>61</v>
      </c>
      <c r="F603" s="27">
        <v>4</v>
      </c>
      <c r="G603" s="27">
        <v>136.19</v>
      </c>
      <c r="H603" s="27">
        <f t="shared" si="36"/>
        <v>544.76</v>
      </c>
      <c r="I603" s="28">
        <f t="shared" si="37"/>
        <v>1.3107926024485399E-3</v>
      </c>
      <c r="J603" s="28">
        <f t="shared" si="39"/>
        <v>99.907664723817433</v>
      </c>
      <c r="K603" s="25" t="str">
        <f t="shared" si="38"/>
        <v>C</v>
      </c>
    </row>
    <row r="604" spans="1:11" ht="16.5" x14ac:dyDescent="0.25">
      <c r="A604" s="25" t="s">
        <v>1750</v>
      </c>
      <c r="B604" s="26" t="s">
        <v>1751</v>
      </c>
      <c r="C604" s="25" t="s">
        <v>8107</v>
      </c>
      <c r="D604" s="25" t="s">
        <v>3741</v>
      </c>
      <c r="E604" s="25" t="s">
        <v>61</v>
      </c>
      <c r="F604" s="27">
        <v>4</v>
      </c>
      <c r="G604" s="27">
        <v>135.09</v>
      </c>
      <c r="H604" s="27">
        <f t="shared" si="36"/>
        <v>540.36</v>
      </c>
      <c r="I604" s="28">
        <f t="shared" si="37"/>
        <v>1.3002053944105535E-3</v>
      </c>
      <c r="J604" s="28">
        <f t="shared" si="39"/>
        <v>99.908964929211848</v>
      </c>
      <c r="K604" s="25" t="str">
        <f t="shared" si="38"/>
        <v>C</v>
      </c>
    </row>
    <row r="605" spans="1:11" ht="16.5" x14ac:dyDescent="0.25">
      <c r="A605" s="25" t="s">
        <v>3300</v>
      </c>
      <c r="B605" s="26" t="s">
        <v>3301</v>
      </c>
      <c r="C605" s="25" t="s">
        <v>8107</v>
      </c>
      <c r="D605" s="25" t="s">
        <v>3741</v>
      </c>
      <c r="E605" s="25" t="s">
        <v>286</v>
      </c>
      <c r="F605" s="27">
        <v>3</v>
      </c>
      <c r="G605" s="27">
        <v>175.44</v>
      </c>
      <c r="H605" s="27">
        <f t="shared" si="36"/>
        <v>526.32000000000005</v>
      </c>
      <c r="I605" s="28">
        <f t="shared" si="37"/>
        <v>1.2664225760347964E-3</v>
      </c>
      <c r="J605" s="28">
        <f t="shared" si="39"/>
        <v>99.910231351787886</v>
      </c>
      <c r="K605" s="25" t="str">
        <f t="shared" si="38"/>
        <v>C</v>
      </c>
    </row>
    <row r="606" spans="1:11" ht="16.5" x14ac:dyDescent="0.25">
      <c r="A606" s="25" t="s">
        <v>2667</v>
      </c>
      <c r="B606" s="26" t="s">
        <v>2668</v>
      </c>
      <c r="C606" s="25" t="s">
        <v>17</v>
      </c>
      <c r="D606" s="25" t="s">
        <v>3741</v>
      </c>
      <c r="E606" s="25" t="s">
        <v>61</v>
      </c>
      <c r="F606" s="27">
        <v>2</v>
      </c>
      <c r="G606" s="27">
        <v>262.16000000000003</v>
      </c>
      <c r="H606" s="27">
        <f t="shared" si="36"/>
        <v>524.32000000000005</v>
      </c>
      <c r="I606" s="28">
        <f t="shared" si="37"/>
        <v>1.2616102087448025E-3</v>
      </c>
      <c r="J606" s="28">
        <f t="shared" si="39"/>
        <v>99.911492961996629</v>
      </c>
      <c r="K606" s="25" t="str">
        <f t="shared" si="38"/>
        <v>C</v>
      </c>
    </row>
    <row r="607" spans="1:11" ht="16.5" x14ac:dyDescent="0.25">
      <c r="A607" s="25" t="s">
        <v>2465</v>
      </c>
      <c r="B607" s="26" t="s">
        <v>2466</v>
      </c>
      <c r="C607" s="25" t="s">
        <v>17</v>
      </c>
      <c r="D607" s="25" t="s">
        <v>3741</v>
      </c>
      <c r="E607" s="25" t="s">
        <v>61</v>
      </c>
      <c r="F607" s="27">
        <v>12</v>
      </c>
      <c r="G607" s="27">
        <v>43.35</v>
      </c>
      <c r="H607" s="27">
        <f t="shared" si="36"/>
        <v>520.20000000000005</v>
      </c>
      <c r="I607" s="28">
        <f t="shared" si="37"/>
        <v>1.2516967321274152E-3</v>
      </c>
      <c r="J607" s="28">
        <f t="shared" si="39"/>
        <v>99.912744658728755</v>
      </c>
      <c r="K607" s="25" t="str">
        <f t="shared" si="38"/>
        <v>C</v>
      </c>
    </row>
    <row r="608" spans="1:11" x14ac:dyDescent="0.25">
      <c r="A608" s="25" t="s">
        <v>3694</v>
      </c>
      <c r="B608" s="26" t="s">
        <v>3695</v>
      </c>
      <c r="C608" s="25" t="s">
        <v>17</v>
      </c>
      <c r="D608" s="25" t="s">
        <v>3741</v>
      </c>
      <c r="E608" s="25" t="s">
        <v>61</v>
      </c>
      <c r="F608" s="27">
        <v>72</v>
      </c>
      <c r="G608" s="27">
        <v>7.17</v>
      </c>
      <c r="H608" s="27">
        <f t="shared" si="36"/>
        <v>516.24</v>
      </c>
      <c r="I608" s="28">
        <f t="shared" si="37"/>
        <v>1.2421682448932271E-3</v>
      </c>
      <c r="J608" s="28">
        <f t="shared" si="39"/>
        <v>99.913986826973655</v>
      </c>
      <c r="K608" s="25" t="str">
        <f t="shared" si="38"/>
        <v>C</v>
      </c>
    </row>
    <row r="609" spans="1:11" x14ac:dyDescent="0.25">
      <c r="A609" s="25" t="s">
        <v>3520</v>
      </c>
      <c r="B609" s="26" t="s">
        <v>3521</v>
      </c>
      <c r="C609" s="25" t="s">
        <v>17</v>
      </c>
      <c r="D609" s="25" t="s">
        <v>3741</v>
      </c>
      <c r="E609" s="25" t="s">
        <v>61</v>
      </c>
      <c r="F609" s="27">
        <v>6</v>
      </c>
      <c r="G609" s="27">
        <v>81.66</v>
      </c>
      <c r="H609" s="27">
        <f t="shared" si="36"/>
        <v>489.96</v>
      </c>
      <c r="I609" s="28">
        <f t="shared" si="37"/>
        <v>1.1789337387027071E-3</v>
      </c>
      <c r="J609" s="28">
        <f t="shared" si="39"/>
        <v>99.915165760712355</v>
      </c>
      <c r="K609" s="25" t="str">
        <f t="shared" si="38"/>
        <v>C</v>
      </c>
    </row>
    <row r="610" spans="1:11" ht="16.5" x14ac:dyDescent="0.25">
      <c r="A610" s="25" t="s">
        <v>2126</v>
      </c>
      <c r="B610" s="26" t="s">
        <v>2127</v>
      </c>
      <c r="C610" s="25" t="s">
        <v>8107</v>
      </c>
      <c r="D610" s="25" t="s">
        <v>3741</v>
      </c>
      <c r="E610" s="25" t="s">
        <v>61</v>
      </c>
      <c r="F610" s="27">
        <v>4</v>
      </c>
      <c r="G610" s="27">
        <v>121.46</v>
      </c>
      <c r="H610" s="27">
        <f t="shared" si="36"/>
        <v>485.84</v>
      </c>
      <c r="I610" s="28">
        <f t="shared" si="37"/>
        <v>1.1690202620853196E-3</v>
      </c>
      <c r="J610" s="28">
        <f t="shared" si="39"/>
        <v>99.916334780974438</v>
      </c>
      <c r="K610" s="25" t="str">
        <f t="shared" si="38"/>
        <v>C</v>
      </c>
    </row>
    <row r="611" spans="1:11" x14ac:dyDescent="0.25">
      <c r="A611" s="25" t="s">
        <v>2052</v>
      </c>
      <c r="B611" s="26" t="s">
        <v>2053</v>
      </c>
      <c r="C611" s="25" t="s">
        <v>188</v>
      </c>
      <c r="D611" s="25" t="s">
        <v>3741</v>
      </c>
      <c r="E611" s="25" t="s">
        <v>286</v>
      </c>
      <c r="F611" s="27">
        <v>28</v>
      </c>
      <c r="G611" s="27">
        <v>17.29</v>
      </c>
      <c r="H611" s="27">
        <f t="shared" si="36"/>
        <v>484.12</v>
      </c>
      <c r="I611" s="28">
        <f t="shared" si="37"/>
        <v>1.1648816262159248E-3</v>
      </c>
      <c r="J611" s="28">
        <f t="shared" si="39"/>
        <v>99.917499662600648</v>
      </c>
      <c r="K611" s="25" t="str">
        <f t="shared" si="38"/>
        <v>C</v>
      </c>
    </row>
    <row r="612" spans="1:11" x14ac:dyDescent="0.25">
      <c r="A612" s="25" t="s">
        <v>1890</v>
      </c>
      <c r="B612" s="26" t="s">
        <v>1891</v>
      </c>
      <c r="C612" s="25" t="s">
        <v>17</v>
      </c>
      <c r="D612" s="25" t="s">
        <v>3741</v>
      </c>
      <c r="E612" s="25" t="s">
        <v>61</v>
      </c>
      <c r="F612" s="27">
        <v>4</v>
      </c>
      <c r="G612" s="27">
        <v>119.29</v>
      </c>
      <c r="H612" s="27">
        <f t="shared" si="36"/>
        <v>477.16</v>
      </c>
      <c r="I612" s="28">
        <f t="shared" si="37"/>
        <v>1.1481345880467462E-3</v>
      </c>
      <c r="J612" s="28">
        <f t="shared" si="39"/>
        <v>99.918647797188697</v>
      </c>
      <c r="K612" s="25" t="str">
        <f t="shared" si="38"/>
        <v>C</v>
      </c>
    </row>
    <row r="613" spans="1:11" ht="16.5" x14ac:dyDescent="0.25">
      <c r="A613" s="25" t="s">
        <v>411</v>
      </c>
      <c r="B613" s="26" t="s">
        <v>412</v>
      </c>
      <c r="C613" s="25" t="s">
        <v>17</v>
      </c>
      <c r="D613" s="25" t="s">
        <v>3741</v>
      </c>
      <c r="E613" s="25" t="s">
        <v>61</v>
      </c>
      <c r="F613" s="27">
        <v>21</v>
      </c>
      <c r="G613" s="27">
        <v>22.27</v>
      </c>
      <c r="H613" s="27">
        <f t="shared" si="36"/>
        <v>467.67</v>
      </c>
      <c r="I613" s="28">
        <f t="shared" si="37"/>
        <v>1.1252999052557249E-3</v>
      </c>
      <c r="J613" s="28">
        <f t="shared" si="39"/>
        <v>99.919773097093952</v>
      </c>
      <c r="K613" s="25" t="str">
        <f t="shared" si="38"/>
        <v>C</v>
      </c>
    </row>
    <row r="614" spans="1:11" x14ac:dyDescent="0.25">
      <c r="A614" s="25" t="s">
        <v>1722</v>
      </c>
      <c r="B614" s="26" t="s">
        <v>1723</v>
      </c>
      <c r="C614" s="25" t="s">
        <v>188</v>
      </c>
      <c r="D614" s="25" t="s">
        <v>3741</v>
      </c>
      <c r="E614" s="25" t="s">
        <v>286</v>
      </c>
      <c r="F614" s="27">
        <v>11</v>
      </c>
      <c r="G614" s="27">
        <v>42.29</v>
      </c>
      <c r="H614" s="27">
        <f t="shared" si="36"/>
        <v>465.19</v>
      </c>
      <c r="I614" s="28">
        <f t="shared" si="37"/>
        <v>1.1193325698161324E-3</v>
      </c>
      <c r="J614" s="28">
        <f t="shared" si="39"/>
        <v>99.920892429663766</v>
      </c>
      <c r="K614" s="25" t="str">
        <f t="shared" si="38"/>
        <v>C</v>
      </c>
    </row>
    <row r="615" spans="1:11" x14ac:dyDescent="0.25">
      <c r="A615" s="25" t="s">
        <v>601</v>
      </c>
      <c r="B615" s="26" t="s">
        <v>604</v>
      </c>
      <c r="C615" s="25" t="s">
        <v>17</v>
      </c>
      <c r="D615" s="25" t="s">
        <v>3741</v>
      </c>
      <c r="E615" s="25" t="s">
        <v>61</v>
      </c>
      <c r="F615" s="27">
        <v>6</v>
      </c>
      <c r="G615" s="27">
        <v>77.2</v>
      </c>
      <c r="H615" s="27">
        <f t="shared" si="36"/>
        <v>463.2</v>
      </c>
      <c r="I615" s="28">
        <f t="shared" si="37"/>
        <v>1.1145442643625885E-3</v>
      </c>
      <c r="J615" s="28">
        <f t="shared" si="39"/>
        <v>99.922006973928134</v>
      </c>
      <c r="K615" s="25" t="str">
        <f t="shared" si="38"/>
        <v>C</v>
      </c>
    </row>
    <row r="616" spans="1:11" ht="16.5" x14ac:dyDescent="0.25">
      <c r="A616" s="25" t="s">
        <v>242</v>
      </c>
      <c r="B616" s="26" t="s">
        <v>243</v>
      </c>
      <c r="C616" s="25" t="s">
        <v>17</v>
      </c>
      <c r="D616" s="25" t="s">
        <v>3741</v>
      </c>
      <c r="E616" s="25" t="s">
        <v>61</v>
      </c>
      <c r="F616" s="27">
        <v>16</v>
      </c>
      <c r="G616" s="27">
        <v>28.76</v>
      </c>
      <c r="H616" s="27">
        <f t="shared" si="36"/>
        <v>460.16</v>
      </c>
      <c r="I616" s="28">
        <f t="shared" si="37"/>
        <v>1.1072294660817979E-3</v>
      </c>
      <c r="J616" s="28">
        <f t="shared" si="39"/>
        <v>99.923114203394221</v>
      </c>
      <c r="K616" s="25" t="str">
        <f t="shared" si="38"/>
        <v>C</v>
      </c>
    </row>
    <row r="617" spans="1:11" x14ac:dyDescent="0.25">
      <c r="A617" s="25" t="s">
        <v>1737</v>
      </c>
      <c r="B617" s="26" t="s">
        <v>1738</v>
      </c>
      <c r="C617" s="25" t="s">
        <v>188</v>
      </c>
      <c r="D617" s="25" t="s">
        <v>3741</v>
      </c>
      <c r="E617" s="25" t="s">
        <v>286</v>
      </c>
      <c r="F617" s="27">
        <v>19</v>
      </c>
      <c r="G617" s="27">
        <v>23.41</v>
      </c>
      <c r="H617" s="27">
        <f t="shared" si="36"/>
        <v>444.79</v>
      </c>
      <c r="I617" s="28">
        <f t="shared" si="37"/>
        <v>1.0702464234581947E-3</v>
      </c>
      <c r="J617" s="28">
        <f t="shared" si="39"/>
        <v>99.924184449817673</v>
      </c>
      <c r="K617" s="25" t="str">
        <f t="shared" si="38"/>
        <v>C</v>
      </c>
    </row>
    <row r="618" spans="1:11" ht="16.5" x14ac:dyDescent="0.25">
      <c r="A618" s="25" t="s">
        <v>2117</v>
      </c>
      <c r="B618" s="26" t="s">
        <v>2118</v>
      </c>
      <c r="C618" s="25" t="s">
        <v>17</v>
      </c>
      <c r="D618" s="25" t="s">
        <v>3741</v>
      </c>
      <c r="E618" s="25" t="s">
        <v>61</v>
      </c>
      <c r="F618" s="27">
        <v>8</v>
      </c>
      <c r="G618" s="27">
        <v>55.34</v>
      </c>
      <c r="H618" s="27">
        <f t="shared" si="36"/>
        <v>442.72</v>
      </c>
      <c r="I618" s="28">
        <f t="shared" si="37"/>
        <v>1.065265623313051E-3</v>
      </c>
      <c r="J618" s="28">
        <f t="shared" si="39"/>
        <v>99.925249715440984</v>
      </c>
      <c r="K618" s="25" t="str">
        <f t="shared" si="38"/>
        <v>C</v>
      </c>
    </row>
    <row r="619" spans="1:11" ht="16.5" x14ac:dyDescent="0.25">
      <c r="A619" s="25" t="s">
        <v>2283</v>
      </c>
      <c r="B619" s="26" t="s">
        <v>2284</v>
      </c>
      <c r="C619" s="25" t="s">
        <v>17</v>
      </c>
      <c r="D619" s="25" t="s">
        <v>3741</v>
      </c>
      <c r="E619" s="25" t="s">
        <v>61</v>
      </c>
      <c r="F619" s="27">
        <v>34</v>
      </c>
      <c r="G619" s="27">
        <v>12.97</v>
      </c>
      <c r="H619" s="27">
        <f t="shared" si="36"/>
        <v>440.98</v>
      </c>
      <c r="I619" s="28">
        <f t="shared" si="37"/>
        <v>1.0610788637707563E-3</v>
      </c>
      <c r="J619" s="28">
        <f t="shared" si="39"/>
        <v>99.926310794304754</v>
      </c>
      <c r="K619" s="25" t="str">
        <f t="shared" si="38"/>
        <v>C</v>
      </c>
    </row>
    <row r="620" spans="1:11" x14ac:dyDescent="0.25">
      <c r="A620" s="25" t="s">
        <v>431</v>
      </c>
      <c r="B620" s="26" t="s">
        <v>432</v>
      </c>
      <c r="C620" s="25" t="s">
        <v>17</v>
      </c>
      <c r="D620" s="25" t="s">
        <v>3741</v>
      </c>
      <c r="E620" s="25" t="s">
        <v>61</v>
      </c>
      <c r="F620" s="27">
        <v>4</v>
      </c>
      <c r="G620" s="27">
        <v>110.03</v>
      </c>
      <c r="H620" s="27">
        <f t="shared" si="36"/>
        <v>440.12</v>
      </c>
      <c r="I620" s="28">
        <f t="shared" si="37"/>
        <v>1.0590095458360589E-3</v>
      </c>
      <c r="J620" s="28">
        <f t="shared" si="39"/>
        <v>99.927369803850596</v>
      </c>
      <c r="K620" s="25" t="str">
        <f t="shared" si="38"/>
        <v>C</v>
      </c>
    </row>
    <row r="621" spans="1:11" x14ac:dyDescent="0.25">
      <c r="A621" s="25" t="s">
        <v>1788</v>
      </c>
      <c r="B621" s="26" t="s">
        <v>1789</v>
      </c>
      <c r="C621" s="25" t="s">
        <v>8107</v>
      </c>
      <c r="D621" s="25" t="s">
        <v>3741</v>
      </c>
      <c r="E621" s="25" t="s">
        <v>61</v>
      </c>
      <c r="F621" s="27">
        <v>7</v>
      </c>
      <c r="G621" s="27">
        <v>62.65</v>
      </c>
      <c r="H621" s="27">
        <f t="shared" si="36"/>
        <v>438.55</v>
      </c>
      <c r="I621" s="28">
        <f t="shared" si="37"/>
        <v>1.0552318375134139E-3</v>
      </c>
      <c r="J621" s="28">
        <f t="shared" si="39"/>
        <v>99.928425035688107</v>
      </c>
      <c r="K621" s="25" t="str">
        <f t="shared" si="38"/>
        <v>C</v>
      </c>
    </row>
    <row r="622" spans="1:11" ht="16.5" x14ac:dyDescent="0.25">
      <c r="A622" s="25" t="s">
        <v>3270</v>
      </c>
      <c r="B622" s="26" t="s">
        <v>3271</v>
      </c>
      <c r="C622" s="25" t="s">
        <v>8107</v>
      </c>
      <c r="D622" s="25" t="s">
        <v>3741</v>
      </c>
      <c r="E622" s="25" t="s">
        <v>61</v>
      </c>
      <c r="F622" s="27">
        <v>3</v>
      </c>
      <c r="G622" s="27">
        <v>145.57</v>
      </c>
      <c r="H622" s="27">
        <f t="shared" si="36"/>
        <v>436.71</v>
      </c>
      <c r="I622" s="28">
        <f t="shared" si="37"/>
        <v>1.0508044596066193E-3</v>
      </c>
      <c r="J622" s="28">
        <f t="shared" si="39"/>
        <v>99.929475840147717</v>
      </c>
      <c r="K622" s="25" t="str">
        <f t="shared" si="38"/>
        <v>C</v>
      </c>
    </row>
    <row r="623" spans="1:11" ht="16.5" x14ac:dyDescent="0.25">
      <c r="A623" s="25" t="s">
        <v>882</v>
      </c>
      <c r="B623" s="26" t="s">
        <v>883</v>
      </c>
      <c r="C623" s="25" t="s">
        <v>17</v>
      </c>
      <c r="D623" s="25" t="s">
        <v>3741</v>
      </c>
      <c r="E623" s="25" t="s">
        <v>178</v>
      </c>
      <c r="F623" s="27">
        <v>15.83</v>
      </c>
      <c r="G623" s="27">
        <v>27.55</v>
      </c>
      <c r="H623" s="27">
        <f t="shared" si="36"/>
        <v>436.12</v>
      </c>
      <c r="I623" s="28">
        <f t="shared" si="37"/>
        <v>1.0493848112560712E-3</v>
      </c>
      <c r="J623" s="28">
        <f t="shared" si="39"/>
        <v>99.93052522495897</v>
      </c>
      <c r="K623" s="25" t="str">
        <f t="shared" si="38"/>
        <v>C</v>
      </c>
    </row>
    <row r="624" spans="1:11" x14ac:dyDescent="0.25">
      <c r="A624" s="25" t="s">
        <v>1816</v>
      </c>
      <c r="B624" s="26" t="s">
        <v>1817</v>
      </c>
      <c r="C624" s="25" t="s">
        <v>17</v>
      </c>
      <c r="D624" s="25" t="s">
        <v>3741</v>
      </c>
      <c r="E624" s="25" t="s">
        <v>61</v>
      </c>
      <c r="F624" s="27">
        <v>4</v>
      </c>
      <c r="G624" s="27">
        <v>107.28</v>
      </c>
      <c r="H624" s="27">
        <f t="shared" si="36"/>
        <v>429.12</v>
      </c>
      <c r="I624" s="28">
        <f t="shared" si="37"/>
        <v>1.0325415257410925E-3</v>
      </c>
      <c r="J624" s="28">
        <f t="shared" si="39"/>
        <v>99.931557766484715</v>
      </c>
      <c r="K624" s="25" t="str">
        <f t="shared" si="38"/>
        <v>C</v>
      </c>
    </row>
    <row r="625" spans="1:11" ht="16.5" x14ac:dyDescent="0.25">
      <c r="A625" s="25" t="s">
        <v>2286</v>
      </c>
      <c r="B625" s="26" t="s">
        <v>2287</v>
      </c>
      <c r="C625" s="25" t="s">
        <v>17</v>
      </c>
      <c r="D625" s="25" t="s">
        <v>3741</v>
      </c>
      <c r="E625" s="25" t="s">
        <v>61</v>
      </c>
      <c r="F625" s="27">
        <v>18</v>
      </c>
      <c r="G625" s="27">
        <v>23.51</v>
      </c>
      <c r="H625" s="27">
        <f t="shared" si="36"/>
        <v>423.18</v>
      </c>
      <c r="I625" s="28">
        <f t="shared" si="37"/>
        <v>1.0182487948898107E-3</v>
      </c>
      <c r="J625" s="28">
        <f t="shared" si="39"/>
        <v>99.932576015279608</v>
      </c>
      <c r="K625" s="25" t="str">
        <f t="shared" si="38"/>
        <v>C</v>
      </c>
    </row>
    <row r="626" spans="1:11" x14ac:dyDescent="0.25">
      <c r="A626" s="25" t="s">
        <v>1168</v>
      </c>
      <c r="B626" s="26" t="s">
        <v>1169</v>
      </c>
      <c r="C626" s="25" t="s">
        <v>188</v>
      </c>
      <c r="D626" s="25" t="s">
        <v>3741</v>
      </c>
      <c r="E626" s="25" t="s">
        <v>286</v>
      </c>
      <c r="F626" s="27">
        <v>6</v>
      </c>
      <c r="G626" s="27">
        <v>70.42</v>
      </c>
      <c r="H626" s="27">
        <f t="shared" si="36"/>
        <v>422.52</v>
      </c>
      <c r="I626" s="28">
        <f t="shared" si="37"/>
        <v>1.0166607136841124E-3</v>
      </c>
      <c r="J626" s="28">
        <f t="shared" si="39"/>
        <v>99.933592675993296</v>
      </c>
      <c r="K626" s="25" t="str">
        <f t="shared" si="38"/>
        <v>C</v>
      </c>
    </row>
    <row r="627" spans="1:11" x14ac:dyDescent="0.25">
      <c r="A627" s="25" t="s">
        <v>2349</v>
      </c>
      <c r="B627" s="26" t="s">
        <v>2350</v>
      </c>
      <c r="C627" s="25" t="s">
        <v>17</v>
      </c>
      <c r="D627" s="25" t="s">
        <v>3741</v>
      </c>
      <c r="E627" s="25" t="s">
        <v>61</v>
      </c>
      <c r="F627" s="27">
        <v>4</v>
      </c>
      <c r="G627" s="27">
        <v>105.33</v>
      </c>
      <c r="H627" s="27">
        <f t="shared" si="36"/>
        <v>421.32</v>
      </c>
      <c r="I627" s="28">
        <f t="shared" si="37"/>
        <v>1.0137732933101161E-3</v>
      </c>
      <c r="J627" s="28">
        <f t="shared" si="39"/>
        <v>99.934606449286605</v>
      </c>
      <c r="K627" s="25" t="str">
        <f t="shared" si="38"/>
        <v>C</v>
      </c>
    </row>
    <row r="628" spans="1:11" ht="16.5" x14ac:dyDescent="0.25">
      <c r="A628" s="25" t="s">
        <v>2718</v>
      </c>
      <c r="B628" s="26" t="s">
        <v>2719</v>
      </c>
      <c r="C628" s="25" t="s">
        <v>17</v>
      </c>
      <c r="D628" s="25" t="s">
        <v>3741</v>
      </c>
      <c r="E628" s="25" t="s">
        <v>61</v>
      </c>
      <c r="F628" s="27">
        <v>6</v>
      </c>
      <c r="G628" s="27">
        <v>70.14</v>
      </c>
      <c r="H628" s="27">
        <f t="shared" si="36"/>
        <v>420.84</v>
      </c>
      <c r="I628" s="28">
        <f t="shared" si="37"/>
        <v>1.0126183251605175E-3</v>
      </c>
      <c r="J628" s="28">
        <f t="shared" si="39"/>
        <v>99.935619067611768</v>
      </c>
      <c r="K628" s="25" t="str">
        <f t="shared" si="38"/>
        <v>C</v>
      </c>
    </row>
    <row r="629" spans="1:11" x14ac:dyDescent="0.25">
      <c r="A629" s="25" t="s">
        <v>3706</v>
      </c>
      <c r="B629" s="26" t="s">
        <v>3707</v>
      </c>
      <c r="C629" s="25" t="s">
        <v>17</v>
      </c>
      <c r="D629" s="25" t="s">
        <v>3741</v>
      </c>
      <c r="E629" s="25" t="s">
        <v>72</v>
      </c>
      <c r="F629" s="27">
        <v>296.31</v>
      </c>
      <c r="G629" s="27">
        <v>1.42</v>
      </c>
      <c r="H629" s="27">
        <f t="shared" si="36"/>
        <v>420.76</v>
      </c>
      <c r="I629" s="28">
        <f t="shared" si="37"/>
        <v>1.0124258304689178E-3</v>
      </c>
      <c r="J629" s="28">
        <f t="shared" si="39"/>
        <v>99.936631493442235</v>
      </c>
      <c r="K629" s="25" t="str">
        <f t="shared" si="38"/>
        <v>C</v>
      </c>
    </row>
    <row r="630" spans="1:11" ht="16.5" x14ac:dyDescent="0.25">
      <c r="A630" s="25" t="s">
        <v>1331</v>
      </c>
      <c r="B630" s="26" t="s">
        <v>1332</v>
      </c>
      <c r="C630" s="25" t="s">
        <v>17</v>
      </c>
      <c r="D630" s="25" t="s">
        <v>3741</v>
      </c>
      <c r="E630" s="25" t="s">
        <v>178</v>
      </c>
      <c r="F630" s="27">
        <v>17.82</v>
      </c>
      <c r="G630" s="27">
        <v>23.34</v>
      </c>
      <c r="H630" s="27">
        <f t="shared" si="36"/>
        <v>415.92</v>
      </c>
      <c r="I630" s="28">
        <f t="shared" si="37"/>
        <v>1.0007799016271326E-3</v>
      </c>
      <c r="J630" s="28">
        <f t="shared" si="39"/>
        <v>99.937632273343866</v>
      </c>
      <c r="K630" s="25" t="str">
        <f t="shared" si="38"/>
        <v>C</v>
      </c>
    </row>
    <row r="631" spans="1:11" ht="16.5" x14ac:dyDescent="0.25">
      <c r="A631" s="25" t="s">
        <v>405</v>
      </c>
      <c r="B631" s="26" t="s">
        <v>406</v>
      </c>
      <c r="C631" s="25" t="s">
        <v>17</v>
      </c>
      <c r="D631" s="25" t="s">
        <v>3741</v>
      </c>
      <c r="E631" s="25" t="s">
        <v>61</v>
      </c>
      <c r="F631" s="27">
        <v>8</v>
      </c>
      <c r="G631" s="27">
        <v>51.79</v>
      </c>
      <c r="H631" s="27">
        <f t="shared" si="36"/>
        <v>414.32</v>
      </c>
      <c r="I631" s="28">
        <f t="shared" si="37"/>
        <v>9.969300077951374E-4</v>
      </c>
      <c r="J631" s="28">
        <f t="shared" si="39"/>
        <v>99.938629203351667</v>
      </c>
      <c r="K631" s="25" t="str">
        <f t="shared" si="38"/>
        <v>C</v>
      </c>
    </row>
    <row r="632" spans="1:11" ht="16.5" x14ac:dyDescent="0.25">
      <c r="A632" s="25" t="s">
        <v>981</v>
      </c>
      <c r="B632" s="26" t="s">
        <v>982</v>
      </c>
      <c r="C632" s="25" t="s">
        <v>17</v>
      </c>
      <c r="D632" s="25" t="s">
        <v>3741</v>
      </c>
      <c r="E632" s="25" t="s">
        <v>61</v>
      </c>
      <c r="F632" s="27">
        <v>25</v>
      </c>
      <c r="G632" s="27">
        <v>15.84</v>
      </c>
      <c r="H632" s="27">
        <f t="shared" si="36"/>
        <v>396</v>
      </c>
      <c r="I632" s="28">
        <f t="shared" si="37"/>
        <v>9.5284872341879336E-4</v>
      </c>
      <c r="J632" s="28">
        <f t="shared" si="39"/>
        <v>99.939582052075082</v>
      </c>
      <c r="K632" s="25" t="str">
        <f t="shared" si="38"/>
        <v>C</v>
      </c>
    </row>
    <row r="633" spans="1:11" ht="16.5" x14ac:dyDescent="0.25">
      <c r="A633" s="25" t="s">
        <v>1670</v>
      </c>
      <c r="B633" s="26" t="s">
        <v>1671</v>
      </c>
      <c r="C633" s="25" t="s">
        <v>17</v>
      </c>
      <c r="D633" s="25" t="s">
        <v>3741</v>
      </c>
      <c r="E633" s="25" t="s">
        <v>61</v>
      </c>
      <c r="F633" s="27">
        <v>4</v>
      </c>
      <c r="G633" s="27">
        <v>98.91</v>
      </c>
      <c r="H633" s="27">
        <f t="shared" si="36"/>
        <v>395.64</v>
      </c>
      <c r="I633" s="28">
        <f t="shared" si="37"/>
        <v>9.5198249730659443E-4</v>
      </c>
      <c r="J633" s="28">
        <f t="shared" si="39"/>
        <v>99.940534034572394</v>
      </c>
      <c r="K633" s="25" t="str">
        <f t="shared" si="38"/>
        <v>C</v>
      </c>
    </row>
    <row r="634" spans="1:11" ht="16.5" x14ac:dyDescent="0.25">
      <c r="A634" s="25" t="s">
        <v>1373</v>
      </c>
      <c r="B634" s="26" t="s">
        <v>1374</v>
      </c>
      <c r="C634" s="25" t="s">
        <v>17</v>
      </c>
      <c r="D634" s="25" t="s">
        <v>3741</v>
      </c>
      <c r="E634" s="25" t="s">
        <v>61</v>
      </c>
      <c r="F634" s="27">
        <v>22</v>
      </c>
      <c r="G634" s="27">
        <v>17.98</v>
      </c>
      <c r="H634" s="27">
        <f t="shared" si="36"/>
        <v>395.56</v>
      </c>
      <c r="I634" s="28">
        <f t="shared" si="37"/>
        <v>9.517900026149948E-4</v>
      </c>
      <c r="J634" s="28">
        <f t="shared" si="39"/>
        <v>99.941485824575011</v>
      </c>
      <c r="K634" s="25" t="str">
        <f t="shared" si="38"/>
        <v>C</v>
      </c>
    </row>
    <row r="635" spans="1:11" ht="16.5" x14ac:dyDescent="0.25">
      <c r="A635" s="25" t="s">
        <v>3697</v>
      </c>
      <c r="B635" s="26" t="s">
        <v>3698</v>
      </c>
      <c r="C635" s="25" t="s">
        <v>17</v>
      </c>
      <c r="D635" s="25" t="s">
        <v>3741</v>
      </c>
      <c r="E635" s="25" t="s">
        <v>72</v>
      </c>
      <c r="F635" s="27">
        <v>292.77</v>
      </c>
      <c r="G635" s="27">
        <v>1.35</v>
      </c>
      <c r="H635" s="27">
        <f t="shared" si="36"/>
        <v>395.24</v>
      </c>
      <c r="I635" s="28">
        <f t="shared" si="37"/>
        <v>9.5102002384859574E-4</v>
      </c>
      <c r="J635" s="28">
        <f t="shared" si="39"/>
        <v>99.942436844598859</v>
      </c>
      <c r="K635" s="25" t="str">
        <f t="shared" si="38"/>
        <v>C</v>
      </c>
    </row>
    <row r="636" spans="1:11" ht="16.5" x14ac:dyDescent="0.25">
      <c r="A636" s="25" t="s">
        <v>1188</v>
      </c>
      <c r="B636" s="26" t="s">
        <v>1189</v>
      </c>
      <c r="C636" s="25" t="s">
        <v>8107</v>
      </c>
      <c r="D636" s="25" t="s">
        <v>3741</v>
      </c>
      <c r="E636" s="25" t="s">
        <v>61</v>
      </c>
      <c r="F636" s="27">
        <v>1</v>
      </c>
      <c r="G636" s="27">
        <v>394.7</v>
      </c>
      <c r="H636" s="27">
        <f t="shared" si="36"/>
        <v>394.7</v>
      </c>
      <c r="I636" s="28">
        <f t="shared" si="37"/>
        <v>9.4972068468029719E-4</v>
      </c>
      <c r="J636" s="28">
        <f t="shared" si="39"/>
        <v>99.943386565283546</v>
      </c>
      <c r="K636" s="25" t="str">
        <f t="shared" si="38"/>
        <v>C</v>
      </c>
    </row>
    <row r="637" spans="1:11" ht="24.75" x14ac:dyDescent="0.25">
      <c r="A637" s="25" t="s">
        <v>2614</v>
      </c>
      <c r="B637" s="26" t="s">
        <v>2615</v>
      </c>
      <c r="C637" s="25" t="s">
        <v>8107</v>
      </c>
      <c r="D637" s="25" t="s">
        <v>3741</v>
      </c>
      <c r="E637" s="25" t="s">
        <v>61</v>
      </c>
      <c r="F637" s="27">
        <v>12</v>
      </c>
      <c r="G637" s="27">
        <v>32.479999999999997</v>
      </c>
      <c r="H637" s="27">
        <f t="shared" si="36"/>
        <v>389.76</v>
      </c>
      <c r="I637" s="28">
        <f t="shared" si="37"/>
        <v>9.3783413747401234E-4</v>
      </c>
      <c r="J637" s="28">
        <f t="shared" si="39"/>
        <v>99.944324399421021</v>
      </c>
      <c r="K637" s="25" t="str">
        <f t="shared" si="38"/>
        <v>C</v>
      </c>
    </row>
    <row r="638" spans="1:11" ht="16.5" x14ac:dyDescent="0.25">
      <c r="A638" s="25" t="s">
        <v>2646</v>
      </c>
      <c r="B638" s="26" t="s">
        <v>2647</v>
      </c>
      <c r="C638" s="25" t="s">
        <v>17</v>
      </c>
      <c r="D638" s="25" t="s">
        <v>3741</v>
      </c>
      <c r="E638" s="25" t="s">
        <v>61</v>
      </c>
      <c r="F638" s="27">
        <v>2</v>
      </c>
      <c r="G638" s="27">
        <v>192.22</v>
      </c>
      <c r="H638" s="27">
        <f t="shared" si="36"/>
        <v>384.44</v>
      </c>
      <c r="I638" s="28">
        <f t="shared" si="37"/>
        <v>9.2503324048262862E-4</v>
      </c>
      <c r="J638" s="28">
        <f t="shared" si="39"/>
        <v>99.945249432661498</v>
      </c>
      <c r="K638" s="25" t="str">
        <f t="shared" si="38"/>
        <v>C</v>
      </c>
    </row>
    <row r="639" spans="1:11" x14ac:dyDescent="0.25">
      <c r="A639" s="25" t="s">
        <v>967</v>
      </c>
      <c r="B639" s="26" t="s">
        <v>968</v>
      </c>
      <c r="C639" s="25" t="s">
        <v>8107</v>
      </c>
      <c r="D639" s="25" t="s">
        <v>3741</v>
      </c>
      <c r="E639" s="25" t="s">
        <v>61</v>
      </c>
      <c r="F639" s="27">
        <v>3</v>
      </c>
      <c r="G639" s="27">
        <v>125.08</v>
      </c>
      <c r="H639" s="27">
        <f t="shared" si="36"/>
        <v>375.24</v>
      </c>
      <c r="I639" s="28">
        <f t="shared" si="37"/>
        <v>9.0289635094865667E-4</v>
      </c>
      <c r="J639" s="28">
        <f t="shared" si="39"/>
        <v>99.946152329012449</v>
      </c>
      <c r="K639" s="25" t="str">
        <f t="shared" si="38"/>
        <v>C</v>
      </c>
    </row>
    <row r="640" spans="1:11" ht="16.5" x14ac:dyDescent="0.25">
      <c r="A640" s="25" t="s">
        <v>1510</v>
      </c>
      <c r="B640" s="26" t="s">
        <v>1511</v>
      </c>
      <c r="C640" s="25" t="s">
        <v>17</v>
      </c>
      <c r="D640" s="25" t="s">
        <v>3741</v>
      </c>
      <c r="E640" s="25" t="s">
        <v>72</v>
      </c>
      <c r="F640" s="27">
        <v>358.24</v>
      </c>
      <c r="G640" s="27">
        <v>1.01</v>
      </c>
      <c r="H640" s="27">
        <f t="shared" si="36"/>
        <v>361.82</v>
      </c>
      <c r="I640" s="28">
        <f t="shared" si="37"/>
        <v>8.7060536643279751E-4</v>
      </c>
      <c r="J640" s="28">
        <f t="shared" si="39"/>
        <v>99.947022934378879</v>
      </c>
      <c r="K640" s="25" t="str">
        <f t="shared" si="38"/>
        <v>C</v>
      </c>
    </row>
    <row r="641" spans="1:11" x14ac:dyDescent="0.25">
      <c r="A641" s="25" t="s">
        <v>3154</v>
      </c>
      <c r="B641" s="26" t="s">
        <v>3155</v>
      </c>
      <c r="C641" s="25" t="s">
        <v>188</v>
      </c>
      <c r="D641" s="25" t="s">
        <v>3741</v>
      </c>
      <c r="E641" s="25" t="s">
        <v>286</v>
      </c>
      <c r="F641" s="27">
        <v>21</v>
      </c>
      <c r="G641" s="27">
        <v>16.84</v>
      </c>
      <c r="H641" s="27">
        <f t="shared" si="36"/>
        <v>353.64</v>
      </c>
      <c r="I641" s="28">
        <f t="shared" si="37"/>
        <v>8.5092278421672243E-4</v>
      </c>
      <c r="J641" s="28">
        <f t="shared" si="39"/>
        <v>99.947873857163088</v>
      </c>
      <c r="K641" s="25" t="str">
        <f t="shared" si="38"/>
        <v>C</v>
      </c>
    </row>
    <row r="642" spans="1:11" ht="16.5" x14ac:dyDescent="0.25">
      <c r="A642" s="25" t="s">
        <v>1679</v>
      </c>
      <c r="B642" s="26" t="s">
        <v>1680</v>
      </c>
      <c r="C642" s="25" t="s">
        <v>17</v>
      </c>
      <c r="D642" s="25" t="s">
        <v>3741</v>
      </c>
      <c r="E642" s="25" t="s">
        <v>61</v>
      </c>
      <c r="F642" s="27">
        <v>10</v>
      </c>
      <c r="G642" s="27">
        <v>35.24</v>
      </c>
      <c r="H642" s="27">
        <f t="shared" si="36"/>
        <v>352.4</v>
      </c>
      <c r="I642" s="28">
        <f t="shared" si="37"/>
        <v>8.4793911649692607E-4</v>
      </c>
      <c r="J642" s="28">
        <f t="shared" si="39"/>
        <v>99.948721796279585</v>
      </c>
      <c r="K642" s="25" t="str">
        <f t="shared" si="38"/>
        <v>C</v>
      </c>
    </row>
    <row r="643" spans="1:11" x14ac:dyDescent="0.25">
      <c r="A643" s="25" t="s">
        <v>2359</v>
      </c>
      <c r="B643" s="26" t="s">
        <v>2360</v>
      </c>
      <c r="C643" s="25" t="s">
        <v>17</v>
      </c>
      <c r="D643" s="25" t="s">
        <v>3741</v>
      </c>
      <c r="E643" s="25" t="s">
        <v>61</v>
      </c>
      <c r="F643" s="27">
        <v>8</v>
      </c>
      <c r="G643" s="27">
        <v>43.57</v>
      </c>
      <c r="H643" s="27">
        <f t="shared" si="36"/>
        <v>348.56</v>
      </c>
      <c r="I643" s="28">
        <f t="shared" si="37"/>
        <v>8.3869937130013792E-4</v>
      </c>
      <c r="J643" s="28">
        <f t="shared" si="39"/>
        <v>99.949560495650886</v>
      </c>
      <c r="K643" s="25" t="str">
        <f t="shared" si="38"/>
        <v>C</v>
      </c>
    </row>
    <row r="644" spans="1:11" ht="16.5" x14ac:dyDescent="0.25">
      <c r="A644" s="25" t="s">
        <v>2182</v>
      </c>
      <c r="B644" s="26" t="s">
        <v>2183</v>
      </c>
      <c r="C644" s="25" t="s">
        <v>17</v>
      </c>
      <c r="D644" s="25" t="s">
        <v>3741</v>
      </c>
      <c r="E644" s="25" t="s">
        <v>61</v>
      </c>
      <c r="F644" s="27">
        <v>9</v>
      </c>
      <c r="G644" s="27">
        <v>38.65</v>
      </c>
      <c r="H644" s="27">
        <f t="shared" ref="H644:H707" si="40">ROUND(F644*G644,2)</f>
        <v>347.85</v>
      </c>
      <c r="I644" s="28">
        <f t="shared" ref="I644:I707" si="41">H644/VALOR_TOTAL*100</f>
        <v>8.3699098091219015E-4</v>
      </c>
      <c r="J644" s="28">
        <f t="shared" si="39"/>
        <v>99.9503974866318</v>
      </c>
      <c r="K644" s="25" t="str">
        <f t="shared" ref="K644:K707" si="42">IF(J644&lt;=80,"A",IF(J644&lt;=95,"B","C"))</f>
        <v>C</v>
      </c>
    </row>
    <row r="645" spans="1:11" ht="16.5" x14ac:dyDescent="0.25">
      <c r="A645" s="25" t="s">
        <v>2302</v>
      </c>
      <c r="B645" s="26" t="s">
        <v>2303</v>
      </c>
      <c r="C645" s="25" t="s">
        <v>17</v>
      </c>
      <c r="D645" s="25" t="s">
        <v>3741</v>
      </c>
      <c r="E645" s="25" t="s">
        <v>61</v>
      </c>
      <c r="F645" s="27">
        <v>6</v>
      </c>
      <c r="G645" s="27">
        <v>57.62</v>
      </c>
      <c r="H645" s="27">
        <f t="shared" si="40"/>
        <v>345.72</v>
      </c>
      <c r="I645" s="28">
        <f t="shared" si="41"/>
        <v>8.318658097483466E-4</v>
      </c>
      <c r="J645" s="28">
        <f t="shared" ref="J645:J708" si="43">I645+J644</f>
        <v>99.951229352441544</v>
      </c>
      <c r="K645" s="25" t="str">
        <f t="shared" si="42"/>
        <v>C</v>
      </c>
    </row>
    <row r="646" spans="1:11" ht="16.5" x14ac:dyDescent="0.25">
      <c r="A646" s="25" t="s">
        <v>1149</v>
      </c>
      <c r="B646" s="26" t="s">
        <v>1150</v>
      </c>
      <c r="C646" s="25" t="s">
        <v>17</v>
      </c>
      <c r="D646" s="25" t="s">
        <v>3741</v>
      </c>
      <c r="E646" s="25" t="s">
        <v>178</v>
      </c>
      <c r="F646" s="27">
        <v>11.31</v>
      </c>
      <c r="G646" s="27">
        <v>30.55</v>
      </c>
      <c r="H646" s="27">
        <f t="shared" si="40"/>
        <v>345.52</v>
      </c>
      <c r="I646" s="28">
        <f t="shared" si="41"/>
        <v>8.3138457301934715E-4</v>
      </c>
      <c r="J646" s="28">
        <f t="shared" si="43"/>
        <v>99.952060737014563</v>
      </c>
      <c r="K646" s="25" t="str">
        <f t="shared" si="42"/>
        <v>C</v>
      </c>
    </row>
    <row r="647" spans="1:11" ht="24.75" x14ac:dyDescent="0.25">
      <c r="A647" s="25" t="s">
        <v>2602</v>
      </c>
      <c r="B647" s="26" t="s">
        <v>2603</v>
      </c>
      <c r="C647" s="25" t="s">
        <v>8107</v>
      </c>
      <c r="D647" s="25" t="s">
        <v>3741</v>
      </c>
      <c r="E647" s="25" t="s">
        <v>61</v>
      </c>
      <c r="F647" s="27">
        <v>14</v>
      </c>
      <c r="G647" s="27">
        <v>24.68</v>
      </c>
      <c r="H647" s="27">
        <f t="shared" si="40"/>
        <v>345.52</v>
      </c>
      <c r="I647" s="28">
        <f t="shared" si="41"/>
        <v>8.3138457301934715E-4</v>
      </c>
      <c r="J647" s="28">
        <f t="shared" si="43"/>
        <v>99.952892121587581</v>
      </c>
      <c r="K647" s="25" t="str">
        <f t="shared" si="42"/>
        <v>C</v>
      </c>
    </row>
    <row r="648" spans="1:11" ht="16.5" x14ac:dyDescent="0.25">
      <c r="A648" s="25" t="s">
        <v>3312</v>
      </c>
      <c r="B648" s="26" t="s">
        <v>3313</v>
      </c>
      <c r="C648" s="25" t="s">
        <v>8107</v>
      </c>
      <c r="D648" s="25" t="s">
        <v>3741</v>
      </c>
      <c r="E648" s="25" t="s">
        <v>61</v>
      </c>
      <c r="F648" s="27">
        <v>1</v>
      </c>
      <c r="G648" s="27">
        <v>344.99</v>
      </c>
      <c r="H648" s="27">
        <f t="shared" si="40"/>
        <v>344.99</v>
      </c>
      <c r="I648" s="28">
        <f t="shared" si="41"/>
        <v>8.3010929568749878E-4</v>
      </c>
      <c r="J648" s="28">
        <f t="shared" si="43"/>
        <v>99.953722230883272</v>
      </c>
      <c r="K648" s="25" t="str">
        <f t="shared" si="42"/>
        <v>C</v>
      </c>
    </row>
    <row r="649" spans="1:11" ht="16.5" x14ac:dyDescent="0.25">
      <c r="A649" s="25" t="s">
        <v>361</v>
      </c>
      <c r="B649" s="26" t="s">
        <v>362</v>
      </c>
      <c r="C649" s="25" t="s">
        <v>17</v>
      </c>
      <c r="D649" s="25" t="s">
        <v>3741</v>
      </c>
      <c r="E649" s="25" t="s">
        <v>178</v>
      </c>
      <c r="F649" s="27">
        <v>14.63</v>
      </c>
      <c r="G649" s="27">
        <v>23.11</v>
      </c>
      <c r="H649" s="27">
        <f t="shared" si="40"/>
        <v>338.1</v>
      </c>
      <c r="I649" s="28">
        <f t="shared" si="41"/>
        <v>8.1353069037346979E-4</v>
      </c>
      <c r="J649" s="28">
        <f t="shared" si="43"/>
        <v>99.954535761573652</v>
      </c>
      <c r="K649" s="25" t="str">
        <f t="shared" si="42"/>
        <v>C</v>
      </c>
    </row>
    <row r="650" spans="1:11" ht="16.5" x14ac:dyDescent="0.25">
      <c r="A650" s="25" t="s">
        <v>3158</v>
      </c>
      <c r="B650" s="26" t="s">
        <v>3159</v>
      </c>
      <c r="C650" s="25" t="s">
        <v>17</v>
      </c>
      <c r="D650" s="25" t="s">
        <v>3741</v>
      </c>
      <c r="E650" s="25" t="s">
        <v>61</v>
      </c>
      <c r="F650" s="27">
        <v>6</v>
      </c>
      <c r="G650" s="27">
        <v>55.7</v>
      </c>
      <c r="H650" s="27">
        <f t="shared" si="40"/>
        <v>334.2</v>
      </c>
      <c r="I650" s="28">
        <f t="shared" si="41"/>
        <v>8.0414657415798173E-4</v>
      </c>
      <c r="J650" s="28">
        <f t="shared" si="43"/>
        <v>99.955339908147806</v>
      </c>
      <c r="K650" s="25" t="str">
        <f t="shared" si="42"/>
        <v>C</v>
      </c>
    </row>
    <row r="651" spans="1:11" ht="16.5" x14ac:dyDescent="0.25">
      <c r="A651" s="25" t="s">
        <v>3169</v>
      </c>
      <c r="B651" s="26" t="s">
        <v>3170</v>
      </c>
      <c r="C651" s="25" t="s">
        <v>8107</v>
      </c>
      <c r="D651" s="25" t="s">
        <v>3741</v>
      </c>
      <c r="E651" s="25" t="s">
        <v>178</v>
      </c>
      <c r="F651" s="27">
        <v>5</v>
      </c>
      <c r="G651" s="27">
        <v>66.53</v>
      </c>
      <c r="H651" s="27">
        <f t="shared" si="40"/>
        <v>332.65</v>
      </c>
      <c r="I651" s="28">
        <f t="shared" si="41"/>
        <v>8.0041698950823639E-4</v>
      </c>
      <c r="J651" s="28">
        <f t="shared" si="43"/>
        <v>99.956140325137312</v>
      </c>
      <c r="K651" s="25" t="str">
        <f t="shared" si="42"/>
        <v>C</v>
      </c>
    </row>
    <row r="652" spans="1:11" x14ac:dyDescent="0.25">
      <c r="A652" s="25" t="s">
        <v>414</v>
      </c>
      <c r="B652" s="26" t="s">
        <v>415</v>
      </c>
      <c r="C652" s="25" t="s">
        <v>17</v>
      </c>
      <c r="D652" s="25" t="s">
        <v>3741</v>
      </c>
      <c r="E652" s="25" t="s">
        <v>61</v>
      </c>
      <c r="F652" s="27">
        <v>2</v>
      </c>
      <c r="G652" s="27">
        <v>165.78</v>
      </c>
      <c r="H652" s="27">
        <f t="shared" si="40"/>
        <v>331.56</v>
      </c>
      <c r="I652" s="28">
        <f t="shared" si="41"/>
        <v>7.9779424933518975E-4</v>
      </c>
      <c r="J652" s="28">
        <f t="shared" si="43"/>
        <v>99.956938119386649</v>
      </c>
      <c r="K652" s="25" t="str">
        <f t="shared" si="42"/>
        <v>C</v>
      </c>
    </row>
    <row r="653" spans="1:11" ht="16.5" x14ac:dyDescent="0.25">
      <c r="A653" s="25" t="s">
        <v>3161</v>
      </c>
      <c r="B653" s="26" t="s">
        <v>3162</v>
      </c>
      <c r="C653" s="25" t="s">
        <v>17</v>
      </c>
      <c r="D653" s="25" t="s">
        <v>3741</v>
      </c>
      <c r="E653" s="25" t="s">
        <v>61</v>
      </c>
      <c r="F653" s="27">
        <v>5</v>
      </c>
      <c r="G653" s="27">
        <v>65.48</v>
      </c>
      <c r="H653" s="27">
        <f t="shared" si="40"/>
        <v>327.39999999999998</v>
      </c>
      <c r="I653" s="28">
        <f t="shared" si="41"/>
        <v>7.8778452537200234E-4</v>
      </c>
      <c r="J653" s="28">
        <f t="shared" si="43"/>
        <v>99.957725903912021</v>
      </c>
      <c r="K653" s="25" t="str">
        <f t="shared" si="42"/>
        <v>C</v>
      </c>
    </row>
    <row r="654" spans="1:11" x14ac:dyDescent="0.25">
      <c r="A654" s="25" t="s">
        <v>1219</v>
      </c>
      <c r="B654" s="26" t="s">
        <v>1220</v>
      </c>
      <c r="C654" s="25" t="s">
        <v>17</v>
      </c>
      <c r="D654" s="25" t="s">
        <v>3741</v>
      </c>
      <c r="E654" s="25" t="s">
        <v>72</v>
      </c>
      <c r="F654" s="27">
        <v>5.21</v>
      </c>
      <c r="G654" s="27">
        <v>62.42</v>
      </c>
      <c r="H654" s="27">
        <f t="shared" si="40"/>
        <v>325.20999999999998</v>
      </c>
      <c r="I654" s="28">
        <f t="shared" si="41"/>
        <v>7.8251498318945899E-4</v>
      </c>
      <c r="J654" s="28">
        <f t="shared" si="43"/>
        <v>99.958508418895207</v>
      </c>
      <c r="K654" s="25" t="str">
        <f t="shared" si="42"/>
        <v>C</v>
      </c>
    </row>
    <row r="655" spans="1:11" ht="16.5" x14ac:dyDescent="0.25">
      <c r="A655" s="25" t="s">
        <v>1394</v>
      </c>
      <c r="B655" s="26" t="s">
        <v>1395</v>
      </c>
      <c r="C655" s="25" t="s">
        <v>8107</v>
      </c>
      <c r="D655" s="25" t="s">
        <v>3741</v>
      </c>
      <c r="E655" s="25" t="s">
        <v>61</v>
      </c>
      <c r="F655" s="27">
        <v>3</v>
      </c>
      <c r="G655" s="27">
        <v>107.72</v>
      </c>
      <c r="H655" s="27">
        <f t="shared" si="40"/>
        <v>323.16000000000003</v>
      </c>
      <c r="I655" s="28">
        <f t="shared" si="41"/>
        <v>7.7758230671721529E-4</v>
      </c>
      <c r="J655" s="28">
        <f t="shared" si="43"/>
        <v>99.959286001201917</v>
      </c>
      <c r="K655" s="25" t="str">
        <f t="shared" si="42"/>
        <v>C</v>
      </c>
    </row>
    <row r="656" spans="1:11" ht="16.5" x14ac:dyDescent="0.25">
      <c r="A656" s="25" t="s">
        <v>2314</v>
      </c>
      <c r="B656" s="26" t="s">
        <v>2315</v>
      </c>
      <c r="C656" s="25" t="s">
        <v>17</v>
      </c>
      <c r="D656" s="25" t="s">
        <v>3741</v>
      </c>
      <c r="E656" s="25" t="s">
        <v>61</v>
      </c>
      <c r="F656" s="27">
        <v>20</v>
      </c>
      <c r="G656" s="27">
        <v>15.98</v>
      </c>
      <c r="H656" s="27">
        <f t="shared" si="40"/>
        <v>319.60000000000002</v>
      </c>
      <c r="I656" s="28">
        <f t="shared" si="41"/>
        <v>7.6901629294102612E-4</v>
      </c>
      <c r="J656" s="28">
        <f t="shared" si="43"/>
        <v>99.960055017494852</v>
      </c>
      <c r="K656" s="25" t="str">
        <f t="shared" si="42"/>
        <v>C</v>
      </c>
    </row>
    <row r="657" spans="1:11" ht="16.5" x14ac:dyDescent="0.25">
      <c r="A657" s="25" t="s">
        <v>2229</v>
      </c>
      <c r="B657" s="26" t="s">
        <v>2230</v>
      </c>
      <c r="C657" s="25" t="s">
        <v>8107</v>
      </c>
      <c r="D657" s="25" t="s">
        <v>3741</v>
      </c>
      <c r="E657" s="25" t="s">
        <v>61</v>
      </c>
      <c r="F657" s="27">
        <v>3</v>
      </c>
      <c r="G657" s="27">
        <v>105.99</v>
      </c>
      <c r="H657" s="27">
        <f t="shared" si="40"/>
        <v>317.97000000000003</v>
      </c>
      <c r="I657" s="28">
        <f t="shared" si="41"/>
        <v>7.6509421359968115E-4</v>
      </c>
      <c r="J657" s="28">
        <f t="shared" si="43"/>
        <v>99.960820111708458</v>
      </c>
      <c r="K657" s="25" t="str">
        <f t="shared" si="42"/>
        <v>C</v>
      </c>
    </row>
    <row r="658" spans="1:11" x14ac:dyDescent="0.25">
      <c r="A658" s="25" t="s">
        <v>2664</v>
      </c>
      <c r="B658" s="26" t="s">
        <v>2665</v>
      </c>
      <c r="C658" s="25" t="s">
        <v>188</v>
      </c>
      <c r="D658" s="25" t="s">
        <v>3741</v>
      </c>
      <c r="E658" s="25" t="s">
        <v>286</v>
      </c>
      <c r="F658" s="27">
        <v>3</v>
      </c>
      <c r="G658" s="27">
        <v>104.76</v>
      </c>
      <c r="H658" s="27">
        <f t="shared" si="40"/>
        <v>314.27999999999997</v>
      </c>
      <c r="I658" s="28">
        <f t="shared" si="41"/>
        <v>7.5621539594964229E-4</v>
      </c>
      <c r="J658" s="28">
        <f t="shared" si="43"/>
        <v>99.96157632710441</v>
      </c>
      <c r="K658" s="25" t="str">
        <f t="shared" si="42"/>
        <v>C</v>
      </c>
    </row>
    <row r="659" spans="1:11" ht="16.5" x14ac:dyDescent="0.25">
      <c r="A659" s="25" t="s">
        <v>1369</v>
      </c>
      <c r="B659" s="26" t="s">
        <v>1370</v>
      </c>
      <c r="C659" s="25" t="s">
        <v>17</v>
      </c>
      <c r="D659" s="25" t="s">
        <v>3741</v>
      </c>
      <c r="E659" s="25" t="s">
        <v>61</v>
      </c>
      <c r="F659" s="27">
        <v>14</v>
      </c>
      <c r="G659" s="27">
        <v>22.26</v>
      </c>
      <c r="H659" s="27">
        <f t="shared" si="40"/>
        <v>311.64</v>
      </c>
      <c r="I659" s="28">
        <f t="shared" si="41"/>
        <v>7.4986307112685031E-4</v>
      </c>
      <c r="J659" s="28">
        <f t="shared" si="43"/>
        <v>99.962326190175531</v>
      </c>
      <c r="K659" s="25" t="str">
        <f t="shared" si="42"/>
        <v>C</v>
      </c>
    </row>
    <row r="660" spans="1:11" ht="16.5" x14ac:dyDescent="0.25">
      <c r="A660" s="25" t="s">
        <v>2120</v>
      </c>
      <c r="B660" s="26" t="s">
        <v>2121</v>
      </c>
      <c r="C660" s="25" t="s">
        <v>17</v>
      </c>
      <c r="D660" s="25" t="s">
        <v>3741</v>
      </c>
      <c r="E660" s="25" t="s">
        <v>61</v>
      </c>
      <c r="F660" s="27">
        <v>4</v>
      </c>
      <c r="G660" s="27">
        <v>77.89</v>
      </c>
      <c r="H660" s="27">
        <f t="shared" si="40"/>
        <v>311.56</v>
      </c>
      <c r="I660" s="28">
        <f t="shared" si="41"/>
        <v>7.4967057643525058E-4</v>
      </c>
      <c r="J660" s="28">
        <f t="shared" si="43"/>
        <v>99.963075860751971</v>
      </c>
      <c r="K660" s="25" t="str">
        <f t="shared" si="42"/>
        <v>C</v>
      </c>
    </row>
    <row r="661" spans="1:11" ht="16.5" x14ac:dyDescent="0.25">
      <c r="A661" s="25" t="s">
        <v>2419</v>
      </c>
      <c r="B661" s="26" t="s">
        <v>2420</v>
      </c>
      <c r="C661" s="25" t="s">
        <v>17</v>
      </c>
      <c r="D661" s="25" t="s">
        <v>3741</v>
      </c>
      <c r="E661" s="25" t="s">
        <v>61</v>
      </c>
      <c r="F661" s="27">
        <v>7</v>
      </c>
      <c r="G661" s="27">
        <v>41.57</v>
      </c>
      <c r="H661" s="27">
        <f t="shared" si="40"/>
        <v>290.99</v>
      </c>
      <c r="I661" s="28">
        <f t="shared" si="41"/>
        <v>7.0017537885766327E-4</v>
      </c>
      <c r="J661" s="28">
        <f t="shared" si="43"/>
        <v>99.963776036130824</v>
      </c>
      <c r="K661" s="25" t="str">
        <f t="shared" si="42"/>
        <v>C</v>
      </c>
    </row>
    <row r="662" spans="1:11" ht="16.5" x14ac:dyDescent="0.25">
      <c r="A662" s="25" t="s">
        <v>2856</v>
      </c>
      <c r="B662" s="26" t="s">
        <v>2857</v>
      </c>
      <c r="C662" s="25" t="s">
        <v>8107</v>
      </c>
      <c r="D662" s="25" t="s">
        <v>3741</v>
      </c>
      <c r="E662" s="25" t="s">
        <v>61</v>
      </c>
      <c r="F662" s="27">
        <v>2</v>
      </c>
      <c r="G662" s="27">
        <v>144.84</v>
      </c>
      <c r="H662" s="27">
        <f t="shared" si="40"/>
        <v>289.68</v>
      </c>
      <c r="I662" s="28">
        <f t="shared" si="41"/>
        <v>6.9702327828271725E-4</v>
      </c>
      <c r="J662" s="28">
        <f t="shared" si="43"/>
        <v>99.964473059409102</v>
      </c>
      <c r="K662" s="25" t="str">
        <f t="shared" si="42"/>
        <v>C</v>
      </c>
    </row>
    <row r="663" spans="1:11" ht="16.5" x14ac:dyDescent="0.25">
      <c r="A663" s="25" t="s">
        <v>3073</v>
      </c>
      <c r="B663" s="26" t="s">
        <v>3074</v>
      </c>
      <c r="C663" s="25" t="s">
        <v>8107</v>
      </c>
      <c r="D663" s="25" t="s">
        <v>3741</v>
      </c>
      <c r="E663" s="25" t="s">
        <v>61</v>
      </c>
      <c r="F663" s="27">
        <v>1</v>
      </c>
      <c r="G663" s="27">
        <v>287.83</v>
      </c>
      <c r="H663" s="27">
        <f t="shared" si="40"/>
        <v>287.83</v>
      </c>
      <c r="I663" s="28">
        <f t="shared" si="41"/>
        <v>6.9257183853947289E-4</v>
      </c>
      <c r="J663" s="28">
        <f t="shared" si="43"/>
        <v>99.965165631247643</v>
      </c>
      <c r="K663" s="25" t="str">
        <f t="shared" si="42"/>
        <v>C</v>
      </c>
    </row>
    <row r="664" spans="1:11" ht="16.5" x14ac:dyDescent="0.25">
      <c r="A664" s="25" t="s">
        <v>2676</v>
      </c>
      <c r="B664" s="26" t="s">
        <v>2677</v>
      </c>
      <c r="C664" s="25" t="s">
        <v>17</v>
      </c>
      <c r="D664" s="25" t="s">
        <v>3741</v>
      </c>
      <c r="E664" s="25" t="s">
        <v>61</v>
      </c>
      <c r="F664" s="27">
        <v>3</v>
      </c>
      <c r="G664" s="27">
        <v>94.55</v>
      </c>
      <c r="H664" s="27">
        <f t="shared" si="40"/>
        <v>283.64999999999998</v>
      </c>
      <c r="I664" s="28">
        <f t="shared" si="41"/>
        <v>6.8251399090338565E-4</v>
      </c>
      <c r="J664" s="28">
        <f t="shared" si="43"/>
        <v>99.965848145238553</v>
      </c>
      <c r="K664" s="25" t="str">
        <f t="shared" si="42"/>
        <v>C</v>
      </c>
    </row>
    <row r="665" spans="1:11" ht="16.5" x14ac:dyDescent="0.25">
      <c r="A665" s="25" t="s">
        <v>1165</v>
      </c>
      <c r="B665" s="26" t="s">
        <v>1166</v>
      </c>
      <c r="C665" s="25" t="s">
        <v>17</v>
      </c>
      <c r="D665" s="25" t="s">
        <v>3741</v>
      </c>
      <c r="E665" s="25" t="s">
        <v>61</v>
      </c>
      <c r="F665" s="27">
        <v>6</v>
      </c>
      <c r="G665" s="27">
        <v>45.74</v>
      </c>
      <c r="H665" s="27">
        <f t="shared" si="40"/>
        <v>274.44</v>
      </c>
      <c r="I665" s="28">
        <f t="shared" si="41"/>
        <v>6.6035303953296373E-4</v>
      </c>
      <c r="J665" s="28">
        <f t="shared" si="43"/>
        <v>99.966508498278088</v>
      </c>
      <c r="K665" s="25" t="str">
        <f t="shared" si="42"/>
        <v>C</v>
      </c>
    </row>
    <row r="666" spans="1:11" ht="16.5" x14ac:dyDescent="0.25">
      <c r="A666" s="25" t="s">
        <v>1156</v>
      </c>
      <c r="B666" s="26" t="s">
        <v>1157</v>
      </c>
      <c r="C666" s="25" t="s">
        <v>17</v>
      </c>
      <c r="D666" s="25" t="s">
        <v>3741</v>
      </c>
      <c r="E666" s="25" t="s">
        <v>61</v>
      </c>
      <c r="F666" s="27">
        <v>5</v>
      </c>
      <c r="G666" s="27">
        <v>53.49</v>
      </c>
      <c r="H666" s="27">
        <f t="shared" si="40"/>
        <v>267.45</v>
      </c>
      <c r="I666" s="28">
        <f t="shared" si="41"/>
        <v>6.4353381585443507E-4</v>
      </c>
      <c r="J666" s="28">
        <f t="shared" si="43"/>
        <v>99.967152032093949</v>
      </c>
      <c r="K666" s="25" t="str">
        <f t="shared" si="42"/>
        <v>C</v>
      </c>
    </row>
    <row r="667" spans="1:11" ht="16.5" x14ac:dyDescent="0.25">
      <c r="A667" s="25" t="s">
        <v>3597</v>
      </c>
      <c r="B667" s="26" t="s">
        <v>3598</v>
      </c>
      <c r="C667" s="25" t="s">
        <v>17</v>
      </c>
      <c r="D667" s="25" t="s">
        <v>3741</v>
      </c>
      <c r="E667" s="25" t="s">
        <v>178</v>
      </c>
      <c r="F667" s="27">
        <v>1.6</v>
      </c>
      <c r="G667" s="27">
        <v>161.35</v>
      </c>
      <c r="H667" s="27">
        <f t="shared" si="40"/>
        <v>258.16000000000003</v>
      </c>
      <c r="I667" s="28">
        <f t="shared" si="41"/>
        <v>6.2118036979241342E-4</v>
      </c>
      <c r="J667" s="28">
        <f t="shared" si="43"/>
        <v>99.96777321246374</v>
      </c>
      <c r="K667" s="25" t="str">
        <f t="shared" si="42"/>
        <v>C</v>
      </c>
    </row>
    <row r="668" spans="1:11" ht="16.5" x14ac:dyDescent="0.25">
      <c r="A668" s="25" t="s">
        <v>2299</v>
      </c>
      <c r="B668" s="26" t="s">
        <v>2300</v>
      </c>
      <c r="C668" s="25" t="s">
        <v>17</v>
      </c>
      <c r="D668" s="25" t="s">
        <v>3741</v>
      </c>
      <c r="E668" s="25" t="s">
        <v>61</v>
      </c>
      <c r="F668" s="27">
        <v>6</v>
      </c>
      <c r="G668" s="27">
        <v>42.86</v>
      </c>
      <c r="H668" s="27">
        <f t="shared" si="40"/>
        <v>257.16000000000003</v>
      </c>
      <c r="I668" s="28">
        <f t="shared" si="41"/>
        <v>6.1877418614741649E-4</v>
      </c>
      <c r="J668" s="28">
        <f t="shared" si="43"/>
        <v>99.968391986649891</v>
      </c>
      <c r="K668" s="25" t="str">
        <f t="shared" si="42"/>
        <v>C</v>
      </c>
    </row>
    <row r="669" spans="1:11" ht="16.5" x14ac:dyDescent="0.25">
      <c r="A669" s="25" t="s">
        <v>1661</v>
      </c>
      <c r="B669" s="26" t="s">
        <v>1662</v>
      </c>
      <c r="C669" s="25" t="s">
        <v>17</v>
      </c>
      <c r="D669" s="25" t="s">
        <v>3741</v>
      </c>
      <c r="E669" s="25" t="s">
        <v>61</v>
      </c>
      <c r="F669" s="27">
        <v>8</v>
      </c>
      <c r="G669" s="27">
        <v>32.07</v>
      </c>
      <c r="H669" s="27">
        <f t="shared" si="40"/>
        <v>256.56</v>
      </c>
      <c r="I669" s="28">
        <f t="shared" si="41"/>
        <v>6.1733047596041824E-4</v>
      </c>
      <c r="J669" s="28">
        <f t="shared" si="43"/>
        <v>99.969009317125852</v>
      </c>
      <c r="K669" s="25" t="str">
        <f t="shared" si="42"/>
        <v>C</v>
      </c>
    </row>
    <row r="670" spans="1:11" ht="16.5" x14ac:dyDescent="0.25">
      <c r="A670" s="25" t="s">
        <v>2340</v>
      </c>
      <c r="B670" s="26" t="s">
        <v>2341</v>
      </c>
      <c r="C670" s="25" t="s">
        <v>17</v>
      </c>
      <c r="D670" s="25" t="s">
        <v>3741</v>
      </c>
      <c r="E670" s="25" t="s">
        <v>61</v>
      </c>
      <c r="F670" s="27">
        <v>10</v>
      </c>
      <c r="G670" s="27">
        <v>25.55</v>
      </c>
      <c r="H670" s="27">
        <f t="shared" si="40"/>
        <v>255.5</v>
      </c>
      <c r="I670" s="28">
        <f t="shared" si="41"/>
        <v>6.1477992129672151E-4</v>
      </c>
      <c r="J670" s="28">
        <f t="shared" si="43"/>
        <v>99.969624097047145</v>
      </c>
      <c r="K670" s="25" t="str">
        <f t="shared" si="42"/>
        <v>C</v>
      </c>
    </row>
    <row r="671" spans="1:11" x14ac:dyDescent="0.25">
      <c r="A671" s="25" t="s">
        <v>1280</v>
      </c>
      <c r="B671" s="26" t="s">
        <v>1281</v>
      </c>
      <c r="C671" s="25" t="s">
        <v>17</v>
      </c>
      <c r="D671" s="25" t="s">
        <v>3741</v>
      </c>
      <c r="E671" s="25" t="s">
        <v>72</v>
      </c>
      <c r="F671" s="27">
        <v>13.78</v>
      </c>
      <c r="G671" s="27">
        <v>18.39</v>
      </c>
      <c r="H671" s="27">
        <f t="shared" si="40"/>
        <v>253.41</v>
      </c>
      <c r="I671" s="28">
        <f t="shared" si="41"/>
        <v>6.0975099747867783E-4</v>
      </c>
      <c r="J671" s="28">
        <f t="shared" si="43"/>
        <v>99.970233848044629</v>
      </c>
      <c r="K671" s="25" t="str">
        <f t="shared" si="42"/>
        <v>C</v>
      </c>
    </row>
    <row r="672" spans="1:11" ht="16.5" x14ac:dyDescent="0.25">
      <c r="A672" s="25" t="s">
        <v>3600</v>
      </c>
      <c r="B672" s="26" t="s">
        <v>3601</v>
      </c>
      <c r="C672" s="25" t="s">
        <v>17</v>
      </c>
      <c r="D672" s="25" t="s">
        <v>3741</v>
      </c>
      <c r="E672" s="25" t="s">
        <v>178</v>
      </c>
      <c r="F672" s="27">
        <v>2.6</v>
      </c>
      <c r="G672" s="27">
        <v>97.01</v>
      </c>
      <c r="H672" s="27">
        <f t="shared" si="40"/>
        <v>252.23</v>
      </c>
      <c r="I672" s="28">
        <f t="shared" si="41"/>
        <v>6.0691170077758138E-4</v>
      </c>
      <c r="J672" s="28">
        <f t="shared" si="43"/>
        <v>99.9708407597454</v>
      </c>
      <c r="K672" s="25" t="str">
        <f t="shared" si="42"/>
        <v>C</v>
      </c>
    </row>
    <row r="673" spans="1:11" ht="16.5" x14ac:dyDescent="0.25">
      <c r="A673" s="25" t="s">
        <v>899</v>
      </c>
      <c r="B673" s="26" t="s">
        <v>900</v>
      </c>
      <c r="C673" s="25" t="s">
        <v>17</v>
      </c>
      <c r="D673" s="25" t="s">
        <v>3741</v>
      </c>
      <c r="E673" s="25" t="s">
        <v>61</v>
      </c>
      <c r="F673" s="27">
        <v>12</v>
      </c>
      <c r="G673" s="27">
        <v>20.83</v>
      </c>
      <c r="H673" s="27">
        <f t="shared" si="40"/>
        <v>249.96</v>
      </c>
      <c r="I673" s="28">
        <f t="shared" si="41"/>
        <v>6.014496639034384E-4</v>
      </c>
      <c r="J673" s="28">
        <f t="shared" si="43"/>
        <v>99.971442209409304</v>
      </c>
      <c r="K673" s="25" t="str">
        <f t="shared" si="42"/>
        <v>C</v>
      </c>
    </row>
    <row r="674" spans="1:11" ht="16.5" x14ac:dyDescent="0.25">
      <c r="A674" s="25" t="s">
        <v>2637</v>
      </c>
      <c r="B674" s="26" t="s">
        <v>2638</v>
      </c>
      <c r="C674" s="25" t="s">
        <v>17</v>
      </c>
      <c r="D674" s="25" t="s">
        <v>3741</v>
      </c>
      <c r="E674" s="25" t="s">
        <v>61</v>
      </c>
      <c r="F674" s="27">
        <v>1</v>
      </c>
      <c r="G674" s="27">
        <v>246.88</v>
      </c>
      <c r="H674" s="27">
        <f t="shared" si="40"/>
        <v>246.88</v>
      </c>
      <c r="I674" s="28">
        <f t="shared" si="41"/>
        <v>5.9403861827684776E-4</v>
      </c>
      <c r="J674" s="28">
        <f t="shared" si="43"/>
        <v>99.972036248027578</v>
      </c>
      <c r="K674" s="25" t="str">
        <f t="shared" si="42"/>
        <v>C</v>
      </c>
    </row>
    <row r="675" spans="1:11" ht="16.5" x14ac:dyDescent="0.25">
      <c r="A675" s="25" t="s">
        <v>417</v>
      </c>
      <c r="B675" s="26" t="s">
        <v>418</v>
      </c>
      <c r="C675" s="25" t="s">
        <v>17</v>
      </c>
      <c r="D675" s="25" t="s">
        <v>3741</v>
      </c>
      <c r="E675" s="25" t="s">
        <v>61</v>
      </c>
      <c r="F675" s="27">
        <v>14</v>
      </c>
      <c r="G675" s="27">
        <v>17.57</v>
      </c>
      <c r="H675" s="27">
        <f t="shared" si="40"/>
        <v>245.98</v>
      </c>
      <c r="I675" s="28">
        <f t="shared" si="41"/>
        <v>5.9187305299635039E-4</v>
      </c>
      <c r="J675" s="28">
        <f t="shared" si="43"/>
        <v>99.972628121080575</v>
      </c>
      <c r="K675" s="25" t="str">
        <f t="shared" si="42"/>
        <v>C</v>
      </c>
    </row>
    <row r="676" spans="1:11" ht="16.5" x14ac:dyDescent="0.25">
      <c r="A676" s="25" t="s">
        <v>944</v>
      </c>
      <c r="B676" s="26" t="s">
        <v>945</v>
      </c>
      <c r="C676" s="25" t="s">
        <v>17</v>
      </c>
      <c r="D676" s="25" t="s">
        <v>3741</v>
      </c>
      <c r="E676" s="25" t="s">
        <v>61</v>
      </c>
      <c r="F676" s="27">
        <v>13</v>
      </c>
      <c r="G676" s="27">
        <v>18.73</v>
      </c>
      <c r="H676" s="27">
        <f t="shared" si="40"/>
        <v>243.49</v>
      </c>
      <c r="I676" s="28">
        <f t="shared" si="41"/>
        <v>5.8588165572030803E-4</v>
      </c>
      <c r="J676" s="28">
        <f t="shared" si="43"/>
        <v>99.973214002736299</v>
      </c>
      <c r="K676" s="25" t="str">
        <f t="shared" si="42"/>
        <v>C</v>
      </c>
    </row>
    <row r="677" spans="1:11" ht="16.5" x14ac:dyDescent="0.25">
      <c r="A677" s="25" t="s">
        <v>1667</v>
      </c>
      <c r="B677" s="26" t="s">
        <v>1668</v>
      </c>
      <c r="C677" s="25" t="s">
        <v>17</v>
      </c>
      <c r="D677" s="25" t="s">
        <v>3741</v>
      </c>
      <c r="E677" s="25" t="s">
        <v>61</v>
      </c>
      <c r="F677" s="27">
        <v>4</v>
      </c>
      <c r="G677" s="27">
        <v>59.86</v>
      </c>
      <c r="H677" s="27">
        <f t="shared" si="40"/>
        <v>239.44</v>
      </c>
      <c r="I677" s="28">
        <f t="shared" si="41"/>
        <v>5.7613661195807036E-4</v>
      </c>
      <c r="J677" s="28">
        <f t="shared" si="43"/>
        <v>99.973790139348253</v>
      </c>
      <c r="K677" s="25" t="str">
        <f t="shared" si="42"/>
        <v>C</v>
      </c>
    </row>
    <row r="678" spans="1:11" ht="16.5" x14ac:dyDescent="0.25">
      <c r="A678" s="25" t="s">
        <v>2711</v>
      </c>
      <c r="B678" s="26" t="s">
        <v>2712</v>
      </c>
      <c r="C678" s="25" t="s">
        <v>17</v>
      </c>
      <c r="D678" s="25" t="s">
        <v>3741</v>
      </c>
      <c r="E678" s="25" t="s">
        <v>178</v>
      </c>
      <c r="F678" s="27">
        <v>3.68</v>
      </c>
      <c r="G678" s="27">
        <v>64.86</v>
      </c>
      <c r="H678" s="27">
        <f t="shared" si="40"/>
        <v>238.68</v>
      </c>
      <c r="I678" s="28">
        <f t="shared" si="41"/>
        <v>5.7430791238787275E-4</v>
      </c>
      <c r="J678" s="28">
        <f t="shared" si="43"/>
        <v>99.974364447260641</v>
      </c>
      <c r="K678" s="25" t="str">
        <f t="shared" si="42"/>
        <v>C</v>
      </c>
    </row>
    <row r="679" spans="1:11" x14ac:dyDescent="0.25">
      <c r="A679" s="25" t="s">
        <v>601</v>
      </c>
      <c r="B679" s="26" t="s">
        <v>602</v>
      </c>
      <c r="C679" s="25" t="s">
        <v>17</v>
      </c>
      <c r="D679" s="25" t="s">
        <v>3741</v>
      </c>
      <c r="E679" s="25" t="s">
        <v>61</v>
      </c>
      <c r="F679" s="27">
        <v>3</v>
      </c>
      <c r="G679" s="27">
        <v>77.2</v>
      </c>
      <c r="H679" s="27">
        <f t="shared" si="40"/>
        <v>231.6</v>
      </c>
      <c r="I679" s="28">
        <f t="shared" si="41"/>
        <v>5.5727213218129427E-4</v>
      </c>
      <c r="J679" s="28">
        <f t="shared" si="43"/>
        <v>99.974921719392825</v>
      </c>
      <c r="K679" s="25" t="str">
        <f t="shared" si="42"/>
        <v>C</v>
      </c>
    </row>
    <row r="680" spans="1:11" ht="16.5" x14ac:dyDescent="0.25">
      <c r="A680" s="25" t="s">
        <v>2468</v>
      </c>
      <c r="B680" s="26" t="s">
        <v>2469</v>
      </c>
      <c r="C680" s="25" t="s">
        <v>17</v>
      </c>
      <c r="D680" s="25" t="s">
        <v>3741</v>
      </c>
      <c r="E680" s="25" t="s">
        <v>61</v>
      </c>
      <c r="F680" s="27">
        <v>4</v>
      </c>
      <c r="G680" s="27">
        <v>57.9</v>
      </c>
      <c r="H680" s="27">
        <f t="shared" si="40"/>
        <v>231.6</v>
      </c>
      <c r="I680" s="28">
        <f t="shared" si="41"/>
        <v>5.5727213218129427E-4</v>
      </c>
      <c r="J680" s="28">
        <f t="shared" si="43"/>
        <v>99.975478991525009</v>
      </c>
      <c r="K680" s="25" t="str">
        <f t="shared" si="42"/>
        <v>C</v>
      </c>
    </row>
    <row r="681" spans="1:11" x14ac:dyDescent="0.25">
      <c r="A681" s="25" t="s">
        <v>2538</v>
      </c>
      <c r="B681" s="26" t="s">
        <v>2539</v>
      </c>
      <c r="C681" s="25" t="s">
        <v>188</v>
      </c>
      <c r="D681" s="25" t="s">
        <v>3741</v>
      </c>
      <c r="E681" s="25" t="s">
        <v>286</v>
      </c>
      <c r="F681" s="27">
        <v>2</v>
      </c>
      <c r="G681" s="27">
        <v>114.86</v>
      </c>
      <c r="H681" s="27">
        <f t="shared" si="40"/>
        <v>229.72</v>
      </c>
      <c r="I681" s="28">
        <f t="shared" si="41"/>
        <v>5.5274850692870001E-4</v>
      </c>
      <c r="J681" s="28">
        <f t="shared" si="43"/>
        <v>99.976031740031942</v>
      </c>
      <c r="K681" s="25" t="str">
        <f t="shared" si="42"/>
        <v>C</v>
      </c>
    </row>
    <row r="682" spans="1:11" x14ac:dyDescent="0.25">
      <c r="A682" s="25" t="s">
        <v>423</v>
      </c>
      <c r="B682" s="26" t="s">
        <v>424</v>
      </c>
      <c r="C682" s="25" t="s">
        <v>17</v>
      </c>
      <c r="D682" s="25" t="s">
        <v>3741</v>
      </c>
      <c r="E682" s="25" t="s">
        <v>61</v>
      </c>
      <c r="F682" s="27">
        <v>4</v>
      </c>
      <c r="G682" s="27">
        <v>57.17</v>
      </c>
      <c r="H682" s="27">
        <f t="shared" si="40"/>
        <v>228.68</v>
      </c>
      <c r="I682" s="28">
        <f t="shared" si="41"/>
        <v>5.5024607593790321E-4</v>
      </c>
      <c r="J682" s="28">
        <f t="shared" si="43"/>
        <v>99.976581986107874</v>
      </c>
      <c r="K682" s="25" t="str">
        <f t="shared" si="42"/>
        <v>C</v>
      </c>
    </row>
    <row r="683" spans="1:11" ht="16.5" x14ac:dyDescent="0.25">
      <c r="A683" s="25" t="s">
        <v>1345</v>
      </c>
      <c r="B683" s="26" t="s">
        <v>1346</v>
      </c>
      <c r="C683" s="25" t="s">
        <v>17</v>
      </c>
      <c r="D683" s="25" t="s">
        <v>3741</v>
      </c>
      <c r="E683" s="25" t="s">
        <v>61</v>
      </c>
      <c r="F683" s="27">
        <v>13</v>
      </c>
      <c r="G683" s="27">
        <v>16.54</v>
      </c>
      <c r="H683" s="27">
        <f t="shared" si="40"/>
        <v>215.02</v>
      </c>
      <c r="I683" s="28">
        <f t="shared" si="41"/>
        <v>5.1737760734724483E-4</v>
      </c>
      <c r="J683" s="28">
        <f t="shared" si="43"/>
        <v>99.977099363715226</v>
      </c>
      <c r="K683" s="25" t="str">
        <f t="shared" si="42"/>
        <v>C</v>
      </c>
    </row>
    <row r="684" spans="1:11" x14ac:dyDescent="0.25">
      <c r="A684" s="25" t="s">
        <v>1734</v>
      </c>
      <c r="B684" s="26" t="s">
        <v>1735</v>
      </c>
      <c r="C684" s="25" t="s">
        <v>188</v>
      </c>
      <c r="D684" s="25" t="s">
        <v>3741</v>
      </c>
      <c r="E684" s="25" t="s">
        <v>286</v>
      </c>
      <c r="F684" s="27">
        <v>10</v>
      </c>
      <c r="G684" s="27">
        <v>21.39</v>
      </c>
      <c r="H684" s="27">
        <f t="shared" si="40"/>
        <v>213.9</v>
      </c>
      <c r="I684" s="28">
        <f t="shared" si="41"/>
        <v>5.1468268166484819E-4</v>
      </c>
      <c r="J684" s="28">
        <f t="shared" si="43"/>
        <v>99.977614046396894</v>
      </c>
      <c r="K684" s="25" t="str">
        <f t="shared" si="42"/>
        <v>C</v>
      </c>
    </row>
    <row r="685" spans="1:11" ht="16.5" x14ac:dyDescent="0.25">
      <c r="A685" s="25" t="s">
        <v>2272</v>
      </c>
      <c r="B685" s="26" t="s">
        <v>2273</v>
      </c>
      <c r="C685" s="25" t="s">
        <v>17</v>
      </c>
      <c r="D685" s="25" t="s">
        <v>3741</v>
      </c>
      <c r="E685" s="25" t="s">
        <v>61</v>
      </c>
      <c r="F685" s="27">
        <v>13</v>
      </c>
      <c r="G685" s="27">
        <v>16.38</v>
      </c>
      <c r="H685" s="27">
        <f t="shared" si="40"/>
        <v>212.94</v>
      </c>
      <c r="I685" s="28">
        <f t="shared" si="41"/>
        <v>5.1237274536565112E-4</v>
      </c>
      <c r="J685" s="28">
        <f t="shared" si="43"/>
        <v>99.978126419142257</v>
      </c>
      <c r="K685" s="25" t="str">
        <f t="shared" si="42"/>
        <v>C</v>
      </c>
    </row>
    <row r="686" spans="1:11" ht="16.5" x14ac:dyDescent="0.25">
      <c r="A686" s="25" t="s">
        <v>3603</v>
      </c>
      <c r="B686" s="26" t="s">
        <v>3604</v>
      </c>
      <c r="C686" s="25" t="s">
        <v>17</v>
      </c>
      <c r="D686" s="25" t="s">
        <v>3741</v>
      </c>
      <c r="E686" s="25" t="s">
        <v>61</v>
      </c>
      <c r="F686" s="27">
        <v>1</v>
      </c>
      <c r="G686" s="27">
        <v>207.3</v>
      </c>
      <c r="H686" s="27">
        <f t="shared" si="40"/>
        <v>207.3</v>
      </c>
      <c r="I686" s="28">
        <f t="shared" si="41"/>
        <v>4.9880186960786835E-4</v>
      </c>
      <c r="J686" s="28">
        <f t="shared" si="43"/>
        <v>99.978625221011868</v>
      </c>
      <c r="K686" s="25" t="str">
        <f t="shared" si="42"/>
        <v>C</v>
      </c>
    </row>
    <row r="687" spans="1:11" x14ac:dyDescent="0.25">
      <c r="A687" s="25" t="s">
        <v>1785</v>
      </c>
      <c r="B687" s="26" t="s">
        <v>1786</v>
      </c>
      <c r="C687" s="25" t="s">
        <v>8107</v>
      </c>
      <c r="D687" s="25" t="s">
        <v>3741</v>
      </c>
      <c r="E687" s="25" t="s">
        <v>61</v>
      </c>
      <c r="F687" s="27">
        <v>4</v>
      </c>
      <c r="G687" s="27">
        <v>51.56</v>
      </c>
      <c r="H687" s="27">
        <f t="shared" si="40"/>
        <v>206.24</v>
      </c>
      <c r="I687" s="28">
        <f t="shared" si="41"/>
        <v>4.9625131494417151E-4</v>
      </c>
      <c r="J687" s="28">
        <f t="shared" si="43"/>
        <v>99.97912147232681</v>
      </c>
      <c r="K687" s="25" t="str">
        <f t="shared" si="42"/>
        <v>C</v>
      </c>
    </row>
    <row r="688" spans="1:11" ht="16.5" x14ac:dyDescent="0.25">
      <c r="A688" s="25" t="s">
        <v>1200</v>
      </c>
      <c r="B688" s="26" t="s">
        <v>1201</v>
      </c>
      <c r="C688" s="25" t="s">
        <v>17</v>
      </c>
      <c r="D688" s="25" t="s">
        <v>3741</v>
      </c>
      <c r="E688" s="25" t="s">
        <v>61</v>
      </c>
      <c r="F688" s="27">
        <v>1</v>
      </c>
      <c r="G688" s="27">
        <v>201.89</v>
      </c>
      <c r="H688" s="27">
        <f t="shared" si="40"/>
        <v>201.89</v>
      </c>
      <c r="I688" s="28">
        <f t="shared" si="41"/>
        <v>4.8578441608843477E-4</v>
      </c>
      <c r="J688" s="28">
        <f t="shared" si="43"/>
        <v>99.979607256742895</v>
      </c>
      <c r="K688" s="25" t="str">
        <f t="shared" si="42"/>
        <v>C</v>
      </c>
    </row>
    <row r="689" spans="1:11" x14ac:dyDescent="0.25">
      <c r="A689" s="25" t="s">
        <v>2691</v>
      </c>
      <c r="B689" s="26" t="s">
        <v>2692</v>
      </c>
      <c r="C689" s="25" t="s">
        <v>17</v>
      </c>
      <c r="D689" s="25" t="s">
        <v>3741</v>
      </c>
      <c r="E689" s="25" t="s">
        <v>61</v>
      </c>
      <c r="F689" s="27">
        <v>1</v>
      </c>
      <c r="G689" s="27">
        <v>197.13</v>
      </c>
      <c r="H689" s="27">
        <f t="shared" si="40"/>
        <v>197.13</v>
      </c>
      <c r="I689" s="28">
        <f t="shared" si="41"/>
        <v>4.7433098193824932E-4</v>
      </c>
      <c r="J689" s="28">
        <f t="shared" si="43"/>
        <v>99.98008158772484</v>
      </c>
      <c r="K689" s="25" t="str">
        <f t="shared" si="42"/>
        <v>C</v>
      </c>
    </row>
    <row r="690" spans="1:11" ht="16.5" x14ac:dyDescent="0.25">
      <c r="A690" s="25" t="s">
        <v>2088</v>
      </c>
      <c r="B690" s="26" t="s">
        <v>2089</v>
      </c>
      <c r="C690" s="25" t="s">
        <v>8107</v>
      </c>
      <c r="D690" s="25" t="s">
        <v>3741</v>
      </c>
      <c r="E690" s="25" t="s">
        <v>61</v>
      </c>
      <c r="F690" s="27">
        <v>45</v>
      </c>
      <c r="G690" s="27">
        <v>4.2699999999999996</v>
      </c>
      <c r="H690" s="27">
        <f t="shared" si="40"/>
        <v>192.15</v>
      </c>
      <c r="I690" s="28">
        <f t="shared" si="41"/>
        <v>4.6234818738616449E-4</v>
      </c>
      <c r="J690" s="28">
        <f t="shared" si="43"/>
        <v>99.980543935912223</v>
      </c>
      <c r="K690" s="25" t="str">
        <f t="shared" si="42"/>
        <v>C</v>
      </c>
    </row>
    <row r="691" spans="1:11" ht="16.5" x14ac:dyDescent="0.25">
      <c r="A691" s="25" t="s">
        <v>1103</v>
      </c>
      <c r="B691" s="26" t="s">
        <v>1104</v>
      </c>
      <c r="C691" s="25" t="s">
        <v>17</v>
      </c>
      <c r="D691" s="25" t="s">
        <v>3741</v>
      </c>
      <c r="E691" s="25" t="s">
        <v>61</v>
      </c>
      <c r="F691" s="27">
        <v>10</v>
      </c>
      <c r="G691" s="27">
        <v>19.13</v>
      </c>
      <c r="H691" s="27">
        <f t="shared" si="40"/>
        <v>191.3</v>
      </c>
      <c r="I691" s="28">
        <f t="shared" si="41"/>
        <v>4.6030293128791712E-4</v>
      </c>
      <c r="J691" s="28">
        <f t="shared" si="43"/>
        <v>99.981004238843511</v>
      </c>
      <c r="K691" s="25" t="str">
        <f t="shared" si="42"/>
        <v>C</v>
      </c>
    </row>
    <row r="692" spans="1:11" ht="16.5" x14ac:dyDescent="0.25">
      <c r="A692" s="25" t="s">
        <v>1822</v>
      </c>
      <c r="B692" s="26" t="s">
        <v>1823</v>
      </c>
      <c r="C692" s="25" t="s">
        <v>17</v>
      </c>
      <c r="D692" s="25" t="s">
        <v>3741</v>
      </c>
      <c r="E692" s="25" t="s">
        <v>61</v>
      </c>
      <c r="F692" s="27">
        <v>1</v>
      </c>
      <c r="G692" s="27">
        <v>191.17</v>
      </c>
      <c r="H692" s="27">
        <f t="shared" si="40"/>
        <v>191.17</v>
      </c>
      <c r="I692" s="28">
        <f t="shared" si="41"/>
        <v>4.5999012741406743E-4</v>
      </c>
      <c r="J692" s="28">
        <f t="shared" si="43"/>
        <v>99.981464228970921</v>
      </c>
      <c r="K692" s="25" t="str">
        <f t="shared" si="42"/>
        <v>C</v>
      </c>
    </row>
    <row r="693" spans="1:11" ht="16.5" x14ac:dyDescent="0.25">
      <c r="A693" s="25" t="s">
        <v>1427</v>
      </c>
      <c r="B693" s="26" t="s">
        <v>1428</v>
      </c>
      <c r="C693" s="25" t="s">
        <v>17</v>
      </c>
      <c r="D693" s="25" t="s">
        <v>3741</v>
      </c>
      <c r="E693" s="25" t="s">
        <v>740</v>
      </c>
      <c r="F693" s="27">
        <v>9.4</v>
      </c>
      <c r="G693" s="27">
        <v>18.989999999999998</v>
      </c>
      <c r="H693" s="27">
        <f t="shared" si="40"/>
        <v>178.51</v>
      </c>
      <c r="I693" s="28">
        <f t="shared" si="41"/>
        <v>4.2952784246840604E-4</v>
      </c>
      <c r="J693" s="28">
        <f t="shared" si="43"/>
        <v>99.981893756813392</v>
      </c>
      <c r="K693" s="25" t="str">
        <f t="shared" si="42"/>
        <v>C</v>
      </c>
    </row>
    <row r="694" spans="1:11" ht="16.5" x14ac:dyDescent="0.25">
      <c r="A694" s="25" t="s">
        <v>399</v>
      </c>
      <c r="B694" s="26" t="s">
        <v>400</v>
      </c>
      <c r="C694" s="25" t="s">
        <v>17</v>
      </c>
      <c r="D694" s="25" t="s">
        <v>3741</v>
      </c>
      <c r="E694" s="25" t="s">
        <v>61</v>
      </c>
      <c r="F694" s="27">
        <v>11</v>
      </c>
      <c r="G694" s="27">
        <v>16.16</v>
      </c>
      <c r="H694" s="27">
        <f t="shared" si="40"/>
        <v>177.76</v>
      </c>
      <c r="I694" s="28">
        <f t="shared" si="41"/>
        <v>4.2772320473465834E-4</v>
      </c>
      <c r="J694" s="28">
        <f t="shared" si="43"/>
        <v>99.982321480018129</v>
      </c>
      <c r="K694" s="25" t="str">
        <f t="shared" si="42"/>
        <v>C</v>
      </c>
    </row>
    <row r="695" spans="1:11" x14ac:dyDescent="0.25">
      <c r="A695" s="25" t="s">
        <v>387</v>
      </c>
      <c r="B695" s="26" t="s">
        <v>388</v>
      </c>
      <c r="C695" s="25" t="s">
        <v>188</v>
      </c>
      <c r="D695" s="25" t="s">
        <v>3741</v>
      </c>
      <c r="E695" s="25" t="s">
        <v>286</v>
      </c>
      <c r="F695" s="27">
        <v>4</v>
      </c>
      <c r="G695" s="27">
        <v>43.94</v>
      </c>
      <c r="H695" s="27">
        <f t="shared" si="40"/>
        <v>175.76</v>
      </c>
      <c r="I695" s="28">
        <f t="shared" si="41"/>
        <v>4.2291083744466437E-4</v>
      </c>
      <c r="J695" s="28">
        <f t="shared" si="43"/>
        <v>99.982744390855572</v>
      </c>
      <c r="K695" s="25" t="str">
        <f t="shared" si="42"/>
        <v>C</v>
      </c>
    </row>
    <row r="696" spans="1:11" ht="24.75" x14ac:dyDescent="0.25">
      <c r="A696" s="25" t="s">
        <v>2611</v>
      </c>
      <c r="B696" s="26" t="s">
        <v>2612</v>
      </c>
      <c r="C696" s="25" t="s">
        <v>8107</v>
      </c>
      <c r="D696" s="25" t="s">
        <v>3741</v>
      </c>
      <c r="E696" s="25" t="s">
        <v>61</v>
      </c>
      <c r="F696" s="27">
        <v>10</v>
      </c>
      <c r="G696" s="27">
        <v>17.18</v>
      </c>
      <c r="H696" s="27">
        <f t="shared" si="40"/>
        <v>171.8</v>
      </c>
      <c r="I696" s="28">
        <f t="shared" si="41"/>
        <v>4.1338235021047651E-4</v>
      </c>
      <c r="J696" s="28">
        <f t="shared" si="43"/>
        <v>99.983157773205789</v>
      </c>
      <c r="K696" s="25" t="str">
        <f t="shared" si="42"/>
        <v>C</v>
      </c>
    </row>
    <row r="697" spans="1:11" ht="16.5" x14ac:dyDescent="0.25">
      <c r="A697" s="25" t="s">
        <v>2427</v>
      </c>
      <c r="B697" s="26" t="s">
        <v>2428</v>
      </c>
      <c r="C697" s="25" t="s">
        <v>17</v>
      </c>
      <c r="D697" s="25" t="s">
        <v>3741</v>
      </c>
      <c r="E697" s="25" t="s">
        <v>61</v>
      </c>
      <c r="F697" s="27">
        <v>9</v>
      </c>
      <c r="G697" s="27">
        <v>18.899999999999999</v>
      </c>
      <c r="H697" s="27">
        <f t="shared" si="40"/>
        <v>170.1</v>
      </c>
      <c r="I697" s="28">
        <f t="shared" si="41"/>
        <v>4.0929183801398166E-4</v>
      </c>
      <c r="J697" s="28">
        <f t="shared" si="43"/>
        <v>99.9835670650438</v>
      </c>
      <c r="K697" s="25" t="str">
        <f t="shared" si="42"/>
        <v>C</v>
      </c>
    </row>
    <row r="698" spans="1:11" x14ac:dyDescent="0.25">
      <c r="A698" s="25" t="s">
        <v>1725</v>
      </c>
      <c r="B698" s="26" t="s">
        <v>1726</v>
      </c>
      <c r="C698" s="25" t="s">
        <v>188</v>
      </c>
      <c r="D698" s="25" t="s">
        <v>3741</v>
      </c>
      <c r="E698" s="25" t="s">
        <v>286</v>
      </c>
      <c r="F698" s="27">
        <v>5</v>
      </c>
      <c r="G698" s="27">
        <v>33.72</v>
      </c>
      <c r="H698" s="27">
        <f t="shared" si="40"/>
        <v>168.6</v>
      </c>
      <c r="I698" s="28">
        <f t="shared" si="41"/>
        <v>4.0568256254648626E-4</v>
      </c>
      <c r="J698" s="28">
        <f t="shared" si="43"/>
        <v>99.983972747606344</v>
      </c>
      <c r="K698" s="25" t="str">
        <f t="shared" si="42"/>
        <v>C</v>
      </c>
    </row>
    <row r="699" spans="1:11" ht="16.5" x14ac:dyDescent="0.25">
      <c r="A699" s="25" t="s">
        <v>1775</v>
      </c>
      <c r="B699" s="26" t="s">
        <v>1776</v>
      </c>
      <c r="C699" s="25" t="s">
        <v>17</v>
      </c>
      <c r="D699" s="25" t="s">
        <v>3741</v>
      </c>
      <c r="E699" s="25" t="s">
        <v>178</v>
      </c>
      <c r="F699" s="27">
        <v>25</v>
      </c>
      <c r="G699" s="27">
        <v>6.53</v>
      </c>
      <c r="H699" s="27">
        <f t="shared" si="40"/>
        <v>163.25</v>
      </c>
      <c r="I699" s="28">
        <f t="shared" si="41"/>
        <v>3.9280948004575254E-4</v>
      </c>
      <c r="J699" s="28">
        <f t="shared" si="43"/>
        <v>99.984365557086392</v>
      </c>
      <c r="K699" s="25" t="str">
        <f t="shared" si="42"/>
        <v>C</v>
      </c>
    </row>
    <row r="700" spans="1:11" x14ac:dyDescent="0.25">
      <c r="A700" s="25" t="s">
        <v>2437</v>
      </c>
      <c r="B700" s="26" t="s">
        <v>2438</v>
      </c>
      <c r="C700" s="25" t="s">
        <v>188</v>
      </c>
      <c r="D700" s="25" t="s">
        <v>3741</v>
      </c>
      <c r="E700" s="25" t="s">
        <v>286</v>
      </c>
      <c r="F700" s="27">
        <v>5</v>
      </c>
      <c r="G700" s="27">
        <v>31.63</v>
      </c>
      <c r="H700" s="27">
        <f t="shared" si="40"/>
        <v>158.15</v>
      </c>
      <c r="I700" s="28">
        <f t="shared" si="41"/>
        <v>3.805379434562681E-4</v>
      </c>
      <c r="J700" s="28">
        <f t="shared" si="43"/>
        <v>99.984746095029848</v>
      </c>
      <c r="K700" s="25" t="str">
        <f t="shared" si="42"/>
        <v>C</v>
      </c>
    </row>
    <row r="701" spans="1:11" ht="16.5" x14ac:dyDescent="0.25">
      <c r="A701" s="25" t="s">
        <v>1044</v>
      </c>
      <c r="B701" s="26" t="s">
        <v>1045</v>
      </c>
      <c r="C701" s="25" t="s">
        <v>17</v>
      </c>
      <c r="D701" s="25" t="s">
        <v>3741</v>
      </c>
      <c r="E701" s="25" t="s">
        <v>61</v>
      </c>
      <c r="F701" s="27">
        <v>22</v>
      </c>
      <c r="G701" s="27">
        <v>7.15</v>
      </c>
      <c r="H701" s="27">
        <f t="shared" si="40"/>
        <v>157.30000000000001</v>
      </c>
      <c r="I701" s="28">
        <f t="shared" si="41"/>
        <v>3.7849268735802073E-4</v>
      </c>
      <c r="J701" s="28">
        <f t="shared" si="43"/>
        <v>99.985124587717209</v>
      </c>
      <c r="K701" s="25" t="str">
        <f t="shared" si="42"/>
        <v>C</v>
      </c>
    </row>
    <row r="702" spans="1:11" x14ac:dyDescent="0.25">
      <c r="A702" s="25" t="s">
        <v>2168</v>
      </c>
      <c r="B702" s="26" t="s">
        <v>2169</v>
      </c>
      <c r="C702" s="25" t="s">
        <v>188</v>
      </c>
      <c r="D702" s="25" t="s">
        <v>3741</v>
      </c>
      <c r="E702" s="25" t="s">
        <v>286</v>
      </c>
      <c r="F702" s="27">
        <v>1</v>
      </c>
      <c r="G702" s="27">
        <v>153.15</v>
      </c>
      <c r="H702" s="27">
        <f t="shared" si="40"/>
        <v>153.15</v>
      </c>
      <c r="I702" s="28">
        <f t="shared" si="41"/>
        <v>3.6850702523128333E-4</v>
      </c>
      <c r="J702" s="28">
        <f t="shared" si="43"/>
        <v>99.985493094742438</v>
      </c>
      <c r="K702" s="25" t="str">
        <f t="shared" si="42"/>
        <v>C</v>
      </c>
    </row>
    <row r="703" spans="1:11" ht="16.5" x14ac:dyDescent="0.25">
      <c r="A703" s="25" t="s">
        <v>408</v>
      </c>
      <c r="B703" s="26" t="s">
        <v>409</v>
      </c>
      <c r="C703" s="25" t="s">
        <v>17</v>
      </c>
      <c r="D703" s="25" t="s">
        <v>3741</v>
      </c>
      <c r="E703" s="25" t="s">
        <v>61</v>
      </c>
      <c r="F703" s="27">
        <v>1</v>
      </c>
      <c r="G703" s="27">
        <v>152.91999999999999</v>
      </c>
      <c r="H703" s="27">
        <f t="shared" si="40"/>
        <v>152.91999999999999</v>
      </c>
      <c r="I703" s="28">
        <f t="shared" si="41"/>
        <v>3.6795360299293403E-4</v>
      </c>
      <c r="J703" s="28">
        <f t="shared" si="43"/>
        <v>99.985861048345427</v>
      </c>
      <c r="K703" s="25" t="str">
        <f t="shared" si="42"/>
        <v>C</v>
      </c>
    </row>
    <row r="704" spans="1:11" ht="16.5" x14ac:dyDescent="0.25">
      <c r="A704" s="25" t="s">
        <v>2494</v>
      </c>
      <c r="B704" s="26" t="s">
        <v>2495</v>
      </c>
      <c r="C704" s="25" t="s">
        <v>17</v>
      </c>
      <c r="D704" s="25" t="s">
        <v>3741</v>
      </c>
      <c r="E704" s="25" t="s">
        <v>61</v>
      </c>
      <c r="F704" s="27">
        <v>1</v>
      </c>
      <c r="G704" s="27">
        <v>151.6</v>
      </c>
      <c r="H704" s="27">
        <f t="shared" si="40"/>
        <v>151.6</v>
      </c>
      <c r="I704" s="28">
        <f t="shared" si="41"/>
        <v>3.6477744058153804E-4</v>
      </c>
      <c r="J704" s="28">
        <f t="shared" si="43"/>
        <v>99.986225825786008</v>
      </c>
      <c r="K704" s="25" t="str">
        <f t="shared" si="42"/>
        <v>C</v>
      </c>
    </row>
    <row r="705" spans="1:11" ht="16.5" x14ac:dyDescent="0.25">
      <c r="A705" s="25" t="s">
        <v>2073</v>
      </c>
      <c r="B705" s="26" t="s">
        <v>2074</v>
      </c>
      <c r="C705" s="25" t="s">
        <v>8107</v>
      </c>
      <c r="D705" s="25" t="s">
        <v>3741</v>
      </c>
      <c r="E705" s="25" t="s">
        <v>61</v>
      </c>
      <c r="F705" s="27">
        <v>28</v>
      </c>
      <c r="G705" s="27">
        <v>5.18</v>
      </c>
      <c r="H705" s="27">
        <f t="shared" si="40"/>
        <v>145.04</v>
      </c>
      <c r="I705" s="28">
        <f t="shared" si="41"/>
        <v>3.4899287587035802E-4</v>
      </c>
      <c r="J705" s="28">
        <f t="shared" si="43"/>
        <v>99.986574818661879</v>
      </c>
      <c r="K705" s="25" t="str">
        <f t="shared" si="42"/>
        <v>C</v>
      </c>
    </row>
    <row r="706" spans="1:11" ht="16.5" x14ac:dyDescent="0.25">
      <c r="A706" s="25" t="s">
        <v>2329</v>
      </c>
      <c r="B706" s="26" t="s">
        <v>2330</v>
      </c>
      <c r="C706" s="25" t="s">
        <v>17</v>
      </c>
      <c r="D706" s="25" t="s">
        <v>3741</v>
      </c>
      <c r="E706" s="25" t="s">
        <v>61</v>
      </c>
      <c r="F706" s="27">
        <v>16</v>
      </c>
      <c r="G706" s="27">
        <v>8.89</v>
      </c>
      <c r="H706" s="27">
        <f t="shared" si="40"/>
        <v>142.24</v>
      </c>
      <c r="I706" s="28">
        <f t="shared" si="41"/>
        <v>3.4225556166436657E-4</v>
      </c>
      <c r="J706" s="28">
        <f t="shared" si="43"/>
        <v>99.986917074223541</v>
      </c>
      <c r="K706" s="25" t="str">
        <f t="shared" si="42"/>
        <v>C</v>
      </c>
    </row>
    <row r="707" spans="1:11" ht="16.5" x14ac:dyDescent="0.25">
      <c r="A707" s="25" t="s">
        <v>2475</v>
      </c>
      <c r="B707" s="26" t="s">
        <v>2476</v>
      </c>
      <c r="C707" s="25" t="s">
        <v>17</v>
      </c>
      <c r="D707" s="25" t="s">
        <v>3741</v>
      </c>
      <c r="E707" s="25" t="s">
        <v>61</v>
      </c>
      <c r="F707" s="27">
        <v>4</v>
      </c>
      <c r="G707" s="27">
        <v>34.68</v>
      </c>
      <c r="H707" s="27">
        <f t="shared" si="40"/>
        <v>138.72</v>
      </c>
      <c r="I707" s="28">
        <f t="shared" si="41"/>
        <v>3.3378579523397732E-4</v>
      </c>
      <c r="J707" s="28">
        <f t="shared" si="43"/>
        <v>99.987250860018776</v>
      </c>
      <c r="K707" s="25" t="str">
        <f t="shared" si="42"/>
        <v>C</v>
      </c>
    </row>
    <row r="708" spans="1:11" ht="16.5" x14ac:dyDescent="0.25">
      <c r="A708" s="25" t="s">
        <v>3612</v>
      </c>
      <c r="B708" s="26" t="s">
        <v>3613</v>
      </c>
      <c r="C708" s="25" t="s">
        <v>17</v>
      </c>
      <c r="D708" s="25" t="s">
        <v>3741</v>
      </c>
      <c r="E708" s="25" t="s">
        <v>61</v>
      </c>
      <c r="F708" s="27">
        <v>1</v>
      </c>
      <c r="G708" s="27">
        <v>137.32</v>
      </c>
      <c r="H708" s="27">
        <f t="shared" ref="H708:H771" si="44">ROUND(F708*G708,2)</f>
        <v>137.32</v>
      </c>
      <c r="I708" s="28">
        <f t="shared" ref="I708:I771" si="45">H708/VALOR_TOTAL*100</f>
        <v>3.3041713813098154E-4</v>
      </c>
      <c r="J708" s="28">
        <f t="shared" si="43"/>
        <v>99.987581277156906</v>
      </c>
      <c r="K708" s="25" t="str">
        <f t="shared" ref="K708:K771" si="46">IF(J708&lt;=80,"A",IF(J708&lt;=95,"B","C"))</f>
        <v>C</v>
      </c>
    </row>
    <row r="709" spans="1:11" ht="16.5" x14ac:dyDescent="0.25">
      <c r="A709" s="25" t="s">
        <v>888</v>
      </c>
      <c r="B709" s="26" t="s">
        <v>889</v>
      </c>
      <c r="C709" s="25" t="s">
        <v>17</v>
      </c>
      <c r="D709" s="25" t="s">
        <v>3741</v>
      </c>
      <c r="E709" s="25" t="s">
        <v>61</v>
      </c>
      <c r="F709" s="27">
        <v>9</v>
      </c>
      <c r="G709" s="27">
        <v>14.95</v>
      </c>
      <c r="H709" s="27">
        <f t="shared" si="44"/>
        <v>134.55000000000001</v>
      </c>
      <c r="I709" s="28">
        <f t="shared" si="45"/>
        <v>3.2375200943434004E-4</v>
      </c>
      <c r="J709" s="28">
        <f t="shared" ref="J709:J772" si="47">I709+J708</f>
        <v>99.987905029166342</v>
      </c>
      <c r="K709" s="25" t="str">
        <f t="shared" si="46"/>
        <v>C</v>
      </c>
    </row>
    <row r="710" spans="1:11" ht="16.5" x14ac:dyDescent="0.25">
      <c r="A710" s="25" t="s">
        <v>372</v>
      </c>
      <c r="B710" s="26" t="s">
        <v>373</v>
      </c>
      <c r="C710" s="25" t="s">
        <v>17</v>
      </c>
      <c r="D710" s="25" t="s">
        <v>3741</v>
      </c>
      <c r="E710" s="25" t="s">
        <v>61</v>
      </c>
      <c r="F710" s="27">
        <v>30</v>
      </c>
      <c r="G710" s="27">
        <v>4.47</v>
      </c>
      <c r="H710" s="27">
        <f t="shared" si="44"/>
        <v>134.1</v>
      </c>
      <c r="I710" s="28">
        <f t="shared" si="45"/>
        <v>3.2266922679409136E-4</v>
      </c>
      <c r="J710" s="28">
        <f t="shared" si="47"/>
        <v>99.988227698393132</v>
      </c>
      <c r="K710" s="25" t="str">
        <f t="shared" si="46"/>
        <v>C</v>
      </c>
    </row>
    <row r="711" spans="1:11" ht="16.5" x14ac:dyDescent="0.25">
      <c r="A711" s="25" t="s">
        <v>1028</v>
      </c>
      <c r="B711" s="26" t="s">
        <v>1029</v>
      </c>
      <c r="C711" s="25" t="s">
        <v>17</v>
      </c>
      <c r="D711" s="25" t="s">
        <v>3741</v>
      </c>
      <c r="E711" s="25" t="s">
        <v>178</v>
      </c>
      <c r="F711" s="27">
        <v>5.45</v>
      </c>
      <c r="G711" s="27">
        <v>24.6</v>
      </c>
      <c r="H711" s="27">
        <f t="shared" si="44"/>
        <v>134.07</v>
      </c>
      <c r="I711" s="28">
        <f t="shared" si="45"/>
        <v>3.2259704128474146E-4</v>
      </c>
      <c r="J711" s="28">
        <f t="shared" si="47"/>
        <v>99.988550295434422</v>
      </c>
      <c r="K711" s="25" t="str">
        <f t="shared" si="46"/>
        <v>C</v>
      </c>
    </row>
    <row r="712" spans="1:11" ht="16.5" x14ac:dyDescent="0.25">
      <c r="A712" s="25" t="s">
        <v>2670</v>
      </c>
      <c r="B712" s="26" t="s">
        <v>2671</v>
      </c>
      <c r="C712" s="25" t="s">
        <v>17</v>
      </c>
      <c r="D712" s="25" t="s">
        <v>3741</v>
      </c>
      <c r="E712" s="25" t="s">
        <v>61</v>
      </c>
      <c r="F712" s="27">
        <v>2</v>
      </c>
      <c r="G712" s="27">
        <v>62.16</v>
      </c>
      <c r="H712" s="27">
        <f t="shared" si="44"/>
        <v>124.32</v>
      </c>
      <c r="I712" s="28">
        <f t="shared" si="45"/>
        <v>2.9913675074602115E-4</v>
      </c>
      <c r="J712" s="28">
        <f t="shared" si="47"/>
        <v>99.988849432185162</v>
      </c>
      <c r="K712" s="25" t="str">
        <f t="shared" si="46"/>
        <v>C</v>
      </c>
    </row>
    <row r="713" spans="1:11" ht="16.5" x14ac:dyDescent="0.25">
      <c r="A713" s="25" t="s">
        <v>375</v>
      </c>
      <c r="B713" s="26" t="s">
        <v>376</v>
      </c>
      <c r="C713" s="25" t="s">
        <v>17</v>
      </c>
      <c r="D713" s="25" t="s">
        <v>3741</v>
      </c>
      <c r="E713" s="25" t="s">
        <v>61</v>
      </c>
      <c r="F713" s="27">
        <v>12</v>
      </c>
      <c r="G713" s="27">
        <v>10.35</v>
      </c>
      <c r="H713" s="27">
        <f t="shared" si="44"/>
        <v>124.2</v>
      </c>
      <c r="I713" s="28">
        <f t="shared" si="45"/>
        <v>2.9884800870862155E-4</v>
      </c>
      <c r="J713" s="28">
        <f t="shared" si="47"/>
        <v>99.989148280193874</v>
      </c>
      <c r="K713" s="25" t="str">
        <f t="shared" si="46"/>
        <v>C</v>
      </c>
    </row>
    <row r="714" spans="1:11" x14ac:dyDescent="0.25">
      <c r="A714" s="25" t="s">
        <v>426</v>
      </c>
      <c r="B714" s="26" t="s">
        <v>427</v>
      </c>
      <c r="C714" s="25" t="s">
        <v>17</v>
      </c>
      <c r="D714" s="25" t="s">
        <v>3741</v>
      </c>
      <c r="E714" s="25" t="s">
        <v>61</v>
      </c>
      <c r="F714" s="27">
        <v>1</v>
      </c>
      <c r="G714" s="27">
        <v>123.68</v>
      </c>
      <c r="H714" s="27">
        <f t="shared" si="44"/>
        <v>123.68</v>
      </c>
      <c r="I714" s="28">
        <f t="shared" si="45"/>
        <v>2.9759679321322315E-4</v>
      </c>
      <c r="J714" s="28">
        <f t="shared" si="47"/>
        <v>99.989445876987091</v>
      </c>
      <c r="K714" s="25" t="str">
        <f t="shared" si="46"/>
        <v>C</v>
      </c>
    </row>
    <row r="715" spans="1:11" x14ac:dyDescent="0.25">
      <c r="A715" s="25" t="s">
        <v>390</v>
      </c>
      <c r="B715" s="26" t="s">
        <v>391</v>
      </c>
      <c r="C715" s="25" t="s">
        <v>188</v>
      </c>
      <c r="D715" s="25" t="s">
        <v>3741</v>
      </c>
      <c r="E715" s="25" t="s">
        <v>286</v>
      </c>
      <c r="F715" s="27">
        <v>2</v>
      </c>
      <c r="G715" s="27">
        <v>60.35</v>
      </c>
      <c r="H715" s="27">
        <f t="shared" si="44"/>
        <v>120.7</v>
      </c>
      <c r="I715" s="28">
        <f t="shared" si="45"/>
        <v>2.9042636595113223E-4</v>
      </c>
      <c r="J715" s="28">
        <f t="shared" si="47"/>
        <v>99.989736303353041</v>
      </c>
      <c r="K715" s="25" t="str">
        <f t="shared" si="46"/>
        <v>C</v>
      </c>
    </row>
    <row r="716" spans="1:11" x14ac:dyDescent="0.25">
      <c r="A716" s="25" t="s">
        <v>2332</v>
      </c>
      <c r="B716" s="26" t="s">
        <v>2333</v>
      </c>
      <c r="C716" s="25" t="s">
        <v>188</v>
      </c>
      <c r="D716" s="25" t="s">
        <v>3741</v>
      </c>
      <c r="E716" s="25" t="s">
        <v>286</v>
      </c>
      <c r="F716" s="27">
        <v>6</v>
      </c>
      <c r="G716" s="27">
        <v>20.100000000000001</v>
      </c>
      <c r="H716" s="27">
        <f t="shared" si="44"/>
        <v>120.6</v>
      </c>
      <c r="I716" s="28">
        <f t="shared" si="45"/>
        <v>2.9018574758663251E-4</v>
      </c>
      <c r="J716" s="28">
        <f t="shared" si="47"/>
        <v>99.990026489100629</v>
      </c>
      <c r="K716" s="25" t="str">
        <f t="shared" si="46"/>
        <v>C</v>
      </c>
    </row>
    <row r="717" spans="1:11" x14ac:dyDescent="0.25">
      <c r="A717" s="25" t="s">
        <v>420</v>
      </c>
      <c r="B717" s="26" t="s">
        <v>421</v>
      </c>
      <c r="C717" s="25" t="s">
        <v>17</v>
      </c>
      <c r="D717" s="25" t="s">
        <v>3741</v>
      </c>
      <c r="E717" s="25" t="s">
        <v>61</v>
      </c>
      <c r="F717" s="27">
        <v>5</v>
      </c>
      <c r="G717" s="27">
        <v>24.09</v>
      </c>
      <c r="H717" s="27">
        <f t="shared" si="44"/>
        <v>120.45</v>
      </c>
      <c r="I717" s="28">
        <f t="shared" si="45"/>
        <v>2.8982482003988294E-4</v>
      </c>
      <c r="J717" s="28">
        <f t="shared" si="47"/>
        <v>99.990316313920673</v>
      </c>
      <c r="K717" s="25" t="str">
        <f t="shared" si="46"/>
        <v>C</v>
      </c>
    </row>
    <row r="718" spans="1:11" ht="16.5" x14ac:dyDescent="0.25">
      <c r="A718" s="25" t="s">
        <v>954</v>
      </c>
      <c r="B718" s="26" t="s">
        <v>955</v>
      </c>
      <c r="C718" s="25" t="s">
        <v>8107</v>
      </c>
      <c r="D718" s="25" t="s">
        <v>3741</v>
      </c>
      <c r="E718" s="25" t="s">
        <v>286</v>
      </c>
      <c r="F718" s="27">
        <v>2</v>
      </c>
      <c r="G718" s="27">
        <v>58.59</v>
      </c>
      <c r="H718" s="27">
        <f t="shared" si="44"/>
        <v>117.18</v>
      </c>
      <c r="I718" s="28">
        <f t="shared" si="45"/>
        <v>2.8195659952074293E-4</v>
      </c>
      <c r="J718" s="28">
        <f t="shared" si="47"/>
        <v>99.990598270520195</v>
      </c>
      <c r="K718" s="25" t="str">
        <f t="shared" si="46"/>
        <v>C</v>
      </c>
    </row>
    <row r="719" spans="1:11" x14ac:dyDescent="0.25">
      <c r="A719" s="25" t="s">
        <v>2269</v>
      </c>
      <c r="B719" s="26" t="s">
        <v>2270</v>
      </c>
      <c r="C719" s="25" t="s">
        <v>188</v>
      </c>
      <c r="D719" s="25" t="s">
        <v>3741</v>
      </c>
      <c r="E719" s="25" t="s">
        <v>286</v>
      </c>
      <c r="F719" s="27">
        <v>14</v>
      </c>
      <c r="G719" s="27">
        <v>8.2100000000000009</v>
      </c>
      <c r="H719" s="27">
        <f t="shared" si="44"/>
        <v>114.94</v>
      </c>
      <c r="I719" s="28">
        <f t="shared" si="45"/>
        <v>2.7656674815594974E-4</v>
      </c>
      <c r="J719" s="28">
        <f t="shared" si="47"/>
        <v>99.99087483726835</v>
      </c>
      <c r="K719" s="25" t="str">
        <f t="shared" si="46"/>
        <v>C</v>
      </c>
    </row>
    <row r="720" spans="1:11" ht="16.5" x14ac:dyDescent="0.25">
      <c r="A720" s="25" t="s">
        <v>2296</v>
      </c>
      <c r="B720" s="26" t="s">
        <v>2297</v>
      </c>
      <c r="C720" s="25" t="s">
        <v>17</v>
      </c>
      <c r="D720" s="25" t="s">
        <v>3741</v>
      </c>
      <c r="E720" s="25" t="s">
        <v>61</v>
      </c>
      <c r="F720" s="27">
        <v>6</v>
      </c>
      <c r="G720" s="27">
        <v>19.13</v>
      </c>
      <c r="H720" s="27">
        <f t="shared" si="44"/>
        <v>114.78</v>
      </c>
      <c r="I720" s="28">
        <f t="shared" si="45"/>
        <v>2.7618175877275027E-4</v>
      </c>
      <c r="J720" s="28">
        <f t="shared" si="47"/>
        <v>99.991151019027129</v>
      </c>
      <c r="K720" s="25" t="str">
        <f t="shared" si="46"/>
        <v>C</v>
      </c>
    </row>
    <row r="721" spans="1:11" ht="16.5" x14ac:dyDescent="0.25">
      <c r="A721" s="25" t="s">
        <v>402</v>
      </c>
      <c r="B721" s="26" t="s">
        <v>403</v>
      </c>
      <c r="C721" s="25" t="s">
        <v>17</v>
      </c>
      <c r="D721" s="25" t="s">
        <v>3741</v>
      </c>
      <c r="E721" s="25" t="s">
        <v>61</v>
      </c>
      <c r="F721" s="27">
        <v>5</v>
      </c>
      <c r="G721" s="27">
        <v>22.85</v>
      </c>
      <c r="H721" s="27">
        <f t="shared" si="44"/>
        <v>114.25</v>
      </c>
      <c r="I721" s="28">
        <f t="shared" si="45"/>
        <v>2.749064814409019E-4</v>
      </c>
      <c r="J721" s="28">
        <f t="shared" si="47"/>
        <v>99.991425925508565</v>
      </c>
      <c r="K721" s="25" t="str">
        <f t="shared" si="46"/>
        <v>C</v>
      </c>
    </row>
    <row r="722" spans="1:11" ht="16.5" x14ac:dyDescent="0.25">
      <c r="A722" s="25" t="s">
        <v>894</v>
      </c>
      <c r="B722" s="26" t="s">
        <v>895</v>
      </c>
      <c r="C722" s="25" t="s">
        <v>17</v>
      </c>
      <c r="D722" s="25" t="s">
        <v>3741</v>
      </c>
      <c r="E722" s="25" t="s">
        <v>61</v>
      </c>
      <c r="F722" s="27">
        <v>5</v>
      </c>
      <c r="G722" s="27">
        <v>22.47</v>
      </c>
      <c r="H722" s="27">
        <f t="shared" si="44"/>
        <v>112.35</v>
      </c>
      <c r="I722" s="28">
        <f t="shared" si="45"/>
        <v>2.7033473251540766E-4</v>
      </c>
      <c r="J722" s="28">
        <f t="shared" si="47"/>
        <v>99.991696260241085</v>
      </c>
      <c r="K722" s="25" t="str">
        <f t="shared" si="46"/>
        <v>C</v>
      </c>
    </row>
    <row r="723" spans="1:11" ht="16.5" x14ac:dyDescent="0.25">
      <c r="A723" s="25" t="s">
        <v>2448</v>
      </c>
      <c r="B723" s="26" t="s">
        <v>2449</v>
      </c>
      <c r="C723" s="25" t="s">
        <v>17</v>
      </c>
      <c r="D723" s="25" t="s">
        <v>3741</v>
      </c>
      <c r="E723" s="25" t="s">
        <v>61</v>
      </c>
      <c r="F723" s="27">
        <v>4</v>
      </c>
      <c r="G723" s="27">
        <v>26.44</v>
      </c>
      <c r="H723" s="27">
        <f t="shared" si="44"/>
        <v>105.76</v>
      </c>
      <c r="I723" s="28">
        <f t="shared" si="45"/>
        <v>2.5447798229487773E-4</v>
      </c>
      <c r="J723" s="28">
        <f t="shared" si="47"/>
        <v>99.99195073822338</v>
      </c>
      <c r="K723" s="25" t="str">
        <f t="shared" si="46"/>
        <v>C</v>
      </c>
    </row>
    <row r="724" spans="1:11" ht="16.5" x14ac:dyDescent="0.25">
      <c r="A724" s="25" t="s">
        <v>1032</v>
      </c>
      <c r="B724" s="26" t="s">
        <v>1033</v>
      </c>
      <c r="C724" s="25" t="s">
        <v>17</v>
      </c>
      <c r="D724" s="25" t="s">
        <v>3741</v>
      </c>
      <c r="E724" s="25" t="s">
        <v>61</v>
      </c>
      <c r="F724" s="27">
        <v>5</v>
      </c>
      <c r="G724" s="27">
        <v>20.7</v>
      </c>
      <c r="H724" s="27">
        <f t="shared" si="44"/>
        <v>103.5</v>
      </c>
      <c r="I724" s="28">
        <f t="shared" si="45"/>
        <v>2.4904000725718461E-4</v>
      </c>
      <c r="J724" s="28">
        <f t="shared" si="47"/>
        <v>99.992199778230642</v>
      </c>
      <c r="K724" s="25" t="str">
        <f t="shared" si="46"/>
        <v>C</v>
      </c>
    </row>
    <row r="725" spans="1:11" x14ac:dyDescent="0.25">
      <c r="A725" s="25" t="s">
        <v>1791</v>
      </c>
      <c r="B725" s="26" t="s">
        <v>1792</v>
      </c>
      <c r="C725" s="25" t="s">
        <v>8107</v>
      </c>
      <c r="D725" s="25" t="s">
        <v>3741</v>
      </c>
      <c r="E725" s="25" t="s">
        <v>61</v>
      </c>
      <c r="F725" s="27">
        <v>1</v>
      </c>
      <c r="G725" s="27">
        <v>98.45</v>
      </c>
      <c r="H725" s="27">
        <f t="shared" si="44"/>
        <v>98.45</v>
      </c>
      <c r="I725" s="28">
        <f t="shared" si="45"/>
        <v>2.3688877984995004E-4</v>
      </c>
      <c r="J725" s="28">
        <f t="shared" si="47"/>
        <v>99.992436667010494</v>
      </c>
      <c r="K725" s="25" t="str">
        <f t="shared" si="46"/>
        <v>C</v>
      </c>
    </row>
    <row r="726" spans="1:11" x14ac:dyDescent="0.25">
      <c r="A726" s="25" t="s">
        <v>2142</v>
      </c>
      <c r="B726" s="26" t="s">
        <v>2143</v>
      </c>
      <c r="C726" s="25" t="s">
        <v>8107</v>
      </c>
      <c r="D726" s="25" t="s">
        <v>3741</v>
      </c>
      <c r="E726" s="25" t="s">
        <v>61</v>
      </c>
      <c r="F726" s="27">
        <v>2</v>
      </c>
      <c r="G726" s="27">
        <v>48.96</v>
      </c>
      <c r="H726" s="27">
        <f t="shared" si="44"/>
        <v>97.92</v>
      </c>
      <c r="I726" s="28">
        <f t="shared" si="45"/>
        <v>2.3561350251810162E-4</v>
      </c>
      <c r="J726" s="28">
        <f t="shared" si="47"/>
        <v>99.992672280513005</v>
      </c>
      <c r="K726" s="25" t="str">
        <f t="shared" si="46"/>
        <v>C</v>
      </c>
    </row>
    <row r="727" spans="1:11" ht="24.75" x14ac:dyDescent="0.25">
      <c r="A727" s="25" t="s">
        <v>2605</v>
      </c>
      <c r="B727" s="26" t="s">
        <v>2606</v>
      </c>
      <c r="C727" s="25" t="s">
        <v>8107</v>
      </c>
      <c r="D727" s="25" t="s">
        <v>3741</v>
      </c>
      <c r="E727" s="25" t="s">
        <v>61</v>
      </c>
      <c r="F727" s="27">
        <v>4</v>
      </c>
      <c r="G727" s="27">
        <v>23.97</v>
      </c>
      <c r="H727" s="27">
        <f t="shared" si="44"/>
        <v>95.88</v>
      </c>
      <c r="I727" s="28">
        <f t="shared" si="45"/>
        <v>2.3070488788230783E-4</v>
      </c>
      <c r="J727" s="28">
        <f t="shared" si="47"/>
        <v>99.992902985400889</v>
      </c>
      <c r="K727" s="25" t="str">
        <f t="shared" si="46"/>
        <v>C</v>
      </c>
    </row>
    <row r="728" spans="1:11" ht="16.5" x14ac:dyDescent="0.25">
      <c r="A728" s="25" t="s">
        <v>999</v>
      </c>
      <c r="B728" s="26" t="s">
        <v>1000</v>
      </c>
      <c r="C728" s="25" t="s">
        <v>17</v>
      </c>
      <c r="D728" s="25" t="s">
        <v>3741</v>
      </c>
      <c r="E728" s="25" t="s">
        <v>61</v>
      </c>
      <c r="F728" s="27">
        <v>6</v>
      </c>
      <c r="G728" s="27">
        <v>15.54</v>
      </c>
      <c r="H728" s="27">
        <f t="shared" si="44"/>
        <v>93.24</v>
      </c>
      <c r="I728" s="28">
        <f t="shared" si="45"/>
        <v>2.2435256305951585E-4</v>
      </c>
      <c r="J728" s="28">
        <f t="shared" si="47"/>
        <v>99.993127337963955</v>
      </c>
      <c r="K728" s="25" t="str">
        <f t="shared" si="46"/>
        <v>C</v>
      </c>
    </row>
    <row r="729" spans="1:11" ht="16.5" x14ac:dyDescent="0.25">
      <c r="A729" s="25" t="s">
        <v>3606</v>
      </c>
      <c r="B729" s="26" t="s">
        <v>3607</v>
      </c>
      <c r="C729" s="25" t="s">
        <v>17</v>
      </c>
      <c r="D729" s="25" t="s">
        <v>3741</v>
      </c>
      <c r="E729" s="25" t="s">
        <v>61</v>
      </c>
      <c r="F729" s="27">
        <v>1</v>
      </c>
      <c r="G729" s="27">
        <v>92.76</v>
      </c>
      <c r="H729" s="27">
        <f t="shared" si="44"/>
        <v>92.76</v>
      </c>
      <c r="I729" s="28">
        <f t="shared" si="45"/>
        <v>2.2319759490991735E-4</v>
      </c>
      <c r="J729" s="28">
        <f t="shared" si="47"/>
        <v>99.993350535558861</v>
      </c>
      <c r="K729" s="25" t="str">
        <f t="shared" si="46"/>
        <v>C</v>
      </c>
    </row>
    <row r="730" spans="1:11" x14ac:dyDescent="0.25">
      <c r="A730" s="25" t="s">
        <v>3568</v>
      </c>
      <c r="B730" s="26" t="s">
        <v>3569</v>
      </c>
      <c r="C730" s="25" t="s">
        <v>17</v>
      </c>
      <c r="D730" s="25" t="s">
        <v>3741</v>
      </c>
      <c r="E730" s="25" t="s">
        <v>61</v>
      </c>
      <c r="F730" s="27">
        <v>1</v>
      </c>
      <c r="G730" s="27">
        <v>92.37</v>
      </c>
      <c r="H730" s="27">
        <f t="shared" si="44"/>
        <v>92.37</v>
      </c>
      <c r="I730" s="28">
        <f t="shared" si="45"/>
        <v>2.2225918328836855E-4</v>
      </c>
      <c r="J730" s="28">
        <f t="shared" si="47"/>
        <v>99.99357279474215</v>
      </c>
      <c r="K730" s="25" t="str">
        <f t="shared" si="46"/>
        <v>C</v>
      </c>
    </row>
    <row r="731" spans="1:11" ht="16.5" x14ac:dyDescent="0.25">
      <c r="A731" s="25" t="s">
        <v>2472</v>
      </c>
      <c r="B731" s="26" t="s">
        <v>2473</v>
      </c>
      <c r="C731" s="25" t="s">
        <v>17</v>
      </c>
      <c r="D731" s="25" t="s">
        <v>3741</v>
      </c>
      <c r="E731" s="25" t="s">
        <v>61</v>
      </c>
      <c r="F731" s="27">
        <v>4</v>
      </c>
      <c r="G731" s="27">
        <v>22.95</v>
      </c>
      <c r="H731" s="27">
        <f t="shared" si="44"/>
        <v>91.8</v>
      </c>
      <c r="I731" s="28">
        <f t="shared" si="45"/>
        <v>2.2088765861072028E-4</v>
      </c>
      <c r="J731" s="28">
        <f t="shared" si="47"/>
        <v>99.993793682400764</v>
      </c>
      <c r="K731" s="25" t="str">
        <f t="shared" si="46"/>
        <v>C</v>
      </c>
    </row>
    <row r="732" spans="1:11" ht="16.5" x14ac:dyDescent="0.25">
      <c r="A732" s="25" t="s">
        <v>1035</v>
      </c>
      <c r="B732" s="26" t="s">
        <v>1036</v>
      </c>
      <c r="C732" s="25" t="s">
        <v>17</v>
      </c>
      <c r="D732" s="25" t="s">
        <v>3741</v>
      </c>
      <c r="E732" s="25" t="s">
        <v>61</v>
      </c>
      <c r="F732" s="27">
        <v>7</v>
      </c>
      <c r="G732" s="27">
        <v>13</v>
      </c>
      <c r="H732" s="27">
        <f t="shared" si="44"/>
        <v>91</v>
      </c>
      <c r="I732" s="28">
        <f t="shared" si="45"/>
        <v>2.1896271169472269E-4</v>
      </c>
      <c r="J732" s="28">
        <f t="shared" si="47"/>
        <v>99.994012645112463</v>
      </c>
      <c r="K732" s="25" t="str">
        <f t="shared" si="46"/>
        <v>C</v>
      </c>
    </row>
    <row r="733" spans="1:11" ht="16.5" x14ac:dyDescent="0.25">
      <c r="A733" s="25" t="s">
        <v>1354</v>
      </c>
      <c r="B733" s="26" t="s">
        <v>1355</v>
      </c>
      <c r="C733" s="25" t="s">
        <v>17</v>
      </c>
      <c r="D733" s="25" t="s">
        <v>3741</v>
      </c>
      <c r="E733" s="25" t="s">
        <v>61</v>
      </c>
      <c r="F733" s="27">
        <v>2</v>
      </c>
      <c r="G733" s="27">
        <v>44.05</v>
      </c>
      <c r="H733" s="27">
        <f t="shared" si="44"/>
        <v>88.1</v>
      </c>
      <c r="I733" s="28">
        <f t="shared" si="45"/>
        <v>2.1198477912423152E-4</v>
      </c>
      <c r="J733" s="28">
        <f t="shared" si="47"/>
        <v>99.99422462989159</v>
      </c>
      <c r="K733" s="25" t="str">
        <f t="shared" si="46"/>
        <v>C</v>
      </c>
    </row>
    <row r="734" spans="1:11" ht="16.5" x14ac:dyDescent="0.25">
      <c r="A734" s="25" t="s">
        <v>3343</v>
      </c>
      <c r="B734" s="26" t="s">
        <v>3344</v>
      </c>
      <c r="C734" s="25" t="s">
        <v>17</v>
      </c>
      <c r="D734" s="25" t="s">
        <v>3741</v>
      </c>
      <c r="E734" s="25" t="s">
        <v>61</v>
      </c>
      <c r="F734" s="27">
        <v>2</v>
      </c>
      <c r="G734" s="27">
        <v>43.22</v>
      </c>
      <c r="H734" s="27">
        <f t="shared" si="44"/>
        <v>86.44</v>
      </c>
      <c r="I734" s="28">
        <f t="shared" si="45"/>
        <v>2.0799051427353662E-4</v>
      </c>
      <c r="J734" s="28">
        <f t="shared" si="47"/>
        <v>99.99443262040586</v>
      </c>
      <c r="K734" s="25" t="str">
        <f t="shared" si="46"/>
        <v>C</v>
      </c>
    </row>
    <row r="735" spans="1:11" ht="24.75" x14ac:dyDescent="0.25">
      <c r="A735" s="25" t="s">
        <v>1243</v>
      </c>
      <c r="B735" s="26" t="s">
        <v>1244</v>
      </c>
      <c r="C735" s="25" t="s">
        <v>8107</v>
      </c>
      <c r="D735" s="25" t="s">
        <v>3741</v>
      </c>
      <c r="E735" s="25" t="s">
        <v>61</v>
      </c>
      <c r="F735" s="27">
        <v>3</v>
      </c>
      <c r="G735" s="27">
        <v>27.6</v>
      </c>
      <c r="H735" s="27">
        <f t="shared" si="44"/>
        <v>82.8</v>
      </c>
      <c r="I735" s="28">
        <f t="shared" si="45"/>
        <v>1.9923200580574768E-4</v>
      </c>
      <c r="J735" s="28">
        <f t="shared" si="47"/>
        <v>99.994631852411672</v>
      </c>
      <c r="K735" s="25" t="str">
        <f t="shared" si="46"/>
        <v>C</v>
      </c>
    </row>
    <row r="736" spans="1:11" x14ac:dyDescent="0.25">
      <c r="A736" s="25" t="s">
        <v>1076</v>
      </c>
      <c r="B736" s="26" t="s">
        <v>1077</v>
      </c>
      <c r="C736" s="25" t="s">
        <v>17</v>
      </c>
      <c r="D736" s="25" t="s">
        <v>3741</v>
      </c>
      <c r="E736" s="25" t="s">
        <v>61</v>
      </c>
      <c r="F736" s="27">
        <v>1</v>
      </c>
      <c r="G736" s="27">
        <v>80.75</v>
      </c>
      <c r="H736" s="27">
        <f t="shared" si="44"/>
        <v>80.75</v>
      </c>
      <c r="I736" s="28">
        <f t="shared" si="45"/>
        <v>1.9429932933350395E-4</v>
      </c>
      <c r="J736" s="28">
        <f t="shared" si="47"/>
        <v>99.994826151741009</v>
      </c>
      <c r="K736" s="25" t="str">
        <f t="shared" si="46"/>
        <v>C</v>
      </c>
    </row>
    <row r="737" spans="1:11" ht="16.5" x14ac:dyDescent="0.25">
      <c r="A737" s="25" t="s">
        <v>378</v>
      </c>
      <c r="B737" s="26" t="s">
        <v>379</v>
      </c>
      <c r="C737" s="25" t="s">
        <v>17</v>
      </c>
      <c r="D737" s="25" t="s">
        <v>3741</v>
      </c>
      <c r="E737" s="25" t="s">
        <v>61</v>
      </c>
      <c r="F737" s="27">
        <v>8</v>
      </c>
      <c r="G737" s="27">
        <v>9.74</v>
      </c>
      <c r="H737" s="27">
        <f t="shared" si="44"/>
        <v>77.92</v>
      </c>
      <c r="I737" s="28">
        <f t="shared" si="45"/>
        <v>1.8748982961816257E-4</v>
      </c>
      <c r="J737" s="28">
        <f t="shared" si="47"/>
        <v>99.995013641570623</v>
      </c>
      <c r="K737" s="25" t="str">
        <f t="shared" si="46"/>
        <v>C</v>
      </c>
    </row>
    <row r="738" spans="1:11" ht="16.5" x14ac:dyDescent="0.25">
      <c r="A738" s="25" t="s">
        <v>2277</v>
      </c>
      <c r="B738" s="26" t="s">
        <v>2278</v>
      </c>
      <c r="C738" s="25" t="s">
        <v>17</v>
      </c>
      <c r="D738" s="25" t="s">
        <v>3741</v>
      </c>
      <c r="E738" s="25" t="s">
        <v>61</v>
      </c>
      <c r="F738" s="27">
        <v>8</v>
      </c>
      <c r="G738" s="27">
        <v>9.6300000000000008</v>
      </c>
      <c r="H738" s="27">
        <f t="shared" si="44"/>
        <v>77.040000000000006</v>
      </c>
      <c r="I738" s="28">
        <f t="shared" si="45"/>
        <v>1.8537238801056527E-4</v>
      </c>
      <c r="J738" s="28">
        <f t="shared" si="47"/>
        <v>99.99519901395864</v>
      </c>
      <c r="K738" s="25" t="str">
        <f t="shared" si="46"/>
        <v>C</v>
      </c>
    </row>
    <row r="739" spans="1:11" ht="16.5" x14ac:dyDescent="0.25">
      <c r="A739" s="25" t="s">
        <v>2070</v>
      </c>
      <c r="B739" s="26" t="s">
        <v>2071</v>
      </c>
      <c r="C739" s="25" t="s">
        <v>188</v>
      </c>
      <c r="D739" s="25" t="s">
        <v>3741</v>
      </c>
      <c r="E739" s="25" t="s">
        <v>286</v>
      </c>
      <c r="F739" s="27">
        <v>24</v>
      </c>
      <c r="G739" s="27">
        <v>3.11</v>
      </c>
      <c r="H739" s="27">
        <f t="shared" si="44"/>
        <v>74.64</v>
      </c>
      <c r="I739" s="28">
        <f t="shared" si="45"/>
        <v>1.7959754726257256E-4</v>
      </c>
      <c r="J739" s="28">
        <f t="shared" si="47"/>
        <v>99.995378611505899</v>
      </c>
      <c r="K739" s="25" t="str">
        <f t="shared" si="46"/>
        <v>C</v>
      </c>
    </row>
    <row r="740" spans="1:11" x14ac:dyDescent="0.25">
      <c r="A740" s="25" t="s">
        <v>1878</v>
      </c>
      <c r="B740" s="26" t="s">
        <v>1879</v>
      </c>
      <c r="C740" s="25" t="s">
        <v>17</v>
      </c>
      <c r="D740" s="25" t="s">
        <v>3741</v>
      </c>
      <c r="E740" s="25" t="s">
        <v>61</v>
      </c>
      <c r="F740" s="27">
        <v>4</v>
      </c>
      <c r="G740" s="27">
        <v>18.63</v>
      </c>
      <c r="H740" s="27">
        <f t="shared" si="44"/>
        <v>74.52</v>
      </c>
      <c r="I740" s="28">
        <f t="shared" si="45"/>
        <v>1.7930880522517293E-4</v>
      </c>
      <c r="J740" s="28">
        <f t="shared" si="47"/>
        <v>99.995557920311128</v>
      </c>
      <c r="K740" s="25" t="str">
        <f t="shared" si="46"/>
        <v>C</v>
      </c>
    </row>
    <row r="741" spans="1:11" ht="24.75" x14ac:dyDescent="0.25">
      <c r="A741" s="25" t="s">
        <v>2608</v>
      </c>
      <c r="B741" s="26" t="s">
        <v>2609</v>
      </c>
      <c r="C741" s="25" t="s">
        <v>8107</v>
      </c>
      <c r="D741" s="25" t="s">
        <v>3741</v>
      </c>
      <c r="E741" s="25" t="s">
        <v>61</v>
      </c>
      <c r="F741" s="27">
        <v>3</v>
      </c>
      <c r="G741" s="27">
        <v>23.97</v>
      </c>
      <c r="H741" s="27">
        <f t="shared" si="44"/>
        <v>71.91</v>
      </c>
      <c r="I741" s="28">
        <f t="shared" si="45"/>
        <v>1.7302866591173088E-4</v>
      </c>
      <c r="J741" s="28">
        <f t="shared" si="47"/>
        <v>99.995730948977041</v>
      </c>
      <c r="K741" s="25" t="str">
        <f t="shared" si="46"/>
        <v>C</v>
      </c>
    </row>
    <row r="742" spans="1:11" ht="16.5" x14ac:dyDescent="0.25">
      <c r="A742" s="25" t="s">
        <v>3563</v>
      </c>
      <c r="B742" s="26" t="s">
        <v>3564</v>
      </c>
      <c r="C742" s="25" t="s">
        <v>17</v>
      </c>
      <c r="D742" s="25" t="s">
        <v>3741</v>
      </c>
      <c r="E742" s="25" t="s">
        <v>178</v>
      </c>
      <c r="F742" s="27">
        <v>0.98</v>
      </c>
      <c r="G742" s="27">
        <v>67.3</v>
      </c>
      <c r="H742" s="27">
        <f t="shared" si="44"/>
        <v>65.95</v>
      </c>
      <c r="I742" s="28">
        <f t="shared" si="45"/>
        <v>1.5868781138754905E-4</v>
      </c>
      <c r="J742" s="28">
        <f t="shared" si="47"/>
        <v>99.995889636788434</v>
      </c>
      <c r="K742" s="25" t="str">
        <f t="shared" si="46"/>
        <v>C</v>
      </c>
    </row>
    <row r="743" spans="1:11" ht="16.5" x14ac:dyDescent="0.25">
      <c r="A743" s="25" t="s">
        <v>1059</v>
      </c>
      <c r="B743" s="26" t="s">
        <v>1060</v>
      </c>
      <c r="C743" s="25" t="s">
        <v>17</v>
      </c>
      <c r="D743" s="25" t="s">
        <v>3741</v>
      </c>
      <c r="E743" s="25" t="s">
        <v>61</v>
      </c>
      <c r="F743" s="27">
        <v>2</v>
      </c>
      <c r="G743" s="27">
        <v>32.42</v>
      </c>
      <c r="H743" s="27">
        <f t="shared" si="44"/>
        <v>64.84</v>
      </c>
      <c r="I743" s="28">
        <f t="shared" si="45"/>
        <v>1.5601694754160242E-4</v>
      </c>
      <c r="J743" s="28">
        <f t="shared" si="47"/>
        <v>99.996045653735976</v>
      </c>
      <c r="K743" s="25" t="str">
        <f t="shared" si="46"/>
        <v>C</v>
      </c>
    </row>
    <row r="744" spans="1:11" ht="16.5" x14ac:dyDescent="0.25">
      <c r="A744" s="25" t="s">
        <v>3290</v>
      </c>
      <c r="B744" s="26" t="s">
        <v>3291</v>
      </c>
      <c r="C744" s="25" t="s">
        <v>8107</v>
      </c>
      <c r="D744" s="25" t="s">
        <v>3741</v>
      </c>
      <c r="E744" s="25" t="s">
        <v>61</v>
      </c>
      <c r="F744" s="27">
        <v>1</v>
      </c>
      <c r="G744" s="27">
        <v>64.55</v>
      </c>
      <c r="H744" s="27">
        <f t="shared" si="44"/>
        <v>64.55</v>
      </c>
      <c r="I744" s="28">
        <f t="shared" si="45"/>
        <v>1.5531915428455332E-4</v>
      </c>
      <c r="J744" s="28">
        <f t="shared" si="47"/>
        <v>99.996200972890264</v>
      </c>
      <c r="K744" s="25" t="str">
        <f t="shared" si="46"/>
        <v>C</v>
      </c>
    </row>
    <row r="745" spans="1:11" ht="16.5" x14ac:dyDescent="0.25">
      <c r="A745" s="25" t="s">
        <v>2104</v>
      </c>
      <c r="B745" s="26" t="s">
        <v>2105</v>
      </c>
      <c r="C745" s="25" t="s">
        <v>17</v>
      </c>
      <c r="D745" s="25" t="s">
        <v>3741</v>
      </c>
      <c r="E745" s="25" t="s">
        <v>61</v>
      </c>
      <c r="F745" s="27">
        <v>1</v>
      </c>
      <c r="G745" s="27">
        <v>63.64</v>
      </c>
      <c r="H745" s="27">
        <f t="shared" si="44"/>
        <v>63.64</v>
      </c>
      <c r="I745" s="28">
        <f t="shared" si="45"/>
        <v>1.5312952716760607E-4</v>
      </c>
      <c r="J745" s="28">
        <f t="shared" si="47"/>
        <v>99.996354102417428</v>
      </c>
      <c r="K745" s="25" t="str">
        <f t="shared" si="46"/>
        <v>C</v>
      </c>
    </row>
    <row r="746" spans="1:11" ht="16.5" x14ac:dyDescent="0.25">
      <c r="A746" s="25" t="s">
        <v>2101</v>
      </c>
      <c r="B746" s="26" t="s">
        <v>2102</v>
      </c>
      <c r="C746" s="25" t="s">
        <v>17</v>
      </c>
      <c r="D746" s="25" t="s">
        <v>3741</v>
      </c>
      <c r="E746" s="25" t="s">
        <v>178</v>
      </c>
      <c r="F746" s="27">
        <v>1.17</v>
      </c>
      <c r="G746" s="27">
        <v>53.11</v>
      </c>
      <c r="H746" s="27">
        <f t="shared" si="44"/>
        <v>62.14</v>
      </c>
      <c r="I746" s="28">
        <f t="shared" si="45"/>
        <v>1.4952025170011064E-4</v>
      </c>
      <c r="J746" s="28">
        <f t="shared" si="47"/>
        <v>99.996503622669124</v>
      </c>
      <c r="K746" s="25" t="str">
        <f t="shared" si="46"/>
        <v>C</v>
      </c>
    </row>
    <row r="747" spans="1:11" ht="16.5" x14ac:dyDescent="0.25">
      <c r="A747" s="25" t="s">
        <v>1664</v>
      </c>
      <c r="B747" s="26" t="s">
        <v>1665</v>
      </c>
      <c r="C747" s="25" t="s">
        <v>17</v>
      </c>
      <c r="D747" s="25" t="s">
        <v>3741</v>
      </c>
      <c r="E747" s="25" t="s">
        <v>61</v>
      </c>
      <c r="F747" s="27">
        <v>2</v>
      </c>
      <c r="G747" s="27">
        <v>31.06</v>
      </c>
      <c r="H747" s="27">
        <f t="shared" si="44"/>
        <v>62.12</v>
      </c>
      <c r="I747" s="28">
        <f t="shared" si="45"/>
        <v>1.4947212802721071E-4</v>
      </c>
      <c r="J747" s="28">
        <f t="shared" si="47"/>
        <v>99.996653094797153</v>
      </c>
      <c r="K747" s="25" t="str">
        <f t="shared" si="46"/>
        <v>C</v>
      </c>
    </row>
    <row r="748" spans="1:11" ht="16.5" x14ac:dyDescent="0.25">
      <c r="A748" s="25" t="s">
        <v>384</v>
      </c>
      <c r="B748" s="26" t="s">
        <v>385</v>
      </c>
      <c r="C748" s="25" t="s">
        <v>17</v>
      </c>
      <c r="D748" s="25" t="s">
        <v>3741</v>
      </c>
      <c r="E748" s="25" t="s">
        <v>61</v>
      </c>
      <c r="F748" s="27">
        <v>3</v>
      </c>
      <c r="G748" s="27">
        <v>20</v>
      </c>
      <c r="H748" s="27">
        <f t="shared" si="44"/>
        <v>60</v>
      </c>
      <c r="I748" s="28">
        <f t="shared" si="45"/>
        <v>1.4437101869981718E-4</v>
      </c>
      <c r="J748" s="28">
        <f t="shared" si="47"/>
        <v>99.99679746581586</v>
      </c>
      <c r="K748" s="25" t="str">
        <f t="shared" si="46"/>
        <v>C</v>
      </c>
    </row>
    <row r="749" spans="1:11" ht="16.5" x14ac:dyDescent="0.25">
      <c r="A749" s="25" t="s">
        <v>3526</v>
      </c>
      <c r="B749" s="26" t="s">
        <v>3527</v>
      </c>
      <c r="C749" s="25" t="s">
        <v>17</v>
      </c>
      <c r="D749" s="25" t="s">
        <v>3741</v>
      </c>
      <c r="E749" s="25" t="s">
        <v>61</v>
      </c>
      <c r="F749" s="27">
        <v>1</v>
      </c>
      <c r="G749" s="27">
        <v>58</v>
      </c>
      <c r="H749" s="27">
        <f t="shared" si="44"/>
        <v>58</v>
      </c>
      <c r="I749" s="28">
        <f t="shared" si="45"/>
        <v>1.3955865140982327E-4</v>
      </c>
      <c r="J749" s="28">
        <f t="shared" si="47"/>
        <v>99.996937024467272</v>
      </c>
      <c r="K749" s="25" t="str">
        <f t="shared" si="46"/>
        <v>C</v>
      </c>
    </row>
    <row r="750" spans="1:11" ht="16.5" x14ac:dyDescent="0.25">
      <c r="A750" s="25" t="s">
        <v>1338</v>
      </c>
      <c r="B750" s="26" t="s">
        <v>1339</v>
      </c>
      <c r="C750" s="25" t="s">
        <v>17</v>
      </c>
      <c r="D750" s="25" t="s">
        <v>3741</v>
      </c>
      <c r="E750" s="25" t="s">
        <v>61</v>
      </c>
      <c r="F750" s="27">
        <v>3</v>
      </c>
      <c r="G750" s="27">
        <v>19</v>
      </c>
      <c r="H750" s="27">
        <f t="shared" si="44"/>
        <v>57</v>
      </c>
      <c r="I750" s="28">
        <f t="shared" si="45"/>
        <v>1.3715246776482631E-4</v>
      </c>
      <c r="J750" s="28">
        <f t="shared" si="47"/>
        <v>99.99707417693503</v>
      </c>
      <c r="K750" s="25" t="str">
        <f t="shared" si="46"/>
        <v>C</v>
      </c>
    </row>
    <row r="751" spans="1:11" ht="24.75" x14ac:dyDescent="0.25">
      <c r="A751" s="25" t="s">
        <v>2617</v>
      </c>
      <c r="B751" s="26" t="s">
        <v>2618</v>
      </c>
      <c r="C751" s="25" t="s">
        <v>8107</v>
      </c>
      <c r="D751" s="25" t="s">
        <v>3741</v>
      </c>
      <c r="E751" s="25" t="s">
        <v>61</v>
      </c>
      <c r="F751" s="27">
        <v>2</v>
      </c>
      <c r="G751" s="27">
        <v>27.6</v>
      </c>
      <c r="H751" s="27">
        <f t="shared" si="44"/>
        <v>55.2</v>
      </c>
      <c r="I751" s="28">
        <f t="shared" si="45"/>
        <v>1.3282133720383181E-4</v>
      </c>
      <c r="J751" s="28">
        <f t="shared" si="47"/>
        <v>99.997206998272233</v>
      </c>
      <c r="K751" s="25" t="str">
        <f t="shared" si="46"/>
        <v>C</v>
      </c>
    </row>
    <row r="752" spans="1:11" ht="16.5" x14ac:dyDescent="0.25">
      <c r="A752" s="25" t="s">
        <v>3578</v>
      </c>
      <c r="B752" s="26" t="s">
        <v>3579</v>
      </c>
      <c r="C752" s="25" t="s">
        <v>17</v>
      </c>
      <c r="D752" s="25" t="s">
        <v>3741</v>
      </c>
      <c r="E752" s="25" t="s">
        <v>61</v>
      </c>
      <c r="F752" s="27">
        <v>1</v>
      </c>
      <c r="G752" s="27">
        <v>52.96</v>
      </c>
      <c r="H752" s="27">
        <f t="shared" si="44"/>
        <v>52.96</v>
      </c>
      <c r="I752" s="28">
        <f t="shared" si="45"/>
        <v>1.2743148583903863E-4</v>
      </c>
      <c r="J752" s="28">
        <f t="shared" si="47"/>
        <v>99.99733442975807</v>
      </c>
      <c r="K752" s="25" t="str">
        <f t="shared" si="46"/>
        <v>C</v>
      </c>
    </row>
    <row r="753" spans="1:11" ht="16.5" x14ac:dyDescent="0.25">
      <c r="A753" s="25" t="s">
        <v>1162</v>
      </c>
      <c r="B753" s="26" t="s">
        <v>1163</v>
      </c>
      <c r="C753" s="25" t="s">
        <v>17</v>
      </c>
      <c r="D753" s="25" t="s">
        <v>3741</v>
      </c>
      <c r="E753" s="25" t="s">
        <v>61</v>
      </c>
      <c r="F753" s="27">
        <v>1</v>
      </c>
      <c r="G753" s="27">
        <v>52.59</v>
      </c>
      <c r="H753" s="27">
        <f t="shared" si="44"/>
        <v>52.59</v>
      </c>
      <c r="I753" s="28">
        <f t="shared" si="45"/>
        <v>1.2654119789038976E-4</v>
      </c>
      <c r="J753" s="28">
        <f t="shared" si="47"/>
        <v>99.997460970955956</v>
      </c>
      <c r="K753" s="25" t="str">
        <f t="shared" si="46"/>
        <v>C</v>
      </c>
    </row>
    <row r="754" spans="1:11" x14ac:dyDescent="0.25">
      <c r="A754" s="25" t="s">
        <v>1055</v>
      </c>
      <c r="B754" s="26" t="s">
        <v>1056</v>
      </c>
      <c r="C754" s="25" t="s">
        <v>17</v>
      </c>
      <c r="D754" s="25" t="s">
        <v>3741</v>
      </c>
      <c r="E754" s="25" t="s">
        <v>61</v>
      </c>
      <c r="F754" s="27">
        <v>1</v>
      </c>
      <c r="G754" s="27">
        <v>50.39</v>
      </c>
      <c r="H754" s="27">
        <f t="shared" si="44"/>
        <v>50.39</v>
      </c>
      <c r="I754" s="28">
        <f t="shared" si="45"/>
        <v>1.2124759387139645E-4</v>
      </c>
      <c r="J754" s="28">
        <f t="shared" si="47"/>
        <v>99.997582218549823</v>
      </c>
      <c r="K754" s="25" t="str">
        <f t="shared" si="46"/>
        <v>C</v>
      </c>
    </row>
    <row r="755" spans="1:11" ht="16.5" x14ac:dyDescent="0.25">
      <c r="A755" s="25" t="s">
        <v>1050</v>
      </c>
      <c r="B755" s="26" t="s">
        <v>1051</v>
      </c>
      <c r="C755" s="25" t="s">
        <v>17</v>
      </c>
      <c r="D755" s="25" t="s">
        <v>3741</v>
      </c>
      <c r="E755" s="25" t="s">
        <v>61</v>
      </c>
      <c r="F755" s="27">
        <v>2</v>
      </c>
      <c r="G755" s="27">
        <v>24.62</v>
      </c>
      <c r="H755" s="27">
        <f t="shared" si="44"/>
        <v>49.24</v>
      </c>
      <c r="I755" s="28">
        <f t="shared" si="45"/>
        <v>1.1848048267964996E-4</v>
      </c>
      <c r="J755" s="28">
        <f t="shared" si="47"/>
        <v>99.997700699032507</v>
      </c>
      <c r="K755" s="25" t="str">
        <f t="shared" si="46"/>
        <v>C</v>
      </c>
    </row>
    <row r="756" spans="1:11" x14ac:dyDescent="0.25">
      <c r="A756" s="25" t="s">
        <v>2145</v>
      </c>
      <c r="B756" s="26" t="s">
        <v>2146</v>
      </c>
      <c r="C756" s="25" t="s">
        <v>188</v>
      </c>
      <c r="D756" s="25" t="s">
        <v>3741</v>
      </c>
      <c r="E756" s="25" t="s">
        <v>286</v>
      </c>
      <c r="F756" s="27">
        <v>2</v>
      </c>
      <c r="G756" s="27">
        <v>23.95</v>
      </c>
      <c r="H756" s="27">
        <f t="shared" si="44"/>
        <v>47.9</v>
      </c>
      <c r="I756" s="28">
        <f t="shared" si="45"/>
        <v>1.1525619659535403E-4</v>
      </c>
      <c r="J756" s="28">
        <f t="shared" si="47"/>
        <v>99.9978159552291</v>
      </c>
      <c r="K756" s="25" t="str">
        <f t="shared" si="46"/>
        <v>C</v>
      </c>
    </row>
    <row r="757" spans="1:11" x14ac:dyDescent="0.25">
      <c r="A757" s="25" t="s">
        <v>1740</v>
      </c>
      <c r="B757" s="26" t="s">
        <v>1741</v>
      </c>
      <c r="C757" s="25" t="s">
        <v>188</v>
      </c>
      <c r="D757" s="25" t="s">
        <v>3741</v>
      </c>
      <c r="E757" s="25" t="s">
        <v>286</v>
      </c>
      <c r="F757" s="27">
        <v>2</v>
      </c>
      <c r="G757" s="27">
        <v>23.04</v>
      </c>
      <c r="H757" s="27">
        <f t="shared" si="44"/>
        <v>46.08</v>
      </c>
      <c r="I757" s="28">
        <f t="shared" si="45"/>
        <v>1.1087694236145959E-4</v>
      </c>
      <c r="J757" s="28">
        <f t="shared" si="47"/>
        <v>99.997926832171458</v>
      </c>
      <c r="K757" s="25" t="str">
        <f t="shared" si="46"/>
        <v>C</v>
      </c>
    </row>
    <row r="758" spans="1:11" ht="16.5" x14ac:dyDescent="0.25">
      <c r="A758" s="25" t="s">
        <v>2400</v>
      </c>
      <c r="B758" s="26" t="s">
        <v>2401</v>
      </c>
      <c r="C758" s="25" t="s">
        <v>17</v>
      </c>
      <c r="D758" s="25" t="s">
        <v>3741</v>
      </c>
      <c r="E758" s="25" t="s">
        <v>61</v>
      </c>
      <c r="F758" s="27">
        <v>2</v>
      </c>
      <c r="G758" s="27">
        <v>22.88</v>
      </c>
      <c r="H758" s="27">
        <f t="shared" si="44"/>
        <v>45.76</v>
      </c>
      <c r="I758" s="28">
        <f t="shared" si="45"/>
        <v>1.1010696359506056E-4</v>
      </c>
      <c r="J758" s="28">
        <f t="shared" si="47"/>
        <v>99.998036939135048</v>
      </c>
      <c r="K758" s="25" t="str">
        <f t="shared" si="46"/>
        <v>C</v>
      </c>
    </row>
    <row r="759" spans="1:11" ht="16.5" x14ac:dyDescent="0.25">
      <c r="A759" s="25" t="s">
        <v>3529</v>
      </c>
      <c r="B759" s="26" t="s">
        <v>3530</v>
      </c>
      <c r="C759" s="25" t="s">
        <v>17</v>
      </c>
      <c r="D759" s="25" t="s">
        <v>3741</v>
      </c>
      <c r="E759" s="25" t="s">
        <v>61</v>
      </c>
      <c r="F759" s="27">
        <v>1</v>
      </c>
      <c r="G759" s="27">
        <v>43.66</v>
      </c>
      <c r="H759" s="27">
        <f t="shared" si="44"/>
        <v>43.66</v>
      </c>
      <c r="I759" s="28">
        <f t="shared" si="45"/>
        <v>1.0505397794056696E-4</v>
      </c>
      <c r="J759" s="28">
        <f t="shared" si="47"/>
        <v>99.998141993112995</v>
      </c>
      <c r="K759" s="25" t="str">
        <f t="shared" si="46"/>
        <v>C</v>
      </c>
    </row>
    <row r="760" spans="1:11" ht="24.75" x14ac:dyDescent="0.25">
      <c r="A760" s="25" t="s">
        <v>3364</v>
      </c>
      <c r="B760" s="26" t="s">
        <v>3365</v>
      </c>
      <c r="C760" s="25" t="s">
        <v>8107</v>
      </c>
      <c r="D760" s="25" t="s">
        <v>3741</v>
      </c>
      <c r="E760" s="25" t="s">
        <v>61</v>
      </c>
      <c r="F760" s="27">
        <v>1</v>
      </c>
      <c r="G760" s="27">
        <v>42.72</v>
      </c>
      <c r="H760" s="27">
        <f t="shared" si="44"/>
        <v>42.72</v>
      </c>
      <c r="I760" s="28">
        <f t="shared" si="45"/>
        <v>1.0279216531426982E-4</v>
      </c>
      <c r="J760" s="28">
        <f t="shared" si="47"/>
        <v>99.998244785278303</v>
      </c>
      <c r="K760" s="25" t="str">
        <f t="shared" si="46"/>
        <v>C</v>
      </c>
    </row>
    <row r="761" spans="1:11" ht="16.5" x14ac:dyDescent="0.25">
      <c r="A761" s="25" t="s">
        <v>3361</v>
      </c>
      <c r="B761" s="26" t="s">
        <v>3362</v>
      </c>
      <c r="C761" s="25" t="s">
        <v>8107</v>
      </c>
      <c r="D761" s="25" t="s">
        <v>3741</v>
      </c>
      <c r="E761" s="25" t="s">
        <v>61</v>
      </c>
      <c r="F761" s="27">
        <v>1</v>
      </c>
      <c r="G761" s="27">
        <v>42.72</v>
      </c>
      <c r="H761" s="27">
        <f t="shared" si="44"/>
        <v>42.72</v>
      </c>
      <c r="I761" s="28">
        <f t="shared" si="45"/>
        <v>1.0279216531426982E-4</v>
      </c>
      <c r="J761" s="28">
        <f t="shared" si="47"/>
        <v>99.99834757744361</v>
      </c>
      <c r="K761" s="25" t="str">
        <f t="shared" si="46"/>
        <v>C</v>
      </c>
    </row>
    <row r="762" spans="1:11" ht="16.5" x14ac:dyDescent="0.25">
      <c r="A762" s="25" t="s">
        <v>1025</v>
      </c>
      <c r="B762" s="26" t="s">
        <v>1026</v>
      </c>
      <c r="C762" s="25" t="s">
        <v>17</v>
      </c>
      <c r="D762" s="25" t="s">
        <v>3741</v>
      </c>
      <c r="E762" s="25" t="s">
        <v>178</v>
      </c>
      <c r="F762" s="27">
        <v>3.33</v>
      </c>
      <c r="G762" s="27">
        <v>12.72</v>
      </c>
      <c r="H762" s="27">
        <f t="shared" si="44"/>
        <v>42.36</v>
      </c>
      <c r="I762" s="28">
        <f t="shared" si="45"/>
        <v>1.0192593920207093E-4</v>
      </c>
      <c r="J762" s="28">
        <f t="shared" si="47"/>
        <v>99.998449503382815</v>
      </c>
      <c r="K762" s="25" t="str">
        <f t="shared" si="46"/>
        <v>C</v>
      </c>
    </row>
    <row r="763" spans="1:11" ht="16.5" x14ac:dyDescent="0.25">
      <c r="A763" s="25" t="s">
        <v>2114</v>
      </c>
      <c r="B763" s="26" t="s">
        <v>2115</v>
      </c>
      <c r="C763" s="25" t="s">
        <v>17</v>
      </c>
      <c r="D763" s="25" t="s">
        <v>3741</v>
      </c>
      <c r="E763" s="25" t="s">
        <v>61</v>
      </c>
      <c r="F763" s="27">
        <v>1</v>
      </c>
      <c r="G763" s="27">
        <v>41.98</v>
      </c>
      <c r="H763" s="27">
        <f t="shared" si="44"/>
        <v>41.98</v>
      </c>
      <c r="I763" s="28">
        <f t="shared" si="45"/>
        <v>1.0101158941697207E-4</v>
      </c>
      <c r="J763" s="28">
        <f t="shared" si="47"/>
        <v>99.998550514972237</v>
      </c>
      <c r="K763" s="25" t="str">
        <f t="shared" si="46"/>
        <v>C</v>
      </c>
    </row>
    <row r="764" spans="1:11" x14ac:dyDescent="0.25">
      <c r="A764" s="25" t="s">
        <v>2431</v>
      </c>
      <c r="B764" s="26" t="s">
        <v>2432</v>
      </c>
      <c r="C764" s="25" t="s">
        <v>188</v>
      </c>
      <c r="D764" s="25" t="s">
        <v>3741</v>
      </c>
      <c r="E764" s="25" t="s">
        <v>286</v>
      </c>
      <c r="F764" s="27">
        <v>2</v>
      </c>
      <c r="G764" s="27">
        <v>20.36</v>
      </c>
      <c r="H764" s="27">
        <f t="shared" si="44"/>
        <v>40.72</v>
      </c>
      <c r="I764" s="28">
        <f t="shared" si="45"/>
        <v>9.7979798024275925E-5</v>
      </c>
      <c r="J764" s="28">
        <f t="shared" si="47"/>
        <v>99.998648494770265</v>
      </c>
      <c r="K764" s="25" t="str">
        <f t="shared" si="46"/>
        <v>C</v>
      </c>
    </row>
    <row r="765" spans="1:11" ht="16.5" x14ac:dyDescent="0.25">
      <c r="A765" s="25" t="s">
        <v>1159</v>
      </c>
      <c r="B765" s="26" t="s">
        <v>1160</v>
      </c>
      <c r="C765" s="25" t="s">
        <v>17</v>
      </c>
      <c r="D765" s="25" t="s">
        <v>3741</v>
      </c>
      <c r="E765" s="25" t="s">
        <v>61</v>
      </c>
      <c r="F765" s="27">
        <v>3</v>
      </c>
      <c r="G765" s="27">
        <v>12.97</v>
      </c>
      <c r="H765" s="27">
        <f t="shared" si="44"/>
        <v>38.909999999999997</v>
      </c>
      <c r="I765" s="28">
        <f t="shared" si="45"/>
        <v>9.3624605626831437E-5</v>
      </c>
      <c r="J765" s="28">
        <f t="shared" si="47"/>
        <v>99.998742119375891</v>
      </c>
      <c r="K765" s="25" t="str">
        <f t="shared" si="46"/>
        <v>C</v>
      </c>
    </row>
    <row r="766" spans="1:11" ht="16.5" x14ac:dyDescent="0.25">
      <c r="A766" s="25" t="s">
        <v>2320</v>
      </c>
      <c r="B766" s="26" t="s">
        <v>2321</v>
      </c>
      <c r="C766" s="25" t="s">
        <v>17</v>
      </c>
      <c r="D766" s="25" t="s">
        <v>3741</v>
      </c>
      <c r="E766" s="25" t="s">
        <v>61</v>
      </c>
      <c r="F766" s="27">
        <v>3</v>
      </c>
      <c r="G766" s="27">
        <v>12.74</v>
      </c>
      <c r="H766" s="27">
        <f t="shared" si="44"/>
        <v>38.22</v>
      </c>
      <c r="I766" s="28">
        <f t="shared" si="45"/>
        <v>9.1964338911783527E-5</v>
      </c>
      <c r="J766" s="28">
        <f t="shared" si="47"/>
        <v>99.998834083714797</v>
      </c>
      <c r="K766" s="25" t="str">
        <f t="shared" si="46"/>
        <v>C</v>
      </c>
    </row>
    <row r="767" spans="1:11" ht="16.5" x14ac:dyDescent="0.25">
      <c r="A767" s="25" t="s">
        <v>1133</v>
      </c>
      <c r="B767" s="26" t="s">
        <v>1134</v>
      </c>
      <c r="C767" s="25" t="s">
        <v>17</v>
      </c>
      <c r="D767" s="25" t="s">
        <v>3741</v>
      </c>
      <c r="E767" s="25" t="s">
        <v>61</v>
      </c>
      <c r="F767" s="27">
        <v>3</v>
      </c>
      <c r="G767" s="27">
        <v>12.37</v>
      </c>
      <c r="H767" s="27">
        <f t="shared" si="44"/>
        <v>37.11</v>
      </c>
      <c r="I767" s="28">
        <f t="shared" si="45"/>
        <v>8.9293475065836916E-5</v>
      </c>
      <c r="J767" s="28">
        <f t="shared" si="47"/>
        <v>99.998923377189868</v>
      </c>
      <c r="K767" s="25" t="str">
        <f t="shared" si="46"/>
        <v>C</v>
      </c>
    </row>
    <row r="768" spans="1:11" ht="16.5" x14ac:dyDescent="0.25">
      <c r="A768" s="25" t="s">
        <v>3532</v>
      </c>
      <c r="B768" s="26" t="s">
        <v>3533</v>
      </c>
      <c r="C768" s="25" t="s">
        <v>17</v>
      </c>
      <c r="D768" s="25" t="s">
        <v>3741</v>
      </c>
      <c r="E768" s="25" t="s">
        <v>61</v>
      </c>
      <c r="F768" s="27">
        <v>1</v>
      </c>
      <c r="G768" s="27">
        <v>36.54</v>
      </c>
      <c r="H768" s="27">
        <f t="shared" si="44"/>
        <v>36.54</v>
      </c>
      <c r="I768" s="28">
        <f t="shared" si="45"/>
        <v>8.7921950388188653E-5</v>
      </c>
      <c r="J768" s="28">
        <f t="shared" si="47"/>
        <v>99.99901129914025</v>
      </c>
      <c r="K768" s="25" t="str">
        <f t="shared" si="46"/>
        <v>C</v>
      </c>
    </row>
    <row r="769" spans="1:11" ht="16.5" x14ac:dyDescent="0.25">
      <c r="A769" s="25" t="s">
        <v>2416</v>
      </c>
      <c r="B769" s="26" t="s">
        <v>2417</v>
      </c>
      <c r="C769" s="25" t="s">
        <v>17</v>
      </c>
      <c r="D769" s="25" t="s">
        <v>3741</v>
      </c>
      <c r="E769" s="25" t="s">
        <v>61</v>
      </c>
      <c r="F769" s="27">
        <v>1</v>
      </c>
      <c r="G769" s="27">
        <v>32.85</v>
      </c>
      <c r="H769" s="27">
        <f t="shared" si="44"/>
        <v>32.85</v>
      </c>
      <c r="I769" s="28">
        <f t="shared" si="45"/>
        <v>7.9043132738149908E-5</v>
      </c>
      <c r="J769" s="28">
        <f t="shared" si="47"/>
        <v>99.999090342272993</v>
      </c>
      <c r="K769" s="25" t="str">
        <f t="shared" si="46"/>
        <v>C</v>
      </c>
    </row>
    <row r="770" spans="1:11" ht="16.5" x14ac:dyDescent="0.25">
      <c r="A770" s="25" t="s">
        <v>2407</v>
      </c>
      <c r="B770" s="26" t="s">
        <v>2408</v>
      </c>
      <c r="C770" s="25" t="s">
        <v>17</v>
      </c>
      <c r="D770" s="25" t="s">
        <v>3741</v>
      </c>
      <c r="E770" s="25" t="s">
        <v>61</v>
      </c>
      <c r="F770" s="27">
        <v>1</v>
      </c>
      <c r="G770" s="27">
        <v>29.25</v>
      </c>
      <c r="H770" s="27">
        <f t="shared" si="44"/>
        <v>29.25</v>
      </c>
      <c r="I770" s="28">
        <f t="shared" si="45"/>
        <v>7.0380871616160866E-5</v>
      </c>
      <c r="J770" s="28">
        <f t="shared" si="47"/>
        <v>99.999160723144612</v>
      </c>
      <c r="K770" s="25" t="str">
        <f t="shared" si="46"/>
        <v>C</v>
      </c>
    </row>
    <row r="771" spans="1:11" ht="16.5" x14ac:dyDescent="0.25">
      <c r="A771" s="25" t="s">
        <v>1388</v>
      </c>
      <c r="B771" s="26" t="s">
        <v>1389</v>
      </c>
      <c r="C771" s="25" t="s">
        <v>17</v>
      </c>
      <c r="D771" s="25" t="s">
        <v>3741</v>
      </c>
      <c r="E771" s="25" t="s">
        <v>61</v>
      </c>
      <c r="F771" s="27">
        <v>1</v>
      </c>
      <c r="G771" s="27">
        <v>28.49</v>
      </c>
      <c r="H771" s="27">
        <f t="shared" si="44"/>
        <v>28.49</v>
      </c>
      <c r="I771" s="28">
        <f t="shared" si="45"/>
        <v>6.8552172045963173E-5</v>
      </c>
      <c r="J771" s="28">
        <f t="shared" si="47"/>
        <v>99.999229275316665</v>
      </c>
      <c r="K771" s="25" t="str">
        <f t="shared" si="46"/>
        <v>C</v>
      </c>
    </row>
    <row r="772" spans="1:11" ht="16.5" x14ac:dyDescent="0.25">
      <c r="A772" s="25" t="s">
        <v>2336</v>
      </c>
      <c r="B772" s="26" t="s">
        <v>2337</v>
      </c>
      <c r="C772" s="25" t="s">
        <v>17</v>
      </c>
      <c r="D772" s="25" t="s">
        <v>3741</v>
      </c>
      <c r="E772" s="25" t="s">
        <v>61</v>
      </c>
      <c r="F772" s="27">
        <v>1</v>
      </c>
      <c r="G772" s="27">
        <v>28.48</v>
      </c>
      <c r="H772" s="27">
        <f t="shared" ref="H772:H835" si="48">ROUND(F772*G772,2)</f>
        <v>28.48</v>
      </c>
      <c r="I772" s="28">
        <f t="shared" ref="I772:I835" si="49">H772/VALOR_TOTAL*100</f>
        <v>6.8528110209513219E-5</v>
      </c>
      <c r="J772" s="28">
        <f t="shared" si="47"/>
        <v>99.99929780342687</v>
      </c>
      <c r="K772" s="25" t="str">
        <f t="shared" ref="K772:K835" si="50">IF(J772&lt;=80,"A",IF(J772&lt;=95,"B","C"))</f>
        <v>C</v>
      </c>
    </row>
    <row r="773" spans="1:11" ht="24.75" x14ac:dyDescent="0.25">
      <c r="A773" s="25" t="s">
        <v>3641</v>
      </c>
      <c r="B773" s="26" t="s">
        <v>3642</v>
      </c>
      <c r="C773" s="25" t="s">
        <v>8107</v>
      </c>
      <c r="D773" s="25" t="s">
        <v>3741</v>
      </c>
      <c r="E773" s="25" t="s">
        <v>61</v>
      </c>
      <c r="F773" s="27">
        <v>1</v>
      </c>
      <c r="G773" s="27">
        <v>27.6</v>
      </c>
      <c r="H773" s="27">
        <f t="shared" si="48"/>
        <v>27.6</v>
      </c>
      <c r="I773" s="28">
        <f t="shared" si="49"/>
        <v>6.6410668601915907E-5</v>
      </c>
      <c r="J773" s="28">
        <f t="shared" ref="J773:J836" si="51">I773+J772</f>
        <v>99.999364214095479</v>
      </c>
      <c r="K773" s="25" t="str">
        <f t="shared" si="50"/>
        <v>C</v>
      </c>
    </row>
    <row r="774" spans="1:11" ht="16.5" x14ac:dyDescent="0.25">
      <c r="A774" s="25" t="s">
        <v>3367</v>
      </c>
      <c r="B774" s="26" t="s">
        <v>3368</v>
      </c>
      <c r="C774" s="25" t="s">
        <v>8107</v>
      </c>
      <c r="D774" s="25" t="s">
        <v>3741</v>
      </c>
      <c r="E774" s="25" t="s">
        <v>61</v>
      </c>
      <c r="F774" s="27">
        <v>1</v>
      </c>
      <c r="G774" s="27">
        <v>27.6</v>
      </c>
      <c r="H774" s="27">
        <f t="shared" si="48"/>
        <v>27.6</v>
      </c>
      <c r="I774" s="28">
        <f t="shared" si="49"/>
        <v>6.6410668601915907E-5</v>
      </c>
      <c r="J774" s="28">
        <f t="shared" si="51"/>
        <v>99.999430624764088</v>
      </c>
      <c r="K774" s="25" t="str">
        <f t="shared" si="50"/>
        <v>C</v>
      </c>
    </row>
    <row r="775" spans="1:11" x14ac:dyDescent="0.25">
      <c r="A775" s="25" t="s">
        <v>2998</v>
      </c>
      <c r="B775" s="26" t="s">
        <v>2999</v>
      </c>
      <c r="C775" s="25" t="s">
        <v>188</v>
      </c>
      <c r="D775" s="25" t="s">
        <v>3741</v>
      </c>
      <c r="E775" s="25" t="s">
        <v>61</v>
      </c>
      <c r="F775" s="27">
        <v>1</v>
      </c>
      <c r="G775" s="27">
        <v>26.27</v>
      </c>
      <c r="H775" s="27">
        <f t="shared" si="48"/>
        <v>26.27</v>
      </c>
      <c r="I775" s="28">
        <f t="shared" si="49"/>
        <v>6.3210444354069951E-5</v>
      </c>
      <c r="J775" s="28">
        <f t="shared" si="51"/>
        <v>99.99949383520844</v>
      </c>
      <c r="K775" s="25" t="str">
        <f t="shared" si="50"/>
        <v>C</v>
      </c>
    </row>
    <row r="776" spans="1:11" ht="16.5" x14ac:dyDescent="0.25">
      <c r="A776" s="25" t="s">
        <v>3009</v>
      </c>
      <c r="B776" s="26" t="s">
        <v>3010</v>
      </c>
      <c r="C776" s="25" t="s">
        <v>17</v>
      </c>
      <c r="D776" s="25" t="s">
        <v>3741</v>
      </c>
      <c r="E776" s="25" t="s">
        <v>61</v>
      </c>
      <c r="F776" s="27">
        <v>1</v>
      </c>
      <c r="G776" s="27">
        <v>25.65</v>
      </c>
      <c r="H776" s="27">
        <f t="shared" si="48"/>
        <v>25.65</v>
      </c>
      <c r="I776" s="28">
        <f t="shared" si="49"/>
        <v>6.1718610494171838E-5</v>
      </c>
      <c r="J776" s="28">
        <f t="shared" si="51"/>
        <v>99.999555553818936</v>
      </c>
      <c r="K776" s="25" t="str">
        <f t="shared" si="50"/>
        <v>C</v>
      </c>
    </row>
    <row r="777" spans="1:11" ht="16.5" x14ac:dyDescent="0.25">
      <c r="A777" s="25" t="s">
        <v>2445</v>
      </c>
      <c r="B777" s="26" t="s">
        <v>2446</v>
      </c>
      <c r="C777" s="25" t="s">
        <v>17</v>
      </c>
      <c r="D777" s="25" t="s">
        <v>3741</v>
      </c>
      <c r="E777" s="25" t="s">
        <v>61</v>
      </c>
      <c r="F777" s="27">
        <v>2</v>
      </c>
      <c r="G777" s="27">
        <v>12.56</v>
      </c>
      <c r="H777" s="27">
        <f t="shared" si="48"/>
        <v>25.12</v>
      </c>
      <c r="I777" s="28">
        <f t="shared" si="49"/>
        <v>6.0443333162323457E-5</v>
      </c>
      <c r="J777" s="28">
        <f t="shared" si="51"/>
        <v>99.999615997152105</v>
      </c>
      <c r="K777" s="25" t="str">
        <f t="shared" si="50"/>
        <v>C</v>
      </c>
    </row>
    <row r="778" spans="1:11" ht="16.5" x14ac:dyDescent="0.25">
      <c r="A778" s="25" t="s">
        <v>3334</v>
      </c>
      <c r="B778" s="26" t="s">
        <v>3335</v>
      </c>
      <c r="C778" s="25" t="s">
        <v>17</v>
      </c>
      <c r="D778" s="25" t="s">
        <v>3741</v>
      </c>
      <c r="E778" s="25" t="s">
        <v>61</v>
      </c>
      <c r="F778" s="27">
        <v>1</v>
      </c>
      <c r="G778" s="27">
        <v>24.91</v>
      </c>
      <c r="H778" s="27">
        <f t="shared" si="48"/>
        <v>24.91</v>
      </c>
      <c r="I778" s="28">
        <f t="shared" si="49"/>
        <v>5.99380345968741E-5</v>
      </c>
      <c r="J778" s="28">
        <f t="shared" si="51"/>
        <v>99.999675935186701</v>
      </c>
      <c r="K778" s="25" t="str">
        <f t="shared" si="50"/>
        <v>C</v>
      </c>
    </row>
    <row r="779" spans="1:11" x14ac:dyDescent="0.25">
      <c r="A779" s="25" t="s">
        <v>3715</v>
      </c>
      <c r="B779" s="26" t="s">
        <v>3716</v>
      </c>
      <c r="C779" s="25" t="s">
        <v>17</v>
      </c>
      <c r="D779" s="25" t="s">
        <v>3741</v>
      </c>
      <c r="E779" s="25" t="s">
        <v>61</v>
      </c>
      <c r="F779" s="27">
        <v>2</v>
      </c>
      <c r="G779" s="27">
        <v>12.43</v>
      </c>
      <c r="H779" s="27">
        <f t="shared" si="48"/>
        <v>24.86</v>
      </c>
      <c r="I779" s="28">
        <f t="shared" si="49"/>
        <v>5.9817725414624251E-5</v>
      </c>
      <c r="J779" s="28">
        <f t="shared" si="51"/>
        <v>99.999735752912116</v>
      </c>
      <c r="K779" s="25" t="str">
        <f t="shared" si="50"/>
        <v>C</v>
      </c>
    </row>
    <row r="780" spans="1:11" ht="16.5" x14ac:dyDescent="0.25">
      <c r="A780" s="25" t="s">
        <v>1065</v>
      </c>
      <c r="B780" s="26" t="s">
        <v>1066</v>
      </c>
      <c r="C780" s="25" t="s">
        <v>17</v>
      </c>
      <c r="D780" s="25" t="s">
        <v>3741</v>
      </c>
      <c r="E780" s="25" t="s">
        <v>61</v>
      </c>
      <c r="F780" s="27">
        <v>2</v>
      </c>
      <c r="G780" s="27">
        <v>10.72</v>
      </c>
      <c r="H780" s="27">
        <f t="shared" si="48"/>
        <v>21.44</v>
      </c>
      <c r="I780" s="28">
        <f t="shared" si="49"/>
        <v>5.1588577348734672E-5</v>
      </c>
      <c r="J780" s="28">
        <f t="shared" si="51"/>
        <v>99.999787341489466</v>
      </c>
      <c r="K780" s="25" t="str">
        <f t="shared" si="50"/>
        <v>C</v>
      </c>
    </row>
    <row r="781" spans="1:11" ht="16.5" x14ac:dyDescent="0.25">
      <c r="A781" s="25" t="s">
        <v>1015</v>
      </c>
      <c r="B781" s="26" t="s">
        <v>1016</v>
      </c>
      <c r="C781" s="25" t="s">
        <v>17</v>
      </c>
      <c r="D781" s="25" t="s">
        <v>3741</v>
      </c>
      <c r="E781" s="25" t="s">
        <v>178</v>
      </c>
      <c r="F781" s="27">
        <v>3.3</v>
      </c>
      <c r="G781" s="27">
        <v>6.48</v>
      </c>
      <c r="H781" s="27">
        <f t="shared" si="48"/>
        <v>21.38</v>
      </c>
      <c r="I781" s="28">
        <f t="shared" si="49"/>
        <v>5.1444206330034849E-5</v>
      </c>
      <c r="J781" s="28">
        <f t="shared" si="51"/>
        <v>99.9998387856958</v>
      </c>
      <c r="K781" s="25" t="str">
        <f t="shared" si="50"/>
        <v>C</v>
      </c>
    </row>
    <row r="782" spans="1:11" ht="16.5" x14ac:dyDescent="0.25">
      <c r="A782" s="25" t="s">
        <v>1047</v>
      </c>
      <c r="B782" s="26" t="s">
        <v>1048</v>
      </c>
      <c r="C782" s="25" t="s">
        <v>17</v>
      </c>
      <c r="D782" s="25" t="s">
        <v>3741</v>
      </c>
      <c r="E782" s="25" t="s">
        <v>61</v>
      </c>
      <c r="F782" s="27">
        <v>2</v>
      </c>
      <c r="G782" s="27">
        <v>10.68</v>
      </c>
      <c r="H782" s="27">
        <f t="shared" si="48"/>
        <v>21.36</v>
      </c>
      <c r="I782" s="28">
        <f t="shared" si="49"/>
        <v>5.1396082657134908E-5</v>
      </c>
      <c r="J782" s="28">
        <f t="shared" si="51"/>
        <v>99.999890181778454</v>
      </c>
      <c r="K782" s="25" t="str">
        <f t="shared" si="50"/>
        <v>C</v>
      </c>
    </row>
    <row r="783" spans="1:11" x14ac:dyDescent="0.25">
      <c r="A783" s="25" t="s">
        <v>1071</v>
      </c>
      <c r="B783" s="26" t="s">
        <v>1072</v>
      </c>
      <c r="C783" s="25" t="s">
        <v>17</v>
      </c>
      <c r="D783" s="25" t="s">
        <v>3741</v>
      </c>
      <c r="E783" s="25" t="s">
        <v>61</v>
      </c>
      <c r="F783" s="27">
        <v>1</v>
      </c>
      <c r="G783" s="27">
        <v>15.23</v>
      </c>
      <c r="H783" s="27">
        <f t="shared" si="48"/>
        <v>15.23</v>
      </c>
      <c r="I783" s="28">
        <f t="shared" si="49"/>
        <v>3.6646176913303595E-5</v>
      </c>
      <c r="J783" s="28">
        <f t="shared" si="51"/>
        <v>99.999926827955363</v>
      </c>
      <c r="K783" s="25" t="str">
        <f t="shared" si="50"/>
        <v>C</v>
      </c>
    </row>
    <row r="784" spans="1:11" ht="16.5" x14ac:dyDescent="0.25">
      <c r="A784" s="25" t="s">
        <v>1153</v>
      </c>
      <c r="B784" s="26" t="s">
        <v>1154</v>
      </c>
      <c r="C784" s="25" t="s">
        <v>17</v>
      </c>
      <c r="D784" s="25" t="s">
        <v>3741</v>
      </c>
      <c r="E784" s="25" t="s">
        <v>61</v>
      </c>
      <c r="F784" s="27">
        <v>1</v>
      </c>
      <c r="G784" s="27">
        <v>14.99</v>
      </c>
      <c r="H784" s="27">
        <f t="shared" si="48"/>
        <v>14.99</v>
      </c>
      <c r="I784" s="28">
        <f t="shared" si="49"/>
        <v>3.6068692838504322E-5</v>
      </c>
      <c r="J784" s="28">
        <f t="shared" si="51"/>
        <v>99.999962896648199</v>
      </c>
      <c r="K784" s="25" t="str">
        <f t="shared" si="50"/>
        <v>C</v>
      </c>
    </row>
    <row r="785" spans="1:11" ht="16.5" x14ac:dyDescent="0.25">
      <c r="A785" s="25" t="s">
        <v>381</v>
      </c>
      <c r="B785" s="26" t="s">
        <v>382</v>
      </c>
      <c r="C785" s="25" t="s">
        <v>17</v>
      </c>
      <c r="D785" s="25" t="s">
        <v>3741</v>
      </c>
      <c r="E785" s="25" t="s">
        <v>61</v>
      </c>
      <c r="F785" s="27">
        <v>1</v>
      </c>
      <c r="G785" s="27">
        <v>13.84</v>
      </c>
      <c r="H785" s="27">
        <f t="shared" si="48"/>
        <v>13.84</v>
      </c>
      <c r="I785" s="28">
        <f t="shared" si="49"/>
        <v>3.3301581646757829E-5</v>
      </c>
      <c r="J785" s="28">
        <f t="shared" si="51"/>
        <v>99.999996198229852</v>
      </c>
      <c r="K785" s="25" t="str">
        <f t="shared" si="50"/>
        <v>C</v>
      </c>
    </row>
    <row r="786" spans="1:11" ht="16.5" x14ac:dyDescent="0.25">
      <c r="A786" s="25" t="s">
        <v>2243</v>
      </c>
      <c r="B786" s="26" t="s">
        <v>2244</v>
      </c>
      <c r="C786" s="25" t="s">
        <v>17</v>
      </c>
      <c r="D786" s="25" t="s">
        <v>3741</v>
      </c>
      <c r="E786" s="25" t="s">
        <v>178</v>
      </c>
      <c r="F786" s="27">
        <v>0.1</v>
      </c>
      <c r="G786" s="27">
        <v>14.33</v>
      </c>
      <c r="H786" s="27">
        <f t="shared" si="48"/>
        <v>1.43</v>
      </c>
      <c r="I786" s="28">
        <f t="shared" si="49"/>
        <v>3.4408426123456425E-6</v>
      </c>
      <c r="J786" s="28">
        <f t="shared" si="51"/>
        <v>99.99999963907247</v>
      </c>
      <c r="K786" s="25" t="str">
        <f t="shared" si="50"/>
        <v>C</v>
      </c>
    </row>
    <row r="787" spans="1:11" hidden="1" x14ac:dyDescent="0.25">
      <c r="A787" s="8"/>
      <c r="B787" s="8"/>
      <c r="C787" s="59" t="s">
        <v>8100</v>
      </c>
      <c r="D787" s="59"/>
      <c r="E787" s="59"/>
      <c r="F787" s="59"/>
      <c r="G787" s="8"/>
      <c r="H787" s="8"/>
      <c r="I787" s="8"/>
      <c r="J787" s="8"/>
      <c r="K787" s="8"/>
    </row>
    <row r="788" spans="1:11" ht="18" hidden="1" customHeight="1" x14ac:dyDescent="0.25">
      <c r="A788" s="8"/>
      <c r="B788" s="8"/>
      <c r="C788" s="8"/>
      <c r="D788" s="8"/>
      <c r="E788" s="8"/>
      <c r="F788" s="8"/>
      <c r="G788" s="59" t="str">
        <f>"Subtotal até "&amp;TRUNC(J786,2)&amp;"%"</f>
        <v>Subtotal até 99,99%</v>
      </c>
      <c r="H788" s="59"/>
      <c r="I788" s="73">
        <f>SUM(H4:H786)</f>
        <v>41559587.460000053</v>
      </c>
      <c r="J788" s="73"/>
      <c r="K788" s="73"/>
    </row>
    <row r="789" spans="1:11" ht="18" hidden="1" customHeight="1" x14ac:dyDescent="0.25">
      <c r="A789" s="8"/>
      <c r="B789" s="8"/>
      <c r="C789" s="8"/>
      <c r="D789" s="8"/>
      <c r="E789" s="8"/>
      <c r="F789" s="8"/>
      <c r="G789" s="59" t="s">
        <v>8117</v>
      </c>
      <c r="H789" s="59"/>
      <c r="I789" s="73">
        <f>I790-I788</f>
        <v>0.1499999463558197</v>
      </c>
      <c r="J789" s="73"/>
      <c r="K789" s="73"/>
    </row>
    <row r="790" spans="1:11" ht="18" hidden="1" customHeight="1" x14ac:dyDescent="0.25">
      <c r="A790" s="8"/>
      <c r="B790" s="8"/>
      <c r="C790" s="8"/>
      <c r="D790" s="8"/>
      <c r="E790" s="8"/>
      <c r="F790" s="8"/>
      <c r="G790" s="59" t="s">
        <v>8118</v>
      </c>
      <c r="H790" s="59"/>
      <c r="I790" s="73">
        <v>41559587.609999999</v>
      </c>
      <c r="J790" s="73"/>
      <c r="K790" s="73"/>
    </row>
  </sheetData>
  <mergeCells count="9">
    <mergeCell ref="G789:H789"/>
    <mergeCell ref="I789:K789"/>
    <mergeCell ref="G790:H790"/>
    <mergeCell ref="I790:K790"/>
    <mergeCell ref="A1:K1"/>
    <mergeCell ref="B2:C2"/>
    <mergeCell ref="C787:F787"/>
    <mergeCell ref="G788:H788"/>
    <mergeCell ref="I788:K788"/>
  </mergeCells>
  <pageMargins left="0.51181102362204722" right="0.51181102362204722" top="0.51181102362204722" bottom="0.51181102362204722" header="0" footer="0"/>
  <pageSetup paperSize="9" scale="81" orientation="landscape" r:id="rId1"/>
  <headerFooter>
    <oddFooter>&amp;L&amp;9&amp;A&amp;R&amp;9Página &amp;P de &amp;N</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796501-B7DB-4B83-847E-004B6CD41520}">
  <sheetPr>
    <outlinePr summaryBelow="0"/>
  </sheetPr>
  <dimension ref="A1:K976"/>
  <sheetViews>
    <sheetView topLeftCell="A942" workbookViewId="0">
      <selection activeCell="M963" sqref="M963"/>
    </sheetView>
  </sheetViews>
  <sheetFormatPr defaultRowHeight="15" x14ac:dyDescent="0.25"/>
  <cols>
    <col min="1" max="1" width="7.42578125" style="89" customWidth="1"/>
    <col min="2" max="2" width="55" style="89" customWidth="1"/>
    <col min="3" max="3" width="7.42578125" style="89" customWidth="1"/>
    <col min="4" max="4" width="8.28515625" style="89" customWidth="1"/>
    <col min="5" max="5" width="7.42578125" style="89" customWidth="1"/>
    <col min="6" max="8" width="10" style="89" customWidth="1"/>
    <col min="9" max="10" width="7" style="89" customWidth="1"/>
    <col min="11" max="11" width="3.85546875" style="89" customWidth="1"/>
    <col min="12" max="16384" width="9.140625" style="89"/>
  </cols>
  <sheetData>
    <row r="1" spans="1:11" ht="171" customHeight="1" x14ac:dyDescent="0.25">
      <c r="A1" s="88"/>
      <c r="B1" s="88"/>
      <c r="C1" s="88"/>
      <c r="D1" s="88"/>
      <c r="E1" s="88"/>
      <c r="F1" s="88"/>
      <c r="G1" s="88"/>
      <c r="H1" s="88"/>
      <c r="I1" s="88"/>
      <c r="J1" s="88"/>
      <c r="K1" s="88"/>
    </row>
    <row r="2" spans="1:11" ht="9.9499999999999993" customHeight="1" x14ac:dyDescent="0.25">
      <c r="A2" s="90"/>
      <c r="B2" s="91" t="s">
        <v>8100</v>
      </c>
      <c r="C2" s="91"/>
      <c r="D2" s="90"/>
      <c r="E2" s="90"/>
      <c r="F2" s="90"/>
      <c r="G2" s="90"/>
      <c r="H2" s="90"/>
      <c r="I2" s="90"/>
      <c r="J2" s="90"/>
      <c r="K2" s="90"/>
    </row>
    <row r="3" spans="1:11" ht="21.95" customHeight="1" x14ac:dyDescent="0.25">
      <c r="A3" s="92" t="s">
        <v>1</v>
      </c>
      <c r="B3" s="93" t="s">
        <v>2</v>
      </c>
      <c r="C3" s="92" t="s">
        <v>3</v>
      </c>
      <c r="D3" s="92" t="s">
        <v>8101</v>
      </c>
      <c r="E3" s="92" t="s">
        <v>8102</v>
      </c>
      <c r="F3" s="92" t="s">
        <v>5</v>
      </c>
      <c r="G3" s="92" t="s">
        <v>3726</v>
      </c>
      <c r="H3" s="92" t="s">
        <v>8103</v>
      </c>
      <c r="I3" s="92" t="s">
        <v>8104</v>
      </c>
      <c r="J3" s="92" t="s">
        <v>8105</v>
      </c>
      <c r="K3" s="92" t="s">
        <v>8106</v>
      </c>
    </row>
    <row r="4" spans="1:11" ht="24.75" x14ac:dyDescent="0.25">
      <c r="A4" s="94" t="s">
        <v>4735</v>
      </c>
      <c r="B4" s="95" t="s">
        <v>4736</v>
      </c>
      <c r="C4" s="94" t="s">
        <v>17</v>
      </c>
      <c r="D4" s="94" t="s">
        <v>3887</v>
      </c>
      <c r="E4" s="94" t="s">
        <v>76</v>
      </c>
      <c r="F4" s="96">
        <v>3130.8039899999999</v>
      </c>
      <c r="G4" s="96">
        <v>660.18</v>
      </c>
      <c r="H4" s="96">
        <f t="shared" ref="H4:H67" si="0">ROUND(F4*G4,2)</f>
        <v>2066894.18</v>
      </c>
      <c r="I4" s="97">
        <f t="shared" ref="I4:I67" si="1">H4 / VALOR_TOTAL * 100</f>
        <v>6.1401212476036777</v>
      </c>
      <c r="J4" s="97">
        <f>I4</f>
        <v>6.1401212476036777</v>
      </c>
      <c r="K4" s="94" t="str">
        <f t="shared" ref="K4:K67" si="2">IF(J4&lt;=80,"A",IF(J4&lt;=95,"B","C"))</f>
        <v>A</v>
      </c>
    </row>
    <row r="5" spans="1:11" x14ac:dyDescent="0.25">
      <c r="A5" s="94" t="s">
        <v>5357</v>
      </c>
      <c r="B5" s="95" t="s">
        <v>1496</v>
      </c>
      <c r="C5" s="94" t="s">
        <v>188</v>
      </c>
      <c r="D5" s="94" t="s">
        <v>3887</v>
      </c>
      <c r="E5" s="94" t="s">
        <v>286</v>
      </c>
      <c r="F5" s="96">
        <v>1196</v>
      </c>
      <c r="G5" s="96">
        <v>1279.55</v>
      </c>
      <c r="H5" s="96">
        <f t="shared" si="0"/>
        <v>1530341.8</v>
      </c>
      <c r="I5" s="97">
        <f t="shared" si="1"/>
        <v>4.5461854279719622</v>
      </c>
      <c r="J5" s="97">
        <f t="shared" ref="J5:J68" si="3">I5+J4</f>
        <v>10.68630667557564</v>
      </c>
      <c r="K5" s="94" t="str">
        <f t="shared" si="2"/>
        <v>A</v>
      </c>
    </row>
    <row r="6" spans="1:11" ht="24.75" x14ac:dyDescent="0.25">
      <c r="A6" s="94" t="s">
        <v>3798</v>
      </c>
      <c r="B6" s="95" t="s">
        <v>3799</v>
      </c>
      <c r="C6" s="94" t="s">
        <v>17</v>
      </c>
      <c r="D6" s="94" t="s">
        <v>3724</v>
      </c>
      <c r="E6" s="94" t="s">
        <v>25</v>
      </c>
      <c r="F6" s="96">
        <v>264532.40215256636</v>
      </c>
      <c r="G6" s="96">
        <v>4.5199999999999996</v>
      </c>
      <c r="H6" s="96">
        <f t="shared" si="0"/>
        <v>1195686.46</v>
      </c>
      <c r="I6" s="97">
        <f t="shared" si="1"/>
        <v>3.5520250187738323</v>
      </c>
      <c r="J6" s="97">
        <f t="shared" si="3"/>
        <v>14.238331694349473</v>
      </c>
      <c r="K6" s="94" t="str">
        <f t="shared" si="2"/>
        <v>A</v>
      </c>
    </row>
    <row r="7" spans="1:11" x14ac:dyDescent="0.25">
      <c r="A7" s="94" t="s">
        <v>7217</v>
      </c>
      <c r="B7" s="95" t="s">
        <v>7218</v>
      </c>
      <c r="C7" s="94" t="s">
        <v>17</v>
      </c>
      <c r="D7" s="94" t="s">
        <v>3737</v>
      </c>
      <c r="E7" s="94" t="s">
        <v>25</v>
      </c>
      <c r="F7" s="96">
        <v>77315.365289186419</v>
      </c>
      <c r="G7" s="96">
        <v>15.17</v>
      </c>
      <c r="H7" s="96">
        <f t="shared" si="0"/>
        <v>1172874.0900000001</v>
      </c>
      <c r="I7" s="97">
        <f t="shared" si="1"/>
        <v>3.4842563254848531</v>
      </c>
      <c r="J7" s="97">
        <f t="shared" si="3"/>
        <v>17.722588019834326</v>
      </c>
      <c r="K7" s="94" t="str">
        <f t="shared" si="2"/>
        <v>A</v>
      </c>
    </row>
    <row r="8" spans="1:11" x14ac:dyDescent="0.25">
      <c r="A8" s="94" t="s">
        <v>7208</v>
      </c>
      <c r="B8" s="95" t="s">
        <v>7209</v>
      </c>
      <c r="C8" s="94" t="s">
        <v>17</v>
      </c>
      <c r="D8" s="94" t="s">
        <v>3737</v>
      </c>
      <c r="E8" s="94" t="s">
        <v>25</v>
      </c>
      <c r="F8" s="96">
        <v>39139.712306145135</v>
      </c>
      <c r="G8" s="96">
        <v>24.05</v>
      </c>
      <c r="H8" s="96">
        <f t="shared" si="0"/>
        <v>941310.08</v>
      </c>
      <c r="I8" s="97">
        <f t="shared" si="1"/>
        <v>2.7963492658301052</v>
      </c>
      <c r="J8" s="97">
        <f t="shared" si="3"/>
        <v>20.518937285664432</v>
      </c>
      <c r="K8" s="94" t="str">
        <f t="shared" si="2"/>
        <v>A</v>
      </c>
    </row>
    <row r="9" spans="1:11" x14ac:dyDescent="0.25">
      <c r="A9" s="94" t="s">
        <v>6996</v>
      </c>
      <c r="B9" s="95" t="s">
        <v>6997</v>
      </c>
      <c r="C9" s="94" t="s">
        <v>17</v>
      </c>
      <c r="D9" s="94" t="s">
        <v>3737</v>
      </c>
      <c r="E9" s="94" t="s">
        <v>25</v>
      </c>
      <c r="F9" s="96">
        <v>37581.968503057411</v>
      </c>
      <c r="G9" s="96">
        <v>24.05</v>
      </c>
      <c r="H9" s="96">
        <f t="shared" si="0"/>
        <v>903846.34</v>
      </c>
      <c r="I9" s="97">
        <f t="shared" si="1"/>
        <v>2.6850557568471252</v>
      </c>
      <c r="J9" s="97">
        <f t="shared" si="3"/>
        <v>23.203993042511556</v>
      </c>
      <c r="K9" s="94" t="str">
        <f t="shared" si="2"/>
        <v>A</v>
      </c>
    </row>
    <row r="10" spans="1:11" x14ac:dyDescent="0.25">
      <c r="A10" s="94" t="s">
        <v>3747</v>
      </c>
      <c r="B10" s="95" t="s">
        <v>3748</v>
      </c>
      <c r="C10" s="94" t="s">
        <v>17</v>
      </c>
      <c r="D10" s="94" t="s">
        <v>3737</v>
      </c>
      <c r="E10" s="94" t="s">
        <v>18</v>
      </c>
      <c r="F10" s="96">
        <v>32.355840000000001</v>
      </c>
      <c r="G10" s="96">
        <v>22877.54</v>
      </c>
      <c r="H10" s="96">
        <f t="shared" si="0"/>
        <v>740222.02</v>
      </c>
      <c r="I10" s="97">
        <f t="shared" si="1"/>
        <v>2.1989770917764715</v>
      </c>
      <c r="J10" s="97">
        <f t="shared" si="3"/>
        <v>25.402970134288026</v>
      </c>
      <c r="K10" s="94" t="str">
        <f t="shared" si="2"/>
        <v>A</v>
      </c>
    </row>
    <row r="11" spans="1:11" ht="16.5" x14ac:dyDescent="0.25">
      <c r="A11" s="94" t="s">
        <v>5340</v>
      </c>
      <c r="B11" s="95" t="s">
        <v>5341</v>
      </c>
      <c r="C11" s="94" t="s">
        <v>17</v>
      </c>
      <c r="D11" s="94" t="s">
        <v>3825</v>
      </c>
      <c r="E11" s="94" t="s">
        <v>8119</v>
      </c>
      <c r="F11" s="96">
        <v>1313.4559999999999</v>
      </c>
      <c r="G11" s="96">
        <v>540</v>
      </c>
      <c r="H11" s="96">
        <f t="shared" si="0"/>
        <v>709266.24</v>
      </c>
      <c r="I11" s="97">
        <f t="shared" si="1"/>
        <v>2.1070167754945102</v>
      </c>
      <c r="J11" s="97">
        <f t="shared" si="3"/>
        <v>27.509986909782537</v>
      </c>
      <c r="K11" s="94" t="str">
        <f t="shared" si="2"/>
        <v>A</v>
      </c>
    </row>
    <row r="12" spans="1:11" ht="16.5" x14ac:dyDescent="0.25">
      <c r="A12" s="94" t="s">
        <v>169</v>
      </c>
      <c r="B12" s="95" t="s">
        <v>170</v>
      </c>
      <c r="C12" s="94" t="s">
        <v>17</v>
      </c>
      <c r="D12" s="94" t="s">
        <v>3887</v>
      </c>
      <c r="E12" s="94" t="s">
        <v>76</v>
      </c>
      <c r="F12" s="96">
        <v>7734.16</v>
      </c>
      <c r="G12" s="96">
        <v>69.94</v>
      </c>
      <c r="H12" s="96">
        <f t="shared" si="0"/>
        <v>540927.15</v>
      </c>
      <c r="I12" s="97">
        <f t="shared" si="1"/>
        <v>1.6069319461341276</v>
      </c>
      <c r="J12" s="97">
        <f t="shared" si="3"/>
        <v>29.116918855916666</v>
      </c>
      <c r="K12" s="94" t="str">
        <f t="shared" si="2"/>
        <v>A</v>
      </c>
    </row>
    <row r="13" spans="1:11" ht="16.5" x14ac:dyDescent="0.25">
      <c r="A13" s="94" t="s">
        <v>2832</v>
      </c>
      <c r="B13" s="95" t="s">
        <v>6245</v>
      </c>
      <c r="C13" s="94" t="s">
        <v>17</v>
      </c>
      <c r="D13" s="94" t="s">
        <v>3825</v>
      </c>
      <c r="E13" s="94" t="s">
        <v>61</v>
      </c>
      <c r="F13" s="96">
        <v>30</v>
      </c>
      <c r="G13" s="96">
        <v>17943.54</v>
      </c>
      <c r="H13" s="96">
        <f t="shared" si="0"/>
        <v>538306.19999999995</v>
      </c>
      <c r="I13" s="97">
        <f t="shared" si="1"/>
        <v>1.5991458916086332</v>
      </c>
      <c r="J13" s="97">
        <f t="shared" si="3"/>
        <v>30.716064747525298</v>
      </c>
      <c r="K13" s="94" t="str">
        <f t="shared" si="2"/>
        <v>A</v>
      </c>
    </row>
    <row r="14" spans="1:11" x14ac:dyDescent="0.25">
      <c r="A14" s="94" t="s">
        <v>5486</v>
      </c>
      <c r="B14" s="95" t="s">
        <v>5487</v>
      </c>
      <c r="C14" s="94" t="s">
        <v>188</v>
      </c>
      <c r="D14" s="94" t="s">
        <v>3887</v>
      </c>
      <c r="E14" s="94" t="s">
        <v>193</v>
      </c>
      <c r="F14" s="96">
        <v>1081.96</v>
      </c>
      <c r="G14" s="96">
        <v>465</v>
      </c>
      <c r="H14" s="96">
        <f t="shared" si="0"/>
        <v>503111.4</v>
      </c>
      <c r="I14" s="97">
        <f t="shared" si="1"/>
        <v>1.4945927212643433</v>
      </c>
      <c r="J14" s="97">
        <f t="shared" si="3"/>
        <v>32.210657468789641</v>
      </c>
      <c r="K14" s="94" t="str">
        <f t="shared" si="2"/>
        <v>A</v>
      </c>
    </row>
    <row r="15" spans="1:11" x14ac:dyDescent="0.25">
      <c r="A15" s="94" t="s">
        <v>5359</v>
      </c>
      <c r="B15" s="95" t="s">
        <v>5360</v>
      </c>
      <c r="C15" s="94" t="s">
        <v>188</v>
      </c>
      <c r="D15" s="94" t="s">
        <v>3887</v>
      </c>
      <c r="E15" s="94" t="s">
        <v>286</v>
      </c>
      <c r="F15" s="96">
        <v>1196</v>
      </c>
      <c r="G15" s="96">
        <v>390.57</v>
      </c>
      <c r="H15" s="96">
        <f t="shared" si="0"/>
        <v>467121.72</v>
      </c>
      <c r="I15" s="97">
        <f t="shared" si="1"/>
        <v>1.3876782014012812</v>
      </c>
      <c r="J15" s="97">
        <f t="shared" si="3"/>
        <v>33.59833567019092</v>
      </c>
      <c r="K15" s="94" t="str">
        <f t="shared" si="2"/>
        <v>A</v>
      </c>
    </row>
    <row r="16" spans="1:11" x14ac:dyDescent="0.25">
      <c r="A16" s="94" t="s">
        <v>5353</v>
      </c>
      <c r="B16" s="95" t="s">
        <v>5354</v>
      </c>
      <c r="C16" s="94" t="s">
        <v>188</v>
      </c>
      <c r="D16" s="94" t="s">
        <v>3887</v>
      </c>
      <c r="E16" s="94" t="s">
        <v>2039</v>
      </c>
      <c r="F16" s="96">
        <v>13050.8900474</v>
      </c>
      <c r="G16" s="96">
        <v>32.89</v>
      </c>
      <c r="H16" s="96">
        <f t="shared" si="0"/>
        <v>429243.77</v>
      </c>
      <c r="I16" s="97">
        <f t="shared" si="1"/>
        <v>1.2751541990304052</v>
      </c>
      <c r="J16" s="97">
        <f t="shared" si="3"/>
        <v>34.873489869221324</v>
      </c>
      <c r="K16" s="94" t="str">
        <f t="shared" si="2"/>
        <v>A</v>
      </c>
    </row>
    <row r="17" spans="1:11" ht="16.5" x14ac:dyDescent="0.25">
      <c r="A17" s="94" t="s">
        <v>6716</v>
      </c>
      <c r="B17" s="95" t="s">
        <v>6717</v>
      </c>
      <c r="C17" s="94" t="s">
        <v>17</v>
      </c>
      <c r="D17" s="94" t="s">
        <v>3887</v>
      </c>
      <c r="E17" s="94" t="s">
        <v>740</v>
      </c>
      <c r="F17" s="96">
        <v>437851.25565479998</v>
      </c>
      <c r="G17" s="96">
        <v>0.97</v>
      </c>
      <c r="H17" s="96">
        <f t="shared" si="0"/>
        <v>424715.72</v>
      </c>
      <c r="I17" s="97">
        <f t="shared" si="1"/>
        <v>1.2617027237278757</v>
      </c>
      <c r="J17" s="97">
        <f t="shared" si="3"/>
        <v>36.135192592949203</v>
      </c>
      <c r="K17" s="94" t="str">
        <f t="shared" si="2"/>
        <v>A</v>
      </c>
    </row>
    <row r="18" spans="1:11" x14ac:dyDescent="0.25">
      <c r="A18" s="94" t="s">
        <v>5387</v>
      </c>
      <c r="B18" s="95" t="s">
        <v>5388</v>
      </c>
      <c r="C18" s="94" t="s">
        <v>17</v>
      </c>
      <c r="D18" s="94" t="s">
        <v>3887</v>
      </c>
      <c r="E18" s="94" t="s">
        <v>740</v>
      </c>
      <c r="F18" s="96">
        <v>70983.278999999995</v>
      </c>
      <c r="G18" s="96">
        <v>5.97</v>
      </c>
      <c r="H18" s="96">
        <f t="shared" si="0"/>
        <v>423770.18</v>
      </c>
      <c r="I18" s="97">
        <f t="shared" si="1"/>
        <v>1.2588938086413477</v>
      </c>
      <c r="J18" s="97">
        <f t="shared" si="3"/>
        <v>37.394086401590549</v>
      </c>
      <c r="K18" s="94" t="str">
        <f t="shared" si="2"/>
        <v>A</v>
      </c>
    </row>
    <row r="19" spans="1:11" ht="24.75" x14ac:dyDescent="0.25">
      <c r="A19" s="94" t="s">
        <v>4690</v>
      </c>
      <c r="B19" s="95" t="s">
        <v>4691</v>
      </c>
      <c r="C19" s="94" t="s">
        <v>17</v>
      </c>
      <c r="D19" s="94" t="s">
        <v>3887</v>
      </c>
      <c r="E19" s="94" t="s">
        <v>72</v>
      </c>
      <c r="F19" s="96">
        <v>6488.3737080000001</v>
      </c>
      <c r="G19" s="96">
        <v>65</v>
      </c>
      <c r="H19" s="96">
        <f t="shared" si="0"/>
        <v>421744.29</v>
      </c>
      <c r="I19" s="97">
        <f t="shared" si="1"/>
        <v>1.2528754984856201</v>
      </c>
      <c r="J19" s="97">
        <f t="shared" si="3"/>
        <v>38.646961900076171</v>
      </c>
      <c r="K19" s="94" t="str">
        <f t="shared" si="2"/>
        <v>A</v>
      </c>
    </row>
    <row r="20" spans="1:11" ht="24.75" x14ac:dyDescent="0.25">
      <c r="A20" s="94" t="s">
        <v>6544</v>
      </c>
      <c r="B20" s="95" t="s">
        <v>6545</v>
      </c>
      <c r="C20" s="94" t="s">
        <v>8107</v>
      </c>
      <c r="D20" s="94" t="s">
        <v>3887</v>
      </c>
      <c r="E20" s="94" t="s">
        <v>61</v>
      </c>
      <c r="F20" s="96">
        <v>1</v>
      </c>
      <c r="G20" s="96">
        <v>402449.87</v>
      </c>
      <c r="H20" s="96">
        <f t="shared" si="0"/>
        <v>402449.87</v>
      </c>
      <c r="I20" s="97">
        <f t="shared" si="1"/>
        <v>1.1955575770610267</v>
      </c>
      <c r="J20" s="97">
        <f t="shared" si="3"/>
        <v>39.842519477137195</v>
      </c>
      <c r="K20" s="94" t="str">
        <f t="shared" si="2"/>
        <v>A</v>
      </c>
    </row>
    <row r="21" spans="1:11" x14ac:dyDescent="0.25">
      <c r="A21" s="94" t="s">
        <v>7128</v>
      </c>
      <c r="B21" s="95" t="s">
        <v>7129</v>
      </c>
      <c r="C21" s="94" t="s">
        <v>17</v>
      </c>
      <c r="D21" s="94" t="s">
        <v>3737</v>
      </c>
      <c r="E21" s="94" t="s">
        <v>25</v>
      </c>
      <c r="F21" s="96">
        <v>16584.377112578735</v>
      </c>
      <c r="G21" s="96">
        <v>24.05</v>
      </c>
      <c r="H21" s="96">
        <f t="shared" si="0"/>
        <v>398854.27</v>
      </c>
      <c r="I21" s="97">
        <f t="shared" si="1"/>
        <v>1.1848761303902138</v>
      </c>
      <c r="J21" s="97">
        <f t="shared" si="3"/>
        <v>41.02739560752741</v>
      </c>
      <c r="K21" s="94" t="str">
        <f t="shared" si="2"/>
        <v>A</v>
      </c>
    </row>
    <row r="22" spans="1:11" x14ac:dyDescent="0.25">
      <c r="A22" s="94" t="s">
        <v>3774</v>
      </c>
      <c r="B22" s="95" t="s">
        <v>3775</v>
      </c>
      <c r="C22" s="94" t="s">
        <v>17</v>
      </c>
      <c r="D22" s="94" t="s">
        <v>3737</v>
      </c>
      <c r="E22" s="94" t="s">
        <v>18</v>
      </c>
      <c r="F22" s="96">
        <v>60.958199999999998</v>
      </c>
      <c r="G22" s="96">
        <v>6507.99</v>
      </c>
      <c r="H22" s="96">
        <f t="shared" si="0"/>
        <v>396715.36</v>
      </c>
      <c r="I22" s="97">
        <f t="shared" si="1"/>
        <v>1.1785220717911846</v>
      </c>
      <c r="J22" s="97">
        <f t="shared" si="3"/>
        <v>42.205917679318596</v>
      </c>
      <c r="K22" s="94" t="str">
        <f t="shared" si="2"/>
        <v>A</v>
      </c>
    </row>
    <row r="23" spans="1:11" x14ac:dyDescent="0.25">
      <c r="A23" s="94" t="s">
        <v>3738</v>
      </c>
      <c r="B23" s="95" t="s">
        <v>3739</v>
      </c>
      <c r="C23" s="94" t="s">
        <v>17</v>
      </c>
      <c r="D23" s="94" t="s">
        <v>3737</v>
      </c>
      <c r="E23" s="94" t="s">
        <v>18</v>
      </c>
      <c r="F23" s="96">
        <v>15.1668</v>
      </c>
      <c r="G23" s="96">
        <v>25289.06</v>
      </c>
      <c r="H23" s="96">
        <f t="shared" si="0"/>
        <v>383554.12</v>
      </c>
      <c r="I23" s="97">
        <f t="shared" si="1"/>
        <v>1.1394239843560499</v>
      </c>
      <c r="J23" s="97">
        <f t="shared" si="3"/>
        <v>43.345341663674645</v>
      </c>
      <c r="K23" s="94" t="str">
        <f t="shared" si="2"/>
        <v>A</v>
      </c>
    </row>
    <row r="24" spans="1:11" ht="24.75" x14ac:dyDescent="0.25">
      <c r="A24" s="94" t="s">
        <v>3754</v>
      </c>
      <c r="B24" s="95" t="s">
        <v>3755</v>
      </c>
      <c r="C24" s="94" t="s">
        <v>17</v>
      </c>
      <c r="D24" s="94" t="s">
        <v>3724</v>
      </c>
      <c r="E24" s="94" t="s">
        <v>25</v>
      </c>
      <c r="F24" s="96">
        <v>265640.19933958235</v>
      </c>
      <c r="G24" s="96">
        <v>1.43</v>
      </c>
      <c r="H24" s="96">
        <f t="shared" si="0"/>
        <v>379865.49</v>
      </c>
      <c r="I24" s="97">
        <f t="shared" si="1"/>
        <v>1.1284661735224308</v>
      </c>
      <c r="J24" s="97">
        <f t="shared" si="3"/>
        <v>44.473807837197079</v>
      </c>
      <c r="K24" s="94" t="str">
        <f t="shared" si="2"/>
        <v>A</v>
      </c>
    </row>
    <row r="25" spans="1:11" x14ac:dyDescent="0.25">
      <c r="A25" s="94" t="s">
        <v>4873</v>
      </c>
      <c r="B25" s="95" t="s">
        <v>4874</v>
      </c>
      <c r="C25" s="94" t="s">
        <v>17</v>
      </c>
      <c r="D25" s="94" t="s">
        <v>3887</v>
      </c>
      <c r="E25" s="94" t="s">
        <v>72</v>
      </c>
      <c r="F25" s="96">
        <v>1158.8</v>
      </c>
      <c r="G25" s="96">
        <v>311.66000000000003</v>
      </c>
      <c r="H25" s="96">
        <f t="shared" si="0"/>
        <v>361151.61</v>
      </c>
      <c r="I25" s="97">
        <f t="shared" si="1"/>
        <v>1.072872861912687</v>
      </c>
      <c r="J25" s="97">
        <f t="shared" si="3"/>
        <v>45.546680699109764</v>
      </c>
      <c r="K25" s="94" t="str">
        <f t="shared" si="2"/>
        <v>A</v>
      </c>
    </row>
    <row r="26" spans="1:11" ht="16.5" x14ac:dyDescent="0.25">
      <c r="A26" s="94" t="s">
        <v>6407</v>
      </c>
      <c r="B26" s="95" t="s">
        <v>3085</v>
      </c>
      <c r="C26" s="94" t="s">
        <v>8107</v>
      </c>
      <c r="D26" s="94" t="s">
        <v>3887</v>
      </c>
      <c r="E26" s="94" t="s">
        <v>61</v>
      </c>
      <c r="F26" s="96">
        <v>2</v>
      </c>
      <c r="G26" s="96">
        <v>176871.6</v>
      </c>
      <c r="H26" s="96">
        <f t="shared" si="0"/>
        <v>353743.2</v>
      </c>
      <c r="I26" s="97">
        <f t="shared" si="1"/>
        <v>1.0508647029599345</v>
      </c>
      <c r="J26" s="97">
        <f t="shared" si="3"/>
        <v>46.597545402069699</v>
      </c>
      <c r="K26" s="94" t="str">
        <f t="shared" si="2"/>
        <v>A</v>
      </c>
    </row>
    <row r="27" spans="1:11" ht="33" x14ac:dyDescent="0.25">
      <c r="A27" s="94" t="s">
        <v>4930</v>
      </c>
      <c r="B27" s="95" t="s">
        <v>4931</v>
      </c>
      <c r="C27" s="94" t="s">
        <v>17</v>
      </c>
      <c r="D27" s="94" t="s">
        <v>3887</v>
      </c>
      <c r="E27" s="94" t="s">
        <v>72</v>
      </c>
      <c r="F27" s="96">
        <v>2425.3027200000001</v>
      </c>
      <c r="G27" s="96">
        <v>142.69</v>
      </c>
      <c r="H27" s="96">
        <f t="shared" si="0"/>
        <v>346066.45</v>
      </c>
      <c r="I27" s="97">
        <f t="shared" si="1"/>
        <v>1.0280593865370387</v>
      </c>
      <c r="J27" s="97">
        <f t="shared" si="3"/>
        <v>47.625604788606736</v>
      </c>
      <c r="K27" s="94" t="str">
        <f t="shared" si="2"/>
        <v>A</v>
      </c>
    </row>
    <row r="28" spans="1:11" ht="16.5" x14ac:dyDescent="0.25">
      <c r="A28" s="94" t="s">
        <v>2829</v>
      </c>
      <c r="B28" s="95" t="s">
        <v>6243</v>
      </c>
      <c r="C28" s="94" t="s">
        <v>17</v>
      </c>
      <c r="D28" s="94" t="s">
        <v>3825</v>
      </c>
      <c r="E28" s="94" t="s">
        <v>61</v>
      </c>
      <c r="F28" s="96">
        <v>26</v>
      </c>
      <c r="G28" s="96">
        <v>13055.3</v>
      </c>
      <c r="H28" s="96">
        <f t="shared" si="0"/>
        <v>339437.8</v>
      </c>
      <c r="I28" s="97">
        <f t="shared" si="1"/>
        <v>1.0083676601285159</v>
      </c>
      <c r="J28" s="97">
        <f t="shared" si="3"/>
        <v>48.63397244873525</v>
      </c>
      <c r="K28" s="94" t="str">
        <f t="shared" si="2"/>
        <v>A</v>
      </c>
    </row>
    <row r="29" spans="1:11" x14ac:dyDescent="0.25">
      <c r="A29" s="94" t="s">
        <v>5450</v>
      </c>
      <c r="B29" s="95" t="s">
        <v>5451</v>
      </c>
      <c r="C29" s="94" t="s">
        <v>17</v>
      </c>
      <c r="D29" s="94" t="s">
        <v>3887</v>
      </c>
      <c r="E29" s="94" t="s">
        <v>740</v>
      </c>
      <c r="F29" s="96">
        <v>374802.06883624906</v>
      </c>
      <c r="G29" s="96">
        <v>0.84</v>
      </c>
      <c r="H29" s="96">
        <f t="shared" si="0"/>
        <v>314833.74</v>
      </c>
      <c r="I29" s="97">
        <f t="shared" si="1"/>
        <v>0.93527639447730793</v>
      </c>
      <c r="J29" s="97">
        <f t="shared" si="3"/>
        <v>49.569248843212556</v>
      </c>
      <c r="K29" s="94" t="str">
        <f t="shared" si="2"/>
        <v>A</v>
      </c>
    </row>
    <row r="30" spans="1:11" ht="24.75" x14ac:dyDescent="0.25">
      <c r="A30" s="94" t="s">
        <v>2835</v>
      </c>
      <c r="B30" s="95" t="s">
        <v>6247</v>
      </c>
      <c r="C30" s="94" t="s">
        <v>17</v>
      </c>
      <c r="D30" s="94" t="s">
        <v>3825</v>
      </c>
      <c r="E30" s="94" t="s">
        <v>61</v>
      </c>
      <c r="F30" s="96">
        <v>14</v>
      </c>
      <c r="G30" s="96">
        <v>21770.13</v>
      </c>
      <c r="H30" s="96">
        <f t="shared" si="0"/>
        <v>304781.82</v>
      </c>
      <c r="I30" s="97">
        <f t="shared" si="1"/>
        <v>0.90541516202117311</v>
      </c>
      <c r="J30" s="97">
        <f t="shared" si="3"/>
        <v>50.474664005233727</v>
      </c>
      <c r="K30" s="94" t="str">
        <f t="shared" si="2"/>
        <v>A</v>
      </c>
    </row>
    <row r="31" spans="1:11" ht="16.5" x14ac:dyDescent="0.25">
      <c r="A31" s="94" t="s">
        <v>6256</v>
      </c>
      <c r="B31" s="95" t="s">
        <v>6257</v>
      </c>
      <c r="C31" s="94" t="s">
        <v>8107</v>
      </c>
      <c r="D31" s="94" t="s">
        <v>3887</v>
      </c>
      <c r="E31" s="94" t="s">
        <v>61</v>
      </c>
      <c r="F31" s="96">
        <v>168</v>
      </c>
      <c r="G31" s="96">
        <v>1809</v>
      </c>
      <c r="H31" s="96">
        <f t="shared" si="0"/>
        <v>303912</v>
      </c>
      <c r="I31" s="97">
        <f t="shared" si="1"/>
        <v>0.90283118829127906</v>
      </c>
      <c r="J31" s="97">
        <f t="shared" si="3"/>
        <v>51.377495193525007</v>
      </c>
      <c r="K31" s="94" t="str">
        <f t="shared" si="2"/>
        <v>A</v>
      </c>
    </row>
    <row r="32" spans="1:11" x14ac:dyDescent="0.25">
      <c r="A32" s="94" t="s">
        <v>7211</v>
      </c>
      <c r="B32" s="95" t="s">
        <v>7212</v>
      </c>
      <c r="C32" s="94" t="s">
        <v>17</v>
      </c>
      <c r="D32" s="94" t="s">
        <v>3737</v>
      </c>
      <c r="E32" s="94" t="s">
        <v>25</v>
      </c>
      <c r="F32" s="96">
        <v>11988.426108880663</v>
      </c>
      <c r="G32" s="96">
        <v>24.05</v>
      </c>
      <c r="H32" s="96">
        <f t="shared" si="0"/>
        <v>288321.65000000002</v>
      </c>
      <c r="I32" s="97">
        <f t="shared" si="1"/>
        <v>0.85651694529864653</v>
      </c>
      <c r="J32" s="97">
        <f t="shared" si="3"/>
        <v>52.234012138823651</v>
      </c>
      <c r="K32" s="94" t="str">
        <f t="shared" si="2"/>
        <v>A</v>
      </c>
    </row>
    <row r="33" spans="1:11" x14ac:dyDescent="0.25">
      <c r="A33" s="94" t="s">
        <v>3769</v>
      </c>
      <c r="B33" s="95" t="s">
        <v>3770</v>
      </c>
      <c r="C33" s="94" t="s">
        <v>17</v>
      </c>
      <c r="D33" s="94" t="s">
        <v>3737</v>
      </c>
      <c r="E33" s="94" t="s">
        <v>18</v>
      </c>
      <c r="F33" s="96">
        <v>30.479099999999999</v>
      </c>
      <c r="G33" s="96">
        <v>9062.0400000000009</v>
      </c>
      <c r="H33" s="96">
        <f t="shared" si="0"/>
        <v>276202.82</v>
      </c>
      <c r="I33" s="97">
        <f t="shared" si="1"/>
        <v>0.82051554459844389</v>
      </c>
      <c r="J33" s="97">
        <f t="shared" si="3"/>
        <v>53.054527683422094</v>
      </c>
      <c r="K33" s="94" t="str">
        <f t="shared" si="2"/>
        <v>A</v>
      </c>
    </row>
    <row r="34" spans="1:11" ht="16.5" x14ac:dyDescent="0.25">
      <c r="A34" s="94" t="s">
        <v>4765</v>
      </c>
      <c r="B34" s="95" t="s">
        <v>4766</v>
      </c>
      <c r="C34" s="94" t="s">
        <v>17</v>
      </c>
      <c r="D34" s="94" t="s">
        <v>3887</v>
      </c>
      <c r="E34" s="94" t="s">
        <v>72</v>
      </c>
      <c r="F34" s="96">
        <v>5910.4272208680159</v>
      </c>
      <c r="G34" s="96">
        <v>44.5</v>
      </c>
      <c r="H34" s="96">
        <f t="shared" si="0"/>
        <v>263014.01</v>
      </c>
      <c r="I34" s="97">
        <f t="shared" si="1"/>
        <v>0.78133555498155505</v>
      </c>
      <c r="J34" s="97">
        <f t="shared" si="3"/>
        <v>53.835863238403647</v>
      </c>
      <c r="K34" s="94" t="str">
        <f t="shared" si="2"/>
        <v>A</v>
      </c>
    </row>
    <row r="35" spans="1:11" ht="16.5" x14ac:dyDescent="0.25">
      <c r="A35" s="94" t="s">
        <v>6036</v>
      </c>
      <c r="B35" s="95" t="s">
        <v>6037</v>
      </c>
      <c r="C35" s="94" t="s">
        <v>17</v>
      </c>
      <c r="D35" s="94" t="s">
        <v>3887</v>
      </c>
      <c r="E35" s="94" t="s">
        <v>76</v>
      </c>
      <c r="F35" s="96">
        <v>416.70717000000002</v>
      </c>
      <c r="G35" s="96">
        <v>627.41</v>
      </c>
      <c r="H35" s="96">
        <f t="shared" si="0"/>
        <v>261446.25</v>
      </c>
      <c r="I35" s="97">
        <f t="shared" si="1"/>
        <v>0.77667821133024961</v>
      </c>
      <c r="J35" s="97">
        <f t="shared" si="3"/>
        <v>54.612541449733897</v>
      </c>
      <c r="K35" s="94" t="str">
        <f t="shared" si="2"/>
        <v>A</v>
      </c>
    </row>
    <row r="36" spans="1:11" x14ac:dyDescent="0.25">
      <c r="A36" s="94" t="s">
        <v>5384</v>
      </c>
      <c r="B36" s="95" t="s">
        <v>5385</v>
      </c>
      <c r="C36" s="94" t="s">
        <v>17</v>
      </c>
      <c r="D36" s="94" t="s">
        <v>3887</v>
      </c>
      <c r="E36" s="94" t="s">
        <v>740</v>
      </c>
      <c r="F36" s="96">
        <v>37392.603249599997</v>
      </c>
      <c r="G36" s="96">
        <v>6.89</v>
      </c>
      <c r="H36" s="96">
        <f t="shared" si="0"/>
        <v>257635.04</v>
      </c>
      <c r="I36" s="97">
        <f t="shared" si="1"/>
        <v>0.76535625216730907</v>
      </c>
      <c r="J36" s="97">
        <f t="shared" si="3"/>
        <v>55.377897701901205</v>
      </c>
      <c r="K36" s="94" t="str">
        <f t="shared" si="2"/>
        <v>A</v>
      </c>
    </row>
    <row r="37" spans="1:11" x14ac:dyDescent="0.25">
      <c r="A37" s="94" t="s">
        <v>6749</v>
      </c>
      <c r="B37" s="95" t="s">
        <v>6750</v>
      </c>
      <c r="C37" s="94" t="s">
        <v>17</v>
      </c>
      <c r="D37" s="94" t="s">
        <v>3737</v>
      </c>
      <c r="E37" s="94" t="s">
        <v>25</v>
      </c>
      <c r="F37" s="96">
        <v>10586.201812738969</v>
      </c>
      <c r="G37" s="96">
        <v>24.05</v>
      </c>
      <c r="H37" s="96">
        <f t="shared" si="0"/>
        <v>254598.15</v>
      </c>
      <c r="I37" s="97">
        <f t="shared" si="1"/>
        <v>0.7563345649440012</v>
      </c>
      <c r="J37" s="97">
        <f t="shared" si="3"/>
        <v>56.134232266845203</v>
      </c>
      <c r="K37" s="94" t="str">
        <f t="shared" si="2"/>
        <v>A</v>
      </c>
    </row>
    <row r="38" spans="1:11" x14ac:dyDescent="0.25">
      <c r="A38" s="94" t="s">
        <v>3783</v>
      </c>
      <c r="B38" s="95" t="s">
        <v>3784</v>
      </c>
      <c r="C38" s="94" t="s">
        <v>17</v>
      </c>
      <c r="D38" s="94" t="s">
        <v>3737</v>
      </c>
      <c r="E38" s="94" t="s">
        <v>18</v>
      </c>
      <c r="F38" s="96">
        <v>30.406199999999998</v>
      </c>
      <c r="G38" s="96">
        <v>7520</v>
      </c>
      <c r="H38" s="96">
        <f t="shared" si="0"/>
        <v>228654.62</v>
      </c>
      <c r="I38" s="97">
        <f t="shared" si="1"/>
        <v>0.67926413660168361</v>
      </c>
      <c r="J38" s="97">
        <f t="shared" si="3"/>
        <v>56.813496403446884</v>
      </c>
      <c r="K38" s="94" t="str">
        <f t="shared" si="2"/>
        <v>A</v>
      </c>
    </row>
    <row r="39" spans="1:11" x14ac:dyDescent="0.25">
      <c r="A39" s="94" t="s">
        <v>6925</v>
      </c>
      <c r="B39" s="95" t="s">
        <v>6926</v>
      </c>
      <c r="C39" s="94" t="s">
        <v>17</v>
      </c>
      <c r="D39" s="94" t="s">
        <v>3887</v>
      </c>
      <c r="E39" s="94" t="s">
        <v>4149</v>
      </c>
      <c r="F39" s="96">
        <v>38280.635746873944</v>
      </c>
      <c r="G39" s="96">
        <v>5.96</v>
      </c>
      <c r="H39" s="96">
        <f t="shared" si="0"/>
        <v>228152.59</v>
      </c>
      <c r="I39" s="97">
        <f t="shared" si="1"/>
        <v>0.67777275639472279</v>
      </c>
      <c r="J39" s="97">
        <f t="shared" si="3"/>
        <v>57.491269159841607</v>
      </c>
      <c r="K39" s="94" t="str">
        <f t="shared" si="2"/>
        <v>A</v>
      </c>
    </row>
    <row r="40" spans="1:11" x14ac:dyDescent="0.25">
      <c r="A40" s="94" t="s">
        <v>5297</v>
      </c>
      <c r="B40" s="95" t="s">
        <v>5298</v>
      </c>
      <c r="C40" s="94" t="s">
        <v>17</v>
      </c>
      <c r="D40" s="94" t="s">
        <v>3887</v>
      </c>
      <c r="E40" s="94" t="s">
        <v>740</v>
      </c>
      <c r="F40" s="96">
        <v>50718.8</v>
      </c>
      <c r="G40" s="96">
        <v>4.47</v>
      </c>
      <c r="H40" s="96">
        <f t="shared" si="0"/>
        <v>226713.04</v>
      </c>
      <c r="I40" s="97">
        <f t="shared" si="1"/>
        <v>0.67349628611021706</v>
      </c>
      <c r="J40" s="97">
        <f t="shared" si="3"/>
        <v>58.164765445951822</v>
      </c>
      <c r="K40" s="94" t="str">
        <f t="shared" si="2"/>
        <v>A</v>
      </c>
    </row>
    <row r="41" spans="1:11" ht="24.75" x14ac:dyDescent="0.25">
      <c r="A41" s="94" t="s">
        <v>3804</v>
      </c>
      <c r="B41" s="95" t="s">
        <v>3805</v>
      </c>
      <c r="C41" s="94" t="s">
        <v>17</v>
      </c>
      <c r="D41" s="94" t="s">
        <v>3724</v>
      </c>
      <c r="E41" s="94" t="s">
        <v>25</v>
      </c>
      <c r="F41" s="96">
        <v>264532.40215256636</v>
      </c>
      <c r="G41" s="96">
        <v>0.85</v>
      </c>
      <c r="H41" s="96">
        <f t="shared" si="0"/>
        <v>224852.54</v>
      </c>
      <c r="I41" s="97">
        <f t="shared" si="1"/>
        <v>0.66796929992403187</v>
      </c>
      <c r="J41" s="97">
        <f t="shared" si="3"/>
        <v>58.832734745875854</v>
      </c>
      <c r="K41" s="94" t="str">
        <f t="shared" si="2"/>
        <v>A</v>
      </c>
    </row>
    <row r="42" spans="1:11" x14ac:dyDescent="0.25">
      <c r="A42" s="94" t="s">
        <v>4664</v>
      </c>
      <c r="B42" s="95" t="s">
        <v>4665</v>
      </c>
      <c r="C42" s="94" t="s">
        <v>17</v>
      </c>
      <c r="D42" s="94" t="s">
        <v>3887</v>
      </c>
      <c r="E42" s="94" t="s">
        <v>76</v>
      </c>
      <c r="F42" s="96">
        <v>1538.9596444992014</v>
      </c>
      <c r="G42" s="96">
        <v>139.88999999999999</v>
      </c>
      <c r="H42" s="96">
        <f t="shared" si="0"/>
        <v>215285.06</v>
      </c>
      <c r="I42" s="97">
        <f t="shared" si="1"/>
        <v>0.6395471930728609</v>
      </c>
      <c r="J42" s="97">
        <f t="shared" si="3"/>
        <v>59.472281938948711</v>
      </c>
      <c r="K42" s="94" t="str">
        <f t="shared" si="2"/>
        <v>A</v>
      </c>
    </row>
    <row r="43" spans="1:11" x14ac:dyDescent="0.25">
      <c r="A43" s="94" t="s">
        <v>7160</v>
      </c>
      <c r="B43" s="95" t="s">
        <v>7161</v>
      </c>
      <c r="C43" s="94" t="s">
        <v>17</v>
      </c>
      <c r="D43" s="94" t="s">
        <v>3737</v>
      </c>
      <c r="E43" s="94" t="s">
        <v>25</v>
      </c>
      <c r="F43" s="96">
        <v>7588.1662841313</v>
      </c>
      <c r="G43" s="96">
        <v>27.44</v>
      </c>
      <c r="H43" s="96">
        <f t="shared" si="0"/>
        <v>208219.28</v>
      </c>
      <c r="I43" s="97">
        <f t="shared" si="1"/>
        <v>0.61855688484677984</v>
      </c>
      <c r="J43" s="97">
        <f t="shared" si="3"/>
        <v>60.090838823795494</v>
      </c>
      <c r="K43" s="94" t="str">
        <f t="shared" si="2"/>
        <v>A</v>
      </c>
    </row>
    <row r="44" spans="1:11" x14ac:dyDescent="0.25">
      <c r="A44" s="94" t="s">
        <v>6782</v>
      </c>
      <c r="B44" s="95" t="s">
        <v>6783</v>
      </c>
      <c r="C44" s="94" t="s">
        <v>17</v>
      </c>
      <c r="D44" s="94" t="s">
        <v>3737</v>
      </c>
      <c r="E44" s="94" t="s">
        <v>25</v>
      </c>
      <c r="F44" s="96">
        <v>12787.990530705942</v>
      </c>
      <c r="G44" s="96">
        <v>15.97</v>
      </c>
      <c r="H44" s="96">
        <f t="shared" si="0"/>
        <v>204224.21</v>
      </c>
      <c r="I44" s="97">
        <f t="shared" si="1"/>
        <v>0.60668873289685077</v>
      </c>
      <c r="J44" s="97">
        <f t="shared" si="3"/>
        <v>60.697527556692343</v>
      </c>
      <c r="K44" s="94" t="str">
        <f t="shared" si="2"/>
        <v>A</v>
      </c>
    </row>
    <row r="45" spans="1:11" ht="16.5" x14ac:dyDescent="0.25">
      <c r="A45" s="94" t="s">
        <v>6171</v>
      </c>
      <c r="B45" s="95" t="s">
        <v>6172</v>
      </c>
      <c r="C45" s="94" t="s">
        <v>17</v>
      </c>
      <c r="D45" s="94" t="s">
        <v>3887</v>
      </c>
      <c r="E45" s="94" t="s">
        <v>72</v>
      </c>
      <c r="F45" s="96">
        <v>1600.662</v>
      </c>
      <c r="G45" s="96">
        <v>123.15</v>
      </c>
      <c r="H45" s="96">
        <f t="shared" si="0"/>
        <v>197121.53</v>
      </c>
      <c r="I45" s="97">
        <f t="shared" si="1"/>
        <v>0.58558880586385209</v>
      </c>
      <c r="J45" s="97">
        <f t="shared" si="3"/>
        <v>61.283116362556193</v>
      </c>
      <c r="K45" s="94" t="str">
        <f t="shared" si="2"/>
        <v>A</v>
      </c>
    </row>
    <row r="46" spans="1:11" ht="33" x14ac:dyDescent="0.25">
      <c r="A46" s="94" t="s">
        <v>2796</v>
      </c>
      <c r="B46" s="95" t="s">
        <v>2797</v>
      </c>
      <c r="C46" s="94" t="s">
        <v>17</v>
      </c>
      <c r="D46" s="94" t="s">
        <v>3825</v>
      </c>
      <c r="E46" s="94" t="s">
        <v>2798</v>
      </c>
      <c r="F46" s="96">
        <v>12146.36</v>
      </c>
      <c r="G46" s="96">
        <v>16.2</v>
      </c>
      <c r="H46" s="96">
        <f t="shared" si="0"/>
        <v>196771.03</v>
      </c>
      <c r="I46" s="97">
        <f t="shared" si="1"/>
        <v>0.58454757573310334</v>
      </c>
      <c r="J46" s="97">
        <f t="shared" si="3"/>
        <v>61.867663938289297</v>
      </c>
      <c r="K46" s="94" t="str">
        <f t="shared" si="2"/>
        <v>A</v>
      </c>
    </row>
    <row r="47" spans="1:11" ht="16.5" x14ac:dyDescent="0.25">
      <c r="A47" s="94" t="s">
        <v>3393</v>
      </c>
      <c r="B47" s="95" t="s">
        <v>6536</v>
      </c>
      <c r="C47" s="94" t="s">
        <v>17</v>
      </c>
      <c r="D47" s="94" t="s">
        <v>3825</v>
      </c>
      <c r="E47" s="94" t="s">
        <v>61</v>
      </c>
      <c r="F47" s="96">
        <v>1</v>
      </c>
      <c r="G47" s="96">
        <v>185095.43</v>
      </c>
      <c r="H47" s="96">
        <f t="shared" si="0"/>
        <v>185095.43</v>
      </c>
      <c r="I47" s="97">
        <f t="shared" si="1"/>
        <v>0.54986287811664325</v>
      </c>
      <c r="J47" s="97">
        <f t="shared" si="3"/>
        <v>62.417526816405939</v>
      </c>
      <c r="K47" s="94" t="str">
        <f t="shared" si="2"/>
        <v>A</v>
      </c>
    </row>
    <row r="48" spans="1:11" ht="16.5" x14ac:dyDescent="0.25">
      <c r="A48" s="94" t="s">
        <v>5392</v>
      </c>
      <c r="B48" s="95" t="s">
        <v>5393</v>
      </c>
      <c r="C48" s="94" t="s">
        <v>17</v>
      </c>
      <c r="D48" s="94" t="s">
        <v>3887</v>
      </c>
      <c r="E48" s="94" t="s">
        <v>61</v>
      </c>
      <c r="F48" s="96">
        <v>83854.063999999998</v>
      </c>
      <c r="G48" s="96">
        <v>2.17</v>
      </c>
      <c r="H48" s="96">
        <f t="shared" si="0"/>
        <v>181963.32</v>
      </c>
      <c r="I48" s="97">
        <f t="shared" si="1"/>
        <v>0.54055832089889932</v>
      </c>
      <c r="J48" s="97">
        <f t="shared" si="3"/>
        <v>62.958085137304835</v>
      </c>
      <c r="K48" s="94" t="str">
        <f t="shared" si="2"/>
        <v>A</v>
      </c>
    </row>
    <row r="49" spans="1:11" ht="16.5" x14ac:dyDescent="0.25">
      <c r="A49" s="94" t="s">
        <v>5815</v>
      </c>
      <c r="B49" s="95" t="s">
        <v>5816</v>
      </c>
      <c r="C49" s="94" t="s">
        <v>17</v>
      </c>
      <c r="D49" s="94" t="s">
        <v>3887</v>
      </c>
      <c r="E49" s="94" t="s">
        <v>178</v>
      </c>
      <c r="F49" s="96">
        <v>25691.043000000001</v>
      </c>
      <c r="G49" s="96">
        <v>7.07</v>
      </c>
      <c r="H49" s="96">
        <f t="shared" si="0"/>
        <v>181635.67</v>
      </c>
      <c r="I49" s="97">
        <f t="shared" si="1"/>
        <v>0.53958497124885707</v>
      </c>
      <c r="J49" s="97">
        <f t="shared" si="3"/>
        <v>63.497670108553692</v>
      </c>
      <c r="K49" s="94" t="str">
        <f t="shared" si="2"/>
        <v>A</v>
      </c>
    </row>
    <row r="50" spans="1:11" ht="16.5" x14ac:dyDescent="0.25">
      <c r="A50" s="94" t="s">
        <v>4760</v>
      </c>
      <c r="B50" s="95" t="s">
        <v>4761</v>
      </c>
      <c r="C50" s="94" t="s">
        <v>17</v>
      </c>
      <c r="D50" s="94" t="s">
        <v>3825</v>
      </c>
      <c r="E50" s="94" t="s">
        <v>8119</v>
      </c>
      <c r="F50" s="96">
        <v>10179.882460000001</v>
      </c>
      <c r="G50" s="96">
        <v>17.28</v>
      </c>
      <c r="H50" s="96">
        <f t="shared" si="0"/>
        <v>175908.37</v>
      </c>
      <c r="I50" s="97">
        <f t="shared" si="1"/>
        <v>0.52257088472150492</v>
      </c>
      <c r="J50" s="97">
        <f t="shared" si="3"/>
        <v>64.020240993275195</v>
      </c>
      <c r="K50" s="94" t="str">
        <f t="shared" si="2"/>
        <v>A</v>
      </c>
    </row>
    <row r="51" spans="1:11" ht="16.5" x14ac:dyDescent="0.25">
      <c r="A51" s="94" t="s">
        <v>5489</v>
      </c>
      <c r="B51" s="95" t="s">
        <v>5490</v>
      </c>
      <c r="C51" s="94" t="s">
        <v>17</v>
      </c>
      <c r="D51" s="94" t="s">
        <v>3887</v>
      </c>
      <c r="E51" s="94" t="s">
        <v>61</v>
      </c>
      <c r="F51" s="96">
        <v>72018.502500000002</v>
      </c>
      <c r="G51" s="96">
        <v>2.44</v>
      </c>
      <c r="H51" s="96">
        <f t="shared" si="0"/>
        <v>175725.15</v>
      </c>
      <c r="I51" s="97">
        <f t="shared" si="1"/>
        <v>0.52202659318211597</v>
      </c>
      <c r="J51" s="97">
        <f t="shared" si="3"/>
        <v>64.542267586457314</v>
      </c>
      <c r="K51" s="94" t="str">
        <f t="shared" si="2"/>
        <v>A</v>
      </c>
    </row>
    <row r="52" spans="1:11" x14ac:dyDescent="0.25">
      <c r="A52" s="94" t="s">
        <v>3793</v>
      </c>
      <c r="B52" s="95" t="s">
        <v>3794</v>
      </c>
      <c r="C52" s="94" t="s">
        <v>17</v>
      </c>
      <c r="D52" s="94" t="s">
        <v>3737</v>
      </c>
      <c r="E52" s="94" t="s">
        <v>18</v>
      </c>
      <c r="F52" s="96">
        <v>32.433280000000003</v>
      </c>
      <c r="G52" s="96">
        <v>5246.33</v>
      </c>
      <c r="H52" s="96">
        <f t="shared" si="0"/>
        <v>170155.69</v>
      </c>
      <c r="I52" s="97">
        <f t="shared" si="1"/>
        <v>0.5054814018440289</v>
      </c>
      <c r="J52" s="97">
        <f t="shared" si="3"/>
        <v>65.047748988301336</v>
      </c>
      <c r="K52" s="94" t="str">
        <f t="shared" si="2"/>
        <v>A</v>
      </c>
    </row>
    <row r="53" spans="1:11" ht="24.75" x14ac:dyDescent="0.25">
      <c r="A53" s="94" t="s">
        <v>4680</v>
      </c>
      <c r="B53" s="95" t="s">
        <v>4681</v>
      </c>
      <c r="C53" s="94" t="s">
        <v>17</v>
      </c>
      <c r="D53" s="94" t="s">
        <v>3887</v>
      </c>
      <c r="E53" s="94" t="s">
        <v>72</v>
      </c>
      <c r="F53" s="96">
        <v>2316.5691510000001</v>
      </c>
      <c r="G53" s="96">
        <v>71.989999999999995</v>
      </c>
      <c r="H53" s="96">
        <f t="shared" si="0"/>
        <v>166769.81</v>
      </c>
      <c r="I53" s="97">
        <f t="shared" si="1"/>
        <v>0.49542297024602794</v>
      </c>
      <c r="J53" s="97">
        <f t="shared" si="3"/>
        <v>65.543171958547362</v>
      </c>
      <c r="K53" s="94" t="str">
        <f t="shared" si="2"/>
        <v>A</v>
      </c>
    </row>
    <row r="54" spans="1:11" x14ac:dyDescent="0.25">
      <c r="A54" s="94" t="s">
        <v>6192</v>
      </c>
      <c r="B54" s="95" t="s">
        <v>2757</v>
      </c>
      <c r="C54" s="94" t="s">
        <v>188</v>
      </c>
      <c r="D54" s="94" t="s">
        <v>3741</v>
      </c>
      <c r="E54" s="94" t="s">
        <v>193</v>
      </c>
      <c r="F54" s="96">
        <v>94.62</v>
      </c>
      <c r="G54" s="96">
        <v>1749.08</v>
      </c>
      <c r="H54" s="96">
        <f t="shared" si="0"/>
        <v>165497.95000000001</v>
      </c>
      <c r="I54" s="97">
        <f t="shared" si="1"/>
        <v>0.49164465653962564</v>
      </c>
      <c r="J54" s="97">
        <f t="shared" si="3"/>
        <v>66.034816615086982</v>
      </c>
      <c r="K54" s="94" t="str">
        <f t="shared" si="2"/>
        <v>A</v>
      </c>
    </row>
    <row r="55" spans="1:11" ht="16.5" x14ac:dyDescent="0.25">
      <c r="A55" s="94" t="s">
        <v>4338</v>
      </c>
      <c r="B55" s="95" t="s">
        <v>4339</v>
      </c>
      <c r="C55" s="94" t="s">
        <v>188</v>
      </c>
      <c r="D55" s="94" t="s">
        <v>3887</v>
      </c>
      <c r="E55" s="94" t="s">
        <v>286</v>
      </c>
      <c r="F55" s="96">
        <v>37</v>
      </c>
      <c r="G55" s="96">
        <v>4368</v>
      </c>
      <c r="H55" s="96">
        <f t="shared" si="0"/>
        <v>161616</v>
      </c>
      <c r="I55" s="97">
        <f t="shared" si="1"/>
        <v>0.48011255010293558</v>
      </c>
      <c r="J55" s="97">
        <f t="shared" si="3"/>
        <v>66.514929165189912</v>
      </c>
      <c r="K55" s="94" t="str">
        <f t="shared" si="2"/>
        <v>A</v>
      </c>
    </row>
    <row r="56" spans="1:11" x14ac:dyDescent="0.25">
      <c r="A56" s="94" t="s">
        <v>7150</v>
      </c>
      <c r="B56" s="95" t="s">
        <v>7151</v>
      </c>
      <c r="C56" s="94" t="s">
        <v>17</v>
      </c>
      <c r="D56" s="94" t="s">
        <v>3737</v>
      </c>
      <c r="E56" s="94" t="s">
        <v>25</v>
      </c>
      <c r="F56" s="96">
        <v>6715.5189612044796</v>
      </c>
      <c r="G56" s="96">
        <v>24.05</v>
      </c>
      <c r="H56" s="96">
        <f t="shared" si="0"/>
        <v>161508.23000000001</v>
      </c>
      <c r="I56" s="97">
        <f t="shared" si="1"/>
        <v>0.47979239783134997</v>
      </c>
      <c r="J56" s="97">
        <f t="shared" si="3"/>
        <v>66.994721563021258</v>
      </c>
      <c r="K56" s="94" t="str">
        <f t="shared" si="2"/>
        <v>A</v>
      </c>
    </row>
    <row r="57" spans="1:11" ht="16.5" x14ac:dyDescent="0.25">
      <c r="A57" s="94" t="s">
        <v>5445</v>
      </c>
      <c r="B57" s="95" t="s">
        <v>5446</v>
      </c>
      <c r="C57" s="94" t="s">
        <v>17</v>
      </c>
      <c r="D57" s="94" t="s">
        <v>3887</v>
      </c>
      <c r="E57" s="94" t="s">
        <v>72</v>
      </c>
      <c r="F57" s="96">
        <v>307.4085</v>
      </c>
      <c r="G57" s="96">
        <v>524.47</v>
      </c>
      <c r="H57" s="96">
        <f t="shared" si="0"/>
        <v>161226.54</v>
      </c>
      <c r="I57" s="97">
        <f t="shared" si="1"/>
        <v>0.47895558152455792</v>
      </c>
      <c r="J57" s="97">
        <f t="shared" si="3"/>
        <v>67.473677144545817</v>
      </c>
      <c r="K57" s="94" t="str">
        <f t="shared" si="2"/>
        <v>A</v>
      </c>
    </row>
    <row r="58" spans="1:11" x14ac:dyDescent="0.25">
      <c r="A58" s="94" t="s">
        <v>3788</v>
      </c>
      <c r="B58" s="95" t="s">
        <v>3789</v>
      </c>
      <c r="C58" s="94" t="s">
        <v>17</v>
      </c>
      <c r="D58" s="94" t="s">
        <v>3737</v>
      </c>
      <c r="E58" s="94" t="s">
        <v>18</v>
      </c>
      <c r="F58" s="96">
        <v>30.114899999999999</v>
      </c>
      <c r="G58" s="96">
        <v>5147.6000000000004</v>
      </c>
      <c r="H58" s="96">
        <f t="shared" si="0"/>
        <v>155019.46</v>
      </c>
      <c r="I58" s="97">
        <f t="shared" si="1"/>
        <v>0.46051621285132671</v>
      </c>
      <c r="J58" s="97">
        <f t="shared" si="3"/>
        <v>67.934193357397149</v>
      </c>
      <c r="K58" s="94" t="str">
        <f t="shared" si="2"/>
        <v>A</v>
      </c>
    </row>
    <row r="59" spans="1:11" ht="33" x14ac:dyDescent="0.25">
      <c r="A59" s="94" t="s">
        <v>2803</v>
      </c>
      <c r="B59" s="95" t="s">
        <v>2804</v>
      </c>
      <c r="C59" s="94" t="s">
        <v>17</v>
      </c>
      <c r="D59" s="94" t="s">
        <v>3825</v>
      </c>
      <c r="E59" s="94" t="s">
        <v>2805</v>
      </c>
      <c r="F59" s="96">
        <v>7161</v>
      </c>
      <c r="G59" s="96">
        <v>21.6</v>
      </c>
      <c r="H59" s="96">
        <f t="shared" si="0"/>
        <v>154677.6</v>
      </c>
      <c r="I59" s="97">
        <f t="shared" si="1"/>
        <v>0.45950064956317338</v>
      </c>
      <c r="J59" s="97">
        <f t="shared" si="3"/>
        <v>68.393694006960317</v>
      </c>
      <c r="K59" s="94" t="str">
        <f t="shared" si="2"/>
        <v>A</v>
      </c>
    </row>
    <row r="60" spans="1:11" x14ac:dyDescent="0.25">
      <c r="A60" s="94" t="s">
        <v>4582</v>
      </c>
      <c r="B60" s="95" t="s">
        <v>4583</v>
      </c>
      <c r="C60" s="94" t="s">
        <v>17</v>
      </c>
      <c r="D60" s="94" t="s">
        <v>3887</v>
      </c>
      <c r="E60" s="94" t="s">
        <v>4149</v>
      </c>
      <c r="F60" s="96">
        <v>4766.3515352499999</v>
      </c>
      <c r="G60" s="96">
        <v>32.25</v>
      </c>
      <c r="H60" s="96">
        <f t="shared" si="0"/>
        <v>153714.84</v>
      </c>
      <c r="I60" s="97">
        <f t="shared" si="1"/>
        <v>0.45664057903341704</v>
      </c>
      <c r="J60" s="97">
        <f t="shared" si="3"/>
        <v>68.850334585993735</v>
      </c>
      <c r="K60" s="94" t="str">
        <f t="shared" si="2"/>
        <v>A</v>
      </c>
    </row>
    <row r="61" spans="1:11" ht="16.5" x14ac:dyDescent="0.25">
      <c r="A61" s="94" t="s">
        <v>1296</v>
      </c>
      <c r="B61" s="95" t="s">
        <v>5260</v>
      </c>
      <c r="C61" s="94" t="s">
        <v>17</v>
      </c>
      <c r="D61" s="94" t="s">
        <v>3825</v>
      </c>
      <c r="E61" s="94" t="s">
        <v>61</v>
      </c>
      <c r="F61" s="96">
        <v>57</v>
      </c>
      <c r="G61" s="96">
        <v>2677.27</v>
      </c>
      <c r="H61" s="96">
        <f t="shared" si="0"/>
        <v>152604.39000000001</v>
      </c>
      <c r="I61" s="97">
        <f t="shared" si="1"/>
        <v>0.45334176591304653</v>
      </c>
      <c r="J61" s="97">
        <f t="shared" si="3"/>
        <v>69.303676351906788</v>
      </c>
      <c r="K61" s="94" t="str">
        <f t="shared" si="2"/>
        <v>A</v>
      </c>
    </row>
    <row r="62" spans="1:11" x14ac:dyDescent="0.25">
      <c r="A62" s="94" t="s">
        <v>5381</v>
      </c>
      <c r="B62" s="95" t="s">
        <v>5382</v>
      </c>
      <c r="C62" s="94" t="s">
        <v>17</v>
      </c>
      <c r="D62" s="94" t="s">
        <v>3887</v>
      </c>
      <c r="E62" s="94" t="s">
        <v>740</v>
      </c>
      <c r="F62" s="96">
        <v>20531.302146000002</v>
      </c>
      <c r="G62" s="96">
        <v>7.31</v>
      </c>
      <c r="H62" s="96">
        <f t="shared" si="0"/>
        <v>150083.82</v>
      </c>
      <c r="I62" s="97">
        <f t="shared" si="1"/>
        <v>0.44585391019076065</v>
      </c>
      <c r="J62" s="97">
        <f t="shared" si="3"/>
        <v>69.749530262097551</v>
      </c>
      <c r="K62" s="94" t="str">
        <f t="shared" si="2"/>
        <v>A</v>
      </c>
    </row>
    <row r="63" spans="1:11" x14ac:dyDescent="0.25">
      <c r="A63" s="94" t="s">
        <v>3760</v>
      </c>
      <c r="B63" s="95" t="s">
        <v>3761</v>
      </c>
      <c r="C63" s="94" t="s">
        <v>17</v>
      </c>
      <c r="D63" s="94" t="s">
        <v>3737</v>
      </c>
      <c r="E63" s="94" t="s">
        <v>25</v>
      </c>
      <c r="F63" s="96">
        <v>1116.2360000000001</v>
      </c>
      <c r="G63" s="96">
        <v>130.85</v>
      </c>
      <c r="H63" s="96">
        <f t="shared" si="0"/>
        <v>146059.48000000001</v>
      </c>
      <c r="I63" s="97">
        <f t="shared" si="1"/>
        <v>0.43389880587014112</v>
      </c>
      <c r="J63" s="97">
        <f t="shared" si="3"/>
        <v>70.183429067967694</v>
      </c>
      <c r="K63" s="94" t="str">
        <f t="shared" si="2"/>
        <v>A</v>
      </c>
    </row>
    <row r="64" spans="1:11" x14ac:dyDescent="0.25">
      <c r="A64" s="94" t="s">
        <v>5378</v>
      </c>
      <c r="B64" s="95" t="s">
        <v>5379</v>
      </c>
      <c r="C64" s="94" t="s">
        <v>17</v>
      </c>
      <c r="D64" s="94" t="s">
        <v>3887</v>
      </c>
      <c r="E64" s="94" t="s">
        <v>740</v>
      </c>
      <c r="F64" s="96">
        <v>22307.970595671868</v>
      </c>
      <c r="G64" s="96">
        <v>6.52</v>
      </c>
      <c r="H64" s="96">
        <f t="shared" si="0"/>
        <v>145447.97</v>
      </c>
      <c r="I64" s="97">
        <f t="shared" si="1"/>
        <v>0.43208219349566424</v>
      </c>
      <c r="J64" s="97">
        <f t="shared" si="3"/>
        <v>70.615511261463354</v>
      </c>
      <c r="K64" s="94" t="str">
        <f t="shared" si="2"/>
        <v>A</v>
      </c>
    </row>
    <row r="65" spans="1:11" ht="16.5" x14ac:dyDescent="0.25">
      <c r="A65" s="94" t="s">
        <v>6264</v>
      </c>
      <c r="B65" s="95" t="s">
        <v>6265</v>
      </c>
      <c r="C65" s="94" t="s">
        <v>8107</v>
      </c>
      <c r="D65" s="94" t="s">
        <v>3887</v>
      </c>
      <c r="E65" s="94" t="s">
        <v>61</v>
      </c>
      <c r="F65" s="96">
        <v>208</v>
      </c>
      <c r="G65" s="96">
        <v>678.25</v>
      </c>
      <c r="H65" s="96">
        <f t="shared" si="0"/>
        <v>141076</v>
      </c>
      <c r="I65" s="97">
        <f t="shared" si="1"/>
        <v>0.4190943849515007</v>
      </c>
      <c r="J65" s="97">
        <f t="shared" si="3"/>
        <v>71.03460564641486</v>
      </c>
      <c r="K65" s="94" t="str">
        <f t="shared" si="2"/>
        <v>A</v>
      </c>
    </row>
    <row r="66" spans="1:11" ht="16.5" x14ac:dyDescent="0.25">
      <c r="A66" s="94" t="s">
        <v>5423</v>
      </c>
      <c r="B66" s="95" t="s">
        <v>5424</v>
      </c>
      <c r="C66" s="94" t="s">
        <v>17</v>
      </c>
      <c r="D66" s="94" t="s">
        <v>3887</v>
      </c>
      <c r="E66" s="94" t="s">
        <v>178</v>
      </c>
      <c r="F66" s="96">
        <v>12385.642078000001</v>
      </c>
      <c r="G66" s="96">
        <v>11.08</v>
      </c>
      <c r="H66" s="96">
        <f t="shared" si="0"/>
        <v>137232.91</v>
      </c>
      <c r="I66" s="97">
        <f t="shared" si="1"/>
        <v>0.40767771989250234</v>
      </c>
      <c r="J66" s="97">
        <f t="shared" si="3"/>
        <v>71.442283366307365</v>
      </c>
      <c r="K66" s="94" t="str">
        <f t="shared" si="2"/>
        <v>A</v>
      </c>
    </row>
    <row r="67" spans="1:11" x14ac:dyDescent="0.25">
      <c r="A67" s="94" t="s">
        <v>6672</v>
      </c>
      <c r="B67" s="95" t="s">
        <v>6673</v>
      </c>
      <c r="C67" s="94" t="s">
        <v>17</v>
      </c>
      <c r="D67" s="94" t="s">
        <v>3737</v>
      </c>
      <c r="E67" s="94" t="s">
        <v>25</v>
      </c>
      <c r="F67" s="96">
        <v>8194.2297687753562</v>
      </c>
      <c r="G67" s="96">
        <v>15.97</v>
      </c>
      <c r="H67" s="96">
        <f t="shared" si="0"/>
        <v>130861.85</v>
      </c>
      <c r="I67" s="97">
        <f t="shared" si="1"/>
        <v>0.38875121593584694</v>
      </c>
      <c r="J67" s="97">
        <f t="shared" si="3"/>
        <v>71.831034582243205</v>
      </c>
      <c r="K67" s="94" t="str">
        <f t="shared" si="2"/>
        <v>A</v>
      </c>
    </row>
    <row r="68" spans="1:11" ht="16.5" x14ac:dyDescent="0.25">
      <c r="A68" s="94" t="s">
        <v>4336</v>
      </c>
      <c r="B68" s="95" t="s">
        <v>4337</v>
      </c>
      <c r="C68" s="94" t="s">
        <v>188</v>
      </c>
      <c r="D68" s="94" t="s">
        <v>3887</v>
      </c>
      <c r="E68" s="94" t="s">
        <v>286</v>
      </c>
      <c r="F68" s="96">
        <v>134</v>
      </c>
      <c r="G68" s="96">
        <v>973.68</v>
      </c>
      <c r="H68" s="96">
        <f t="shared" ref="H68:H131" si="4">ROUND(F68*G68,2)</f>
        <v>130473.12</v>
      </c>
      <c r="I68" s="97">
        <f t="shared" ref="I68:I131" si="5">H68 / VALOR_TOTAL * 100</f>
        <v>0.38759641596801259</v>
      </c>
      <c r="J68" s="97">
        <f t="shared" si="3"/>
        <v>72.218630998211225</v>
      </c>
      <c r="K68" s="94" t="str">
        <f t="shared" ref="K68:K131" si="6">IF(J68&lt;=80,"A",IF(J68&lt;=95,"B","C"))</f>
        <v>A</v>
      </c>
    </row>
    <row r="69" spans="1:11" ht="16.5" x14ac:dyDescent="0.25">
      <c r="A69" s="94" t="s">
        <v>6376</v>
      </c>
      <c r="B69" s="95" t="s">
        <v>6377</v>
      </c>
      <c r="C69" s="94" t="s">
        <v>17</v>
      </c>
      <c r="D69" s="94" t="s">
        <v>3887</v>
      </c>
      <c r="E69" s="94" t="s">
        <v>72</v>
      </c>
      <c r="F69" s="96">
        <v>171.0625</v>
      </c>
      <c r="G69" s="96">
        <v>752.55</v>
      </c>
      <c r="H69" s="96">
        <f t="shared" si="4"/>
        <v>128733.08</v>
      </c>
      <c r="I69" s="97">
        <f t="shared" si="5"/>
        <v>0.382427280228475</v>
      </c>
      <c r="J69" s="97">
        <f t="shared" ref="J69:J132" si="7">I69+J68</f>
        <v>72.601058278439695</v>
      </c>
      <c r="K69" s="94" t="str">
        <f t="shared" si="6"/>
        <v>A</v>
      </c>
    </row>
    <row r="70" spans="1:11" ht="16.5" x14ac:dyDescent="0.25">
      <c r="A70" s="94" t="s">
        <v>5427</v>
      </c>
      <c r="B70" s="95" t="s">
        <v>5428</v>
      </c>
      <c r="C70" s="94" t="s">
        <v>17</v>
      </c>
      <c r="D70" s="94" t="s">
        <v>3887</v>
      </c>
      <c r="E70" s="94" t="s">
        <v>72</v>
      </c>
      <c r="F70" s="96">
        <v>6314.2958159999998</v>
      </c>
      <c r="G70" s="96">
        <v>19.78</v>
      </c>
      <c r="H70" s="96">
        <f t="shared" si="4"/>
        <v>124896.77</v>
      </c>
      <c r="I70" s="97">
        <f t="shared" si="5"/>
        <v>0.37103075651123546</v>
      </c>
      <c r="J70" s="97">
        <f t="shared" si="7"/>
        <v>72.972089034950926</v>
      </c>
      <c r="K70" s="94" t="str">
        <f t="shared" si="6"/>
        <v>A</v>
      </c>
    </row>
    <row r="71" spans="1:11" ht="24.75" x14ac:dyDescent="0.25">
      <c r="A71" s="94" t="s">
        <v>2826</v>
      </c>
      <c r="B71" s="95" t="s">
        <v>6241</v>
      </c>
      <c r="C71" s="94" t="s">
        <v>8107</v>
      </c>
      <c r="D71" s="94" t="s">
        <v>3887</v>
      </c>
      <c r="E71" s="94" t="s">
        <v>61</v>
      </c>
      <c r="F71" s="96">
        <v>10</v>
      </c>
      <c r="G71" s="96">
        <v>11589</v>
      </c>
      <c r="H71" s="96">
        <f t="shared" si="4"/>
        <v>115890</v>
      </c>
      <c r="I71" s="97">
        <f t="shared" si="5"/>
        <v>0.34427435050631872</v>
      </c>
      <c r="J71" s="97">
        <f t="shared" si="7"/>
        <v>73.316363385457251</v>
      </c>
      <c r="K71" s="94" t="str">
        <f t="shared" si="6"/>
        <v>A</v>
      </c>
    </row>
    <row r="72" spans="1:11" x14ac:dyDescent="0.25">
      <c r="A72" s="94" t="s">
        <v>3819</v>
      </c>
      <c r="B72" s="95" t="s">
        <v>3820</v>
      </c>
      <c r="C72" s="94" t="s">
        <v>17</v>
      </c>
      <c r="D72" s="94" t="s">
        <v>3737</v>
      </c>
      <c r="E72" s="94" t="s">
        <v>18</v>
      </c>
      <c r="F72" s="96">
        <v>41.257770000000001</v>
      </c>
      <c r="G72" s="96">
        <v>2771.31</v>
      </c>
      <c r="H72" s="96">
        <f t="shared" si="4"/>
        <v>114338.07</v>
      </c>
      <c r="I72" s="97">
        <f t="shared" si="5"/>
        <v>0.33966403302611103</v>
      </c>
      <c r="J72" s="97">
        <f t="shared" si="7"/>
        <v>73.656027418483362</v>
      </c>
      <c r="K72" s="94" t="str">
        <f t="shared" si="6"/>
        <v>A</v>
      </c>
    </row>
    <row r="73" spans="1:11" ht="16.5" x14ac:dyDescent="0.25">
      <c r="A73" s="94" t="s">
        <v>6538</v>
      </c>
      <c r="B73" s="95" t="s">
        <v>6539</v>
      </c>
      <c r="C73" s="94" t="s">
        <v>8107</v>
      </c>
      <c r="D73" s="94" t="s">
        <v>3887</v>
      </c>
      <c r="E73" s="94" t="s">
        <v>61</v>
      </c>
      <c r="F73" s="96">
        <v>1</v>
      </c>
      <c r="G73" s="96">
        <v>114238.68</v>
      </c>
      <c r="H73" s="96">
        <f t="shared" si="4"/>
        <v>114238.68</v>
      </c>
      <c r="I73" s="97">
        <f t="shared" si="5"/>
        <v>0.3393687752152833</v>
      </c>
      <c r="J73" s="97">
        <f t="shared" si="7"/>
        <v>73.995396193698639</v>
      </c>
      <c r="K73" s="94" t="str">
        <f t="shared" si="6"/>
        <v>A</v>
      </c>
    </row>
    <row r="74" spans="1:11" ht="24.75" x14ac:dyDescent="0.25">
      <c r="A74" s="94" t="s">
        <v>3800</v>
      </c>
      <c r="B74" s="95" t="s">
        <v>3801</v>
      </c>
      <c r="C74" s="94" t="s">
        <v>17</v>
      </c>
      <c r="D74" s="94" t="s">
        <v>3724</v>
      </c>
      <c r="E74" s="94" t="s">
        <v>25</v>
      </c>
      <c r="F74" s="96">
        <v>81773.364333657271</v>
      </c>
      <c r="G74" s="96">
        <v>1.39</v>
      </c>
      <c r="H74" s="96">
        <f t="shared" si="4"/>
        <v>113664.98</v>
      </c>
      <c r="I74" s="97">
        <f t="shared" si="5"/>
        <v>0.33766448498415486</v>
      </c>
      <c r="J74" s="97">
        <f t="shared" si="7"/>
        <v>74.333060678682799</v>
      </c>
      <c r="K74" s="94" t="str">
        <f t="shared" si="6"/>
        <v>A</v>
      </c>
    </row>
    <row r="75" spans="1:11" x14ac:dyDescent="0.25">
      <c r="A75" s="94" t="s">
        <v>7175</v>
      </c>
      <c r="B75" s="95" t="s">
        <v>7176</v>
      </c>
      <c r="C75" s="94" t="s">
        <v>17</v>
      </c>
      <c r="D75" s="94" t="s">
        <v>3737</v>
      </c>
      <c r="E75" s="94" t="s">
        <v>25</v>
      </c>
      <c r="F75" s="96">
        <v>3283.149675651066</v>
      </c>
      <c r="G75" s="96">
        <v>32.869999999999997</v>
      </c>
      <c r="H75" s="96">
        <f t="shared" si="4"/>
        <v>107917.13</v>
      </c>
      <c r="I75" s="97">
        <f t="shared" si="5"/>
        <v>0.32058935058465754</v>
      </c>
      <c r="J75" s="97">
        <f t="shared" si="7"/>
        <v>74.653650029267453</v>
      </c>
      <c r="K75" s="94" t="str">
        <f t="shared" si="6"/>
        <v>A</v>
      </c>
    </row>
    <row r="76" spans="1:11" x14ac:dyDescent="0.25">
      <c r="A76" s="94" t="s">
        <v>4150</v>
      </c>
      <c r="B76" s="95" t="s">
        <v>4151</v>
      </c>
      <c r="C76" s="94" t="s">
        <v>17</v>
      </c>
      <c r="D76" s="94" t="s">
        <v>3887</v>
      </c>
      <c r="E76" s="94" t="s">
        <v>178</v>
      </c>
      <c r="F76" s="96">
        <v>31351.411793457661</v>
      </c>
      <c r="G76" s="96">
        <v>3.36</v>
      </c>
      <c r="H76" s="96">
        <f t="shared" si="4"/>
        <v>105340.74</v>
      </c>
      <c r="I76" s="97">
        <f t="shared" si="5"/>
        <v>0.31293567042328924</v>
      </c>
      <c r="J76" s="97">
        <f t="shared" si="7"/>
        <v>74.966585699690739</v>
      </c>
      <c r="K76" s="94" t="str">
        <f t="shared" si="6"/>
        <v>A</v>
      </c>
    </row>
    <row r="77" spans="1:11" ht="24.75" x14ac:dyDescent="0.25">
      <c r="A77" s="94" t="s">
        <v>6452</v>
      </c>
      <c r="B77" s="95" t="s">
        <v>6453</v>
      </c>
      <c r="C77" s="94" t="s">
        <v>17</v>
      </c>
      <c r="D77" s="94" t="s">
        <v>3887</v>
      </c>
      <c r="E77" s="94" t="s">
        <v>178</v>
      </c>
      <c r="F77" s="96">
        <v>548.1</v>
      </c>
      <c r="G77" s="96">
        <v>189.18</v>
      </c>
      <c r="H77" s="96">
        <f t="shared" si="4"/>
        <v>103689.56</v>
      </c>
      <c r="I77" s="97">
        <f t="shared" si="5"/>
        <v>0.30803051103016621</v>
      </c>
      <c r="J77" s="97">
        <f t="shared" si="7"/>
        <v>75.274616210720907</v>
      </c>
      <c r="K77" s="94" t="str">
        <f t="shared" si="6"/>
        <v>A</v>
      </c>
    </row>
    <row r="78" spans="1:11" ht="24.75" x14ac:dyDescent="0.25">
      <c r="A78" s="94" t="s">
        <v>6940</v>
      </c>
      <c r="B78" s="95" t="s">
        <v>6941</v>
      </c>
      <c r="C78" s="94" t="s">
        <v>17</v>
      </c>
      <c r="D78" s="94" t="s">
        <v>3825</v>
      </c>
      <c r="E78" s="94" t="s">
        <v>61</v>
      </c>
      <c r="F78" s="98">
        <v>0.14027899269239999</v>
      </c>
      <c r="G78" s="96">
        <v>722501.5</v>
      </c>
      <c r="H78" s="96">
        <f t="shared" si="4"/>
        <v>101351.78</v>
      </c>
      <c r="I78" s="97">
        <f t="shared" si="5"/>
        <v>0.30108566944653814</v>
      </c>
      <c r="J78" s="97">
        <f t="shared" si="7"/>
        <v>75.575701880167443</v>
      </c>
      <c r="K78" s="94" t="str">
        <f t="shared" si="6"/>
        <v>A</v>
      </c>
    </row>
    <row r="79" spans="1:11" ht="16.5" x14ac:dyDescent="0.25">
      <c r="A79" s="94" t="s">
        <v>5586</v>
      </c>
      <c r="B79" s="95" t="s">
        <v>5587</v>
      </c>
      <c r="C79" s="94" t="s">
        <v>17</v>
      </c>
      <c r="D79" s="94" t="s">
        <v>3887</v>
      </c>
      <c r="E79" s="94" t="s">
        <v>178</v>
      </c>
      <c r="F79" s="96">
        <v>24899.138217520001</v>
      </c>
      <c r="G79" s="96">
        <v>3.96</v>
      </c>
      <c r="H79" s="96">
        <f t="shared" si="4"/>
        <v>98600.59</v>
      </c>
      <c r="I79" s="97">
        <f t="shared" si="5"/>
        <v>0.29291271103451394</v>
      </c>
      <c r="J79" s="97">
        <f t="shared" si="7"/>
        <v>75.868614591201961</v>
      </c>
      <c r="K79" s="94" t="str">
        <f t="shared" si="6"/>
        <v>A</v>
      </c>
    </row>
    <row r="80" spans="1:11" x14ac:dyDescent="0.25">
      <c r="A80" s="94" t="s">
        <v>4632</v>
      </c>
      <c r="B80" s="95" t="s">
        <v>4633</v>
      </c>
      <c r="C80" s="94" t="s">
        <v>17</v>
      </c>
      <c r="D80" s="94" t="s">
        <v>3887</v>
      </c>
      <c r="E80" s="94" t="s">
        <v>72</v>
      </c>
      <c r="F80" s="96">
        <v>9854.42</v>
      </c>
      <c r="G80" s="96">
        <v>9.9600000000000009</v>
      </c>
      <c r="H80" s="96">
        <f t="shared" si="4"/>
        <v>98150.02</v>
      </c>
      <c r="I80" s="97">
        <f t="shared" si="5"/>
        <v>0.29157420301736292</v>
      </c>
      <c r="J80" s="97">
        <f t="shared" si="7"/>
        <v>76.160188794219323</v>
      </c>
      <c r="K80" s="94" t="str">
        <f t="shared" si="6"/>
        <v>A</v>
      </c>
    </row>
    <row r="81" spans="1:11" ht="16.5" x14ac:dyDescent="0.25">
      <c r="A81" s="94" t="s">
        <v>6404</v>
      </c>
      <c r="B81" s="95" t="s">
        <v>3082</v>
      </c>
      <c r="C81" s="94" t="s">
        <v>8107</v>
      </c>
      <c r="D81" s="94" t="s">
        <v>3887</v>
      </c>
      <c r="E81" s="94" t="s">
        <v>61</v>
      </c>
      <c r="F81" s="96">
        <v>2</v>
      </c>
      <c r="G81" s="96">
        <v>47868.22</v>
      </c>
      <c r="H81" s="96">
        <f t="shared" si="4"/>
        <v>95736.44</v>
      </c>
      <c r="I81" s="97">
        <f t="shared" si="5"/>
        <v>0.28440418242115068</v>
      </c>
      <c r="J81" s="97">
        <f t="shared" si="7"/>
        <v>76.444592976640479</v>
      </c>
      <c r="K81" s="94" t="str">
        <f t="shared" si="6"/>
        <v>A</v>
      </c>
    </row>
    <row r="82" spans="1:11" ht="24.75" x14ac:dyDescent="0.25">
      <c r="A82" s="94" t="s">
        <v>6659</v>
      </c>
      <c r="B82" s="95" t="s">
        <v>6660</v>
      </c>
      <c r="C82" s="94" t="s">
        <v>17</v>
      </c>
      <c r="D82" s="94" t="s">
        <v>3724</v>
      </c>
      <c r="E82" s="94" t="s">
        <v>25</v>
      </c>
      <c r="F82" s="96">
        <v>72265.059337822051</v>
      </c>
      <c r="G82" s="96">
        <v>1.31</v>
      </c>
      <c r="H82" s="96">
        <f t="shared" si="4"/>
        <v>94667.23</v>
      </c>
      <c r="I82" s="97">
        <f t="shared" si="5"/>
        <v>0.2812278809429829</v>
      </c>
      <c r="J82" s="97">
        <f t="shared" si="7"/>
        <v>76.725820857583457</v>
      </c>
      <c r="K82" s="94" t="str">
        <f t="shared" si="6"/>
        <v>A</v>
      </c>
    </row>
    <row r="83" spans="1:11" x14ac:dyDescent="0.25">
      <c r="A83" s="94" t="s">
        <v>7193</v>
      </c>
      <c r="B83" s="95" t="s">
        <v>7194</v>
      </c>
      <c r="C83" s="94" t="s">
        <v>17</v>
      </c>
      <c r="D83" s="94" t="s">
        <v>3737</v>
      </c>
      <c r="E83" s="94" t="s">
        <v>25</v>
      </c>
      <c r="F83" s="96">
        <v>2896.2525135532887</v>
      </c>
      <c r="G83" s="96">
        <v>32.61</v>
      </c>
      <c r="H83" s="96">
        <f t="shared" si="4"/>
        <v>94446.79</v>
      </c>
      <c r="I83" s="97">
        <f t="shared" si="5"/>
        <v>0.28057301997287665</v>
      </c>
      <c r="J83" s="97">
        <f t="shared" si="7"/>
        <v>77.006393877556334</v>
      </c>
      <c r="K83" s="94" t="str">
        <f t="shared" si="6"/>
        <v>A</v>
      </c>
    </row>
    <row r="84" spans="1:11" ht="33" x14ac:dyDescent="0.25">
      <c r="A84" s="94" t="s">
        <v>4837</v>
      </c>
      <c r="B84" s="95" t="s">
        <v>4838</v>
      </c>
      <c r="C84" s="94" t="s">
        <v>17</v>
      </c>
      <c r="D84" s="94" t="s">
        <v>3887</v>
      </c>
      <c r="E84" s="94" t="s">
        <v>61</v>
      </c>
      <c r="F84" s="96">
        <v>132</v>
      </c>
      <c r="G84" s="96">
        <v>714.35</v>
      </c>
      <c r="H84" s="96">
        <f t="shared" si="4"/>
        <v>94294.2</v>
      </c>
      <c r="I84" s="97">
        <f t="shared" si="5"/>
        <v>0.28011972095532761</v>
      </c>
      <c r="J84" s="97">
        <f t="shared" si="7"/>
        <v>77.286513598511661</v>
      </c>
      <c r="K84" s="94" t="str">
        <f t="shared" si="6"/>
        <v>A</v>
      </c>
    </row>
    <row r="85" spans="1:11" ht="16.5" x14ac:dyDescent="0.25">
      <c r="A85" s="94" t="s">
        <v>4939</v>
      </c>
      <c r="B85" s="95" t="s">
        <v>4940</v>
      </c>
      <c r="C85" s="94" t="s">
        <v>17</v>
      </c>
      <c r="D85" s="94" t="s">
        <v>3887</v>
      </c>
      <c r="E85" s="94" t="s">
        <v>178</v>
      </c>
      <c r="F85" s="96">
        <v>7293.07989</v>
      </c>
      <c r="G85" s="96">
        <v>12.74</v>
      </c>
      <c r="H85" s="96">
        <f t="shared" si="4"/>
        <v>92913.84</v>
      </c>
      <c r="I85" s="97">
        <f t="shared" si="5"/>
        <v>0.27601908636679623</v>
      </c>
      <c r="J85" s="97">
        <f t="shared" si="7"/>
        <v>77.562532684878462</v>
      </c>
      <c r="K85" s="94" t="str">
        <f t="shared" si="6"/>
        <v>A</v>
      </c>
    </row>
    <row r="86" spans="1:11" x14ac:dyDescent="0.25">
      <c r="A86" s="94" t="s">
        <v>6026</v>
      </c>
      <c r="B86" s="95" t="s">
        <v>6027</v>
      </c>
      <c r="C86" s="94" t="s">
        <v>17</v>
      </c>
      <c r="D86" s="94" t="s">
        <v>3887</v>
      </c>
      <c r="E86" s="94" t="s">
        <v>740</v>
      </c>
      <c r="F86" s="96">
        <v>1559.76</v>
      </c>
      <c r="G86" s="96">
        <v>58.06</v>
      </c>
      <c r="H86" s="96">
        <f t="shared" si="4"/>
        <v>90559.67</v>
      </c>
      <c r="I86" s="97">
        <f t="shared" si="5"/>
        <v>0.26902555502042069</v>
      </c>
      <c r="J86" s="97">
        <f t="shared" si="7"/>
        <v>77.831558239898882</v>
      </c>
      <c r="K86" s="94" t="str">
        <f t="shared" si="6"/>
        <v>A</v>
      </c>
    </row>
    <row r="87" spans="1:11" x14ac:dyDescent="0.25">
      <c r="A87" s="94" t="s">
        <v>5675</v>
      </c>
      <c r="B87" s="95" t="s">
        <v>5676</v>
      </c>
      <c r="C87" s="94" t="s">
        <v>188</v>
      </c>
      <c r="D87" s="94" t="s">
        <v>3887</v>
      </c>
      <c r="E87" s="94" t="s">
        <v>2039</v>
      </c>
      <c r="F87" s="96">
        <v>664.27</v>
      </c>
      <c r="G87" s="96">
        <v>135.15</v>
      </c>
      <c r="H87" s="96">
        <f t="shared" si="4"/>
        <v>89776.09</v>
      </c>
      <c r="I87" s="97">
        <f t="shared" si="5"/>
        <v>0.26669777440458031</v>
      </c>
      <c r="J87" s="97">
        <f t="shared" si="7"/>
        <v>78.098256014303459</v>
      </c>
      <c r="K87" s="94" t="str">
        <f t="shared" si="6"/>
        <v>A</v>
      </c>
    </row>
    <row r="88" spans="1:11" ht="16.5" x14ac:dyDescent="0.25">
      <c r="A88" s="94" t="s">
        <v>4547</v>
      </c>
      <c r="B88" s="95" t="s">
        <v>4548</v>
      </c>
      <c r="C88" s="94" t="s">
        <v>17</v>
      </c>
      <c r="D88" s="94" t="s">
        <v>3887</v>
      </c>
      <c r="E88" s="94" t="s">
        <v>178</v>
      </c>
      <c r="F88" s="96">
        <v>190.035</v>
      </c>
      <c r="G88" s="96">
        <v>463.99</v>
      </c>
      <c r="H88" s="96">
        <f t="shared" si="4"/>
        <v>88174.34</v>
      </c>
      <c r="I88" s="97">
        <f t="shared" si="5"/>
        <v>0.26193945668153695</v>
      </c>
      <c r="J88" s="97">
        <f t="shared" si="7"/>
        <v>78.360195470984991</v>
      </c>
      <c r="K88" s="94" t="str">
        <f t="shared" si="6"/>
        <v>A</v>
      </c>
    </row>
    <row r="89" spans="1:11" ht="16.5" x14ac:dyDescent="0.25">
      <c r="A89" s="94" t="s">
        <v>4317</v>
      </c>
      <c r="B89" s="95" t="s">
        <v>4318</v>
      </c>
      <c r="C89" s="94" t="s">
        <v>17</v>
      </c>
      <c r="D89" s="94" t="s">
        <v>3887</v>
      </c>
      <c r="E89" s="94" t="s">
        <v>178</v>
      </c>
      <c r="F89" s="96">
        <v>36731.808839719997</v>
      </c>
      <c r="G89" s="96">
        <v>2.39</v>
      </c>
      <c r="H89" s="96">
        <f t="shared" si="4"/>
        <v>87789.02</v>
      </c>
      <c r="I89" s="97">
        <f t="shared" si="5"/>
        <v>0.26079478679856954</v>
      </c>
      <c r="J89" s="97">
        <f t="shared" si="7"/>
        <v>78.620990257783561</v>
      </c>
      <c r="K89" s="94" t="str">
        <f t="shared" si="6"/>
        <v>A</v>
      </c>
    </row>
    <row r="90" spans="1:11" x14ac:dyDescent="0.25">
      <c r="A90" s="94" t="s">
        <v>4263</v>
      </c>
      <c r="B90" s="95" t="s">
        <v>4264</v>
      </c>
      <c r="C90" s="94" t="s">
        <v>17</v>
      </c>
      <c r="D90" s="94" t="s">
        <v>3887</v>
      </c>
      <c r="E90" s="94" t="s">
        <v>740</v>
      </c>
      <c r="F90" s="96">
        <v>3502.337322155885</v>
      </c>
      <c r="G90" s="96">
        <v>25</v>
      </c>
      <c r="H90" s="96">
        <f t="shared" si="4"/>
        <v>87558.43</v>
      </c>
      <c r="I90" s="97">
        <f t="shared" si="5"/>
        <v>0.26010977322981249</v>
      </c>
      <c r="J90" s="97">
        <f t="shared" si="7"/>
        <v>78.881100031013375</v>
      </c>
      <c r="K90" s="94" t="str">
        <f t="shared" si="6"/>
        <v>A</v>
      </c>
    </row>
    <row r="91" spans="1:11" ht="16.5" x14ac:dyDescent="0.25">
      <c r="A91" s="94" t="s">
        <v>4590</v>
      </c>
      <c r="B91" s="95" t="s">
        <v>4591</v>
      </c>
      <c r="C91" s="94" t="s">
        <v>17</v>
      </c>
      <c r="D91" s="94" t="s">
        <v>3887</v>
      </c>
      <c r="E91" s="94" t="s">
        <v>178</v>
      </c>
      <c r="F91" s="96">
        <v>1438.60088</v>
      </c>
      <c r="G91" s="96">
        <v>60.41</v>
      </c>
      <c r="H91" s="96">
        <f t="shared" si="4"/>
        <v>86905.88</v>
      </c>
      <c r="I91" s="97">
        <f t="shared" si="5"/>
        <v>0.25817124335300778</v>
      </c>
      <c r="J91" s="97">
        <f t="shared" si="7"/>
        <v>79.139271274366379</v>
      </c>
      <c r="K91" s="94" t="str">
        <f t="shared" si="6"/>
        <v>A</v>
      </c>
    </row>
    <row r="92" spans="1:11" x14ac:dyDescent="0.25">
      <c r="A92" s="94" t="s">
        <v>6806</v>
      </c>
      <c r="B92" s="95" t="s">
        <v>6807</v>
      </c>
      <c r="C92" s="94" t="s">
        <v>17</v>
      </c>
      <c r="D92" s="94" t="s">
        <v>3737</v>
      </c>
      <c r="E92" s="94" t="s">
        <v>25</v>
      </c>
      <c r="F92" s="96">
        <v>3600.24598730564</v>
      </c>
      <c r="G92" s="96">
        <v>24.05</v>
      </c>
      <c r="H92" s="96">
        <f t="shared" si="4"/>
        <v>86585.919999999998</v>
      </c>
      <c r="I92" s="97">
        <f t="shared" si="5"/>
        <v>0.25722073838115517</v>
      </c>
      <c r="J92" s="97">
        <f t="shared" si="7"/>
        <v>79.39649201274753</v>
      </c>
      <c r="K92" s="94" t="str">
        <f t="shared" si="6"/>
        <v>A</v>
      </c>
    </row>
    <row r="93" spans="1:11" x14ac:dyDescent="0.25">
      <c r="A93" s="94" t="s">
        <v>6719</v>
      </c>
      <c r="B93" s="95" t="s">
        <v>6720</v>
      </c>
      <c r="C93" s="94" t="s">
        <v>17</v>
      </c>
      <c r="D93" s="94" t="s">
        <v>3887</v>
      </c>
      <c r="E93" s="94" t="s">
        <v>740</v>
      </c>
      <c r="F93" s="96">
        <v>51532.558210545918</v>
      </c>
      <c r="G93" s="96">
        <v>1.66</v>
      </c>
      <c r="H93" s="96">
        <f t="shared" si="4"/>
        <v>85544.05</v>
      </c>
      <c r="I93" s="97">
        <f t="shared" si="5"/>
        <v>0.25412565582388519</v>
      </c>
      <c r="J93" s="97">
        <f t="shared" si="7"/>
        <v>79.650617668571414</v>
      </c>
      <c r="K93" s="94" t="str">
        <f t="shared" si="6"/>
        <v>A</v>
      </c>
    </row>
    <row r="94" spans="1:11" x14ac:dyDescent="0.25">
      <c r="A94" s="94" t="s">
        <v>6194</v>
      </c>
      <c r="B94" s="95" t="s">
        <v>6195</v>
      </c>
      <c r="C94" s="94" t="s">
        <v>17</v>
      </c>
      <c r="D94" s="94" t="s">
        <v>3887</v>
      </c>
      <c r="E94" s="94" t="s">
        <v>178</v>
      </c>
      <c r="F94" s="96">
        <v>5000.0275600000004</v>
      </c>
      <c r="G94" s="96">
        <v>17</v>
      </c>
      <c r="H94" s="96">
        <f t="shared" si="4"/>
        <v>85000.47</v>
      </c>
      <c r="I94" s="97">
        <f t="shared" si="5"/>
        <v>0.25251084305791549</v>
      </c>
      <c r="J94" s="97">
        <f t="shared" si="7"/>
        <v>79.903128511629333</v>
      </c>
      <c r="K94" s="94" t="str">
        <f t="shared" si="6"/>
        <v>A</v>
      </c>
    </row>
    <row r="95" spans="1:11" ht="24.75" x14ac:dyDescent="0.25">
      <c r="A95" s="94" t="s">
        <v>5610</v>
      </c>
      <c r="B95" s="95" t="s">
        <v>1797</v>
      </c>
      <c r="C95" s="94" t="s">
        <v>8107</v>
      </c>
      <c r="D95" s="94" t="s">
        <v>3887</v>
      </c>
      <c r="E95" s="94" t="s">
        <v>61</v>
      </c>
      <c r="F95" s="96">
        <v>419</v>
      </c>
      <c r="G95" s="96">
        <v>199.69</v>
      </c>
      <c r="H95" s="96">
        <f t="shared" si="4"/>
        <v>83670.11</v>
      </c>
      <c r="I95" s="97">
        <f t="shared" si="5"/>
        <v>0.24855874343810719</v>
      </c>
      <c r="J95" s="97">
        <f t="shared" si="7"/>
        <v>80.151687255067444</v>
      </c>
      <c r="K95" s="94" t="str">
        <f t="shared" si="6"/>
        <v>B</v>
      </c>
    </row>
    <row r="96" spans="1:11" ht="16.5" x14ac:dyDescent="0.25">
      <c r="A96" s="94" t="s">
        <v>4919</v>
      </c>
      <c r="B96" s="95" t="s">
        <v>4920</v>
      </c>
      <c r="C96" s="94" t="s">
        <v>17</v>
      </c>
      <c r="D96" s="94" t="s">
        <v>3887</v>
      </c>
      <c r="E96" s="94" t="s">
        <v>740</v>
      </c>
      <c r="F96" s="96">
        <v>10037.644340000001</v>
      </c>
      <c r="G96" s="96">
        <v>8.16</v>
      </c>
      <c r="H96" s="96">
        <f t="shared" si="4"/>
        <v>81907.179999999993</v>
      </c>
      <c r="I96" s="97">
        <f t="shared" si="5"/>
        <v>0.24332160838988812</v>
      </c>
      <c r="J96" s="97">
        <f t="shared" si="7"/>
        <v>80.395008863457335</v>
      </c>
      <c r="K96" s="94" t="str">
        <f t="shared" si="6"/>
        <v>B</v>
      </c>
    </row>
    <row r="97" spans="1:11" ht="24.75" x14ac:dyDescent="0.25">
      <c r="A97" s="94" t="s">
        <v>6329</v>
      </c>
      <c r="B97" s="95" t="s">
        <v>6330</v>
      </c>
      <c r="C97" s="94" t="s">
        <v>17</v>
      </c>
      <c r="D97" s="94" t="s">
        <v>3887</v>
      </c>
      <c r="E97" s="94" t="s">
        <v>178</v>
      </c>
      <c r="F97" s="96">
        <v>1003.99064136</v>
      </c>
      <c r="G97" s="96">
        <v>75.52</v>
      </c>
      <c r="H97" s="96">
        <f t="shared" si="4"/>
        <v>75821.37</v>
      </c>
      <c r="I97" s="97">
        <f t="shared" si="5"/>
        <v>0.22524249642979791</v>
      </c>
      <c r="J97" s="97">
        <f t="shared" si="7"/>
        <v>80.620251359887135</v>
      </c>
      <c r="K97" s="94" t="str">
        <f t="shared" si="6"/>
        <v>B</v>
      </c>
    </row>
    <row r="98" spans="1:11" ht="16.5" x14ac:dyDescent="0.25">
      <c r="A98" s="94" t="s">
        <v>6253</v>
      </c>
      <c r="B98" s="95" t="s">
        <v>6254</v>
      </c>
      <c r="C98" s="94" t="s">
        <v>8107</v>
      </c>
      <c r="D98" s="94" t="s">
        <v>3887</v>
      </c>
      <c r="E98" s="94" t="s">
        <v>61</v>
      </c>
      <c r="F98" s="96">
        <v>97</v>
      </c>
      <c r="G98" s="96">
        <v>780</v>
      </c>
      <c r="H98" s="96">
        <f t="shared" si="4"/>
        <v>75660</v>
      </c>
      <c r="I98" s="97">
        <f t="shared" si="5"/>
        <v>0.22476311467174107</v>
      </c>
      <c r="J98" s="97">
        <f t="shared" si="7"/>
        <v>80.84501447455888</v>
      </c>
      <c r="K98" s="94" t="str">
        <f t="shared" si="6"/>
        <v>B</v>
      </c>
    </row>
    <row r="99" spans="1:11" x14ac:dyDescent="0.25">
      <c r="A99" s="94" t="s">
        <v>3806</v>
      </c>
      <c r="B99" s="95" t="s">
        <v>3807</v>
      </c>
      <c r="C99" s="94" t="s">
        <v>17</v>
      </c>
      <c r="D99" s="94" t="s">
        <v>3737</v>
      </c>
      <c r="E99" s="94" t="s">
        <v>25</v>
      </c>
      <c r="F99" s="96">
        <v>4647.5361599999997</v>
      </c>
      <c r="G99" s="96">
        <v>15.84</v>
      </c>
      <c r="H99" s="96">
        <f t="shared" si="4"/>
        <v>73616.97</v>
      </c>
      <c r="I99" s="97">
        <f t="shared" si="5"/>
        <v>0.21869388672873541</v>
      </c>
      <c r="J99" s="97">
        <f t="shared" si="7"/>
        <v>81.06370836128761</v>
      </c>
      <c r="K99" s="94" t="str">
        <f t="shared" si="6"/>
        <v>B</v>
      </c>
    </row>
    <row r="100" spans="1:11" x14ac:dyDescent="0.25">
      <c r="A100" s="94" t="s">
        <v>7141</v>
      </c>
      <c r="B100" s="95" t="s">
        <v>7142</v>
      </c>
      <c r="C100" s="94" t="s">
        <v>17</v>
      </c>
      <c r="D100" s="94" t="s">
        <v>3737</v>
      </c>
      <c r="E100" s="94" t="s">
        <v>25</v>
      </c>
      <c r="F100" s="96">
        <v>3045.0067102010998</v>
      </c>
      <c r="G100" s="96">
        <v>24.05</v>
      </c>
      <c r="H100" s="96">
        <f t="shared" si="4"/>
        <v>73232.41</v>
      </c>
      <c r="I100" s="97">
        <f t="shared" si="5"/>
        <v>0.2175514745772926</v>
      </c>
      <c r="J100" s="97">
        <f t="shared" si="7"/>
        <v>81.281259835864901</v>
      </c>
      <c r="K100" s="94" t="str">
        <f t="shared" si="6"/>
        <v>B</v>
      </c>
    </row>
    <row r="101" spans="1:11" x14ac:dyDescent="0.25">
      <c r="A101" s="94" t="s">
        <v>7131</v>
      </c>
      <c r="B101" s="95" t="s">
        <v>7132</v>
      </c>
      <c r="C101" s="94" t="s">
        <v>17</v>
      </c>
      <c r="D101" s="94" t="s">
        <v>3737</v>
      </c>
      <c r="E101" s="94" t="s">
        <v>25</v>
      </c>
      <c r="F101" s="96">
        <v>3035.2720049634377</v>
      </c>
      <c r="G101" s="96">
        <v>24.05</v>
      </c>
      <c r="H101" s="96">
        <f t="shared" si="4"/>
        <v>72998.289999999994</v>
      </c>
      <c r="I101" s="97">
        <f t="shared" si="5"/>
        <v>0.21685597443974369</v>
      </c>
      <c r="J101" s="97">
        <f t="shared" si="7"/>
        <v>81.49811581030464</v>
      </c>
      <c r="K101" s="94" t="str">
        <f t="shared" si="6"/>
        <v>B</v>
      </c>
    </row>
    <row r="102" spans="1:11" x14ac:dyDescent="0.25">
      <c r="A102" s="94" t="s">
        <v>7096</v>
      </c>
      <c r="B102" s="95" t="s">
        <v>7097</v>
      </c>
      <c r="C102" s="94" t="s">
        <v>17</v>
      </c>
      <c r="D102" s="94" t="s">
        <v>3887</v>
      </c>
      <c r="E102" s="94" t="s">
        <v>740</v>
      </c>
      <c r="F102" s="96">
        <v>10035.102000000001</v>
      </c>
      <c r="G102" s="96">
        <v>7.27</v>
      </c>
      <c r="H102" s="96">
        <f t="shared" si="4"/>
        <v>72955.19</v>
      </c>
      <c r="I102" s="97">
        <f t="shared" si="5"/>
        <v>0.21672793729670448</v>
      </c>
      <c r="J102" s="97">
        <f t="shared" si="7"/>
        <v>81.71484374760135</v>
      </c>
      <c r="K102" s="94" t="str">
        <f t="shared" si="6"/>
        <v>B</v>
      </c>
    </row>
    <row r="103" spans="1:11" x14ac:dyDescent="0.25">
      <c r="A103" s="94" t="s">
        <v>5348</v>
      </c>
      <c r="B103" s="95" t="s">
        <v>5349</v>
      </c>
      <c r="C103" s="94" t="s">
        <v>17</v>
      </c>
      <c r="D103" s="94" t="s">
        <v>3825</v>
      </c>
      <c r="E103" s="94" t="s">
        <v>8119</v>
      </c>
      <c r="F103" s="96">
        <v>7017.7402000000002</v>
      </c>
      <c r="G103" s="96">
        <v>10.36</v>
      </c>
      <c r="H103" s="96">
        <f t="shared" si="4"/>
        <v>72703.789999999994</v>
      </c>
      <c r="I103" s="97">
        <f t="shared" si="5"/>
        <v>0.21598110347396485</v>
      </c>
      <c r="J103" s="97">
        <f t="shared" si="7"/>
        <v>81.930824851075315</v>
      </c>
      <c r="K103" s="94" t="str">
        <f t="shared" si="6"/>
        <v>B</v>
      </c>
    </row>
    <row r="104" spans="1:11" x14ac:dyDescent="0.25">
      <c r="A104" s="94" t="s">
        <v>4530</v>
      </c>
      <c r="B104" s="95" t="s">
        <v>4531</v>
      </c>
      <c r="C104" s="94" t="s">
        <v>17</v>
      </c>
      <c r="D104" s="94" t="s">
        <v>3887</v>
      </c>
      <c r="E104" s="94" t="s">
        <v>178</v>
      </c>
      <c r="F104" s="96">
        <v>1372.1659139999999</v>
      </c>
      <c r="G104" s="96">
        <v>52.39</v>
      </c>
      <c r="H104" s="96">
        <f t="shared" si="4"/>
        <v>71887.77</v>
      </c>
      <c r="I104" s="97">
        <f t="shared" si="5"/>
        <v>0.21355695337041697</v>
      </c>
      <c r="J104" s="97">
        <f t="shared" si="7"/>
        <v>82.144381804445729</v>
      </c>
      <c r="K104" s="94" t="str">
        <f t="shared" si="6"/>
        <v>B</v>
      </c>
    </row>
    <row r="105" spans="1:11" x14ac:dyDescent="0.25">
      <c r="A105" s="94" t="s">
        <v>6176</v>
      </c>
      <c r="B105" s="95" t="s">
        <v>6177</v>
      </c>
      <c r="C105" s="94" t="s">
        <v>17</v>
      </c>
      <c r="D105" s="94" t="s">
        <v>3887</v>
      </c>
      <c r="E105" s="94" t="s">
        <v>72</v>
      </c>
      <c r="F105" s="96">
        <v>1698.42344</v>
      </c>
      <c r="G105" s="96">
        <v>41.83</v>
      </c>
      <c r="H105" s="96">
        <f t="shared" si="4"/>
        <v>71045.05</v>
      </c>
      <c r="I105" s="97">
        <f t="shared" si="5"/>
        <v>0.21105348559357098</v>
      </c>
      <c r="J105" s="97">
        <f t="shared" si="7"/>
        <v>82.355435290039296</v>
      </c>
      <c r="K105" s="94" t="str">
        <f t="shared" si="6"/>
        <v>B</v>
      </c>
    </row>
    <row r="106" spans="1:11" ht="24.75" x14ac:dyDescent="0.25">
      <c r="A106" s="94" t="s">
        <v>3730</v>
      </c>
      <c r="B106" s="95" t="s">
        <v>3731</v>
      </c>
      <c r="C106" s="94" t="s">
        <v>17</v>
      </c>
      <c r="D106" s="94" t="s">
        <v>3724</v>
      </c>
      <c r="E106" s="94" t="s">
        <v>18</v>
      </c>
      <c r="F106" s="96">
        <v>259</v>
      </c>
      <c r="G106" s="96">
        <v>270.51</v>
      </c>
      <c r="H106" s="96">
        <f t="shared" si="4"/>
        <v>70062.09</v>
      </c>
      <c r="I106" s="97">
        <f t="shared" si="5"/>
        <v>0.20813340693645049</v>
      </c>
      <c r="J106" s="97">
        <f t="shared" si="7"/>
        <v>82.56356869697575</v>
      </c>
      <c r="K106" s="94" t="str">
        <f t="shared" si="6"/>
        <v>B</v>
      </c>
    </row>
    <row r="107" spans="1:11" x14ac:dyDescent="0.25">
      <c r="A107" s="94" t="s">
        <v>4539</v>
      </c>
      <c r="B107" s="95" t="s">
        <v>4540</v>
      </c>
      <c r="C107" s="94" t="s">
        <v>17</v>
      </c>
      <c r="D107" s="94" t="s">
        <v>3887</v>
      </c>
      <c r="E107" s="94" t="s">
        <v>178</v>
      </c>
      <c r="F107" s="96">
        <v>244.37700000000001</v>
      </c>
      <c r="G107" s="96">
        <v>284.79000000000002</v>
      </c>
      <c r="H107" s="96">
        <f t="shared" si="4"/>
        <v>69596.13</v>
      </c>
      <c r="I107" s="97">
        <f t="shared" si="5"/>
        <v>0.2067491798559265</v>
      </c>
      <c r="J107" s="97">
        <f t="shared" si="7"/>
        <v>82.770317876831683</v>
      </c>
      <c r="K107" s="94" t="str">
        <f t="shared" si="6"/>
        <v>B</v>
      </c>
    </row>
    <row r="108" spans="1:11" x14ac:dyDescent="0.25">
      <c r="A108" s="94" t="s">
        <v>4574</v>
      </c>
      <c r="B108" s="95" t="s">
        <v>4575</v>
      </c>
      <c r="C108" s="94" t="s">
        <v>17</v>
      </c>
      <c r="D108" s="94" t="s">
        <v>3887</v>
      </c>
      <c r="E108" s="94" t="s">
        <v>740</v>
      </c>
      <c r="F108" s="96">
        <v>23829.835922999999</v>
      </c>
      <c r="G108" s="96">
        <v>2.88</v>
      </c>
      <c r="H108" s="96">
        <f t="shared" si="4"/>
        <v>68629.929999999993</v>
      </c>
      <c r="I108" s="97">
        <f t="shared" si="5"/>
        <v>0.20387889012032198</v>
      </c>
      <c r="J108" s="97">
        <f t="shared" si="7"/>
        <v>82.974196766952005</v>
      </c>
      <c r="K108" s="94" t="str">
        <f t="shared" si="6"/>
        <v>B</v>
      </c>
    </row>
    <row r="109" spans="1:11" ht="16.5" x14ac:dyDescent="0.25">
      <c r="A109" s="94" t="s">
        <v>5437</v>
      </c>
      <c r="B109" s="95" t="s">
        <v>5438</v>
      </c>
      <c r="C109" s="94" t="s">
        <v>8107</v>
      </c>
      <c r="D109" s="94" t="s">
        <v>3887</v>
      </c>
      <c r="E109" s="94" t="s">
        <v>72</v>
      </c>
      <c r="F109" s="96">
        <v>2889.77</v>
      </c>
      <c r="G109" s="96">
        <v>23.66</v>
      </c>
      <c r="H109" s="96">
        <f t="shared" si="4"/>
        <v>68371.960000000006</v>
      </c>
      <c r="I109" s="97">
        <f t="shared" si="5"/>
        <v>0.20311253880269226</v>
      </c>
      <c r="J109" s="97">
        <f t="shared" si="7"/>
        <v>83.177309305754704</v>
      </c>
      <c r="K109" s="94" t="str">
        <f t="shared" si="6"/>
        <v>B</v>
      </c>
    </row>
    <row r="110" spans="1:11" ht="24.75" x14ac:dyDescent="0.25">
      <c r="A110" s="94" t="s">
        <v>6668</v>
      </c>
      <c r="B110" s="95" t="s">
        <v>6669</v>
      </c>
      <c r="C110" s="94" t="s">
        <v>17</v>
      </c>
      <c r="D110" s="94" t="s">
        <v>3724</v>
      </c>
      <c r="E110" s="94" t="s">
        <v>25</v>
      </c>
      <c r="F110" s="96">
        <v>45886.215468263166</v>
      </c>
      <c r="G110" s="96">
        <v>1.43</v>
      </c>
      <c r="H110" s="96">
        <f t="shared" si="4"/>
        <v>65617.289999999994</v>
      </c>
      <c r="I110" s="97">
        <f t="shared" si="5"/>
        <v>0.19492924235684495</v>
      </c>
      <c r="J110" s="97">
        <f t="shared" si="7"/>
        <v>83.372238548111554</v>
      </c>
      <c r="K110" s="94" t="str">
        <f t="shared" si="6"/>
        <v>B</v>
      </c>
    </row>
    <row r="111" spans="1:11" x14ac:dyDescent="0.25">
      <c r="A111" s="94" t="s">
        <v>5397</v>
      </c>
      <c r="B111" s="95" t="s">
        <v>5398</v>
      </c>
      <c r="C111" s="94" t="s">
        <v>17</v>
      </c>
      <c r="D111" s="94" t="s">
        <v>3887</v>
      </c>
      <c r="E111" s="94" t="s">
        <v>61</v>
      </c>
      <c r="F111" s="96">
        <v>20824.592000000001</v>
      </c>
      <c r="G111" s="96">
        <v>3.12</v>
      </c>
      <c r="H111" s="96">
        <f t="shared" si="4"/>
        <v>64972.73</v>
      </c>
      <c r="I111" s="97">
        <f t="shared" si="5"/>
        <v>0.19301444836804221</v>
      </c>
      <c r="J111" s="97">
        <f t="shared" si="7"/>
        <v>83.5652529964796</v>
      </c>
      <c r="K111" s="94" t="str">
        <f t="shared" si="6"/>
        <v>B</v>
      </c>
    </row>
    <row r="112" spans="1:11" ht="16.5" x14ac:dyDescent="0.25">
      <c r="A112" s="94" t="s">
        <v>6331</v>
      </c>
      <c r="B112" s="95" t="s">
        <v>6332</v>
      </c>
      <c r="C112" s="94" t="s">
        <v>17</v>
      </c>
      <c r="D112" s="94" t="s">
        <v>3887</v>
      </c>
      <c r="E112" s="94" t="s">
        <v>178</v>
      </c>
      <c r="F112" s="96">
        <v>1003.99064136</v>
      </c>
      <c r="G112" s="96">
        <v>64.69</v>
      </c>
      <c r="H112" s="96">
        <f t="shared" si="4"/>
        <v>64948.15</v>
      </c>
      <c r="I112" s="97">
        <f t="shared" si="5"/>
        <v>0.19294142857741792</v>
      </c>
      <c r="J112" s="97">
        <f t="shared" si="7"/>
        <v>83.758194425057013</v>
      </c>
      <c r="K112" s="94" t="str">
        <f t="shared" si="6"/>
        <v>B</v>
      </c>
    </row>
    <row r="113" spans="1:11" x14ac:dyDescent="0.25">
      <c r="A113" s="94" t="s">
        <v>3925</v>
      </c>
      <c r="B113" s="95" t="s">
        <v>3926</v>
      </c>
      <c r="C113" s="94" t="s">
        <v>17</v>
      </c>
      <c r="D113" s="94" t="s">
        <v>3887</v>
      </c>
      <c r="E113" s="94" t="s">
        <v>178</v>
      </c>
      <c r="F113" s="96">
        <v>6433.0616698599997</v>
      </c>
      <c r="G113" s="96">
        <v>9.6199999999999992</v>
      </c>
      <c r="H113" s="96">
        <f t="shared" si="4"/>
        <v>61886.05</v>
      </c>
      <c r="I113" s="97">
        <f t="shared" si="5"/>
        <v>0.18384485002288004</v>
      </c>
      <c r="J113" s="97">
        <f t="shared" si="7"/>
        <v>83.942039275079892</v>
      </c>
      <c r="K113" s="94" t="str">
        <f t="shared" si="6"/>
        <v>B</v>
      </c>
    </row>
    <row r="114" spans="1:11" ht="16.5" x14ac:dyDescent="0.25">
      <c r="A114" s="94" t="s">
        <v>5221</v>
      </c>
      <c r="B114" s="95" t="s">
        <v>5222</v>
      </c>
      <c r="C114" s="94" t="s">
        <v>17</v>
      </c>
      <c r="D114" s="94" t="s">
        <v>3887</v>
      </c>
      <c r="E114" s="94" t="s">
        <v>72</v>
      </c>
      <c r="F114" s="96">
        <v>848.64202499999999</v>
      </c>
      <c r="G114" s="96">
        <v>71.62</v>
      </c>
      <c r="H114" s="96">
        <f t="shared" si="4"/>
        <v>60779.74</v>
      </c>
      <c r="I114" s="97">
        <f t="shared" si="5"/>
        <v>0.18055833559791976</v>
      </c>
      <c r="J114" s="97">
        <f t="shared" si="7"/>
        <v>84.122597610677815</v>
      </c>
      <c r="K114" s="94" t="str">
        <f t="shared" si="6"/>
        <v>B</v>
      </c>
    </row>
    <row r="115" spans="1:11" ht="16.5" x14ac:dyDescent="0.25">
      <c r="A115" s="94" t="s">
        <v>4883</v>
      </c>
      <c r="B115" s="95" t="s">
        <v>4884</v>
      </c>
      <c r="C115" s="94" t="s">
        <v>17</v>
      </c>
      <c r="D115" s="94" t="s">
        <v>3887</v>
      </c>
      <c r="E115" s="94" t="s">
        <v>178</v>
      </c>
      <c r="F115" s="96">
        <v>803.43119999999999</v>
      </c>
      <c r="G115" s="96">
        <v>75.569999999999993</v>
      </c>
      <c r="H115" s="96">
        <f t="shared" si="4"/>
        <v>60715.3</v>
      </c>
      <c r="I115" s="97">
        <f t="shared" si="5"/>
        <v>0.18036690373022946</v>
      </c>
      <c r="J115" s="97">
        <f t="shared" si="7"/>
        <v>84.302964514408046</v>
      </c>
      <c r="K115" s="94" t="str">
        <f t="shared" si="6"/>
        <v>B</v>
      </c>
    </row>
    <row r="116" spans="1:11" ht="16.5" x14ac:dyDescent="0.25">
      <c r="A116" s="94" t="s">
        <v>6260</v>
      </c>
      <c r="B116" s="95" t="s">
        <v>6261</v>
      </c>
      <c r="C116" s="94" t="s">
        <v>8107</v>
      </c>
      <c r="D116" s="94" t="s">
        <v>3887</v>
      </c>
      <c r="E116" s="94" t="s">
        <v>61</v>
      </c>
      <c r="F116" s="96">
        <v>2</v>
      </c>
      <c r="G116" s="96">
        <v>29500</v>
      </c>
      <c r="H116" s="96">
        <f t="shared" si="4"/>
        <v>59000</v>
      </c>
      <c r="I116" s="97">
        <f t="shared" si="5"/>
        <v>0.175271263093216</v>
      </c>
      <c r="J116" s="97">
        <f t="shared" si="7"/>
        <v>84.478235777501268</v>
      </c>
      <c r="K116" s="94" t="str">
        <f t="shared" si="6"/>
        <v>B</v>
      </c>
    </row>
    <row r="117" spans="1:11" ht="16.5" x14ac:dyDescent="0.25">
      <c r="A117" s="94" t="s">
        <v>4861</v>
      </c>
      <c r="B117" s="95" t="s">
        <v>4862</v>
      </c>
      <c r="C117" s="94" t="s">
        <v>17</v>
      </c>
      <c r="D117" s="94" t="s">
        <v>3887</v>
      </c>
      <c r="E117" s="94" t="s">
        <v>61</v>
      </c>
      <c r="F117" s="96">
        <v>97.304083890000001</v>
      </c>
      <c r="G117" s="96">
        <v>590.77</v>
      </c>
      <c r="H117" s="96">
        <f t="shared" si="4"/>
        <v>57484.33</v>
      </c>
      <c r="I117" s="97">
        <f t="shared" si="5"/>
        <v>0.17076866317232628</v>
      </c>
      <c r="J117" s="97">
        <f t="shared" si="7"/>
        <v>84.649004440673593</v>
      </c>
      <c r="K117" s="94" t="str">
        <f t="shared" si="6"/>
        <v>B</v>
      </c>
    </row>
    <row r="118" spans="1:11" ht="24.75" x14ac:dyDescent="0.25">
      <c r="A118" s="94" t="s">
        <v>6661</v>
      </c>
      <c r="B118" s="95" t="s">
        <v>6662</v>
      </c>
      <c r="C118" s="94" t="s">
        <v>17</v>
      </c>
      <c r="D118" s="94" t="s">
        <v>3724</v>
      </c>
      <c r="E118" s="94" t="s">
        <v>25</v>
      </c>
      <c r="F118" s="96">
        <v>72265.059337822051</v>
      </c>
      <c r="G118" s="96">
        <v>0.78</v>
      </c>
      <c r="H118" s="96">
        <f t="shared" si="4"/>
        <v>56366.75</v>
      </c>
      <c r="I118" s="97">
        <f t="shared" si="5"/>
        <v>0.16744866896541583</v>
      </c>
      <c r="J118" s="97">
        <f t="shared" si="7"/>
        <v>84.816453109639014</v>
      </c>
      <c r="K118" s="94" t="str">
        <f t="shared" si="6"/>
        <v>B</v>
      </c>
    </row>
    <row r="119" spans="1:11" x14ac:dyDescent="0.25">
      <c r="A119" s="94" t="s">
        <v>4666</v>
      </c>
      <c r="B119" s="95" t="s">
        <v>4667</v>
      </c>
      <c r="C119" s="94" t="s">
        <v>17</v>
      </c>
      <c r="D119" s="94" t="s">
        <v>3887</v>
      </c>
      <c r="E119" s="94" t="s">
        <v>178</v>
      </c>
      <c r="F119" s="96">
        <v>2133.0722999999998</v>
      </c>
      <c r="G119" s="96">
        <v>25.54</v>
      </c>
      <c r="H119" s="96">
        <f t="shared" si="4"/>
        <v>54478.67</v>
      </c>
      <c r="I119" s="97">
        <f t="shared" si="5"/>
        <v>0.16183975089048294</v>
      </c>
      <c r="J119" s="97">
        <f t="shared" si="7"/>
        <v>84.978292860529493</v>
      </c>
      <c r="K119" s="94" t="str">
        <f t="shared" si="6"/>
        <v>B</v>
      </c>
    </row>
    <row r="120" spans="1:11" x14ac:dyDescent="0.25">
      <c r="A120" s="94" t="s">
        <v>6898</v>
      </c>
      <c r="B120" s="95" t="s">
        <v>6899</v>
      </c>
      <c r="C120" s="94" t="s">
        <v>17</v>
      </c>
      <c r="D120" s="94" t="s">
        <v>3737</v>
      </c>
      <c r="E120" s="94" t="s">
        <v>25</v>
      </c>
      <c r="F120" s="96">
        <v>2255.9299714285198</v>
      </c>
      <c r="G120" s="96">
        <v>24.1</v>
      </c>
      <c r="H120" s="96">
        <f t="shared" si="4"/>
        <v>54367.91</v>
      </c>
      <c r="I120" s="97">
        <f t="shared" si="5"/>
        <v>0.16151071622776764</v>
      </c>
      <c r="J120" s="97">
        <f t="shared" si="7"/>
        <v>85.139803576757259</v>
      </c>
      <c r="K120" s="94" t="str">
        <f t="shared" si="6"/>
        <v>B</v>
      </c>
    </row>
    <row r="121" spans="1:11" ht="16.5" x14ac:dyDescent="0.25">
      <c r="A121" s="94" t="s">
        <v>2823</v>
      </c>
      <c r="B121" s="95" t="s">
        <v>6238</v>
      </c>
      <c r="C121" s="94" t="s">
        <v>8107</v>
      </c>
      <c r="D121" s="94" t="s">
        <v>3887</v>
      </c>
      <c r="E121" s="94" t="s">
        <v>61</v>
      </c>
      <c r="F121" s="96">
        <v>4</v>
      </c>
      <c r="G121" s="96">
        <v>13400.92</v>
      </c>
      <c r="H121" s="96">
        <f t="shared" si="4"/>
        <v>53603.68</v>
      </c>
      <c r="I121" s="97">
        <f t="shared" si="5"/>
        <v>0.15924041864482308</v>
      </c>
      <c r="J121" s="97">
        <f t="shared" si="7"/>
        <v>85.299043995402087</v>
      </c>
      <c r="K121" s="94" t="str">
        <f t="shared" si="6"/>
        <v>B</v>
      </c>
    </row>
    <row r="122" spans="1:11" ht="16.5" x14ac:dyDescent="0.25">
      <c r="A122" s="94" t="s">
        <v>6202</v>
      </c>
      <c r="B122" s="95" t="s">
        <v>6203</v>
      </c>
      <c r="C122" s="94" t="s">
        <v>17</v>
      </c>
      <c r="D122" s="94" t="s">
        <v>3887</v>
      </c>
      <c r="E122" s="94" t="s">
        <v>178</v>
      </c>
      <c r="F122" s="96">
        <v>1883.4375</v>
      </c>
      <c r="G122" s="96">
        <v>27.94</v>
      </c>
      <c r="H122" s="96">
        <f t="shared" si="4"/>
        <v>52623.24</v>
      </c>
      <c r="I122" s="97">
        <f t="shared" si="5"/>
        <v>0.15632782615012625</v>
      </c>
      <c r="J122" s="97">
        <f t="shared" si="7"/>
        <v>85.45537182155222</v>
      </c>
      <c r="K122" s="94" t="str">
        <f t="shared" si="6"/>
        <v>B</v>
      </c>
    </row>
    <row r="123" spans="1:11" ht="16.5" x14ac:dyDescent="0.25">
      <c r="A123" s="94" t="s">
        <v>4322</v>
      </c>
      <c r="B123" s="95" t="s">
        <v>4323</v>
      </c>
      <c r="C123" s="94" t="s">
        <v>17</v>
      </c>
      <c r="D123" s="94" t="s">
        <v>3887</v>
      </c>
      <c r="E123" s="94" t="s">
        <v>178</v>
      </c>
      <c r="F123" s="96">
        <v>11999.854455999999</v>
      </c>
      <c r="G123" s="96">
        <v>4.3499999999999996</v>
      </c>
      <c r="H123" s="96">
        <f t="shared" si="4"/>
        <v>52199.37</v>
      </c>
      <c r="I123" s="97">
        <f t="shared" si="5"/>
        <v>0.15506863580627334</v>
      </c>
      <c r="J123" s="97">
        <f t="shared" si="7"/>
        <v>85.610440457358493</v>
      </c>
      <c r="K123" s="94" t="str">
        <f t="shared" si="6"/>
        <v>B</v>
      </c>
    </row>
    <row r="124" spans="1:11" ht="24.75" x14ac:dyDescent="0.25">
      <c r="A124" s="94" t="s">
        <v>3802</v>
      </c>
      <c r="B124" s="95" t="s">
        <v>3803</v>
      </c>
      <c r="C124" s="94" t="s">
        <v>17</v>
      </c>
      <c r="D124" s="94" t="s">
        <v>3724</v>
      </c>
      <c r="E124" s="94" t="s">
        <v>25</v>
      </c>
      <c r="F124" s="96">
        <v>81773.364333657271</v>
      </c>
      <c r="G124" s="96">
        <v>0.61</v>
      </c>
      <c r="H124" s="96">
        <f t="shared" si="4"/>
        <v>49881.75</v>
      </c>
      <c r="I124" s="97">
        <f t="shared" si="5"/>
        <v>0.14818368352203437</v>
      </c>
      <c r="J124" s="97">
        <f t="shared" si="7"/>
        <v>85.758624140880528</v>
      </c>
      <c r="K124" s="94" t="str">
        <f t="shared" si="6"/>
        <v>B</v>
      </c>
    </row>
    <row r="125" spans="1:11" ht="16.5" x14ac:dyDescent="0.25">
      <c r="A125" s="94" t="s">
        <v>4969</v>
      </c>
      <c r="B125" s="95" t="s">
        <v>4970</v>
      </c>
      <c r="C125" s="94" t="s">
        <v>17</v>
      </c>
      <c r="D125" s="94" t="s">
        <v>3887</v>
      </c>
      <c r="E125" s="94" t="s">
        <v>61</v>
      </c>
      <c r="F125" s="96">
        <v>12839</v>
      </c>
      <c r="G125" s="96">
        <v>3.76</v>
      </c>
      <c r="H125" s="96">
        <f t="shared" si="4"/>
        <v>48274.64</v>
      </c>
      <c r="I125" s="97">
        <f t="shared" si="5"/>
        <v>0.14340944285034388</v>
      </c>
      <c r="J125" s="97">
        <f t="shared" si="7"/>
        <v>85.902033583730869</v>
      </c>
      <c r="K125" s="94" t="str">
        <f t="shared" si="6"/>
        <v>B</v>
      </c>
    </row>
    <row r="126" spans="1:11" x14ac:dyDescent="0.25">
      <c r="A126" s="94" t="s">
        <v>7214</v>
      </c>
      <c r="B126" s="95" t="s">
        <v>7215</v>
      </c>
      <c r="C126" s="94" t="s">
        <v>17</v>
      </c>
      <c r="D126" s="94" t="s">
        <v>3737</v>
      </c>
      <c r="E126" s="94" t="s">
        <v>25</v>
      </c>
      <c r="F126" s="96">
        <v>2007.066259683</v>
      </c>
      <c r="G126" s="96">
        <v>24.05</v>
      </c>
      <c r="H126" s="96">
        <f t="shared" si="4"/>
        <v>48269.94</v>
      </c>
      <c r="I126" s="97">
        <f t="shared" si="5"/>
        <v>0.14339548056328394</v>
      </c>
      <c r="J126" s="97">
        <f t="shared" si="7"/>
        <v>86.045429064294154</v>
      </c>
      <c r="K126" s="94" t="str">
        <f t="shared" si="6"/>
        <v>B</v>
      </c>
    </row>
    <row r="127" spans="1:11" ht="16.5" x14ac:dyDescent="0.25">
      <c r="A127" s="94" t="s">
        <v>6249</v>
      </c>
      <c r="B127" s="95" t="s">
        <v>6250</v>
      </c>
      <c r="C127" s="94" t="s">
        <v>8107</v>
      </c>
      <c r="D127" s="94" t="s">
        <v>3887</v>
      </c>
      <c r="E127" s="94" t="s">
        <v>61</v>
      </c>
      <c r="F127" s="96">
        <v>71</v>
      </c>
      <c r="G127" s="96">
        <v>658.9</v>
      </c>
      <c r="H127" s="96">
        <f t="shared" si="4"/>
        <v>46781.9</v>
      </c>
      <c r="I127" s="97">
        <f t="shared" si="5"/>
        <v>0.13897496106611054</v>
      </c>
      <c r="J127" s="97">
        <f t="shared" si="7"/>
        <v>86.184404025360266</v>
      </c>
      <c r="K127" s="94" t="str">
        <f t="shared" si="6"/>
        <v>B</v>
      </c>
    </row>
    <row r="128" spans="1:11" ht="16.5" x14ac:dyDescent="0.25">
      <c r="A128" s="94" t="s">
        <v>5299</v>
      </c>
      <c r="B128" s="95" t="s">
        <v>5300</v>
      </c>
      <c r="C128" s="94" t="s">
        <v>17</v>
      </c>
      <c r="D128" s="94" t="s">
        <v>3887</v>
      </c>
      <c r="E128" s="94" t="s">
        <v>740</v>
      </c>
      <c r="F128" s="96">
        <v>101437.6</v>
      </c>
      <c r="G128" s="96">
        <v>0.45</v>
      </c>
      <c r="H128" s="96">
        <f t="shared" si="4"/>
        <v>45646.92</v>
      </c>
      <c r="I128" s="97">
        <f t="shared" si="5"/>
        <v>0.13560327669008448</v>
      </c>
      <c r="J128" s="97">
        <f t="shared" si="7"/>
        <v>86.320007302050357</v>
      </c>
      <c r="K128" s="94" t="str">
        <f t="shared" si="6"/>
        <v>B</v>
      </c>
    </row>
    <row r="129" spans="1:11" x14ac:dyDescent="0.25">
      <c r="A129" s="94" t="s">
        <v>6317</v>
      </c>
      <c r="B129" s="95" t="s">
        <v>6318</v>
      </c>
      <c r="C129" s="94" t="s">
        <v>17</v>
      </c>
      <c r="D129" s="94" t="s">
        <v>3887</v>
      </c>
      <c r="E129" s="94" t="s">
        <v>72</v>
      </c>
      <c r="F129" s="96">
        <v>3984.8650299999999</v>
      </c>
      <c r="G129" s="96">
        <v>10.97</v>
      </c>
      <c r="H129" s="96">
        <f t="shared" si="4"/>
        <v>43713.97</v>
      </c>
      <c r="I129" s="97">
        <f t="shared" si="5"/>
        <v>0.12986106333421954</v>
      </c>
      <c r="J129" s="97">
        <f t="shared" si="7"/>
        <v>86.449868365384575</v>
      </c>
      <c r="K129" s="94" t="str">
        <f t="shared" si="6"/>
        <v>B</v>
      </c>
    </row>
    <row r="130" spans="1:11" x14ac:dyDescent="0.25">
      <c r="A130" s="94" t="s">
        <v>7166</v>
      </c>
      <c r="B130" s="95" t="s">
        <v>7167</v>
      </c>
      <c r="C130" s="94" t="s">
        <v>17</v>
      </c>
      <c r="D130" s="94" t="s">
        <v>3737</v>
      </c>
      <c r="E130" s="94" t="s">
        <v>25</v>
      </c>
      <c r="F130" s="96">
        <v>1504.15239129252</v>
      </c>
      <c r="G130" s="96">
        <v>28.19</v>
      </c>
      <c r="H130" s="96">
        <f t="shared" si="4"/>
        <v>42402.06</v>
      </c>
      <c r="I130" s="97">
        <f t="shared" si="5"/>
        <v>0.12596377311787002</v>
      </c>
      <c r="J130" s="97">
        <f t="shared" si="7"/>
        <v>86.575832138502449</v>
      </c>
      <c r="K130" s="94" t="str">
        <f t="shared" si="6"/>
        <v>B</v>
      </c>
    </row>
    <row r="131" spans="1:11" ht="16.5" x14ac:dyDescent="0.25">
      <c r="A131" s="94" t="s">
        <v>5421</v>
      </c>
      <c r="B131" s="95" t="s">
        <v>5422</v>
      </c>
      <c r="C131" s="94" t="s">
        <v>17</v>
      </c>
      <c r="D131" s="94" t="s">
        <v>3887</v>
      </c>
      <c r="E131" s="94" t="s">
        <v>178</v>
      </c>
      <c r="F131" s="96">
        <v>4287.245543</v>
      </c>
      <c r="G131" s="96">
        <v>9.77</v>
      </c>
      <c r="H131" s="96">
        <f t="shared" si="4"/>
        <v>41886.39</v>
      </c>
      <c r="I131" s="97">
        <f t="shared" si="5"/>
        <v>0.12443187257144156</v>
      </c>
      <c r="J131" s="97">
        <f t="shared" si="7"/>
        <v>86.700264011073884</v>
      </c>
      <c r="K131" s="94" t="str">
        <f t="shared" si="6"/>
        <v>B</v>
      </c>
    </row>
    <row r="132" spans="1:11" ht="24.75" x14ac:dyDescent="0.25">
      <c r="A132" s="94" t="s">
        <v>6443</v>
      </c>
      <c r="B132" s="95" t="s">
        <v>6444</v>
      </c>
      <c r="C132" s="94" t="s">
        <v>17</v>
      </c>
      <c r="D132" s="94" t="s">
        <v>3887</v>
      </c>
      <c r="E132" s="94" t="s">
        <v>178</v>
      </c>
      <c r="F132" s="96">
        <v>429.34500000000003</v>
      </c>
      <c r="G132" s="96">
        <v>97.21</v>
      </c>
      <c r="H132" s="96">
        <f t="shared" ref="H132:H195" si="8">ROUND(F132*G132,2)</f>
        <v>41736.629999999997</v>
      </c>
      <c r="I132" s="97">
        <f t="shared" ref="I132:I195" si="9">H132 / VALOR_TOTAL * 100</f>
        <v>0.12398698063312223</v>
      </c>
      <c r="J132" s="97">
        <f t="shared" si="7"/>
        <v>86.824250991707004</v>
      </c>
      <c r="K132" s="94" t="str">
        <f t="shared" ref="K132:K195" si="10">IF(J132&lt;=80,"A",IF(J132&lt;=95,"B","C"))</f>
        <v>B</v>
      </c>
    </row>
    <row r="133" spans="1:11" x14ac:dyDescent="0.25">
      <c r="A133" s="94" t="s">
        <v>6229</v>
      </c>
      <c r="B133" s="95" t="s">
        <v>6230</v>
      </c>
      <c r="C133" s="94" t="s">
        <v>188</v>
      </c>
      <c r="D133" s="94" t="s">
        <v>3887</v>
      </c>
      <c r="E133" s="94" t="s">
        <v>465</v>
      </c>
      <c r="F133" s="96">
        <v>925</v>
      </c>
      <c r="G133" s="96">
        <v>44.58</v>
      </c>
      <c r="H133" s="96">
        <f t="shared" si="8"/>
        <v>41236.5</v>
      </c>
      <c r="I133" s="97">
        <f t="shared" si="9"/>
        <v>0.12250124475497293</v>
      </c>
      <c r="J133" s="97">
        <f t="shared" ref="J133:J196" si="11">I133+J132</f>
        <v>86.946752236461975</v>
      </c>
      <c r="K133" s="94" t="str">
        <f t="shared" si="10"/>
        <v>B</v>
      </c>
    </row>
    <row r="134" spans="1:11" ht="16.5" x14ac:dyDescent="0.25">
      <c r="A134" s="94" t="s">
        <v>3961</v>
      </c>
      <c r="B134" s="95" t="s">
        <v>3962</v>
      </c>
      <c r="C134" s="94" t="s">
        <v>17</v>
      </c>
      <c r="D134" s="94" t="s">
        <v>3887</v>
      </c>
      <c r="E134" s="94" t="s">
        <v>72</v>
      </c>
      <c r="F134" s="96">
        <v>526.80169999999998</v>
      </c>
      <c r="G134" s="96">
        <v>75.72</v>
      </c>
      <c r="H134" s="96">
        <f t="shared" si="8"/>
        <v>39889.42</v>
      </c>
      <c r="I134" s="97">
        <f t="shared" si="9"/>
        <v>0.11849947504162361</v>
      </c>
      <c r="J134" s="97">
        <f t="shared" si="11"/>
        <v>87.065251711503592</v>
      </c>
      <c r="K134" s="94" t="str">
        <f t="shared" si="10"/>
        <v>B</v>
      </c>
    </row>
    <row r="135" spans="1:11" x14ac:dyDescent="0.25">
      <c r="A135" s="94" t="s">
        <v>6363</v>
      </c>
      <c r="B135" s="95" t="s">
        <v>6364</v>
      </c>
      <c r="C135" s="94" t="s">
        <v>17</v>
      </c>
      <c r="D135" s="94" t="s">
        <v>3887</v>
      </c>
      <c r="E135" s="94" t="s">
        <v>76</v>
      </c>
      <c r="F135" s="96">
        <v>335.42861549999998</v>
      </c>
      <c r="G135" s="96">
        <v>116.7</v>
      </c>
      <c r="H135" s="96">
        <f t="shared" si="8"/>
        <v>39144.519999999997</v>
      </c>
      <c r="I135" s="97">
        <f t="shared" si="9"/>
        <v>0.1162866010775874</v>
      </c>
      <c r="J135" s="97">
        <f t="shared" si="11"/>
        <v>87.181538312581182</v>
      </c>
      <c r="K135" s="94" t="str">
        <f t="shared" si="10"/>
        <v>B</v>
      </c>
    </row>
    <row r="136" spans="1:11" ht="16.5" x14ac:dyDescent="0.25">
      <c r="A136" s="94" t="s">
        <v>4758</v>
      </c>
      <c r="B136" s="95" t="s">
        <v>4759</v>
      </c>
      <c r="C136" s="94" t="s">
        <v>17</v>
      </c>
      <c r="D136" s="94" t="s">
        <v>3825</v>
      </c>
      <c r="E136" s="94" t="s">
        <v>18</v>
      </c>
      <c r="F136" s="96">
        <v>6063.3020399999996</v>
      </c>
      <c r="G136" s="96">
        <v>6.36</v>
      </c>
      <c r="H136" s="96">
        <f t="shared" si="8"/>
        <v>38562.6</v>
      </c>
      <c r="I136" s="97">
        <f t="shared" si="9"/>
        <v>0.11455789169760087</v>
      </c>
      <c r="J136" s="97">
        <f t="shared" si="11"/>
        <v>87.296096204278783</v>
      </c>
      <c r="K136" s="94" t="str">
        <f t="shared" si="10"/>
        <v>B</v>
      </c>
    </row>
    <row r="137" spans="1:11" ht="16.5" x14ac:dyDescent="0.25">
      <c r="A137" s="94" t="s">
        <v>5345</v>
      </c>
      <c r="B137" s="95" t="s">
        <v>5346</v>
      </c>
      <c r="C137" s="94" t="s">
        <v>17</v>
      </c>
      <c r="D137" s="94" t="s">
        <v>3887</v>
      </c>
      <c r="E137" s="94" t="s">
        <v>178</v>
      </c>
      <c r="F137" s="96">
        <v>289.39051999999998</v>
      </c>
      <c r="G137" s="96">
        <v>133.03</v>
      </c>
      <c r="H137" s="96">
        <f t="shared" si="8"/>
        <v>38497.620000000003</v>
      </c>
      <c r="I137" s="97">
        <f t="shared" si="9"/>
        <v>0.11436485565224838</v>
      </c>
      <c r="J137" s="97">
        <f t="shared" si="11"/>
        <v>87.410461059931038</v>
      </c>
      <c r="K137" s="94" t="str">
        <f t="shared" si="10"/>
        <v>B</v>
      </c>
    </row>
    <row r="138" spans="1:11" ht="24.75" x14ac:dyDescent="0.25">
      <c r="A138" s="94" t="s">
        <v>6778</v>
      </c>
      <c r="B138" s="95" t="s">
        <v>6779</v>
      </c>
      <c r="C138" s="94" t="s">
        <v>17</v>
      </c>
      <c r="D138" s="94" t="s">
        <v>3724</v>
      </c>
      <c r="E138" s="94" t="s">
        <v>25</v>
      </c>
      <c r="F138" s="96">
        <v>29847.981797026201</v>
      </c>
      <c r="G138" s="96">
        <v>1.26</v>
      </c>
      <c r="H138" s="96">
        <f t="shared" si="8"/>
        <v>37608.46</v>
      </c>
      <c r="I138" s="97">
        <f t="shared" si="9"/>
        <v>0.11172342859645239</v>
      </c>
      <c r="J138" s="97">
        <f t="shared" si="11"/>
        <v>87.522184488527486</v>
      </c>
      <c r="K138" s="94" t="str">
        <f t="shared" si="10"/>
        <v>B</v>
      </c>
    </row>
    <row r="139" spans="1:11" ht="16.5" x14ac:dyDescent="0.25">
      <c r="A139" s="94" t="s">
        <v>6398</v>
      </c>
      <c r="B139" s="95" t="s">
        <v>3070</v>
      </c>
      <c r="C139" s="94" t="s">
        <v>8107</v>
      </c>
      <c r="D139" s="94" t="s">
        <v>3887</v>
      </c>
      <c r="E139" s="94" t="s">
        <v>61</v>
      </c>
      <c r="F139" s="96">
        <v>238</v>
      </c>
      <c r="G139" s="96">
        <v>157.71</v>
      </c>
      <c r="H139" s="96">
        <f t="shared" si="8"/>
        <v>37534.980000000003</v>
      </c>
      <c r="I139" s="97">
        <f t="shared" si="9"/>
        <v>0.11150514160641697</v>
      </c>
      <c r="J139" s="97">
        <f t="shared" si="11"/>
        <v>87.633689630133901</v>
      </c>
      <c r="K139" s="94" t="str">
        <f t="shared" si="10"/>
        <v>B</v>
      </c>
    </row>
    <row r="140" spans="1:11" ht="16.5" x14ac:dyDescent="0.25">
      <c r="A140" s="94" t="s">
        <v>8068</v>
      </c>
      <c r="B140" s="95" t="s">
        <v>8069</v>
      </c>
      <c r="C140" s="94" t="s">
        <v>17</v>
      </c>
      <c r="D140" s="94" t="s">
        <v>3887</v>
      </c>
      <c r="E140" s="94" t="s">
        <v>61</v>
      </c>
      <c r="F140" s="96">
        <v>87.205399999999997</v>
      </c>
      <c r="G140" s="96">
        <v>426.96</v>
      </c>
      <c r="H140" s="96">
        <f t="shared" si="8"/>
        <v>37233.22</v>
      </c>
      <c r="I140" s="97">
        <f t="shared" si="9"/>
        <v>0.11060870336317954</v>
      </c>
      <c r="J140" s="97">
        <f t="shared" si="11"/>
        <v>87.744298333497085</v>
      </c>
      <c r="K140" s="94" t="str">
        <f t="shared" si="10"/>
        <v>B</v>
      </c>
    </row>
    <row r="141" spans="1:11" ht="16.5" x14ac:dyDescent="0.25">
      <c r="A141" s="94" t="s">
        <v>3921</v>
      </c>
      <c r="B141" s="95" t="s">
        <v>3922</v>
      </c>
      <c r="C141" s="94" t="s">
        <v>17</v>
      </c>
      <c r="D141" s="94" t="s">
        <v>3887</v>
      </c>
      <c r="E141" s="94" t="s">
        <v>76</v>
      </c>
      <c r="F141" s="96">
        <v>64.302859999999995</v>
      </c>
      <c r="G141" s="96">
        <v>575</v>
      </c>
      <c r="H141" s="96">
        <f t="shared" si="8"/>
        <v>36974.14</v>
      </c>
      <c r="I141" s="97">
        <f t="shared" si="9"/>
        <v>0.1098390545692441</v>
      </c>
      <c r="J141" s="97">
        <f t="shared" si="11"/>
        <v>87.854137388066334</v>
      </c>
      <c r="K141" s="94" t="str">
        <f t="shared" si="10"/>
        <v>B</v>
      </c>
    </row>
    <row r="142" spans="1:11" ht="16.5" x14ac:dyDescent="0.25">
      <c r="A142" s="94" t="s">
        <v>5198</v>
      </c>
      <c r="B142" s="95" t="s">
        <v>5199</v>
      </c>
      <c r="C142" s="94" t="s">
        <v>17</v>
      </c>
      <c r="D142" s="94" t="s">
        <v>3887</v>
      </c>
      <c r="E142" s="94" t="s">
        <v>72</v>
      </c>
      <c r="F142" s="96">
        <v>77.86</v>
      </c>
      <c r="G142" s="96">
        <v>473.2</v>
      </c>
      <c r="H142" s="96">
        <f t="shared" si="8"/>
        <v>36843.35</v>
      </c>
      <c r="I142" s="97">
        <f t="shared" si="9"/>
        <v>0.1094505167980583</v>
      </c>
      <c r="J142" s="97">
        <f t="shared" si="11"/>
        <v>87.963587904864397</v>
      </c>
      <c r="K142" s="94" t="str">
        <f t="shared" si="10"/>
        <v>B</v>
      </c>
    </row>
    <row r="143" spans="1:11" x14ac:dyDescent="0.25">
      <c r="A143" s="94" t="s">
        <v>7144</v>
      </c>
      <c r="B143" s="95" t="s">
        <v>7145</v>
      </c>
      <c r="C143" s="94" t="s">
        <v>17</v>
      </c>
      <c r="D143" s="94" t="s">
        <v>3737</v>
      </c>
      <c r="E143" s="94" t="s">
        <v>25</v>
      </c>
      <c r="F143" s="96">
        <v>1435.6842066720001</v>
      </c>
      <c r="G143" s="96">
        <v>25.52</v>
      </c>
      <c r="H143" s="96">
        <f t="shared" si="8"/>
        <v>36638.660000000003</v>
      </c>
      <c r="I143" s="97">
        <f t="shared" si="9"/>
        <v>0.10884244434309985</v>
      </c>
      <c r="J143" s="97">
        <f t="shared" si="11"/>
        <v>88.072430349207494</v>
      </c>
      <c r="K143" s="94" t="str">
        <f t="shared" si="10"/>
        <v>B</v>
      </c>
    </row>
    <row r="144" spans="1:11" x14ac:dyDescent="0.25">
      <c r="A144" s="94" t="s">
        <v>4890</v>
      </c>
      <c r="B144" s="95" t="s">
        <v>4891</v>
      </c>
      <c r="C144" s="94" t="s">
        <v>17</v>
      </c>
      <c r="D144" s="94" t="s">
        <v>3887</v>
      </c>
      <c r="E144" s="94" t="s">
        <v>740</v>
      </c>
      <c r="F144" s="96">
        <v>13343.69375</v>
      </c>
      <c r="G144" s="96">
        <v>2.73</v>
      </c>
      <c r="H144" s="96">
        <f t="shared" si="8"/>
        <v>36428.28</v>
      </c>
      <c r="I144" s="97">
        <f t="shared" si="9"/>
        <v>0.10821746860870066</v>
      </c>
      <c r="J144" s="97">
        <f t="shared" si="11"/>
        <v>88.180647817816194</v>
      </c>
      <c r="K144" s="94" t="str">
        <f t="shared" si="10"/>
        <v>B</v>
      </c>
    </row>
    <row r="145" spans="1:11" x14ac:dyDescent="0.25">
      <c r="A145" s="94" t="s">
        <v>6791</v>
      </c>
      <c r="B145" s="95" t="s">
        <v>6792</v>
      </c>
      <c r="C145" s="94" t="s">
        <v>17</v>
      </c>
      <c r="D145" s="94" t="s">
        <v>3737</v>
      </c>
      <c r="E145" s="94" t="s">
        <v>25</v>
      </c>
      <c r="F145" s="96">
        <v>2229.7734207230233</v>
      </c>
      <c r="G145" s="96">
        <v>15.97</v>
      </c>
      <c r="H145" s="96">
        <f t="shared" si="8"/>
        <v>35609.480000000003</v>
      </c>
      <c r="I145" s="97">
        <f t="shared" si="9"/>
        <v>0.10578505996089178</v>
      </c>
      <c r="J145" s="97">
        <f t="shared" si="11"/>
        <v>88.286432877777088</v>
      </c>
      <c r="K145" s="94" t="str">
        <f t="shared" si="10"/>
        <v>B</v>
      </c>
    </row>
    <row r="146" spans="1:11" ht="16.5" x14ac:dyDescent="0.25">
      <c r="A146" s="94" t="s">
        <v>5279</v>
      </c>
      <c r="B146" s="95" t="s">
        <v>5280</v>
      </c>
      <c r="C146" s="94" t="s">
        <v>17</v>
      </c>
      <c r="D146" s="94" t="s">
        <v>3887</v>
      </c>
      <c r="E146" s="94" t="s">
        <v>178</v>
      </c>
      <c r="F146" s="96">
        <v>824.87023457999999</v>
      </c>
      <c r="G146" s="96">
        <v>43</v>
      </c>
      <c r="H146" s="96">
        <f t="shared" si="8"/>
        <v>35469.42</v>
      </c>
      <c r="I146" s="97">
        <f t="shared" si="9"/>
        <v>0.10536898380650471</v>
      </c>
      <c r="J146" s="97">
        <f t="shared" si="11"/>
        <v>88.391801861583588</v>
      </c>
      <c r="K146" s="94" t="str">
        <f t="shared" si="10"/>
        <v>B</v>
      </c>
    </row>
    <row r="147" spans="1:11" x14ac:dyDescent="0.25">
      <c r="A147" s="94" t="s">
        <v>4629</v>
      </c>
      <c r="B147" s="95" t="s">
        <v>4630</v>
      </c>
      <c r="C147" s="94" t="s">
        <v>17</v>
      </c>
      <c r="D147" s="94" t="s">
        <v>3887</v>
      </c>
      <c r="E147" s="94" t="s">
        <v>740</v>
      </c>
      <c r="F147" s="96">
        <v>26134.661921999999</v>
      </c>
      <c r="G147" s="96">
        <v>1.33</v>
      </c>
      <c r="H147" s="96">
        <f t="shared" si="8"/>
        <v>34759.1</v>
      </c>
      <c r="I147" s="97">
        <f t="shared" si="9"/>
        <v>0.10325883662683735</v>
      </c>
      <c r="J147" s="97">
        <f t="shared" si="11"/>
        <v>88.495060698210423</v>
      </c>
      <c r="K147" s="94" t="str">
        <f t="shared" si="10"/>
        <v>B</v>
      </c>
    </row>
    <row r="148" spans="1:11" x14ac:dyDescent="0.25">
      <c r="A148" s="94" t="s">
        <v>6663</v>
      </c>
      <c r="B148" s="95" t="s">
        <v>6664</v>
      </c>
      <c r="C148" s="94" t="s">
        <v>17</v>
      </c>
      <c r="D148" s="94" t="s">
        <v>3737</v>
      </c>
      <c r="E148" s="94" t="s">
        <v>25</v>
      </c>
      <c r="F148" s="96">
        <v>2134.4196175989805</v>
      </c>
      <c r="G148" s="96">
        <v>15.97</v>
      </c>
      <c r="H148" s="96">
        <f t="shared" si="8"/>
        <v>34086.68</v>
      </c>
      <c r="I148" s="97">
        <f t="shared" si="9"/>
        <v>0.1012612789534621</v>
      </c>
      <c r="J148" s="97">
        <f t="shared" si="11"/>
        <v>88.596321977163882</v>
      </c>
      <c r="K148" s="94" t="str">
        <f t="shared" si="10"/>
        <v>B</v>
      </c>
    </row>
    <row r="149" spans="1:11" ht="16.5" x14ac:dyDescent="0.25">
      <c r="A149" s="94" t="s">
        <v>5494</v>
      </c>
      <c r="B149" s="95" t="s">
        <v>5495</v>
      </c>
      <c r="C149" s="94" t="s">
        <v>17</v>
      </c>
      <c r="D149" s="94" t="s">
        <v>3887</v>
      </c>
      <c r="E149" s="94" t="s">
        <v>740</v>
      </c>
      <c r="F149" s="96">
        <v>4277.8203299999996</v>
      </c>
      <c r="G149" s="96">
        <v>7.96</v>
      </c>
      <c r="H149" s="96">
        <f t="shared" si="8"/>
        <v>34051.449999999997</v>
      </c>
      <c r="I149" s="97">
        <f t="shared" si="9"/>
        <v>0.10115662121449984</v>
      </c>
      <c r="J149" s="97">
        <f t="shared" si="11"/>
        <v>88.697478598378382</v>
      </c>
      <c r="K149" s="94" t="str">
        <f t="shared" si="10"/>
        <v>B</v>
      </c>
    </row>
    <row r="150" spans="1:11" ht="16.5" x14ac:dyDescent="0.25">
      <c r="A150" s="94" t="s">
        <v>6942</v>
      </c>
      <c r="B150" s="95" t="s">
        <v>6943</v>
      </c>
      <c r="C150" s="94" t="s">
        <v>17</v>
      </c>
      <c r="D150" s="94" t="s">
        <v>3825</v>
      </c>
      <c r="E150" s="94" t="s">
        <v>61</v>
      </c>
      <c r="F150" s="98">
        <v>0.19903554797340001</v>
      </c>
      <c r="G150" s="96">
        <v>170169.58</v>
      </c>
      <c r="H150" s="96">
        <f t="shared" si="8"/>
        <v>33869.800000000003</v>
      </c>
      <c r="I150" s="97">
        <f t="shared" si="9"/>
        <v>0.10061699367312894</v>
      </c>
      <c r="J150" s="97">
        <f t="shared" si="11"/>
        <v>88.79809559205151</v>
      </c>
      <c r="K150" s="94" t="str">
        <f t="shared" si="10"/>
        <v>B</v>
      </c>
    </row>
    <row r="151" spans="1:11" ht="16.5" x14ac:dyDescent="0.25">
      <c r="A151" s="94" t="s">
        <v>5994</v>
      </c>
      <c r="B151" s="95" t="s">
        <v>5995</v>
      </c>
      <c r="C151" s="94" t="s">
        <v>8107</v>
      </c>
      <c r="D151" s="94" t="s">
        <v>3887</v>
      </c>
      <c r="E151" s="94" t="s">
        <v>61</v>
      </c>
      <c r="F151" s="96">
        <v>4</v>
      </c>
      <c r="G151" s="96">
        <v>8439.6</v>
      </c>
      <c r="H151" s="96">
        <f t="shared" si="8"/>
        <v>33758.400000000001</v>
      </c>
      <c r="I151" s="97">
        <f t="shared" si="9"/>
        <v>0.10028605776281398</v>
      </c>
      <c r="J151" s="97">
        <f t="shared" si="11"/>
        <v>88.898381649814326</v>
      </c>
      <c r="K151" s="94" t="str">
        <f t="shared" si="10"/>
        <v>B</v>
      </c>
    </row>
    <row r="152" spans="1:11" x14ac:dyDescent="0.25">
      <c r="A152" s="94" t="s">
        <v>7949</v>
      </c>
      <c r="B152" s="95" t="s">
        <v>7950</v>
      </c>
      <c r="C152" s="94" t="s">
        <v>17</v>
      </c>
      <c r="D152" s="94" t="s">
        <v>3887</v>
      </c>
      <c r="E152" s="94" t="s">
        <v>72</v>
      </c>
      <c r="F152" s="96">
        <v>1210.9106723</v>
      </c>
      <c r="G152" s="96">
        <v>27.87</v>
      </c>
      <c r="H152" s="96">
        <f t="shared" si="8"/>
        <v>33748.080000000002</v>
      </c>
      <c r="I152" s="97">
        <f t="shared" si="9"/>
        <v>0.10025540014526953</v>
      </c>
      <c r="J152" s="97">
        <f t="shared" si="11"/>
        <v>88.998637049959598</v>
      </c>
      <c r="K152" s="94" t="str">
        <f t="shared" si="10"/>
        <v>B</v>
      </c>
    </row>
    <row r="153" spans="1:11" ht="16.5" x14ac:dyDescent="0.25">
      <c r="A153" s="94" t="s">
        <v>6326</v>
      </c>
      <c r="B153" s="95" t="s">
        <v>6327</v>
      </c>
      <c r="C153" s="94" t="s">
        <v>17</v>
      </c>
      <c r="D153" s="94" t="s">
        <v>3887</v>
      </c>
      <c r="E153" s="94" t="s">
        <v>178</v>
      </c>
      <c r="F153" s="96">
        <v>1053.31676457</v>
      </c>
      <c r="G153" s="96">
        <v>31.7</v>
      </c>
      <c r="H153" s="96">
        <f t="shared" si="8"/>
        <v>33390.14</v>
      </c>
      <c r="I153" s="97">
        <f t="shared" si="9"/>
        <v>9.9192068011174847E-2</v>
      </c>
      <c r="J153" s="97">
        <f t="shared" si="11"/>
        <v>89.097829117970775</v>
      </c>
      <c r="K153" s="94" t="str">
        <f t="shared" si="10"/>
        <v>B</v>
      </c>
    </row>
    <row r="154" spans="1:11" ht="16.5" x14ac:dyDescent="0.25">
      <c r="A154" s="94" t="s">
        <v>3826</v>
      </c>
      <c r="B154" s="95" t="s">
        <v>8120</v>
      </c>
      <c r="C154" s="94" t="s">
        <v>8121</v>
      </c>
      <c r="D154" s="94" t="s">
        <v>3865</v>
      </c>
      <c r="E154" s="94" t="s">
        <v>3829</v>
      </c>
      <c r="F154" s="96">
        <v>80.182000000000002</v>
      </c>
      <c r="G154" s="96">
        <v>415.33</v>
      </c>
      <c r="H154" s="96">
        <f t="shared" si="8"/>
        <v>33301.99</v>
      </c>
      <c r="I154" s="97">
        <f t="shared" si="9"/>
        <v>9.8930200861316084E-2</v>
      </c>
      <c r="J154" s="97">
        <f t="shared" si="11"/>
        <v>89.196759318832093</v>
      </c>
      <c r="K154" s="94" t="str">
        <f t="shared" si="10"/>
        <v>B</v>
      </c>
    </row>
    <row r="155" spans="1:11" ht="24.75" x14ac:dyDescent="0.25">
      <c r="A155" s="94" t="s">
        <v>6446</v>
      </c>
      <c r="B155" s="95" t="s">
        <v>6447</v>
      </c>
      <c r="C155" s="94" t="s">
        <v>17</v>
      </c>
      <c r="D155" s="94" t="s">
        <v>3887</v>
      </c>
      <c r="E155" s="94" t="s">
        <v>178</v>
      </c>
      <c r="F155" s="96">
        <v>243.6</v>
      </c>
      <c r="G155" s="96">
        <v>127.13</v>
      </c>
      <c r="H155" s="96">
        <f t="shared" si="8"/>
        <v>30968.87</v>
      </c>
      <c r="I155" s="97">
        <f t="shared" si="9"/>
        <v>9.1999202736772964E-2</v>
      </c>
      <c r="J155" s="97">
        <f t="shared" si="11"/>
        <v>89.288758521568866</v>
      </c>
      <c r="K155" s="94" t="str">
        <f t="shared" si="10"/>
        <v>B</v>
      </c>
    </row>
    <row r="156" spans="1:11" ht="16.5" x14ac:dyDescent="0.25">
      <c r="A156" s="94" t="s">
        <v>6354</v>
      </c>
      <c r="B156" s="95" t="s">
        <v>6355</v>
      </c>
      <c r="C156" s="94" t="s">
        <v>8107</v>
      </c>
      <c r="D156" s="94" t="s">
        <v>3887</v>
      </c>
      <c r="E156" s="94" t="s">
        <v>61</v>
      </c>
      <c r="F156" s="96">
        <v>168</v>
      </c>
      <c r="G156" s="96">
        <v>182.39</v>
      </c>
      <c r="H156" s="96">
        <f t="shared" si="8"/>
        <v>30641.52</v>
      </c>
      <c r="I156" s="97">
        <f t="shared" si="9"/>
        <v>9.1026744296543061E-2</v>
      </c>
      <c r="J156" s="97">
        <f t="shared" si="11"/>
        <v>89.379785265865408</v>
      </c>
      <c r="K156" s="94" t="str">
        <f t="shared" si="10"/>
        <v>B</v>
      </c>
    </row>
    <row r="157" spans="1:11" ht="16.5" x14ac:dyDescent="0.25">
      <c r="A157" s="94" t="s">
        <v>5902</v>
      </c>
      <c r="B157" s="95" t="s">
        <v>5903</v>
      </c>
      <c r="C157" s="94" t="s">
        <v>8107</v>
      </c>
      <c r="D157" s="94" t="s">
        <v>3825</v>
      </c>
      <c r="E157" s="94" t="s">
        <v>61</v>
      </c>
      <c r="F157" s="96">
        <v>6</v>
      </c>
      <c r="G157" s="96">
        <v>5029.8999999999996</v>
      </c>
      <c r="H157" s="96">
        <f t="shared" si="8"/>
        <v>30179.4</v>
      </c>
      <c r="I157" s="97">
        <f t="shared" si="9"/>
        <v>8.965392470161701E-2</v>
      </c>
      <c r="J157" s="97">
        <f t="shared" si="11"/>
        <v>89.46943919056703</v>
      </c>
      <c r="K157" s="94" t="str">
        <f t="shared" si="10"/>
        <v>B</v>
      </c>
    </row>
    <row r="158" spans="1:11" x14ac:dyDescent="0.25">
      <c r="A158" s="94" t="s">
        <v>6028</v>
      </c>
      <c r="B158" s="95" t="s">
        <v>6029</v>
      </c>
      <c r="C158" s="94" t="s">
        <v>17</v>
      </c>
      <c r="D158" s="94" t="s">
        <v>3887</v>
      </c>
      <c r="E158" s="94" t="s">
        <v>4149</v>
      </c>
      <c r="F158" s="96">
        <v>233.964</v>
      </c>
      <c r="G158" s="96">
        <v>127.64</v>
      </c>
      <c r="H158" s="96">
        <f t="shared" si="8"/>
        <v>29863.16</v>
      </c>
      <c r="I158" s="97">
        <f t="shared" si="9"/>
        <v>8.8714470731437373E-2</v>
      </c>
      <c r="J158" s="97">
        <f t="shared" si="11"/>
        <v>89.558153661298462</v>
      </c>
      <c r="K158" s="94" t="str">
        <f t="shared" si="10"/>
        <v>B</v>
      </c>
    </row>
    <row r="159" spans="1:11" ht="16.5" x14ac:dyDescent="0.25">
      <c r="A159" s="94" t="s">
        <v>6006</v>
      </c>
      <c r="B159" s="95" t="s">
        <v>6007</v>
      </c>
      <c r="C159" s="94" t="s">
        <v>17</v>
      </c>
      <c r="D159" s="94" t="s">
        <v>3887</v>
      </c>
      <c r="E159" s="94" t="s">
        <v>61</v>
      </c>
      <c r="F159" s="96">
        <v>30</v>
      </c>
      <c r="G159" s="96">
        <v>981.16</v>
      </c>
      <c r="H159" s="96">
        <f t="shared" si="8"/>
        <v>29434.799999999999</v>
      </c>
      <c r="I159" s="97">
        <f t="shared" si="9"/>
        <v>8.7441941947393131E-2</v>
      </c>
      <c r="J159" s="97">
        <f t="shared" si="11"/>
        <v>89.645595603245852</v>
      </c>
      <c r="K159" s="94" t="str">
        <f t="shared" si="10"/>
        <v>B</v>
      </c>
    </row>
    <row r="160" spans="1:11" x14ac:dyDescent="0.25">
      <c r="A160" s="94" t="s">
        <v>6034</v>
      </c>
      <c r="B160" s="95" t="s">
        <v>6035</v>
      </c>
      <c r="C160" s="94" t="s">
        <v>17</v>
      </c>
      <c r="D160" s="94" t="s">
        <v>3887</v>
      </c>
      <c r="E160" s="94" t="s">
        <v>4149</v>
      </c>
      <c r="F160" s="96">
        <v>1726.0089</v>
      </c>
      <c r="G160" s="96">
        <v>16.98</v>
      </c>
      <c r="H160" s="96">
        <f t="shared" si="8"/>
        <v>29307.63</v>
      </c>
      <c r="I160" s="97">
        <f t="shared" si="9"/>
        <v>8.7064158107942893E-2</v>
      </c>
      <c r="J160" s="97">
        <f t="shared" si="11"/>
        <v>89.732659761353801</v>
      </c>
      <c r="K160" s="94" t="str">
        <f t="shared" si="10"/>
        <v>B</v>
      </c>
    </row>
    <row r="161" spans="1:11" ht="16.5" x14ac:dyDescent="0.25">
      <c r="A161" s="94" t="s">
        <v>5282</v>
      </c>
      <c r="B161" s="95" t="s">
        <v>5283</v>
      </c>
      <c r="C161" s="94" t="s">
        <v>17</v>
      </c>
      <c r="D161" s="94" t="s">
        <v>3887</v>
      </c>
      <c r="E161" s="94" t="s">
        <v>72</v>
      </c>
      <c r="F161" s="96">
        <v>555.53726719999997</v>
      </c>
      <c r="G161" s="96">
        <v>52.25</v>
      </c>
      <c r="H161" s="96">
        <f t="shared" si="8"/>
        <v>29026.82</v>
      </c>
      <c r="I161" s="97">
        <f t="shared" si="9"/>
        <v>8.6229956016600412E-2</v>
      </c>
      <c r="J161" s="97">
        <f t="shared" si="11"/>
        <v>89.818889717370396</v>
      </c>
      <c r="K161" s="94" t="str">
        <f t="shared" si="10"/>
        <v>B</v>
      </c>
    </row>
    <row r="162" spans="1:11" x14ac:dyDescent="0.25">
      <c r="A162" s="94" t="s">
        <v>7153</v>
      </c>
      <c r="B162" s="95" t="s">
        <v>7154</v>
      </c>
      <c r="C162" s="94" t="s">
        <v>17</v>
      </c>
      <c r="D162" s="94" t="s">
        <v>3737</v>
      </c>
      <c r="E162" s="94" t="s">
        <v>25</v>
      </c>
      <c r="F162" s="96">
        <v>1317.8229279844979</v>
      </c>
      <c r="G162" s="96">
        <v>22</v>
      </c>
      <c r="H162" s="96">
        <f t="shared" si="8"/>
        <v>28992.1</v>
      </c>
      <c r="I162" s="97">
        <f t="shared" si="9"/>
        <v>8.6126813334319124E-2</v>
      </c>
      <c r="J162" s="97">
        <f t="shared" si="11"/>
        <v>89.905016530704714</v>
      </c>
      <c r="K162" s="94" t="str">
        <f t="shared" si="10"/>
        <v>B</v>
      </c>
    </row>
    <row r="163" spans="1:11" x14ac:dyDescent="0.25">
      <c r="A163" s="94" t="s">
        <v>4901</v>
      </c>
      <c r="B163" s="95" t="s">
        <v>4902</v>
      </c>
      <c r="C163" s="94" t="s">
        <v>17</v>
      </c>
      <c r="D163" s="94" t="s">
        <v>3887</v>
      </c>
      <c r="E163" s="94" t="s">
        <v>740</v>
      </c>
      <c r="F163" s="96">
        <v>3069.2121099999999</v>
      </c>
      <c r="G163" s="96">
        <v>9.42</v>
      </c>
      <c r="H163" s="96">
        <f t="shared" si="8"/>
        <v>28911.98</v>
      </c>
      <c r="I163" s="97">
        <f t="shared" si="9"/>
        <v>8.5888800900437282E-2</v>
      </c>
      <c r="J163" s="97">
        <f t="shared" si="11"/>
        <v>89.990905331605148</v>
      </c>
      <c r="K163" s="94" t="str">
        <f t="shared" si="10"/>
        <v>B</v>
      </c>
    </row>
    <row r="164" spans="1:11" ht="16.5" x14ac:dyDescent="0.25">
      <c r="A164" s="94" t="s">
        <v>6694</v>
      </c>
      <c r="B164" s="95" t="s">
        <v>6695</v>
      </c>
      <c r="C164" s="94" t="s">
        <v>17</v>
      </c>
      <c r="D164" s="94" t="s">
        <v>3887</v>
      </c>
      <c r="E164" s="94" t="s">
        <v>61</v>
      </c>
      <c r="F164" s="96">
        <v>32818.316542</v>
      </c>
      <c r="G164" s="96">
        <v>0.88</v>
      </c>
      <c r="H164" s="96">
        <f t="shared" si="8"/>
        <v>28880.12</v>
      </c>
      <c r="I164" s="97">
        <f t="shared" si="9"/>
        <v>8.579415441836695E-2</v>
      </c>
      <c r="J164" s="97">
        <f t="shared" si="11"/>
        <v>90.076699486023514</v>
      </c>
      <c r="K164" s="94" t="str">
        <f t="shared" si="10"/>
        <v>B</v>
      </c>
    </row>
    <row r="165" spans="1:11" ht="16.5" x14ac:dyDescent="0.25">
      <c r="A165" s="94" t="s">
        <v>6179</v>
      </c>
      <c r="B165" s="95" t="s">
        <v>6180</v>
      </c>
      <c r="C165" s="94" t="s">
        <v>17</v>
      </c>
      <c r="D165" s="94" t="s">
        <v>3741</v>
      </c>
      <c r="E165" s="94" t="s">
        <v>72</v>
      </c>
      <c r="F165" s="96">
        <v>230.87</v>
      </c>
      <c r="G165" s="96">
        <v>123.9</v>
      </c>
      <c r="H165" s="96">
        <f t="shared" si="8"/>
        <v>28604.79</v>
      </c>
      <c r="I165" s="97">
        <f t="shared" si="9"/>
        <v>8.497623175959651E-2</v>
      </c>
      <c r="J165" s="97">
        <f t="shared" si="11"/>
        <v>90.161675717783112</v>
      </c>
      <c r="K165" s="94" t="str">
        <f t="shared" si="10"/>
        <v>B</v>
      </c>
    </row>
    <row r="166" spans="1:11" ht="16.5" x14ac:dyDescent="0.25">
      <c r="A166" s="94" t="s">
        <v>5194</v>
      </c>
      <c r="B166" s="95" t="s">
        <v>5195</v>
      </c>
      <c r="C166" s="94" t="s">
        <v>17</v>
      </c>
      <c r="D166" s="94" t="s">
        <v>3887</v>
      </c>
      <c r="E166" s="94" t="s">
        <v>61</v>
      </c>
      <c r="F166" s="96">
        <v>78</v>
      </c>
      <c r="G166" s="96">
        <v>356.08</v>
      </c>
      <c r="H166" s="96">
        <f t="shared" si="8"/>
        <v>27774.240000000002</v>
      </c>
      <c r="I166" s="97">
        <f t="shared" si="9"/>
        <v>8.2508917394137696E-2</v>
      </c>
      <c r="J166" s="97">
        <f t="shared" si="11"/>
        <v>90.244184635177248</v>
      </c>
      <c r="K166" s="94" t="str">
        <f t="shared" si="10"/>
        <v>B</v>
      </c>
    </row>
    <row r="167" spans="1:11" ht="16.5" x14ac:dyDescent="0.25">
      <c r="A167" s="94" t="s">
        <v>5648</v>
      </c>
      <c r="B167" s="95" t="s">
        <v>1866</v>
      </c>
      <c r="C167" s="94" t="s">
        <v>8107</v>
      </c>
      <c r="D167" s="94" t="s">
        <v>3887</v>
      </c>
      <c r="E167" s="94" t="s">
        <v>61</v>
      </c>
      <c r="F167" s="96">
        <v>3</v>
      </c>
      <c r="G167" s="96">
        <v>8781.66</v>
      </c>
      <c r="H167" s="96">
        <f t="shared" si="8"/>
        <v>26344.98</v>
      </c>
      <c r="I167" s="97">
        <f t="shared" si="9"/>
        <v>7.8263015606195155E-2</v>
      </c>
      <c r="J167" s="97">
        <f t="shared" si="11"/>
        <v>90.322447650783445</v>
      </c>
      <c r="K167" s="94" t="str">
        <f t="shared" si="10"/>
        <v>B</v>
      </c>
    </row>
    <row r="168" spans="1:11" ht="16.5" x14ac:dyDescent="0.25">
      <c r="A168" s="94" t="s">
        <v>6059</v>
      </c>
      <c r="B168" s="95" t="s">
        <v>6060</v>
      </c>
      <c r="C168" s="94" t="s">
        <v>17</v>
      </c>
      <c r="D168" s="94" t="s">
        <v>3887</v>
      </c>
      <c r="E168" s="94" t="s">
        <v>178</v>
      </c>
      <c r="F168" s="96">
        <v>178.77034</v>
      </c>
      <c r="G168" s="96">
        <v>145.63</v>
      </c>
      <c r="H168" s="96">
        <f t="shared" si="8"/>
        <v>26034.32</v>
      </c>
      <c r="I168" s="97">
        <f t="shared" si="9"/>
        <v>7.7340138138525E-2</v>
      </c>
      <c r="J168" s="97">
        <f t="shared" si="11"/>
        <v>90.399787788921969</v>
      </c>
      <c r="K168" s="94" t="str">
        <f t="shared" si="10"/>
        <v>B</v>
      </c>
    </row>
    <row r="169" spans="1:11" ht="24.75" x14ac:dyDescent="0.25">
      <c r="A169" s="94" t="s">
        <v>6780</v>
      </c>
      <c r="B169" s="95" t="s">
        <v>6781</v>
      </c>
      <c r="C169" s="94" t="s">
        <v>17</v>
      </c>
      <c r="D169" s="94" t="s">
        <v>3724</v>
      </c>
      <c r="E169" s="94" t="s">
        <v>25</v>
      </c>
      <c r="F169" s="96">
        <v>29847.981797026201</v>
      </c>
      <c r="G169" s="96">
        <v>0.86</v>
      </c>
      <c r="H169" s="96">
        <f t="shared" si="8"/>
        <v>25669.26</v>
      </c>
      <c r="I169" s="97">
        <f t="shared" si="9"/>
        <v>7.6255654624884164E-2</v>
      </c>
      <c r="J169" s="97">
        <f t="shared" si="11"/>
        <v>90.476043443546857</v>
      </c>
      <c r="K169" s="94" t="str">
        <f t="shared" si="10"/>
        <v>B</v>
      </c>
    </row>
    <row r="170" spans="1:11" x14ac:dyDescent="0.25">
      <c r="A170" s="94" t="s">
        <v>4579</v>
      </c>
      <c r="B170" s="95" t="s">
        <v>4580</v>
      </c>
      <c r="C170" s="94" t="s">
        <v>17</v>
      </c>
      <c r="D170" s="94" t="s">
        <v>3887</v>
      </c>
      <c r="E170" s="94" t="s">
        <v>4149</v>
      </c>
      <c r="F170" s="96">
        <v>2330.1556139999998</v>
      </c>
      <c r="G170" s="96">
        <v>10.98</v>
      </c>
      <c r="H170" s="96">
        <f t="shared" si="8"/>
        <v>25585.11</v>
      </c>
      <c r="I170" s="97">
        <f t="shared" si="9"/>
        <v>7.6005670272523251E-2</v>
      </c>
      <c r="J170" s="97">
        <f t="shared" si="11"/>
        <v>90.552049113819379</v>
      </c>
      <c r="K170" s="94" t="str">
        <f t="shared" si="10"/>
        <v>B</v>
      </c>
    </row>
    <row r="171" spans="1:11" ht="24.75" x14ac:dyDescent="0.25">
      <c r="A171" s="94" t="s">
        <v>3811</v>
      </c>
      <c r="B171" s="95" t="s">
        <v>3812</v>
      </c>
      <c r="C171" s="94" t="s">
        <v>17</v>
      </c>
      <c r="D171" s="94" t="s">
        <v>3724</v>
      </c>
      <c r="E171" s="94" t="s">
        <v>18</v>
      </c>
      <c r="F171" s="96">
        <v>30</v>
      </c>
      <c r="G171" s="96">
        <v>851.95</v>
      </c>
      <c r="H171" s="96">
        <f t="shared" si="8"/>
        <v>25558.5</v>
      </c>
      <c r="I171" s="97">
        <f t="shared" si="9"/>
        <v>7.5926619962168845E-2</v>
      </c>
      <c r="J171" s="97">
        <f t="shared" si="11"/>
        <v>90.627975733781554</v>
      </c>
      <c r="K171" s="94" t="str">
        <f t="shared" si="10"/>
        <v>B</v>
      </c>
    </row>
    <row r="172" spans="1:11" ht="16.5" x14ac:dyDescent="0.25">
      <c r="A172" s="94" t="s">
        <v>6204</v>
      </c>
      <c r="B172" s="95" t="s">
        <v>6205</v>
      </c>
      <c r="C172" s="94" t="s">
        <v>17</v>
      </c>
      <c r="D172" s="94" t="s">
        <v>3887</v>
      </c>
      <c r="E172" s="94" t="s">
        <v>178</v>
      </c>
      <c r="F172" s="96">
        <v>672.28336000000002</v>
      </c>
      <c r="G172" s="96">
        <v>37.51</v>
      </c>
      <c r="H172" s="96">
        <f t="shared" si="8"/>
        <v>25217.35</v>
      </c>
      <c r="I172" s="97">
        <f t="shared" si="9"/>
        <v>7.4913165870571369E-2</v>
      </c>
      <c r="J172" s="97">
        <f t="shared" si="11"/>
        <v>90.702888899652123</v>
      </c>
      <c r="K172" s="94" t="str">
        <f t="shared" si="10"/>
        <v>B</v>
      </c>
    </row>
    <row r="173" spans="1:11" ht="16.5" x14ac:dyDescent="0.25">
      <c r="A173" s="94" t="s">
        <v>6358</v>
      </c>
      <c r="B173" s="95" t="s">
        <v>2936</v>
      </c>
      <c r="C173" s="94" t="s">
        <v>8107</v>
      </c>
      <c r="D173" s="94" t="s">
        <v>3887</v>
      </c>
      <c r="E173" s="94" t="s">
        <v>61</v>
      </c>
      <c r="F173" s="96">
        <v>168</v>
      </c>
      <c r="G173" s="96">
        <v>149.94999999999999</v>
      </c>
      <c r="H173" s="96">
        <f t="shared" si="8"/>
        <v>25191.599999999999</v>
      </c>
      <c r="I173" s="97">
        <f t="shared" si="9"/>
        <v>7.4836670361678986E-2</v>
      </c>
      <c r="J173" s="97">
        <f t="shared" si="11"/>
        <v>90.7777255700138</v>
      </c>
      <c r="K173" s="94" t="str">
        <f t="shared" si="10"/>
        <v>B</v>
      </c>
    </row>
    <row r="174" spans="1:11" ht="16.5" x14ac:dyDescent="0.25">
      <c r="A174" s="94" t="s">
        <v>4250</v>
      </c>
      <c r="B174" s="95" t="s">
        <v>4251</v>
      </c>
      <c r="C174" s="94" t="s">
        <v>188</v>
      </c>
      <c r="D174" s="94" t="s">
        <v>3887</v>
      </c>
      <c r="E174" s="94" t="s">
        <v>193</v>
      </c>
      <c r="F174" s="96">
        <v>33.049999999999997</v>
      </c>
      <c r="G174" s="96">
        <v>750</v>
      </c>
      <c r="H174" s="96">
        <f t="shared" si="8"/>
        <v>24787.5</v>
      </c>
      <c r="I174" s="97">
        <f t="shared" si="9"/>
        <v>7.3636210744459182E-2</v>
      </c>
      <c r="J174" s="97">
        <f t="shared" si="11"/>
        <v>90.851361780758253</v>
      </c>
      <c r="K174" s="94" t="str">
        <f t="shared" si="10"/>
        <v>B</v>
      </c>
    </row>
    <row r="175" spans="1:11" x14ac:dyDescent="0.25">
      <c r="A175" s="94" t="s">
        <v>4871</v>
      </c>
      <c r="B175" s="95" t="s">
        <v>4872</v>
      </c>
      <c r="C175" s="94" t="s">
        <v>188</v>
      </c>
      <c r="D175" s="94" t="s">
        <v>3887</v>
      </c>
      <c r="E175" s="94" t="s">
        <v>193</v>
      </c>
      <c r="F175" s="96">
        <v>77.658000000000001</v>
      </c>
      <c r="G175" s="96">
        <v>318.67</v>
      </c>
      <c r="H175" s="96">
        <f t="shared" si="8"/>
        <v>24747.27</v>
      </c>
      <c r="I175" s="97">
        <f t="shared" si="9"/>
        <v>7.3516699508624619E-2</v>
      </c>
      <c r="J175" s="97">
        <f t="shared" si="11"/>
        <v>90.924878480266884</v>
      </c>
      <c r="K175" s="94" t="str">
        <f t="shared" si="10"/>
        <v>B</v>
      </c>
    </row>
    <row r="176" spans="1:11" ht="24.75" x14ac:dyDescent="0.25">
      <c r="A176" s="94" t="s">
        <v>6455</v>
      </c>
      <c r="B176" s="95" t="s">
        <v>6456</v>
      </c>
      <c r="C176" s="94" t="s">
        <v>17</v>
      </c>
      <c r="D176" s="94" t="s">
        <v>3887</v>
      </c>
      <c r="E176" s="94" t="s">
        <v>178</v>
      </c>
      <c r="F176" s="96">
        <v>97.44</v>
      </c>
      <c r="G176" s="96">
        <v>251.4</v>
      </c>
      <c r="H176" s="96">
        <f t="shared" si="8"/>
        <v>24496.42</v>
      </c>
      <c r="I176" s="97">
        <f t="shared" si="9"/>
        <v>7.2771499570540993E-2</v>
      </c>
      <c r="J176" s="97">
        <f t="shared" si="11"/>
        <v>90.997649979837419</v>
      </c>
      <c r="K176" s="94" t="str">
        <f t="shared" si="10"/>
        <v>B</v>
      </c>
    </row>
    <row r="177" spans="1:11" x14ac:dyDescent="0.25">
      <c r="A177" s="94" t="s">
        <v>6686</v>
      </c>
      <c r="B177" s="95" t="s">
        <v>6687</v>
      </c>
      <c r="C177" s="94" t="s">
        <v>17</v>
      </c>
      <c r="D177" s="94" t="s">
        <v>3737</v>
      </c>
      <c r="E177" s="94" t="s">
        <v>25</v>
      </c>
      <c r="F177" s="96">
        <v>1455.6642724276128</v>
      </c>
      <c r="G177" s="96">
        <v>16.809999999999999</v>
      </c>
      <c r="H177" s="96">
        <f t="shared" si="8"/>
        <v>24469.72</v>
      </c>
      <c r="I177" s="97">
        <f t="shared" si="9"/>
        <v>7.2692181897242872E-2</v>
      </c>
      <c r="J177" s="97">
        <f t="shared" si="11"/>
        <v>91.070342161734658</v>
      </c>
      <c r="K177" s="94" t="str">
        <f t="shared" si="10"/>
        <v>B</v>
      </c>
    </row>
    <row r="178" spans="1:11" x14ac:dyDescent="0.25">
      <c r="A178" s="94" t="s">
        <v>4175</v>
      </c>
      <c r="B178" s="95" t="s">
        <v>4176</v>
      </c>
      <c r="C178" s="94" t="s">
        <v>17</v>
      </c>
      <c r="D178" s="94" t="s">
        <v>3887</v>
      </c>
      <c r="E178" s="94" t="s">
        <v>61</v>
      </c>
      <c r="F178" s="96">
        <v>40586.5367052</v>
      </c>
      <c r="G178" s="96">
        <v>0.6</v>
      </c>
      <c r="H178" s="96">
        <f t="shared" si="8"/>
        <v>24351.919999999998</v>
      </c>
      <c r="I178" s="97">
        <f t="shared" si="9"/>
        <v>7.2342233510931331E-2</v>
      </c>
      <c r="J178" s="97">
        <f t="shared" si="11"/>
        <v>91.142684395245595</v>
      </c>
      <c r="K178" s="94" t="str">
        <f t="shared" si="10"/>
        <v>B</v>
      </c>
    </row>
    <row r="179" spans="1:11" ht="16.5" x14ac:dyDescent="0.25">
      <c r="A179" s="94" t="s">
        <v>6310</v>
      </c>
      <c r="B179" s="95" t="s">
        <v>6311</v>
      </c>
      <c r="C179" s="94" t="s">
        <v>17</v>
      </c>
      <c r="D179" s="94" t="s">
        <v>3887</v>
      </c>
      <c r="E179" s="94" t="s">
        <v>61</v>
      </c>
      <c r="F179" s="96">
        <v>652.56963599999995</v>
      </c>
      <c r="G179" s="96">
        <v>37.29</v>
      </c>
      <c r="H179" s="96">
        <f t="shared" si="8"/>
        <v>24334.32</v>
      </c>
      <c r="I179" s="97">
        <f t="shared" si="9"/>
        <v>7.2289949201940817E-2</v>
      </c>
      <c r="J179" s="97">
        <f t="shared" si="11"/>
        <v>91.21497434444754</v>
      </c>
      <c r="K179" s="94" t="str">
        <f t="shared" si="10"/>
        <v>B</v>
      </c>
    </row>
    <row r="180" spans="1:11" x14ac:dyDescent="0.25">
      <c r="A180" s="94" t="s">
        <v>6801</v>
      </c>
      <c r="B180" s="95" t="s">
        <v>6802</v>
      </c>
      <c r="C180" s="94" t="s">
        <v>17</v>
      </c>
      <c r="D180" s="94" t="s">
        <v>3737</v>
      </c>
      <c r="E180" s="94" t="s">
        <v>25</v>
      </c>
      <c r="F180" s="96">
        <v>1521.4374068928</v>
      </c>
      <c r="G180" s="96">
        <v>15.97</v>
      </c>
      <c r="H180" s="96">
        <f t="shared" si="8"/>
        <v>24297.360000000001</v>
      </c>
      <c r="I180" s="97">
        <f t="shared" si="9"/>
        <v>7.2180152153060728E-2</v>
      </c>
      <c r="J180" s="97">
        <f t="shared" si="11"/>
        <v>91.287154496600607</v>
      </c>
      <c r="K180" s="94" t="str">
        <f t="shared" si="10"/>
        <v>B</v>
      </c>
    </row>
    <row r="181" spans="1:11" ht="24.75" x14ac:dyDescent="0.25">
      <c r="A181" s="94" t="s">
        <v>7735</v>
      </c>
      <c r="B181" s="95" t="s">
        <v>7736</v>
      </c>
      <c r="C181" s="94" t="s">
        <v>17</v>
      </c>
      <c r="D181" s="94" t="s">
        <v>3724</v>
      </c>
      <c r="E181" s="94" t="s">
        <v>25</v>
      </c>
      <c r="F181" s="96">
        <v>11814.050720249777</v>
      </c>
      <c r="G181" s="96">
        <v>2.0499999999999998</v>
      </c>
      <c r="H181" s="96">
        <f t="shared" si="8"/>
        <v>24218.799999999999</v>
      </c>
      <c r="I181" s="97">
        <f t="shared" si="9"/>
        <v>7.1946774010203038E-2</v>
      </c>
      <c r="J181" s="97">
        <f t="shared" si="11"/>
        <v>91.359101270610807</v>
      </c>
      <c r="K181" s="94" t="str">
        <f t="shared" si="10"/>
        <v>B</v>
      </c>
    </row>
    <row r="182" spans="1:11" ht="16.5" x14ac:dyDescent="0.25">
      <c r="A182" s="94" t="s">
        <v>6232</v>
      </c>
      <c r="B182" s="95" t="s">
        <v>6233</v>
      </c>
      <c r="C182" s="94" t="s">
        <v>8107</v>
      </c>
      <c r="D182" s="94" t="s">
        <v>3825</v>
      </c>
      <c r="E182" s="94" t="s">
        <v>61</v>
      </c>
      <c r="F182" s="96">
        <v>2</v>
      </c>
      <c r="G182" s="96">
        <v>12068.23</v>
      </c>
      <c r="H182" s="96">
        <f t="shared" si="8"/>
        <v>24136.46</v>
      </c>
      <c r="I182" s="97">
        <f t="shared" si="9"/>
        <v>7.1702166623709915E-2</v>
      </c>
      <c r="J182" s="97">
        <f t="shared" si="11"/>
        <v>91.430803437234516</v>
      </c>
      <c r="K182" s="94" t="str">
        <f t="shared" si="10"/>
        <v>B</v>
      </c>
    </row>
    <row r="183" spans="1:11" x14ac:dyDescent="0.25">
      <c r="A183" s="94" t="s">
        <v>6816</v>
      </c>
      <c r="B183" s="95" t="s">
        <v>6817</v>
      </c>
      <c r="C183" s="94" t="s">
        <v>188</v>
      </c>
      <c r="D183" s="94" t="s">
        <v>3887</v>
      </c>
      <c r="E183" s="94" t="s">
        <v>286</v>
      </c>
      <c r="F183" s="96">
        <v>39863.1</v>
      </c>
      <c r="G183" s="96">
        <v>0.6</v>
      </c>
      <c r="H183" s="96">
        <f t="shared" si="8"/>
        <v>23917.86</v>
      </c>
      <c r="I183" s="97">
        <f t="shared" si="9"/>
        <v>7.1052771740452672E-2</v>
      </c>
      <c r="J183" s="97">
        <f t="shared" si="11"/>
        <v>91.501856208974971</v>
      </c>
      <c r="K183" s="94" t="str">
        <f t="shared" si="10"/>
        <v>B</v>
      </c>
    </row>
    <row r="184" spans="1:11" ht="16.5" x14ac:dyDescent="0.25">
      <c r="A184" s="94" t="s">
        <v>2820</v>
      </c>
      <c r="B184" s="95" t="s">
        <v>6236</v>
      </c>
      <c r="C184" s="94" t="s">
        <v>17</v>
      </c>
      <c r="D184" s="94" t="s">
        <v>3825</v>
      </c>
      <c r="E184" s="94" t="s">
        <v>61</v>
      </c>
      <c r="F184" s="96">
        <v>6</v>
      </c>
      <c r="G184" s="96">
        <v>3974.5</v>
      </c>
      <c r="H184" s="96">
        <f t="shared" si="8"/>
        <v>23847</v>
      </c>
      <c r="I184" s="97">
        <f t="shared" si="9"/>
        <v>7.0842267982778345E-2</v>
      </c>
      <c r="J184" s="97">
        <f t="shared" si="11"/>
        <v>91.572698476957754</v>
      </c>
      <c r="K184" s="94" t="str">
        <f t="shared" si="10"/>
        <v>B</v>
      </c>
    </row>
    <row r="185" spans="1:11" x14ac:dyDescent="0.25">
      <c r="A185" s="94" t="s">
        <v>5456</v>
      </c>
      <c r="B185" s="95" t="s">
        <v>5457</v>
      </c>
      <c r="C185" s="94" t="s">
        <v>17</v>
      </c>
      <c r="D185" s="94" t="s">
        <v>3887</v>
      </c>
      <c r="E185" s="94" t="s">
        <v>76</v>
      </c>
      <c r="F185" s="96">
        <v>205.14129635400619</v>
      </c>
      <c r="G185" s="96">
        <v>116.09</v>
      </c>
      <c r="H185" s="96">
        <f t="shared" si="8"/>
        <v>23814.85</v>
      </c>
      <c r="I185" s="97">
        <f t="shared" si="9"/>
        <v>7.0746759997889402E-2</v>
      </c>
      <c r="J185" s="97">
        <f t="shared" si="11"/>
        <v>91.643445236955642</v>
      </c>
      <c r="K185" s="94" t="str">
        <f t="shared" si="10"/>
        <v>B</v>
      </c>
    </row>
    <row r="186" spans="1:11" ht="16.5" x14ac:dyDescent="0.25">
      <c r="A186" s="94" t="s">
        <v>7351</v>
      </c>
      <c r="B186" s="95" t="s">
        <v>7352</v>
      </c>
      <c r="C186" s="94" t="s">
        <v>17</v>
      </c>
      <c r="D186" s="94" t="s">
        <v>3887</v>
      </c>
      <c r="E186" s="94" t="s">
        <v>72</v>
      </c>
      <c r="F186" s="96">
        <v>310.53663360000002</v>
      </c>
      <c r="G186" s="96">
        <v>75.37</v>
      </c>
      <c r="H186" s="96">
        <f t="shared" si="8"/>
        <v>23405.15</v>
      </c>
      <c r="I186" s="97">
        <f t="shared" si="9"/>
        <v>6.9529664464172622E-2</v>
      </c>
      <c r="J186" s="97">
        <f t="shared" si="11"/>
        <v>91.712974901419813</v>
      </c>
      <c r="K186" s="94" t="str">
        <f t="shared" si="10"/>
        <v>B</v>
      </c>
    </row>
    <row r="187" spans="1:11" x14ac:dyDescent="0.25">
      <c r="A187" s="94" t="s">
        <v>4219</v>
      </c>
      <c r="B187" s="95" t="s">
        <v>4220</v>
      </c>
      <c r="C187" s="94" t="s">
        <v>17</v>
      </c>
      <c r="D187" s="94" t="s">
        <v>3887</v>
      </c>
      <c r="E187" s="94" t="s">
        <v>61</v>
      </c>
      <c r="F187" s="96">
        <v>7203.4643999999998</v>
      </c>
      <c r="G187" s="96">
        <v>3.23</v>
      </c>
      <c r="H187" s="96">
        <f t="shared" si="8"/>
        <v>23267.19</v>
      </c>
      <c r="I187" s="97">
        <f t="shared" si="9"/>
        <v>6.9119826778471935E-2</v>
      </c>
      <c r="J187" s="97">
        <f t="shared" si="11"/>
        <v>91.782094728198288</v>
      </c>
      <c r="K187" s="94" t="str">
        <f t="shared" si="10"/>
        <v>B</v>
      </c>
    </row>
    <row r="188" spans="1:11" ht="24.75" x14ac:dyDescent="0.25">
      <c r="A188" s="94" t="s">
        <v>4835</v>
      </c>
      <c r="B188" s="95" t="s">
        <v>4836</v>
      </c>
      <c r="C188" s="94" t="s">
        <v>17</v>
      </c>
      <c r="D188" s="94" t="s">
        <v>3887</v>
      </c>
      <c r="E188" s="94" t="s">
        <v>3412</v>
      </c>
      <c r="F188" s="96">
        <v>148</v>
      </c>
      <c r="G188" s="96">
        <v>154.72</v>
      </c>
      <c r="H188" s="96">
        <f t="shared" si="8"/>
        <v>22898.560000000001</v>
      </c>
      <c r="I188" s="97">
        <f t="shared" si="9"/>
        <v>6.8024737868064289E-2</v>
      </c>
      <c r="J188" s="97">
        <f t="shared" si="11"/>
        <v>91.850119466066346</v>
      </c>
      <c r="K188" s="94" t="str">
        <f t="shared" si="10"/>
        <v>B</v>
      </c>
    </row>
    <row r="189" spans="1:11" ht="16.5" x14ac:dyDescent="0.25">
      <c r="A189" s="94" t="s">
        <v>5413</v>
      </c>
      <c r="B189" s="95" t="s">
        <v>5414</v>
      </c>
      <c r="C189" s="94" t="s">
        <v>17</v>
      </c>
      <c r="D189" s="94" t="s">
        <v>3887</v>
      </c>
      <c r="E189" s="94" t="s">
        <v>178</v>
      </c>
      <c r="F189" s="96">
        <v>8354.1404349999993</v>
      </c>
      <c r="G189" s="96">
        <v>2.74</v>
      </c>
      <c r="H189" s="96">
        <f t="shared" si="8"/>
        <v>22890.34</v>
      </c>
      <c r="I189" s="97">
        <f t="shared" si="9"/>
        <v>6.8000318719206213E-2</v>
      </c>
      <c r="J189" s="97">
        <f t="shared" si="11"/>
        <v>91.918119784785546</v>
      </c>
      <c r="K189" s="94" t="str">
        <f t="shared" si="10"/>
        <v>B</v>
      </c>
    </row>
    <row r="190" spans="1:11" x14ac:dyDescent="0.25">
      <c r="A190" s="94" t="s">
        <v>3931</v>
      </c>
      <c r="B190" s="95" t="s">
        <v>3932</v>
      </c>
      <c r="C190" s="94" t="s">
        <v>17</v>
      </c>
      <c r="D190" s="94" t="s">
        <v>3887</v>
      </c>
      <c r="E190" s="94" t="s">
        <v>178</v>
      </c>
      <c r="F190" s="96">
        <v>1417.9404348</v>
      </c>
      <c r="G190" s="96">
        <v>15.95</v>
      </c>
      <c r="H190" s="96">
        <f t="shared" si="8"/>
        <v>22616.15</v>
      </c>
      <c r="I190" s="97">
        <f t="shared" si="9"/>
        <v>6.7185782657722667E-2</v>
      </c>
      <c r="J190" s="97">
        <f t="shared" si="11"/>
        <v>91.985305567443262</v>
      </c>
      <c r="K190" s="94" t="str">
        <f t="shared" si="10"/>
        <v>B</v>
      </c>
    </row>
    <row r="191" spans="1:11" ht="16.5" x14ac:dyDescent="0.25">
      <c r="A191" s="94" t="s">
        <v>7066</v>
      </c>
      <c r="B191" s="95" t="s">
        <v>7067</v>
      </c>
      <c r="C191" s="94" t="s">
        <v>17</v>
      </c>
      <c r="D191" s="94" t="s">
        <v>3887</v>
      </c>
      <c r="E191" s="94" t="s">
        <v>61</v>
      </c>
      <c r="F191" s="96">
        <v>1090</v>
      </c>
      <c r="G191" s="96">
        <v>20.57</v>
      </c>
      <c r="H191" s="96">
        <f t="shared" si="8"/>
        <v>22421.3</v>
      </c>
      <c r="I191" s="97">
        <f t="shared" si="9"/>
        <v>6.6606941884608875E-2</v>
      </c>
      <c r="J191" s="97">
        <f t="shared" si="11"/>
        <v>92.051912509327877</v>
      </c>
      <c r="K191" s="94" t="str">
        <f t="shared" si="10"/>
        <v>B</v>
      </c>
    </row>
    <row r="192" spans="1:11" ht="33" x14ac:dyDescent="0.25">
      <c r="A192" s="94" t="s">
        <v>4853</v>
      </c>
      <c r="B192" s="95" t="s">
        <v>4854</v>
      </c>
      <c r="C192" s="94" t="s">
        <v>17</v>
      </c>
      <c r="D192" s="94" t="s">
        <v>3887</v>
      </c>
      <c r="E192" s="94" t="s">
        <v>61</v>
      </c>
      <c r="F192" s="96">
        <v>30</v>
      </c>
      <c r="G192" s="96">
        <v>747.02</v>
      </c>
      <c r="H192" s="96">
        <f t="shared" si="8"/>
        <v>22410.6</v>
      </c>
      <c r="I192" s="97">
        <f t="shared" si="9"/>
        <v>6.6575155401302141E-2</v>
      </c>
      <c r="J192" s="97">
        <f t="shared" si="11"/>
        <v>92.118487664729173</v>
      </c>
      <c r="K192" s="94" t="str">
        <f t="shared" si="10"/>
        <v>B</v>
      </c>
    </row>
    <row r="193" spans="1:11" ht="24.75" x14ac:dyDescent="0.25">
      <c r="A193" s="94" t="s">
        <v>7733</v>
      </c>
      <c r="B193" s="95" t="s">
        <v>7734</v>
      </c>
      <c r="C193" s="94" t="s">
        <v>17</v>
      </c>
      <c r="D193" s="94" t="s">
        <v>3724</v>
      </c>
      <c r="E193" s="94" t="s">
        <v>25</v>
      </c>
      <c r="F193" s="96">
        <v>11814.050720249777</v>
      </c>
      <c r="G193" s="96">
        <v>1.85</v>
      </c>
      <c r="H193" s="96">
        <f t="shared" si="8"/>
        <v>21855.99</v>
      </c>
      <c r="I193" s="97">
        <f t="shared" si="9"/>
        <v>6.4927575821232181E-2</v>
      </c>
      <c r="J193" s="97">
        <f t="shared" si="11"/>
        <v>92.183415240550403</v>
      </c>
      <c r="K193" s="94" t="str">
        <f t="shared" si="10"/>
        <v>B</v>
      </c>
    </row>
    <row r="194" spans="1:11" ht="16.5" x14ac:dyDescent="0.25">
      <c r="A194" s="94" t="s">
        <v>7440</v>
      </c>
      <c r="B194" s="95" t="s">
        <v>7441</v>
      </c>
      <c r="C194" s="94" t="s">
        <v>17</v>
      </c>
      <c r="D194" s="94" t="s">
        <v>3825</v>
      </c>
      <c r="E194" s="94" t="s">
        <v>61</v>
      </c>
      <c r="F194" s="99">
        <v>8.7445086441260995E-3</v>
      </c>
      <c r="G194" s="96">
        <v>2491030.2799999998</v>
      </c>
      <c r="H194" s="96">
        <f t="shared" si="8"/>
        <v>21782.84</v>
      </c>
      <c r="I194" s="97">
        <f t="shared" si="9"/>
        <v>6.4710269161990339E-2</v>
      </c>
      <c r="J194" s="97">
        <f t="shared" si="11"/>
        <v>92.248125509712395</v>
      </c>
      <c r="K194" s="94" t="str">
        <f t="shared" si="10"/>
        <v>B</v>
      </c>
    </row>
    <row r="195" spans="1:11" ht="24.75" x14ac:dyDescent="0.25">
      <c r="A195" s="94" t="s">
        <v>3765</v>
      </c>
      <c r="B195" s="95" t="s">
        <v>3766</v>
      </c>
      <c r="C195" s="94" t="s">
        <v>17</v>
      </c>
      <c r="D195" s="94" t="s">
        <v>3724</v>
      </c>
      <c r="E195" s="94" t="s">
        <v>18</v>
      </c>
      <c r="F195" s="96">
        <v>90</v>
      </c>
      <c r="G195" s="96">
        <v>241.99</v>
      </c>
      <c r="H195" s="96">
        <f t="shared" si="8"/>
        <v>21779.1</v>
      </c>
      <c r="I195" s="97">
        <f t="shared" si="9"/>
        <v>6.4699158746329852E-2</v>
      </c>
      <c r="J195" s="97">
        <f t="shared" si="11"/>
        <v>92.312824668458731</v>
      </c>
      <c r="K195" s="94" t="str">
        <f t="shared" si="10"/>
        <v>B</v>
      </c>
    </row>
    <row r="196" spans="1:11" ht="16.5" x14ac:dyDescent="0.25">
      <c r="A196" s="94" t="s">
        <v>5309</v>
      </c>
      <c r="B196" s="95" t="s">
        <v>5310</v>
      </c>
      <c r="C196" s="94" t="s">
        <v>17</v>
      </c>
      <c r="D196" s="94" t="s">
        <v>3887</v>
      </c>
      <c r="E196" s="94" t="s">
        <v>178</v>
      </c>
      <c r="F196" s="96">
        <v>1160.83431</v>
      </c>
      <c r="G196" s="96">
        <v>18.489999999999998</v>
      </c>
      <c r="H196" s="96">
        <f t="shared" ref="H196:H259" si="12">ROUND(F196*G196,2)</f>
        <v>21463.83</v>
      </c>
      <c r="I196" s="97">
        <f t="shared" ref="I196:I259" si="13">H196 / VALOR_TOTAL * 100</f>
        <v>6.3762586354543446E-2</v>
      </c>
      <c r="J196" s="97">
        <f t="shared" si="11"/>
        <v>92.376587254813273</v>
      </c>
      <c r="K196" s="94" t="str">
        <f t="shared" ref="K196:K259" si="14">IF(J196&lt;=80,"A",IF(J196&lt;=95,"B","C"))</f>
        <v>B</v>
      </c>
    </row>
    <row r="197" spans="1:11" ht="16.5" x14ac:dyDescent="0.25">
      <c r="A197" s="94" t="s">
        <v>5301</v>
      </c>
      <c r="B197" s="95" t="s">
        <v>5302</v>
      </c>
      <c r="C197" s="94" t="s">
        <v>17</v>
      </c>
      <c r="D197" s="94" t="s">
        <v>3887</v>
      </c>
      <c r="E197" s="94" t="s">
        <v>178</v>
      </c>
      <c r="F197" s="96">
        <v>12565.879596000001</v>
      </c>
      <c r="G197" s="96">
        <v>1.7</v>
      </c>
      <c r="H197" s="96">
        <f t="shared" si="12"/>
        <v>21362</v>
      </c>
      <c r="I197" s="97">
        <f t="shared" si="13"/>
        <v>6.3460080037242045E-2</v>
      </c>
      <c r="J197" s="97">
        <f t="shared" ref="J197:J260" si="15">I197+J196</f>
        <v>92.440047334850519</v>
      </c>
      <c r="K197" s="94" t="str">
        <f t="shared" si="14"/>
        <v>B</v>
      </c>
    </row>
    <row r="198" spans="1:11" ht="24.75" x14ac:dyDescent="0.25">
      <c r="A198" s="94" t="s">
        <v>3758</v>
      </c>
      <c r="B198" s="95" t="s">
        <v>3759</v>
      </c>
      <c r="C198" s="94" t="s">
        <v>17</v>
      </c>
      <c r="D198" s="94" t="s">
        <v>3724</v>
      </c>
      <c r="E198" s="94" t="s">
        <v>25</v>
      </c>
      <c r="F198" s="96">
        <v>265640.19933958235</v>
      </c>
      <c r="G198" s="96">
        <v>0.08</v>
      </c>
      <c r="H198" s="96">
        <f t="shared" si="12"/>
        <v>21251.22</v>
      </c>
      <c r="I198" s="97">
        <f t="shared" si="13"/>
        <v>6.3130985960539218E-2</v>
      </c>
      <c r="J198" s="97">
        <f t="shared" si="15"/>
        <v>92.50317832081106</v>
      </c>
      <c r="K198" s="94" t="str">
        <f t="shared" si="14"/>
        <v>B</v>
      </c>
    </row>
    <row r="199" spans="1:11" x14ac:dyDescent="0.25">
      <c r="A199" s="94" t="s">
        <v>4635</v>
      </c>
      <c r="B199" s="95" t="s">
        <v>4636</v>
      </c>
      <c r="C199" s="94" t="s">
        <v>17</v>
      </c>
      <c r="D199" s="94" t="s">
        <v>3887</v>
      </c>
      <c r="E199" s="94" t="s">
        <v>76</v>
      </c>
      <c r="F199" s="96">
        <v>127.096863</v>
      </c>
      <c r="G199" s="96">
        <v>167.14</v>
      </c>
      <c r="H199" s="96">
        <f t="shared" si="12"/>
        <v>21242.97</v>
      </c>
      <c r="I199" s="97">
        <f t="shared" si="13"/>
        <v>6.3106477690699922E-2</v>
      </c>
      <c r="J199" s="97">
        <f t="shared" si="15"/>
        <v>92.566284798501755</v>
      </c>
      <c r="K199" s="94" t="str">
        <f t="shared" si="14"/>
        <v>B</v>
      </c>
    </row>
    <row r="200" spans="1:11" ht="16.5" x14ac:dyDescent="0.25">
      <c r="A200" s="94" t="s">
        <v>4833</v>
      </c>
      <c r="B200" s="95" t="s">
        <v>4834</v>
      </c>
      <c r="C200" s="94" t="s">
        <v>17</v>
      </c>
      <c r="D200" s="94" t="s">
        <v>3887</v>
      </c>
      <c r="E200" s="94" t="s">
        <v>61</v>
      </c>
      <c r="F200" s="96">
        <v>621.00329999999997</v>
      </c>
      <c r="G200" s="96">
        <v>34</v>
      </c>
      <c r="H200" s="96">
        <f t="shared" si="12"/>
        <v>21114.11</v>
      </c>
      <c r="I200" s="97">
        <f t="shared" si="13"/>
        <v>6.2723673369306829E-2</v>
      </c>
      <c r="J200" s="97">
        <f t="shared" si="15"/>
        <v>92.62900847187106</v>
      </c>
      <c r="K200" s="94" t="str">
        <f t="shared" si="14"/>
        <v>B</v>
      </c>
    </row>
    <row r="201" spans="1:11" ht="24.75" x14ac:dyDescent="0.25">
      <c r="A201" s="94" t="s">
        <v>7054</v>
      </c>
      <c r="B201" s="95" t="s">
        <v>7055</v>
      </c>
      <c r="C201" s="94" t="s">
        <v>17</v>
      </c>
      <c r="D201" s="94" t="s">
        <v>3887</v>
      </c>
      <c r="E201" s="94" t="s">
        <v>76</v>
      </c>
      <c r="F201" s="96">
        <v>32.950834489999998</v>
      </c>
      <c r="G201" s="96">
        <v>640.47</v>
      </c>
      <c r="H201" s="96">
        <f t="shared" si="12"/>
        <v>21104.02</v>
      </c>
      <c r="I201" s="97">
        <f t="shared" si="13"/>
        <v>6.2693699012618523E-2</v>
      </c>
      <c r="J201" s="97">
        <f t="shared" si="15"/>
        <v>92.691702170883673</v>
      </c>
      <c r="K201" s="94" t="str">
        <f t="shared" si="14"/>
        <v>B</v>
      </c>
    </row>
    <row r="202" spans="1:11" x14ac:dyDescent="0.25">
      <c r="A202" s="94" t="s">
        <v>4709</v>
      </c>
      <c r="B202" s="95" t="s">
        <v>4710</v>
      </c>
      <c r="C202" s="94" t="s">
        <v>188</v>
      </c>
      <c r="D202" s="94" t="s">
        <v>3887</v>
      </c>
      <c r="E202" s="94" t="s">
        <v>465</v>
      </c>
      <c r="F202" s="96">
        <v>1950</v>
      </c>
      <c r="G202" s="96">
        <v>10.8</v>
      </c>
      <c r="H202" s="96">
        <f t="shared" si="12"/>
        <v>21060</v>
      </c>
      <c r="I202" s="97">
        <f t="shared" si="13"/>
        <v>6.2562928826154746E-2</v>
      </c>
      <c r="J202" s="97">
        <f t="shared" si="15"/>
        <v>92.754265099709826</v>
      </c>
      <c r="K202" s="94" t="str">
        <f t="shared" si="14"/>
        <v>B</v>
      </c>
    </row>
    <row r="203" spans="1:11" ht="16.5" x14ac:dyDescent="0.25">
      <c r="A203" s="94" t="s">
        <v>4851</v>
      </c>
      <c r="B203" s="95" t="s">
        <v>4852</v>
      </c>
      <c r="C203" s="94" t="s">
        <v>17</v>
      </c>
      <c r="D203" s="94" t="s">
        <v>3887</v>
      </c>
      <c r="E203" s="94" t="s">
        <v>72</v>
      </c>
      <c r="F203" s="96">
        <v>24.32</v>
      </c>
      <c r="G203" s="96">
        <v>858.35</v>
      </c>
      <c r="H203" s="96">
        <f t="shared" si="12"/>
        <v>20875.07</v>
      </c>
      <c r="I203" s="97">
        <f t="shared" si="13"/>
        <v>6.2013557390835604E-2</v>
      </c>
      <c r="J203" s="97">
        <f t="shared" si="15"/>
        <v>92.816278657100668</v>
      </c>
      <c r="K203" s="94" t="str">
        <f t="shared" si="14"/>
        <v>B</v>
      </c>
    </row>
    <row r="204" spans="1:11" x14ac:dyDescent="0.25">
      <c r="A204" s="94" t="s">
        <v>7181</v>
      </c>
      <c r="B204" s="95" t="s">
        <v>7182</v>
      </c>
      <c r="C204" s="94" t="s">
        <v>17</v>
      </c>
      <c r="D204" s="94" t="s">
        <v>3737</v>
      </c>
      <c r="E204" s="94" t="s">
        <v>25</v>
      </c>
      <c r="F204" s="96">
        <v>567.88709200976712</v>
      </c>
      <c r="G204" s="96">
        <v>35.71</v>
      </c>
      <c r="H204" s="96">
        <f t="shared" si="12"/>
        <v>20279.25</v>
      </c>
      <c r="I204" s="97">
        <f t="shared" si="13"/>
        <v>6.024355528954408E-2</v>
      </c>
      <c r="J204" s="97">
        <f t="shared" si="15"/>
        <v>92.876522212390213</v>
      </c>
      <c r="K204" s="94" t="str">
        <f t="shared" si="14"/>
        <v>B</v>
      </c>
    </row>
    <row r="205" spans="1:11" ht="16.5" x14ac:dyDescent="0.25">
      <c r="A205" s="94" t="s">
        <v>7355</v>
      </c>
      <c r="B205" s="95" t="s">
        <v>7356</v>
      </c>
      <c r="C205" s="94" t="s">
        <v>17</v>
      </c>
      <c r="D205" s="94" t="s">
        <v>3887</v>
      </c>
      <c r="E205" s="94" t="s">
        <v>178</v>
      </c>
      <c r="F205" s="96">
        <v>737.66459327999996</v>
      </c>
      <c r="G205" s="96">
        <v>27.45</v>
      </c>
      <c r="H205" s="96">
        <f t="shared" si="12"/>
        <v>20248.89</v>
      </c>
      <c r="I205" s="97">
        <f t="shared" si="13"/>
        <v>6.0153364856535434E-2</v>
      </c>
      <c r="J205" s="97">
        <f t="shared" si="15"/>
        <v>92.936675577246746</v>
      </c>
      <c r="K205" s="94" t="str">
        <f t="shared" si="14"/>
        <v>B</v>
      </c>
    </row>
    <row r="206" spans="1:11" ht="24.75" x14ac:dyDescent="0.25">
      <c r="A206" s="94" t="s">
        <v>6670</v>
      </c>
      <c r="B206" s="95" t="s">
        <v>6671</v>
      </c>
      <c r="C206" s="94" t="s">
        <v>17</v>
      </c>
      <c r="D206" s="94" t="s">
        <v>3724</v>
      </c>
      <c r="E206" s="94" t="s">
        <v>25</v>
      </c>
      <c r="F206" s="96">
        <v>45886.215468263166</v>
      </c>
      <c r="G206" s="96">
        <v>0.44</v>
      </c>
      <c r="H206" s="96">
        <f t="shared" si="12"/>
        <v>20189.93</v>
      </c>
      <c r="I206" s="97">
        <f t="shared" si="13"/>
        <v>5.9978212421417203E-2</v>
      </c>
      <c r="J206" s="97">
        <f t="shared" si="15"/>
        <v>92.996653789668159</v>
      </c>
      <c r="K206" s="94" t="str">
        <f t="shared" si="14"/>
        <v>B</v>
      </c>
    </row>
    <row r="207" spans="1:11" ht="24.75" x14ac:dyDescent="0.25">
      <c r="A207" s="94" t="s">
        <v>6440</v>
      </c>
      <c r="B207" s="95" t="s">
        <v>6441</v>
      </c>
      <c r="C207" s="94" t="s">
        <v>17</v>
      </c>
      <c r="D207" s="94" t="s">
        <v>3887</v>
      </c>
      <c r="E207" s="94" t="s">
        <v>178</v>
      </c>
      <c r="F207" s="96">
        <v>263.89999999999998</v>
      </c>
      <c r="G207" s="96">
        <v>74.87</v>
      </c>
      <c r="H207" s="96">
        <f t="shared" si="12"/>
        <v>19758.189999999999</v>
      </c>
      <c r="I207" s="97">
        <f t="shared" si="13"/>
        <v>5.8695642673487286E-2</v>
      </c>
      <c r="J207" s="97">
        <f t="shared" si="15"/>
        <v>93.055349432341643</v>
      </c>
      <c r="K207" s="94" t="str">
        <f t="shared" si="14"/>
        <v>B</v>
      </c>
    </row>
    <row r="208" spans="1:11" ht="16.5" x14ac:dyDescent="0.25">
      <c r="A208" s="94" t="s">
        <v>4859</v>
      </c>
      <c r="B208" s="95" t="s">
        <v>4860</v>
      </c>
      <c r="C208" s="94" t="s">
        <v>17</v>
      </c>
      <c r="D208" s="94" t="s">
        <v>3887</v>
      </c>
      <c r="E208" s="94" t="s">
        <v>178</v>
      </c>
      <c r="F208" s="96">
        <v>1217.92782072</v>
      </c>
      <c r="G208" s="96">
        <v>16.13</v>
      </c>
      <c r="H208" s="96">
        <f t="shared" si="12"/>
        <v>19645.18</v>
      </c>
      <c r="I208" s="97">
        <f t="shared" si="13"/>
        <v>5.8359923937179418E-2</v>
      </c>
      <c r="J208" s="97">
        <f t="shared" si="15"/>
        <v>93.113709356278818</v>
      </c>
      <c r="K208" s="94" t="str">
        <f t="shared" si="14"/>
        <v>B</v>
      </c>
    </row>
    <row r="209" spans="1:11" ht="16.5" x14ac:dyDescent="0.25">
      <c r="A209" s="94" t="s">
        <v>6104</v>
      </c>
      <c r="B209" s="95" t="s">
        <v>6105</v>
      </c>
      <c r="C209" s="94" t="s">
        <v>17</v>
      </c>
      <c r="D209" s="94" t="s">
        <v>3887</v>
      </c>
      <c r="E209" s="94" t="s">
        <v>61</v>
      </c>
      <c r="F209" s="96">
        <v>48</v>
      </c>
      <c r="G209" s="96">
        <v>409</v>
      </c>
      <c r="H209" s="96">
        <f t="shared" si="12"/>
        <v>19632</v>
      </c>
      <c r="I209" s="97">
        <f t="shared" si="13"/>
        <v>5.8320770119424013E-2</v>
      </c>
      <c r="J209" s="97">
        <f t="shared" si="15"/>
        <v>93.172030126398241</v>
      </c>
      <c r="K209" s="94" t="str">
        <f t="shared" si="14"/>
        <v>B</v>
      </c>
    </row>
    <row r="210" spans="1:11" x14ac:dyDescent="0.25">
      <c r="A210" s="94" t="s">
        <v>5823</v>
      </c>
      <c r="B210" s="95" t="s">
        <v>5824</v>
      </c>
      <c r="C210" s="94" t="s">
        <v>17</v>
      </c>
      <c r="D210" s="94" t="s">
        <v>3887</v>
      </c>
      <c r="E210" s="94" t="s">
        <v>61</v>
      </c>
      <c r="F210" s="96">
        <v>7</v>
      </c>
      <c r="G210" s="96">
        <v>2773.94</v>
      </c>
      <c r="H210" s="96">
        <f t="shared" si="12"/>
        <v>19417.580000000002</v>
      </c>
      <c r="I210" s="97">
        <f t="shared" si="13"/>
        <v>5.768379275955203E-2</v>
      </c>
      <c r="J210" s="97">
        <f t="shared" si="15"/>
        <v>93.229713919157788</v>
      </c>
      <c r="K210" s="94" t="str">
        <f t="shared" si="14"/>
        <v>B</v>
      </c>
    </row>
    <row r="211" spans="1:11" ht="16.5" x14ac:dyDescent="0.25">
      <c r="A211" s="94" t="s">
        <v>4494</v>
      </c>
      <c r="B211" s="95" t="s">
        <v>4495</v>
      </c>
      <c r="C211" s="94" t="s">
        <v>8107</v>
      </c>
      <c r="D211" s="94" t="s">
        <v>3887</v>
      </c>
      <c r="E211" s="94" t="s">
        <v>178</v>
      </c>
      <c r="F211" s="96">
        <v>159.6</v>
      </c>
      <c r="G211" s="96">
        <v>120.31</v>
      </c>
      <c r="H211" s="96">
        <f t="shared" si="12"/>
        <v>19201.48</v>
      </c>
      <c r="I211" s="97">
        <f t="shared" si="13"/>
        <v>5.7041824624730939E-2</v>
      </c>
      <c r="J211" s="97">
        <f t="shared" si="15"/>
        <v>93.286755743782521</v>
      </c>
      <c r="K211" s="94" t="str">
        <f t="shared" si="14"/>
        <v>B</v>
      </c>
    </row>
    <row r="212" spans="1:11" ht="16.5" x14ac:dyDescent="0.25">
      <c r="A212" s="94" t="s">
        <v>4095</v>
      </c>
      <c r="B212" s="95" t="s">
        <v>4096</v>
      </c>
      <c r="C212" s="94" t="s">
        <v>17</v>
      </c>
      <c r="D212" s="94" t="s">
        <v>3887</v>
      </c>
      <c r="E212" s="94" t="s">
        <v>178</v>
      </c>
      <c r="F212" s="96">
        <v>1010.01176596</v>
      </c>
      <c r="G212" s="96">
        <v>18.809999999999999</v>
      </c>
      <c r="H212" s="96">
        <f t="shared" si="12"/>
        <v>18998.32</v>
      </c>
      <c r="I212" s="97">
        <f t="shared" si="13"/>
        <v>5.6438297339815383E-2</v>
      </c>
      <c r="J212" s="97">
        <f t="shared" si="15"/>
        <v>93.343194041122331</v>
      </c>
      <c r="K212" s="94" t="str">
        <f t="shared" si="14"/>
        <v>B</v>
      </c>
    </row>
    <row r="213" spans="1:11" ht="16.5" x14ac:dyDescent="0.25">
      <c r="A213" s="94" t="s">
        <v>4738</v>
      </c>
      <c r="B213" s="95" t="s">
        <v>4739</v>
      </c>
      <c r="C213" s="94" t="s">
        <v>17</v>
      </c>
      <c r="D213" s="94" t="s">
        <v>3887</v>
      </c>
      <c r="E213" s="94" t="s">
        <v>61</v>
      </c>
      <c r="F213" s="96">
        <v>86230.240440294787</v>
      </c>
      <c r="G213" s="96">
        <v>0.22</v>
      </c>
      <c r="H213" s="96">
        <f t="shared" si="12"/>
        <v>18970.650000000001</v>
      </c>
      <c r="I213" s="97">
        <f t="shared" si="13"/>
        <v>5.6356098088124043E-2</v>
      </c>
      <c r="J213" s="97">
        <f t="shared" si="15"/>
        <v>93.399550139210461</v>
      </c>
      <c r="K213" s="94" t="str">
        <f t="shared" si="14"/>
        <v>B</v>
      </c>
    </row>
    <row r="214" spans="1:11" ht="24.75" x14ac:dyDescent="0.25">
      <c r="A214" s="94" t="s">
        <v>4787</v>
      </c>
      <c r="B214" s="95" t="s">
        <v>4788</v>
      </c>
      <c r="C214" s="94" t="s">
        <v>17</v>
      </c>
      <c r="D214" s="94" t="s">
        <v>3825</v>
      </c>
      <c r="E214" s="94" t="s">
        <v>8119</v>
      </c>
      <c r="F214" s="96">
        <v>965.05501200000003</v>
      </c>
      <c r="G214" s="96">
        <v>19.170000000000002</v>
      </c>
      <c r="H214" s="96">
        <f t="shared" si="12"/>
        <v>18500.099999999999</v>
      </c>
      <c r="I214" s="97">
        <f t="shared" si="13"/>
        <v>5.4958235497471281E-2</v>
      </c>
      <c r="J214" s="97">
        <f t="shared" si="15"/>
        <v>93.454508374707927</v>
      </c>
      <c r="K214" s="94" t="str">
        <f t="shared" si="14"/>
        <v>B</v>
      </c>
    </row>
    <row r="215" spans="1:11" ht="16.5" x14ac:dyDescent="0.25">
      <c r="A215" s="94" t="s">
        <v>4216</v>
      </c>
      <c r="B215" s="95" t="s">
        <v>4217</v>
      </c>
      <c r="C215" s="94" t="s">
        <v>17</v>
      </c>
      <c r="D215" s="94" t="s">
        <v>3887</v>
      </c>
      <c r="E215" s="94" t="s">
        <v>178</v>
      </c>
      <c r="F215" s="96">
        <v>1554.6959999999999</v>
      </c>
      <c r="G215" s="96">
        <v>11.82</v>
      </c>
      <c r="H215" s="96">
        <f t="shared" si="12"/>
        <v>18376.509999999998</v>
      </c>
      <c r="I215" s="97">
        <f t="shared" si="13"/>
        <v>5.4591086761781607E-2</v>
      </c>
      <c r="J215" s="97">
        <f t="shared" si="15"/>
        <v>93.509099461469702</v>
      </c>
      <c r="K215" s="94" t="str">
        <f t="shared" si="14"/>
        <v>B</v>
      </c>
    </row>
    <row r="216" spans="1:11" x14ac:dyDescent="0.25">
      <c r="A216" s="94" t="s">
        <v>6515</v>
      </c>
      <c r="B216" s="95" t="s">
        <v>6516</v>
      </c>
      <c r="C216" s="94" t="s">
        <v>17</v>
      </c>
      <c r="D216" s="94" t="s">
        <v>3887</v>
      </c>
      <c r="E216" s="94" t="s">
        <v>178</v>
      </c>
      <c r="F216" s="96">
        <v>464</v>
      </c>
      <c r="G216" s="96">
        <v>39.5</v>
      </c>
      <c r="H216" s="96">
        <f t="shared" si="12"/>
        <v>18328</v>
      </c>
      <c r="I216" s="97">
        <f t="shared" si="13"/>
        <v>5.4446978135126493E-2</v>
      </c>
      <c r="J216" s="97">
        <f t="shared" si="15"/>
        <v>93.563546439604835</v>
      </c>
      <c r="K216" s="94" t="str">
        <f t="shared" si="14"/>
        <v>B</v>
      </c>
    </row>
    <row r="217" spans="1:11" ht="24.75" x14ac:dyDescent="0.25">
      <c r="A217" s="94" t="s">
        <v>6031</v>
      </c>
      <c r="B217" s="95" t="s">
        <v>6032</v>
      </c>
      <c r="C217" s="94" t="s">
        <v>17</v>
      </c>
      <c r="D217" s="94" t="s">
        <v>3887</v>
      </c>
      <c r="E217" s="94" t="s">
        <v>740</v>
      </c>
      <c r="F217" s="96">
        <v>866.35500000000002</v>
      </c>
      <c r="G217" s="96">
        <v>20.97</v>
      </c>
      <c r="H217" s="96">
        <f t="shared" si="12"/>
        <v>18167.46</v>
      </c>
      <c r="I217" s="97">
        <f t="shared" si="13"/>
        <v>5.3970062057550477E-2</v>
      </c>
      <c r="J217" s="97">
        <f t="shared" si="15"/>
        <v>93.617516501662379</v>
      </c>
      <c r="K217" s="94" t="str">
        <f t="shared" si="14"/>
        <v>B</v>
      </c>
    </row>
    <row r="218" spans="1:11" x14ac:dyDescent="0.25">
      <c r="A218" s="94" t="s">
        <v>5506</v>
      </c>
      <c r="B218" s="95" t="s">
        <v>5507</v>
      </c>
      <c r="C218" s="94" t="s">
        <v>188</v>
      </c>
      <c r="D218" s="94" t="s">
        <v>3887</v>
      </c>
      <c r="E218" s="94" t="s">
        <v>2039</v>
      </c>
      <c r="F218" s="96">
        <v>2106.9252000000001</v>
      </c>
      <c r="G218" s="96">
        <v>8.5399999999999991</v>
      </c>
      <c r="H218" s="96">
        <f t="shared" si="12"/>
        <v>17993.14</v>
      </c>
      <c r="I218" s="97">
        <f t="shared" si="13"/>
        <v>5.3452209742594389E-2</v>
      </c>
      <c r="J218" s="97">
        <f t="shared" si="15"/>
        <v>93.670968711404967</v>
      </c>
      <c r="K218" s="94" t="str">
        <f t="shared" si="14"/>
        <v>B</v>
      </c>
    </row>
    <row r="219" spans="1:11" ht="16.5" x14ac:dyDescent="0.25">
      <c r="A219" s="94" t="s">
        <v>7622</v>
      </c>
      <c r="B219" s="95" t="s">
        <v>7623</v>
      </c>
      <c r="C219" s="94" t="s">
        <v>17</v>
      </c>
      <c r="D219" s="94" t="s">
        <v>3825</v>
      </c>
      <c r="E219" s="94" t="s">
        <v>61</v>
      </c>
      <c r="F219" s="99">
        <v>1.49461108441037E-2</v>
      </c>
      <c r="G219" s="96">
        <v>1170000</v>
      </c>
      <c r="H219" s="96">
        <f t="shared" si="12"/>
        <v>17486.95</v>
      </c>
      <c r="I219" s="97">
        <f t="shared" si="13"/>
        <v>5.1948471426235834E-2</v>
      </c>
      <c r="J219" s="97">
        <f t="shared" si="15"/>
        <v>93.722917182831196</v>
      </c>
      <c r="K219" s="94" t="str">
        <f t="shared" si="14"/>
        <v>B</v>
      </c>
    </row>
    <row r="220" spans="1:11" x14ac:dyDescent="0.25">
      <c r="A220" s="94" t="s">
        <v>5574</v>
      </c>
      <c r="B220" s="95" t="s">
        <v>5575</v>
      </c>
      <c r="C220" s="94" t="s">
        <v>188</v>
      </c>
      <c r="D220" s="94" t="s">
        <v>3887</v>
      </c>
      <c r="E220" s="94" t="s">
        <v>286</v>
      </c>
      <c r="F220" s="96">
        <v>1412.44</v>
      </c>
      <c r="G220" s="96">
        <v>12.35</v>
      </c>
      <c r="H220" s="96">
        <f t="shared" si="12"/>
        <v>17443.63</v>
      </c>
      <c r="I220" s="97">
        <f t="shared" si="13"/>
        <v>5.1819780729334165E-2</v>
      </c>
      <c r="J220" s="97">
        <f t="shared" si="15"/>
        <v>93.774736963560528</v>
      </c>
      <c r="K220" s="94" t="str">
        <f t="shared" si="14"/>
        <v>B</v>
      </c>
    </row>
    <row r="221" spans="1:11" x14ac:dyDescent="0.25">
      <c r="A221" s="94" t="s">
        <v>4960</v>
      </c>
      <c r="B221" s="95" t="s">
        <v>4961</v>
      </c>
      <c r="C221" s="94" t="s">
        <v>17</v>
      </c>
      <c r="D221" s="94" t="s">
        <v>3887</v>
      </c>
      <c r="E221" s="94" t="s">
        <v>61</v>
      </c>
      <c r="F221" s="96">
        <v>2004</v>
      </c>
      <c r="G221" s="96">
        <v>8.56</v>
      </c>
      <c r="H221" s="96">
        <f t="shared" si="12"/>
        <v>17154.240000000002</v>
      </c>
      <c r="I221" s="97">
        <f t="shared" si="13"/>
        <v>5.0960090037358824E-2</v>
      </c>
      <c r="J221" s="97">
        <f t="shared" si="15"/>
        <v>93.825697053597892</v>
      </c>
      <c r="K221" s="94" t="str">
        <f t="shared" si="14"/>
        <v>B</v>
      </c>
    </row>
    <row r="222" spans="1:11" x14ac:dyDescent="0.25">
      <c r="A222" s="94" t="s">
        <v>6709</v>
      </c>
      <c r="B222" s="95" t="s">
        <v>6710</v>
      </c>
      <c r="C222" s="94" t="s">
        <v>17</v>
      </c>
      <c r="D222" s="94" t="s">
        <v>3887</v>
      </c>
      <c r="E222" s="94" t="s">
        <v>740</v>
      </c>
      <c r="F222" s="96">
        <v>5842.3708884150001</v>
      </c>
      <c r="G222" s="96">
        <v>2.92</v>
      </c>
      <c r="H222" s="96">
        <f t="shared" si="12"/>
        <v>17059.72</v>
      </c>
      <c r="I222" s="97">
        <f t="shared" si="13"/>
        <v>5.0679299532484734E-2</v>
      </c>
      <c r="J222" s="97">
        <f t="shared" si="15"/>
        <v>93.876376353130382</v>
      </c>
      <c r="K222" s="94" t="str">
        <f t="shared" si="14"/>
        <v>B</v>
      </c>
    </row>
    <row r="223" spans="1:11" x14ac:dyDescent="0.25">
      <c r="A223" s="94" t="s">
        <v>5774</v>
      </c>
      <c r="B223" s="95" t="s">
        <v>5775</v>
      </c>
      <c r="C223" s="94" t="s">
        <v>188</v>
      </c>
      <c r="D223" s="94" t="s">
        <v>3887</v>
      </c>
      <c r="E223" s="94" t="s">
        <v>465</v>
      </c>
      <c r="F223" s="96">
        <v>469.6</v>
      </c>
      <c r="G223" s="96">
        <v>36.270000000000003</v>
      </c>
      <c r="H223" s="96">
        <f t="shared" si="12"/>
        <v>17032.39</v>
      </c>
      <c r="I223" s="97">
        <f t="shared" si="13"/>
        <v>5.0598110318580698E-2</v>
      </c>
      <c r="J223" s="97">
        <f t="shared" si="15"/>
        <v>93.926974463448957</v>
      </c>
      <c r="K223" s="94" t="str">
        <f t="shared" si="14"/>
        <v>B</v>
      </c>
    </row>
    <row r="224" spans="1:11" ht="16.5" x14ac:dyDescent="0.25">
      <c r="A224" s="94" t="s">
        <v>5274</v>
      </c>
      <c r="B224" s="95" t="s">
        <v>5275</v>
      </c>
      <c r="C224" s="94" t="s">
        <v>17</v>
      </c>
      <c r="D224" s="94" t="s">
        <v>3887</v>
      </c>
      <c r="E224" s="94" t="s">
        <v>178</v>
      </c>
      <c r="F224" s="96">
        <v>822.05773533000001</v>
      </c>
      <c r="G224" s="96">
        <v>20.61</v>
      </c>
      <c r="H224" s="96">
        <f t="shared" si="12"/>
        <v>16942.61</v>
      </c>
      <c r="I224" s="97">
        <f t="shared" si="13"/>
        <v>5.0331400928741568E-2</v>
      </c>
      <c r="J224" s="97">
        <f t="shared" si="15"/>
        <v>93.977305864377698</v>
      </c>
      <c r="K224" s="94" t="str">
        <f t="shared" si="14"/>
        <v>B</v>
      </c>
    </row>
    <row r="225" spans="1:11" x14ac:dyDescent="0.25">
      <c r="A225" s="94" t="s">
        <v>7504</v>
      </c>
      <c r="B225" s="95" t="s">
        <v>7505</v>
      </c>
      <c r="C225" s="94" t="s">
        <v>17</v>
      </c>
      <c r="D225" s="94" t="s">
        <v>3887</v>
      </c>
      <c r="E225" s="94" t="s">
        <v>61</v>
      </c>
      <c r="F225" s="96">
        <v>91.414812600000005</v>
      </c>
      <c r="G225" s="96">
        <v>184.69</v>
      </c>
      <c r="H225" s="96">
        <f t="shared" si="12"/>
        <v>16883.400000000001</v>
      </c>
      <c r="I225" s="97">
        <f t="shared" si="13"/>
        <v>5.0155505818779721E-2</v>
      </c>
      <c r="J225" s="97">
        <f t="shared" si="15"/>
        <v>94.027461370196477</v>
      </c>
      <c r="K225" s="94" t="str">
        <f t="shared" si="14"/>
        <v>B</v>
      </c>
    </row>
    <row r="226" spans="1:11" ht="33" x14ac:dyDescent="0.25">
      <c r="A226" s="94" t="s">
        <v>7853</v>
      </c>
      <c r="B226" s="95" t="s">
        <v>7854</v>
      </c>
      <c r="C226" s="94" t="s">
        <v>17</v>
      </c>
      <c r="D226" s="94" t="s">
        <v>3825</v>
      </c>
      <c r="E226" s="94" t="s">
        <v>61</v>
      </c>
      <c r="F226" s="99">
        <v>3.3894839446742403E-2</v>
      </c>
      <c r="G226" s="96">
        <v>497560.94</v>
      </c>
      <c r="H226" s="96">
        <f t="shared" si="12"/>
        <v>16864.75</v>
      </c>
      <c r="I226" s="97">
        <f t="shared" si="13"/>
        <v>5.0100102275446014E-2</v>
      </c>
      <c r="J226" s="97">
        <f t="shared" si="15"/>
        <v>94.077561472471928</v>
      </c>
      <c r="K226" s="94" t="str">
        <f t="shared" si="14"/>
        <v>B</v>
      </c>
    </row>
    <row r="227" spans="1:11" ht="16.5" x14ac:dyDescent="0.25">
      <c r="A227" s="94" t="s">
        <v>6206</v>
      </c>
      <c r="B227" s="95" t="s">
        <v>6207</v>
      </c>
      <c r="C227" s="94" t="s">
        <v>17</v>
      </c>
      <c r="D227" s="94" t="s">
        <v>3887</v>
      </c>
      <c r="E227" s="94" t="s">
        <v>178</v>
      </c>
      <c r="F227" s="96">
        <v>307.72832</v>
      </c>
      <c r="G227" s="96">
        <v>54.67</v>
      </c>
      <c r="H227" s="96">
        <f t="shared" si="12"/>
        <v>16823.509999999998</v>
      </c>
      <c r="I227" s="97">
        <f t="shared" si="13"/>
        <v>4.9977590633243224E-2</v>
      </c>
      <c r="J227" s="97">
        <f t="shared" si="15"/>
        <v>94.127539063105175</v>
      </c>
      <c r="K227" s="94" t="str">
        <f t="shared" si="14"/>
        <v>B</v>
      </c>
    </row>
    <row r="228" spans="1:11" x14ac:dyDescent="0.25">
      <c r="A228" s="94" t="s">
        <v>6732</v>
      </c>
      <c r="B228" s="95" t="s">
        <v>6733</v>
      </c>
      <c r="C228" s="94" t="s">
        <v>17</v>
      </c>
      <c r="D228" s="94" t="s">
        <v>3887</v>
      </c>
      <c r="E228" s="94" t="s">
        <v>76</v>
      </c>
      <c r="F228" s="96">
        <v>118.61654935008632</v>
      </c>
      <c r="G228" s="96">
        <v>141.71</v>
      </c>
      <c r="H228" s="96">
        <f t="shared" si="12"/>
        <v>16809.150000000001</v>
      </c>
      <c r="I228" s="97">
        <f t="shared" si="13"/>
        <v>4.9934931390225971E-2</v>
      </c>
      <c r="J228" s="97">
        <f t="shared" si="15"/>
        <v>94.177473994495401</v>
      </c>
      <c r="K228" s="94" t="str">
        <f t="shared" si="14"/>
        <v>B</v>
      </c>
    </row>
    <row r="229" spans="1:11" ht="16.5" x14ac:dyDescent="0.25">
      <c r="A229" s="94" t="s">
        <v>4564</v>
      </c>
      <c r="B229" s="95" t="s">
        <v>4565</v>
      </c>
      <c r="C229" s="94" t="s">
        <v>17</v>
      </c>
      <c r="D229" s="94" t="s">
        <v>3887</v>
      </c>
      <c r="E229" s="94" t="s">
        <v>72</v>
      </c>
      <c r="F229" s="96">
        <v>1159.9090246799999</v>
      </c>
      <c r="G229" s="96">
        <v>14.11</v>
      </c>
      <c r="H229" s="96">
        <f t="shared" si="12"/>
        <v>16366.32</v>
      </c>
      <c r="I229" s="97">
        <f t="shared" si="13"/>
        <v>4.8619416586233276E-2</v>
      </c>
      <c r="J229" s="97">
        <f t="shared" si="15"/>
        <v>94.226093411081635</v>
      </c>
      <c r="K229" s="94" t="str">
        <f t="shared" si="14"/>
        <v>B</v>
      </c>
    </row>
    <row r="230" spans="1:11" x14ac:dyDescent="0.25">
      <c r="A230" s="94" t="s">
        <v>4527</v>
      </c>
      <c r="B230" s="95" t="s">
        <v>4528</v>
      </c>
      <c r="C230" s="94" t="s">
        <v>17</v>
      </c>
      <c r="D230" s="94" t="s">
        <v>3887</v>
      </c>
      <c r="E230" s="94" t="s">
        <v>178</v>
      </c>
      <c r="F230" s="96">
        <v>653.99901</v>
      </c>
      <c r="G230" s="96">
        <v>24.8</v>
      </c>
      <c r="H230" s="96">
        <f t="shared" si="12"/>
        <v>16219.18</v>
      </c>
      <c r="I230" s="97">
        <f t="shared" si="13"/>
        <v>4.8182307880275041E-2</v>
      </c>
      <c r="J230" s="97">
        <f t="shared" si="15"/>
        <v>94.274275718961917</v>
      </c>
      <c r="K230" s="94" t="str">
        <f t="shared" si="14"/>
        <v>B</v>
      </c>
    </row>
    <row r="231" spans="1:11" ht="16.5" x14ac:dyDescent="0.25">
      <c r="A231" s="94" t="s">
        <v>4928</v>
      </c>
      <c r="B231" s="95" t="s">
        <v>4929</v>
      </c>
      <c r="C231" s="94" t="s">
        <v>17</v>
      </c>
      <c r="D231" s="94" t="s">
        <v>3887</v>
      </c>
      <c r="E231" s="94" t="s">
        <v>3412</v>
      </c>
      <c r="F231" s="96">
        <v>8782.7279999999992</v>
      </c>
      <c r="G231" s="96">
        <v>1.83</v>
      </c>
      <c r="H231" s="96">
        <f t="shared" si="12"/>
        <v>16072.39</v>
      </c>
      <c r="I231" s="97">
        <f t="shared" si="13"/>
        <v>4.7746238919097864E-2</v>
      </c>
      <c r="J231" s="97">
        <f t="shared" si="15"/>
        <v>94.32202195788102</v>
      </c>
      <c r="K231" s="94" t="str">
        <f t="shared" si="14"/>
        <v>B</v>
      </c>
    </row>
    <row r="232" spans="1:11" ht="16.5" x14ac:dyDescent="0.25">
      <c r="A232" s="94" t="s">
        <v>5656</v>
      </c>
      <c r="B232" s="95" t="s">
        <v>5657</v>
      </c>
      <c r="C232" s="94" t="s">
        <v>8107</v>
      </c>
      <c r="D232" s="94" t="s">
        <v>3887</v>
      </c>
      <c r="E232" s="94" t="s">
        <v>61</v>
      </c>
      <c r="F232" s="96">
        <v>4</v>
      </c>
      <c r="G232" s="96">
        <v>3999</v>
      </c>
      <c r="H232" s="96">
        <f t="shared" si="12"/>
        <v>15996</v>
      </c>
      <c r="I232" s="97">
        <f t="shared" si="13"/>
        <v>4.7519307193882768E-2</v>
      </c>
      <c r="J232" s="97">
        <f t="shared" si="15"/>
        <v>94.369541265074901</v>
      </c>
      <c r="K232" s="94" t="str">
        <f t="shared" si="14"/>
        <v>B</v>
      </c>
    </row>
    <row r="233" spans="1:11" ht="16.5" x14ac:dyDescent="0.25">
      <c r="A233" s="94" t="s">
        <v>7977</v>
      </c>
      <c r="B233" s="95" t="s">
        <v>7978</v>
      </c>
      <c r="C233" s="94" t="s">
        <v>17</v>
      </c>
      <c r="D233" s="94" t="s">
        <v>3887</v>
      </c>
      <c r="E233" s="94" t="s">
        <v>178</v>
      </c>
      <c r="F233" s="96">
        <v>565.74603260000004</v>
      </c>
      <c r="G233" s="96">
        <v>28.15</v>
      </c>
      <c r="H233" s="96">
        <f t="shared" si="12"/>
        <v>15925.75</v>
      </c>
      <c r="I233" s="97">
        <f t="shared" si="13"/>
        <v>4.7310615562826862E-2</v>
      </c>
      <c r="J233" s="97">
        <f t="shared" si="15"/>
        <v>94.416851880637722</v>
      </c>
      <c r="K233" s="94" t="str">
        <f t="shared" si="14"/>
        <v>B</v>
      </c>
    </row>
    <row r="234" spans="1:11" ht="16.5" x14ac:dyDescent="0.25">
      <c r="A234" s="94" t="s">
        <v>5001</v>
      </c>
      <c r="B234" s="95" t="s">
        <v>5002</v>
      </c>
      <c r="C234" s="94" t="s">
        <v>8107</v>
      </c>
      <c r="D234" s="94" t="s">
        <v>3887</v>
      </c>
      <c r="E234" s="94" t="s">
        <v>61</v>
      </c>
      <c r="F234" s="96">
        <v>122</v>
      </c>
      <c r="G234" s="96">
        <v>127.68</v>
      </c>
      <c r="H234" s="96">
        <f t="shared" si="12"/>
        <v>15576.96</v>
      </c>
      <c r="I234" s="97">
        <f t="shared" si="13"/>
        <v>4.627446532800851E-2</v>
      </c>
      <c r="J234" s="97">
        <f t="shared" si="15"/>
        <v>94.463126345965733</v>
      </c>
      <c r="K234" s="94" t="str">
        <f t="shared" si="14"/>
        <v>B</v>
      </c>
    </row>
    <row r="235" spans="1:11" ht="24.75" x14ac:dyDescent="0.25">
      <c r="A235" s="94" t="s">
        <v>6677</v>
      </c>
      <c r="B235" s="95" t="s">
        <v>6678</v>
      </c>
      <c r="C235" s="94" t="s">
        <v>17</v>
      </c>
      <c r="D235" s="94" t="s">
        <v>3724</v>
      </c>
      <c r="E235" s="94" t="s">
        <v>25</v>
      </c>
      <c r="F235" s="96">
        <v>17491.979862597858</v>
      </c>
      <c r="G235" s="96">
        <v>0.89</v>
      </c>
      <c r="H235" s="96">
        <f t="shared" si="12"/>
        <v>15567.86</v>
      </c>
      <c r="I235" s="97">
        <f t="shared" si="13"/>
        <v>4.6247431963700909E-2</v>
      </c>
      <c r="J235" s="97">
        <f t="shared" si="15"/>
        <v>94.50937377792944</v>
      </c>
      <c r="K235" s="94" t="str">
        <f t="shared" si="14"/>
        <v>B</v>
      </c>
    </row>
    <row r="236" spans="1:11" ht="16.5" x14ac:dyDescent="0.25">
      <c r="A236" s="94" t="s">
        <v>7871</v>
      </c>
      <c r="B236" s="95" t="s">
        <v>7872</v>
      </c>
      <c r="C236" s="94" t="s">
        <v>17</v>
      </c>
      <c r="D236" s="94" t="s">
        <v>3825</v>
      </c>
      <c r="E236" s="94" t="s">
        <v>61</v>
      </c>
      <c r="F236" s="99">
        <v>1.66582993392922E-2</v>
      </c>
      <c r="G236" s="96">
        <v>934134.43</v>
      </c>
      <c r="H236" s="96">
        <f t="shared" si="12"/>
        <v>15561.09</v>
      </c>
      <c r="I236" s="97">
        <f t="shared" si="13"/>
        <v>4.6227320328935811E-2</v>
      </c>
      <c r="J236" s="97">
        <f t="shared" si="15"/>
        <v>94.555601098258379</v>
      </c>
      <c r="K236" s="94" t="str">
        <f t="shared" si="14"/>
        <v>B</v>
      </c>
    </row>
    <row r="237" spans="1:11" ht="24.75" x14ac:dyDescent="0.25">
      <c r="A237" s="94" t="s">
        <v>6919</v>
      </c>
      <c r="B237" s="95" t="s">
        <v>6920</v>
      </c>
      <c r="C237" s="94" t="s">
        <v>17</v>
      </c>
      <c r="D237" s="94" t="s">
        <v>3825</v>
      </c>
      <c r="E237" s="94" t="s">
        <v>61</v>
      </c>
      <c r="F237" s="99">
        <v>2.1410061896713801E-2</v>
      </c>
      <c r="G237" s="96">
        <v>708565.85</v>
      </c>
      <c r="H237" s="96">
        <f t="shared" si="12"/>
        <v>15170.44</v>
      </c>
      <c r="I237" s="97">
        <f t="shared" si="13"/>
        <v>4.5066816618302509E-2</v>
      </c>
      <c r="J237" s="97">
        <f t="shared" si="15"/>
        <v>94.600667914876681</v>
      </c>
      <c r="K237" s="94" t="str">
        <f t="shared" si="14"/>
        <v>B</v>
      </c>
    </row>
    <row r="238" spans="1:11" ht="16.5" x14ac:dyDescent="0.25">
      <c r="A238" s="94" t="s">
        <v>7334</v>
      </c>
      <c r="B238" s="95" t="s">
        <v>7335</v>
      </c>
      <c r="C238" s="94" t="s">
        <v>17</v>
      </c>
      <c r="D238" s="94" t="s">
        <v>3825</v>
      </c>
      <c r="E238" s="94" t="s">
        <v>61</v>
      </c>
      <c r="F238" s="100">
        <v>1.5835974522000001E-2</v>
      </c>
      <c r="G238" s="96">
        <v>955912.15</v>
      </c>
      <c r="H238" s="96">
        <f t="shared" si="12"/>
        <v>15137.8</v>
      </c>
      <c r="I238" s="97">
        <f t="shared" si="13"/>
        <v>4.4969852990720094E-2</v>
      </c>
      <c r="J238" s="97">
        <f t="shared" si="15"/>
        <v>94.645637767867399</v>
      </c>
      <c r="K238" s="94" t="str">
        <f t="shared" si="14"/>
        <v>B</v>
      </c>
    </row>
    <row r="239" spans="1:11" x14ac:dyDescent="0.25">
      <c r="A239" s="94" t="s">
        <v>6370</v>
      </c>
      <c r="B239" s="95" t="s">
        <v>6371</v>
      </c>
      <c r="C239" s="94" t="s">
        <v>17</v>
      </c>
      <c r="D239" s="94" t="s">
        <v>3887</v>
      </c>
      <c r="E239" s="94" t="s">
        <v>72</v>
      </c>
      <c r="F239" s="96">
        <v>70.396199999999993</v>
      </c>
      <c r="G239" s="96">
        <v>213.72</v>
      </c>
      <c r="H239" s="96">
        <f t="shared" si="12"/>
        <v>15045.08</v>
      </c>
      <c r="I239" s="97">
        <f t="shared" si="13"/>
        <v>4.469440974472004E-2</v>
      </c>
      <c r="J239" s="97">
        <f t="shared" si="15"/>
        <v>94.69033217761212</v>
      </c>
      <c r="K239" s="94" t="str">
        <f t="shared" si="14"/>
        <v>B</v>
      </c>
    </row>
    <row r="240" spans="1:11" ht="16.5" x14ac:dyDescent="0.25">
      <c r="A240" s="94" t="s">
        <v>5255</v>
      </c>
      <c r="B240" s="95" t="s">
        <v>1286</v>
      </c>
      <c r="C240" s="94" t="s">
        <v>8107</v>
      </c>
      <c r="D240" s="94" t="s">
        <v>3887</v>
      </c>
      <c r="E240" s="94" t="s">
        <v>61</v>
      </c>
      <c r="F240" s="96">
        <v>162</v>
      </c>
      <c r="G240" s="96">
        <v>91.4</v>
      </c>
      <c r="H240" s="96">
        <f t="shared" si="12"/>
        <v>14806.8</v>
      </c>
      <c r="I240" s="97">
        <f t="shared" si="13"/>
        <v>4.3986551497773405E-2</v>
      </c>
      <c r="J240" s="97">
        <f t="shared" si="15"/>
        <v>94.734318729109887</v>
      </c>
      <c r="K240" s="94" t="str">
        <f t="shared" si="14"/>
        <v>B</v>
      </c>
    </row>
    <row r="241" spans="1:11" ht="24.75" x14ac:dyDescent="0.25">
      <c r="A241" s="94" t="s">
        <v>5595</v>
      </c>
      <c r="B241" s="95" t="s">
        <v>5596</v>
      </c>
      <c r="C241" s="94" t="s">
        <v>17</v>
      </c>
      <c r="D241" s="94" t="s">
        <v>3887</v>
      </c>
      <c r="E241" s="94" t="s">
        <v>178</v>
      </c>
      <c r="F241" s="96">
        <v>406</v>
      </c>
      <c r="G241" s="96">
        <v>36.19</v>
      </c>
      <c r="H241" s="96">
        <f t="shared" si="12"/>
        <v>14693.14</v>
      </c>
      <c r="I241" s="97">
        <f t="shared" si="13"/>
        <v>4.3648901806872135E-2</v>
      </c>
      <c r="J241" s="97">
        <f t="shared" si="15"/>
        <v>94.777967630916763</v>
      </c>
      <c r="K241" s="94" t="str">
        <f t="shared" si="14"/>
        <v>B</v>
      </c>
    </row>
    <row r="242" spans="1:11" ht="24.75" x14ac:dyDescent="0.25">
      <c r="A242" s="94" t="s">
        <v>6324</v>
      </c>
      <c r="B242" s="95" t="s">
        <v>6325</v>
      </c>
      <c r="C242" s="94" t="s">
        <v>17</v>
      </c>
      <c r="D242" s="94" t="s">
        <v>3887</v>
      </c>
      <c r="E242" s="94" t="s">
        <v>178</v>
      </c>
      <c r="F242" s="96">
        <v>1053.31676457</v>
      </c>
      <c r="G242" s="96">
        <v>13.91</v>
      </c>
      <c r="H242" s="96">
        <f t="shared" si="12"/>
        <v>14651.64</v>
      </c>
      <c r="I242" s="97">
        <f t="shared" si="13"/>
        <v>4.3525617782831989E-2</v>
      </c>
      <c r="J242" s="97">
        <f t="shared" si="15"/>
        <v>94.821493248699596</v>
      </c>
      <c r="K242" s="94" t="str">
        <f t="shared" si="14"/>
        <v>B</v>
      </c>
    </row>
    <row r="243" spans="1:11" ht="16.5" x14ac:dyDescent="0.25">
      <c r="A243" s="94" t="s">
        <v>4755</v>
      </c>
      <c r="B243" s="95" t="s">
        <v>4756</v>
      </c>
      <c r="C243" s="94" t="s">
        <v>17</v>
      </c>
      <c r="D243" s="94" t="s">
        <v>3825</v>
      </c>
      <c r="E243" s="94" t="s">
        <v>8119</v>
      </c>
      <c r="F243" s="96">
        <v>885.99839999999995</v>
      </c>
      <c r="G243" s="96">
        <v>16.53</v>
      </c>
      <c r="H243" s="96">
        <f t="shared" si="12"/>
        <v>14645.55</v>
      </c>
      <c r="I243" s="97">
        <f t="shared" si="13"/>
        <v>4.350752622364152E-2</v>
      </c>
      <c r="J243" s="97">
        <f t="shared" si="15"/>
        <v>94.865000774923232</v>
      </c>
      <c r="K243" s="94" t="str">
        <f t="shared" si="14"/>
        <v>B</v>
      </c>
    </row>
    <row r="244" spans="1:11" x14ac:dyDescent="0.25">
      <c r="A244" s="94" t="s">
        <v>4284</v>
      </c>
      <c r="B244" s="95" t="s">
        <v>4285</v>
      </c>
      <c r="C244" s="94" t="s">
        <v>17</v>
      </c>
      <c r="D244" s="94" t="s">
        <v>3887</v>
      </c>
      <c r="E244" s="94" t="s">
        <v>178</v>
      </c>
      <c r="F244" s="96">
        <v>1608.6600900000001</v>
      </c>
      <c r="G244" s="96">
        <v>9.01</v>
      </c>
      <c r="H244" s="96">
        <f t="shared" si="12"/>
        <v>14494.03</v>
      </c>
      <c r="I244" s="97">
        <f t="shared" si="13"/>
        <v>4.305740585442315E-2</v>
      </c>
      <c r="J244" s="97">
        <f t="shared" si="15"/>
        <v>94.908058180777658</v>
      </c>
      <c r="K244" s="94" t="str">
        <f t="shared" si="14"/>
        <v>B</v>
      </c>
    </row>
    <row r="245" spans="1:11" ht="16.5" x14ac:dyDescent="0.25">
      <c r="A245" s="94" t="s">
        <v>6213</v>
      </c>
      <c r="B245" s="95" t="s">
        <v>2786</v>
      </c>
      <c r="C245" s="94" t="s">
        <v>8107</v>
      </c>
      <c r="D245" s="94" t="s">
        <v>3887</v>
      </c>
      <c r="E245" s="94" t="s">
        <v>61</v>
      </c>
      <c r="F245" s="96">
        <v>4</v>
      </c>
      <c r="G245" s="96">
        <v>3605.21</v>
      </c>
      <c r="H245" s="96">
        <f t="shared" si="12"/>
        <v>14420.84</v>
      </c>
      <c r="I245" s="97">
        <f t="shared" si="13"/>
        <v>4.2839980367206321E-2</v>
      </c>
      <c r="J245" s="97">
        <f t="shared" si="15"/>
        <v>94.950898161144863</v>
      </c>
      <c r="K245" s="94" t="str">
        <f t="shared" si="14"/>
        <v>B</v>
      </c>
    </row>
    <row r="246" spans="1:11" ht="16.5" x14ac:dyDescent="0.25">
      <c r="A246" s="94" t="s">
        <v>7576</v>
      </c>
      <c r="B246" s="95" t="s">
        <v>7577</v>
      </c>
      <c r="C246" s="94" t="s">
        <v>17</v>
      </c>
      <c r="D246" s="94" t="s">
        <v>3825</v>
      </c>
      <c r="E246" s="94" t="s">
        <v>61</v>
      </c>
      <c r="F246" s="98">
        <v>4.7127091191600003E-2</v>
      </c>
      <c r="G246" s="96">
        <v>302500</v>
      </c>
      <c r="H246" s="96">
        <f t="shared" si="12"/>
        <v>14255.95</v>
      </c>
      <c r="I246" s="97">
        <f t="shared" si="13"/>
        <v>4.2350141747351404E-2</v>
      </c>
      <c r="J246" s="97">
        <f t="shared" si="15"/>
        <v>94.993248302892212</v>
      </c>
      <c r="K246" s="94" t="str">
        <f t="shared" si="14"/>
        <v>B</v>
      </c>
    </row>
    <row r="247" spans="1:11" ht="16.5" x14ac:dyDescent="0.25">
      <c r="A247" s="94" t="s">
        <v>5258</v>
      </c>
      <c r="B247" s="95" t="s">
        <v>1289</v>
      </c>
      <c r="C247" s="94" t="s">
        <v>8107</v>
      </c>
      <c r="D247" s="94" t="s">
        <v>3887</v>
      </c>
      <c r="E247" s="94" t="s">
        <v>61</v>
      </c>
      <c r="F247" s="96">
        <v>158</v>
      </c>
      <c r="G247" s="96">
        <v>90</v>
      </c>
      <c r="H247" s="96">
        <f t="shared" si="12"/>
        <v>14220</v>
      </c>
      <c r="I247" s="97">
        <f t="shared" si="13"/>
        <v>4.2243345104839521E-2</v>
      </c>
      <c r="J247" s="97">
        <f t="shared" si="15"/>
        <v>95.035491647997048</v>
      </c>
      <c r="K247" s="94" t="str">
        <f t="shared" si="14"/>
        <v>C</v>
      </c>
    </row>
    <row r="248" spans="1:11" ht="24.75" x14ac:dyDescent="0.25">
      <c r="A248" s="94" t="s">
        <v>5786</v>
      </c>
      <c r="B248" s="95" t="s">
        <v>2150</v>
      </c>
      <c r="C248" s="94" t="s">
        <v>8107</v>
      </c>
      <c r="D248" s="94" t="s">
        <v>3887</v>
      </c>
      <c r="E248" s="94" t="s">
        <v>178</v>
      </c>
      <c r="F248" s="96">
        <v>1573.86</v>
      </c>
      <c r="G248" s="96">
        <v>8.99</v>
      </c>
      <c r="H248" s="96">
        <f t="shared" si="12"/>
        <v>14149</v>
      </c>
      <c r="I248" s="97">
        <f t="shared" si="13"/>
        <v>4.2032425449252772E-2</v>
      </c>
      <c r="J248" s="97">
        <f t="shared" si="15"/>
        <v>95.077524073446298</v>
      </c>
      <c r="K248" s="94" t="str">
        <f t="shared" si="14"/>
        <v>C</v>
      </c>
    </row>
    <row r="249" spans="1:11" ht="24.75" x14ac:dyDescent="0.25">
      <c r="A249" s="94" t="s">
        <v>3779</v>
      </c>
      <c r="B249" s="95" t="s">
        <v>3780</v>
      </c>
      <c r="C249" s="94" t="s">
        <v>17</v>
      </c>
      <c r="D249" s="94" t="s">
        <v>3724</v>
      </c>
      <c r="E249" s="94" t="s">
        <v>18</v>
      </c>
      <c r="F249" s="96">
        <v>92</v>
      </c>
      <c r="G249" s="96">
        <v>153.54</v>
      </c>
      <c r="H249" s="96">
        <f t="shared" si="12"/>
        <v>14125.68</v>
      </c>
      <c r="I249" s="97">
        <f t="shared" si="13"/>
        <v>4.1963148739840334E-2</v>
      </c>
      <c r="J249" s="97">
        <f t="shared" si="15"/>
        <v>95.119487222186137</v>
      </c>
      <c r="K249" s="94" t="str">
        <f t="shared" si="14"/>
        <v>C</v>
      </c>
    </row>
    <row r="250" spans="1:11" ht="16.5" x14ac:dyDescent="0.25">
      <c r="A250" s="94" t="s">
        <v>4209</v>
      </c>
      <c r="B250" s="95" t="s">
        <v>4210</v>
      </c>
      <c r="C250" s="94" t="s">
        <v>17</v>
      </c>
      <c r="D250" s="94" t="s">
        <v>3887</v>
      </c>
      <c r="E250" s="94" t="s">
        <v>72</v>
      </c>
      <c r="F250" s="96">
        <v>551.25661500000001</v>
      </c>
      <c r="G250" s="96">
        <v>25.01</v>
      </c>
      <c r="H250" s="96">
        <f t="shared" si="12"/>
        <v>13786.93</v>
      </c>
      <c r="I250" s="97">
        <f t="shared" si="13"/>
        <v>4.0956824326741574E-2</v>
      </c>
      <c r="J250" s="97">
        <f t="shared" si="15"/>
        <v>95.160444046512879</v>
      </c>
      <c r="K250" s="94" t="str">
        <f t="shared" si="14"/>
        <v>C</v>
      </c>
    </row>
    <row r="251" spans="1:11" ht="33" x14ac:dyDescent="0.25">
      <c r="A251" s="94" t="s">
        <v>7511</v>
      </c>
      <c r="B251" s="95" t="s">
        <v>7512</v>
      </c>
      <c r="C251" s="94" t="s">
        <v>17</v>
      </c>
      <c r="D251" s="94" t="s">
        <v>3887</v>
      </c>
      <c r="E251" s="94" t="s">
        <v>72</v>
      </c>
      <c r="F251" s="96">
        <v>22.453199999999999</v>
      </c>
      <c r="G251" s="96">
        <v>612.63</v>
      </c>
      <c r="H251" s="96">
        <f t="shared" si="12"/>
        <v>13755.5</v>
      </c>
      <c r="I251" s="97">
        <f t="shared" si="13"/>
        <v>4.0863455245402254E-2</v>
      </c>
      <c r="J251" s="97">
        <f t="shared" si="15"/>
        <v>95.201307501758279</v>
      </c>
      <c r="K251" s="94" t="str">
        <f t="shared" si="14"/>
        <v>C</v>
      </c>
    </row>
    <row r="252" spans="1:11" ht="24.75" x14ac:dyDescent="0.25">
      <c r="A252" s="94" t="s">
        <v>6188</v>
      </c>
      <c r="B252" s="95" t="s">
        <v>6189</v>
      </c>
      <c r="C252" s="94" t="s">
        <v>188</v>
      </c>
      <c r="D252" s="94" t="s">
        <v>3741</v>
      </c>
      <c r="E252" s="94" t="s">
        <v>6190</v>
      </c>
      <c r="F252" s="96">
        <v>47.47</v>
      </c>
      <c r="G252" s="96">
        <v>285</v>
      </c>
      <c r="H252" s="96">
        <f t="shared" si="12"/>
        <v>13528.95</v>
      </c>
      <c r="I252" s="97">
        <f t="shared" si="13"/>
        <v>4.0190443302118052E-2</v>
      </c>
      <c r="J252" s="97">
        <f t="shared" si="15"/>
        <v>95.241497945060402</v>
      </c>
      <c r="K252" s="94" t="str">
        <f t="shared" si="14"/>
        <v>C</v>
      </c>
    </row>
    <row r="253" spans="1:11" x14ac:dyDescent="0.25">
      <c r="A253" s="94" t="s">
        <v>5014</v>
      </c>
      <c r="B253" s="95" t="s">
        <v>5015</v>
      </c>
      <c r="C253" s="94" t="s">
        <v>17</v>
      </c>
      <c r="D253" s="94" t="s">
        <v>3887</v>
      </c>
      <c r="E253" s="94" t="s">
        <v>61</v>
      </c>
      <c r="F253" s="96">
        <v>458</v>
      </c>
      <c r="G253" s="96">
        <v>29.47</v>
      </c>
      <c r="H253" s="96">
        <f t="shared" si="12"/>
        <v>13497.26</v>
      </c>
      <c r="I253" s="97">
        <f t="shared" si="13"/>
        <v>4.0096301838941369E-2</v>
      </c>
      <c r="J253" s="97">
        <f t="shared" si="15"/>
        <v>95.281594246899346</v>
      </c>
      <c r="K253" s="94" t="str">
        <f t="shared" si="14"/>
        <v>C</v>
      </c>
    </row>
    <row r="254" spans="1:11" x14ac:dyDescent="0.25">
      <c r="A254" s="94" t="s">
        <v>4212</v>
      </c>
      <c r="B254" s="95" t="s">
        <v>4213</v>
      </c>
      <c r="C254" s="94" t="s">
        <v>17</v>
      </c>
      <c r="D254" s="94" t="s">
        <v>3887</v>
      </c>
      <c r="E254" s="94" t="s">
        <v>178</v>
      </c>
      <c r="F254" s="96">
        <v>8833.5</v>
      </c>
      <c r="G254" s="96">
        <v>1.52</v>
      </c>
      <c r="H254" s="96">
        <f t="shared" si="12"/>
        <v>13426.92</v>
      </c>
      <c r="I254" s="97">
        <f t="shared" si="13"/>
        <v>3.9887342844941762E-2</v>
      </c>
      <c r="J254" s="97">
        <f t="shared" si="15"/>
        <v>95.32148158974428</v>
      </c>
      <c r="K254" s="94" t="str">
        <f t="shared" si="14"/>
        <v>C</v>
      </c>
    </row>
    <row r="255" spans="1:11" ht="16.5" x14ac:dyDescent="0.25">
      <c r="A255" s="94" t="s">
        <v>5480</v>
      </c>
      <c r="B255" s="95" t="s">
        <v>5481</v>
      </c>
      <c r="C255" s="94" t="s">
        <v>17</v>
      </c>
      <c r="D255" s="94" t="s">
        <v>3887</v>
      </c>
      <c r="E255" s="94" t="s">
        <v>72</v>
      </c>
      <c r="F255" s="96">
        <v>26.88</v>
      </c>
      <c r="G255" s="96">
        <v>496.3</v>
      </c>
      <c r="H255" s="96">
        <f t="shared" si="12"/>
        <v>13340.54</v>
      </c>
      <c r="I255" s="97">
        <f t="shared" si="13"/>
        <v>3.9630733832975794E-2</v>
      </c>
      <c r="J255" s="97">
        <f t="shared" si="15"/>
        <v>95.36111232357726</v>
      </c>
      <c r="K255" s="94" t="str">
        <f t="shared" si="14"/>
        <v>C</v>
      </c>
    </row>
    <row r="256" spans="1:11" ht="24.75" x14ac:dyDescent="0.25">
      <c r="A256" s="94" t="s">
        <v>5473</v>
      </c>
      <c r="B256" s="95" t="s">
        <v>5474</v>
      </c>
      <c r="C256" s="94" t="s">
        <v>17</v>
      </c>
      <c r="D256" s="94" t="s">
        <v>3887</v>
      </c>
      <c r="E256" s="94" t="s">
        <v>61</v>
      </c>
      <c r="F256" s="96">
        <v>13</v>
      </c>
      <c r="G256" s="96">
        <v>1008.53</v>
      </c>
      <c r="H256" s="96">
        <f t="shared" si="12"/>
        <v>13110.89</v>
      </c>
      <c r="I256" s="97">
        <f t="shared" si="13"/>
        <v>3.894851272163076E-2</v>
      </c>
      <c r="J256" s="97">
        <f t="shared" si="15"/>
        <v>95.400060836298891</v>
      </c>
      <c r="K256" s="94" t="str">
        <f t="shared" si="14"/>
        <v>C</v>
      </c>
    </row>
    <row r="257" spans="1:11" ht="16.5" x14ac:dyDescent="0.25">
      <c r="A257" s="94" t="s">
        <v>8024</v>
      </c>
      <c r="B257" s="95" t="s">
        <v>8025</v>
      </c>
      <c r="C257" s="94" t="s">
        <v>17</v>
      </c>
      <c r="D257" s="94" t="s">
        <v>3825</v>
      </c>
      <c r="E257" s="94" t="s">
        <v>61</v>
      </c>
      <c r="F257" s="98">
        <v>9.4201222991999994E-3</v>
      </c>
      <c r="G257" s="96">
        <v>1391437.18</v>
      </c>
      <c r="H257" s="96">
        <f t="shared" si="12"/>
        <v>13107.51</v>
      </c>
      <c r="I257" s="97">
        <f t="shared" si="13"/>
        <v>3.8938471757745084E-2</v>
      </c>
      <c r="J257" s="97">
        <f t="shared" si="15"/>
        <v>95.438999308056637</v>
      </c>
      <c r="K257" s="94" t="str">
        <f t="shared" si="14"/>
        <v>C</v>
      </c>
    </row>
    <row r="258" spans="1:11" x14ac:dyDescent="0.25">
      <c r="A258" s="94" t="s">
        <v>4648</v>
      </c>
      <c r="B258" s="95" t="s">
        <v>4649</v>
      </c>
      <c r="C258" s="94" t="s">
        <v>17</v>
      </c>
      <c r="D258" s="94" t="s">
        <v>3887</v>
      </c>
      <c r="E258" s="94" t="s">
        <v>740</v>
      </c>
      <c r="F258" s="96">
        <v>2474.00567</v>
      </c>
      <c r="G258" s="96">
        <v>5.22</v>
      </c>
      <c r="H258" s="96">
        <f t="shared" si="12"/>
        <v>12914.31</v>
      </c>
      <c r="I258" s="97">
        <f t="shared" si="13"/>
        <v>3.8364532638599159E-2</v>
      </c>
      <c r="J258" s="97">
        <f t="shared" si="15"/>
        <v>95.477363840695233</v>
      </c>
      <c r="K258" s="94" t="str">
        <f t="shared" si="14"/>
        <v>C</v>
      </c>
    </row>
    <row r="259" spans="1:11" ht="24.75" x14ac:dyDescent="0.25">
      <c r="A259" s="94" t="s">
        <v>5277</v>
      </c>
      <c r="B259" s="95" t="s">
        <v>5278</v>
      </c>
      <c r="C259" s="94" t="s">
        <v>17</v>
      </c>
      <c r="D259" s="94" t="s">
        <v>3887</v>
      </c>
      <c r="E259" s="94" t="s">
        <v>178</v>
      </c>
      <c r="F259" s="96">
        <v>824.87023457999999</v>
      </c>
      <c r="G259" s="96">
        <v>15.29</v>
      </c>
      <c r="H259" s="96">
        <f t="shared" si="12"/>
        <v>12612.27</v>
      </c>
      <c r="I259" s="97">
        <f t="shared" si="13"/>
        <v>3.746726259953688E-2</v>
      </c>
      <c r="J259" s="97">
        <f t="shared" si="15"/>
        <v>95.514831103294767</v>
      </c>
      <c r="K259" s="94" t="str">
        <f t="shared" si="14"/>
        <v>C</v>
      </c>
    </row>
    <row r="260" spans="1:11" ht="16.5" x14ac:dyDescent="0.25">
      <c r="A260" s="94" t="s">
        <v>4244</v>
      </c>
      <c r="B260" s="95" t="s">
        <v>4245</v>
      </c>
      <c r="C260" s="94" t="s">
        <v>188</v>
      </c>
      <c r="D260" s="94" t="s">
        <v>3887</v>
      </c>
      <c r="E260" s="94" t="s">
        <v>193</v>
      </c>
      <c r="F260" s="96">
        <v>15.75</v>
      </c>
      <c r="G260" s="96">
        <v>800</v>
      </c>
      <c r="H260" s="96">
        <f t="shared" ref="H260:H323" si="16">ROUND(F260*G260,2)</f>
        <v>12600</v>
      </c>
      <c r="I260" s="97">
        <f t="shared" ref="I260:I323" si="17">H260 / VALOR_TOTAL * 100</f>
        <v>3.7430812118212232E-2</v>
      </c>
      <c r="J260" s="97">
        <f t="shared" si="15"/>
        <v>95.552261915412984</v>
      </c>
      <c r="K260" s="94" t="str">
        <f t="shared" ref="K260:K323" si="18">IF(J260&lt;=80,"A",IF(J260&lt;=95,"B","C"))</f>
        <v>C</v>
      </c>
    </row>
    <row r="261" spans="1:11" ht="24.75" x14ac:dyDescent="0.25">
      <c r="A261" s="94" t="s">
        <v>4687</v>
      </c>
      <c r="B261" s="95" t="s">
        <v>4688</v>
      </c>
      <c r="C261" s="94" t="s">
        <v>17</v>
      </c>
      <c r="D261" s="94" t="s">
        <v>3887</v>
      </c>
      <c r="E261" s="94" t="s">
        <v>72</v>
      </c>
      <c r="F261" s="96">
        <v>220.16900699999999</v>
      </c>
      <c r="G261" s="96">
        <v>57</v>
      </c>
      <c r="H261" s="96">
        <f t="shared" si="16"/>
        <v>12549.63</v>
      </c>
      <c r="I261" s="97">
        <f t="shared" si="17"/>
        <v>3.7281177990720615E-2</v>
      </c>
      <c r="J261" s="97">
        <f t="shared" ref="J261:J324" si="19">I261+J260</f>
        <v>95.589543093403705</v>
      </c>
      <c r="K261" s="94" t="str">
        <f t="shared" si="18"/>
        <v>C</v>
      </c>
    </row>
    <row r="262" spans="1:11" x14ac:dyDescent="0.25">
      <c r="A262" s="94" t="s">
        <v>5829</v>
      </c>
      <c r="B262" s="95" t="s">
        <v>5830</v>
      </c>
      <c r="C262" s="94" t="s">
        <v>17</v>
      </c>
      <c r="D262" s="94" t="s">
        <v>3887</v>
      </c>
      <c r="E262" s="94" t="s">
        <v>178</v>
      </c>
      <c r="F262" s="96">
        <v>855.07456999999999</v>
      </c>
      <c r="G262" s="96">
        <v>14.61</v>
      </c>
      <c r="H262" s="96">
        <f t="shared" si="16"/>
        <v>12492.64</v>
      </c>
      <c r="I262" s="97">
        <f t="shared" si="17"/>
        <v>3.7111877833370069E-2</v>
      </c>
      <c r="J262" s="97">
        <f t="shared" si="19"/>
        <v>95.626654971237073</v>
      </c>
      <c r="K262" s="94" t="str">
        <f t="shared" si="18"/>
        <v>C</v>
      </c>
    </row>
    <row r="263" spans="1:11" x14ac:dyDescent="0.25">
      <c r="A263" s="94" t="s">
        <v>4705</v>
      </c>
      <c r="B263" s="95" t="s">
        <v>4706</v>
      </c>
      <c r="C263" s="94" t="s">
        <v>188</v>
      </c>
      <c r="D263" s="94" t="s">
        <v>3741</v>
      </c>
      <c r="E263" s="94" t="s">
        <v>286</v>
      </c>
      <c r="F263" s="96">
        <v>523</v>
      </c>
      <c r="G263" s="96">
        <v>23.68</v>
      </c>
      <c r="H263" s="96">
        <f t="shared" si="16"/>
        <v>12384.64</v>
      </c>
      <c r="I263" s="97">
        <f t="shared" si="17"/>
        <v>3.6791042300928251E-2</v>
      </c>
      <c r="J263" s="97">
        <f t="shared" si="19"/>
        <v>95.663446013538007</v>
      </c>
      <c r="K263" s="94" t="str">
        <f t="shared" si="18"/>
        <v>C</v>
      </c>
    </row>
    <row r="264" spans="1:11" x14ac:dyDescent="0.25">
      <c r="A264" s="94" t="s">
        <v>4771</v>
      </c>
      <c r="B264" s="95" t="s">
        <v>4772</v>
      </c>
      <c r="C264" s="94" t="s">
        <v>17</v>
      </c>
      <c r="D264" s="94" t="s">
        <v>3887</v>
      </c>
      <c r="E264" s="94" t="s">
        <v>740</v>
      </c>
      <c r="F264" s="96">
        <v>746.69007514999998</v>
      </c>
      <c r="G264" s="96">
        <v>16.32</v>
      </c>
      <c r="H264" s="96">
        <f t="shared" si="16"/>
        <v>12185.98</v>
      </c>
      <c r="I264" s="97">
        <f t="shared" si="17"/>
        <v>3.6200883163197764E-2</v>
      </c>
      <c r="J264" s="97">
        <f t="shared" si="19"/>
        <v>95.699646896701211</v>
      </c>
      <c r="K264" s="94" t="str">
        <f t="shared" si="18"/>
        <v>C</v>
      </c>
    </row>
    <row r="265" spans="1:11" x14ac:dyDescent="0.25">
      <c r="A265" s="94" t="s">
        <v>7196</v>
      </c>
      <c r="B265" s="95" t="s">
        <v>7197</v>
      </c>
      <c r="C265" s="94" t="s">
        <v>17</v>
      </c>
      <c r="D265" s="94" t="s">
        <v>3737</v>
      </c>
      <c r="E265" s="94" t="s">
        <v>25</v>
      </c>
      <c r="F265" s="96">
        <v>363.75833131411326</v>
      </c>
      <c r="G265" s="96">
        <v>33.450000000000003</v>
      </c>
      <c r="H265" s="96">
        <f t="shared" si="16"/>
        <v>12167.72</v>
      </c>
      <c r="I265" s="97">
        <f t="shared" si="17"/>
        <v>3.6146638192620109E-2</v>
      </c>
      <c r="J265" s="97">
        <f t="shared" si="19"/>
        <v>95.73579353489383</v>
      </c>
      <c r="K265" s="94" t="str">
        <f t="shared" si="18"/>
        <v>C</v>
      </c>
    </row>
    <row r="266" spans="1:11" x14ac:dyDescent="0.25">
      <c r="A266" s="94" t="s">
        <v>3953</v>
      </c>
      <c r="B266" s="95" t="s">
        <v>3954</v>
      </c>
      <c r="C266" s="94" t="s">
        <v>17</v>
      </c>
      <c r="D266" s="94" t="s">
        <v>3887</v>
      </c>
      <c r="E266" s="94" t="s">
        <v>61</v>
      </c>
      <c r="F266" s="96">
        <v>46.116300000000003</v>
      </c>
      <c r="G266" s="96">
        <v>257.68</v>
      </c>
      <c r="H266" s="96">
        <f t="shared" si="16"/>
        <v>11883.25</v>
      </c>
      <c r="I266" s="97">
        <f t="shared" si="17"/>
        <v>3.5301563341567109E-2</v>
      </c>
      <c r="J266" s="97">
        <f t="shared" si="19"/>
        <v>95.771095098235392</v>
      </c>
      <c r="K266" s="94" t="str">
        <f t="shared" si="18"/>
        <v>C</v>
      </c>
    </row>
    <row r="267" spans="1:11" x14ac:dyDescent="0.25">
      <c r="A267" s="94" t="s">
        <v>4957</v>
      </c>
      <c r="B267" s="95" t="s">
        <v>4958</v>
      </c>
      <c r="C267" s="94" t="s">
        <v>17</v>
      </c>
      <c r="D267" s="94" t="s">
        <v>3887</v>
      </c>
      <c r="E267" s="94" t="s">
        <v>61</v>
      </c>
      <c r="F267" s="96">
        <v>1530</v>
      </c>
      <c r="G267" s="96">
        <v>7.67</v>
      </c>
      <c r="H267" s="96">
        <f t="shared" si="16"/>
        <v>11735.1</v>
      </c>
      <c r="I267" s="97">
        <f t="shared" si="17"/>
        <v>3.4861454229240661E-2</v>
      </c>
      <c r="J267" s="97">
        <f t="shared" si="19"/>
        <v>95.805956552464636</v>
      </c>
      <c r="K267" s="94" t="str">
        <f t="shared" si="18"/>
        <v>C</v>
      </c>
    </row>
    <row r="268" spans="1:11" ht="16.5" x14ac:dyDescent="0.25">
      <c r="A268" s="94" t="s">
        <v>5415</v>
      </c>
      <c r="B268" s="95" t="s">
        <v>5416</v>
      </c>
      <c r="C268" s="94" t="s">
        <v>17</v>
      </c>
      <c r="D268" s="94" t="s">
        <v>3887</v>
      </c>
      <c r="E268" s="94" t="s">
        <v>740</v>
      </c>
      <c r="F268" s="96">
        <v>3411.1719840000001</v>
      </c>
      <c r="G268" s="96">
        <v>3.42</v>
      </c>
      <c r="H268" s="96">
        <f t="shared" si="16"/>
        <v>11666.21</v>
      </c>
      <c r="I268" s="97">
        <f t="shared" si="17"/>
        <v>3.4656802749334026E-2</v>
      </c>
      <c r="J268" s="97">
        <f t="shared" si="19"/>
        <v>95.840613355213975</v>
      </c>
      <c r="K268" s="94" t="str">
        <f t="shared" si="18"/>
        <v>C</v>
      </c>
    </row>
    <row r="269" spans="1:11" ht="33" x14ac:dyDescent="0.25">
      <c r="A269" s="94" t="s">
        <v>6098</v>
      </c>
      <c r="B269" s="95" t="s">
        <v>6099</v>
      </c>
      <c r="C269" s="94" t="s">
        <v>17</v>
      </c>
      <c r="D269" s="94" t="s">
        <v>3887</v>
      </c>
      <c r="E269" s="94" t="s">
        <v>61</v>
      </c>
      <c r="F269" s="96">
        <v>24</v>
      </c>
      <c r="G269" s="96">
        <v>476.42</v>
      </c>
      <c r="H269" s="96">
        <f t="shared" si="16"/>
        <v>11434.08</v>
      </c>
      <c r="I269" s="97">
        <f t="shared" si="17"/>
        <v>3.3967214303540327E-2</v>
      </c>
      <c r="J269" s="97">
        <f t="shared" si="19"/>
        <v>95.874580569517519</v>
      </c>
      <c r="K269" s="94" t="str">
        <f t="shared" si="18"/>
        <v>C</v>
      </c>
    </row>
    <row r="270" spans="1:11" x14ac:dyDescent="0.25">
      <c r="A270" s="94" t="s">
        <v>5476</v>
      </c>
      <c r="B270" s="95" t="s">
        <v>5477</v>
      </c>
      <c r="C270" s="94" t="s">
        <v>188</v>
      </c>
      <c r="D270" s="94" t="s">
        <v>3887</v>
      </c>
      <c r="E270" s="94" t="s">
        <v>193</v>
      </c>
      <c r="F270" s="96">
        <v>26.88</v>
      </c>
      <c r="G270" s="96">
        <v>420</v>
      </c>
      <c r="H270" s="96">
        <f t="shared" si="16"/>
        <v>11289.6</v>
      </c>
      <c r="I270" s="97">
        <f t="shared" si="17"/>
        <v>3.3538007657918159E-2</v>
      </c>
      <c r="J270" s="97">
        <f t="shared" si="19"/>
        <v>95.908118577175443</v>
      </c>
      <c r="K270" s="94" t="str">
        <f t="shared" si="18"/>
        <v>C</v>
      </c>
    </row>
    <row r="271" spans="1:11" ht="16.5" x14ac:dyDescent="0.25">
      <c r="A271" s="94" t="s">
        <v>5598</v>
      </c>
      <c r="B271" s="95" t="s">
        <v>5599</v>
      </c>
      <c r="C271" s="94" t="s">
        <v>17</v>
      </c>
      <c r="D271" s="94" t="s">
        <v>3887</v>
      </c>
      <c r="E271" s="94" t="s">
        <v>178</v>
      </c>
      <c r="F271" s="96">
        <v>1783.0355999999999</v>
      </c>
      <c r="G271" s="96">
        <v>6.33</v>
      </c>
      <c r="H271" s="96">
        <f t="shared" si="16"/>
        <v>11286.62</v>
      </c>
      <c r="I271" s="97">
        <f t="shared" si="17"/>
        <v>3.3529154973782269E-2</v>
      </c>
      <c r="J271" s="97">
        <f t="shared" si="19"/>
        <v>95.941647732149221</v>
      </c>
      <c r="K271" s="94" t="str">
        <f t="shared" si="18"/>
        <v>C</v>
      </c>
    </row>
    <row r="272" spans="1:11" x14ac:dyDescent="0.25">
      <c r="A272" s="94" t="s">
        <v>6185</v>
      </c>
      <c r="B272" s="95" t="s">
        <v>6186</v>
      </c>
      <c r="C272" s="94" t="s">
        <v>188</v>
      </c>
      <c r="D272" s="94" t="s">
        <v>3887</v>
      </c>
      <c r="E272" s="94" t="s">
        <v>193</v>
      </c>
      <c r="F272" s="96">
        <v>102.05800000000001</v>
      </c>
      <c r="G272" s="96">
        <v>110.03</v>
      </c>
      <c r="H272" s="96">
        <f t="shared" si="16"/>
        <v>11229.44</v>
      </c>
      <c r="I272" s="97">
        <f t="shared" si="17"/>
        <v>3.3359290383550566E-2</v>
      </c>
      <c r="J272" s="97">
        <f t="shared" si="19"/>
        <v>95.975007022532765</v>
      </c>
      <c r="K272" s="94" t="str">
        <f t="shared" si="18"/>
        <v>C</v>
      </c>
    </row>
    <row r="273" spans="1:11" ht="16.5" x14ac:dyDescent="0.25">
      <c r="A273" s="94" t="s">
        <v>5153</v>
      </c>
      <c r="B273" s="95" t="s">
        <v>5154</v>
      </c>
      <c r="C273" s="94" t="s">
        <v>17</v>
      </c>
      <c r="D273" s="94" t="s">
        <v>3887</v>
      </c>
      <c r="E273" s="94" t="s">
        <v>61</v>
      </c>
      <c r="F273" s="96">
        <v>581.83879999999999</v>
      </c>
      <c r="G273" s="96">
        <v>19.260000000000002</v>
      </c>
      <c r="H273" s="96">
        <f t="shared" si="16"/>
        <v>11206.22</v>
      </c>
      <c r="I273" s="97">
        <f t="shared" si="17"/>
        <v>3.3290310744075582E-2</v>
      </c>
      <c r="J273" s="97">
        <f t="shared" si="19"/>
        <v>96.008297333276843</v>
      </c>
      <c r="K273" s="94" t="str">
        <f t="shared" si="18"/>
        <v>C</v>
      </c>
    </row>
    <row r="274" spans="1:11" ht="16.5" x14ac:dyDescent="0.25">
      <c r="A274" s="94" t="s">
        <v>6735</v>
      </c>
      <c r="B274" s="95" t="s">
        <v>6736</v>
      </c>
      <c r="C274" s="94" t="s">
        <v>17</v>
      </c>
      <c r="D274" s="94" t="s">
        <v>3887</v>
      </c>
      <c r="E274" s="94" t="s">
        <v>4149</v>
      </c>
      <c r="F274" s="96">
        <v>1602.1984016015999</v>
      </c>
      <c r="G274" s="96">
        <v>6.98</v>
      </c>
      <c r="H274" s="96">
        <f t="shared" si="16"/>
        <v>11183.34</v>
      </c>
      <c r="I274" s="97">
        <f t="shared" si="17"/>
        <v>3.3222341142387903E-2</v>
      </c>
      <c r="J274" s="97">
        <f t="shared" si="19"/>
        <v>96.041519674419234</v>
      </c>
      <c r="K274" s="94" t="str">
        <f t="shared" si="18"/>
        <v>C</v>
      </c>
    </row>
    <row r="275" spans="1:11" ht="16.5" x14ac:dyDescent="0.25">
      <c r="A275" s="94" t="s">
        <v>6373</v>
      </c>
      <c r="B275" s="95" t="s">
        <v>6374</v>
      </c>
      <c r="C275" s="94" t="s">
        <v>17</v>
      </c>
      <c r="D275" s="94" t="s">
        <v>3887</v>
      </c>
      <c r="E275" s="94" t="s">
        <v>72</v>
      </c>
      <c r="F275" s="96">
        <v>497.156476</v>
      </c>
      <c r="G275" s="96">
        <v>21.78</v>
      </c>
      <c r="H275" s="96">
        <f t="shared" si="16"/>
        <v>10828.07</v>
      </c>
      <c r="I275" s="97">
        <f t="shared" si="17"/>
        <v>3.2166940775623043E-2</v>
      </c>
      <c r="J275" s="97">
        <f t="shared" si="19"/>
        <v>96.073686615194859</v>
      </c>
      <c r="K275" s="94" t="str">
        <f t="shared" si="18"/>
        <v>C</v>
      </c>
    </row>
    <row r="276" spans="1:11" ht="16.5" x14ac:dyDescent="0.25">
      <c r="A276" s="94" t="s">
        <v>4646</v>
      </c>
      <c r="B276" s="95" t="s">
        <v>4647</v>
      </c>
      <c r="C276" s="94" t="s">
        <v>17</v>
      </c>
      <c r="D276" s="94" t="s">
        <v>3887</v>
      </c>
      <c r="E276" s="94" t="s">
        <v>61</v>
      </c>
      <c r="F276" s="96">
        <v>750.87</v>
      </c>
      <c r="G276" s="96">
        <v>14.34</v>
      </c>
      <c r="H276" s="96">
        <f t="shared" si="16"/>
        <v>10767.48</v>
      </c>
      <c r="I276" s="97">
        <f t="shared" si="17"/>
        <v>3.1986946100524431E-2</v>
      </c>
      <c r="J276" s="97">
        <f t="shared" si="19"/>
        <v>96.10567356129539</v>
      </c>
      <c r="K276" s="94" t="str">
        <f t="shared" si="18"/>
        <v>C</v>
      </c>
    </row>
    <row r="277" spans="1:11" x14ac:dyDescent="0.25">
      <c r="A277" s="94" t="s">
        <v>6174</v>
      </c>
      <c r="B277" s="95" t="s">
        <v>6175</v>
      </c>
      <c r="C277" s="94" t="s">
        <v>17</v>
      </c>
      <c r="D277" s="94" t="s">
        <v>3887</v>
      </c>
      <c r="E277" s="94" t="s">
        <v>740</v>
      </c>
      <c r="F277" s="96">
        <v>11998.500749999999</v>
      </c>
      <c r="G277" s="96">
        <v>0.89</v>
      </c>
      <c r="H277" s="96">
        <f t="shared" si="16"/>
        <v>10678.67</v>
      </c>
      <c r="I277" s="97">
        <f t="shared" si="17"/>
        <v>3.1723118289078527E-2</v>
      </c>
      <c r="J277" s="97">
        <f t="shared" si="19"/>
        <v>96.137396679584469</v>
      </c>
      <c r="K277" s="94" t="str">
        <f t="shared" si="18"/>
        <v>C</v>
      </c>
    </row>
    <row r="278" spans="1:11" x14ac:dyDescent="0.25">
      <c r="A278" s="94" t="s">
        <v>7190</v>
      </c>
      <c r="B278" s="95" t="s">
        <v>7191</v>
      </c>
      <c r="C278" s="94" t="s">
        <v>17</v>
      </c>
      <c r="D278" s="94" t="s">
        <v>3737</v>
      </c>
      <c r="E278" s="94" t="s">
        <v>25</v>
      </c>
      <c r="F278" s="96">
        <v>211.12558704289378</v>
      </c>
      <c r="G278" s="96">
        <v>50.52</v>
      </c>
      <c r="H278" s="96">
        <f t="shared" si="16"/>
        <v>10666.06</v>
      </c>
      <c r="I278" s="97">
        <f t="shared" si="17"/>
        <v>3.1685657769966569E-2</v>
      </c>
      <c r="J278" s="97">
        <f t="shared" si="19"/>
        <v>96.169082337354439</v>
      </c>
      <c r="K278" s="94" t="str">
        <f t="shared" si="18"/>
        <v>C</v>
      </c>
    </row>
    <row r="279" spans="1:11" ht="16.5" x14ac:dyDescent="0.25">
      <c r="A279" s="94" t="s">
        <v>5223</v>
      </c>
      <c r="B279" s="95" t="s">
        <v>5224</v>
      </c>
      <c r="C279" s="94" t="s">
        <v>17</v>
      </c>
      <c r="D279" s="94" t="s">
        <v>3887</v>
      </c>
      <c r="E279" s="94" t="s">
        <v>4149</v>
      </c>
      <c r="F279" s="96">
        <v>440.25319999999999</v>
      </c>
      <c r="G279" s="96">
        <v>24.22</v>
      </c>
      <c r="H279" s="96">
        <f t="shared" si="16"/>
        <v>10662.93</v>
      </c>
      <c r="I279" s="97">
        <f t="shared" si="17"/>
        <v>3.1676359480924503E-2</v>
      </c>
      <c r="J279" s="97">
        <f t="shared" si="19"/>
        <v>96.200758696835365</v>
      </c>
      <c r="K279" s="94" t="str">
        <f t="shared" si="18"/>
        <v>C</v>
      </c>
    </row>
    <row r="280" spans="1:11" ht="16.5" x14ac:dyDescent="0.25">
      <c r="A280" s="94" t="s">
        <v>6132</v>
      </c>
      <c r="B280" s="95" t="s">
        <v>6133</v>
      </c>
      <c r="C280" s="94" t="s">
        <v>8107</v>
      </c>
      <c r="D280" s="94" t="s">
        <v>3887</v>
      </c>
      <c r="E280" s="94" t="s">
        <v>61</v>
      </c>
      <c r="F280" s="96">
        <v>2</v>
      </c>
      <c r="G280" s="96">
        <v>5304.12</v>
      </c>
      <c r="H280" s="96">
        <f t="shared" si="16"/>
        <v>10608.24</v>
      </c>
      <c r="I280" s="97">
        <f t="shared" si="17"/>
        <v>3.1513891932135218E-2</v>
      </c>
      <c r="J280" s="97">
        <f t="shared" si="19"/>
        <v>96.232272588767501</v>
      </c>
      <c r="K280" s="94" t="str">
        <f t="shared" si="18"/>
        <v>C</v>
      </c>
    </row>
    <row r="281" spans="1:11" ht="16.5" x14ac:dyDescent="0.25">
      <c r="A281" s="94" t="s">
        <v>5589</v>
      </c>
      <c r="B281" s="95" t="s">
        <v>5590</v>
      </c>
      <c r="C281" s="94" t="s">
        <v>17</v>
      </c>
      <c r="D281" s="94" t="s">
        <v>3887</v>
      </c>
      <c r="E281" s="94" t="s">
        <v>178</v>
      </c>
      <c r="F281" s="96">
        <v>959.59394999999995</v>
      </c>
      <c r="G281" s="96">
        <v>10.88</v>
      </c>
      <c r="H281" s="96">
        <f t="shared" si="16"/>
        <v>10440.379999999999</v>
      </c>
      <c r="I281" s="97">
        <f t="shared" si="17"/>
        <v>3.1015230335138144E-2</v>
      </c>
      <c r="J281" s="97">
        <f t="shared" si="19"/>
        <v>96.263287819102644</v>
      </c>
      <c r="K281" s="94" t="str">
        <f t="shared" si="18"/>
        <v>C</v>
      </c>
    </row>
    <row r="282" spans="1:11" ht="16.5" x14ac:dyDescent="0.25">
      <c r="A282" s="94" t="s">
        <v>5230</v>
      </c>
      <c r="B282" s="95" t="s">
        <v>5231</v>
      </c>
      <c r="C282" s="94" t="s">
        <v>17</v>
      </c>
      <c r="D282" s="94" t="s">
        <v>3887</v>
      </c>
      <c r="E282" s="94" t="s">
        <v>61</v>
      </c>
      <c r="F282" s="96">
        <v>35</v>
      </c>
      <c r="G282" s="96">
        <v>294.5</v>
      </c>
      <c r="H282" s="96">
        <f t="shared" si="16"/>
        <v>10307.5</v>
      </c>
      <c r="I282" s="97">
        <f t="shared" si="17"/>
        <v>3.0620483802259731E-2</v>
      </c>
      <c r="J282" s="97">
        <f t="shared" si="19"/>
        <v>96.29390830290491</v>
      </c>
      <c r="K282" s="94" t="str">
        <f t="shared" si="18"/>
        <v>C</v>
      </c>
    </row>
    <row r="283" spans="1:11" ht="16.5" x14ac:dyDescent="0.25">
      <c r="A283" s="94" t="s">
        <v>5425</v>
      </c>
      <c r="B283" s="95" t="s">
        <v>5426</v>
      </c>
      <c r="C283" s="94" t="s">
        <v>17</v>
      </c>
      <c r="D283" s="94" t="s">
        <v>3887</v>
      </c>
      <c r="E283" s="94" t="s">
        <v>4824</v>
      </c>
      <c r="F283" s="96">
        <v>139.217161</v>
      </c>
      <c r="G283" s="96">
        <v>73.28</v>
      </c>
      <c r="H283" s="96">
        <f t="shared" si="16"/>
        <v>10201.83</v>
      </c>
      <c r="I283" s="97">
        <f t="shared" si="17"/>
        <v>3.0306569999360402E-2</v>
      </c>
      <c r="J283" s="97">
        <f t="shared" si="19"/>
        <v>96.324214872904264</v>
      </c>
      <c r="K283" s="94" t="str">
        <f t="shared" si="18"/>
        <v>C</v>
      </c>
    </row>
    <row r="284" spans="1:11" ht="16.5" x14ac:dyDescent="0.25">
      <c r="A284" s="94" t="s">
        <v>4524</v>
      </c>
      <c r="B284" s="95" t="s">
        <v>4525</v>
      </c>
      <c r="C284" s="94" t="s">
        <v>17</v>
      </c>
      <c r="D284" s="94" t="s">
        <v>3887</v>
      </c>
      <c r="E284" s="94" t="s">
        <v>61</v>
      </c>
      <c r="F284" s="96">
        <v>14</v>
      </c>
      <c r="G284" s="96">
        <v>726.07</v>
      </c>
      <c r="H284" s="96">
        <f t="shared" si="16"/>
        <v>10164.98</v>
      </c>
      <c r="I284" s="97">
        <f t="shared" si="17"/>
        <v>3.0197099727411504E-2</v>
      </c>
      <c r="J284" s="97">
        <f t="shared" si="19"/>
        <v>96.354411972631681</v>
      </c>
      <c r="K284" s="94" t="str">
        <f t="shared" si="18"/>
        <v>C</v>
      </c>
    </row>
    <row r="285" spans="1:11" x14ac:dyDescent="0.25">
      <c r="A285" s="94" t="s">
        <v>6340</v>
      </c>
      <c r="B285" s="95" t="s">
        <v>6341</v>
      </c>
      <c r="C285" s="94" t="s">
        <v>17</v>
      </c>
      <c r="D285" s="94" t="s">
        <v>3887</v>
      </c>
      <c r="E285" s="94" t="s">
        <v>740</v>
      </c>
      <c r="F285" s="96">
        <v>871.48098600000003</v>
      </c>
      <c r="G285" s="96">
        <v>11.53</v>
      </c>
      <c r="H285" s="96">
        <f t="shared" si="16"/>
        <v>10048.18</v>
      </c>
      <c r="I285" s="97">
        <f t="shared" si="17"/>
        <v>2.9850122040474433E-2</v>
      </c>
      <c r="J285" s="97">
        <f t="shared" si="19"/>
        <v>96.384262094672152</v>
      </c>
      <c r="K285" s="94" t="str">
        <f t="shared" si="18"/>
        <v>C</v>
      </c>
    </row>
    <row r="286" spans="1:11" ht="16.5" x14ac:dyDescent="0.25">
      <c r="A286" s="94" t="s">
        <v>4971</v>
      </c>
      <c r="B286" s="95" t="s">
        <v>4972</v>
      </c>
      <c r="C286" s="94" t="s">
        <v>17</v>
      </c>
      <c r="D286" s="94" t="s">
        <v>3887</v>
      </c>
      <c r="E286" s="94" t="s">
        <v>61</v>
      </c>
      <c r="F286" s="96">
        <v>13714.95</v>
      </c>
      <c r="G286" s="96">
        <v>0.73</v>
      </c>
      <c r="H286" s="96">
        <f t="shared" si="16"/>
        <v>10011.91</v>
      </c>
      <c r="I286" s="97">
        <f t="shared" si="17"/>
        <v>2.9742374774162719E-2</v>
      </c>
      <c r="J286" s="97">
        <f t="shared" si="19"/>
        <v>96.414004469446311</v>
      </c>
      <c r="K286" s="94" t="str">
        <f t="shared" si="18"/>
        <v>C</v>
      </c>
    </row>
    <row r="287" spans="1:11" x14ac:dyDescent="0.25">
      <c r="A287" s="94" t="s">
        <v>6991</v>
      </c>
      <c r="B287" s="95" t="s">
        <v>6992</v>
      </c>
      <c r="C287" s="94" t="s">
        <v>17</v>
      </c>
      <c r="D287" s="94" t="s">
        <v>3737</v>
      </c>
      <c r="E287" s="94" t="s">
        <v>25</v>
      </c>
      <c r="F287" s="96">
        <v>431.49527510351407</v>
      </c>
      <c r="G287" s="96">
        <v>22.91</v>
      </c>
      <c r="H287" s="96">
        <f t="shared" si="16"/>
        <v>9885.56</v>
      </c>
      <c r="I287" s="97">
        <f t="shared" si="17"/>
        <v>2.9367026908199534E-2</v>
      </c>
      <c r="J287" s="97">
        <f t="shared" si="19"/>
        <v>96.443371496354516</v>
      </c>
      <c r="K287" s="94" t="str">
        <f t="shared" si="18"/>
        <v>C</v>
      </c>
    </row>
    <row r="288" spans="1:11" x14ac:dyDescent="0.25">
      <c r="A288" s="94" t="s">
        <v>7163</v>
      </c>
      <c r="B288" s="95" t="s">
        <v>7164</v>
      </c>
      <c r="C288" s="94" t="s">
        <v>17</v>
      </c>
      <c r="D288" s="94" t="s">
        <v>3737</v>
      </c>
      <c r="E288" s="94" t="s">
        <v>25</v>
      </c>
      <c r="F288" s="96">
        <v>226.77890997908</v>
      </c>
      <c r="G288" s="96">
        <v>43.39</v>
      </c>
      <c r="H288" s="96">
        <f t="shared" si="16"/>
        <v>9839.94</v>
      </c>
      <c r="I288" s="97">
        <f t="shared" si="17"/>
        <v>2.9231503602736613E-2</v>
      </c>
      <c r="J288" s="97">
        <f t="shared" si="19"/>
        <v>96.472602999957246</v>
      </c>
      <c r="K288" s="94" t="str">
        <f t="shared" si="18"/>
        <v>C</v>
      </c>
    </row>
    <row r="289" spans="1:11" x14ac:dyDescent="0.25">
      <c r="A289" s="94" t="s">
        <v>4585</v>
      </c>
      <c r="B289" s="95" t="s">
        <v>4586</v>
      </c>
      <c r="C289" s="94" t="s">
        <v>17</v>
      </c>
      <c r="D289" s="94" t="s">
        <v>3887</v>
      </c>
      <c r="E289" s="94" t="s">
        <v>740</v>
      </c>
      <c r="F289" s="96">
        <v>1274.2962540000001</v>
      </c>
      <c r="G289" s="96">
        <v>7.69</v>
      </c>
      <c r="H289" s="96">
        <f t="shared" si="16"/>
        <v>9799.34</v>
      </c>
      <c r="I289" s="97">
        <f t="shared" si="17"/>
        <v>2.9110893208133478E-2</v>
      </c>
      <c r="J289" s="97">
        <f t="shared" si="19"/>
        <v>96.501713893165373</v>
      </c>
      <c r="K289" s="94" t="str">
        <f t="shared" si="18"/>
        <v>C</v>
      </c>
    </row>
    <row r="290" spans="1:11" x14ac:dyDescent="0.25">
      <c r="A290" s="94" t="s">
        <v>4682</v>
      </c>
      <c r="B290" s="95" t="s">
        <v>4683</v>
      </c>
      <c r="C290" s="94" t="s">
        <v>17</v>
      </c>
      <c r="D290" s="94" t="s">
        <v>3887</v>
      </c>
      <c r="E290" s="94" t="s">
        <v>76</v>
      </c>
      <c r="F290" s="96">
        <v>88.843075999999996</v>
      </c>
      <c r="G290" s="96">
        <v>109.66</v>
      </c>
      <c r="H290" s="96">
        <f t="shared" si="16"/>
        <v>9742.5300000000007</v>
      </c>
      <c r="I290" s="97">
        <f t="shared" si="17"/>
        <v>2.8942127776670341E-2</v>
      </c>
      <c r="J290" s="97">
        <f t="shared" si="19"/>
        <v>96.530656020942047</v>
      </c>
      <c r="K290" s="94" t="str">
        <f t="shared" si="18"/>
        <v>C</v>
      </c>
    </row>
    <row r="291" spans="1:11" ht="16.5" x14ac:dyDescent="0.25">
      <c r="A291" s="94" t="s">
        <v>4372</v>
      </c>
      <c r="B291" s="95" t="s">
        <v>314</v>
      </c>
      <c r="C291" s="94" t="s">
        <v>17</v>
      </c>
      <c r="D291" s="94" t="s">
        <v>3887</v>
      </c>
      <c r="E291" s="94" t="s">
        <v>61</v>
      </c>
      <c r="F291" s="96">
        <v>100</v>
      </c>
      <c r="G291" s="96">
        <v>97.24</v>
      </c>
      <c r="H291" s="96">
        <f t="shared" si="16"/>
        <v>9724</v>
      </c>
      <c r="I291" s="97">
        <f t="shared" si="17"/>
        <v>2.8887080717261569E-2</v>
      </c>
      <c r="J291" s="97">
        <f t="shared" si="19"/>
        <v>96.559543101659315</v>
      </c>
      <c r="K291" s="94" t="str">
        <f t="shared" si="18"/>
        <v>C</v>
      </c>
    </row>
    <row r="292" spans="1:11" x14ac:dyDescent="0.25">
      <c r="A292" s="94" t="s">
        <v>4061</v>
      </c>
      <c r="B292" s="95" t="s">
        <v>4062</v>
      </c>
      <c r="C292" s="94" t="s">
        <v>17</v>
      </c>
      <c r="D292" s="94" t="s">
        <v>3887</v>
      </c>
      <c r="E292" s="94" t="s">
        <v>72</v>
      </c>
      <c r="F292" s="96">
        <v>42.523200000000003</v>
      </c>
      <c r="G292" s="96">
        <v>226.69</v>
      </c>
      <c r="H292" s="96">
        <f t="shared" si="16"/>
        <v>9639.58</v>
      </c>
      <c r="I292" s="97">
        <f t="shared" si="17"/>
        <v>2.8636294276069549E-2</v>
      </c>
      <c r="J292" s="97">
        <f t="shared" si="19"/>
        <v>96.588179395935384</v>
      </c>
      <c r="K292" s="94" t="str">
        <f t="shared" si="18"/>
        <v>C</v>
      </c>
    </row>
    <row r="293" spans="1:11" ht="24.75" x14ac:dyDescent="0.25">
      <c r="A293" s="94" t="s">
        <v>6449</v>
      </c>
      <c r="B293" s="95" t="s">
        <v>6450</v>
      </c>
      <c r="C293" s="94" t="s">
        <v>17</v>
      </c>
      <c r="D293" s="94" t="s">
        <v>3887</v>
      </c>
      <c r="E293" s="94" t="s">
        <v>178</v>
      </c>
      <c r="F293" s="96">
        <v>60.9</v>
      </c>
      <c r="G293" s="96">
        <v>154.02000000000001</v>
      </c>
      <c r="H293" s="96">
        <f t="shared" si="16"/>
        <v>9379.82</v>
      </c>
      <c r="I293" s="97">
        <f t="shared" si="17"/>
        <v>2.7864625406559481E-2</v>
      </c>
      <c r="J293" s="97">
        <f t="shared" si="19"/>
        <v>96.616044021341949</v>
      </c>
      <c r="K293" s="94" t="str">
        <f t="shared" si="18"/>
        <v>C</v>
      </c>
    </row>
    <row r="294" spans="1:11" ht="16.5" x14ac:dyDescent="0.25">
      <c r="A294" s="94" t="s">
        <v>6434</v>
      </c>
      <c r="B294" s="95" t="s">
        <v>6435</v>
      </c>
      <c r="C294" s="94" t="s">
        <v>17</v>
      </c>
      <c r="D294" s="94" t="s">
        <v>3887</v>
      </c>
      <c r="E294" s="94" t="s">
        <v>178</v>
      </c>
      <c r="F294" s="96">
        <v>901.46500000000003</v>
      </c>
      <c r="G294" s="96">
        <v>10.37</v>
      </c>
      <c r="H294" s="96">
        <f t="shared" si="16"/>
        <v>9348.19</v>
      </c>
      <c r="I294" s="97">
        <f t="shared" si="17"/>
        <v>2.7770662185345275E-2</v>
      </c>
      <c r="J294" s="97">
        <f t="shared" si="19"/>
        <v>96.643814683527296</v>
      </c>
      <c r="K294" s="94" t="str">
        <f t="shared" si="18"/>
        <v>C</v>
      </c>
    </row>
    <row r="295" spans="1:11" x14ac:dyDescent="0.25">
      <c r="A295" s="94" t="s">
        <v>5664</v>
      </c>
      <c r="B295" s="95" t="s">
        <v>5665</v>
      </c>
      <c r="C295" s="94" t="s">
        <v>188</v>
      </c>
      <c r="D295" s="94" t="s">
        <v>3887</v>
      </c>
      <c r="E295" s="94" t="s">
        <v>286</v>
      </c>
      <c r="F295" s="96">
        <v>3</v>
      </c>
      <c r="G295" s="96">
        <v>3081.61</v>
      </c>
      <c r="H295" s="96">
        <f t="shared" si="16"/>
        <v>9244.83</v>
      </c>
      <c r="I295" s="97">
        <f t="shared" si="17"/>
        <v>2.7463610698000952E-2</v>
      </c>
      <c r="J295" s="97">
        <f t="shared" si="19"/>
        <v>96.671278294225303</v>
      </c>
      <c r="K295" s="94" t="str">
        <f t="shared" si="18"/>
        <v>C</v>
      </c>
    </row>
    <row r="296" spans="1:11" ht="16.5" x14ac:dyDescent="0.25">
      <c r="A296" s="94" t="s">
        <v>4535</v>
      </c>
      <c r="B296" s="95" t="s">
        <v>4536</v>
      </c>
      <c r="C296" s="94" t="s">
        <v>17</v>
      </c>
      <c r="D296" s="94" t="s">
        <v>3887</v>
      </c>
      <c r="E296" s="94" t="s">
        <v>178</v>
      </c>
      <c r="F296" s="96">
        <v>104.11799999999999</v>
      </c>
      <c r="G296" s="96">
        <v>88.46</v>
      </c>
      <c r="H296" s="96">
        <f t="shared" si="16"/>
        <v>9210.2800000000007</v>
      </c>
      <c r="I296" s="97">
        <f t="shared" si="17"/>
        <v>2.7360973034613319E-2</v>
      </c>
      <c r="J296" s="97">
        <f t="shared" si="19"/>
        <v>96.698639267259921</v>
      </c>
      <c r="K296" s="94" t="str">
        <f t="shared" si="18"/>
        <v>C</v>
      </c>
    </row>
    <row r="297" spans="1:11" ht="16.5" x14ac:dyDescent="0.25">
      <c r="A297" s="94" t="s">
        <v>6056</v>
      </c>
      <c r="B297" s="95" t="s">
        <v>6057</v>
      </c>
      <c r="C297" s="94" t="s">
        <v>17</v>
      </c>
      <c r="D297" s="94" t="s">
        <v>3887</v>
      </c>
      <c r="E297" s="94" t="s">
        <v>178</v>
      </c>
      <c r="F297" s="96">
        <v>84.792789999999997</v>
      </c>
      <c r="G297" s="96">
        <v>108.22</v>
      </c>
      <c r="H297" s="96">
        <f t="shared" si="16"/>
        <v>9176.2800000000007</v>
      </c>
      <c r="I297" s="97">
        <f t="shared" si="17"/>
        <v>2.7259969255881634E-2</v>
      </c>
      <c r="J297" s="97">
        <f t="shared" si="19"/>
        <v>96.725899236515801</v>
      </c>
      <c r="K297" s="94" t="str">
        <f t="shared" si="18"/>
        <v>C</v>
      </c>
    </row>
    <row r="298" spans="1:11" x14ac:dyDescent="0.25">
      <c r="A298" s="94" t="s">
        <v>7229</v>
      </c>
      <c r="B298" s="95" t="s">
        <v>7230</v>
      </c>
      <c r="C298" s="94" t="s">
        <v>17</v>
      </c>
      <c r="D298" s="94" t="s">
        <v>3737</v>
      </c>
      <c r="E298" s="94" t="s">
        <v>25</v>
      </c>
      <c r="F298" s="96">
        <v>560.78718411360001</v>
      </c>
      <c r="G298" s="96">
        <v>15.97</v>
      </c>
      <c r="H298" s="96">
        <f t="shared" si="16"/>
        <v>8955.77</v>
      </c>
      <c r="I298" s="97">
        <f t="shared" si="17"/>
        <v>2.6604900336819177E-2</v>
      </c>
      <c r="J298" s="97">
        <f t="shared" si="19"/>
        <v>96.752504136852622</v>
      </c>
      <c r="K298" s="94" t="str">
        <f t="shared" si="18"/>
        <v>C</v>
      </c>
    </row>
    <row r="299" spans="1:11" ht="16.5" x14ac:dyDescent="0.25">
      <c r="A299" s="94" t="s">
        <v>4349</v>
      </c>
      <c r="B299" s="95" t="s">
        <v>4350</v>
      </c>
      <c r="C299" s="94" t="s">
        <v>188</v>
      </c>
      <c r="D299" s="94" t="s">
        <v>3887</v>
      </c>
      <c r="E299" s="94" t="s">
        <v>4342</v>
      </c>
      <c r="F299" s="96">
        <v>30</v>
      </c>
      <c r="G299" s="96">
        <v>295</v>
      </c>
      <c r="H299" s="96">
        <f t="shared" si="16"/>
        <v>8850</v>
      </c>
      <c r="I299" s="97">
        <f t="shared" si="17"/>
        <v>2.62906894639824E-2</v>
      </c>
      <c r="J299" s="97">
        <f t="shared" si="19"/>
        <v>96.778794826316599</v>
      </c>
      <c r="K299" s="94" t="str">
        <f t="shared" si="18"/>
        <v>C</v>
      </c>
    </row>
    <row r="300" spans="1:11" x14ac:dyDescent="0.25">
      <c r="A300" s="94" t="s">
        <v>6465</v>
      </c>
      <c r="B300" s="95" t="s">
        <v>6466</v>
      </c>
      <c r="C300" s="94" t="s">
        <v>188</v>
      </c>
      <c r="D300" s="94" t="s">
        <v>3887</v>
      </c>
      <c r="E300" s="94" t="s">
        <v>286</v>
      </c>
      <c r="F300" s="96">
        <v>1</v>
      </c>
      <c r="G300" s="96">
        <v>8797</v>
      </c>
      <c r="H300" s="96">
        <f t="shared" si="16"/>
        <v>8797</v>
      </c>
      <c r="I300" s="97">
        <f t="shared" si="17"/>
        <v>2.6133242397135957E-2</v>
      </c>
      <c r="J300" s="97">
        <f t="shared" si="19"/>
        <v>96.804928068713735</v>
      </c>
      <c r="K300" s="94" t="str">
        <f t="shared" si="18"/>
        <v>C</v>
      </c>
    </row>
    <row r="301" spans="1:11" x14ac:dyDescent="0.25">
      <c r="A301" s="94" t="s">
        <v>3929</v>
      </c>
      <c r="B301" s="95" t="s">
        <v>3930</v>
      </c>
      <c r="C301" s="94" t="s">
        <v>17</v>
      </c>
      <c r="D301" s="94" t="s">
        <v>3887</v>
      </c>
      <c r="E301" s="94" t="s">
        <v>178</v>
      </c>
      <c r="F301" s="96">
        <v>1264.7103856000001</v>
      </c>
      <c r="G301" s="96">
        <v>6.86</v>
      </c>
      <c r="H301" s="96">
        <f t="shared" si="16"/>
        <v>8675.91</v>
      </c>
      <c r="I301" s="97">
        <f t="shared" si="17"/>
        <v>2.5773520409882435E-2</v>
      </c>
      <c r="J301" s="97">
        <f t="shared" si="19"/>
        <v>96.83070158912362</v>
      </c>
      <c r="K301" s="94" t="str">
        <f t="shared" si="18"/>
        <v>C</v>
      </c>
    </row>
    <row r="302" spans="1:11" ht="16.5" x14ac:dyDescent="0.25">
      <c r="A302" s="94" t="s">
        <v>5620</v>
      </c>
      <c r="B302" s="95" t="s">
        <v>5621</v>
      </c>
      <c r="C302" s="94" t="s">
        <v>17</v>
      </c>
      <c r="D302" s="94" t="s">
        <v>3887</v>
      </c>
      <c r="E302" s="94" t="s">
        <v>61</v>
      </c>
      <c r="F302" s="96">
        <v>10</v>
      </c>
      <c r="G302" s="96">
        <v>863.9</v>
      </c>
      <c r="H302" s="96">
        <f t="shared" si="16"/>
        <v>8639</v>
      </c>
      <c r="I302" s="97">
        <f t="shared" si="17"/>
        <v>2.5663871895971073E-2</v>
      </c>
      <c r="J302" s="97">
        <f t="shared" si="19"/>
        <v>96.856365461019593</v>
      </c>
      <c r="K302" s="94" t="str">
        <f t="shared" si="18"/>
        <v>C</v>
      </c>
    </row>
    <row r="303" spans="1:11" x14ac:dyDescent="0.25">
      <c r="A303" s="94" t="s">
        <v>7220</v>
      </c>
      <c r="B303" s="95" t="s">
        <v>7221</v>
      </c>
      <c r="C303" s="94" t="s">
        <v>17</v>
      </c>
      <c r="D303" s="94" t="s">
        <v>3737</v>
      </c>
      <c r="E303" s="94" t="s">
        <v>25</v>
      </c>
      <c r="F303" s="96">
        <v>284.94950400954002</v>
      </c>
      <c r="G303" s="96">
        <v>29.46</v>
      </c>
      <c r="H303" s="96">
        <f t="shared" si="16"/>
        <v>8394.61</v>
      </c>
      <c r="I303" s="97">
        <f t="shared" si="17"/>
        <v>2.4937862675846474E-2</v>
      </c>
      <c r="J303" s="97">
        <f t="shared" si="19"/>
        <v>96.881303323695434</v>
      </c>
      <c r="K303" s="94" t="str">
        <f t="shared" si="18"/>
        <v>C</v>
      </c>
    </row>
    <row r="304" spans="1:11" ht="16.5" x14ac:dyDescent="0.25">
      <c r="A304" s="94" t="s">
        <v>7806</v>
      </c>
      <c r="B304" s="95" t="s">
        <v>7807</v>
      </c>
      <c r="C304" s="94" t="s">
        <v>17</v>
      </c>
      <c r="D304" s="94" t="s">
        <v>3825</v>
      </c>
      <c r="E304" s="94" t="s">
        <v>61</v>
      </c>
      <c r="F304" s="101">
        <v>9.1413409384959995E-2</v>
      </c>
      <c r="G304" s="96">
        <v>91554.48</v>
      </c>
      <c r="H304" s="96">
        <f t="shared" si="16"/>
        <v>8369.31</v>
      </c>
      <c r="I304" s="97">
        <f t="shared" si="17"/>
        <v>2.4862703981672604E-2</v>
      </c>
      <c r="J304" s="97">
        <f t="shared" si="19"/>
        <v>96.906166027677102</v>
      </c>
      <c r="K304" s="94" t="str">
        <f t="shared" si="18"/>
        <v>C</v>
      </c>
    </row>
    <row r="305" spans="1:11" x14ac:dyDescent="0.25">
      <c r="A305" s="94" t="s">
        <v>7147</v>
      </c>
      <c r="B305" s="95" t="s">
        <v>7148</v>
      </c>
      <c r="C305" s="94" t="s">
        <v>17</v>
      </c>
      <c r="D305" s="94" t="s">
        <v>3737</v>
      </c>
      <c r="E305" s="94" t="s">
        <v>25</v>
      </c>
      <c r="F305" s="96">
        <v>512.03619352151998</v>
      </c>
      <c r="G305" s="96">
        <v>16.25</v>
      </c>
      <c r="H305" s="96">
        <f t="shared" si="16"/>
        <v>8320.59</v>
      </c>
      <c r="I305" s="97">
        <f t="shared" si="17"/>
        <v>2.4717971508148855E-2</v>
      </c>
      <c r="J305" s="97">
        <f t="shared" si="19"/>
        <v>96.930883999185255</v>
      </c>
      <c r="K305" s="94" t="str">
        <f t="shared" si="18"/>
        <v>C</v>
      </c>
    </row>
    <row r="306" spans="1:11" x14ac:dyDescent="0.25">
      <c r="A306" s="94" t="s">
        <v>7552</v>
      </c>
      <c r="B306" s="95" t="s">
        <v>7553</v>
      </c>
      <c r="C306" s="94" t="s">
        <v>17</v>
      </c>
      <c r="D306" s="94" t="s">
        <v>3887</v>
      </c>
      <c r="E306" s="94" t="s">
        <v>61</v>
      </c>
      <c r="F306" s="96">
        <v>1098</v>
      </c>
      <c r="G306" s="96">
        <v>7.57</v>
      </c>
      <c r="H306" s="96">
        <f t="shared" si="16"/>
        <v>8311.86</v>
      </c>
      <c r="I306" s="97">
        <f t="shared" si="17"/>
        <v>2.4692037302609805E-2</v>
      </c>
      <c r="J306" s="97">
        <f t="shared" si="19"/>
        <v>96.955576036487869</v>
      </c>
      <c r="K306" s="94" t="str">
        <f t="shared" si="18"/>
        <v>C</v>
      </c>
    </row>
    <row r="307" spans="1:11" ht="33" x14ac:dyDescent="0.25">
      <c r="A307" s="94" t="s">
        <v>5461</v>
      </c>
      <c r="B307" s="95" t="s">
        <v>5462</v>
      </c>
      <c r="C307" s="94" t="s">
        <v>17</v>
      </c>
      <c r="D307" s="94" t="s">
        <v>3887</v>
      </c>
      <c r="E307" s="94" t="s">
        <v>61</v>
      </c>
      <c r="F307" s="96">
        <v>14.161</v>
      </c>
      <c r="G307" s="96">
        <v>576.29999999999995</v>
      </c>
      <c r="H307" s="96">
        <f t="shared" si="16"/>
        <v>8160.98</v>
      </c>
      <c r="I307" s="97">
        <f t="shared" si="17"/>
        <v>2.4243818180991084E-2</v>
      </c>
      <c r="J307" s="97">
        <f t="shared" si="19"/>
        <v>96.979819854668861</v>
      </c>
      <c r="K307" s="94" t="str">
        <f t="shared" si="18"/>
        <v>C</v>
      </c>
    </row>
    <row r="308" spans="1:11" ht="16.5" x14ac:dyDescent="0.25">
      <c r="A308" s="94" t="s">
        <v>6102</v>
      </c>
      <c r="B308" s="95" t="s">
        <v>6103</v>
      </c>
      <c r="C308" s="94" t="s">
        <v>17</v>
      </c>
      <c r="D308" s="94" t="s">
        <v>3887</v>
      </c>
      <c r="E308" s="94" t="s">
        <v>61</v>
      </c>
      <c r="F308" s="96">
        <v>24</v>
      </c>
      <c r="G308" s="96">
        <v>339.39</v>
      </c>
      <c r="H308" s="96">
        <f t="shared" si="16"/>
        <v>8145.36</v>
      </c>
      <c r="I308" s="97">
        <f t="shared" si="17"/>
        <v>2.4197415856761998E-2</v>
      </c>
      <c r="J308" s="97">
        <f t="shared" si="19"/>
        <v>97.004017270525623</v>
      </c>
      <c r="K308" s="94" t="str">
        <f t="shared" si="18"/>
        <v>C</v>
      </c>
    </row>
    <row r="309" spans="1:11" ht="16.5" x14ac:dyDescent="0.25">
      <c r="A309" s="94" t="s">
        <v>3941</v>
      </c>
      <c r="B309" s="95" t="s">
        <v>3942</v>
      </c>
      <c r="C309" s="94" t="s">
        <v>17</v>
      </c>
      <c r="D309" s="94" t="s">
        <v>3887</v>
      </c>
      <c r="E309" s="94" t="s">
        <v>72</v>
      </c>
      <c r="F309" s="96">
        <v>188.77095600000001</v>
      </c>
      <c r="G309" s="96">
        <v>42.66</v>
      </c>
      <c r="H309" s="96">
        <f t="shared" si="16"/>
        <v>8052.97</v>
      </c>
      <c r="I309" s="97">
        <f t="shared" si="17"/>
        <v>2.3922952941555522E-2</v>
      </c>
      <c r="J309" s="97">
        <f t="shared" si="19"/>
        <v>97.027940223467184</v>
      </c>
      <c r="K309" s="94" t="str">
        <f t="shared" si="18"/>
        <v>C</v>
      </c>
    </row>
    <row r="310" spans="1:11" ht="16.5" x14ac:dyDescent="0.25">
      <c r="A310" s="94" t="s">
        <v>5219</v>
      </c>
      <c r="B310" s="95" t="s">
        <v>5220</v>
      </c>
      <c r="C310" s="94" t="s">
        <v>17</v>
      </c>
      <c r="D310" s="94" t="s">
        <v>3887</v>
      </c>
      <c r="E310" s="94" t="s">
        <v>72</v>
      </c>
      <c r="F310" s="96">
        <v>137.11836600000001</v>
      </c>
      <c r="G310" s="96">
        <v>58.32</v>
      </c>
      <c r="H310" s="96">
        <f t="shared" si="16"/>
        <v>7996.74</v>
      </c>
      <c r="I310" s="97">
        <f t="shared" si="17"/>
        <v>2.3755910515729565E-2</v>
      </c>
      <c r="J310" s="97">
        <f t="shared" si="19"/>
        <v>97.051696133982915</v>
      </c>
      <c r="K310" s="94" t="str">
        <f t="shared" si="18"/>
        <v>C</v>
      </c>
    </row>
    <row r="311" spans="1:11" x14ac:dyDescent="0.25">
      <c r="A311" s="94" t="s">
        <v>7169</v>
      </c>
      <c r="B311" s="95" t="s">
        <v>7170</v>
      </c>
      <c r="C311" s="94" t="s">
        <v>17</v>
      </c>
      <c r="D311" s="94" t="s">
        <v>3737</v>
      </c>
      <c r="E311" s="94" t="s">
        <v>25</v>
      </c>
      <c r="F311" s="96">
        <v>294.54047204973472</v>
      </c>
      <c r="G311" s="96">
        <v>27.14</v>
      </c>
      <c r="H311" s="96">
        <f t="shared" si="16"/>
        <v>7993.83</v>
      </c>
      <c r="I311" s="97">
        <f t="shared" si="17"/>
        <v>2.3747265780549882E-2</v>
      </c>
      <c r="J311" s="97">
        <f t="shared" si="19"/>
        <v>97.075443399763472</v>
      </c>
      <c r="K311" s="94" t="str">
        <f t="shared" si="18"/>
        <v>C</v>
      </c>
    </row>
    <row r="312" spans="1:11" x14ac:dyDescent="0.25">
      <c r="A312" s="94" t="s">
        <v>6691</v>
      </c>
      <c r="B312" s="95" t="s">
        <v>6692</v>
      </c>
      <c r="C312" s="94" t="s">
        <v>17</v>
      </c>
      <c r="D312" s="94" t="s">
        <v>3887</v>
      </c>
      <c r="E312" s="94" t="s">
        <v>61</v>
      </c>
      <c r="F312" s="96">
        <v>2334.757877</v>
      </c>
      <c r="G312" s="96">
        <v>3.39</v>
      </c>
      <c r="H312" s="96">
        <f t="shared" si="16"/>
        <v>7914.83</v>
      </c>
      <c r="I312" s="97">
        <f t="shared" si="17"/>
        <v>2.351258052996744E-2</v>
      </c>
      <c r="J312" s="97">
        <f t="shared" si="19"/>
        <v>97.098955980293439</v>
      </c>
      <c r="K312" s="94" t="str">
        <f t="shared" si="18"/>
        <v>C</v>
      </c>
    </row>
    <row r="313" spans="1:11" ht="24.75" x14ac:dyDescent="0.25">
      <c r="A313" s="94" t="s">
        <v>3813</v>
      </c>
      <c r="B313" s="95" t="s">
        <v>3814</v>
      </c>
      <c r="C313" s="94" t="s">
        <v>17</v>
      </c>
      <c r="D313" s="94" t="s">
        <v>3724</v>
      </c>
      <c r="E313" s="94" t="s">
        <v>18</v>
      </c>
      <c r="F313" s="96">
        <v>30</v>
      </c>
      <c r="G313" s="96">
        <v>261.93</v>
      </c>
      <c r="H313" s="96">
        <f t="shared" si="16"/>
        <v>7857.9</v>
      </c>
      <c r="I313" s="97">
        <f t="shared" si="17"/>
        <v>2.3343458614579357E-2</v>
      </c>
      <c r="J313" s="97">
        <f t="shared" si="19"/>
        <v>97.122299438908016</v>
      </c>
      <c r="K313" s="94" t="str">
        <f t="shared" si="18"/>
        <v>C</v>
      </c>
    </row>
    <row r="314" spans="1:11" x14ac:dyDescent="0.25">
      <c r="A314" s="94" t="s">
        <v>7485</v>
      </c>
      <c r="B314" s="95" t="s">
        <v>7486</v>
      </c>
      <c r="C314" s="94" t="s">
        <v>17</v>
      </c>
      <c r="D314" s="94" t="s">
        <v>3887</v>
      </c>
      <c r="E314" s="94" t="s">
        <v>61</v>
      </c>
      <c r="F314" s="96">
        <v>1396.1189999999999</v>
      </c>
      <c r="G314" s="96">
        <v>5.55</v>
      </c>
      <c r="H314" s="96">
        <f t="shared" si="16"/>
        <v>7748.46</v>
      </c>
      <c r="I314" s="97">
        <f t="shared" si="17"/>
        <v>2.3018345275038314E-2</v>
      </c>
      <c r="J314" s="97">
        <f t="shared" si="19"/>
        <v>97.14531778418305</v>
      </c>
      <c r="K314" s="94" t="str">
        <f t="shared" si="18"/>
        <v>C</v>
      </c>
    </row>
    <row r="315" spans="1:11" ht="16.5" x14ac:dyDescent="0.25">
      <c r="A315" s="94" t="s">
        <v>5030</v>
      </c>
      <c r="B315" s="95" t="s">
        <v>5031</v>
      </c>
      <c r="C315" s="94" t="s">
        <v>17</v>
      </c>
      <c r="D315" s="94" t="s">
        <v>3887</v>
      </c>
      <c r="E315" s="94" t="s">
        <v>61</v>
      </c>
      <c r="F315" s="96">
        <v>255</v>
      </c>
      <c r="G315" s="96">
        <v>30.22</v>
      </c>
      <c r="H315" s="96">
        <f t="shared" si="16"/>
        <v>7706.1</v>
      </c>
      <c r="I315" s="97">
        <f t="shared" si="17"/>
        <v>2.2892506449536137E-2</v>
      </c>
      <c r="J315" s="97">
        <f t="shared" si="19"/>
        <v>97.168210290632587</v>
      </c>
      <c r="K315" s="94" t="str">
        <f t="shared" si="18"/>
        <v>C</v>
      </c>
    </row>
    <row r="316" spans="1:11" ht="16.5" x14ac:dyDescent="0.25">
      <c r="A316" s="94" t="s">
        <v>6392</v>
      </c>
      <c r="B316" s="95" t="s">
        <v>3058</v>
      </c>
      <c r="C316" s="94" t="s">
        <v>8107</v>
      </c>
      <c r="D316" s="94" t="s">
        <v>3887</v>
      </c>
      <c r="E316" s="94" t="s">
        <v>178</v>
      </c>
      <c r="F316" s="96">
        <v>42</v>
      </c>
      <c r="G316" s="96">
        <v>181.8</v>
      </c>
      <c r="H316" s="96">
        <f t="shared" si="16"/>
        <v>7635.6</v>
      </c>
      <c r="I316" s="97">
        <f t="shared" si="17"/>
        <v>2.2683072143636615E-2</v>
      </c>
      <c r="J316" s="97">
        <f t="shared" si="19"/>
        <v>97.190893362776222</v>
      </c>
      <c r="K316" s="94" t="str">
        <f t="shared" si="18"/>
        <v>C</v>
      </c>
    </row>
    <row r="317" spans="1:11" x14ac:dyDescent="0.25">
      <c r="A317" s="94" t="s">
        <v>4145</v>
      </c>
      <c r="B317" s="95" t="s">
        <v>4146</v>
      </c>
      <c r="C317" s="94" t="s">
        <v>17</v>
      </c>
      <c r="D317" s="94" t="s">
        <v>3887</v>
      </c>
      <c r="E317" s="94" t="s">
        <v>61</v>
      </c>
      <c r="F317" s="96">
        <v>2740.1542159999999</v>
      </c>
      <c r="G317" s="96">
        <v>2.77</v>
      </c>
      <c r="H317" s="96">
        <f t="shared" si="16"/>
        <v>7590.23</v>
      </c>
      <c r="I317" s="97">
        <f t="shared" si="17"/>
        <v>2.2548291513017304E-2</v>
      </c>
      <c r="J317" s="97">
        <f t="shared" si="19"/>
        <v>97.213441654289241</v>
      </c>
      <c r="K317" s="94" t="str">
        <f t="shared" si="18"/>
        <v>C</v>
      </c>
    </row>
    <row r="318" spans="1:11" x14ac:dyDescent="0.25">
      <c r="A318" s="94" t="s">
        <v>6656</v>
      </c>
      <c r="B318" s="95" t="s">
        <v>6657</v>
      </c>
      <c r="C318" s="94" t="s">
        <v>17</v>
      </c>
      <c r="D318" s="94" t="s">
        <v>3887</v>
      </c>
      <c r="E318" s="94" t="s">
        <v>740</v>
      </c>
      <c r="F318" s="96">
        <v>881.8</v>
      </c>
      <c r="G318" s="96">
        <v>8.59</v>
      </c>
      <c r="H318" s="96">
        <f t="shared" si="16"/>
        <v>7574.66</v>
      </c>
      <c r="I318" s="97">
        <f t="shared" si="17"/>
        <v>2.2502037723756942E-2</v>
      </c>
      <c r="J318" s="97">
        <f t="shared" si="19"/>
        <v>97.235943692012995</v>
      </c>
      <c r="K318" s="94" t="str">
        <f t="shared" si="18"/>
        <v>C</v>
      </c>
    </row>
    <row r="319" spans="1:11" x14ac:dyDescent="0.25">
      <c r="A319" s="94" t="s">
        <v>5402</v>
      </c>
      <c r="B319" s="95" t="s">
        <v>5403</v>
      </c>
      <c r="C319" s="94" t="s">
        <v>17</v>
      </c>
      <c r="D319" s="94" t="s">
        <v>3887</v>
      </c>
      <c r="E319" s="94" t="s">
        <v>61</v>
      </c>
      <c r="F319" s="96">
        <v>3483.3678</v>
      </c>
      <c r="G319" s="96">
        <v>2.17</v>
      </c>
      <c r="H319" s="96">
        <f t="shared" si="16"/>
        <v>7558.91</v>
      </c>
      <c r="I319" s="97">
        <f t="shared" si="17"/>
        <v>2.2455249208609179E-2</v>
      </c>
      <c r="J319" s="97">
        <f t="shared" si="19"/>
        <v>97.2583989412216</v>
      </c>
      <c r="K319" s="94" t="str">
        <f t="shared" si="18"/>
        <v>C</v>
      </c>
    </row>
    <row r="320" spans="1:11" x14ac:dyDescent="0.25">
      <c r="A320" s="94" t="s">
        <v>7199</v>
      </c>
      <c r="B320" s="95" t="s">
        <v>7200</v>
      </c>
      <c r="C320" s="94" t="s">
        <v>17</v>
      </c>
      <c r="D320" s="94" t="s">
        <v>3737</v>
      </c>
      <c r="E320" s="94" t="s">
        <v>25</v>
      </c>
      <c r="F320" s="96">
        <v>225.82226431004088</v>
      </c>
      <c r="G320" s="96">
        <v>33.450000000000003</v>
      </c>
      <c r="H320" s="96">
        <f t="shared" si="16"/>
        <v>7553.75</v>
      </c>
      <c r="I320" s="97">
        <f t="shared" si="17"/>
        <v>2.2439920399836957E-2</v>
      </c>
      <c r="J320" s="97">
        <f t="shared" si="19"/>
        <v>97.280838861621433</v>
      </c>
      <c r="K320" s="94" t="str">
        <f t="shared" si="18"/>
        <v>C</v>
      </c>
    </row>
    <row r="321" spans="1:11" ht="16.5" x14ac:dyDescent="0.25">
      <c r="A321" s="94" t="s">
        <v>5417</v>
      </c>
      <c r="B321" s="95" t="s">
        <v>5418</v>
      </c>
      <c r="C321" s="94" t="s">
        <v>17</v>
      </c>
      <c r="D321" s="94" t="s">
        <v>3887</v>
      </c>
      <c r="E321" s="94" t="s">
        <v>61</v>
      </c>
      <c r="F321" s="96">
        <v>62726.039903999997</v>
      </c>
      <c r="G321" s="96">
        <v>0.12</v>
      </c>
      <c r="H321" s="96">
        <f t="shared" si="16"/>
        <v>7527.12</v>
      </c>
      <c r="I321" s="97">
        <f t="shared" si="17"/>
        <v>2.2360810675495054E-2</v>
      </c>
      <c r="J321" s="97">
        <f t="shared" si="19"/>
        <v>97.303199672296927</v>
      </c>
      <c r="K321" s="94" t="str">
        <f t="shared" si="18"/>
        <v>C</v>
      </c>
    </row>
    <row r="322" spans="1:11" x14ac:dyDescent="0.25">
      <c r="A322" s="94" t="s">
        <v>4588</v>
      </c>
      <c r="B322" s="95" t="s">
        <v>4589</v>
      </c>
      <c r="C322" s="94" t="s">
        <v>17</v>
      </c>
      <c r="D322" s="94" t="s">
        <v>3887</v>
      </c>
      <c r="E322" s="94" t="s">
        <v>740</v>
      </c>
      <c r="F322" s="96">
        <v>221.49581499999999</v>
      </c>
      <c r="G322" s="96">
        <v>33.409999999999997</v>
      </c>
      <c r="H322" s="96">
        <f t="shared" si="16"/>
        <v>7400.18</v>
      </c>
      <c r="I322" s="97">
        <f t="shared" si="17"/>
        <v>2.1983710096900939E-2</v>
      </c>
      <c r="J322" s="97">
        <f t="shared" si="19"/>
        <v>97.325183382393831</v>
      </c>
      <c r="K322" s="94" t="str">
        <f t="shared" si="18"/>
        <v>C</v>
      </c>
    </row>
    <row r="323" spans="1:11" x14ac:dyDescent="0.25">
      <c r="A323" s="94" t="s">
        <v>5818</v>
      </c>
      <c r="B323" s="95" t="s">
        <v>2226</v>
      </c>
      <c r="C323" s="94" t="s">
        <v>188</v>
      </c>
      <c r="D323" s="94" t="s">
        <v>3887</v>
      </c>
      <c r="E323" s="94" t="s">
        <v>465</v>
      </c>
      <c r="F323" s="96">
        <v>476.76</v>
      </c>
      <c r="G323" s="96">
        <v>15.25</v>
      </c>
      <c r="H323" s="96">
        <f t="shared" si="16"/>
        <v>7270.59</v>
      </c>
      <c r="I323" s="97">
        <f t="shared" si="17"/>
        <v>2.1598737164964497E-2</v>
      </c>
      <c r="J323" s="97">
        <f t="shared" si="19"/>
        <v>97.346782119558796</v>
      </c>
      <c r="K323" s="94" t="str">
        <f t="shared" si="18"/>
        <v>C</v>
      </c>
    </row>
    <row r="324" spans="1:11" ht="24.75" x14ac:dyDescent="0.25">
      <c r="A324" s="94" t="s">
        <v>6084</v>
      </c>
      <c r="B324" s="95" t="s">
        <v>6085</v>
      </c>
      <c r="C324" s="94" t="s">
        <v>17</v>
      </c>
      <c r="D324" s="94" t="s">
        <v>3887</v>
      </c>
      <c r="E324" s="94" t="s">
        <v>61</v>
      </c>
      <c r="F324" s="96">
        <v>25</v>
      </c>
      <c r="G324" s="96">
        <v>289</v>
      </c>
      <c r="H324" s="96">
        <f t="shared" ref="H324:H387" si="20">ROUND(F324*G324,2)</f>
        <v>7225</v>
      </c>
      <c r="I324" s="97">
        <f t="shared" ref="I324:I387" si="21">H324 / VALOR_TOTAL * 100</f>
        <v>2.146330298048281E-2</v>
      </c>
      <c r="J324" s="97">
        <f t="shared" si="19"/>
        <v>97.368245422539275</v>
      </c>
      <c r="K324" s="94" t="str">
        <f t="shared" ref="K324:K387" si="22">IF(J324&lt;=80,"A",IF(J324&lt;=95,"B","C"))</f>
        <v>C</v>
      </c>
    </row>
    <row r="325" spans="1:11" ht="16.5" x14ac:dyDescent="0.25">
      <c r="A325" s="94" t="s">
        <v>7102</v>
      </c>
      <c r="B325" s="95" t="s">
        <v>7103</v>
      </c>
      <c r="C325" s="94" t="s">
        <v>17</v>
      </c>
      <c r="D325" s="94" t="s">
        <v>3887</v>
      </c>
      <c r="E325" s="94" t="s">
        <v>61</v>
      </c>
      <c r="F325" s="96">
        <v>64</v>
      </c>
      <c r="G325" s="96">
        <v>107.46</v>
      </c>
      <c r="H325" s="96">
        <f t="shared" si="20"/>
        <v>6877.44</v>
      </c>
      <c r="I325" s="97">
        <f t="shared" si="21"/>
        <v>2.0430806705895043E-2</v>
      </c>
      <c r="J325" s="97">
        <f t="shared" ref="J325:J388" si="23">I325+J324</f>
        <v>97.388676229245164</v>
      </c>
      <c r="K325" s="94" t="str">
        <f t="shared" si="22"/>
        <v>C</v>
      </c>
    </row>
    <row r="326" spans="1:11" ht="16.5" x14ac:dyDescent="0.25">
      <c r="A326" s="94" t="s">
        <v>5441</v>
      </c>
      <c r="B326" s="95" t="s">
        <v>5442</v>
      </c>
      <c r="C326" s="94" t="s">
        <v>17</v>
      </c>
      <c r="D326" s="94" t="s">
        <v>3887</v>
      </c>
      <c r="E326" s="94" t="s">
        <v>740</v>
      </c>
      <c r="F326" s="96">
        <v>155.16810000000001</v>
      </c>
      <c r="G326" s="96">
        <v>44.24</v>
      </c>
      <c r="H326" s="96">
        <f t="shared" si="20"/>
        <v>6864.64</v>
      </c>
      <c r="I326" s="97">
        <f t="shared" si="21"/>
        <v>2.039278175390194E-2</v>
      </c>
      <c r="J326" s="97">
        <f t="shared" si="23"/>
        <v>97.409069010999062</v>
      </c>
      <c r="K326" s="94" t="str">
        <f t="shared" si="22"/>
        <v>C</v>
      </c>
    </row>
    <row r="327" spans="1:11" ht="24.75" x14ac:dyDescent="0.25">
      <c r="A327" s="94" t="s">
        <v>3728</v>
      </c>
      <c r="B327" s="95" t="s">
        <v>3729</v>
      </c>
      <c r="C327" s="94" t="s">
        <v>17</v>
      </c>
      <c r="D327" s="94" t="s">
        <v>3724</v>
      </c>
      <c r="E327" s="94" t="s">
        <v>18</v>
      </c>
      <c r="F327" s="96">
        <v>47</v>
      </c>
      <c r="G327" s="96">
        <v>146</v>
      </c>
      <c r="H327" s="96">
        <f t="shared" si="20"/>
        <v>6862</v>
      </c>
      <c r="I327" s="97">
        <f t="shared" si="21"/>
        <v>2.0384939107553363E-2</v>
      </c>
      <c r="J327" s="97">
        <f t="shared" si="23"/>
        <v>97.42945395010662</v>
      </c>
      <c r="K327" s="94" t="str">
        <f t="shared" si="22"/>
        <v>C</v>
      </c>
    </row>
    <row r="328" spans="1:11" x14ac:dyDescent="0.25">
      <c r="A328" s="94" t="s">
        <v>4725</v>
      </c>
      <c r="B328" s="95" t="s">
        <v>4726</v>
      </c>
      <c r="C328" s="94" t="s">
        <v>17</v>
      </c>
      <c r="D328" s="94" t="s">
        <v>3887</v>
      </c>
      <c r="E328" s="94" t="s">
        <v>740</v>
      </c>
      <c r="F328" s="96">
        <v>340.37507410000001</v>
      </c>
      <c r="G328" s="96">
        <v>20.14</v>
      </c>
      <c r="H328" s="96">
        <f t="shared" si="20"/>
        <v>6855.15</v>
      </c>
      <c r="I328" s="97">
        <f t="shared" si="21"/>
        <v>2.0364589816838301E-2</v>
      </c>
      <c r="J328" s="97">
        <f t="shared" si="23"/>
        <v>97.449818539923456</v>
      </c>
      <c r="K328" s="94" t="str">
        <f t="shared" si="22"/>
        <v>C</v>
      </c>
    </row>
    <row r="329" spans="1:11" ht="24.75" x14ac:dyDescent="0.25">
      <c r="A329" s="94" t="s">
        <v>4693</v>
      </c>
      <c r="B329" s="95" t="s">
        <v>4694</v>
      </c>
      <c r="C329" s="94" t="s">
        <v>17</v>
      </c>
      <c r="D329" s="94" t="s">
        <v>3887</v>
      </c>
      <c r="E329" s="94" t="s">
        <v>72</v>
      </c>
      <c r="F329" s="96">
        <v>77.677176000000003</v>
      </c>
      <c r="G329" s="96">
        <v>85.99</v>
      </c>
      <c r="H329" s="96">
        <f t="shared" si="20"/>
        <v>6679.46</v>
      </c>
      <c r="I329" s="97">
        <f t="shared" si="21"/>
        <v>1.9842667643739195E-2</v>
      </c>
      <c r="J329" s="97">
        <f t="shared" si="23"/>
        <v>97.469661207567199</v>
      </c>
      <c r="K329" s="94" t="str">
        <f t="shared" si="22"/>
        <v>C</v>
      </c>
    </row>
    <row r="330" spans="1:11" x14ac:dyDescent="0.25">
      <c r="A330" s="94" t="s">
        <v>7369</v>
      </c>
      <c r="B330" s="95" t="s">
        <v>7370</v>
      </c>
      <c r="C330" s="94" t="s">
        <v>188</v>
      </c>
      <c r="D330" s="94" t="s">
        <v>3887</v>
      </c>
      <c r="E330" s="94" t="s">
        <v>193</v>
      </c>
      <c r="F330" s="96">
        <v>141.22109359999999</v>
      </c>
      <c r="G330" s="96">
        <v>44.17</v>
      </c>
      <c r="H330" s="96">
        <f t="shared" si="20"/>
        <v>6237.74</v>
      </c>
      <c r="I330" s="97">
        <f t="shared" si="21"/>
        <v>1.8530450316052157E-2</v>
      </c>
      <c r="J330" s="97">
        <f t="shared" si="23"/>
        <v>97.488191657883249</v>
      </c>
      <c r="K330" s="94" t="str">
        <f t="shared" si="22"/>
        <v>C</v>
      </c>
    </row>
    <row r="331" spans="1:11" x14ac:dyDescent="0.25">
      <c r="A331" s="94" t="s">
        <v>5200</v>
      </c>
      <c r="B331" s="95" t="s">
        <v>5201</v>
      </c>
      <c r="C331" s="94" t="s">
        <v>17</v>
      </c>
      <c r="D331" s="94" t="s">
        <v>3887</v>
      </c>
      <c r="E331" s="94" t="s">
        <v>740</v>
      </c>
      <c r="F331" s="96">
        <v>134.7428974</v>
      </c>
      <c r="G331" s="96">
        <v>45.88</v>
      </c>
      <c r="H331" s="96">
        <f t="shared" si="20"/>
        <v>6182</v>
      </c>
      <c r="I331" s="97">
        <f t="shared" si="21"/>
        <v>1.8364863532919686E-2</v>
      </c>
      <c r="J331" s="97">
        <f t="shared" si="23"/>
        <v>97.506556521416172</v>
      </c>
      <c r="K331" s="94" t="str">
        <f t="shared" si="22"/>
        <v>C</v>
      </c>
    </row>
    <row r="332" spans="1:11" x14ac:dyDescent="0.25">
      <c r="A332" s="94" t="s">
        <v>4773</v>
      </c>
      <c r="B332" s="95" t="s">
        <v>4774</v>
      </c>
      <c r="C332" s="94" t="s">
        <v>17</v>
      </c>
      <c r="D332" s="94" t="s">
        <v>3887</v>
      </c>
      <c r="E332" s="94" t="s">
        <v>178</v>
      </c>
      <c r="F332" s="96">
        <v>2623.8643200000001</v>
      </c>
      <c r="G332" s="96">
        <v>2.33</v>
      </c>
      <c r="H332" s="96">
        <f t="shared" si="20"/>
        <v>6113.6</v>
      </c>
      <c r="I332" s="97">
        <f t="shared" si="21"/>
        <v>1.8161667695706533E-2</v>
      </c>
      <c r="J332" s="97">
        <f t="shared" si="23"/>
        <v>97.52471818911188</v>
      </c>
      <c r="K332" s="94" t="str">
        <f t="shared" si="22"/>
        <v>C</v>
      </c>
    </row>
    <row r="333" spans="1:11" ht="16.5" x14ac:dyDescent="0.25">
      <c r="A333" s="94" t="s">
        <v>5394</v>
      </c>
      <c r="B333" s="95" t="s">
        <v>5395</v>
      </c>
      <c r="C333" s="94" t="s">
        <v>17</v>
      </c>
      <c r="D333" s="94" t="s">
        <v>3887</v>
      </c>
      <c r="E333" s="94" t="s">
        <v>178</v>
      </c>
      <c r="F333" s="96">
        <v>3076.4950439999998</v>
      </c>
      <c r="G333" s="96">
        <v>1.93</v>
      </c>
      <c r="H333" s="96">
        <f t="shared" si="20"/>
        <v>5937.64</v>
      </c>
      <c r="I333" s="97">
        <f t="shared" si="21"/>
        <v>1.7638943433776325E-2</v>
      </c>
      <c r="J333" s="97">
        <f t="shared" si="23"/>
        <v>97.542357132545661</v>
      </c>
      <c r="K333" s="94" t="str">
        <f t="shared" si="22"/>
        <v>C</v>
      </c>
    </row>
    <row r="334" spans="1:11" ht="16.5" x14ac:dyDescent="0.25">
      <c r="A334" s="94" t="s">
        <v>4228</v>
      </c>
      <c r="B334" s="95" t="s">
        <v>4229</v>
      </c>
      <c r="C334" s="94" t="s">
        <v>17</v>
      </c>
      <c r="D334" s="94" t="s">
        <v>3887</v>
      </c>
      <c r="E334" s="94" t="s">
        <v>76</v>
      </c>
      <c r="F334" s="96">
        <v>54.391080000000002</v>
      </c>
      <c r="G334" s="96">
        <v>109.11</v>
      </c>
      <c r="H334" s="96">
        <f t="shared" si="20"/>
        <v>5934.61</v>
      </c>
      <c r="I334" s="97">
        <f t="shared" si="21"/>
        <v>1.7629942214671707E-2</v>
      </c>
      <c r="J334" s="97">
        <f t="shared" si="23"/>
        <v>97.559987074760329</v>
      </c>
      <c r="K334" s="94" t="str">
        <f t="shared" si="22"/>
        <v>C</v>
      </c>
    </row>
    <row r="335" spans="1:11" ht="16.5" x14ac:dyDescent="0.25">
      <c r="A335" s="94" t="s">
        <v>4205</v>
      </c>
      <c r="B335" s="95" t="s">
        <v>4206</v>
      </c>
      <c r="C335" s="94" t="s">
        <v>17</v>
      </c>
      <c r="D335" s="94" t="s">
        <v>3887</v>
      </c>
      <c r="E335" s="94" t="s">
        <v>178</v>
      </c>
      <c r="F335" s="96">
        <v>630.63</v>
      </c>
      <c r="G335" s="96">
        <v>9.39</v>
      </c>
      <c r="H335" s="96">
        <f t="shared" si="20"/>
        <v>5921.62</v>
      </c>
      <c r="I335" s="97">
        <f t="shared" si="21"/>
        <v>1.7591352829797454E-2</v>
      </c>
      <c r="J335" s="97">
        <f t="shared" si="23"/>
        <v>97.577578427590126</v>
      </c>
      <c r="K335" s="94" t="str">
        <f t="shared" si="22"/>
        <v>C</v>
      </c>
    </row>
    <row r="336" spans="1:11" ht="24.75" x14ac:dyDescent="0.25">
      <c r="A336" s="94" t="s">
        <v>6787</v>
      </c>
      <c r="B336" s="95" t="s">
        <v>6788</v>
      </c>
      <c r="C336" s="94" t="s">
        <v>17</v>
      </c>
      <c r="D336" s="94" t="s">
        <v>3724</v>
      </c>
      <c r="E336" s="94" t="s">
        <v>25</v>
      </c>
      <c r="F336" s="96">
        <v>5172.0519319499999</v>
      </c>
      <c r="G336" s="96">
        <v>1.1299999999999999</v>
      </c>
      <c r="H336" s="96">
        <f t="shared" si="20"/>
        <v>5844.42</v>
      </c>
      <c r="I336" s="97">
        <f t="shared" si="21"/>
        <v>1.7362014838089041E-2</v>
      </c>
      <c r="J336" s="97">
        <f t="shared" si="23"/>
        <v>97.594940442428211</v>
      </c>
      <c r="K336" s="94" t="str">
        <f t="shared" si="22"/>
        <v>C</v>
      </c>
    </row>
    <row r="337" spans="1:11" x14ac:dyDescent="0.25">
      <c r="A337" s="94" t="s">
        <v>5984</v>
      </c>
      <c r="B337" s="95" t="s">
        <v>5985</v>
      </c>
      <c r="C337" s="94" t="s">
        <v>17</v>
      </c>
      <c r="D337" s="94" t="s">
        <v>3887</v>
      </c>
      <c r="E337" s="94" t="s">
        <v>61</v>
      </c>
      <c r="F337" s="96">
        <v>88</v>
      </c>
      <c r="G337" s="96">
        <v>66.13</v>
      </c>
      <c r="H337" s="96">
        <f t="shared" si="20"/>
        <v>5819.44</v>
      </c>
      <c r="I337" s="97">
        <f t="shared" si="21"/>
        <v>1.7287806767714999E-2</v>
      </c>
      <c r="J337" s="97">
        <f t="shared" si="23"/>
        <v>97.612228249195923</v>
      </c>
      <c r="K337" s="94" t="str">
        <f t="shared" si="22"/>
        <v>C</v>
      </c>
    </row>
    <row r="338" spans="1:11" ht="16.5" x14ac:dyDescent="0.25">
      <c r="A338" s="94" t="s">
        <v>6396</v>
      </c>
      <c r="B338" s="95" t="s">
        <v>3066</v>
      </c>
      <c r="C338" s="94" t="s">
        <v>8107</v>
      </c>
      <c r="D338" s="94" t="s">
        <v>3887</v>
      </c>
      <c r="E338" s="94" t="s">
        <v>61</v>
      </c>
      <c r="F338" s="96">
        <v>1</v>
      </c>
      <c r="G338" s="96">
        <v>5723.21</v>
      </c>
      <c r="H338" s="96">
        <f t="shared" si="20"/>
        <v>5723.21</v>
      </c>
      <c r="I338" s="97">
        <f t="shared" si="21"/>
        <v>1.7001936366910591E-2</v>
      </c>
      <c r="J338" s="97">
        <f t="shared" si="23"/>
        <v>97.629230185562832</v>
      </c>
      <c r="K338" s="94" t="str">
        <f t="shared" si="22"/>
        <v>C</v>
      </c>
    </row>
    <row r="339" spans="1:11" x14ac:dyDescent="0.25">
      <c r="A339" s="94" t="s">
        <v>7224</v>
      </c>
      <c r="B339" s="95" t="s">
        <v>7225</v>
      </c>
      <c r="C339" s="94" t="s">
        <v>17</v>
      </c>
      <c r="D339" s="94" t="s">
        <v>3737</v>
      </c>
      <c r="E339" s="94" t="s">
        <v>25</v>
      </c>
      <c r="F339" s="96">
        <v>235.419688858368</v>
      </c>
      <c r="G339" s="96">
        <v>23.75</v>
      </c>
      <c r="H339" s="96">
        <f t="shared" si="20"/>
        <v>5591.22</v>
      </c>
      <c r="I339" s="97">
        <f t="shared" si="21"/>
        <v>1.6609833756475446E-2</v>
      </c>
      <c r="J339" s="97">
        <f t="shared" si="23"/>
        <v>97.645840019319309</v>
      </c>
      <c r="K339" s="94" t="str">
        <f t="shared" si="22"/>
        <v>C</v>
      </c>
    </row>
    <row r="340" spans="1:11" x14ac:dyDescent="0.25">
      <c r="A340" s="94" t="s">
        <v>6334</v>
      </c>
      <c r="B340" s="95" t="s">
        <v>6335</v>
      </c>
      <c r="C340" s="94" t="s">
        <v>188</v>
      </c>
      <c r="D340" s="94" t="s">
        <v>3887</v>
      </c>
      <c r="E340" s="94" t="s">
        <v>465</v>
      </c>
      <c r="F340" s="96">
        <v>60.78066561</v>
      </c>
      <c r="G340" s="96">
        <v>90.46</v>
      </c>
      <c r="H340" s="96">
        <f t="shared" si="20"/>
        <v>5498.22</v>
      </c>
      <c r="I340" s="97">
        <f t="shared" si="21"/>
        <v>1.6333558714650545E-2</v>
      </c>
      <c r="J340" s="97">
        <f t="shared" si="23"/>
        <v>97.662173578033958</v>
      </c>
      <c r="K340" s="94" t="str">
        <f t="shared" si="22"/>
        <v>C</v>
      </c>
    </row>
    <row r="341" spans="1:11" ht="16.5" x14ac:dyDescent="0.25">
      <c r="A341" s="94" t="s">
        <v>7318</v>
      </c>
      <c r="B341" s="95" t="s">
        <v>7319</v>
      </c>
      <c r="C341" s="94" t="s">
        <v>17</v>
      </c>
      <c r="D341" s="94" t="s">
        <v>3825</v>
      </c>
      <c r="E341" s="94" t="s">
        <v>61</v>
      </c>
      <c r="F341" s="102">
        <v>6.49955124E-3</v>
      </c>
      <c r="G341" s="96">
        <v>844795</v>
      </c>
      <c r="H341" s="96">
        <f t="shared" si="20"/>
        <v>5490.79</v>
      </c>
      <c r="I341" s="97">
        <f t="shared" si="21"/>
        <v>1.6311486418298295E-2</v>
      </c>
      <c r="J341" s="97">
        <f t="shared" si="23"/>
        <v>97.678485064452261</v>
      </c>
      <c r="K341" s="94" t="str">
        <f t="shared" si="22"/>
        <v>C</v>
      </c>
    </row>
    <row r="342" spans="1:11" x14ac:dyDescent="0.25">
      <c r="A342" s="94" t="s">
        <v>4867</v>
      </c>
      <c r="B342" s="95" t="s">
        <v>4868</v>
      </c>
      <c r="C342" s="94" t="s">
        <v>188</v>
      </c>
      <c r="D342" s="94" t="s">
        <v>3887</v>
      </c>
      <c r="E342" s="94" t="s">
        <v>193</v>
      </c>
      <c r="F342" s="96">
        <v>19.5825</v>
      </c>
      <c r="G342" s="96">
        <v>280</v>
      </c>
      <c r="H342" s="96">
        <f t="shared" si="20"/>
        <v>5483.1</v>
      </c>
      <c r="I342" s="97">
        <f t="shared" si="21"/>
        <v>1.6288641740108693E-2</v>
      </c>
      <c r="J342" s="97">
        <f t="shared" si="23"/>
        <v>97.694773706192365</v>
      </c>
      <c r="K342" s="94" t="str">
        <f t="shared" si="22"/>
        <v>C</v>
      </c>
    </row>
    <row r="343" spans="1:11" x14ac:dyDescent="0.25">
      <c r="A343" s="94" t="s">
        <v>4203</v>
      </c>
      <c r="B343" s="95" t="s">
        <v>4204</v>
      </c>
      <c r="C343" s="94" t="s">
        <v>17</v>
      </c>
      <c r="D343" s="94" t="s">
        <v>3887</v>
      </c>
      <c r="E343" s="94" t="s">
        <v>61</v>
      </c>
      <c r="F343" s="96">
        <v>110.24559000000001</v>
      </c>
      <c r="G343" s="96">
        <v>49.15</v>
      </c>
      <c r="H343" s="96">
        <f t="shared" si="20"/>
        <v>5418.57</v>
      </c>
      <c r="I343" s="97">
        <f t="shared" si="21"/>
        <v>1.6096942509474705E-2</v>
      </c>
      <c r="J343" s="97">
        <f t="shared" si="23"/>
        <v>97.710870648701842</v>
      </c>
      <c r="K343" s="94" t="str">
        <f t="shared" si="22"/>
        <v>C</v>
      </c>
    </row>
    <row r="344" spans="1:11" x14ac:dyDescent="0.25">
      <c r="A344" s="94" t="s">
        <v>6315</v>
      </c>
      <c r="B344" s="95" t="s">
        <v>6316</v>
      </c>
      <c r="C344" s="94" t="s">
        <v>17</v>
      </c>
      <c r="D344" s="94" t="s">
        <v>3887</v>
      </c>
      <c r="E344" s="94" t="s">
        <v>740</v>
      </c>
      <c r="F344" s="96">
        <v>6936.2059149999995</v>
      </c>
      <c r="G344" s="96">
        <v>0.78</v>
      </c>
      <c r="H344" s="96">
        <f t="shared" si="20"/>
        <v>5410.24</v>
      </c>
      <c r="I344" s="97">
        <f t="shared" si="21"/>
        <v>1.6072196583685441E-2</v>
      </c>
      <c r="J344" s="97">
        <f t="shared" si="23"/>
        <v>97.726942845285521</v>
      </c>
      <c r="K344" s="94" t="str">
        <f t="shared" si="22"/>
        <v>C</v>
      </c>
    </row>
    <row r="345" spans="1:11" ht="16.5" x14ac:dyDescent="0.25">
      <c r="A345" s="94" t="s">
        <v>5617</v>
      </c>
      <c r="B345" s="95" t="s">
        <v>5618</v>
      </c>
      <c r="C345" s="94" t="s">
        <v>17</v>
      </c>
      <c r="D345" s="94" t="s">
        <v>3887</v>
      </c>
      <c r="E345" s="94" t="s">
        <v>61</v>
      </c>
      <c r="F345" s="96">
        <v>73</v>
      </c>
      <c r="G345" s="96">
        <v>73.989999999999995</v>
      </c>
      <c r="H345" s="96">
        <f t="shared" si="20"/>
        <v>5401.27</v>
      </c>
      <c r="I345" s="97">
        <f t="shared" si="21"/>
        <v>1.6045549410296525E-2</v>
      </c>
      <c r="J345" s="97">
        <f t="shared" si="23"/>
        <v>97.742988394695814</v>
      </c>
      <c r="K345" s="94" t="str">
        <f t="shared" si="22"/>
        <v>C</v>
      </c>
    </row>
    <row r="346" spans="1:11" x14ac:dyDescent="0.25">
      <c r="A346" s="94" t="s">
        <v>3894</v>
      </c>
      <c r="B346" s="95" t="s">
        <v>3895</v>
      </c>
      <c r="C346" s="94" t="s">
        <v>17</v>
      </c>
      <c r="D346" s="94" t="s">
        <v>3887</v>
      </c>
      <c r="E346" s="94" t="s">
        <v>178</v>
      </c>
      <c r="F346" s="96">
        <v>1105.8143318</v>
      </c>
      <c r="G346" s="96">
        <v>4.88</v>
      </c>
      <c r="H346" s="96">
        <f t="shared" si="20"/>
        <v>5396.37</v>
      </c>
      <c r="I346" s="97">
        <f t="shared" si="21"/>
        <v>1.6030992983361664E-2</v>
      </c>
      <c r="J346" s="97">
        <f t="shared" si="23"/>
        <v>97.759019387679174</v>
      </c>
      <c r="K346" s="94" t="str">
        <f t="shared" si="22"/>
        <v>C</v>
      </c>
    </row>
    <row r="347" spans="1:11" x14ac:dyDescent="0.25">
      <c r="A347" s="94" t="s">
        <v>5670</v>
      </c>
      <c r="B347" s="95" t="s">
        <v>5671</v>
      </c>
      <c r="C347" s="94" t="s">
        <v>188</v>
      </c>
      <c r="D347" s="94" t="s">
        <v>3887</v>
      </c>
      <c r="E347" s="94" t="s">
        <v>465</v>
      </c>
      <c r="F347" s="96">
        <v>435.62</v>
      </c>
      <c r="G347" s="96">
        <v>12.3</v>
      </c>
      <c r="H347" s="96">
        <f t="shared" si="20"/>
        <v>5358.13</v>
      </c>
      <c r="I347" s="97">
        <f t="shared" si="21"/>
        <v>1.5917393439282265E-2</v>
      </c>
      <c r="J347" s="97">
        <f t="shared" si="23"/>
        <v>97.774936781118456</v>
      </c>
      <c r="K347" s="94" t="str">
        <f t="shared" si="22"/>
        <v>C</v>
      </c>
    </row>
    <row r="348" spans="1:11" ht="16.5" x14ac:dyDescent="0.25">
      <c r="A348" s="94" t="s">
        <v>7364</v>
      </c>
      <c r="B348" s="95" t="s">
        <v>7365</v>
      </c>
      <c r="C348" s="94" t="s">
        <v>17</v>
      </c>
      <c r="D348" s="94" t="s">
        <v>3887</v>
      </c>
      <c r="E348" s="94" t="s">
        <v>72</v>
      </c>
      <c r="F348" s="96">
        <v>120.839236</v>
      </c>
      <c r="G348" s="96">
        <v>43.84</v>
      </c>
      <c r="H348" s="96">
        <f t="shared" si="20"/>
        <v>5297.59</v>
      </c>
      <c r="I348" s="97">
        <f t="shared" si="21"/>
        <v>1.5737547299152378E-2</v>
      </c>
      <c r="J348" s="97">
        <f t="shared" si="23"/>
        <v>97.790674328417609</v>
      </c>
      <c r="K348" s="94" t="str">
        <f t="shared" si="22"/>
        <v>C</v>
      </c>
    </row>
    <row r="349" spans="1:11" x14ac:dyDescent="0.25">
      <c r="A349" s="94" t="s">
        <v>4954</v>
      </c>
      <c r="B349" s="95" t="s">
        <v>4955</v>
      </c>
      <c r="C349" s="94" t="s">
        <v>17</v>
      </c>
      <c r="D349" s="94" t="s">
        <v>3887</v>
      </c>
      <c r="E349" s="94" t="s">
        <v>61</v>
      </c>
      <c r="F349" s="96">
        <v>615</v>
      </c>
      <c r="G349" s="96">
        <v>8.56</v>
      </c>
      <c r="H349" s="96">
        <f t="shared" si="20"/>
        <v>5264.4</v>
      </c>
      <c r="I349" s="97">
        <f t="shared" si="21"/>
        <v>1.5638949786914005E-2</v>
      </c>
      <c r="J349" s="97">
        <f t="shared" si="23"/>
        <v>97.806313278204527</v>
      </c>
      <c r="K349" s="94" t="str">
        <f t="shared" si="22"/>
        <v>C</v>
      </c>
    </row>
    <row r="350" spans="1:11" ht="16.5" x14ac:dyDescent="0.25">
      <c r="A350" s="94" t="s">
        <v>6982</v>
      </c>
      <c r="B350" s="95" t="s">
        <v>6983</v>
      </c>
      <c r="C350" s="94" t="s">
        <v>17</v>
      </c>
      <c r="D350" s="94" t="s">
        <v>3825</v>
      </c>
      <c r="E350" s="94" t="s">
        <v>61</v>
      </c>
      <c r="F350" s="101">
        <v>9.3619667479800002E-3</v>
      </c>
      <c r="G350" s="96">
        <v>562212.18999999994</v>
      </c>
      <c r="H350" s="96">
        <f t="shared" si="20"/>
        <v>5263.41</v>
      </c>
      <c r="I350" s="97">
        <f t="shared" si="21"/>
        <v>1.563600879453329E-2</v>
      </c>
      <c r="J350" s="97">
        <f t="shared" si="23"/>
        <v>97.821949286999057</v>
      </c>
      <c r="K350" s="94" t="str">
        <f t="shared" si="22"/>
        <v>C</v>
      </c>
    </row>
    <row r="351" spans="1:11" x14ac:dyDescent="0.25">
      <c r="A351" s="94" t="s">
        <v>7468</v>
      </c>
      <c r="B351" s="95" t="s">
        <v>7469</v>
      </c>
      <c r="C351" s="94" t="s">
        <v>188</v>
      </c>
      <c r="D351" s="94" t="s">
        <v>3887</v>
      </c>
      <c r="E351" s="94" t="s">
        <v>286</v>
      </c>
      <c r="F351" s="96">
        <v>79</v>
      </c>
      <c r="G351" s="96">
        <v>66.52</v>
      </c>
      <c r="H351" s="96">
        <f t="shared" si="20"/>
        <v>5255.08</v>
      </c>
      <c r="I351" s="97">
        <f t="shared" si="21"/>
        <v>1.5611262868744027E-2</v>
      </c>
      <c r="J351" s="97">
        <f t="shared" si="23"/>
        <v>97.837560549867803</v>
      </c>
      <c r="K351" s="94" t="str">
        <f t="shared" si="22"/>
        <v>C</v>
      </c>
    </row>
    <row r="352" spans="1:11" x14ac:dyDescent="0.25">
      <c r="A352" s="94" t="s">
        <v>7187</v>
      </c>
      <c r="B352" s="95" t="s">
        <v>7188</v>
      </c>
      <c r="C352" s="94" t="s">
        <v>17</v>
      </c>
      <c r="D352" s="94" t="s">
        <v>3737</v>
      </c>
      <c r="E352" s="94" t="s">
        <v>25</v>
      </c>
      <c r="F352" s="96">
        <v>123.3766306356849</v>
      </c>
      <c r="G352" s="96">
        <v>42.59</v>
      </c>
      <c r="H352" s="96">
        <f t="shared" si="20"/>
        <v>5254.61</v>
      </c>
      <c r="I352" s="97">
        <f t="shared" si="21"/>
        <v>1.560986664003803E-2</v>
      </c>
      <c r="J352" s="97">
        <f t="shared" si="23"/>
        <v>97.853170416507837</v>
      </c>
      <c r="K352" s="94" t="str">
        <f t="shared" si="22"/>
        <v>C</v>
      </c>
    </row>
    <row r="353" spans="1:11" ht="16.5" x14ac:dyDescent="0.25">
      <c r="A353" s="94" t="s">
        <v>4863</v>
      </c>
      <c r="B353" s="95" t="s">
        <v>4864</v>
      </c>
      <c r="C353" s="94" t="s">
        <v>17</v>
      </c>
      <c r="D353" s="94" t="s">
        <v>3887</v>
      </c>
      <c r="E353" s="94" t="s">
        <v>4865</v>
      </c>
      <c r="F353" s="96">
        <v>156.97017296999999</v>
      </c>
      <c r="G353" s="96">
        <v>33.47</v>
      </c>
      <c r="H353" s="96">
        <f t="shared" si="20"/>
        <v>5253.79</v>
      </c>
      <c r="I353" s="97">
        <f t="shared" si="21"/>
        <v>1.5607430666550971E-2</v>
      </c>
      <c r="J353" s="97">
        <f t="shared" si="23"/>
        <v>97.868777847174385</v>
      </c>
      <c r="K353" s="94" t="str">
        <f t="shared" si="22"/>
        <v>C</v>
      </c>
    </row>
    <row r="354" spans="1:11" ht="16.5" x14ac:dyDescent="0.25">
      <c r="A354" s="94" t="s">
        <v>7710</v>
      </c>
      <c r="B354" s="95" t="s">
        <v>7711</v>
      </c>
      <c r="C354" s="94" t="s">
        <v>17</v>
      </c>
      <c r="D354" s="94" t="s">
        <v>3887</v>
      </c>
      <c r="E354" s="94" t="s">
        <v>72</v>
      </c>
      <c r="F354" s="96">
        <v>186.58545237199999</v>
      </c>
      <c r="G354" s="96">
        <v>28.04</v>
      </c>
      <c r="H354" s="96">
        <f t="shared" si="20"/>
        <v>5231.8599999999997</v>
      </c>
      <c r="I354" s="97">
        <f t="shared" si="21"/>
        <v>1.5542283229269037E-2</v>
      </c>
      <c r="J354" s="97">
        <f t="shared" si="23"/>
        <v>97.884320130403651</v>
      </c>
      <c r="K354" s="94" t="str">
        <f t="shared" si="22"/>
        <v>C</v>
      </c>
    </row>
    <row r="355" spans="1:11" x14ac:dyDescent="0.25">
      <c r="A355" s="94" t="s">
        <v>7366</v>
      </c>
      <c r="B355" s="95" t="s">
        <v>7367</v>
      </c>
      <c r="C355" s="94" t="s">
        <v>188</v>
      </c>
      <c r="D355" s="94" t="s">
        <v>3887</v>
      </c>
      <c r="E355" s="94" t="s">
        <v>465</v>
      </c>
      <c r="F355" s="96">
        <v>777.36368730000004</v>
      </c>
      <c r="G355" s="96">
        <v>6.69</v>
      </c>
      <c r="H355" s="96">
        <f t="shared" si="20"/>
        <v>5200.5600000000004</v>
      </c>
      <c r="I355" s="97">
        <f t="shared" si="21"/>
        <v>1.5449300338848398E-2</v>
      </c>
      <c r="J355" s="97">
        <f t="shared" si="23"/>
        <v>97.899769430742495</v>
      </c>
      <c r="K355" s="94" t="str">
        <f t="shared" si="22"/>
        <v>C</v>
      </c>
    </row>
    <row r="356" spans="1:11" x14ac:dyDescent="0.25">
      <c r="A356" s="94" t="s">
        <v>4299</v>
      </c>
      <c r="B356" s="95" t="s">
        <v>4300</v>
      </c>
      <c r="C356" s="94" t="s">
        <v>17</v>
      </c>
      <c r="D356" s="94" t="s">
        <v>3887</v>
      </c>
      <c r="E356" s="94" t="s">
        <v>61</v>
      </c>
      <c r="F356" s="96">
        <v>4900</v>
      </c>
      <c r="G356" s="96">
        <v>1.04</v>
      </c>
      <c r="H356" s="96">
        <f t="shared" si="20"/>
        <v>5096</v>
      </c>
      <c r="I356" s="97">
        <f t="shared" si="21"/>
        <v>1.5138684012254726E-2</v>
      </c>
      <c r="J356" s="97">
        <f t="shared" si="23"/>
        <v>97.914908114754752</v>
      </c>
      <c r="K356" s="94" t="str">
        <f t="shared" si="22"/>
        <v>C</v>
      </c>
    </row>
    <row r="357" spans="1:11" x14ac:dyDescent="0.25">
      <c r="A357" s="94" t="s">
        <v>4377</v>
      </c>
      <c r="B357" s="95" t="s">
        <v>688</v>
      </c>
      <c r="C357" s="94" t="s">
        <v>188</v>
      </c>
      <c r="D357" s="94" t="s">
        <v>3887</v>
      </c>
      <c r="E357" s="94" t="s">
        <v>465</v>
      </c>
      <c r="F357" s="96">
        <v>348.07</v>
      </c>
      <c r="G357" s="96">
        <v>14.51</v>
      </c>
      <c r="H357" s="96">
        <f t="shared" si="20"/>
        <v>5050.5</v>
      </c>
      <c r="I357" s="97">
        <f t="shared" si="21"/>
        <v>1.5003517190716737E-2</v>
      </c>
      <c r="J357" s="97">
        <f t="shared" si="23"/>
        <v>97.929911631945473</v>
      </c>
      <c r="K357" s="94" t="str">
        <f t="shared" si="22"/>
        <v>C</v>
      </c>
    </row>
    <row r="358" spans="1:11" ht="16.5" x14ac:dyDescent="0.25">
      <c r="A358" s="94" t="s">
        <v>4849</v>
      </c>
      <c r="B358" s="95" t="s">
        <v>4850</v>
      </c>
      <c r="C358" s="94" t="s">
        <v>17</v>
      </c>
      <c r="D358" s="94" t="s">
        <v>3887</v>
      </c>
      <c r="E358" s="94" t="s">
        <v>61</v>
      </c>
      <c r="F358" s="96">
        <v>35.71</v>
      </c>
      <c r="G358" s="96">
        <v>140.38999999999999</v>
      </c>
      <c r="H358" s="96">
        <f t="shared" si="20"/>
        <v>5013.33</v>
      </c>
      <c r="I358" s="97">
        <f t="shared" si="21"/>
        <v>1.4893096294968012E-2</v>
      </c>
      <c r="J358" s="97">
        <f t="shared" si="23"/>
        <v>97.944804728240442</v>
      </c>
      <c r="K358" s="94" t="str">
        <f t="shared" si="22"/>
        <v>C</v>
      </c>
    </row>
    <row r="359" spans="1:11" x14ac:dyDescent="0.25">
      <c r="A359" s="94" t="s">
        <v>7554</v>
      </c>
      <c r="B359" s="95" t="s">
        <v>7555</v>
      </c>
      <c r="C359" s="94" t="s">
        <v>17</v>
      </c>
      <c r="D359" s="94" t="s">
        <v>3887</v>
      </c>
      <c r="E359" s="94" t="s">
        <v>61</v>
      </c>
      <c r="F359" s="96">
        <v>2196</v>
      </c>
      <c r="G359" s="96">
        <v>2.2599999999999998</v>
      </c>
      <c r="H359" s="96">
        <f t="shared" si="20"/>
        <v>4962.96</v>
      </c>
      <c r="I359" s="97">
        <f t="shared" si="21"/>
        <v>1.4743462167476396E-2</v>
      </c>
      <c r="J359" s="97">
        <f t="shared" si="23"/>
        <v>97.959548190407915</v>
      </c>
      <c r="K359" s="94" t="str">
        <f t="shared" si="22"/>
        <v>C</v>
      </c>
    </row>
    <row r="360" spans="1:11" x14ac:dyDescent="0.25">
      <c r="A360" s="94" t="s">
        <v>5549</v>
      </c>
      <c r="B360" s="95" t="s">
        <v>1717</v>
      </c>
      <c r="C360" s="94" t="s">
        <v>188</v>
      </c>
      <c r="D360" s="94" t="s">
        <v>3887</v>
      </c>
      <c r="E360" s="94" t="s">
        <v>286</v>
      </c>
      <c r="F360" s="96">
        <v>89</v>
      </c>
      <c r="G360" s="96">
        <v>54.9</v>
      </c>
      <c r="H360" s="96">
        <f t="shared" si="20"/>
        <v>4886.1000000000004</v>
      </c>
      <c r="I360" s="97">
        <f t="shared" si="21"/>
        <v>1.4515134213555304E-2</v>
      </c>
      <c r="J360" s="97">
        <f t="shared" si="23"/>
        <v>97.974063324621468</v>
      </c>
      <c r="K360" s="94" t="str">
        <f t="shared" si="22"/>
        <v>C</v>
      </c>
    </row>
    <row r="361" spans="1:11" ht="16.5" x14ac:dyDescent="0.25">
      <c r="A361" s="94" t="s">
        <v>98</v>
      </c>
      <c r="B361" s="95" t="s">
        <v>99</v>
      </c>
      <c r="C361" s="94" t="s">
        <v>17</v>
      </c>
      <c r="D361" s="94" t="s">
        <v>3825</v>
      </c>
      <c r="E361" s="94" t="s">
        <v>18</v>
      </c>
      <c r="F361" s="96">
        <v>2</v>
      </c>
      <c r="G361" s="96">
        <v>2416.87</v>
      </c>
      <c r="H361" s="96">
        <f t="shared" si="20"/>
        <v>4833.74</v>
      </c>
      <c r="I361" s="97">
        <f t="shared" si="21"/>
        <v>1.4359588394308507E-2</v>
      </c>
      <c r="J361" s="97">
        <f t="shared" si="23"/>
        <v>97.988422913015782</v>
      </c>
      <c r="K361" s="94" t="str">
        <f t="shared" si="22"/>
        <v>C</v>
      </c>
    </row>
    <row r="362" spans="1:11" ht="16.5" x14ac:dyDescent="0.25">
      <c r="A362" s="94" t="s">
        <v>6402</v>
      </c>
      <c r="B362" s="95" t="s">
        <v>3077</v>
      </c>
      <c r="C362" s="94" t="s">
        <v>8107</v>
      </c>
      <c r="D362" s="94" t="s">
        <v>3887</v>
      </c>
      <c r="E362" s="94" t="s">
        <v>61</v>
      </c>
      <c r="F362" s="96">
        <v>25</v>
      </c>
      <c r="G362" s="96">
        <v>192.92</v>
      </c>
      <c r="H362" s="96">
        <f t="shared" si="20"/>
        <v>4823</v>
      </c>
      <c r="I362" s="97">
        <f t="shared" si="21"/>
        <v>1.4327683083026793E-2</v>
      </c>
      <c r="J362" s="97">
        <f t="shared" si="23"/>
        <v>98.002750596098807</v>
      </c>
      <c r="K362" s="94" t="str">
        <f t="shared" si="22"/>
        <v>C</v>
      </c>
    </row>
    <row r="363" spans="1:11" x14ac:dyDescent="0.25">
      <c r="A363" s="94" t="s">
        <v>5743</v>
      </c>
      <c r="B363" s="95" t="s">
        <v>2098</v>
      </c>
      <c r="C363" s="94" t="s">
        <v>188</v>
      </c>
      <c r="D363" s="94" t="s">
        <v>3887</v>
      </c>
      <c r="E363" s="94" t="s">
        <v>286</v>
      </c>
      <c r="F363" s="96">
        <v>36.75</v>
      </c>
      <c r="G363" s="96">
        <v>131.19999999999999</v>
      </c>
      <c r="H363" s="96">
        <f t="shared" si="20"/>
        <v>4821.6000000000004</v>
      </c>
      <c r="I363" s="97">
        <f t="shared" si="21"/>
        <v>1.4323524103902549E-2</v>
      </c>
      <c r="J363" s="97">
        <f t="shared" si="23"/>
        <v>98.017074120202707</v>
      </c>
      <c r="K363" s="94" t="str">
        <f t="shared" si="22"/>
        <v>C</v>
      </c>
    </row>
    <row r="364" spans="1:11" ht="24.75" x14ac:dyDescent="0.25">
      <c r="A364" s="94" t="s">
        <v>3817</v>
      </c>
      <c r="B364" s="95" t="s">
        <v>3818</v>
      </c>
      <c r="C364" s="94" t="s">
        <v>17</v>
      </c>
      <c r="D364" s="94" t="s">
        <v>3724</v>
      </c>
      <c r="E364" s="94" t="s">
        <v>18</v>
      </c>
      <c r="F364" s="96">
        <v>30</v>
      </c>
      <c r="G364" s="96">
        <v>160.47</v>
      </c>
      <c r="H364" s="96">
        <f t="shared" si="20"/>
        <v>4814.1000000000004</v>
      </c>
      <c r="I364" s="97">
        <f t="shared" si="21"/>
        <v>1.430124385859409E-2</v>
      </c>
      <c r="J364" s="97">
        <f t="shared" si="23"/>
        <v>98.031375364061304</v>
      </c>
      <c r="K364" s="94" t="str">
        <f t="shared" si="22"/>
        <v>C</v>
      </c>
    </row>
    <row r="365" spans="1:11" ht="16.5" x14ac:dyDescent="0.25">
      <c r="A365" s="94" t="s">
        <v>6474</v>
      </c>
      <c r="B365" s="95" t="s">
        <v>6475</v>
      </c>
      <c r="C365" s="94" t="s">
        <v>188</v>
      </c>
      <c r="D365" s="94" t="s">
        <v>3887</v>
      </c>
      <c r="E365" s="94" t="s">
        <v>286</v>
      </c>
      <c r="F365" s="96">
        <v>2</v>
      </c>
      <c r="G365" s="96">
        <v>2403</v>
      </c>
      <c r="H365" s="96">
        <f t="shared" si="20"/>
        <v>4806</v>
      </c>
      <c r="I365" s="97">
        <f t="shared" si="21"/>
        <v>1.4277181193660953E-2</v>
      </c>
      <c r="J365" s="97">
        <f t="shared" si="23"/>
        <v>98.045652545254967</v>
      </c>
      <c r="K365" s="94" t="str">
        <f t="shared" si="22"/>
        <v>C</v>
      </c>
    </row>
    <row r="366" spans="1:11" ht="16.5" x14ac:dyDescent="0.25">
      <c r="A366" s="94" t="s">
        <v>4173</v>
      </c>
      <c r="B366" s="95" t="s">
        <v>4174</v>
      </c>
      <c r="C366" s="94" t="s">
        <v>17</v>
      </c>
      <c r="D366" s="94" t="s">
        <v>3887</v>
      </c>
      <c r="E366" s="94" t="s">
        <v>76</v>
      </c>
      <c r="F366" s="96">
        <v>35.649516342287122</v>
      </c>
      <c r="G366" s="96">
        <v>134.02000000000001</v>
      </c>
      <c r="H366" s="96">
        <f t="shared" si="20"/>
        <v>4777.75</v>
      </c>
      <c r="I366" s="97">
        <f t="shared" si="21"/>
        <v>1.419325893633242E-2</v>
      </c>
      <c r="J366" s="97">
        <f t="shared" si="23"/>
        <v>98.059845804191298</v>
      </c>
      <c r="K366" s="94" t="str">
        <f t="shared" si="22"/>
        <v>C</v>
      </c>
    </row>
    <row r="367" spans="1:11" x14ac:dyDescent="0.25">
      <c r="A367" s="94" t="s">
        <v>4482</v>
      </c>
      <c r="B367" s="95" t="s">
        <v>4483</v>
      </c>
      <c r="C367" s="94" t="s">
        <v>17</v>
      </c>
      <c r="D367" s="94" t="s">
        <v>3887</v>
      </c>
      <c r="E367" s="94" t="s">
        <v>178</v>
      </c>
      <c r="F367" s="96">
        <v>361.49481983999999</v>
      </c>
      <c r="G367" s="96">
        <v>13.17</v>
      </c>
      <c r="H367" s="96">
        <f t="shared" si="20"/>
        <v>4760.8900000000003</v>
      </c>
      <c r="I367" s="97">
        <f t="shared" si="21"/>
        <v>1.4143172944879006E-2</v>
      </c>
      <c r="J367" s="97">
        <f t="shared" si="23"/>
        <v>98.073988977136182</v>
      </c>
      <c r="K367" s="94" t="str">
        <f t="shared" si="22"/>
        <v>C</v>
      </c>
    </row>
    <row r="368" spans="1:11" ht="16.5" x14ac:dyDescent="0.25">
      <c r="A368" s="94" t="s">
        <v>7649</v>
      </c>
      <c r="B368" s="95" t="s">
        <v>7650</v>
      </c>
      <c r="C368" s="94" t="s">
        <v>17</v>
      </c>
      <c r="D368" s="94" t="s">
        <v>3825</v>
      </c>
      <c r="E368" s="94" t="s">
        <v>61</v>
      </c>
      <c r="F368" s="98">
        <v>4.9540774872000003E-3</v>
      </c>
      <c r="G368" s="96">
        <v>959890.6</v>
      </c>
      <c r="H368" s="96">
        <f t="shared" si="20"/>
        <v>4755.37</v>
      </c>
      <c r="I368" s="97">
        <f t="shared" si="21"/>
        <v>1.4126774684331976E-2</v>
      </c>
      <c r="J368" s="97">
        <f t="shared" si="23"/>
        <v>98.08811575182051</v>
      </c>
      <c r="K368" s="94" t="str">
        <f t="shared" si="22"/>
        <v>C</v>
      </c>
    </row>
    <row r="369" spans="1:11" x14ac:dyDescent="0.25">
      <c r="A369" s="94" t="s">
        <v>6852</v>
      </c>
      <c r="B369" s="95" t="s">
        <v>6853</v>
      </c>
      <c r="C369" s="94" t="s">
        <v>17</v>
      </c>
      <c r="D369" s="94" t="s">
        <v>6851</v>
      </c>
      <c r="E369" s="94" t="s">
        <v>6854</v>
      </c>
      <c r="F369" s="96">
        <v>4278.0166038214493</v>
      </c>
      <c r="G369" s="96">
        <v>1.0900000000000001</v>
      </c>
      <c r="H369" s="96">
        <f t="shared" si="20"/>
        <v>4663.04</v>
      </c>
      <c r="I369" s="97">
        <f t="shared" si="21"/>
        <v>1.3852490011087966E-2</v>
      </c>
      <c r="J369" s="97">
        <f t="shared" si="23"/>
        <v>98.101968241831599</v>
      </c>
      <c r="K369" s="94" t="str">
        <f t="shared" si="22"/>
        <v>C</v>
      </c>
    </row>
    <row r="370" spans="1:11" ht="24.75" x14ac:dyDescent="0.25">
      <c r="A370" s="94" t="s">
        <v>5272</v>
      </c>
      <c r="B370" s="95" t="s">
        <v>5273</v>
      </c>
      <c r="C370" s="94" t="s">
        <v>17</v>
      </c>
      <c r="D370" s="94" t="s">
        <v>3887</v>
      </c>
      <c r="E370" s="94" t="s">
        <v>178</v>
      </c>
      <c r="F370" s="96">
        <v>822.05773533000001</v>
      </c>
      <c r="G370" s="96">
        <v>5.53</v>
      </c>
      <c r="H370" s="96">
        <f t="shared" si="20"/>
        <v>4545.9799999999996</v>
      </c>
      <c r="I370" s="97">
        <f t="shared" si="21"/>
        <v>1.3504739942313526E-2</v>
      </c>
      <c r="J370" s="97">
        <f t="shared" si="23"/>
        <v>98.11547298177392</v>
      </c>
      <c r="K370" s="94" t="str">
        <f t="shared" si="22"/>
        <v>C</v>
      </c>
    </row>
    <row r="371" spans="1:11" ht="24.75" x14ac:dyDescent="0.25">
      <c r="A371" s="94" t="s">
        <v>4561</v>
      </c>
      <c r="B371" s="95" t="s">
        <v>4562</v>
      </c>
      <c r="C371" s="94" t="s">
        <v>17</v>
      </c>
      <c r="D371" s="94" t="s">
        <v>3887</v>
      </c>
      <c r="E371" s="94" t="s">
        <v>61</v>
      </c>
      <c r="F371" s="96">
        <v>10.58</v>
      </c>
      <c r="G371" s="96">
        <v>429.28</v>
      </c>
      <c r="H371" s="96">
        <f t="shared" si="20"/>
        <v>4541.78</v>
      </c>
      <c r="I371" s="97">
        <f t="shared" si="21"/>
        <v>1.349226300494079E-2</v>
      </c>
      <c r="J371" s="97">
        <f t="shared" si="23"/>
        <v>98.128965244778854</v>
      </c>
      <c r="K371" s="94" t="str">
        <f t="shared" si="22"/>
        <v>C</v>
      </c>
    </row>
    <row r="372" spans="1:11" ht="16.5" x14ac:dyDescent="0.25">
      <c r="A372" s="94" t="s">
        <v>8070</v>
      </c>
      <c r="B372" s="95" t="s">
        <v>8071</v>
      </c>
      <c r="C372" s="94" t="s">
        <v>17</v>
      </c>
      <c r="D372" s="94" t="s">
        <v>3887</v>
      </c>
      <c r="E372" s="94" t="s">
        <v>61</v>
      </c>
      <c r="F372" s="96">
        <v>174.41079999999999</v>
      </c>
      <c r="G372" s="96">
        <v>25.97</v>
      </c>
      <c r="H372" s="96">
        <f t="shared" si="20"/>
        <v>4529.45</v>
      </c>
      <c r="I372" s="97">
        <f t="shared" si="21"/>
        <v>1.3455634281653682E-2</v>
      </c>
      <c r="J372" s="97">
        <f t="shared" si="23"/>
        <v>98.142420879060509</v>
      </c>
      <c r="K372" s="94" t="str">
        <f t="shared" si="22"/>
        <v>C</v>
      </c>
    </row>
    <row r="373" spans="1:11" x14ac:dyDescent="0.25">
      <c r="A373" s="94" t="s">
        <v>5538</v>
      </c>
      <c r="B373" s="95" t="s">
        <v>5539</v>
      </c>
      <c r="C373" s="94" t="s">
        <v>188</v>
      </c>
      <c r="D373" s="94" t="s">
        <v>3887</v>
      </c>
      <c r="E373" s="94" t="s">
        <v>286</v>
      </c>
      <c r="F373" s="96">
        <v>138</v>
      </c>
      <c r="G373" s="96">
        <v>32.75</v>
      </c>
      <c r="H373" s="96">
        <f t="shared" si="20"/>
        <v>4519.5</v>
      </c>
      <c r="I373" s="97">
        <f t="shared" si="21"/>
        <v>1.3426075822877793E-2</v>
      </c>
      <c r="J373" s="97">
        <f t="shared" si="23"/>
        <v>98.155846954883387</v>
      </c>
      <c r="K373" s="94" t="str">
        <f t="shared" si="22"/>
        <v>C</v>
      </c>
    </row>
    <row r="374" spans="1:11" ht="16.5" x14ac:dyDescent="0.25">
      <c r="A374" s="94" t="s">
        <v>3923</v>
      </c>
      <c r="B374" s="95" t="s">
        <v>3924</v>
      </c>
      <c r="C374" s="94" t="s">
        <v>17</v>
      </c>
      <c r="D374" s="94" t="s">
        <v>3887</v>
      </c>
      <c r="E374" s="94" t="s">
        <v>178</v>
      </c>
      <c r="F374" s="96">
        <v>118.8</v>
      </c>
      <c r="G374" s="96">
        <v>37.28</v>
      </c>
      <c r="H374" s="96">
        <f t="shared" si="20"/>
        <v>4428.8599999999997</v>
      </c>
      <c r="I374" s="97">
        <f t="shared" si="21"/>
        <v>1.315681163157662E-2</v>
      </c>
      <c r="J374" s="97">
        <f t="shared" si="23"/>
        <v>98.169003766514962</v>
      </c>
      <c r="K374" s="94" t="str">
        <f t="shared" si="22"/>
        <v>C</v>
      </c>
    </row>
    <row r="375" spans="1:11" x14ac:dyDescent="0.25">
      <c r="A375" s="94" t="s">
        <v>4358</v>
      </c>
      <c r="B375" s="95" t="s">
        <v>4359</v>
      </c>
      <c r="C375" s="94" t="s">
        <v>17</v>
      </c>
      <c r="D375" s="94" t="s">
        <v>3887</v>
      </c>
      <c r="E375" s="94" t="s">
        <v>61</v>
      </c>
      <c r="F375" s="96">
        <v>74</v>
      </c>
      <c r="G375" s="96">
        <v>59.32</v>
      </c>
      <c r="H375" s="96">
        <f t="shared" si="20"/>
        <v>4389.68</v>
      </c>
      <c r="I375" s="97">
        <f t="shared" si="21"/>
        <v>1.3040419630085228E-2</v>
      </c>
      <c r="J375" s="97">
        <f t="shared" si="23"/>
        <v>98.182044186145049</v>
      </c>
      <c r="K375" s="94" t="str">
        <f t="shared" si="22"/>
        <v>C</v>
      </c>
    </row>
    <row r="376" spans="1:11" ht="24.75" x14ac:dyDescent="0.25">
      <c r="A376" s="94" t="s">
        <v>7784</v>
      </c>
      <c r="B376" s="95" t="s">
        <v>7785</v>
      </c>
      <c r="C376" s="94" t="s">
        <v>17</v>
      </c>
      <c r="D376" s="94" t="s">
        <v>3887</v>
      </c>
      <c r="E376" s="94" t="s">
        <v>61</v>
      </c>
      <c r="F376" s="96">
        <v>19.010100000000001</v>
      </c>
      <c r="G376" s="96">
        <v>229.38</v>
      </c>
      <c r="H376" s="96">
        <f t="shared" si="20"/>
        <v>4360.54</v>
      </c>
      <c r="I376" s="97">
        <f t="shared" si="21"/>
        <v>1.2953853450313428E-2</v>
      </c>
      <c r="J376" s="97">
        <f t="shared" si="23"/>
        <v>98.194998039595362</v>
      </c>
      <c r="K376" s="94" t="str">
        <f t="shared" si="22"/>
        <v>C</v>
      </c>
    </row>
    <row r="377" spans="1:11" x14ac:dyDescent="0.25">
      <c r="A377" s="94" t="s">
        <v>4388</v>
      </c>
      <c r="B377" s="95" t="s">
        <v>4389</v>
      </c>
      <c r="C377" s="94" t="s">
        <v>17</v>
      </c>
      <c r="D377" s="94" t="s">
        <v>3887</v>
      </c>
      <c r="E377" s="94" t="s">
        <v>178</v>
      </c>
      <c r="F377" s="96">
        <v>1107.305304</v>
      </c>
      <c r="G377" s="96">
        <v>3.93</v>
      </c>
      <c r="H377" s="96">
        <f t="shared" si="20"/>
        <v>4351.71</v>
      </c>
      <c r="I377" s="97">
        <f t="shared" si="21"/>
        <v>1.2927622174836935E-2</v>
      </c>
      <c r="J377" s="97">
        <f t="shared" si="23"/>
        <v>98.207925661770204</v>
      </c>
      <c r="K377" s="94" t="str">
        <f t="shared" si="22"/>
        <v>C</v>
      </c>
    </row>
    <row r="378" spans="1:11" x14ac:dyDescent="0.25">
      <c r="A378" s="94" t="s">
        <v>4553</v>
      </c>
      <c r="B378" s="95" t="s">
        <v>4554</v>
      </c>
      <c r="C378" s="94" t="s">
        <v>188</v>
      </c>
      <c r="D378" s="94" t="s">
        <v>3737</v>
      </c>
      <c r="E378" s="94" t="s">
        <v>4555</v>
      </c>
      <c r="F378" s="96">
        <v>233.84</v>
      </c>
      <c r="G378" s="96">
        <v>18.54</v>
      </c>
      <c r="H378" s="96">
        <f t="shared" si="20"/>
        <v>4335.3900000000003</v>
      </c>
      <c r="I378" s="97">
        <f t="shared" si="21"/>
        <v>1.2879140361045727E-2</v>
      </c>
      <c r="J378" s="97">
        <f t="shared" si="23"/>
        <v>98.220804802131255</v>
      </c>
      <c r="K378" s="94" t="str">
        <f t="shared" si="22"/>
        <v>C</v>
      </c>
    </row>
    <row r="379" spans="1:11" ht="16.5" x14ac:dyDescent="0.25">
      <c r="A379" s="94" t="s">
        <v>5159</v>
      </c>
      <c r="B379" s="95" t="s">
        <v>5160</v>
      </c>
      <c r="C379" s="94" t="s">
        <v>17</v>
      </c>
      <c r="D379" s="94" t="s">
        <v>3887</v>
      </c>
      <c r="E379" s="94" t="s">
        <v>61</v>
      </c>
      <c r="F379" s="96">
        <v>26</v>
      </c>
      <c r="G379" s="96">
        <v>166.25</v>
      </c>
      <c r="H379" s="96">
        <f t="shared" si="20"/>
        <v>4322.5</v>
      </c>
      <c r="I379" s="97">
        <f t="shared" si="21"/>
        <v>1.2840848046108921E-2</v>
      </c>
      <c r="J379" s="97">
        <f t="shared" si="23"/>
        <v>98.233645650177365</v>
      </c>
      <c r="K379" s="94" t="str">
        <f t="shared" si="22"/>
        <v>C</v>
      </c>
    </row>
    <row r="380" spans="1:11" x14ac:dyDescent="0.25">
      <c r="A380" s="94" t="s">
        <v>7030</v>
      </c>
      <c r="B380" s="95" t="s">
        <v>7031</v>
      </c>
      <c r="C380" s="94" t="s">
        <v>17</v>
      </c>
      <c r="D380" s="94" t="s">
        <v>3887</v>
      </c>
      <c r="E380" s="94" t="s">
        <v>4149</v>
      </c>
      <c r="F380" s="96">
        <v>684.82129546906003</v>
      </c>
      <c r="G380" s="96">
        <v>6.28</v>
      </c>
      <c r="H380" s="96">
        <f t="shared" si="20"/>
        <v>4300.68</v>
      </c>
      <c r="I380" s="97">
        <f t="shared" si="21"/>
        <v>1.2776027385758174E-2</v>
      </c>
      <c r="J380" s="97">
        <f t="shared" si="23"/>
        <v>98.24642167756312</v>
      </c>
      <c r="K380" s="94" t="str">
        <f t="shared" si="22"/>
        <v>C</v>
      </c>
    </row>
    <row r="381" spans="1:11" ht="16.5" x14ac:dyDescent="0.25">
      <c r="A381" s="94" t="s">
        <v>6308</v>
      </c>
      <c r="B381" s="95" t="s">
        <v>6309</v>
      </c>
      <c r="C381" s="94" t="s">
        <v>17</v>
      </c>
      <c r="D381" s="94" t="s">
        <v>3887</v>
      </c>
      <c r="E381" s="94" t="s">
        <v>178</v>
      </c>
      <c r="F381" s="96">
        <v>668.141074</v>
      </c>
      <c r="G381" s="96">
        <v>6.4</v>
      </c>
      <c r="H381" s="96">
        <f t="shared" si="20"/>
        <v>4276.1000000000004</v>
      </c>
      <c r="I381" s="97">
        <f t="shared" si="21"/>
        <v>1.2703007595133917E-2</v>
      </c>
      <c r="J381" s="97">
        <f t="shared" si="23"/>
        <v>98.259124685158255</v>
      </c>
      <c r="K381" s="94" t="str">
        <f t="shared" si="22"/>
        <v>C</v>
      </c>
    </row>
    <row r="382" spans="1:11" ht="16.5" x14ac:dyDescent="0.25">
      <c r="A382" s="94" t="s">
        <v>5613</v>
      </c>
      <c r="B382" s="95" t="s">
        <v>1801</v>
      </c>
      <c r="C382" s="94" t="s">
        <v>8107</v>
      </c>
      <c r="D382" s="94" t="s">
        <v>3887</v>
      </c>
      <c r="E382" s="94" t="s">
        <v>61</v>
      </c>
      <c r="F382" s="96">
        <v>138</v>
      </c>
      <c r="G382" s="96">
        <v>30.95</v>
      </c>
      <c r="H382" s="96">
        <f t="shared" si="20"/>
        <v>4271.1000000000004</v>
      </c>
      <c r="I382" s="97">
        <f t="shared" si="21"/>
        <v>1.2688154098261609E-2</v>
      </c>
      <c r="J382" s="97">
        <f t="shared" si="23"/>
        <v>98.271812839256512</v>
      </c>
      <c r="K382" s="94" t="str">
        <f t="shared" si="22"/>
        <v>C</v>
      </c>
    </row>
    <row r="383" spans="1:11" x14ac:dyDescent="0.25">
      <c r="A383" s="94" t="s">
        <v>6067</v>
      </c>
      <c r="B383" s="95" t="s">
        <v>6068</v>
      </c>
      <c r="C383" s="94" t="s">
        <v>17</v>
      </c>
      <c r="D383" s="94" t="s">
        <v>3887</v>
      </c>
      <c r="E383" s="94" t="s">
        <v>61</v>
      </c>
      <c r="F383" s="96">
        <v>28</v>
      </c>
      <c r="G383" s="96">
        <v>151.75</v>
      </c>
      <c r="H383" s="96">
        <f t="shared" si="20"/>
        <v>4249</v>
      </c>
      <c r="I383" s="97">
        <f t="shared" si="21"/>
        <v>1.2622501642086014E-2</v>
      </c>
      <c r="J383" s="97">
        <f t="shared" si="23"/>
        <v>98.284435340898597</v>
      </c>
      <c r="K383" s="94" t="str">
        <f t="shared" si="22"/>
        <v>C</v>
      </c>
    </row>
    <row r="384" spans="1:11" x14ac:dyDescent="0.25">
      <c r="A384" s="94" t="s">
        <v>4963</v>
      </c>
      <c r="B384" s="95" t="s">
        <v>4964</v>
      </c>
      <c r="C384" s="94" t="s">
        <v>17</v>
      </c>
      <c r="D384" s="94" t="s">
        <v>3887</v>
      </c>
      <c r="E384" s="94" t="s">
        <v>61</v>
      </c>
      <c r="F384" s="96">
        <v>408</v>
      </c>
      <c r="G384" s="96">
        <v>10.29</v>
      </c>
      <c r="H384" s="96">
        <f t="shared" si="20"/>
        <v>4198.32</v>
      </c>
      <c r="I384" s="97">
        <f t="shared" si="21"/>
        <v>1.2471946597788315E-2</v>
      </c>
      <c r="J384" s="97">
        <f t="shared" si="23"/>
        <v>98.296907287496381</v>
      </c>
      <c r="K384" s="94" t="str">
        <f t="shared" si="22"/>
        <v>C</v>
      </c>
    </row>
    <row r="385" spans="1:11" x14ac:dyDescent="0.25">
      <c r="A385" s="94" t="s">
        <v>4474</v>
      </c>
      <c r="B385" s="95" t="s">
        <v>4475</v>
      </c>
      <c r="C385" s="94" t="s">
        <v>17</v>
      </c>
      <c r="D385" s="94" t="s">
        <v>3887</v>
      </c>
      <c r="E385" s="94" t="s">
        <v>61</v>
      </c>
      <c r="F385" s="96">
        <v>117</v>
      </c>
      <c r="G385" s="96">
        <v>35.69</v>
      </c>
      <c r="H385" s="96">
        <f t="shared" si="20"/>
        <v>4175.7299999999996</v>
      </c>
      <c r="I385" s="97">
        <f t="shared" si="21"/>
        <v>1.2404838498919235E-2</v>
      </c>
      <c r="J385" s="97">
        <f t="shared" si="23"/>
        <v>98.309312125995305</v>
      </c>
      <c r="K385" s="94" t="str">
        <f t="shared" si="22"/>
        <v>C</v>
      </c>
    </row>
    <row r="386" spans="1:11" ht="16.5" x14ac:dyDescent="0.25">
      <c r="A386" s="94" t="s">
        <v>7947</v>
      </c>
      <c r="B386" s="95" t="s">
        <v>7948</v>
      </c>
      <c r="C386" s="94" t="s">
        <v>17</v>
      </c>
      <c r="D386" s="94" t="s">
        <v>3887</v>
      </c>
      <c r="E386" s="94" t="s">
        <v>61</v>
      </c>
      <c r="F386" s="96">
        <v>1124.353314</v>
      </c>
      <c r="G386" s="96">
        <v>3.71</v>
      </c>
      <c r="H386" s="96">
        <f t="shared" si="20"/>
        <v>4171.3500000000004</v>
      </c>
      <c r="I386" s="97">
        <f t="shared" si="21"/>
        <v>1.2391826835659096E-2</v>
      </c>
      <c r="J386" s="97">
        <f t="shared" si="23"/>
        <v>98.321703952830958</v>
      </c>
      <c r="K386" s="94" t="str">
        <f t="shared" si="22"/>
        <v>C</v>
      </c>
    </row>
    <row r="387" spans="1:11" x14ac:dyDescent="0.25">
      <c r="A387" s="94" t="s">
        <v>6772</v>
      </c>
      <c r="B387" s="95" t="s">
        <v>6773</v>
      </c>
      <c r="C387" s="94" t="s">
        <v>17</v>
      </c>
      <c r="D387" s="94" t="s">
        <v>3737</v>
      </c>
      <c r="E387" s="94" t="s">
        <v>25</v>
      </c>
      <c r="F387" s="96">
        <v>204.04353065303999</v>
      </c>
      <c r="G387" s="96">
        <v>20.39</v>
      </c>
      <c r="H387" s="96">
        <f t="shared" si="20"/>
        <v>4160.45</v>
      </c>
      <c r="I387" s="97">
        <f t="shared" si="21"/>
        <v>1.2359446212477466E-2</v>
      </c>
      <c r="J387" s="97">
        <f t="shared" si="23"/>
        <v>98.33406339904343</v>
      </c>
      <c r="K387" s="94" t="str">
        <f t="shared" si="22"/>
        <v>C</v>
      </c>
    </row>
    <row r="388" spans="1:11" x14ac:dyDescent="0.25">
      <c r="A388" s="94" t="s">
        <v>4397</v>
      </c>
      <c r="B388" s="95" t="s">
        <v>4398</v>
      </c>
      <c r="C388" s="94" t="s">
        <v>17</v>
      </c>
      <c r="D388" s="94" t="s">
        <v>3887</v>
      </c>
      <c r="E388" s="94" t="s">
        <v>178</v>
      </c>
      <c r="F388" s="96">
        <v>171.92780500000001</v>
      </c>
      <c r="G388" s="96">
        <v>24.03</v>
      </c>
      <c r="H388" s="96">
        <f t="shared" ref="H388:H451" si="24">ROUND(F388*G388,2)</f>
        <v>4131.43</v>
      </c>
      <c r="I388" s="97">
        <f t="shared" ref="I388:I451" si="25">H388 / VALOR_TOTAL * 100</f>
        <v>1.2273236516630601E-2</v>
      </c>
      <c r="J388" s="97">
        <f t="shared" si="23"/>
        <v>98.346336635560064</v>
      </c>
      <c r="K388" s="94" t="str">
        <f t="shared" ref="K388:K451" si="26">IF(J388&lt;=80,"A",IF(J388&lt;=95,"B","C"))</f>
        <v>C</v>
      </c>
    </row>
    <row r="389" spans="1:11" ht="16.5" x14ac:dyDescent="0.25">
      <c r="A389" s="94" t="s">
        <v>4785</v>
      </c>
      <c r="B389" s="95" t="s">
        <v>4786</v>
      </c>
      <c r="C389" s="94" t="s">
        <v>17</v>
      </c>
      <c r="D389" s="94" t="s">
        <v>3825</v>
      </c>
      <c r="E389" s="94" t="s">
        <v>8119</v>
      </c>
      <c r="F389" s="96">
        <v>705.62256000000002</v>
      </c>
      <c r="G389" s="96">
        <v>5.79</v>
      </c>
      <c r="H389" s="96">
        <f t="shared" si="24"/>
        <v>4085.55</v>
      </c>
      <c r="I389" s="97">
        <f t="shared" si="25"/>
        <v>1.2136940829330317E-2</v>
      </c>
      <c r="J389" s="97">
        <f t="shared" ref="J389:J452" si="27">I389+J388</f>
        <v>98.3584735763894</v>
      </c>
      <c r="K389" s="94" t="str">
        <f t="shared" si="26"/>
        <v>C</v>
      </c>
    </row>
    <row r="390" spans="1:11" ht="16.5" x14ac:dyDescent="0.25">
      <c r="A390" s="94" t="s">
        <v>6459</v>
      </c>
      <c r="B390" s="95" t="s">
        <v>3218</v>
      </c>
      <c r="C390" s="94" t="s">
        <v>188</v>
      </c>
      <c r="D390" s="94" t="s">
        <v>3887</v>
      </c>
      <c r="E390" s="94" t="s">
        <v>286</v>
      </c>
      <c r="F390" s="96">
        <v>9</v>
      </c>
      <c r="G390" s="96">
        <v>453.32</v>
      </c>
      <c r="H390" s="96">
        <f t="shared" si="24"/>
        <v>4079.88</v>
      </c>
      <c r="I390" s="97">
        <f t="shared" si="25"/>
        <v>1.2120096963877123E-2</v>
      </c>
      <c r="J390" s="97">
        <f t="shared" si="27"/>
        <v>98.370593673353284</v>
      </c>
      <c r="K390" s="94" t="str">
        <f t="shared" si="26"/>
        <v>C</v>
      </c>
    </row>
    <row r="391" spans="1:11" x14ac:dyDescent="0.25">
      <c r="A391" s="94" t="s">
        <v>4091</v>
      </c>
      <c r="B391" s="95" t="s">
        <v>4092</v>
      </c>
      <c r="C391" s="94" t="s">
        <v>17</v>
      </c>
      <c r="D391" s="94" t="s">
        <v>3887</v>
      </c>
      <c r="E391" s="94" t="s">
        <v>178</v>
      </c>
      <c r="F391" s="96">
        <v>596.84400000000005</v>
      </c>
      <c r="G391" s="96">
        <v>6.77</v>
      </c>
      <c r="H391" s="96">
        <f t="shared" si="24"/>
        <v>4040.63</v>
      </c>
      <c r="I391" s="97">
        <f t="shared" si="25"/>
        <v>1.2003497013429516E-2</v>
      </c>
      <c r="J391" s="97">
        <f t="shared" si="27"/>
        <v>98.382597170366708</v>
      </c>
      <c r="K391" s="94" t="str">
        <f t="shared" si="26"/>
        <v>C</v>
      </c>
    </row>
    <row r="392" spans="1:11" x14ac:dyDescent="0.25">
      <c r="A392" s="94" t="s">
        <v>7744</v>
      </c>
      <c r="B392" s="95" t="s">
        <v>7745</v>
      </c>
      <c r="C392" s="94" t="s">
        <v>17</v>
      </c>
      <c r="D392" s="94" t="s">
        <v>3887</v>
      </c>
      <c r="E392" s="94" t="s">
        <v>4149</v>
      </c>
      <c r="F392" s="96">
        <v>94.376586000000003</v>
      </c>
      <c r="G392" s="96">
        <v>42.44</v>
      </c>
      <c r="H392" s="96">
        <f t="shared" si="24"/>
        <v>4005.34</v>
      </c>
      <c r="I392" s="97">
        <f t="shared" si="25"/>
        <v>1.1898661032504778E-2</v>
      </c>
      <c r="J392" s="97">
        <f t="shared" si="27"/>
        <v>98.394495831399212</v>
      </c>
      <c r="K392" s="94" t="str">
        <f t="shared" si="26"/>
        <v>C</v>
      </c>
    </row>
    <row r="393" spans="1:11" ht="24.75" x14ac:dyDescent="0.25">
      <c r="A393" s="94" t="s">
        <v>3734</v>
      </c>
      <c r="B393" s="95" t="s">
        <v>3735</v>
      </c>
      <c r="C393" s="94" t="s">
        <v>17</v>
      </c>
      <c r="D393" s="94" t="s">
        <v>3724</v>
      </c>
      <c r="E393" s="94" t="s">
        <v>18</v>
      </c>
      <c r="F393" s="96">
        <v>259</v>
      </c>
      <c r="G393" s="96">
        <v>15.46</v>
      </c>
      <c r="H393" s="96">
        <f t="shared" si="24"/>
        <v>4004.14</v>
      </c>
      <c r="I393" s="97">
        <f t="shared" si="25"/>
        <v>1.1895096193255423E-2</v>
      </c>
      <c r="J393" s="97">
        <f t="shared" si="27"/>
        <v>98.406390927592469</v>
      </c>
      <c r="K393" s="94" t="str">
        <f t="shared" si="26"/>
        <v>C</v>
      </c>
    </row>
    <row r="394" spans="1:11" x14ac:dyDescent="0.25">
      <c r="A394" s="94" t="s">
        <v>4363</v>
      </c>
      <c r="B394" s="95" t="s">
        <v>4364</v>
      </c>
      <c r="C394" s="94" t="s">
        <v>17</v>
      </c>
      <c r="D394" s="94" t="s">
        <v>3887</v>
      </c>
      <c r="E394" s="94" t="s">
        <v>61</v>
      </c>
      <c r="F394" s="96">
        <v>472</v>
      </c>
      <c r="G394" s="96">
        <v>8.44</v>
      </c>
      <c r="H394" s="96">
        <f t="shared" si="24"/>
        <v>3983.68</v>
      </c>
      <c r="I394" s="97">
        <f t="shared" si="25"/>
        <v>1.1834315684053945E-2</v>
      </c>
      <c r="J394" s="97">
        <f t="shared" si="27"/>
        <v>98.418225243276524</v>
      </c>
      <c r="K394" s="94" t="str">
        <f t="shared" si="26"/>
        <v>C</v>
      </c>
    </row>
    <row r="395" spans="1:11" x14ac:dyDescent="0.25">
      <c r="A395" s="94" t="s">
        <v>6430</v>
      </c>
      <c r="B395" s="95" t="s">
        <v>6431</v>
      </c>
      <c r="C395" s="94" t="s">
        <v>188</v>
      </c>
      <c r="D395" s="94" t="s">
        <v>3887</v>
      </c>
      <c r="E395" s="94" t="s">
        <v>465</v>
      </c>
      <c r="F395" s="96">
        <v>110</v>
      </c>
      <c r="G395" s="96">
        <v>36.07</v>
      </c>
      <c r="H395" s="96">
        <f t="shared" si="24"/>
        <v>3967.7</v>
      </c>
      <c r="I395" s="97">
        <f t="shared" si="25"/>
        <v>1.1786843908050054E-2</v>
      </c>
      <c r="J395" s="97">
        <f t="shared" si="27"/>
        <v>98.430012087184579</v>
      </c>
      <c r="K395" s="94" t="str">
        <f t="shared" si="26"/>
        <v>C</v>
      </c>
    </row>
    <row r="396" spans="1:11" x14ac:dyDescent="0.25">
      <c r="A396" s="94" t="s">
        <v>6508</v>
      </c>
      <c r="B396" s="95" t="s">
        <v>6509</v>
      </c>
      <c r="C396" s="94" t="s">
        <v>188</v>
      </c>
      <c r="D396" s="94" t="s">
        <v>3887</v>
      </c>
      <c r="E396" s="94" t="s">
        <v>286</v>
      </c>
      <c r="F396" s="96">
        <v>4</v>
      </c>
      <c r="G396" s="96">
        <v>987</v>
      </c>
      <c r="H396" s="96">
        <f t="shared" si="24"/>
        <v>3948</v>
      </c>
      <c r="I396" s="97">
        <f t="shared" si="25"/>
        <v>1.1728321130373167E-2</v>
      </c>
      <c r="J396" s="97">
        <f t="shared" si="27"/>
        <v>98.441740408314956</v>
      </c>
      <c r="K396" s="94" t="str">
        <f t="shared" si="26"/>
        <v>C</v>
      </c>
    </row>
    <row r="397" spans="1:11" ht="16.5" x14ac:dyDescent="0.25">
      <c r="A397" s="94" t="s">
        <v>5792</v>
      </c>
      <c r="B397" s="95" t="s">
        <v>5793</v>
      </c>
      <c r="C397" s="94" t="s">
        <v>17</v>
      </c>
      <c r="D397" s="94" t="s">
        <v>3887</v>
      </c>
      <c r="E397" s="94" t="s">
        <v>178</v>
      </c>
      <c r="F397" s="96">
        <v>236.24600000000001</v>
      </c>
      <c r="G397" s="96">
        <v>16.52</v>
      </c>
      <c r="H397" s="96">
        <f t="shared" si="24"/>
        <v>3902.78</v>
      </c>
      <c r="I397" s="97">
        <f t="shared" si="25"/>
        <v>1.1593986104660028E-2</v>
      </c>
      <c r="J397" s="97">
        <f t="shared" si="27"/>
        <v>98.453334394419613</v>
      </c>
      <c r="K397" s="94" t="str">
        <f t="shared" si="26"/>
        <v>C</v>
      </c>
    </row>
    <row r="398" spans="1:11" ht="16.5" x14ac:dyDescent="0.25">
      <c r="A398" s="94" t="s">
        <v>90</v>
      </c>
      <c r="B398" s="95" t="s">
        <v>91</v>
      </c>
      <c r="C398" s="94" t="s">
        <v>17</v>
      </c>
      <c r="D398" s="94" t="s">
        <v>3825</v>
      </c>
      <c r="E398" s="94" t="s">
        <v>18</v>
      </c>
      <c r="F398" s="96">
        <v>2</v>
      </c>
      <c r="G398" s="96">
        <v>1933.5</v>
      </c>
      <c r="H398" s="96">
        <f t="shared" si="24"/>
        <v>3867</v>
      </c>
      <c r="I398" s="97">
        <f t="shared" si="25"/>
        <v>1.1487694481041803E-2</v>
      </c>
      <c r="J398" s="97">
        <f t="shared" si="27"/>
        <v>98.464822088900661</v>
      </c>
      <c r="K398" s="94" t="str">
        <f t="shared" si="26"/>
        <v>C</v>
      </c>
    </row>
    <row r="399" spans="1:11" ht="16.5" x14ac:dyDescent="0.25">
      <c r="A399" s="94" t="s">
        <v>4641</v>
      </c>
      <c r="B399" s="95" t="s">
        <v>4642</v>
      </c>
      <c r="C399" s="94" t="s">
        <v>17</v>
      </c>
      <c r="D399" s="94" t="s">
        <v>3887</v>
      </c>
      <c r="E399" s="94" t="s">
        <v>61</v>
      </c>
      <c r="F399" s="96">
        <v>53</v>
      </c>
      <c r="G399" s="96">
        <v>72.290000000000006</v>
      </c>
      <c r="H399" s="96">
        <f t="shared" si="24"/>
        <v>3831.37</v>
      </c>
      <c r="I399" s="97">
        <f t="shared" si="25"/>
        <v>1.1381848462329747E-2</v>
      </c>
      <c r="J399" s="97">
        <f t="shared" si="27"/>
        <v>98.476203937362996</v>
      </c>
      <c r="K399" s="94" t="str">
        <f t="shared" si="26"/>
        <v>C</v>
      </c>
    </row>
    <row r="400" spans="1:11" x14ac:dyDescent="0.25">
      <c r="A400" s="94" t="s">
        <v>6302</v>
      </c>
      <c r="B400" s="95" t="s">
        <v>6303</v>
      </c>
      <c r="C400" s="94" t="s">
        <v>17</v>
      </c>
      <c r="D400" s="94" t="s">
        <v>3887</v>
      </c>
      <c r="E400" s="94" t="s">
        <v>4824</v>
      </c>
      <c r="F400" s="96">
        <v>121.0788936</v>
      </c>
      <c r="G400" s="96">
        <v>31.56</v>
      </c>
      <c r="H400" s="96">
        <f t="shared" si="24"/>
        <v>3821.25</v>
      </c>
      <c r="I400" s="97">
        <f t="shared" si="25"/>
        <v>1.1351784984660197E-2</v>
      </c>
      <c r="J400" s="97">
        <f t="shared" si="27"/>
        <v>98.487555722347651</v>
      </c>
      <c r="K400" s="94" t="str">
        <f t="shared" si="26"/>
        <v>C</v>
      </c>
    </row>
    <row r="401" spans="1:11" ht="16.5" x14ac:dyDescent="0.25">
      <c r="A401" s="94" t="s">
        <v>6546</v>
      </c>
      <c r="B401" s="95" t="s">
        <v>6547</v>
      </c>
      <c r="C401" s="94" t="s">
        <v>8107</v>
      </c>
      <c r="D401" s="94" t="s">
        <v>3887</v>
      </c>
      <c r="E401" s="94" t="s">
        <v>61</v>
      </c>
      <c r="F401" s="96">
        <v>1</v>
      </c>
      <c r="G401" s="96">
        <v>3798.99</v>
      </c>
      <c r="H401" s="96">
        <f t="shared" si="24"/>
        <v>3798.99</v>
      </c>
      <c r="I401" s="97">
        <f t="shared" si="25"/>
        <v>1.1285657216584689E-2</v>
      </c>
      <c r="J401" s="97">
        <f t="shared" si="27"/>
        <v>98.49884137956424</v>
      </c>
      <c r="K401" s="94" t="str">
        <f t="shared" si="26"/>
        <v>C</v>
      </c>
    </row>
    <row r="402" spans="1:11" ht="16.5" x14ac:dyDescent="0.25">
      <c r="A402" s="94" t="s">
        <v>4795</v>
      </c>
      <c r="B402" s="95" t="s">
        <v>4796</v>
      </c>
      <c r="C402" s="94" t="s">
        <v>17</v>
      </c>
      <c r="D402" s="94" t="s">
        <v>3887</v>
      </c>
      <c r="E402" s="94" t="s">
        <v>178</v>
      </c>
      <c r="F402" s="96">
        <v>145.09017</v>
      </c>
      <c r="G402" s="96">
        <v>26.03</v>
      </c>
      <c r="H402" s="96">
        <f t="shared" si="24"/>
        <v>3776.7</v>
      </c>
      <c r="I402" s="97">
        <f t="shared" si="25"/>
        <v>1.1219440327527948E-2</v>
      </c>
      <c r="J402" s="97">
        <f t="shared" si="27"/>
        <v>98.510060819891763</v>
      </c>
      <c r="K402" s="94" t="str">
        <f t="shared" si="26"/>
        <v>C</v>
      </c>
    </row>
    <row r="403" spans="1:11" x14ac:dyDescent="0.25">
      <c r="A403" s="94" t="s">
        <v>5174</v>
      </c>
      <c r="B403" s="95" t="s">
        <v>5175</v>
      </c>
      <c r="C403" s="94" t="s">
        <v>17</v>
      </c>
      <c r="D403" s="94" t="s">
        <v>3887</v>
      </c>
      <c r="E403" s="94" t="s">
        <v>61</v>
      </c>
      <c r="F403" s="96">
        <v>71</v>
      </c>
      <c r="G403" s="96">
        <v>52.57</v>
      </c>
      <c r="H403" s="96">
        <f t="shared" si="24"/>
        <v>3732.47</v>
      </c>
      <c r="I403" s="97">
        <f t="shared" si="25"/>
        <v>1.1088046294195525E-2</v>
      </c>
      <c r="J403" s="97">
        <f t="shared" si="27"/>
        <v>98.521148866185953</v>
      </c>
      <c r="K403" s="94" t="str">
        <f t="shared" si="26"/>
        <v>C</v>
      </c>
    </row>
    <row r="404" spans="1:11" x14ac:dyDescent="0.25">
      <c r="A404" s="94" t="s">
        <v>4290</v>
      </c>
      <c r="B404" s="95" t="s">
        <v>4291</v>
      </c>
      <c r="C404" s="94" t="s">
        <v>17</v>
      </c>
      <c r="D404" s="94" t="s">
        <v>3887</v>
      </c>
      <c r="E404" s="94" t="s">
        <v>178</v>
      </c>
      <c r="F404" s="96">
        <v>229.482</v>
      </c>
      <c r="G404" s="96">
        <v>16.190000000000001</v>
      </c>
      <c r="H404" s="96">
        <f t="shared" si="24"/>
        <v>3715.31</v>
      </c>
      <c r="I404" s="97">
        <f t="shared" si="25"/>
        <v>1.103706909292977E-2</v>
      </c>
      <c r="J404" s="97">
        <f t="shared" si="27"/>
        <v>98.532185935278889</v>
      </c>
      <c r="K404" s="94" t="str">
        <f t="shared" si="26"/>
        <v>C</v>
      </c>
    </row>
    <row r="405" spans="1:11" x14ac:dyDescent="0.25">
      <c r="A405" s="94" t="s">
        <v>5625</v>
      </c>
      <c r="B405" s="95" t="s">
        <v>5626</v>
      </c>
      <c r="C405" s="94" t="s">
        <v>188</v>
      </c>
      <c r="D405" s="94" t="s">
        <v>3887</v>
      </c>
      <c r="E405" s="94" t="s">
        <v>286</v>
      </c>
      <c r="F405" s="96">
        <v>13</v>
      </c>
      <c r="G405" s="96">
        <v>278.5</v>
      </c>
      <c r="H405" s="96">
        <f t="shared" si="24"/>
        <v>3620.5</v>
      </c>
      <c r="I405" s="97">
        <f t="shared" si="25"/>
        <v>1.0755417085237095E-2</v>
      </c>
      <c r="J405" s="97">
        <f t="shared" si="27"/>
        <v>98.542941352364124</v>
      </c>
      <c r="K405" s="94" t="str">
        <f t="shared" si="26"/>
        <v>C</v>
      </c>
    </row>
    <row r="406" spans="1:11" x14ac:dyDescent="0.25">
      <c r="A406" s="94" t="s">
        <v>4627</v>
      </c>
      <c r="B406" s="95" t="s">
        <v>4628</v>
      </c>
      <c r="C406" s="94" t="s">
        <v>17</v>
      </c>
      <c r="D406" s="94" t="s">
        <v>3887</v>
      </c>
      <c r="E406" s="94" t="s">
        <v>740</v>
      </c>
      <c r="F406" s="96">
        <v>1231.5587499999999</v>
      </c>
      <c r="G406" s="96">
        <v>2.93</v>
      </c>
      <c r="H406" s="96">
        <f t="shared" si="24"/>
        <v>3608.47</v>
      </c>
      <c r="I406" s="97">
        <f t="shared" si="25"/>
        <v>1.0719679571762324E-2</v>
      </c>
      <c r="J406" s="97">
        <f t="shared" si="27"/>
        <v>98.553661031935889</v>
      </c>
      <c r="K406" s="94" t="str">
        <f t="shared" si="26"/>
        <v>C</v>
      </c>
    </row>
    <row r="407" spans="1:11" ht="16.5" x14ac:dyDescent="0.25">
      <c r="A407" s="94" t="s">
        <v>5266</v>
      </c>
      <c r="B407" s="95" t="s">
        <v>5267</v>
      </c>
      <c r="C407" s="94" t="s">
        <v>17</v>
      </c>
      <c r="D407" s="94" t="s">
        <v>3887</v>
      </c>
      <c r="E407" s="94" t="s">
        <v>61</v>
      </c>
      <c r="F407" s="96">
        <v>188.41900000000001</v>
      </c>
      <c r="G407" s="96">
        <v>19.09</v>
      </c>
      <c r="H407" s="96">
        <f t="shared" si="24"/>
        <v>3596.92</v>
      </c>
      <c r="I407" s="97">
        <f t="shared" si="25"/>
        <v>1.0685367993987298E-2</v>
      </c>
      <c r="J407" s="97">
        <f t="shared" si="27"/>
        <v>98.564346399929875</v>
      </c>
      <c r="K407" s="94" t="str">
        <f t="shared" si="26"/>
        <v>C</v>
      </c>
    </row>
    <row r="408" spans="1:11" x14ac:dyDescent="0.25">
      <c r="A408" s="94" t="s">
        <v>4281</v>
      </c>
      <c r="B408" s="95" t="s">
        <v>4282</v>
      </c>
      <c r="C408" s="94" t="s">
        <v>17</v>
      </c>
      <c r="D408" s="94" t="s">
        <v>3887</v>
      </c>
      <c r="E408" s="94" t="s">
        <v>178</v>
      </c>
      <c r="F408" s="96">
        <v>517.62248999999997</v>
      </c>
      <c r="G408" s="96">
        <v>6.77</v>
      </c>
      <c r="H408" s="96">
        <f t="shared" si="24"/>
        <v>3504.3</v>
      </c>
      <c r="I408" s="97">
        <f t="shared" si="25"/>
        <v>1.0410221817924694E-2</v>
      </c>
      <c r="J408" s="97">
        <f t="shared" si="27"/>
        <v>98.574756621747795</v>
      </c>
      <c r="K408" s="94" t="str">
        <f t="shared" si="26"/>
        <v>C</v>
      </c>
    </row>
    <row r="409" spans="1:11" x14ac:dyDescent="0.25">
      <c r="A409" s="94" t="s">
        <v>4621</v>
      </c>
      <c r="B409" s="95" t="s">
        <v>4622</v>
      </c>
      <c r="C409" s="94" t="s">
        <v>188</v>
      </c>
      <c r="D409" s="94" t="s">
        <v>3887</v>
      </c>
      <c r="E409" s="94" t="s">
        <v>286</v>
      </c>
      <c r="F409" s="96">
        <v>44</v>
      </c>
      <c r="G409" s="96">
        <v>79.53</v>
      </c>
      <c r="H409" s="96">
        <f t="shared" si="24"/>
        <v>3499.32</v>
      </c>
      <c r="I409" s="97">
        <f t="shared" si="25"/>
        <v>1.0395427735039877E-2</v>
      </c>
      <c r="J409" s="97">
        <f t="shared" si="27"/>
        <v>98.585152049482829</v>
      </c>
      <c r="K409" s="94" t="str">
        <f t="shared" si="26"/>
        <v>C</v>
      </c>
    </row>
    <row r="410" spans="1:11" x14ac:dyDescent="0.25">
      <c r="A410" s="94" t="s">
        <v>5741</v>
      </c>
      <c r="B410" s="95" t="s">
        <v>2095</v>
      </c>
      <c r="C410" s="94" t="s">
        <v>188</v>
      </c>
      <c r="D410" s="94" t="s">
        <v>3887</v>
      </c>
      <c r="E410" s="94" t="s">
        <v>286</v>
      </c>
      <c r="F410" s="96">
        <v>33.6</v>
      </c>
      <c r="G410" s="96">
        <v>103.45</v>
      </c>
      <c r="H410" s="96">
        <f t="shared" si="24"/>
        <v>3475.92</v>
      </c>
      <c r="I410" s="97">
        <f t="shared" si="25"/>
        <v>1.0325913369677482E-2</v>
      </c>
      <c r="J410" s="97">
        <f t="shared" si="27"/>
        <v>98.595477962852513</v>
      </c>
      <c r="K410" s="94" t="str">
        <f t="shared" si="26"/>
        <v>C</v>
      </c>
    </row>
    <row r="411" spans="1:11" ht="16.5" x14ac:dyDescent="0.25">
      <c r="A411" s="94" t="s">
        <v>4917</v>
      </c>
      <c r="B411" s="95" t="s">
        <v>4918</v>
      </c>
      <c r="C411" s="94" t="s">
        <v>17</v>
      </c>
      <c r="D411" s="94" t="s">
        <v>3887</v>
      </c>
      <c r="E411" s="94" t="s">
        <v>4824</v>
      </c>
      <c r="F411" s="96">
        <v>16.190396</v>
      </c>
      <c r="G411" s="96">
        <v>214.19</v>
      </c>
      <c r="H411" s="96">
        <f t="shared" si="24"/>
        <v>3467.82</v>
      </c>
      <c r="I411" s="97">
        <f t="shared" si="25"/>
        <v>1.0301850704744346E-2</v>
      </c>
      <c r="J411" s="97">
        <f t="shared" si="27"/>
        <v>98.605779813557263</v>
      </c>
      <c r="K411" s="94" t="str">
        <f t="shared" si="26"/>
        <v>C</v>
      </c>
    </row>
    <row r="412" spans="1:11" ht="24.75" x14ac:dyDescent="0.25">
      <c r="A412" s="94" t="s">
        <v>3815</v>
      </c>
      <c r="B412" s="95" t="s">
        <v>3816</v>
      </c>
      <c r="C412" s="94" t="s">
        <v>17</v>
      </c>
      <c r="D412" s="94" t="s">
        <v>3724</v>
      </c>
      <c r="E412" s="94" t="s">
        <v>18</v>
      </c>
      <c r="F412" s="96">
        <v>30</v>
      </c>
      <c r="G412" s="96">
        <v>114.77</v>
      </c>
      <c r="H412" s="96">
        <f t="shared" si="24"/>
        <v>3443.1</v>
      </c>
      <c r="I412" s="97">
        <f t="shared" si="25"/>
        <v>1.0228415016207661E-2</v>
      </c>
      <c r="J412" s="97">
        <f t="shared" si="27"/>
        <v>98.616008228573463</v>
      </c>
      <c r="K412" s="94" t="str">
        <f t="shared" si="26"/>
        <v>C</v>
      </c>
    </row>
    <row r="413" spans="1:11" ht="16.5" x14ac:dyDescent="0.25">
      <c r="A413" s="94" t="s">
        <v>5685</v>
      </c>
      <c r="B413" s="95" t="s">
        <v>5686</v>
      </c>
      <c r="C413" s="94" t="s">
        <v>17</v>
      </c>
      <c r="D413" s="94" t="s">
        <v>3887</v>
      </c>
      <c r="E413" s="94" t="s">
        <v>61</v>
      </c>
      <c r="F413" s="96">
        <v>48.937199999999997</v>
      </c>
      <c r="G413" s="96">
        <v>69.849999999999994</v>
      </c>
      <c r="H413" s="96">
        <f t="shared" si="24"/>
        <v>3418.26</v>
      </c>
      <c r="I413" s="97">
        <f t="shared" si="25"/>
        <v>1.0154622843746044E-2</v>
      </c>
      <c r="J413" s="97">
        <f t="shared" si="27"/>
        <v>98.626162851417206</v>
      </c>
      <c r="K413" s="94" t="str">
        <f t="shared" si="26"/>
        <v>C</v>
      </c>
    </row>
    <row r="414" spans="1:11" x14ac:dyDescent="0.25">
      <c r="A414" s="94" t="s">
        <v>4409</v>
      </c>
      <c r="B414" s="95" t="s">
        <v>4410</v>
      </c>
      <c r="C414" s="94" t="s">
        <v>17</v>
      </c>
      <c r="D414" s="94" t="s">
        <v>3887</v>
      </c>
      <c r="E414" s="94" t="s">
        <v>61</v>
      </c>
      <c r="F414" s="96">
        <v>46.854831500000003</v>
      </c>
      <c r="G414" s="96">
        <v>71.48</v>
      </c>
      <c r="H414" s="96">
        <f t="shared" si="24"/>
        <v>3349.18</v>
      </c>
      <c r="I414" s="97">
        <f t="shared" si="25"/>
        <v>9.9494069309582576E-3</v>
      </c>
      <c r="J414" s="97">
        <f t="shared" si="27"/>
        <v>98.636112258348163</v>
      </c>
      <c r="K414" s="94" t="str">
        <f t="shared" si="26"/>
        <v>C</v>
      </c>
    </row>
    <row r="415" spans="1:11" x14ac:dyDescent="0.25">
      <c r="A415" s="94" t="s">
        <v>6076</v>
      </c>
      <c r="B415" s="95" t="s">
        <v>6077</v>
      </c>
      <c r="C415" s="94" t="s">
        <v>17</v>
      </c>
      <c r="D415" s="94" t="s">
        <v>3887</v>
      </c>
      <c r="E415" s="94" t="s">
        <v>61</v>
      </c>
      <c r="F415" s="96">
        <v>41</v>
      </c>
      <c r="G415" s="96">
        <v>81.680000000000007</v>
      </c>
      <c r="H415" s="96">
        <f t="shared" si="24"/>
        <v>3348.88</v>
      </c>
      <c r="I415" s="97">
        <f t="shared" si="25"/>
        <v>9.9485157211459188E-3</v>
      </c>
      <c r="J415" s="97">
        <f t="shared" si="27"/>
        <v>98.646060774069312</v>
      </c>
      <c r="K415" s="94" t="str">
        <f t="shared" si="26"/>
        <v>C</v>
      </c>
    </row>
    <row r="416" spans="1:11" x14ac:dyDescent="0.25">
      <c r="A416" s="94" t="s">
        <v>5125</v>
      </c>
      <c r="B416" s="95" t="s">
        <v>5126</v>
      </c>
      <c r="C416" s="94" t="s">
        <v>17</v>
      </c>
      <c r="D416" s="94" t="s">
        <v>3887</v>
      </c>
      <c r="E416" s="94" t="s">
        <v>61</v>
      </c>
      <c r="F416" s="96">
        <v>71</v>
      </c>
      <c r="G416" s="96">
        <v>47.05</v>
      </c>
      <c r="H416" s="96">
        <f t="shared" si="24"/>
        <v>3340.55</v>
      </c>
      <c r="I416" s="97">
        <f t="shared" si="25"/>
        <v>9.923769795356658E-3</v>
      </c>
      <c r="J416" s="97">
        <f t="shared" si="27"/>
        <v>98.655984543864662</v>
      </c>
      <c r="K416" s="94" t="str">
        <f t="shared" si="26"/>
        <v>C</v>
      </c>
    </row>
    <row r="417" spans="1:11" x14ac:dyDescent="0.25">
      <c r="A417" s="94" t="s">
        <v>4822</v>
      </c>
      <c r="B417" s="95" t="s">
        <v>4823</v>
      </c>
      <c r="C417" s="94" t="s">
        <v>17</v>
      </c>
      <c r="D417" s="94" t="s">
        <v>3887</v>
      </c>
      <c r="E417" s="94" t="s">
        <v>4824</v>
      </c>
      <c r="F417" s="96">
        <v>52.479841</v>
      </c>
      <c r="G417" s="96">
        <v>63.01</v>
      </c>
      <c r="H417" s="96">
        <f t="shared" si="24"/>
        <v>3306.75</v>
      </c>
      <c r="I417" s="97">
        <f t="shared" si="25"/>
        <v>9.8233601564998649E-3</v>
      </c>
      <c r="J417" s="97">
        <f t="shared" si="27"/>
        <v>98.665807904021165</v>
      </c>
      <c r="K417" s="94" t="str">
        <f t="shared" si="26"/>
        <v>C</v>
      </c>
    </row>
    <row r="418" spans="1:11" x14ac:dyDescent="0.25">
      <c r="A418" s="94" t="s">
        <v>5458</v>
      </c>
      <c r="B418" s="95" t="s">
        <v>5459</v>
      </c>
      <c r="C418" s="94" t="s">
        <v>188</v>
      </c>
      <c r="D418" s="94" t="s">
        <v>3887</v>
      </c>
      <c r="E418" s="94" t="s">
        <v>193</v>
      </c>
      <c r="F418" s="96">
        <v>5.88</v>
      </c>
      <c r="G418" s="96">
        <v>556.38</v>
      </c>
      <c r="H418" s="96">
        <f t="shared" si="24"/>
        <v>3271.51</v>
      </c>
      <c r="I418" s="97">
        <f t="shared" si="25"/>
        <v>9.7186727105438506E-3</v>
      </c>
      <c r="J418" s="97">
        <f t="shared" si="27"/>
        <v>98.675526576731713</v>
      </c>
      <c r="K418" s="94" t="str">
        <f t="shared" si="26"/>
        <v>C</v>
      </c>
    </row>
    <row r="419" spans="1:11" x14ac:dyDescent="0.25">
      <c r="A419" s="94" t="s">
        <v>5976</v>
      </c>
      <c r="B419" s="95" t="s">
        <v>5977</v>
      </c>
      <c r="C419" s="94" t="s">
        <v>17</v>
      </c>
      <c r="D419" s="94" t="s">
        <v>3887</v>
      </c>
      <c r="E419" s="94" t="s">
        <v>61</v>
      </c>
      <c r="F419" s="96">
        <v>50</v>
      </c>
      <c r="G419" s="96">
        <v>65.33</v>
      </c>
      <c r="H419" s="96">
        <f t="shared" si="24"/>
        <v>3266.5</v>
      </c>
      <c r="I419" s="97">
        <f t="shared" si="25"/>
        <v>9.7037895066777995E-3</v>
      </c>
      <c r="J419" s="97">
        <f t="shared" si="27"/>
        <v>98.685230366238386</v>
      </c>
      <c r="K419" s="94" t="str">
        <f t="shared" si="26"/>
        <v>C</v>
      </c>
    </row>
    <row r="420" spans="1:11" x14ac:dyDescent="0.25">
      <c r="A420" s="94" t="s">
        <v>6796</v>
      </c>
      <c r="B420" s="95" t="s">
        <v>6797</v>
      </c>
      <c r="C420" s="94" t="s">
        <v>17</v>
      </c>
      <c r="D420" s="94" t="s">
        <v>3737</v>
      </c>
      <c r="E420" s="94" t="s">
        <v>25</v>
      </c>
      <c r="F420" s="96">
        <v>203.92646400000001</v>
      </c>
      <c r="G420" s="96">
        <v>15.97</v>
      </c>
      <c r="H420" s="96">
        <f t="shared" si="24"/>
        <v>3256.71</v>
      </c>
      <c r="I420" s="97">
        <f t="shared" si="25"/>
        <v>9.6747063598018219E-3</v>
      </c>
      <c r="J420" s="97">
        <f t="shared" si="27"/>
        <v>98.694905072598189</v>
      </c>
      <c r="K420" s="94" t="str">
        <f t="shared" si="26"/>
        <v>C</v>
      </c>
    </row>
    <row r="421" spans="1:11" x14ac:dyDescent="0.25">
      <c r="A421" s="94" t="s">
        <v>5084</v>
      </c>
      <c r="B421" s="95" t="s">
        <v>5085</v>
      </c>
      <c r="C421" s="94" t="s">
        <v>17</v>
      </c>
      <c r="D421" s="94" t="s">
        <v>3887</v>
      </c>
      <c r="E421" s="94" t="s">
        <v>178</v>
      </c>
      <c r="F421" s="96">
        <v>341.06668134</v>
      </c>
      <c r="G421" s="96">
        <v>9.5</v>
      </c>
      <c r="H421" s="96">
        <f t="shared" si="24"/>
        <v>3240.13</v>
      </c>
      <c r="I421" s="97">
        <f t="shared" si="25"/>
        <v>9.6254521641732545E-3</v>
      </c>
      <c r="J421" s="97">
        <f t="shared" si="27"/>
        <v>98.704530524762362</v>
      </c>
      <c r="K421" s="94" t="str">
        <f t="shared" si="26"/>
        <v>C</v>
      </c>
    </row>
    <row r="422" spans="1:11" ht="16.5" x14ac:dyDescent="0.25">
      <c r="A422" s="94" t="s">
        <v>7935</v>
      </c>
      <c r="B422" s="95" t="s">
        <v>7936</v>
      </c>
      <c r="C422" s="94" t="s">
        <v>17</v>
      </c>
      <c r="D422" s="94" t="s">
        <v>3887</v>
      </c>
      <c r="E422" s="94" t="s">
        <v>61</v>
      </c>
      <c r="F422" s="96">
        <v>1563.8553999999999</v>
      </c>
      <c r="G422" s="96">
        <v>2.0699999999999998</v>
      </c>
      <c r="H422" s="96">
        <f t="shared" si="24"/>
        <v>3237.18</v>
      </c>
      <c r="I422" s="97">
        <f t="shared" si="25"/>
        <v>9.6166886010185925E-3</v>
      </c>
      <c r="J422" s="97">
        <f t="shared" si="27"/>
        <v>98.714147213363375</v>
      </c>
      <c r="K422" s="94" t="str">
        <f t="shared" si="26"/>
        <v>C</v>
      </c>
    </row>
    <row r="423" spans="1:11" ht="16.5" x14ac:dyDescent="0.25">
      <c r="A423" s="94" t="s">
        <v>6128</v>
      </c>
      <c r="B423" s="95" t="s">
        <v>6129</v>
      </c>
      <c r="C423" s="94" t="s">
        <v>8107</v>
      </c>
      <c r="D423" s="94" t="s">
        <v>3887</v>
      </c>
      <c r="E423" s="94" t="s">
        <v>61</v>
      </c>
      <c r="F423" s="96">
        <v>1</v>
      </c>
      <c r="G423" s="96">
        <v>3225.6</v>
      </c>
      <c r="H423" s="96">
        <f t="shared" si="24"/>
        <v>3225.6</v>
      </c>
      <c r="I423" s="97">
        <f t="shared" si="25"/>
        <v>9.5822879022623327E-3</v>
      </c>
      <c r="J423" s="97">
        <f t="shared" si="27"/>
        <v>98.723729501265638</v>
      </c>
      <c r="K423" s="94" t="str">
        <f t="shared" si="26"/>
        <v>C</v>
      </c>
    </row>
    <row r="424" spans="1:11" ht="16.5" x14ac:dyDescent="0.25">
      <c r="A424" s="94" t="s">
        <v>4492</v>
      </c>
      <c r="B424" s="95" t="s">
        <v>4493</v>
      </c>
      <c r="C424" s="94" t="s">
        <v>17</v>
      </c>
      <c r="D424" s="94" t="s">
        <v>3887</v>
      </c>
      <c r="E424" s="94" t="s">
        <v>61</v>
      </c>
      <c r="F424" s="96">
        <v>123.70494549999999</v>
      </c>
      <c r="G424" s="96">
        <v>26.04</v>
      </c>
      <c r="H424" s="96">
        <f t="shared" si="24"/>
        <v>3221.28</v>
      </c>
      <c r="I424" s="97">
        <f t="shared" si="25"/>
        <v>9.5694544809646603E-3</v>
      </c>
      <c r="J424" s="97">
        <f t="shared" si="27"/>
        <v>98.733298955746605</v>
      </c>
      <c r="K424" s="94" t="str">
        <f t="shared" si="26"/>
        <v>C</v>
      </c>
    </row>
    <row r="425" spans="1:11" ht="16.5" x14ac:dyDescent="0.25">
      <c r="A425" s="94" t="s">
        <v>6624</v>
      </c>
      <c r="B425" s="95" t="s">
        <v>6625</v>
      </c>
      <c r="C425" s="94" t="s">
        <v>17</v>
      </c>
      <c r="D425" s="94" t="s">
        <v>3887</v>
      </c>
      <c r="E425" s="94" t="s">
        <v>72</v>
      </c>
      <c r="F425" s="96">
        <v>136.112594</v>
      </c>
      <c r="G425" s="96">
        <v>23.56</v>
      </c>
      <c r="H425" s="96">
        <f t="shared" si="24"/>
        <v>3206.81</v>
      </c>
      <c r="I425" s="97">
        <f t="shared" si="25"/>
        <v>9.5264684610162041E-3</v>
      </c>
      <c r="J425" s="97">
        <f t="shared" si="27"/>
        <v>98.742825424207624</v>
      </c>
      <c r="K425" s="94" t="str">
        <f t="shared" si="26"/>
        <v>C</v>
      </c>
    </row>
    <row r="426" spans="1:11" ht="16.5" x14ac:dyDescent="0.25">
      <c r="A426" s="94" t="s">
        <v>5150</v>
      </c>
      <c r="B426" s="95" t="s">
        <v>5151</v>
      </c>
      <c r="C426" s="94" t="s">
        <v>17</v>
      </c>
      <c r="D426" s="94" t="s">
        <v>3887</v>
      </c>
      <c r="E426" s="94" t="s">
        <v>61</v>
      </c>
      <c r="F426" s="96">
        <v>63</v>
      </c>
      <c r="G426" s="96">
        <v>50.5</v>
      </c>
      <c r="H426" s="96">
        <f t="shared" si="24"/>
        <v>3181.5</v>
      </c>
      <c r="I426" s="97">
        <f t="shared" si="25"/>
        <v>9.451280059848589E-3</v>
      </c>
      <c r="J426" s="97">
        <f t="shared" si="27"/>
        <v>98.752276704267473</v>
      </c>
      <c r="K426" s="94" t="str">
        <f t="shared" si="26"/>
        <v>C</v>
      </c>
    </row>
    <row r="427" spans="1:11" ht="16.5" x14ac:dyDescent="0.25">
      <c r="A427" s="94" t="s">
        <v>6394</v>
      </c>
      <c r="B427" s="95" t="s">
        <v>3063</v>
      </c>
      <c r="C427" s="94" t="s">
        <v>8107</v>
      </c>
      <c r="D427" s="94" t="s">
        <v>3887</v>
      </c>
      <c r="E427" s="94" t="s">
        <v>61</v>
      </c>
      <c r="F427" s="96">
        <v>25</v>
      </c>
      <c r="G427" s="96">
        <v>126</v>
      </c>
      <c r="H427" s="96">
        <f t="shared" si="24"/>
        <v>3150</v>
      </c>
      <c r="I427" s="97">
        <f t="shared" si="25"/>
        <v>9.3577030295530581E-3</v>
      </c>
      <c r="J427" s="97">
        <f t="shared" si="27"/>
        <v>98.761634407297024</v>
      </c>
      <c r="K427" s="94" t="str">
        <f t="shared" si="26"/>
        <v>C</v>
      </c>
    </row>
    <row r="428" spans="1:11" x14ac:dyDescent="0.25">
      <c r="A428" s="94" t="s">
        <v>5974</v>
      </c>
      <c r="B428" s="95" t="s">
        <v>5975</v>
      </c>
      <c r="C428" s="94" t="s">
        <v>17</v>
      </c>
      <c r="D428" s="94" t="s">
        <v>3887</v>
      </c>
      <c r="E428" s="94" t="s">
        <v>61</v>
      </c>
      <c r="F428" s="96">
        <v>250</v>
      </c>
      <c r="G428" s="96">
        <v>12.58</v>
      </c>
      <c r="H428" s="96">
        <f t="shared" si="24"/>
        <v>3145</v>
      </c>
      <c r="I428" s="97">
        <f t="shared" si="25"/>
        <v>9.3428495326807522E-3</v>
      </c>
      <c r="J428" s="97">
        <f t="shared" si="27"/>
        <v>98.77097725682971</v>
      </c>
      <c r="K428" s="94" t="str">
        <f t="shared" si="26"/>
        <v>C</v>
      </c>
    </row>
    <row r="429" spans="1:11" ht="16.5" x14ac:dyDescent="0.25">
      <c r="A429" s="94" t="s">
        <v>3315</v>
      </c>
      <c r="B429" s="95" t="s">
        <v>3316</v>
      </c>
      <c r="C429" s="94" t="s">
        <v>17</v>
      </c>
      <c r="D429" s="94" t="s">
        <v>3887</v>
      </c>
      <c r="E429" s="94" t="s">
        <v>61</v>
      </c>
      <c r="F429" s="96">
        <v>1</v>
      </c>
      <c r="G429" s="96">
        <v>3123.83</v>
      </c>
      <c r="H429" s="96">
        <f t="shared" si="24"/>
        <v>3123.83</v>
      </c>
      <c r="I429" s="97">
        <f t="shared" si="25"/>
        <v>9.2799598269234056E-3</v>
      </c>
      <c r="J429" s="97">
        <f t="shared" si="27"/>
        <v>98.780257216656636</v>
      </c>
      <c r="K429" s="94" t="str">
        <f t="shared" si="26"/>
        <v>C</v>
      </c>
    </row>
    <row r="430" spans="1:11" x14ac:dyDescent="0.25">
      <c r="A430" s="94" t="s">
        <v>5673</v>
      </c>
      <c r="B430" s="95" t="s">
        <v>2034</v>
      </c>
      <c r="C430" s="94" t="s">
        <v>188</v>
      </c>
      <c r="D430" s="94" t="s">
        <v>3887</v>
      </c>
      <c r="E430" s="94" t="s">
        <v>286</v>
      </c>
      <c r="F430" s="96">
        <v>77</v>
      </c>
      <c r="G430" s="96">
        <v>40.56</v>
      </c>
      <c r="H430" s="96">
        <f t="shared" si="24"/>
        <v>3123.12</v>
      </c>
      <c r="I430" s="97">
        <f t="shared" si="25"/>
        <v>9.2778506303675384E-3</v>
      </c>
      <c r="J430" s="97">
        <f t="shared" si="27"/>
        <v>98.789535067287005</v>
      </c>
      <c r="K430" s="94" t="str">
        <f t="shared" si="26"/>
        <v>C</v>
      </c>
    </row>
    <row r="431" spans="1:11" x14ac:dyDescent="0.25">
      <c r="A431" s="94" t="s">
        <v>4615</v>
      </c>
      <c r="B431" s="95" t="s">
        <v>4616</v>
      </c>
      <c r="C431" s="94" t="s">
        <v>17</v>
      </c>
      <c r="D431" s="94" t="s">
        <v>3887</v>
      </c>
      <c r="E431" s="94" t="s">
        <v>4149</v>
      </c>
      <c r="F431" s="96">
        <v>36.521239999999999</v>
      </c>
      <c r="G431" s="96">
        <v>84.77</v>
      </c>
      <c r="H431" s="96">
        <f t="shared" si="24"/>
        <v>3095.91</v>
      </c>
      <c r="I431" s="97">
        <f t="shared" si="25"/>
        <v>9.1970179003884479E-3</v>
      </c>
      <c r="J431" s="97">
        <f t="shared" si="27"/>
        <v>98.798732085187396</v>
      </c>
      <c r="K431" s="94" t="str">
        <f t="shared" si="26"/>
        <v>C</v>
      </c>
    </row>
    <row r="432" spans="1:11" x14ac:dyDescent="0.25">
      <c r="A432" s="94" t="s">
        <v>5779</v>
      </c>
      <c r="B432" s="95" t="s">
        <v>2140</v>
      </c>
      <c r="C432" s="94" t="s">
        <v>188</v>
      </c>
      <c r="D432" s="94" t="s">
        <v>3887</v>
      </c>
      <c r="E432" s="94" t="s">
        <v>286</v>
      </c>
      <c r="F432" s="96">
        <v>314</v>
      </c>
      <c r="G432" s="96">
        <v>9.8000000000000007</v>
      </c>
      <c r="H432" s="96">
        <f t="shared" si="24"/>
        <v>3077.2</v>
      </c>
      <c r="I432" s="97">
        <f t="shared" si="25"/>
        <v>9.1414361150922753E-3</v>
      </c>
      <c r="J432" s="97">
        <f t="shared" si="27"/>
        <v>98.807873521302483</v>
      </c>
      <c r="K432" s="94" t="str">
        <f t="shared" si="26"/>
        <v>C</v>
      </c>
    </row>
    <row r="433" spans="1:11" ht="16.5" x14ac:dyDescent="0.25">
      <c r="A433" s="94" t="s">
        <v>6200</v>
      </c>
      <c r="B433" s="95" t="s">
        <v>6201</v>
      </c>
      <c r="C433" s="94" t="s">
        <v>17</v>
      </c>
      <c r="D433" s="94" t="s">
        <v>3887</v>
      </c>
      <c r="E433" s="94" t="s">
        <v>61</v>
      </c>
      <c r="F433" s="96">
        <v>1107.62256</v>
      </c>
      <c r="G433" s="96">
        <v>2.76</v>
      </c>
      <c r="H433" s="96">
        <f t="shared" si="24"/>
        <v>3057.04</v>
      </c>
      <c r="I433" s="97">
        <f t="shared" si="25"/>
        <v>9.0815468157031381E-3</v>
      </c>
      <c r="J433" s="97">
        <f t="shared" si="27"/>
        <v>98.81695506811819</v>
      </c>
      <c r="K433" s="94" t="str">
        <f t="shared" si="26"/>
        <v>C</v>
      </c>
    </row>
    <row r="434" spans="1:11" x14ac:dyDescent="0.25">
      <c r="A434" s="94" t="s">
        <v>5466</v>
      </c>
      <c r="B434" s="95" t="s">
        <v>5467</v>
      </c>
      <c r="C434" s="94" t="s">
        <v>17</v>
      </c>
      <c r="D434" s="94" t="s">
        <v>3887</v>
      </c>
      <c r="E434" s="94" t="s">
        <v>72</v>
      </c>
      <c r="F434" s="96">
        <v>6.6044999999999998</v>
      </c>
      <c r="G434" s="96">
        <v>458.85</v>
      </c>
      <c r="H434" s="96">
        <f t="shared" si="24"/>
        <v>3030.47</v>
      </c>
      <c r="I434" s="97">
        <f t="shared" si="25"/>
        <v>9.0026153333237005E-3</v>
      </c>
      <c r="J434" s="97">
        <f t="shared" si="27"/>
        <v>98.82595768345152</v>
      </c>
      <c r="K434" s="94" t="str">
        <f t="shared" si="26"/>
        <v>C</v>
      </c>
    </row>
    <row r="435" spans="1:11" ht="24.75" x14ac:dyDescent="0.25">
      <c r="A435" s="94" t="s">
        <v>93</v>
      </c>
      <c r="B435" s="95" t="s">
        <v>94</v>
      </c>
      <c r="C435" s="94" t="s">
        <v>17</v>
      </c>
      <c r="D435" s="94" t="s">
        <v>3825</v>
      </c>
      <c r="E435" s="94" t="s">
        <v>18</v>
      </c>
      <c r="F435" s="96">
        <v>2</v>
      </c>
      <c r="G435" s="96">
        <v>1510.54</v>
      </c>
      <c r="H435" s="96">
        <f t="shared" si="24"/>
        <v>3021.08</v>
      </c>
      <c r="I435" s="97">
        <f t="shared" si="25"/>
        <v>8.9747204661975097E-3</v>
      </c>
      <c r="J435" s="97">
        <f t="shared" si="27"/>
        <v>98.834932403917719</v>
      </c>
      <c r="K435" s="94" t="str">
        <f t="shared" si="26"/>
        <v>C</v>
      </c>
    </row>
    <row r="436" spans="1:11" ht="24.75" x14ac:dyDescent="0.25">
      <c r="A436" s="94" t="s">
        <v>93</v>
      </c>
      <c r="B436" s="95" t="s">
        <v>96</v>
      </c>
      <c r="C436" s="94" t="s">
        <v>17</v>
      </c>
      <c r="D436" s="94" t="s">
        <v>3825</v>
      </c>
      <c r="E436" s="94" t="s">
        <v>18</v>
      </c>
      <c r="F436" s="96">
        <v>2</v>
      </c>
      <c r="G436" s="96">
        <v>1510.54</v>
      </c>
      <c r="H436" s="96">
        <f t="shared" si="24"/>
        <v>3021.08</v>
      </c>
      <c r="I436" s="97">
        <f t="shared" si="25"/>
        <v>8.9747204661975097E-3</v>
      </c>
      <c r="J436" s="97">
        <f t="shared" si="27"/>
        <v>98.843907124383918</v>
      </c>
      <c r="K436" s="94" t="str">
        <f t="shared" si="26"/>
        <v>C</v>
      </c>
    </row>
    <row r="437" spans="1:11" ht="16.5" x14ac:dyDescent="0.25">
      <c r="A437" s="94" t="s">
        <v>8092</v>
      </c>
      <c r="B437" s="95" t="s">
        <v>8093</v>
      </c>
      <c r="C437" s="94" t="s">
        <v>17</v>
      </c>
      <c r="D437" s="94" t="s">
        <v>3887</v>
      </c>
      <c r="E437" s="94" t="s">
        <v>61</v>
      </c>
      <c r="F437" s="96">
        <v>64</v>
      </c>
      <c r="G437" s="96">
        <v>46.78</v>
      </c>
      <c r="H437" s="96">
        <f t="shared" si="24"/>
        <v>2993.92</v>
      </c>
      <c r="I437" s="97">
        <f t="shared" si="25"/>
        <v>8.8940362711871397E-3</v>
      </c>
      <c r="J437" s="97">
        <f t="shared" si="27"/>
        <v>98.852801160655105</v>
      </c>
      <c r="K437" s="94" t="str">
        <f t="shared" si="26"/>
        <v>C</v>
      </c>
    </row>
    <row r="438" spans="1:11" x14ac:dyDescent="0.25">
      <c r="A438" s="94" t="s">
        <v>6313</v>
      </c>
      <c r="B438" s="95" t="s">
        <v>6314</v>
      </c>
      <c r="C438" s="94" t="s">
        <v>17</v>
      </c>
      <c r="D438" s="94" t="s">
        <v>3887</v>
      </c>
      <c r="E438" s="94" t="s">
        <v>740</v>
      </c>
      <c r="F438" s="96">
        <v>83.033964999999995</v>
      </c>
      <c r="G438" s="96">
        <v>35.659999999999997</v>
      </c>
      <c r="H438" s="96">
        <f t="shared" si="24"/>
        <v>2960.99</v>
      </c>
      <c r="I438" s="97">
        <f t="shared" si="25"/>
        <v>8.7962111407861292E-3</v>
      </c>
      <c r="J438" s="97">
        <f t="shared" si="27"/>
        <v>98.861597371795895</v>
      </c>
      <c r="K438" s="94" t="str">
        <f t="shared" si="26"/>
        <v>C</v>
      </c>
    </row>
    <row r="439" spans="1:11" ht="16.5" x14ac:dyDescent="0.25">
      <c r="A439" s="94" t="s">
        <v>4699</v>
      </c>
      <c r="B439" s="95" t="s">
        <v>4700</v>
      </c>
      <c r="C439" s="94" t="s">
        <v>8107</v>
      </c>
      <c r="D439" s="94" t="s">
        <v>3887</v>
      </c>
      <c r="E439" s="94" t="s">
        <v>178</v>
      </c>
      <c r="F439" s="96">
        <v>590.14</v>
      </c>
      <c r="G439" s="96">
        <v>4.97</v>
      </c>
      <c r="H439" s="96">
        <f t="shared" si="24"/>
        <v>2933</v>
      </c>
      <c r="I439" s="97">
        <f t="shared" si="25"/>
        <v>8.713061265294959E-3</v>
      </c>
      <c r="J439" s="97">
        <f t="shared" si="27"/>
        <v>98.870310433061192</v>
      </c>
      <c r="K439" s="94" t="str">
        <f t="shared" si="26"/>
        <v>C</v>
      </c>
    </row>
    <row r="440" spans="1:11" ht="16.5" x14ac:dyDescent="0.25">
      <c r="A440" s="94" t="s">
        <v>3955</v>
      </c>
      <c r="B440" s="95" t="s">
        <v>3956</v>
      </c>
      <c r="C440" s="94" t="s">
        <v>17</v>
      </c>
      <c r="D440" s="94" t="s">
        <v>3887</v>
      </c>
      <c r="E440" s="94" t="s">
        <v>61</v>
      </c>
      <c r="F440" s="96">
        <v>11.766299999999999</v>
      </c>
      <c r="G440" s="96">
        <v>249.19</v>
      </c>
      <c r="H440" s="96">
        <f t="shared" si="24"/>
        <v>2932.04</v>
      </c>
      <c r="I440" s="97">
        <f t="shared" si="25"/>
        <v>8.7102093938954753E-3</v>
      </c>
      <c r="J440" s="97">
        <f t="shared" si="27"/>
        <v>98.879020642455089</v>
      </c>
      <c r="K440" s="94" t="str">
        <f t="shared" si="26"/>
        <v>C</v>
      </c>
    </row>
    <row r="441" spans="1:11" x14ac:dyDescent="0.25">
      <c r="A441" s="94" t="s">
        <v>5529</v>
      </c>
      <c r="B441" s="95" t="s">
        <v>5530</v>
      </c>
      <c r="C441" s="94" t="s">
        <v>17</v>
      </c>
      <c r="D441" s="94" t="s">
        <v>3887</v>
      </c>
      <c r="E441" s="94" t="s">
        <v>61</v>
      </c>
      <c r="F441" s="96">
        <v>301</v>
      </c>
      <c r="G441" s="96">
        <v>9.65</v>
      </c>
      <c r="H441" s="96">
        <f t="shared" si="24"/>
        <v>2904.65</v>
      </c>
      <c r="I441" s="97">
        <f t="shared" si="25"/>
        <v>8.6288419380289808E-3</v>
      </c>
      <c r="J441" s="97">
        <f t="shared" si="27"/>
        <v>98.887649484393123</v>
      </c>
      <c r="K441" s="94" t="str">
        <f t="shared" si="26"/>
        <v>C</v>
      </c>
    </row>
    <row r="442" spans="1:11" x14ac:dyDescent="0.25">
      <c r="A442" s="94" t="s">
        <v>4935</v>
      </c>
      <c r="B442" s="95" t="s">
        <v>4936</v>
      </c>
      <c r="C442" s="94" t="s">
        <v>17</v>
      </c>
      <c r="D442" s="94" t="s">
        <v>3887</v>
      </c>
      <c r="E442" s="94" t="s">
        <v>4149</v>
      </c>
      <c r="F442" s="96">
        <v>69.763260000000002</v>
      </c>
      <c r="G442" s="96">
        <v>41.09</v>
      </c>
      <c r="H442" s="96">
        <f t="shared" si="24"/>
        <v>2866.57</v>
      </c>
      <c r="I442" s="97">
        <f t="shared" si="25"/>
        <v>8.5157177058494959E-3</v>
      </c>
      <c r="J442" s="97">
        <f t="shared" si="27"/>
        <v>98.89616520209897</v>
      </c>
      <c r="K442" s="94" t="str">
        <f t="shared" si="26"/>
        <v>C</v>
      </c>
    </row>
    <row r="443" spans="1:11" ht="16.5" x14ac:dyDescent="0.25">
      <c r="A443" s="94" t="s">
        <v>3843</v>
      </c>
      <c r="B443" s="95" t="s">
        <v>8122</v>
      </c>
      <c r="C443" s="94" t="s">
        <v>8121</v>
      </c>
      <c r="D443" s="94" t="s">
        <v>3865</v>
      </c>
      <c r="E443" s="94" t="s">
        <v>3829</v>
      </c>
      <c r="F443" s="96">
        <v>6.1180000000000003</v>
      </c>
      <c r="G443" s="96">
        <v>463.07</v>
      </c>
      <c r="H443" s="96">
        <f t="shared" si="24"/>
        <v>2833.06</v>
      </c>
      <c r="I443" s="97">
        <f t="shared" si="25"/>
        <v>8.4161695698112982E-3</v>
      </c>
      <c r="J443" s="97">
        <f t="shared" si="27"/>
        <v>98.904581371668783</v>
      </c>
      <c r="K443" s="94" t="str">
        <f t="shared" si="26"/>
        <v>C</v>
      </c>
    </row>
    <row r="444" spans="1:11" ht="16.5" x14ac:dyDescent="0.25">
      <c r="A444" s="94" t="s">
        <v>3946</v>
      </c>
      <c r="B444" s="95" t="s">
        <v>3947</v>
      </c>
      <c r="C444" s="94" t="s">
        <v>17</v>
      </c>
      <c r="D444" s="94" t="s">
        <v>3887</v>
      </c>
      <c r="E444" s="94" t="s">
        <v>72</v>
      </c>
      <c r="F444" s="96">
        <v>6.6</v>
      </c>
      <c r="G444" s="96">
        <v>427.18</v>
      </c>
      <c r="H444" s="96">
        <f t="shared" si="24"/>
        <v>2819.39</v>
      </c>
      <c r="I444" s="97">
        <f t="shared" si="25"/>
        <v>8.3755601093624121E-3</v>
      </c>
      <c r="J444" s="97">
        <f t="shared" si="27"/>
        <v>98.91295693177814</v>
      </c>
      <c r="K444" s="94" t="str">
        <f t="shared" si="26"/>
        <v>C</v>
      </c>
    </row>
    <row r="445" spans="1:11" x14ac:dyDescent="0.25">
      <c r="A445" s="94" t="s">
        <v>5890</v>
      </c>
      <c r="B445" s="95" t="s">
        <v>5891</v>
      </c>
      <c r="C445" s="94" t="s">
        <v>17</v>
      </c>
      <c r="D445" s="94" t="s">
        <v>3887</v>
      </c>
      <c r="E445" s="94" t="s">
        <v>61</v>
      </c>
      <c r="F445" s="96">
        <v>29</v>
      </c>
      <c r="G445" s="96">
        <v>96.93</v>
      </c>
      <c r="H445" s="96">
        <f t="shared" si="24"/>
        <v>2810.97</v>
      </c>
      <c r="I445" s="97">
        <f t="shared" si="25"/>
        <v>8.3505468206294467E-3</v>
      </c>
      <c r="J445" s="97">
        <f t="shared" si="27"/>
        <v>98.921307478598763</v>
      </c>
      <c r="K445" s="94" t="str">
        <f t="shared" si="26"/>
        <v>C</v>
      </c>
    </row>
    <row r="446" spans="1:11" x14ac:dyDescent="0.25">
      <c r="A446" s="94" t="s">
        <v>6012</v>
      </c>
      <c r="B446" s="95" t="s">
        <v>2542</v>
      </c>
      <c r="C446" s="94" t="s">
        <v>188</v>
      </c>
      <c r="D446" s="94" t="s">
        <v>3887</v>
      </c>
      <c r="E446" s="94" t="s">
        <v>286</v>
      </c>
      <c r="F446" s="96">
        <v>8</v>
      </c>
      <c r="G446" s="96">
        <v>349.9</v>
      </c>
      <c r="H446" s="96">
        <f t="shared" si="24"/>
        <v>2799.2</v>
      </c>
      <c r="I446" s="97">
        <f t="shared" si="25"/>
        <v>8.3155816889920377E-3</v>
      </c>
      <c r="J446" s="97">
        <f t="shared" si="27"/>
        <v>98.929623060287753</v>
      </c>
      <c r="K446" s="94" t="str">
        <f t="shared" si="26"/>
        <v>C</v>
      </c>
    </row>
    <row r="447" spans="1:11" ht="16.5" x14ac:dyDescent="0.25">
      <c r="A447" s="94" t="s">
        <v>3888</v>
      </c>
      <c r="B447" s="95" t="s">
        <v>3889</v>
      </c>
      <c r="C447" s="94" t="s">
        <v>17</v>
      </c>
      <c r="D447" s="94" t="s">
        <v>3887</v>
      </c>
      <c r="E447" s="94" t="s">
        <v>72</v>
      </c>
      <c r="F447" s="96">
        <v>8</v>
      </c>
      <c r="G447" s="96">
        <v>347.5</v>
      </c>
      <c r="H447" s="96">
        <f t="shared" si="24"/>
        <v>2780</v>
      </c>
      <c r="I447" s="97">
        <f t="shared" si="25"/>
        <v>8.2585442610023825E-3</v>
      </c>
      <c r="J447" s="97">
        <f t="shared" si="27"/>
        <v>98.93788160454875</v>
      </c>
      <c r="K447" s="94" t="str">
        <f t="shared" si="26"/>
        <v>C</v>
      </c>
    </row>
    <row r="448" spans="1:11" ht="16.5" x14ac:dyDescent="0.25">
      <c r="A448" s="94" t="s">
        <v>5736</v>
      </c>
      <c r="B448" s="95" t="s">
        <v>2086</v>
      </c>
      <c r="C448" s="94" t="s">
        <v>8107</v>
      </c>
      <c r="D448" s="94" t="s">
        <v>3887</v>
      </c>
      <c r="E448" s="94" t="s">
        <v>61</v>
      </c>
      <c r="F448" s="96">
        <v>28</v>
      </c>
      <c r="G448" s="96">
        <v>99.23</v>
      </c>
      <c r="H448" s="96">
        <f t="shared" si="24"/>
        <v>2778.44</v>
      </c>
      <c r="I448" s="97">
        <f t="shared" si="25"/>
        <v>8.2539099699782213E-3</v>
      </c>
      <c r="J448" s="97">
        <f t="shared" si="27"/>
        <v>98.94613551451873</v>
      </c>
      <c r="K448" s="94" t="str">
        <f t="shared" si="26"/>
        <v>C</v>
      </c>
    </row>
    <row r="449" spans="1:11" ht="16.5" x14ac:dyDescent="0.25">
      <c r="A449" s="94" t="s">
        <v>5326</v>
      </c>
      <c r="B449" s="95" t="s">
        <v>1398</v>
      </c>
      <c r="C449" s="94" t="s">
        <v>8107</v>
      </c>
      <c r="D449" s="94" t="s">
        <v>3887</v>
      </c>
      <c r="E449" s="94" t="s">
        <v>61</v>
      </c>
      <c r="F449" s="96">
        <v>15</v>
      </c>
      <c r="G449" s="96">
        <v>184</v>
      </c>
      <c r="H449" s="96">
        <f t="shared" si="24"/>
        <v>2760</v>
      </c>
      <c r="I449" s="97">
        <f t="shared" si="25"/>
        <v>8.1991302735131555E-3</v>
      </c>
      <c r="J449" s="97">
        <f t="shared" si="27"/>
        <v>98.95433464479224</v>
      </c>
      <c r="K449" s="94" t="str">
        <f t="shared" si="26"/>
        <v>C</v>
      </c>
    </row>
    <row r="450" spans="1:11" ht="41.25" x14ac:dyDescent="0.25">
      <c r="A450" s="94" t="s">
        <v>6522</v>
      </c>
      <c r="B450" s="95" t="s">
        <v>3355</v>
      </c>
      <c r="C450" s="94" t="s">
        <v>8107</v>
      </c>
      <c r="D450" s="94" t="s">
        <v>3887</v>
      </c>
      <c r="E450" s="94" t="s">
        <v>61</v>
      </c>
      <c r="F450" s="96">
        <v>1</v>
      </c>
      <c r="G450" s="96">
        <v>2699.99</v>
      </c>
      <c r="H450" s="96">
        <f t="shared" si="24"/>
        <v>2699.99</v>
      </c>
      <c r="I450" s="97">
        <f t="shared" si="25"/>
        <v>8.0208586040517327E-3</v>
      </c>
      <c r="J450" s="97">
        <f t="shared" si="27"/>
        <v>98.962355503396296</v>
      </c>
      <c r="K450" s="94" t="str">
        <f t="shared" si="26"/>
        <v>C</v>
      </c>
    </row>
    <row r="451" spans="1:11" x14ac:dyDescent="0.25">
      <c r="A451" s="94" t="s">
        <v>6215</v>
      </c>
      <c r="B451" s="95" t="s">
        <v>6216</v>
      </c>
      <c r="C451" s="94" t="s">
        <v>17</v>
      </c>
      <c r="D451" s="94" t="s">
        <v>3887</v>
      </c>
      <c r="E451" s="94" t="s">
        <v>61</v>
      </c>
      <c r="F451" s="96">
        <v>217</v>
      </c>
      <c r="G451" s="96">
        <v>12.39</v>
      </c>
      <c r="H451" s="96">
        <f t="shared" si="24"/>
        <v>2688.63</v>
      </c>
      <c r="I451" s="97">
        <f t="shared" si="25"/>
        <v>7.987111459157854E-3</v>
      </c>
      <c r="J451" s="97">
        <f t="shared" si="27"/>
        <v>98.970342614855454</v>
      </c>
      <c r="K451" s="94" t="str">
        <f t="shared" si="26"/>
        <v>C</v>
      </c>
    </row>
    <row r="452" spans="1:11" ht="16.5" x14ac:dyDescent="0.25">
      <c r="A452" s="94" t="s">
        <v>3850</v>
      </c>
      <c r="B452" s="95" t="s">
        <v>8123</v>
      </c>
      <c r="C452" s="94" t="s">
        <v>8121</v>
      </c>
      <c r="D452" s="94" t="s">
        <v>3865</v>
      </c>
      <c r="E452" s="94" t="s">
        <v>3829</v>
      </c>
      <c r="F452" s="96">
        <v>6.1180000000000003</v>
      </c>
      <c r="G452" s="96">
        <v>434.36</v>
      </c>
      <c r="H452" s="96">
        <f t="shared" ref="H452:H515" si="28">ROUND(F452*G452,2)</f>
        <v>2657.41</v>
      </c>
      <c r="I452" s="97">
        <f t="shared" ref="I452:I515" si="29">H452 / VALOR_TOTAL * 100</f>
        <v>7.8943662246871715E-3</v>
      </c>
      <c r="J452" s="97">
        <f t="shared" si="27"/>
        <v>98.978236981080144</v>
      </c>
      <c r="K452" s="94" t="str">
        <f t="shared" ref="K452:K515" si="30">IF(J452&lt;=80,"A",IF(J452&lt;=95,"B","C"))</f>
        <v>C</v>
      </c>
    </row>
    <row r="453" spans="1:11" x14ac:dyDescent="0.25">
      <c r="A453" s="94" t="s">
        <v>7300</v>
      </c>
      <c r="B453" s="95" t="s">
        <v>7301</v>
      </c>
      <c r="C453" s="94" t="s">
        <v>17</v>
      </c>
      <c r="D453" s="94" t="s">
        <v>3887</v>
      </c>
      <c r="E453" s="94" t="s">
        <v>61</v>
      </c>
      <c r="F453" s="96">
        <v>71</v>
      </c>
      <c r="G453" s="96">
        <v>37.33</v>
      </c>
      <c r="H453" s="96">
        <f t="shared" si="28"/>
        <v>2650.43</v>
      </c>
      <c r="I453" s="97">
        <f t="shared" si="29"/>
        <v>7.8736307430534325E-3</v>
      </c>
      <c r="J453" s="97">
        <f t="shared" ref="J453:J516" si="31">I453+J452</f>
        <v>98.986110611823193</v>
      </c>
      <c r="K453" s="94" t="str">
        <f t="shared" si="30"/>
        <v>C</v>
      </c>
    </row>
    <row r="454" spans="1:11" x14ac:dyDescent="0.25">
      <c r="A454" s="94" t="s">
        <v>6198</v>
      </c>
      <c r="B454" s="95" t="s">
        <v>6199</v>
      </c>
      <c r="C454" s="94" t="s">
        <v>17</v>
      </c>
      <c r="D454" s="94" t="s">
        <v>3887</v>
      </c>
      <c r="E454" s="94" t="s">
        <v>740</v>
      </c>
      <c r="F454" s="96">
        <v>297.75871999999998</v>
      </c>
      <c r="G454" s="96">
        <v>8.8800000000000008</v>
      </c>
      <c r="H454" s="96">
        <f t="shared" si="28"/>
        <v>2644.1</v>
      </c>
      <c r="I454" s="97">
        <f t="shared" si="29"/>
        <v>7.8548262160130916E-3</v>
      </c>
      <c r="J454" s="97">
        <f t="shared" si="31"/>
        <v>98.993965438039211</v>
      </c>
      <c r="K454" s="94" t="str">
        <f t="shared" si="30"/>
        <v>C</v>
      </c>
    </row>
    <row r="455" spans="1:11" x14ac:dyDescent="0.25">
      <c r="A455" s="94" t="s">
        <v>4293</v>
      </c>
      <c r="B455" s="95" t="s">
        <v>4294</v>
      </c>
      <c r="C455" s="94" t="s">
        <v>17</v>
      </c>
      <c r="D455" s="94" t="s">
        <v>3887</v>
      </c>
      <c r="E455" s="94" t="s">
        <v>178</v>
      </c>
      <c r="F455" s="96">
        <v>56.506999999999998</v>
      </c>
      <c r="G455" s="96">
        <v>46.68</v>
      </c>
      <c r="H455" s="96">
        <f t="shared" si="28"/>
        <v>2637.75</v>
      </c>
      <c r="I455" s="97">
        <f t="shared" si="29"/>
        <v>7.8359622749852639E-3</v>
      </c>
      <c r="J455" s="97">
        <f t="shared" si="31"/>
        <v>99.001801400314193</v>
      </c>
      <c r="K455" s="94" t="str">
        <f t="shared" si="30"/>
        <v>C</v>
      </c>
    </row>
    <row r="456" spans="1:11" ht="16.5" x14ac:dyDescent="0.25">
      <c r="A456" s="94" t="s">
        <v>4952</v>
      </c>
      <c r="B456" s="95" t="s">
        <v>4953</v>
      </c>
      <c r="C456" s="94" t="s">
        <v>17</v>
      </c>
      <c r="D456" s="94" t="s">
        <v>3887</v>
      </c>
      <c r="E456" s="94" t="s">
        <v>61</v>
      </c>
      <c r="F456" s="96">
        <v>13047.886</v>
      </c>
      <c r="G456" s="96">
        <v>0.2</v>
      </c>
      <c r="H456" s="96">
        <f t="shared" si="28"/>
        <v>2609.58</v>
      </c>
      <c r="I456" s="97">
        <f t="shared" si="29"/>
        <v>7.7522776736066888E-3</v>
      </c>
      <c r="J456" s="97">
        <f t="shared" si="31"/>
        <v>99.009553677987796</v>
      </c>
      <c r="K456" s="94" t="str">
        <f t="shared" si="30"/>
        <v>C</v>
      </c>
    </row>
    <row r="457" spans="1:11" x14ac:dyDescent="0.25">
      <c r="A457" s="94" t="s">
        <v>4319</v>
      </c>
      <c r="B457" s="95" t="s">
        <v>4320</v>
      </c>
      <c r="C457" s="94" t="s">
        <v>17</v>
      </c>
      <c r="D457" s="94" t="s">
        <v>3887</v>
      </c>
      <c r="E457" s="94" t="s">
        <v>61</v>
      </c>
      <c r="F457" s="96">
        <v>627.14486576000002</v>
      </c>
      <c r="G457" s="96">
        <v>4.1399999999999997</v>
      </c>
      <c r="H457" s="96">
        <f t="shared" si="28"/>
        <v>2596.38</v>
      </c>
      <c r="I457" s="97">
        <f t="shared" si="29"/>
        <v>7.7130644418638003E-3</v>
      </c>
      <c r="J457" s="97">
        <f t="shared" si="31"/>
        <v>99.017266742429655</v>
      </c>
      <c r="K457" s="94" t="str">
        <f t="shared" si="30"/>
        <v>C</v>
      </c>
    </row>
    <row r="458" spans="1:11" x14ac:dyDescent="0.25">
      <c r="A458" s="94" t="s">
        <v>5980</v>
      </c>
      <c r="B458" s="95" t="s">
        <v>5981</v>
      </c>
      <c r="C458" s="94" t="s">
        <v>17</v>
      </c>
      <c r="D458" s="94" t="s">
        <v>3887</v>
      </c>
      <c r="E458" s="94" t="s">
        <v>61</v>
      </c>
      <c r="F458" s="96">
        <v>38</v>
      </c>
      <c r="G458" s="96">
        <v>68.099999999999994</v>
      </c>
      <c r="H458" s="96">
        <f t="shared" si="28"/>
        <v>2587.8000000000002</v>
      </c>
      <c r="I458" s="97">
        <f t="shared" si="29"/>
        <v>7.6875758412309229E-3</v>
      </c>
      <c r="J458" s="97">
        <f t="shared" si="31"/>
        <v>99.024954318270886</v>
      </c>
      <c r="K458" s="94" t="str">
        <f t="shared" si="30"/>
        <v>C</v>
      </c>
    </row>
    <row r="459" spans="1:11" x14ac:dyDescent="0.25">
      <c r="A459" s="94" t="s">
        <v>6697</v>
      </c>
      <c r="B459" s="95" t="s">
        <v>6698</v>
      </c>
      <c r="C459" s="94" t="s">
        <v>17</v>
      </c>
      <c r="D459" s="94" t="s">
        <v>3887</v>
      </c>
      <c r="E459" s="94" t="s">
        <v>740</v>
      </c>
      <c r="F459" s="96">
        <v>222.70659599999999</v>
      </c>
      <c r="G459" s="96">
        <v>11.6</v>
      </c>
      <c r="H459" s="96">
        <f t="shared" si="28"/>
        <v>2583.4</v>
      </c>
      <c r="I459" s="97">
        <f t="shared" si="29"/>
        <v>7.6745047639832928E-3</v>
      </c>
      <c r="J459" s="97">
        <f t="shared" si="31"/>
        <v>99.032628823034869</v>
      </c>
      <c r="K459" s="94" t="str">
        <f t="shared" si="30"/>
        <v>C</v>
      </c>
    </row>
    <row r="460" spans="1:11" x14ac:dyDescent="0.25">
      <c r="A460" s="94" t="s">
        <v>6014</v>
      </c>
      <c r="B460" s="95" t="s">
        <v>6015</v>
      </c>
      <c r="C460" s="94" t="s">
        <v>17</v>
      </c>
      <c r="D460" s="94" t="s">
        <v>3887</v>
      </c>
      <c r="E460" s="94" t="s">
        <v>61</v>
      </c>
      <c r="F460" s="96">
        <v>70</v>
      </c>
      <c r="G460" s="96">
        <v>36.9</v>
      </c>
      <c r="H460" s="96">
        <f t="shared" si="28"/>
        <v>2583</v>
      </c>
      <c r="I460" s="97">
        <f t="shared" si="29"/>
        <v>7.6733164842335078E-3</v>
      </c>
      <c r="J460" s="97">
        <f t="shared" si="31"/>
        <v>99.040302139519099</v>
      </c>
      <c r="K460" s="94" t="str">
        <f t="shared" si="30"/>
        <v>C</v>
      </c>
    </row>
    <row r="461" spans="1:11" ht="16.5" x14ac:dyDescent="0.25">
      <c r="A461" s="94" t="s">
        <v>4608</v>
      </c>
      <c r="B461" s="95" t="s">
        <v>4609</v>
      </c>
      <c r="C461" s="94" t="s">
        <v>17</v>
      </c>
      <c r="D461" s="94" t="s">
        <v>3887</v>
      </c>
      <c r="E461" s="94" t="s">
        <v>4149</v>
      </c>
      <c r="F461" s="96">
        <v>76.220939999999999</v>
      </c>
      <c r="G461" s="96">
        <v>33.79</v>
      </c>
      <c r="H461" s="96">
        <f t="shared" si="28"/>
        <v>2575.5100000000002</v>
      </c>
      <c r="I461" s="97">
        <f t="shared" si="29"/>
        <v>7.6510659459187941E-3</v>
      </c>
      <c r="J461" s="97">
        <f t="shared" si="31"/>
        <v>99.047953205465021</v>
      </c>
      <c r="K461" s="94" t="str">
        <f t="shared" si="30"/>
        <v>C</v>
      </c>
    </row>
    <row r="462" spans="1:11" ht="16.5" x14ac:dyDescent="0.25">
      <c r="A462" s="94" t="s">
        <v>6867</v>
      </c>
      <c r="B462" s="95" t="s">
        <v>6868</v>
      </c>
      <c r="C462" s="94" t="s">
        <v>17</v>
      </c>
      <c r="D462" s="94" t="s">
        <v>3825</v>
      </c>
      <c r="E462" s="94" t="s">
        <v>61</v>
      </c>
      <c r="F462" s="103">
        <v>0.11091165392145168</v>
      </c>
      <c r="G462" s="96">
        <v>22840.67</v>
      </c>
      <c r="H462" s="96">
        <f t="shared" si="28"/>
        <v>2533.3000000000002</v>
      </c>
      <c r="I462" s="97">
        <f t="shared" si="29"/>
        <v>7.5256727253227825E-3</v>
      </c>
      <c r="J462" s="97">
        <f t="shared" si="31"/>
        <v>99.055478878190343</v>
      </c>
      <c r="K462" s="94" t="str">
        <f t="shared" si="30"/>
        <v>C</v>
      </c>
    </row>
    <row r="463" spans="1:11" x14ac:dyDescent="0.25">
      <c r="A463" s="94" t="s">
        <v>5781</v>
      </c>
      <c r="B463" s="95" t="s">
        <v>2205</v>
      </c>
      <c r="C463" s="94" t="s">
        <v>188</v>
      </c>
      <c r="D463" s="94" t="s">
        <v>3887</v>
      </c>
      <c r="E463" s="94" t="s">
        <v>465</v>
      </c>
      <c r="F463" s="96">
        <v>157</v>
      </c>
      <c r="G463" s="96">
        <v>15.62</v>
      </c>
      <c r="H463" s="96">
        <f t="shared" si="28"/>
        <v>2452.34</v>
      </c>
      <c r="I463" s="97">
        <f t="shared" si="29"/>
        <v>7.2851649039663968E-3</v>
      </c>
      <c r="J463" s="97">
        <f t="shared" si="31"/>
        <v>99.062764043094305</v>
      </c>
      <c r="K463" s="94" t="str">
        <f t="shared" si="30"/>
        <v>C</v>
      </c>
    </row>
    <row r="464" spans="1:11" ht="16.5" x14ac:dyDescent="0.25">
      <c r="A464" s="94" t="s">
        <v>5411</v>
      </c>
      <c r="B464" s="95" t="s">
        <v>5412</v>
      </c>
      <c r="C464" s="94" t="s">
        <v>17</v>
      </c>
      <c r="D464" s="94" t="s">
        <v>3887</v>
      </c>
      <c r="E464" s="94" t="s">
        <v>178</v>
      </c>
      <c r="F464" s="96">
        <v>7776.5896560000001</v>
      </c>
      <c r="G464" s="96">
        <v>0.31</v>
      </c>
      <c r="H464" s="96">
        <f t="shared" si="28"/>
        <v>2410.7399999999998</v>
      </c>
      <c r="I464" s="97">
        <f t="shared" si="29"/>
        <v>7.1615838099888061E-3</v>
      </c>
      <c r="J464" s="97">
        <f t="shared" si="31"/>
        <v>99.069925626904293</v>
      </c>
      <c r="K464" s="94" t="str">
        <f t="shared" si="30"/>
        <v>C</v>
      </c>
    </row>
    <row r="465" spans="1:11" ht="16.5" x14ac:dyDescent="0.25">
      <c r="A465" s="94" t="s">
        <v>4820</v>
      </c>
      <c r="B465" s="95" t="s">
        <v>4821</v>
      </c>
      <c r="C465" s="94" t="s">
        <v>17</v>
      </c>
      <c r="D465" s="94" t="s">
        <v>3887</v>
      </c>
      <c r="E465" s="94" t="s">
        <v>61</v>
      </c>
      <c r="F465" s="96">
        <v>738.072</v>
      </c>
      <c r="G465" s="96">
        <v>3.26</v>
      </c>
      <c r="H465" s="96">
        <f t="shared" si="28"/>
        <v>2406.11</v>
      </c>
      <c r="I465" s="97">
        <f t="shared" si="29"/>
        <v>7.1478294718850515E-3</v>
      </c>
      <c r="J465" s="97">
        <f t="shared" si="31"/>
        <v>99.077073456376183</v>
      </c>
      <c r="K465" s="94" t="str">
        <f t="shared" si="30"/>
        <v>C</v>
      </c>
    </row>
    <row r="466" spans="1:11" x14ac:dyDescent="0.25">
      <c r="A466" s="94" t="s">
        <v>5804</v>
      </c>
      <c r="B466" s="95" t="s">
        <v>2201</v>
      </c>
      <c r="C466" s="94" t="s">
        <v>188</v>
      </c>
      <c r="D466" s="94" t="s">
        <v>3887</v>
      </c>
      <c r="E466" s="94" t="s">
        <v>286</v>
      </c>
      <c r="F466" s="96">
        <v>310</v>
      </c>
      <c r="G466" s="96">
        <v>7.75</v>
      </c>
      <c r="H466" s="96">
        <f t="shared" si="28"/>
        <v>2402.5</v>
      </c>
      <c r="I466" s="97">
        <f t="shared" si="29"/>
        <v>7.1371052471432446E-3</v>
      </c>
      <c r="J466" s="97">
        <f t="shared" si="31"/>
        <v>99.084210561623323</v>
      </c>
      <c r="K466" s="94" t="str">
        <f t="shared" si="30"/>
        <v>C</v>
      </c>
    </row>
    <row r="467" spans="1:11" ht="16.5" x14ac:dyDescent="0.25">
      <c r="A467" s="94" t="s">
        <v>4352</v>
      </c>
      <c r="B467" s="95" t="s">
        <v>4353</v>
      </c>
      <c r="C467" s="94" t="s">
        <v>17</v>
      </c>
      <c r="D467" s="94" t="s">
        <v>3887</v>
      </c>
      <c r="E467" s="94" t="s">
        <v>61</v>
      </c>
      <c r="F467" s="96">
        <v>6</v>
      </c>
      <c r="G467" s="96">
        <v>399.31</v>
      </c>
      <c r="H467" s="96">
        <f t="shared" si="28"/>
        <v>2395.86</v>
      </c>
      <c r="I467" s="97">
        <f t="shared" si="29"/>
        <v>7.1173798032968232E-3</v>
      </c>
      <c r="J467" s="97">
        <f t="shared" si="31"/>
        <v>99.091327941426613</v>
      </c>
      <c r="K467" s="94" t="str">
        <f t="shared" si="30"/>
        <v>C</v>
      </c>
    </row>
    <row r="468" spans="1:11" x14ac:dyDescent="0.25">
      <c r="A468" s="94" t="s">
        <v>4305</v>
      </c>
      <c r="B468" s="95" t="s">
        <v>4306</v>
      </c>
      <c r="C468" s="94" t="s">
        <v>17</v>
      </c>
      <c r="D468" s="94" t="s">
        <v>3887</v>
      </c>
      <c r="E468" s="94" t="s">
        <v>61</v>
      </c>
      <c r="F468" s="96">
        <v>1059</v>
      </c>
      <c r="G468" s="96">
        <v>2.2599999999999998</v>
      </c>
      <c r="H468" s="96">
        <f t="shared" si="28"/>
        <v>2393.34</v>
      </c>
      <c r="I468" s="97">
        <f t="shared" si="29"/>
        <v>7.1098936408731809E-3</v>
      </c>
      <c r="J468" s="97">
        <f t="shared" si="31"/>
        <v>99.098437835067486</v>
      </c>
      <c r="K468" s="94" t="str">
        <f t="shared" si="30"/>
        <v>C</v>
      </c>
    </row>
    <row r="469" spans="1:11" x14ac:dyDescent="0.25">
      <c r="A469" s="94" t="s">
        <v>4221</v>
      </c>
      <c r="B469" s="95" t="s">
        <v>4222</v>
      </c>
      <c r="C469" s="94" t="s">
        <v>17</v>
      </c>
      <c r="D469" s="94" t="s">
        <v>3887</v>
      </c>
      <c r="E469" s="94" t="s">
        <v>61</v>
      </c>
      <c r="F469" s="96">
        <v>599.12760000000003</v>
      </c>
      <c r="G469" s="96">
        <v>3.99</v>
      </c>
      <c r="H469" s="96">
        <f t="shared" si="28"/>
        <v>2390.52</v>
      </c>
      <c r="I469" s="97">
        <f t="shared" si="29"/>
        <v>7.1015162686371997E-3</v>
      </c>
      <c r="J469" s="97">
        <f t="shared" si="31"/>
        <v>99.10553935133612</v>
      </c>
      <c r="K469" s="94" t="str">
        <f t="shared" si="30"/>
        <v>C</v>
      </c>
    </row>
    <row r="470" spans="1:11" ht="16.5" x14ac:dyDescent="0.25">
      <c r="A470" s="94" t="s">
        <v>6096</v>
      </c>
      <c r="B470" s="95" t="s">
        <v>6097</v>
      </c>
      <c r="C470" s="94" t="s">
        <v>17</v>
      </c>
      <c r="D470" s="94" t="s">
        <v>3887</v>
      </c>
      <c r="E470" s="94" t="s">
        <v>61</v>
      </c>
      <c r="F470" s="96">
        <v>24</v>
      </c>
      <c r="G470" s="96">
        <v>99.08</v>
      </c>
      <c r="H470" s="96">
        <f t="shared" si="28"/>
        <v>2377.92</v>
      </c>
      <c r="I470" s="97">
        <f t="shared" si="29"/>
        <v>7.064085456518987E-3</v>
      </c>
      <c r="J470" s="97">
        <f t="shared" si="31"/>
        <v>99.112603436792639</v>
      </c>
      <c r="K470" s="94" t="str">
        <f t="shared" si="30"/>
        <v>C</v>
      </c>
    </row>
    <row r="471" spans="1:11" ht="16.5" x14ac:dyDescent="0.25">
      <c r="A471" s="94" t="s">
        <v>4892</v>
      </c>
      <c r="B471" s="95" t="s">
        <v>4893</v>
      </c>
      <c r="C471" s="94" t="s">
        <v>17</v>
      </c>
      <c r="D471" s="94" t="s">
        <v>3887</v>
      </c>
      <c r="E471" s="94" t="s">
        <v>178</v>
      </c>
      <c r="F471" s="96">
        <v>35.799999999999997</v>
      </c>
      <c r="G471" s="96">
        <v>66.05</v>
      </c>
      <c r="H471" s="96">
        <f t="shared" si="28"/>
        <v>2364.59</v>
      </c>
      <c r="I471" s="97">
        <f t="shared" si="29"/>
        <v>7.0244860338574185E-3</v>
      </c>
      <c r="J471" s="97">
        <f t="shared" si="31"/>
        <v>99.119627922826496</v>
      </c>
      <c r="K471" s="94" t="str">
        <f t="shared" si="30"/>
        <v>C</v>
      </c>
    </row>
    <row r="472" spans="1:11" x14ac:dyDescent="0.25">
      <c r="A472" s="94" t="s">
        <v>5099</v>
      </c>
      <c r="B472" s="95" t="s">
        <v>5100</v>
      </c>
      <c r="C472" s="94" t="s">
        <v>17</v>
      </c>
      <c r="D472" s="94" t="s">
        <v>3887</v>
      </c>
      <c r="E472" s="94" t="s">
        <v>61</v>
      </c>
      <c r="F472" s="96">
        <v>753.37480000000005</v>
      </c>
      <c r="G472" s="96">
        <v>3.1</v>
      </c>
      <c r="H472" s="96">
        <f t="shared" si="28"/>
        <v>2335.46</v>
      </c>
      <c r="I472" s="97">
        <f t="shared" si="29"/>
        <v>6.9379495610793606E-3</v>
      </c>
      <c r="J472" s="97">
        <f t="shared" si="31"/>
        <v>99.126565872387573</v>
      </c>
      <c r="K472" s="94" t="str">
        <f t="shared" si="30"/>
        <v>C</v>
      </c>
    </row>
    <row r="473" spans="1:11" x14ac:dyDescent="0.25">
      <c r="A473" s="94" t="s">
        <v>5319</v>
      </c>
      <c r="B473" s="95" t="s">
        <v>5320</v>
      </c>
      <c r="C473" s="94" t="s">
        <v>17</v>
      </c>
      <c r="D473" s="94" t="s">
        <v>3887</v>
      </c>
      <c r="E473" s="94" t="s">
        <v>61</v>
      </c>
      <c r="F473" s="96">
        <v>213</v>
      </c>
      <c r="G473" s="96">
        <v>10.75</v>
      </c>
      <c r="H473" s="96">
        <f t="shared" si="28"/>
        <v>2289.75</v>
      </c>
      <c r="I473" s="97">
        <f t="shared" si="29"/>
        <v>6.8021588926727352E-3</v>
      </c>
      <c r="J473" s="97">
        <f t="shared" si="31"/>
        <v>99.133368031280241</v>
      </c>
      <c r="K473" s="94" t="str">
        <f t="shared" si="30"/>
        <v>C</v>
      </c>
    </row>
    <row r="474" spans="1:11" x14ac:dyDescent="0.25">
      <c r="A474" s="94" t="s">
        <v>5532</v>
      </c>
      <c r="B474" s="95" t="s">
        <v>5533</v>
      </c>
      <c r="C474" s="94" t="s">
        <v>17</v>
      </c>
      <c r="D474" s="94" t="s">
        <v>3887</v>
      </c>
      <c r="E474" s="94" t="s">
        <v>61</v>
      </c>
      <c r="F474" s="96">
        <v>162</v>
      </c>
      <c r="G474" s="96">
        <v>14.01</v>
      </c>
      <c r="H474" s="96">
        <f t="shared" si="28"/>
        <v>2269.62</v>
      </c>
      <c r="I474" s="97">
        <f t="shared" si="29"/>
        <v>6.7423587142648282E-3</v>
      </c>
      <c r="J474" s="97">
        <f t="shared" si="31"/>
        <v>99.140110389994504</v>
      </c>
      <c r="K474" s="94" t="str">
        <f t="shared" si="30"/>
        <v>C</v>
      </c>
    </row>
    <row r="475" spans="1:11" x14ac:dyDescent="0.25">
      <c r="A475" s="94" t="s">
        <v>6070</v>
      </c>
      <c r="B475" s="95" t="s">
        <v>6071</v>
      </c>
      <c r="C475" s="94" t="s">
        <v>17</v>
      </c>
      <c r="D475" s="94" t="s">
        <v>3887</v>
      </c>
      <c r="E475" s="94" t="s">
        <v>61</v>
      </c>
      <c r="F475" s="96">
        <v>24</v>
      </c>
      <c r="G475" s="96">
        <v>93.76</v>
      </c>
      <c r="H475" s="96">
        <f t="shared" si="28"/>
        <v>2250.2399999999998</v>
      </c>
      <c r="I475" s="97">
        <f t="shared" si="29"/>
        <v>6.6847865603877682E-3</v>
      </c>
      <c r="J475" s="97">
        <f t="shared" si="31"/>
        <v>99.146795176554889</v>
      </c>
      <c r="K475" s="94" t="str">
        <f t="shared" si="30"/>
        <v>C</v>
      </c>
    </row>
    <row r="476" spans="1:11" ht="16.5" x14ac:dyDescent="0.25">
      <c r="A476" s="94" t="s">
        <v>6151</v>
      </c>
      <c r="B476" s="95" t="s">
        <v>6152</v>
      </c>
      <c r="C476" s="94" t="s">
        <v>8107</v>
      </c>
      <c r="D476" s="94" t="s">
        <v>3887</v>
      </c>
      <c r="E476" s="94" t="s">
        <v>61</v>
      </c>
      <c r="F476" s="96">
        <v>1</v>
      </c>
      <c r="G476" s="96">
        <v>2217.3000000000002</v>
      </c>
      <c r="H476" s="96">
        <f t="shared" si="28"/>
        <v>2217.3000000000002</v>
      </c>
      <c r="I476" s="97">
        <f t="shared" si="29"/>
        <v>6.5869317229930151E-3</v>
      </c>
      <c r="J476" s="97">
        <f t="shared" si="31"/>
        <v>99.153382108277881</v>
      </c>
      <c r="K476" s="94" t="str">
        <f t="shared" si="30"/>
        <v>C</v>
      </c>
    </row>
    <row r="477" spans="1:11" x14ac:dyDescent="0.25">
      <c r="A477" s="94" t="s">
        <v>6001</v>
      </c>
      <c r="B477" s="95" t="s">
        <v>6002</v>
      </c>
      <c r="C477" s="94" t="s">
        <v>17</v>
      </c>
      <c r="D477" s="94" t="s">
        <v>3887</v>
      </c>
      <c r="E477" s="94" t="s">
        <v>61</v>
      </c>
      <c r="F477" s="96">
        <v>12</v>
      </c>
      <c r="G477" s="96">
        <v>182.04</v>
      </c>
      <c r="H477" s="96">
        <f t="shared" si="28"/>
        <v>2184.48</v>
      </c>
      <c r="I477" s="97">
        <f t="shared" si="29"/>
        <v>6.4894333695231943E-3</v>
      </c>
      <c r="J477" s="97">
        <f t="shared" si="31"/>
        <v>99.159871541647405</v>
      </c>
      <c r="K477" s="94" t="str">
        <f t="shared" si="30"/>
        <v>C</v>
      </c>
    </row>
    <row r="478" spans="1:11" ht="16.5" x14ac:dyDescent="0.25">
      <c r="A478" s="94" t="s">
        <v>4201</v>
      </c>
      <c r="B478" s="95" t="s">
        <v>4202</v>
      </c>
      <c r="C478" s="94" t="s">
        <v>17</v>
      </c>
      <c r="D478" s="94" t="s">
        <v>3887</v>
      </c>
      <c r="E478" s="94" t="s">
        <v>740</v>
      </c>
      <c r="F478" s="96">
        <v>86.442374999999998</v>
      </c>
      <c r="G478" s="96">
        <v>25</v>
      </c>
      <c r="H478" s="96">
        <f t="shared" si="28"/>
        <v>2161.06</v>
      </c>
      <c r="I478" s="97">
        <f t="shared" si="29"/>
        <v>6.4198595901733121E-3</v>
      </c>
      <c r="J478" s="97">
        <f t="shared" si="31"/>
        <v>99.166291401237572</v>
      </c>
      <c r="K478" s="94" t="str">
        <f t="shared" si="30"/>
        <v>C</v>
      </c>
    </row>
    <row r="479" spans="1:11" ht="16.5" x14ac:dyDescent="0.25">
      <c r="A479" s="94" t="s">
        <v>5661</v>
      </c>
      <c r="B479" s="95" t="s">
        <v>5662</v>
      </c>
      <c r="C479" s="94" t="s">
        <v>17</v>
      </c>
      <c r="D479" s="94" t="s">
        <v>3887</v>
      </c>
      <c r="E479" s="94" t="s">
        <v>61</v>
      </c>
      <c r="F479" s="96">
        <v>3</v>
      </c>
      <c r="G479" s="96">
        <v>718.7</v>
      </c>
      <c r="H479" s="96">
        <f t="shared" si="28"/>
        <v>2156.1</v>
      </c>
      <c r="I479" s="97">
        <f t="shared" si="29"/>
        <v>6.4051249212759833E-3</v>
      </c>
      <c r="J479" s="97">
        <f t="shared" si="31"/>
        <v>99.172696526158845</v>
      </c>
      <c r="K479" s="94" t="str">
        <f t="shared" si="30"/>
        <v>C</v>
      </c>
    </row>
    <row r="480" spans="1:11" x14ac:dyDescent="0.25">
      <c r="A480" s="94" t="s">
        <v>5448</v>
      </c>
      <c r="B480" s="95" t="s">
        <v>5449</v>
      </c>
      <c r="C480" s="94" t="s">
        <v>188</v>
      </c>
      <c r="D480" s="94" t="s">
        <v>3887</v>
      </c>
      <c r="E480" s="94" t="s">
        <v>2039</v>
      </c>
      <c r="F480" s="96">
        <v>87</v>
      </c>
      <c r="G480" s="96">
        <v>24.39</v>
      </c>
      <c r="H480" s="96">
        <f t="shared" si="28"/>
        <v>2121.9299999999998</v>
      </c>
      <c r="I480" s="97">
        <f t="shared" si="29"/>
        <v>6.3036161236506415E-3</v>
      </c>
      <c r="J480" s="97">
        <f t="shared" si="31"/>
        <v>99.17900014228249</v>
      </c>
      <c r="K480" s="94" t="str">
        <f t="shared" si="30"/>
        <v>C</v>
      </c>
    </row>
    <row r="481" spans="1:11" ht="16.5" x14ac:dyDescent="0.25">
      <c r="A481" s="94" t="s">
        <v>4767</v>
      </c>
      <c r="B481" s="95" t="s">
        <v>4768</v>
      </c>
      <c r="C481" s="94" t="s">
        <v>17</v>
      </c>
      <c r="D481" s="94" t="s">
        <v>3887</v>
      </c>
      <c r="E481" s="94" t="s">
        <v>72</v>
      </c>
      <c r="F481" s="96">
        <v>125.34556198</v>
      </c>
      <c r="G481" s="96">
        <v>16.920000000000002</v>
      </c>
      <c r="H481" s="96">
        <f t="shared" si="28"/>
        <v>2120.85</v>
      </c>
      <c r="I481" s="97">
        <f t="shared" si="29"/>
        <v>6.300407768326223E-3</v>
      </c>
      <c r="J481" s="97">
        <f t="shared" si="31"/>
        <v>99.185300550050812</v>
      </c>
      <c r="K481" s="94" t="str">
        <f t="shared" si="30"/>
        <v>C</v>
      </c>
    </row>
    <row r="482" spans="1:11" x14ac:dyDescent="0.25">
      <c r="A482" s="94" t="s">
        <v>4405</v>
      </c>
      <c r="B482" s="95" t="s">
        <v>4406</v>
      </c>
      <c r="C482" s="94" t="s">
        <v>17</v>
      </c>
      <c r="D482" s="94" t="s">
        <v>3887</v>
      </c>
      <c r="E482" s="94" t="s">
        <v>61</v>
      </c>
      <c r="F482" s="96">
        <v>33.223764389999999</v>
      </c>
      <c r="G482" s="96">
        <v>63.09</v>
      </c>
      <c r="H482" s="96">
        <f t="shared" si="28"/>
        <v>2096.09</v>
      </c>
      <c r="I482" s="97">
        <f t="shared" si="29"/>
        <v>6.2268532518145623E-3</v>
      </c>
      <c r="J482" s="97">
        <f t="shared" si="31"/>
        <v>99.191527403302629</v>
      </c>
      <c r="K482" s="94" t="str">
        <f t="shared" si="30"/>
        <v>C</v>
      </c>
    </row>
    <row r="483" spans="1:11" ht="16.5" x14ac:dyDescent="0.25">
      <c r="A483" s="94" t="s">
        <v>5328</v>
      </c>
      <c r="B483" s="95" t="s">
        <v>1401</v>
      </c>
      <c r="C483" s="94" t="s">
        <v>8107</v>
      </c>
      <c r="D483" s="94" t="s">
        <v>3887</v>
      </c>
      <c r="E483" s="94" t="s">
        <v>61</v>
      </c>
      <c r="F483" s="96">
        <v>18</v>
      </c>
      <c r="G483" s="96">
        <v>115.62</v>
      </c>
      <c r="H483" s="96">
        <f t="shared" si="28"/>
        <v>2081.16</v>
      </c>
      <c r="I483" s="97">
        <f t="shared" si="29"/>
        <v>6.1825007101538538E-3</v>
      </c>
      <c r="J483" s="97">
        <f t="shared" si="31"/>
        <v>99.197709904012783</v>
      </c>
      <c r="K483" s="94" t="str">
        <f t="shared" si="30"/>
        <v>C</v>
      </c>
    </row>
    <row r="484" spans="1:11" x14ac:dyDescent="0.25">
      <c r="A484" s="94" t="s">
        <v>5639</v>
      </c>
      <c r="B484" s="95" t="s">
        <v>5640</v>
      </c>
      <c r="C484" s="94" t="s">
        <v>17</v>
      </c>
      <c r="D484" s="94" t="s">
        <v>3887</v>
      </c>
      <c r="E484" s="94" t="s">
        <v>61</v>
      </c>
      <c r="F484" s="96">
        <v>4</v>
      </c>
      <c r="G484" s="96">
        <v>515.16999999999996</v>
      </c>
      <c r="H484" s="96">
        <f t="shared" si="28"/>
        <v>2060.6799999999998</v>
      </c>
      <c r="I484" s="97">
        <f t="shared" si="29"/>
        <v>6.1216607869648866E-3</v>
      </c>
      <c r="J484" s="97">
        <f t="shared" si="31"/>
        <v>99.203831564799742</v>
      </c>
      <c r="K484" s="94" t="str">
        <f t="shared" si="30"/>
        <v>C</v>
      </c>
    </row>
    <row r="485" spans="1:11" x14ac:dyDescent="0.25">
      <c r="A485" s="94" t="s">
        <v>5547</v>
      </c>
      <c r="B485" s="95" t="s">
        <v>1714</v>
      </c>
      <c r="C485" s="94" t="s">
        <v>188</v>
      </c>
      <c r="D485" s="94" t="s">
        <v>3887</v>
      </c>
      <c r="E485" s="94" t="s">
        <v>286</v>
      </c>
      <c r="F485" s="96">
        <v>138</v>
      </c>
      <c r="G485" s="96">
        <v>14.9</v>
      </c>
      <c r="H485" s="96">
        <f t="shared" si="28"/>
        <v>2056.1999999999998</v>
      </c>
      <c r="I485" s="97">
        <f t="shared" si="29"/>
        <v>6.1083520537673006E-3</v>
      </c>
      <c r="J485" s="97">
        <f t="shared" si="31"/>
        <v>99.209939916853514</v>
      </c>
      <c r="K485" s="94" t="str">
        <f t="shared" si="30"/>
        <v>C</v>
      </c>
    </row>
    <row r="486" spans="1:11" ht="16.5" x14ac:dyDescent="0.25">
      <c r="A486" s="94" t="s">
        <v>5156</v>
      </c>
      <c r="B486" s="95" t="s">
        <v>5157</v>
      </c>
      <c r="C486" s="94" t="s">
        <v>17</v>
      </c>
      <c r="D486" s="94" t="s">
        <v>3887</v>
      </c>
      <c r="E486" s="94" t="s">
        <v>61</v>
      </c>
      <c r="F486" s="96">
        <v>13</v>
      </c>
      <c r="G486" s="96">
        <v>155.91999999999999</v>
      </c>
      <c r="H486" s="96">
        <f t="shared" si="28"/>
        <v>2026.96</v>
      </c>
      <c r="I486" s="97">
        <f t="shared" si="29"/>
        <v>6.0214888040580538E-3</v>
      </c>
      <c r="J486" s="97">
        <f t="shared" si="31"/>
        <v>99.215961405657566</v>
      </c>
      <c r="K486" s="94" t="str">
        <f t="shared" si="30"/>
        <v>C</v>
      </c>
    </row>
    <row r="487" spans="1:11" x14ac:dyDescent="0.25">
      <c r="A487" s="94" t="s">
        <v>5217</v>
      </c>
      <c r="B487" s="95" t="s">
        <v>5218</v>
      </c>
      <c r="C487" s="94" t="s">
        <v>17</v>
      </c>
      <c r="D487" s="94" t="s">
        <v>3887</v>
      </c>
      <c r="E487" s="94" t="s">
        <v>740</v>
      </c>
      <c r="F487" s="96">
        <v>226.4314</v>
      </c>
      <c r="G487" s="96">
        <v>8.9499999999999993</v>
      </c>
      <c r="H487" s="96">
        <f t="shared" si="28"/>
        <v>2026.56</v>
      </c>
      <c r="I487" s="97">
        <f t="shared" si="29"/>
        <v>6.0203005243082688E-3</v>
      </c>
      <c r="J487" s="97">
        <f t="shared" si="31"/>
        <v>99.221981706181879</v>
      </c>
      <c r="K487" s="94" t="str">
        <f t="shared" si="30"/>
        <v>C</v>
      </c>
    </row>
    <row r="488" spans="1:11" x14ac:dyDescent="0.25">
      <c r="A488" s="94" t="s">
        <v>7178</v>
      </c>
      <c r="B488" s="95" t="s">
        <v>7179</v>
      </c>
      <c r="C488" s="94" t="s">
        <v>17</v>
      </c>
      <c r="D488" s="94" t="s">
        <v>3737</v>
      </c>
      <c r="E488" s="94" t="s">
        <v>25</v>
      </c>
      <c r="F488" s="96">
        <v>60.232351711260002</v>
      </c>
      <c r="G488" s="96">
        <v>33.450000000000003</v>
      </c>
      <c r="H488" s="96">
        <f t="shared" si="28"/>
        <v>2014.77</v>
      </c>
      <c r="I488" s="97">
        <f t="shared" si="29"/>
        <v>5.9852759786833696E-3</v>
      </c>
      <c r="J488" s="97">
        <f t="shared" si="31"/>
        <v>99.227966982160567</v>
      </c>
      <c r="K488" s="94" t="str">
        <f t="shared" si="30"/>
        <v>C</v>
      </c>
    </row>
    <row r="489" spans="1:11" ht="16.5" x14ac:dyDescent="0.25">
      <c r="A489" s="94" t="s">
        <v>7521</v>
      </c>
      <c r="B489" s="95" t="s">
        <v>7522</v>
      </c>
      <c r="C489" s="94" t="s">
        <v>17</v>
      </c>
      <c r="D489" s="94" t="s">
        <v>3887</v>
      </c>
      <c r="E489" s="94" t="s">
        <v>8124</v>
      </c>
      <c r="F489" s="96">
        <v>16.730056314399999</v>
      </c>
      <c r="G489" s="96">
        <v>119.79</v>
      </c>
      <c r="H489" s="96">
        <f t="shared" si="28"/>
        <v>2004.09</v>
      </c>
      <c r="I489" s="97">
        <f t="shared" si="29"/>
        <v>5.9535489093641234E-3</v>
      </c>
      <c r="J489" s="97">
        <f t="shared" si="31"/>
        <v>99.233920531069927</v>
      </c>
      <c r="K489" s="94" t="str">
        <f t="shared" si="30"/>
        <v>C</v>
      </c>
    </row>
    <row r="490" spans="1:11" ht="24.75" x14ac:dyDescent="0.25">
      <c r="A490" s="94" t="s">
        <v>6891</v>
      </c>
      <c r="B490" s="95" t="s">
        <v>6892</v>
      </c>
      <c r="C490" s="94" t="s">
        <v>17</v>
      </c>
      <c r="D490" s="94" t="s">
        <v>3887</v>
      </c>
      <c r="E490" s="94" t="s">
        <v>72</v>
      </c>
      <c r="F490" s="96">
        <v>4.9800000000000004</v>
      </c>
      <c r="G490" s="96">
        <v>401.23</v>
      </c>
      <c r="H490" s="96">
        <f t="shared" si="28"/>
        <v>1998.13</v>
      </c>
      <c r="I490" s="97">
        <f t="shared" si="29"/>
        <v>5.9358435410923347E-3</v>
      </c>
      <c r="J490" s="97">
        <f t="shared" si="31"/>
        <v>99.239856374611023</v>
      </c>
      <c r="K490" s="94" t="str">
        <f t="shared" si="30"/>
        <v>C</v>
      </c>
    </row>
    <row r="491" spans="1:11" x14ac:dyDescent="0.25">
      <c r="A491" s="94" t="s">
        <v>5178</v>
      </c>
      <c r="B491" s="95" t="s">
        <v>5179</v>
      </c>
      <c r="C491" s="94" t="s">
        <v>17</v>
      </c>
      <c r="D491" s="94" t="s">
        <v>3887</v>
      </c>
      <c r="E491" s="94" t="s">
        <v>61</v>
      </c>
      <c r="F491" s="96">
        <v>38</v>
      </c>
      <c r="G491" s="96">
        <v>52.57</v>
      </c>
      <c r="H491" s="96">
        <f t="shared" si="28"/>
        <v>1997.66</v>
      </c>
      <c r="I491" s="97">
        <f t="shared" si="29"/>
        <v>5.934447312386338E-3</v>
      </c>
      <c r="J491" s="97">
        <f t="shared" si="31"/>
        <v>99.245790821923407</v>
      </c>
      <c r="K491" s="94" t="str">
        <f t="shared" si="30"/>
        <v>C</v>
      </c>
    </row>
    <row r="492" spans="1:11" x14ac:dyDescent="0.25">
      <c r="A492" s="94" t="s">
        <v>6704</v>
      </c>
      <c r="B492" s="95" t="s">
        <v>6705</v>
      </c>
      <c r="C492" s="94" t="s">
        <v>17</v>
      </c>
      <c r="D492" s="94" t="s">
        <v>3887</v>
      </c>
      <c r="E492" s="94" t="s">
        <v>740</v>
      </c>
      <c r="F492" s="96">
        <v>1102.9824406800001</v>
      </c>
      <c r="G492" s="96">
        <v>1.81</v>
      </c>
      <c r="H492" s="96">
        <f t="shared" si="28"/>
        <v>1996.4</v>
      </c>
      <c r="I492" s="97">
        <f t="shared" si="29"/>
        <v>5.9307042311745163E-3</v>
      </c>
      <c r="J492" s="97">
        <f t="shared" si="31"/>
        <v>99.251721526154583</v>
      </c>
      <c r="K492" s="94" t="str">
        <f t="shared" si="30"/>
        <v>C</v>
      </c>
    </row>
    <row r="493" spans="1:11" x14ac:dyDescent="0.25">
      <c r="A493" s="94" t="s">
        <v>5988</v>
      </c>
      <c r="B493" s="95" t="s">
        <v>5989</v>
      </c>
      <c r="C493" s="94" t="s">
        <v>17</v>
      </c>
      <c r="D493" s="94" t="s">
        <v>3887</v>
      </c>
      <c r="E493" s="94" t="s">
        <v>61</v>
      </c>
      <c r="F493" s="96">
        <v>30</v>
      </c>
      <c r="G493" s="96">
        <v>66.06</v>
      </c>
      <c r="H493" s="96">
        <f t="shared" si="28"/>
        <v>1981.8</v>
      </c>
      <c r="I493" s="97">
        <f t="shared" si="29"/>
        <v>5.8873320203073811E-3</v>
      </c>
      <c r="J493" s="97">
        <f t="shared" si="31"/>
        <v>99.257608858174891</v>
      </c>
      <c r="K493" s="94" t="str">
        <f t="shared" si="30"/>
        <v>C</v>
      </c>
    </row>
    <row r="494" spans="1:11" ht="16.5" x14ac:dyDescent="0.25">
      <c r="A494" s="94" t="s">
        <v>3839</v>
      </c>
      <c r="B494" s="95" t="s">
        <v>8125</v>
      </c>
      <c r="C494" s="94" t="s">
        <v>8121</v>
      </c>
      <c r="D494" s="94" t="s">
        <v>3865</v>
      </c>
      <c r="E494" s="94" t="s">
        <v>3829</v>
      </c>
      <c r="F494" s="96">
        <v>6.1180000000000003</v>
      </c>
      <c r="G494" s="96">
        <v>320.66000000000003</v>
      </c>
      <c r="H494" s="96">
        <f t="shared" si="28"/>
        <v>1961.8</v>
      </c>
      <c r="I494" s="97">
        <f t="shared" si="29"/>
        <v>5.8279180328181558E-3</v>
      </c>
      <c r="J494" s="97">
        <f t="shared" si="31"/>
        <v>99.263436776207712</v>
      </c>
      <c r="K494" s="94" t="str">
        <f t="shared" si="30"/>
        <v>C</v>
      </c>
    </row>
    <row r="495" spans="1:11" ht="16.5" x14ac:dyDescent="0.25">
      <c r="A495" s="94" t="s">
        <v>5399</v>
      </c>
      <c r="B495" s="95" t="s">
        <v>5400</v>
      </c>
      <c r="C495" s="94" t="s">
        <v>17</v>
      </c>
      <c r="D495" s="94" t="s">
        <v>3887</v>
      </c>
      <c r="E495" s="94" t="s">
        <v>178</v>
      </c>
      <c r="F495" s="96">
        <v>643.11239999999998</v>
      </c>
      <c r="G495" s="96">
        <v>3.05</v>
      </c>
      <c r="H495" s="96">
        <f t="shared" si="28"/>
        <v>1961.49</v>
      </c>
      <c r="I495" s="97">
        <f t="shared" si="29"/>
        <v>5.8269971160120728E-3</v>
      </c>
      <c r="J495" s="97">
        <f t="shared" si="31"/>
        <v>99.269263773323729</v>
      </c>
      <c r="K495" s="94" t="str">
        <f t="shared" si="30"/>
        <v>C</v>
      </c>
    </row>
    <row r="496" spans="1:11" x14ac:dyDescent="0.25">
      <c r="A496" s="94" t="s">
        <v>6079</v>
      </c>
      <c r="B496" s="95" t="s">
        <v>6080</v>
      </c>
      <c r="C496" s="94" t="s">
        <v>17</v>
      </c>
      <c r="D496" s="94" t="s">
        <v>3887</v>
      </c>
      <c r="E496" s="94" t="s">
        <v>61</v>
      </c>
      <c r="F496" s="96">
        <v>17</v>
      </c>
      <c r="G496" s="96">
        <v>115.2</v>
      </c>
      <c r="H496" s="96">
        <f t="shared" si="28"/>
        <v>1958.4</v>
      </c>
      <c r="I496" s="97">
        <f t="shared" si="29"/>
        <v>5.8178176549449874E-3</v>
      </c>
      <c r="J496" s="97">
        <f t="shared" si="31"/>
        <v>99.275081590978672</v>
      </c>
      <c r="K496" s="94" t="str">
        <f t="shared" si="30"/>
        <v>C</v>
      </c>
    </row>
    <row r="497" spans="1:11" ht="16.5" x14ac:dyDescent="0.25">
      <c r="A497" s="94" t="s">
        <v>6628</v>
      </c>
      <c r="B497" s="95" t="s">
        <v>6629</v>
      </c>
      <c r="C497" s="94" t="s">
        <v>17</v>
      </c>
      <c r="D497" s="94" t="s">
        <v>3887</v>
      </c>
      <c r="E497" s="94" t="s">
        <v>72</v>
      </c>
      <c r="F497" s="96">
        <v>76.962059999999994</v>
      </c>
      <c r="G497" s="96">
        <v>25.33</v>
      </c>
      <c r="H497" s="96">
        <f t="shared" si="28"/>
        <v>1949.45</v>
      </c>
      <c r="I497" s="97">
        <f t="shared" si="29"/>
        <v>5.7912298955435587E-3</v>
      </c>
      <c r="J497" s="97">
        <f t="shared" si="31"/>
        <v>99.280872820874222</v>
      </c>
      <c r="K497" s="94" t="str">
        <f t="shared" si="30"/>
        <v>C</v>
      </c>
    </row>
    <row r="498" spans="1:11" x14ac:dyDescent="0.25">
      <c r="A498" s="94" t="s">
        <v>4479</v>
      </c>
      <c r="B498" s="95" t="s">
        <v>4480</v>
      </c>
      <c r="C498" s="94" t="s">
        <v>17</v>
      </c>
      <c r="D498" s="94" t="s">
        <v>3887</v>
      </c>
      <c r="E498" s="94" t="s">
        <v>178</v>
      </c>
      <c r="F498" s="96">
        <v>156.051357</v>
      </c>
      <c r="G498" s="96">
        <v>12.47</v>
      </c>
      <c r="H498" s="96">
        <f t="shared" si="28"/>
        <v>1945.96</v>
      </c>
      <c r="I498" s="97">
        <f t="shared" si="29"/>
        <v>5.7808621547266884E-3</v>
      </c>
      <c r="J498" s="97">
        <f t="shared" si="31"/>
        <v>99.286653683028945</v>
      </c>
      <c r="K498" s="94" t="str">
        <f t="shared" si="30"/>
        <v>C</v>
      </c>
    </row>
    <row r="499" spans="1:11" ht="16.5" x14ac:dyDescent="0.25">
      <c r="A499" s="94" t="s">
        <v>3841</v>
      </c>
      <c r="B499" s="95" t="s">
        <v>8126</v>
      </c>
      <c r="C499" s="94" t="s">
        <v>8121</v>
      </c>
      <c r="D499" s="94" t="s">
        <v>3865</v>
      </c>
      <c r="E499" s="94" t="s">
        <v>3829</v>
      </c>
      <c r="F499" s="96">
        <v>6.1180000000000003</v>
      </c>
      <c r="G499" s="96">
        <v>307.24</v>
      </c>
      <c r="H499" s="96">
        <f t="shared" si="28"/>
        <v>1879.69</v>
      </c>
      <c r="I499" s="97">
        <f t="shared" si="29"/>
        <v>5.583993907181139E-3</v>
      </c>
      <c r="J499" s="97">
        <f t="shared" si="31"/>
        <v>99.292237676936125</v>
      </c>
      <c r="K499" s="94" t="str">
        <f t="shared" si="30"/>
        <v>C</v>
      </c>
    </row>
    <row r="500" spans="1:11" x14ac:dyDescent="0.25">
      <c r="A500" s="94" t="s">
        <v>7184</v>
      </c>
      <c r="B500" s="95" t="s">
        <v>7185</v>
      </c>
      <c r="C500" s="94" t="s">
        <v>17</v>
      </c>
      <c r="D500" s="94" t="s">
        <v>3737</v>
      </c>
      <c r="E500" s="94" t="s">
        <v>25</v>
      </c>
      <c r="F500" s="96">
        <v>64.409970880594798</v>
      </c>
      <c r="G500" s="96">
        <v>29.16</v>
      </c>
      <c r="H500" s="96">
        <f t="shared" si="28"/>
        <v>1878.19</v>
      </c>
      <c r="I500" s="97">
        <f t="shared" si="29"/>
        <v>5.5795378581194478E-3</v>
      </c>
      <c r="J500" s="97">
        <f t="shared" si="31"/>
        <v>99.29781721479425</v>
      </c>
      <c r="K500" s="94" t="str">
        <f t="shared" si="30"/>
        <v>C</v>
      </c>
    </row>
    <row r="501" spans="1:11" ht="24.75" x14ac:dyDescent="0.25">
      <c r="A501" s="94" t="s">
        <v>7781</v>
      </c>
      <c r="B501" s="95" t="s">
        <v>7782</v>
      </c>
      <c r="C501" s="94" t="s">
        <v>17</v>
      </c>
      <c r="D501" s="94" t="s">
        <v>3887</v>
      </c>
      <c r="E501" s="94" t="s">
        <v>61</v>
      </c>
      <c r="F501" s="96">
        <v>8.9909999999999997</v>
      </c>
      <c r="G501" s="96">
        <v>208.49</v>
      </c>
      <c r="H501" s="96">
        <f t="shared" si="28"/>
        <v>1874.53</v>
      </c>
      <c r="I501" s="97">
        <f t="shared" si="29"/>
        <v>5.5686650984089186E-3</v>
      </c>
      <c r="J501" s="97">
        <f t="shared" si="31"/>
        <v>99.303385879892659</v>
      </c>
      <c r="K501" s="94" t="str">
        <f t="shared" si="30"/>
        <v>C</v>
      </c>
    </row>
    <row r="502" spans="1:11" ht="16.5" x14ac:dyDescent="0.25">
      <c r="A502" s="94" t="s">
        <v>5713</v>
      </c>
      <c r="B502" s="95" t="s">
        <v>5714</v>
      </c>
      <c r="C502" s="94" t="s">
        <v>17</v>
      </c>
      <c r="D502" s="94" t="s">
        <v>3887</v>
      </c>
      <c r="E502" s="94" t="s">
        <v>178</v>
      </c>
      <c r="F502" s="96">
        <v>21.477599999999999</v>
      </c>
      <c r="G502" s="96">
        <v>87.21</v>
      </c>
      <c r="H502" s="96">
        <f t="shared" si="28"/>
        <v>1873.06</v>
      </c>
      <c r="I502" s="97">
        <f t="shared" si="29"/>
        <v>5.564298170328461E-3</v>
      </c>
      <c r="J502" s="97">
        <f t="shared" si="31"/>
        <v>99.308950178062986</v>
      </c>
      <c r="K502" s="94" t="str">
        <f t="shared" si="30"/>
        <v>C</v>
      </c>
    </row>
    <row r="503" spans="1:11" ht="16.5" x14ac:dyDescent="0.25">
      <c r="A503" s="94" t="s">
        <v>3845</v>
      </c>
      <c r="B503" s="95" t="s">
        <v>8127</v>
      </c>
      <c r="C503" s="94" t="s">
        <v>8121</v>
      </c>
      <c r="D503" s="94" t="s">
        <v>3865</v>
      </c>
      <c r="E503" s="94" t="s">
        <v>3829</v>
      </c>
      <c r="F503" s="96">
        <v>6.1180000000000003</v>
      </c>
      <c r="G503" s="96">
        <v>303.41000000000003</v>
      </c>
      <c r="H503" s="96">
        <f t="shared" si="28"/>
        <v>1856.26</v>
      </c>
      <c r="I503" s="97">
        <f t="shared" si="29"/>
        <v>5.5143904208375108E-3</v>
      </c>
      <c r="J503" s="97">
        <f t="shared" si="31"/>
        <v>99.314464568483828</v>
      </c>
      <c r="K503" s="94" t="str">
        <f t="shared" si="30"/>
        <v>C</v>
      </c>
    </row>
    <row r="504" spans="1:11" x14ac:dyDescent="0.25">
      <c r="A504" s="94" t="s">
        <v>5181</v>
      </c>
      <c r="B504" s="95" t="s">
        <v>5182</v>
      </c>
      <c r="C504" s="94" t="s">
        <v>17</v>
      </c>
      <c r="D504" s="94" t="s">
        <v>3887</v>
      </c>
      <c r="E504" s="94" t="s">
        <v>61</v>
      </c>
      <c r="F504" s="96">
        <v>17.9194</v>
      </c>
      <c r="G504" s="96">
        <v>103.41</v>
      </c>
      <c r="H504" s="96">
        <f t="shared" si="28"/>
        <v>1853.05</v>
      </c>
      <c r="I504" s="97">
        <f t="shared" si="29"/>
        <v>5.5048544758454906E-3</v>
      </c>
      <c r="J504" s="97">
        <f t="shared" si="31"/>
        <v>99.319969422959673</v>
      </c>
      <c r="K504" s="94" t="str">
        <f t="shared" si="30"/>
        <v>C</v>
      </c>
    </row>
    <row r="505" spans="1:11" x14ac:dyDescent="0.25">
      <c r="A505" s="94" t="s">
        <v>4143</v>
      </c>
      <c r="B505" s="95" t="s">
        <v>4144</v>
      </c>
      <c r="C505" s="94" t="s">
        <v>17</v>
      </c>
      <c r="D505" s="94" t="s">
        <v>3887</v>
      </c>
      <c r="E505" s="94" t="s">
        <v>61</v>
      </c>
      <c r="F505" s="96">
        <v>409.06180000000001</v>
      </c>
      <c r="G505" s="96">
        <v>4.46</v>
      </c>
      <c r="H505" s="96">
        <f t="shared" si="28"/>
        <v>1824.42</v>
      </c>
      <c r="I505" s="97">
        <f t="shared" si="29"/>
        <v>5.419803352754664E-3</v>
      </c>
      <c r="J505" s="97">
        <f t="shared" si="31"/>
        <v>99.325389226312424</v>
      </c>
      <c r="K505" s="94" t="str">
        <f t="shared" si="30"/>
        <v>C</v>
      </c>
    </row>
    <row r="506" spans="1:11" ht="24.75" x14ac:dyDescent="0.25">
      <c r="A506" s="94" t="s">
        <v>6963</v>
      </c>
      <c r="B506" s="95" t="s">
        <v>6964</v>
      </c>
      <c r="C506" s="94" t="s">
        <v>17</v>
      </c>
      <c r="D506" s="94" t="s">
        <v>3825</v>
      </c>
      <c r="E506" s="94" t="s">
        <v>61</v>
      </c>
      <c r="F506" s="99">
        <v>2.1117617029543401E-2</v>
      </c>
      <c r="G506" s="96">
        <v>85950</v>
      </c>
      <c r="H506" s="96">
        <f t="shared" si="28"/>
        <v>1815.06</v>
      </c>
      <c r="I506" s="97">
        <f t="shared" si="29"/>
        <v>5.391997606609706E-3</v>
      </c>
      <c r="J506" s="97">
        <f t="shared" si="31"/>
        <v>99.330781223919033</v>
      </c>
      <c r="K506" s="94" t="str">
        <f t="shared" si="30"/>
        <v>C</v>
      </c>
    </row>
    <row r="507" spans="1:11" x14ac:dyDescent="0.25">
      <c r="A507" s="94" t="s">
        <v>6811</v>
      </c>
      <c r="B507" s="95" t="s">
        <v>6812</v>
      </c>
      <c r="C507" s="94" t="s">
        <v>17</v>
      </c>
      <c r="D507" s="94" t="s">
        <v>3887</v>
      </c>
      <c r="E507" s="94" t="s">
        <v>61</v>
      </c>
      <c r="F507" s="96">
        <v>718.09365464999996</v>
      </c>
      <c r="G507" s="96">
        <v>2.5</v>
      </c>
      <c r="H507" s="96">
        <f t="shared" si="28"/>
        <v>1795.23</v>
      </c>
      <c r="I507" s="97">
        <f t="shared" si="29"/>
        <v>5.3330886380141386E-3</v>
      </c>
      <c r="J507" s="97">
        <f t="shared" si="31"/>
        <v>99.336114312557044</v>
      </c>
      <c r="K507" s="94" t="str">
        <f t="shared" si="30"/>
        <v>C</v>
      </c>
    </row>
    <row r="508" spans="1:11" x14ac:dyDescent="0.25">
      <c r="A508" s="94" t="s">
        <v>5998</v>
      </c>
      <c r="B508" s="95" t="s">
        <v>5999</v>
      </c>
      <c r="C508" s="94" t="s">
        <v>17</v>
      </c>
      <c r="D508" s="94" t="s">
        <v>3887</v>
      </c>
      <c r="E508" s="94" t="s">
        <v>61</v>
      </c>
      <c r="F508" s="96">
        <v>3</v>
      </c>
      <c r="G508" s="96">
        <v>595.86</v>
      </c>
      <c r="H508" s="96">
        <f t="shared" si="28"/>
        <v>1787.58</v>
      </c>
      <c r="I508" s="97">
        <f t="shared" si="29"/>
        <v>5.3103627877995095E-3</v>
      </c>
      <c r="J508" s="97">
        <f t="shared" si="31"/>
        <v>99.34142467534484</v>
      </c>
      <c r="K508" s="94" t="str">
        <f t="shared" si="30"/>
        <v>C</v>
      </c>
    </row>
    <row r="509" spans="1:11" ht="16.5" x14ac:dyDescent="0.25">
      <c r="A509" s="94" t="s">
        <v>5464</v>
      </c>
      <c r="B509" s="95" t="s">
        <v>5465</v>
      </c>
      <c r="C509" s="94" t="s">
        <v>188</v>
      </c>
      <c r="D509" s="94" t="s">
        <v>3887</v>
      </c>
      <c r="E509" s="94" t="s">
        <v>193</v>
      </c>
      <c r="F509" s="96">
        <v>6.6044999999999998</v>
      </c>
      <c r="G509" s="96">
        <v>267</v>
      </c>
      <c r="H509" s="96">
        <f t="shared" si="28"/>
        <v>1763.4</v>
      </c>
      <c r="I509" s="97">
        <f t="shared" si="29"/>
        <v>5.2385312769250361E-3</v>
      </c>
      <c r="J509" s="97">
        <f t="shared" si="31"/>
        <v>99.34666320662177</v>
      </c>
      <c r="K509" s="94" t="str">
        <f t="shared" si="30"/>
        <v>C</v>
      </c>
    </row>
    <row r="510" spans="1:11" x14ac:dyDescent="0.25">
      <c r="A510" s="94" t="s">
        <v>5088</v>
      </c>
      <c r="B510" s="95" t="s">
        <v>5089</v>
      </c>
      <c r="C510" s="94" t="s">
        <v>17</v>
      </c>
      <c r="D510" s="94" t="s">
        <v>3887</v>
      </c>
      <c r="E510" s="94" t="s">
        <v>61</v>
      </c>
      <c r="F510" s="96">
        <v>996.47450000000003</v>
      </c>
      <c r="G510" s="96">
        <v>1.75</v>
      </c>
      <c r="H510" s="96">
        <f t="shared" si="28"/>
        <v>1743.83</v>
      </c>
      <c r="I510" s="97">
        <f t="shared" si="29"/>
        <v>5.1803946901668287E-3</v>
      </c>
      <c r="J510" s="97">
        <f t="shared" si="31"/>
        <v>99.351843601311941</v>
      </c>
      <c r="K510" s="94" t="str">
        <f t="shared" si="30"/>
        <v>C</v>
      </c>
    </row>
    <row r="511" spans="1:11" x14ac:dyDescent="0.25">
      <c r="A511" s="94" t="s">
        <v>5110</v>
      </c>
      <c r="B511" s="95" t="s">
        <v>5111</v>
      </c>
      <c r="C511" s="94" t="s">
        <v>17</v>
      </c>
      <c r="D511" s="94" t="s">
        <v>3887</v>
      </c>
      <c r="E511" s="94" t="s">
        <v>61</v>
      </c>
      <c r="F511" s="96">
        <v>300</v>
      </c>
      <c r="G511" s="96">
        <v>5.79</v>
      </c>
      <c r="H511" s="96">
        <f t="shared" si="28"/>
        <v>1737</v>
      </c>
      <c r="I511" s="97">
        <f t="shared" si="29"/>
        <v>5.1601048134392582E-3</v>
      </c>
      <c r="J511" s="97">
        <f t="shared" si="31"/>
        <v>99.357003706125383</v>
      </c>
      <c r="K511" s="94" t="str">
        <f t="shared" si="30"/>
        <v>C</v>
      </c>
    </row>
    <row r="512" spans="1:11" ht="16.5" x14ac:dyDescent="0.25">
      <c r="A512" s="94" t="s">
        <v>3847</v>
      </c>
      <c r="B512" s="95" t="s">
        <v>8128</v>
      </c>
      <c r="C512" s="94" t="s">
        <v>8121</v>
      </c>
      <c r="D512" s="94" t="s">
        <v>3865</v>
      </c>
      <c r="E512" s="94" t="s">
        <v>3829</v>
      </c>
      <c r="F512" s="96">
        <v>6.1180000000000003</v>
      </c>
      <c r="G512" s="96">
        <v>283.63</v>
      </c>
      <c r="H512" s="96">
        <f t="shared" si="28"/>
        <v>1735.25</v>
      </c>
      <c r="I512" s="97">
        <f t="shared" si="29"/>
        <v>5.1549060895339505E-3</v>
      </c>
      <c r="J512" s="97">
        <f t="shared" si="31"/>
        <v>99.362158612214913</v>
      </c>
      <c r="K512" s="94" t="str">
        <f t="shared" si="30"/>
        <v>C</v>
      </c>
    </row>
    <row r="513" spans="1:11" x14ac:dyDescent="0.25">
      <c r="A513" s="94" t="s">
        <v>4899</v>
      </c>
      <c r="B513" s="95" t="s">
        <v>4900</v>
      </c>
      <c r="C513" s="94" t="s">
        <v>17</v>
      </c>
      <c r="D513" s="94" t="s">
        <v>3887</v>
      </c>
      <c r="E513" s="94" t="s">
        <v>740</v>
      </c>
      <c r="F513" s="96">
        <v>228.86984907999999</v>
      </c>
      <c r="G513" s="96">
        <v>7.56</v>
      </c>
      <c r="H513" s="96">
        <f t="shared" si="28"/>
        <v>1730.26</v>
      </c>
      <c r="I513" s="97">
        <f t="shared" si="29"/>
        <v>5.1400822996553889E-3</v>
      </c>
      <c r="J513" s="97">
        <f t="shared" si="31"/>
        <v>99.367298694514574</v>
      </c>
      <c r="K513" s="94" t="str">
        <f t="shared" si="30"/>
        <v>C</v>
      </c>
    </row>
    <row r="514" spans="1:11" x14ac:dyDescent="0.25">
      <c r="A514" s="94" t="s">
        <v>6468</v>
      </c>
      <c r="B514" s="95" t="s">
        <v>6469</v>
      </c>
      <c r="C514" s="94" t="s">
        <v>17</v>
      </c>
      <c r="D514" s="94" t="s">
        <v>3887</v>
      </c>
      <c r="E514" s="94" t="s">
        <v>61</v>
      </c>
      <c r="F514" s="96">
        <v>2</v>
      </c>
      <c r="G514" s="96">
        <v>862.73</v>
      </c>
      <c r="H514" s="96">
        <f t="shared" si="28"/>
        <v>1725.46</v>
      </c>
      <c r="I514" s="97">
        <f t="shared" si="29"/>
        <v>5.1258229426579746E-3</v>
      </c>
      <c r="J514" s="97">
        <f t="shared" si="31"/>
        <v>99.372424517457233</v>
      </c>
      <c r="K514" s="94" t="str">
        <f t="shared" si="30"/>
        <v>C</v>
      </c>
    </row>
    <row r="515" spans="1:11" ht="24.75" x14ac:dyDescent="0.25">
      <c r="A515" s="94" t="s">
        <v>5237</v>
      </c>
      <c r="B515" s="95" t="s">
        <v>5238</v>
      </c>
      <c r="C515" s="94" t="s">
        <v>17</v>
      </c>
      <c r="D515" s="94" t="s">
        <v>3887</v>
      </c>
      <c r="E515" s="94" t="s">
        <v>61</v>
      </c>
      <c r="F515" s="96">
        <v>99</v>
      </c>
      <c r="G515" s="96">
        <v>17.350000000000001</v>
      </c>
      <c r="H515" s="96">
        <f t="shared" si="28"/>
        <v>1717.65</v>
      </c>
      <c r="I515" s="97">
        <f t="shared" si="29"/>
        <v>5.1026217805434319E-3</v>
      </c>
      <c r="J515" s="97">
        <f t="shared" si="31"/>
        <v>99.37752713923777</v>
      </c>
      <c r="K515" s="94" t="str">
        <f t="shared" si="30"/>
        <v>C</v>
      </c>
    </row>
    <row r="516" spans="1:11" ht="16.5" x14ac:dyDescent="0.25">
      <c r="A516" s="94" t="s">
        <v>5242</v>
      </c>
      <c r="B516" s="95" t="s">
        <v>5243</v>
      </c>
      <c r="C516" s="94" t="s">
        <v>17</v>
      </c>
      <c r="D516" s="94" t="s">
        <v>3887</v>
      </c>
      <c r="E516" s="94" t="s">
        <v>61</v>
      </c>
      <c r="F516" s="96">
        <v>172</v>
      </c>
      <c r="G516" s="96">
        <v>9.92</v>
      </c>
      <c r="H516" s="96">
        <f t="shared" ref="H516:H579" si="32">ROUND(F516*G516,2)</f>
        <v>1706.24</v>
      </c>
      <c r="I516" s="97">
        <f t="shared" ref="I516:I579" si="33">H516 / VALOR_TOTAL * 100</f>
        <v>5.0687261006808291E-3</v>
      </c>
      <c r="J516" s="97">
        <f t="shared" si="31"/>
        <v>99.382595865338445</v>
      </c>
      <c r="K516" s="94" t="str">
        <f t="shared" ref="K516:K579" si="34">IF(J516&lt;=80,"A",IF(J516&lt;=95,"B","C"))</f>
        <v>C</v>
      </c>
    </row>
    <row r="517" spans="1:11" x14ac:dyDescent="0.25">
      <c r="A517" s="94" t="s">
        <v>4624</v>
      </c>
      <c r="B517" s="95" t="s">
        <v>4625</v>
      </c>
      <c r="C517" s="94" t="s">
        <v>188</v>
      </c>
      <c r="D517" s="94" t="s">
        <v>3887</v>
      </c>
      <c r="E517" s="94" t="s">
        <v>286</v>
      </c>
      <c r="F517" s="96">
        <v>8</v>
      </c>
      <c r="G517" s="96">
        <v>212.11</v>
      </c>
      <c r="H517" s="96">
        <f t="shared" si="32"/>
        <v>1696.88</v>
      </c>
      <c r="I517" s="97">
        <f t="shared" si="33"/>
        <v>5.0409203545358711E-3</v>
      </c>
      <c r="J517" s="97">
        <f t="shared" ref="J517:J580" si="35">I517+J516</f>
        <v>99.387636785692976</v>
      </c>
      <c r="K517" s="94" t="str">
        <f t="shared" si="34"/>
        <v>C</v>
      </c>
    </row>
    <row r="518" spans="1:11" ht="16.5" x14ac:dyDescent="0.25">
      <c r="A518" s="94" t="s">
        <v>7360</v>
      </c>
      <c r="B518" s="95" t="s">
        <v>7361</v>
      </c>
      <c r="C518" s="94" t="s">
        <v>17</v>
      </c>
      <c r="D518" s="94" t="s">
        <v>3887</v>
      </c>
      <c r="E518" s="94" t="s">
        <v>61</v>
      </c>
      <c r="F518" s="96">
        <v>884.64170276000004</v>
      </c>
      <c r="G518" s="96">
        <v>1.9</v>
      </c>
      <c r="H518" s="96">
        <f t="shared" si="32"/>
        <v>1680.82</v>
      </c>
      <c r="I518" s="97">
        <f t="shared" si="33"/>
        <v>4.9932109225820226E-3</v>
      </c>
      <c r="J518" s="97">
        <f t="shared" si="35"/>
        <v>99.392629996615554</v>
      </c>
      <c r="K518" s="94" t="str">
        <f t="shared" si="34"/>
        <v>C</v>
      </c>
    </row>
    <row r="519" spans="1:11" ht="16.5" x14ac:dyDescent="0.25">
      <c r="A519" s="94" t="s">
        <v>7937</v>
      </c>
      <c r="B519" s="95" t="s">
        <v>7938</v>
      </c>
      <c r="C519" s="94" t="s">
        <v>17</v>
      </c>
      <c r="D519" s="94" t="s">
        <v>3887</v>
      </c>
      <c r="E519" s="94" t="s">
        <v>61</v>
      </c>
      <c r="F519" s="96">
        <v>1563.8553999999999</v>
      </c>
      <c r="G519" s="96">
        <v>1.07</v>
      </c>
      <c r="H519" s="96">
        <f t="shared" si="32"/>
        <v>1673.33</v>
      </c>
      <c r="I519" s="97">
        <f t="shared" si="33"/>
        <v>4.970960384267308E-3</v>
      </c>
      <c r="J519" s="97">
        <f t="shared" si="35"/>
        <v>99.397600956999824</v>
      </c>
      <c r="K519" s="94" t="str">
        <f t="shared" si="34"/>
        <v>C</v>
      </c>
    </row>
    <row r="520" spans="1:11" x14ac:dyDescent="0.25">
      <c r="A520" s="94" t="s">
        <v>4572</v>
      </c>
      <c r="B520" s="95" t="s">
        <v>4573</v>
      </c>
      <c r="C520" s="94" t="s">
        <v>17</v>
      </c>
      <c r="D520" s="94" t="s">
        <v>3887</v>
      </c>
      <c r="E520" s="94" t="s">
        <v>61</v>
      </c>
      <c r="F520" s="96">
        <v>1723.7152140000001</v>
      </c>
      <c r="G520" s="96">
        <v>0.97</v>
      </c>
      <c r="H520" s="96">
        <f t="shared" si="32"/>
        <v>1672</v>
      </c>
      <c r="I520" s="97">
        <f t="shared" si="33"/>
        <v>4.9670093540992747E-3</v>
      </c>
      <c r="J520" s="97">
        <f t="shared" si="35"/>
        <v>99.402567966353928</v>
      </c>
      <c r="K520" s="94" t="str">
        <f t="shared" si="34"/>
        <v>C</v>
      </c>
    </row>
    <row r="521" spans="1:11" x14ac:dyDescent="0.25">
      <c r="A521" s="94" t="s">
        <v>4644</v>
      </c>
      <c r="B521" s="95" t="s">
        <v>4645</v>
      </c>
      <c r="C521" s="94" t="s">
        <v>17</v>
      </c>
      <c r="D521" s="94" t="s">
        <v>3887</v>
      </c>
      <c r="E521" s="94" t="s">
        <v>740</v>
      </c>
      <c r="F521" s="96">
        <v>1005.4367999999999</v>
      </c>
      <c r="G521" s="96">
        <v>1.65</v>
      </c>
      <c r="H521" s="96">
        <f t="shared" si="32"/>
        <v>1658.97</v>
      </c>
      <c r="I521" s="97">
        <f t="shared" si="33"/>
        <v>4.9283011412500433E-3</v>
      </c>
      <c r="J521" s="97">
        <f t="shared" si="35"/>
        <v>99.407496267495176</v>
      </c>
      <c r="K521" s="94" t="str">
        <f t="shared" si="34"/>
        <v>C</v>
      </c>
    </row>
    <row r="522" spans="1:11" ht="16.5" x14ac:dyDescent="0.25">
      <c r="A522" s="94" t="s">
        <v>4360</v>
      </c>
      <c r="B522" s="95" t="s">
        <v>4361</v>
      </c>
      <c r="C522" s="94" t="s">
        <v>17</v>
      </c>
      <c r="D522" s="94" t="s">
        <v>3887</v>
      </c>
      <c r="E522" s="94" t="s">
        <v>61</v>
      </c>
      <c r="F522" s="96">
        <v>1880</v>
      </c>
      <c r="G522" s="96">
        <v>0.87</v>
      </c>
      <c r="H522" s="96">
        <f t="shared" si="32"/>
        <v>1635.6</v>
      </c>
      <c r="I522" s="97">
        <f t="shared" si="33"/>
        <v>4.8588758968688833E-3</v>
      </c>
      <c r="J522" s="97">
        <f t="shared" si="35"/>
        <v>99.412355143392048</v>
      </c>
      <c r="K522" s="94" t="str">
        <f t="shared" si="34"/>
        <v>C</v>
      </c>
    </row>
    <row r="523" spans="1:11" ht="24.75" x14ac:dyDescent="0.25">
      <c r="A523" s="94" t="s">
        <v>6437</v>
      </c>
      <c r="B523" s="95" t="s">
        <v>6438</v>
      </c>
      <c r="C523" s="94" t="s">
        <v>17</v>
      </c>
      <c r="D523" s="94" t="s">
        <v>3887</v>
      </c>
      <c r="E523" s="94" t="s">
        <v>178</v>
      </c>
      <c r="F523" s="96">
        <v>30.45</v>
      </c>
      <c r="G523" s="96">
        <v>53.52</v>
      </c>
      <c r="H523" s="96">
        <f t="shared" si="32"/>
        <v>1629.68</v>
      </c>
      <c r="I523" s="97">
        <f t="shared" si="33"/>
        <v>4.8412893565720726E-3</v>
      </c>
      <c r="J523" s="97">
        <f t="shared" si="35"/>
        <v>99.417196432748625</v>
      </c>
      <c r="K523" s="94" t="str">
        <f t="shared" si="34"/>
        <v>C</v>
      </c>
    </row>
    <row r="524" spans="1:11" x14ac:dyDescent="0.25">
      <c r="A524" s="94" t="s">
        <v>5733</v>
      </c>
      <c r="B524" s="95" t="s">
        <v>5734</v>
      </c>
      <c r="C524" s="94" t="s">
        <v>188</v>
      </c>
      <c r="D524" s="94" t="s">
        <v>3887</v>
      </c>
      <c r="E524" s="94" t="s">
        <v>286</v>
      </c>
      <c r="F524" s="96">
        <v>207</v>
      </c>
      <c r="G524" s="96">
        <v>7.87</v>
      </c>
      <c r="H524" s="96">
        <f t="shared" si="32"/>
        <v>1629.09</v>
      </c>
      <c r="I524" s="97">
        <f t="shared" si="33"/>
        <v>4.8395366439411402E-3</v>
      </c>
      <c r="J524" s="97">
        <f t="shared" si="35"/>
        <v>99.422035969392567</v>
      </c>
      <c r="K524" s="94" t="str">
        <f t="shared" si="34"/>
        <v>C</v>
      </c>
    </row>
    <row r="525" spans="1:11" x14ac:dyDescent="0.25">
      <c r="A525" s="94" t="s">
        <v>4302</v>
      </c>
      <c r="B525" s="95" t="s">
        <v>4303</v>
      </c>
      <c r="C525" s="94" t="s">
        <v>17</v>
      </c>
      <c r="D525" s="94" t="s">
        <v>3887</v>
      </c>
      <c r="E525" s="94" t="s">
        <v>61</v>
      </c>
      <c r="F525" s="96">
        <v>1112</v>
      </c>
      <c r="G525" s="96">
        <v>1.46</v>
      </c>
      <c r="H525" s="96">
        <f t="shared" si="32"/>
        <v>1623.52</v>
      </c>
      <c r="I525" s="97">
        <f t="shared" si="33"/>
        <v>4.8229898484253913E-3</v>
      </c>
      <c r="J525" s="97">
        <f t="shared" si="35"/>
        <v>99.426858959240988</v>
      </c>
      <c r="K525" s="94" t="str">
        <f t="shared" si="34"/>
        <v>C</v>
      </c>
    </row>
    <row r="526" spans="1:11" x14ac:dyDescent="0.25">
      <c r="A526" s="94" t="s">
        <v>5991</v>
      </c>
      <c r="B526" s="95" t="s">
        <v>5992</v>
      </c>
      <c r="C526" s="94" t="s">
        <v>17</v>
      </c>
      <c r="D526" s="94" t="s">
        <v>3887</v>
      </c>
      <c r="E526" s="94" t="s">
        <v>61</v>
      </c>
      <c r="F526" s="96">
        <v>10</v>
      </c>
      <c r="G526" s="96">
        <v>161.51</v>
      </c>
      <c r="H526" s="96">
        <f t="shared" si="32"/>
        <v>1615.1</v>
      </c>
      <c r="I526" s="97">
        <f t="shared" si="33"/>
        <v>4.7979765596924268E-3</v>
      </c>
      <c r="J526" s="97">
        <f t="shared" si="35"/>
        <v>99.431656935800675</v>
      </c>
      <c r="K526" s="94" t="str">
        <f t="shared" si="34"/>
        <v>C</v>
      </c>
    </row>
    <row r="527" spans="1:11" ht="24.75" x14ac:dyDescent="0.25">
      <c r="A527" s="94" t="s">
        <v>6789</v>
      </c>
      <c r="B527" s="95" t="s">
        <v>6790</v>
      </c>
      <c r="C527" s="94" t="s">
        <v>17</v>
      </c>
      <c r="D527" s="94" t="s">
        <v>3724</v>
      </c>
      <c r="E527" s="94" t="s">
        <v>25</v>
      </c>
      <c r="F527" s="96">
        <v>5172.0519319499999</v>
      </c>
      <c r="G527" s="96">
        <v>0.31</v>
      </c>
      <c r="H527" s="96">
        <f t="shared" si="32"/>
        <v>1603.34</v>
      </c>
      <c r="I527" s="97">
        <f t="shared" si="33"/>
        <v>4.7630411350487621E-3</v>
      </c>
      <c r="J527" s="97">
        <f t="shared" si="35"/>
        <v>99.436419976935724</v>
      </c>
      <c r="K527" s="94" t="str">
        <f t="shared" si="34"/>
        <v>C</v>
      </c>
    </row>
    <row r="528" spans="1:11" ht="16.5" x14ac:dyDescent="0.25">
      <c r="A528" s="94" t="s">
        <v>4265</v>
      </c>
      <c r="B528" s="95" t="s">
        <v>4266</v>
      </c>
      <c r="C528" s="94" t="s">
        <v>17</v>
      </c>
      <c r="D528" s="94" t="s">
        <v>3887</v>
      </c>
      <c r="E528" s="94" t="s">
        <v>178</v>
      </c>
      <c r="F528" s="96">
        <v>406.54899999999998</v>
      </c>
      <c r="G528" s="96">
        <v>3.91</v>
      </c>
      <c r="H528" s="96">
        <f t="shared" si="32"/>
        <v>1589.61</v>
      </c>
      <c r="I528" s="97">
        <f t="shared" si="33"/>
        <v>4.7222534326374086E-3</v>
      </c>
      <c r="J528" s="97">
        <f t="shared" si="35"/>
        <v>99.441142230368357</v>
      </c>
      <c r="K528" s="94" t="str">
        <f t="shared" si="34"/>
        <v>C</v>
      </c>
    </row>
    <row r="529" spans="1:11" ht="16.5" x14ac:dyDescent="0.25">
      <c r="A529" s="94" t="s">
        <v>4065</v>
      </c>
      <c r="B529" s="95" t="s">
        <v>4066</v>
      </c>
      <c r="C529" s="94" t="s">
        <v>17</v>
      </c>
      <c r="D529" s="94" t="s">
        <v>3887</v>
      </c>
      <c r="E529" s="94" t="s">
        <v>61</v>
      </c>
      <c r="F529" s="96">
        <v>74.809600000000003</v>
      </c>
      <c r="G529" s="96">
        <v>21.23</v>
      </c>
      <c r="H529" s="96">
        <f t="shared" si="32"/>
        <v>1588.21</v>
      </c>
      <c r="I529" s="97">
        <f t="shared" si="33"/>
        <v>4.7180944535131636E-3</v>
      </c>
      <c r="J529" s="97">
        <f t="shared" si="35"/>
        <v>99.445860324821865</v>
      </c>
      <c r="K529" s="94" t="str">
        <f t="shared" si="34"/>
        <v>C</v>
      </c>
    </row>
    <row r="530" spans="1:11" ht="16.5" x14ac:dyDescent="0.25">
      <c r="A530" s="94" t="s">
        <v>6306</v>
      </c>
      <c r="B530" s="95" t="s">
        <v>6307</v>
      </c>
      <c r="C530" s="94" t="s">
        <v>17</v>
      </c>
      <c r="D530" s="94" t="s">
        <v>3887</v>
      </c>
      <c r="E530" s="94" t="s">
        <v>178</v>
      </c>
      <c r="F530" s="96">
        <v>242.966894</v>
      </c>
      <c r="G530" s="96">
        <v>6.51</v>
      </c>
      <c r="H530" s="96">
        <f t="shared" si="32"/>
        <v>1581.71</v>
      </c>
      <c r="I530" s="97">
        <f t="shared" si="33"/>
        <v>4.6987849075791647E-3</v>
      </c>
      <c r="J530" s="97">
        <f t="shared" si="35"/>
        <v>99.45055910972944</v>
      </c>
      <c r="K530" s="94" t="str">
        <f t="shared" si="34"/>
        <v>C</v>
      </c>
    </row>
    <row r="531" spans="1:11" ht="24.75" x14ac:dyDescent="0.25">
      <c r="A531" s="94" t="s">
        <v>6040</v>
      </c>
      <c r="B531" s="95" t="s">
        <v>6041</v>
      </c>
      <c r="C531" s="94" t="s">
        <v>17</v>
      </c>
      <c r="D531" s="94" t="s">
        <v>3887</v>
      </c>
      <c r="E531" s="94" t="s">
        <v>61</v>
      </c>
      <c r="F531" s="96">
        <v>105</v>
      </c>
      <c r="G531" s="96">
        <v>15</v>
      </c>
      <c r="H531" s="96">
        <f t="shared" si="32"/>
        <v>1575</v>
      </c>
      <c r="I531" s="97">
        <f t="shared" si="33"/>
        <v>4.6788515147765291E-3</v>
      </c>
      <c r="J531" s="97">
        <f t="shared" si="35"/>
        <v>99.455237961244222</v>
      </c>
      <c r="K531" s="94" t="str">
        <f t="shared" si="34"/>
        <v>C</v>
      </c>
    </row>
    <row r="532" spans="1:11" x14ac:dyDescent="0.25">
      <c r="A532" s="94" t="s">
        <v>5226</v>
      </c>
      <c r="B532" s="95" t="s">
        <v>5227</v>
      </c>
      <c r="C532" s="94" t="s">
        <v>17</v>
      </c>
      <c r="D532" s="94" t="s">
        <v>3887</v>
      </c>
      <c r="E532" s="94" t="s">
        <v>72</v>
      </c>
      <c r="F532" s="96">
        <v>694.11680000000001</v>
      </c>
      <c r="G532" s="96">
        <v>2.2599999999999998</v>
      </c>
      <c r="H532" s="96">
        <f t="shared" si="32"/>
        <v>1568.7</v>
      </c>
      <c r="I532" s="97">
        <f t="shared" si="33"/>
        <v>4.6601361087174227E-3</v>
      </c>
      <c r="J532" s="97">
        <f t="shared" si="35"/>
        <v>99.459898097352934</v>
      </c>
      <c r="K532" s="94" t="str">
        <f t="shared" si="34"/>
        <v>C</v>
      </c>
    </row>
    <row r="533" spans="1:11" x14ac:dyDescent="0.25">
      <c r="A533" s="94" t="s">
        <v>7093</v>
      </c>
      <c r="B533" s="95" t="s">
        <v>7094</v>
      </c>
      <c r="C533" s="94" t="s">
        <v>17</v>
      </c>
      <c r="D533" s="94" t="s">
        <v>3887</v>
      </c>
      <c r="E533" s="94" t="s">
        <v>740</v>
      </c>
      <c r="F533" s="96">
        <v>225.834</v>
      </c>
      <c r="G533" s="96">
        <v>6.88</v>
      </c>
      <c r="H533" s="96">
        <f t="shared" si="32"/>
        <v>1553.74</v>
      </c>
      <c r="I533" s="97">
        <f t="shared" si="33"/>
        <v>4.6156944460754822E-3</v>
      </c>
      <c r="J533" s="97">
        <f t="shared" si="35"/>
        <v>99.464513791799007</v>
      </c>
      <c r="K533" s="94" t="str">
        <f t="shared" si="34"/>
        <v>C</v>
      </c>
    </row>
    <row r="534" spans="1:11" x14ac:dyDescent="0.25">
      <c r="A534" s="94" t="s">
        <v>7277</v>
      </c>
      <c r="B534" s="95" t="s">
        <v>7278</v>
      </c>
      <c r="C534" s="94" t="s">
        <v>17</v>
      </c>
      <c r="D534" s="94" t="s">
        <v>3887</v>
      </c>
      <c r="E534" s="94" t="s">
        <v>178</v>
      </c>
      <c r="F534" s="96">
        <v>730.26340130000006</v>
      </c>
      <c r="G534" s="96">
        <v>2.1</v>
      </c>
      <c r="H534" s="96">
        <f t="shared" si="32"/>
        <v>1533.55</v>
      </c>
      <c r="I534" s="97">
        <f t="shared" si="33"/>
        <v>4.5557160257051086E-3</v>
      </c>
      <c r="J534" s="97">
        <f t="shared" si="35"/>
        <v>99.469069507824713</v>
      </c>
      <c r="K534" s="94" t="str">
        <f t="shared" si="34"/>
        <v>C</v>
      </c>
    </row>
    <row r="535" spans="1:11" ht="16.5" x14ac:dyDescent="0.25">
      <c r="A535" s="94" t="s">
        <v>4069</v>
      </c>
      <c r="B535" s="95" t="s">
        <v>4070</v>
      </c>
      <c r="C535" s="94" t="s">
        <v>17</v>
      </c>
      <c r="D535" s="94" t="s">
        <v>3887</v>
      </c>
      <c r="E535" s="94" t="s">
        <v>61</v>
      </c>
      <c r="F535" s="96">
        <v>6.1828415999999997</v>
      </c>
      <c r="G535" s="96">
        <v>247.35</v>
      </c>
      <c r="H535" s="96">
        <f t="shared" si="32"/>
        <v>1529.33</v>
      </c>
      <c r="I535" s="97">
        <f t="shared" si="33"/>
        <v>4.5431796743448816E-3</v>
      </c>
      <c r="J535" s="97">
        <f t="shared" si="35"/>
        <v>99.473612687499056</v>
      </c>
      <c r="K535" s="94" t="str">
        <f t="shared" si="34"/>
        <v>C</v>
      </c>
    </row>
    <row r="536" spans="1:11" ht="16.5" x14ac:dyDescent="0.25">
      <c r="A536" s="94" t="s">
        <v>5644</v>
      </c>
      <c r="B536" s="95" t="s">
        <v>5645</v>
      </c>
      <c r="C536" s="94" t="s">
        <v>8107</v>
      </c>
      <c r="D536" s="94" t="s">
        <v>3887</v>
      </c>
      <c r="E536" s="94" t="s">
        <v>61</v>
      </c>
      <c r="F536" s="96">
        <v>1</v>
      </c>
      <c r="G536" s="96">
        <v>1528.8</v>
      </c>
      <c r="H536" s="96">
        <f t="shared" si="32"/>
        <v>1528.8</v>
      </c>
      <c r="I536" s="97">
        <f t="shared" si="33"/>
        <v>4.5416052036764175E-3</v>
      </c>
      <c r="J536" s="97">
        <f t="shared" si="35"/>
        <v>99.478154292702726</v>
      </c>
      <c r="K536" s="94" t="str">
        <f t="shared" si="34"/>
        <v>C</v>
      </c>
    </row>
    <row r="537" spans="1:11" ht="16.5" x14ac:dyDescent="0.25">
      <c r="A537" s="94" t="s">
        <v>6764</v>
      </c>
      <c r="B537" s="95" t="s">
        <v>6765</v>
      </c>
      <c r="C537" s="94" t="s">
        <v>17</v>
      </c>
      <c r="D537" s="94" t="s">
        <v>3887</v>
      </c>
      <c r="E537" s="94" t="s">
        <v>178</v>
      </c>
      <c r="F537" s="96">
        <v>302.83063900000002</v>
      </c>
      <c r="G537" s="96">
        <v>4.97</v>
      </c>
      <c r="H537" s="96">
        <f t="shared" si="32"/>
        <v>1505.07</v>
      </c>
      <c r="I537" s="97">
        <f t="shared" si="33"/>
        <v>4.4711105075204514E-3</v>
      </c>
      <c r="J537" s="97">
        <f t="shared" si="35"/>
        <v>99.48262540321025</v>
      </c>
      <c r="K537" s="94" t="str">
        <f t="shared" si="34"/>
        <v>C</v>
      </c>
    </row>
    <row r="538" spans="1:11" x14ac:dyDescent="0.25">
      <c r="A538" s="94" t="s">
        <v>5183</v>
      </c>
      <c r="B538" s="95" t="s">
        <v>5184</v>
      </c>
      <c r="C538" s="94" t="s">
        <v>17</v>
      </c>
      <c r="D538" s="94" t="s">
        <v>3887</v>
      </c>
      <c r="E538" s="94" t="s">
        <v>740</v>
      </c>
      <c r="F538" s="96">
        <v>13.6737547</v>
      </c>
      <c r="G538" s="96">
        <v>110.06</v>
      </c>
      <c r="H538" s="96">
        <f t="shared" si="32"/>
        <v>1504.93</v>
      </c>
      <c r="I538" s="97">
        <f t="shared" si="33"/>
        <v>4.4706946096080271E-3</v>
      </c>
      <c r="J538" s="97">
        <f t="shared" si="35"/>
        <v>99.487096097819858</v>
      </c>
      <c r="K538" s="94" t="str">
        <f t="shared" si="34"/>
        <v>C</v>
      </c>
    </row>
    <row r="539" spans="1:11" ht="16.5" x14ac:dyDescent="0.25">
      <c r="A539" s="94" t="s">
        <v>4703</v>
      </c>
      <c r="B539" s="95" t="s">
        <v>693</v>
      </c>
      <c r="C539" s="94" t="s">
        <v>188</v>
      </c>
      <c r="D539" s="94" t="s">
        <v>3887</v>
      </c>
      <c r="E539" s="94" t="s">
        <v>286</v>
      </c>
      <c r="F539" s="96">
        <v>1</v>
      </c>
      <c r="G539" s="96">
        <v>1500</v>
      </c>
      <c r="H539" s="96">
        <f t="shared" si="32"/>
        <v>1500</v>
      </c>
      <c r="I539" s="97">
        <f t="shared" si="33"/>
        <v>4.4560490616919321E-3</v>
      </c>
      <c r="J539" s="97">
        <f t="shared" si="35"/>
        <v>99.491552146881546</v>
      </c>
      <c r="K539" s="94" t="str">
        <f t="shared" si="34"/>
        <v>C</v>
      </c>
    </row>
    <row r="540" spans="1:11" ht="16.5" x14ac:dyDescent="0.25">
      <c r="A540" s="94" t="s">
        <v>7828</v>
      </c>
      <c r="B540" s="95" t="s">
        <v>7829</v>
      </c>
      <c r="C540" s="94" t="s">
        <v>17</v>
      </c>
      <c r="D540" s="94" t="s">
        <v>3887</v>
      </c>
      <c r="E540" s="94" t="s">
        <v>61</v>
      </c>
      <c r="F540" s="96">
        <v>4.4954999999999998</v>
      </c>
      <c r="G540" s="96">
        <v>332.94</v>
      </c>
      <c r="H540" s="96">
        <f t="shared" si="32"/>
        <v>1496.73</v>
      </c>
      <c r="I540" s="97">
        <f t="shared" si="33"/>
        <v>4.4463348747374445E-3</v>
      </c>
      <c r="J540" s="97">
        <f t="shared" si="35"/>
        <v>99.495998481756288</v>
      </c>
      <c r="K540" s="94" t="str">
        <f t="shared" si="34"/>
        <v>C</v>
      </c>
    </row>
    <row r="541" spans="1:11" ht="16.5" x14ac:dyDescent="0.25">
      <c r="A541" s="94" t="s">
        <v>6161</v>
      </c>
      <c r="B541" s="95" t="s">
        <v>6162</v>
      </c>
      <c r="C541" s="94" t="s">
        <v>17</v>
      </c>
      <c r="D541" s="94" t="s">
        <v>3887</v>
      </c>
      <c r="E541" s="94" t="s">
        <v>178</v>
      </c>
      <c r="F541" s="96">
        <v>7.4607380000000001</v>
      </c>
      <c r="G541" s="96">
        <v>200.57</v>
      </c>
      <c r="H541" s="96">
        <f t="shared" si="32"/>
        <v>1496.4</v>
      </c>
      <c r="I541" s="97">
        <f t="shared" si="33"/>
        <v>4.445354543943872E-3</v>
      </c>
      <c r="J541" s="97">
        <f t="shared" si="35"/>
        <v>99.500443836300235</v>
      </c>
      <c r="K541" s="94" t="str">
        <f t="shared" si="34"/>
        <v>C</v>
      </c>
    </row>
    <row r="542" spans="1:11" ht="24.75" x14ac:dyDescent="0.25">
      <c r="A542" s="94" t="s">
        <v>3957</v>
      </c>
      <c r="B542" s="95" t="s">
        <v>3958</v>
      </c>
      <c r="C542" s="94" t="s">
        <v>17</v>
      </c>
      <c r="D542" s="94" t="s">
        <v>3887</v>
      </c>
      <c r="E542" s="94" t="s">
        <v>3412</v>
      </c>
      <c r="F542" s="96">
        <v>19.010100000000001</v>
      </c>
      <c r="G542" s="96">
        <v>78.2</v>
      </c>
      <c r="H542" s="96">
        <f t="shared" si="32"/>
        <v>1486.59</v>
      </c>
      <c r="I542" s="97">
        <f t="shared" si="33"/>
        <v>4.4162119830804068E-3</v>
      </c>
      <c r="J542" s="97">
        <f t="shared" si="35"/>
        <v>99.504860048283319</v>
      </c>
      <c r="K542" s="94" t="str">
        <f t="shared" si="34"/>
        <v>C</v>
      </c>
    </row>
    <row r="543" spans="1:11" x14ac:dyDescent="0.25">
      <c r="A543" s="94" t="s">
        <v>4067</v>
      </c>
      <c r="B543" s="95" t="s">
        <v>4068</v>
      </c>
      <c r="C543" s="94" t="s">
        <v>17</v>
      </c>
      <c r="D543" s="94" t="s">
        <v>3887</v>
      </c>
      <c r="E543" s="94" t="s">
        <v>61</v>
      </c>
      <c r="F543" s="96">
        <v>2.4047999999999998</v>
      </c>
      <c r="G543" s="96">
        <v>617.07000000000005</v>
      </c>
      <c r="H543" s="96">
        <f t="shared" si="32"/>
        <v>1483.93</v>
      </c>
      <c r="I543" s="97">
        <f t="shared" si="33"/>
        <v>4.4083099227443402E-3</v>
      </c>
      <c r="J543" s="97">
        <f t="shared" si="35"/>
        <v>99.509268358206057</v>
      </c>
      <c r="K543" s="94" t="str">
        <f t="shared" si="34"/>
        <v>C</v>
      </c>
    </row>
    <row r="544" spans="1:11" ht="16.5" x14ac:dyDescent="0.25">
      <c r="A544" s="94" t="s">
        <v>6346</v>
      </c>
      <c r="B544" s="95" t="s">
        <v>6347</v>
      </c>
      <c r="C544" s="94" t="s">
        <v>17</v>
      </c>
      <c r="D544" s="94" t="s">
        <v>3887</v>
      </c>
      <c r="E544" s="94" t="s">
        <v>178</v>
      </c>
      <c r="F544" s="96">
        <v>51.67</v>
      </c>
      <c r="G544" s="96">
        <v>28.57</v>
      </c>
      <c r="H544" s="96">
        <f t="shared" si="32"/>
        <v>1476.21</v>
      </c>
      <c r="I544" s="97">
        <f t="shared" si="33"/>
        <v>4.3853761235734985E-3</v>
      </c>
      <c r="J544" s="97">
        <f t="shared" si="35"/>
        <v>99.513653734329637</v>
      </c>
      <c r="K544" s="94" t="str">
        <f t="shared" si="34"/>
        <v>C</v>
      </c>
    </row>
    <row r="545" spans="1:11" ht="16.5" x14ac:dyDescent="0.25">
      <c r="A545" s="94" t="s">
        <v>4340</v>
      </c>
      <c r="B545" s="95" t="s">
        <v>4341</v>
      </c>
      <c r="C545" s="94" t="s">
        <v>188</v>
      </c>
      <c r="D545" s="94" t="s">
        <v>3887</v>
      </c>
      <c r="E545" s="94" t="s">
        <v>4342</v>
      </c>
      <c r="F545" s="96">
        <v>7</v>
      </c>
      <c r="G545" s="96">
        <v>210</v>
      </c>
      <c r="H545" s="96">
        <f t="shared" si="32"/>
        <v>1470</v>
      </c>
      <c r="I545" s="97">
        <f t="shared" si="33"/>
        <v>4.3669280804580941E-3</v>
      </c>
      <c r="J545" s="97">
        <f t="shared" si="35"/>
        <v>99.518020662410095</v>
      </c>
      <c r="K545" s="94" t="str">
        <f t="shared" si="34"/>
        <v>C</v>
      </c>
    </row>
    <row r="546" spans="1:11" x14ac:dyDescent="0.25">
      <c r="A546" s="94" t="s">
        <v>7483</v>
      </c>
      <c r="B546" s="95" t="s">
        <v>7484</v>
      </c>
      <c r="C546" s="94" t="s">
        <v>17</v>
      </c>
      <c r="D546" s="94" t="s">
        <v>3887</v>
      </c>
      <c r="E546" s="94" t="s">
        <v>61</v>
      </c>
      <c r="F546" s="96">
        <v>300.23700000000002</v>
      </c>
      <c r="G546" s="96">
        <v>4.88</v>
      </c>
      <c r="H546" s="96">
        <f t="shared" si="32"/>
        <v>1465.16</v>
      </c>
      <c r="I546" s="97">
        <f t="shared" si="33"/>
        <v>4.352549895485701E-3</v>
      </c>
      <c r="J546" s="97">
        <f t="shared" si="35"/>
        <v>99.522373212305581</v>
      </c>
      <c r="K546" s="94" t="str">
        <f t="shared" si="34"/>
        <v>C</v>
      </c>
    </row>
    <row r="547" spans="1:11" ht="33" x14ac:dyDescent="0.25">
      <c r="A547" s="94" t="s">
        <v>5478</v>
      </c>
      <c r="B547" s="95" t="s">
        <v>5479</v>
      </c>
      <c r="C547" s="94" t="s">
        <v>17</v>
      </c>
      <c r="D547" s="94" t="s">
        <v>3887</v>
      </c>
      <c r="E547" s="94" t="s">
        <v>3412</v>
      </c>
      <c r="F547" s="96">
        <v>8</v>
      </c>
      <c r="G547" s="96">
        <v>180.24</v>
      </c>
      <c r="H547" s="96">
        <f t="shared" si="32"/>
        <v>1441.92</v>
      </c>
      <c r="I547" s="97">
        <f t="shared" si="33"/>
        <v>4.283510842023221E-3</v>
      </c>
      <c r="J547" s="97">
        <f t="shared" si="35"/>
        <v>99.52665672314761</v>
      </c>
      <c r="K547" s="94" t="str">
        <f t="shared" si="34"/>
        <v>C</v>
      </c>
    </row>
    <row r="548" spans="1:11" ht="16.5" x14ac:dyDescent="0.25">
      <c r="A548" s="94" t="s">
        <v>5678</v>
      </c>
      <c r="B548" s="95" t="s">
        <v>2044</v>
      </c>
      <c r="C548" s="94" t="s">
        <v>188</v>
      </c>
      <c r="D548" s="94" t="s">
        <v>3887</v>
      </c>
      <c r="E548" s="94" t="s">
        <v>286</v>
      </c>
      <c r="F548" s="96">
        <v>4</v>
      </c>
      <c r="G548" s="96">
        <v>356.6</v>
      </c>
      <c r="H548" s="96">
        <f t="shared" si="32"/>
        <v>1426.4</v>
      </c>
      <c r="I548" s="97">
        <f t="shared" si="33"/>
        <v>4.2374055877315818E-3</v>
      </c>
      <c r="J548" s="97">
        <f t="shared" si="35"/>
        <v>99.530894128735341</v>
      </c>
      <c r="K548" s="94" t="str">
        <f t="shared" si="34"/>
        <v>C</v>
      </c>
    </row>
    <row r="549" spans="1:11" ht="24.75" x14ac:dyDescent="0.25">
      <c r="A549" s="94" t="s">
        <v>3959</v>
      </c>
      <c r="B549" s="95" t="s">
        <v>3960</v>
      </c>
      <c r="C549" s="94" t="s">
        <v>17</v>
      </c>
      <c r="D549" s="94" t="s">
        <v>3887</v>
      </c>
      <c r="E549" s="94" t="s">
        <v>3412</v>
      </c>
      <c r="F549" s="96">
        <v>16.205400000000001</v>
      </c>
      <c r="G549" s="96">
        <v>87.55</v>
      </c>
      <c r="H549" s="96">
        <f t="shared" si="32"/>
        <v>1418.78</v>
      </c>
      <c r="I549" s="97">
        <f t="shared" si="33"/>
        <v>4.2147688584981864E-3</v>
      </c>
      <c r="J549" s="97">
        <f t="shared" si="35"/>
        <v>99.535108897593844</v>
      </c>
      <c r="K549" s="94" t="str">
        <f t="shared" si="34"/>
        <v>C</v>
      </c>
    </row>
    <row r="550" spans="1:11" x14ac:dyDescent="0.25">
      <c r="A550" s="94" t="s">
        <v>6144</v>
      </c>
      <c r="B550" s="95" t="s">
        <v>6145</v>
      </c>
      <c r="C550" s="94" t="s">
        <v>17</v>
      </c>
      <c r="D550" s="94" t="s">
        <v>3887</v>
      </c>
      <c r="E550" s="94" t="s">
        <v>61</v>
      </c>
      <c r="F550" s="96">
        <v>2</v>
      </c>
      <c r="G550" s="96">
        <v>706.34</v>
      </c>
      <c r="H550" s="96">
        <f t="shared" si="32"/>
        <v>1412.68</v>
      </c>
      <c r="I550" s="97">
        <f t="shared" si="33"/>
        <v>4.1966475923139726E-3</v>
      </c>
      <c r="J550" s="97">
        <f t="shared" si="35"/>
        <v>99.539305545186153</v>
      </c>
      <c r="K550" s="94" t="str">
        <f t="shared" si="34"/>
        <v>C</v>
      </c>
    </row>
    <row r="551" spans="1:11" ht="16.5" x14ac:dyDescent="0.25">
      <c r="A551" s="94" t="s">
        <v>6147</v>
      </c>
      <c r="B551" s="95" t="s">
        <v>2702</v>
      </c>
      <c r="C551" s="94" t="s">
        <v>188</v>
      </c>
      <c r="D551" s="94" t="s">
        <v>3741</v>
      </c>
      <c r="E551" s="94" t="s">
        <v>286</v>
      </c>
      <c r="F551" s="96">
        <v>1</v>
      </c>
      <c r="G551" s="96">
        <v>1400</v>
      </c>
      <c r="H551" s="96">
        <f t="shared" si="32"/>
        <v>1400</v>
      </c>
      <c r="I551" s="97">
        <f t="shared" si="33"/>
        <v>4.1589791242458039E-3</v>
      </c>
      <c r="J551" s="97">
        <f t="shared" si="35"/>
        <v>99.543464524310394</v>
      </c>
      <c r="K551" s="94" t="str">
        <f t="shared" si="34"/>
        <v>C</v>
      </c>
    </row>
    <row r="552" spans="1:11" x14ac:dyDescent="0.25">
      <c r="A552" s="94" t="s">
        <v>4223</v>
      </c>
      <c r="B552" s="95" t="s">
        <v>4224</v>
      </c>
      <c r="C552" s="94" t="s">
        <v>17</v>
      </c>
      <c r="D552" s="94" t="s">
        <v>3887</v>
      </c>
      <c r="E552" s="94" t="s">
        <v>61</v>
      </c>
      <c r="F552" s="96">
        <v>719.88199999999995</v>
      </c>
      <c r="G552" s="96">
        <v>1.94</v>
      </c>
      <c r="H552" s="96">
        <f t="shared" si="32"/>
        <v>1396.57</v>
      </c>
      <c r="I552" s="97">
        <f t="shared" si="33"/>
        <v>4.1487896253914009E-3</v>
      </c>
      <c r="J552" s="97">
        <f t="shared" si="35"/>
        <v>99.547613313935784</v>
      </c>
      <c r="K552" s="94" t="str">
        <f t="shared" si="34"/>
        <v>C</v>
      </c>
    </row>
    <row r="553" spans="1:11" ht="24.75" x14ac:dyDescent="0.25">
      <c r="A553" s="94" t="s">
        <v>3767</v>
      </c>
      <c r="B553" s="95" t="s">
        <v>3768</v>
      </c>
      <c r="C553" s="94" t="s">
        <v>17</v>
      </c>
      <c r="D553" s="94" t="s">
        <v>3724</v>
      </c>
      <c r="E553" s="94" t="s">
        <v>18</v>
      </c>
      <c r="F553" s="96">
        <v>90</v>
      </c>
      <c r="G553" s="96">
        <v>15.46</v>
      </c>
      <c r="H553" s="96">
        <f t="shared" si="32"/>
        <v>1391.4</v>
      </c>
      <c r="I553" s="97">
        <f t="shared" si="33"/>
        <v>4.1334311096254371E-3</v>
      </c>
      <c r="J553" s="97">
        <f t="shared" si="35"/>
        <v>99.551746745045406</v>
      </c>
      <c r="K553" s="94" t="str">
        <f t="shared" si="34"/>
        <v>C</v>
      </c>
    </row>
    <row r="554" spans="1:11" x14ac:dyDescent="0.25">
      <c r="A554" s="94" t="s">
        <v>5081</v>
      </c>
      <c r="B554" s="95" t="s">
        <v>5082</v>
      </c>
      <c r="C554" s="94" t="s">
        <v>17</v>
      </c>
      <c r="D554" s="94" t="s">
        <v>3887</v>
      </c>
      <c r="E554" s="94" t="s">
        <v>178</v>
      </c>
      <c r="F554" s="96">
        <v>240.95698780999999</v>
      </c>
      <c r="G554" s="96">
        <v>5.75</v>
      </c>
      <c r="H554" s="96">
        <f t="shared" si="32"/>
        <v>1385.5</v>
      </c>
      <c r="I554" s="97">
        <f t="shared" si="33"/>
        <v>4.1159039833161149E-3</v>
      </c>
      <c r="J554" s="97">
        <f t="shared" si="35"/>
        <v>99.555862649028725</v>
      </c>
      <c r="K554" s="94" t="str">
        <f t="shared" si="34"/>
        <v>C</v>
      </c>
    </row>
    <row r="555" spans="1:11" x14ac:dyDescent="0.25">
      <c r="A555" s="94" t="s">
        <v>4602</v>
      </c>
      <c r="B555" s="95" t="s">
        <v>4603</v>
      </c>
      <c r="C555" s="94" t="s">
        <v>17</v>
      </c>
      <c r="D555" s="94" t="s">
        <v>3887</v>
      </c>
      <c r="E555" s="94" t="s">
        <v>4149</v>
      </c>
      <c r="F555" s="96">
        <v>70.238795987987501</v>
      </c>
      <c r="G555" s="96">
        <v>19.600000000000001</v>
      </c>
      <c r="H555" s="96">
        <f t="shared" si="32"/>
        <v>1376.68</v>
      </c>
      <c r="I555" s="97">
        <f t="shared" si="33"/>
        <v>4.0897024148333671E-3</v>
      </c>
      <c r="J555" s="97">
        <f t="shared" si="35"/>
        <v>99.559952351443556</v>
      </c>
      <c r="K555" s="94" t="str">
        <f t="shared" si="34"/>
        <v>C</v>
      </c>
    </row>
    <row r="556" spans="1:11" ht="16.5" x14ac:dyDescent="0.25">
      <c r="A556" s="94" t="s">
        <v>4147</v>
      </c>
      <c r="B556" s="95" t="s">
        <v>4148</v>
      </c>
      <c r="C556" s="94" t="s">
        <v>17</v>
      </c>
      <c r="D556" s="94" t="s">
        <v>3887</v>
      </c>
      <c r="E556" s="94" t="s">
        <v>4149</v>
      </c>
      <c r="F556" s="96">
        <v>204.538296480356</v>
      </c>
      <c r="G556" s="96">
        <v>6.71</v>
      </c>
      <c r="H556" s="96">
        <f t="shared" si="32"/>
        <v>1372.45</v>
      </c>
      <c r="I556" s="97">
        <f t="shared" si="33"/>
        <v>4.0771363564793949E-3</v>
      </c>
      <c r="J556" s="97">
        <f t="shared" si="35"/>
        <v>99.564029487800042</v>
      </c>
      <c r="K556" s="94" t="str">
        <f t="shared" si="34"/>
        <v>C</v>
      </c>
    </row>
    <row r="557" spans="1:11" x14ac:dyDescent="0.25">
      <c r="A557" s="94" t="s">
        <v>7673</v>
      </c>
      <c r="B557" s="95" t="s">
        <v>7674</v>
      </c>
      <c r="C557" s="94" t="s">
        <v>188</v>
      </c>
      <c r="D557" s="94" t="s">
        <v>3741</v>
      </c>
      <c r="E557" s="94" t="s">
        <v>7675</v>
      </c>
      <c r="F557" s="96">
        <v>90.65</v>
      </c>
      <c r="G557" s="96">
        <v>15.14</v>
      </c>
      <c r="H557" s="96">
        <f t="shared" si="32"/>
        <v>1372.44</v>
      </c>
      <c r="I557" s="97">
        <f t="shared" si="33"/>
        <v>4.0771066494856506E-3</v>
      </c>
      <c r="J557" s="97">
        <f t="shared" si="35"/>
        <v>99.568106594449532</v>
      </c>
      <c r="K557" s="94" t="str">
        <f t="shared" si="34"/>
        <v>C</v>
      </c>
    </row>
    <row r="558" spans="1:11" x14ac:dyDescent="0.25">
      <c r="A558" s="94" t="s">
        <v>7172</v>
      </c>
      <c r="B558" s="95" t="s">
        <v>7173</v>
      </c>
      <c r="C558" s="94" t="s">
        <v>17</v>
      </c>
      <c r="D558" s="94" t="s">
        <v>3737</v>
      </c>
      <c r="E558" s="94" t="s">
        <v>25</v>
      </c>
      <c r="F558" s="96">
        <v>44.960878968606004</v>
      </c>
      <c r="G558" s="96">
        <v>30.41</v>
      </c>
      <c r="H558" s="96">
        <f t="shared" si="32"/>
        <v>1367.26</v>
      </c>
      <c r="I558" s="97">
        <f t="shared" si="33"/>
        <v>4.0617184267259408E-3</v>
      </c>
      <c r="J558" s="97">
        <f t="shared" si="35"/>
        <v>99.572168312876258</v>
      </c>
      <c r="K558" s="94" t="str">
        <f t="shared" si="34"/>
        <v>C</v>
      </c>
    </row>
    <row r="559" spans="1:11" ht="16.5" x14ac:dyDescent="0.25">
      <c r="A559" s="94" t="s">
        <v>5795</v>
      </c>
      <c r="B559" s="95" t="s">
        <v>5796</v>
      </c>
      <c r="C559" s="94" t="s">
        <v>188</v>
      </c>
      <c r="D559" s="94" t="s">
        <v>3887</v>
      </c>
      <c r="E559" s="94" t="s">
        <v>286</v>
      </c>
      <c r="F559" s="96">
        <v>3</v>
      </c>
      <c r="G559" s="96">
        <v>454.54</v>
      </c>
      <c r="H559" s="96">
        <f t="shared" si="32"/>
        <v>1363.62</v>
      </c>
      <c r="I559" s="97">
        <f t="shared" si="33"/>
        <v>4.0509050810029019E-3</v>
      </c>
      <c r="J559" s="97">
        <f t="shared" si="35"/>
        <v>99.576219217957259</v>
      </c>
      <c r="K559" s="94" t="str">
        <f t="shared" si="34"/>
        <v>C</v>
      </c>
    </row>
    <row r="560" spans="1:11" x14ac:dyDescent="0.25">
      <c r="A560" s="94" t="s">
        <v>4391</v>
      </c>
      <c r="B560" s="95" t="s">
        <v>4392</v>
      </c>
      <c r="C560" s="94" t="s">
        <v>17</v>
      </c>
      <c r="D560" s="94" t="s">
        <v>3887</v>
      </c>
      <c r="E560" s="94" t="s">
        <v>178</v>
      </c>
      <c r="F560" s="96">
        <v>160.301939</v>
      </c>
      <c r="G560" s="96">
        <v>8.48</v>
      </c>
      <c r="H560" s="96">
        <f t="shared" si="32"/>
        <v>1359.36</v>
      </c>
      <c r="I560" s="97">
        <f t="shared" si="33"/>
        <v>4.0382499016676969E-3</v>
      </c>
      <c r="J560" s="97">
        <f t="shared" si="35"/>
        <v>99.580257467858928</v>
      </c>
      <c r="K560" s="94" t="str">
        <f t="shared" si="34"/>
        <v>C</v>
      </c>
    </row>
    <row r="561" spans="1:11" x14ac:dyDescent="0.25">
      <c r="A561" s="94" t="s">
        <v>7271</v>
      </c>
      <c r="B561" s="95" t="s">
        <v>7272</v>
      </c>
      <c r="C561" s="94" t="s">
        <v>17</v>
      </c>
      <c r="D561" s="94" t="s">
        <v>3887</v>
      </c>
      <c r="E561" s="94" t="s">
        <v>61</v>
      </c>
      <c r="F561" s="96">
        <v>74.044200000000004</v>
      </c>
      <c r="G561" s="96">
        <v>18.350000000000001</v>
      </c>
      <c r="H561" s="96">
        <f t="shared" si="32"/>
        <v>1358.71</v>
      </c>
      <c r="I561" s="97">
        <f t="shared" si="33"/>
        <v>4.0363189470742971E-3</v>
      </c>
      <c r="J561" s="97">
        <f t="shared" si="35"/>
        <v>99.584293786806001</v>
      </c>
      <c r="K561" s="94" t="str">
        <f t="shared" si="34"/>
        <v>C</v>
      </c>
    </row>
    <row r="562" spans="1:11" x14ac:dyDescent="0.25">
      <c r="A562" s="94" t="s">
        <v>5372</v>
      </c>
      <c r="B562" s="95" t="s">
        <v>5373</v>
      </c>
      <c r="C562" s="94" t="s">
        <v>17</v>
      </c>
      <c r="D562" s="94" t="s">
        <v>3887</v>
      </c>
      <c r="E562" s="94" t="s">
        <v>72</v>
      </c>
      <c r="F562" s="96">
        <v>745.66959999999995</v>
      </c>
      <c r="G562" s="96">
        <v>1.82</v>
      </c>
      <c r="H562" s="96">
        <f t="shared" si="32"/>
        <v>1357.12</v>
      </c>
      <c r="I562" s="97">
        <f t="shared" si="33"/>
        <v>4.0315955350689039E-3</v>
      </c>
      <c r="J562" s="97">
        <f t="shared" si="35"/>
        <v>99.588325382341068</v>
      </c>
      <c r="K562" s="94" t="str">
        <f t="shared" si="34"/>
        <v>C</v>
      </c>
    </row>
    <row r="563" spans="1:11" ht="16.5" x14ac:dyDescent="0.25">
      <c r="A563" s="94" t="s">
        <v>7775</v>
      </c>
      <c r="B563" s="95" t="s">
        <v>7776</v>
      </c>
      <c r="C563" s="94" t="s">
        <v>17</v>
      </c>
      <c r="D563" s="94" t="s">
        <v>3825</v>
      </c>
      <c r="E563" s="94" t="s">
        <v>61</v>
      </c>
      <c r="F563" s="98">
        <v>0.1454765311648</v>
      </c>
      <c r="G563" s="96">
        <v>9323.44</v>
      </c>
      <c r="H563" s="96">
        <f t="shared" si="32"/>
        <v>1356.34</v>
      </c>
      <c r="I563" s="97">
        <f t="shared" si="33"/>
        <v>4.0292783895568233E-3</v>
      </c>
      <c r="J563" s="97">
        <f t="shared" si="35"/>
        <v>99.592354660730621</v>
      </c>
      <c r="K563" s="94" t="str">
        <f t="shared" si="34"/>
        <v>C</v>
      </c>
    </row>
    <row r="564" spans="1:11" ht="16.5" x14ac:dyDescent="0.25">
      <c r="A564" s="94" t="s">
        <v>4272</v>
      </c>
      <c r="B564" s="95" t="s">
        <v>4273</v>
      </c>
      <c r="C564" s="94" t="s">
        <v>17</v>
      </c>
      <c r="D564" s="94" t="s">
        <v>3887</v>
      </c>
      <c r="E564" s="94" t="s">
        <v>178</v>
      </c>
      <c r="F564" s="96">
        <v>208.97800000000001</v>
      </c>
      <c r="G564" s="96">
        <v>6.44</v>
      </c>
      <c r="H564" s="96">
        <f t="shared" si="32"/>
        <v>1345.82</v>
      </c>
      <c r="I564" s="97">
        <f t="shared" si="33"/>
        <v>3.9980266321374917E-3</v>
      </c>
      <c r="J564" s="97">
        <f t="shared" si="35"/>
        <v>99.596352687362753</v>
      </c>
      <c r="K564" s="94" t="str">
        <f t="shared" si="34"/>
        <v>C</v>
      </c>
    </row>
    <row r="565" spans="1:11" ht="16.5" x14ac:dyDescent="0.25">
      <c r="A565" s="94" t="s">
        <v>5896</v>
      </c>
      <c r="B565" s="95" t="s">
        <v>5897</v>
      </c>
      <c r="C565" s="94" t="s">
        <v>17</v>
      </c>
      <c r="D565" s="94" t="s">
        <v>3887</v>
      </c>
      <c r="E565" s="94" t="s">
        <v>61</v>
      </c>
      <c r="F565" s="96">
        <v>6</v>
      </c>
      <c r="G565" s="96">
        <v>224.15</v>
      </c>
      <c r="H565" s="96">
        <f t="shared" si="32"/>
        <v>1344.9</v>
      </c>
      <c r="I565" s="97">
        <f t="shared" si="33"/>
        <v>3.9952935887129868E-3</v>
      </c>
      <c r="J565" s="97">
        <f t="shared" si="35"/>
        <v>99.600347980951469</v>
      </c>
      <c r="K565" s="94" t="str">
        <f t="shared" si="34"/>
        <v>C</v>
      </c>
    </row>
    <row r="566" spans="1:11" x14ac:dyDescent="0.25">
      <c r="A566" s="94" t="s">
        <v>7921</v>
      </c>
      <c r="B566" s="95" t="s">
        <v>7922</v>
      </c>
      <c r="C566" s="94" t="s">
        <v>17</v>
      </c>
      <c r="D566" s="94" t="s">
        <v>3887</v>
      </c>
      <c r="E566" s="94" t="s">
        <v>740</v>
      </c>
      <c r="F566" s="96">
        <v>38.031399999999998</v>
      </c>
      <c r="G566" s="96">
        <v>35.020000000000003</v>
      </c>
      <c r="H566" s="96">
        <f t="shared" si="32"/>
        <v>1331.86</v>
      </c>
      <c r="I566" s="97">
        <f t="shared" si="33"/>
        <v>3.9565556688700111E-3</v>
      </c>
      <c r="J566" s="97">
        <f t="shared" si="35"/>
        <v>99.604304536620333</v>
      </c>
      <c r="K566" s="94" t="str">
        <f t="shared" si="34"/>
        <v>C</v>
      </c>
    </row>
    <row r="567" spans="1:11" ht="16.5" x14ac:dyDescent="0.25">
      <c r="A567" s="94" t="s">
        <v>6100</v>
      </c>
      <c r="B567" s="95" t="s">
        <v>6101</v>
      </c>
      <c r="C567" s="94" t="s">
        <v>17</v>
      </c>
      <c r="D567" s="94" t="s">
        <v>3887</v>
      </c>
      <c r="E567" s="94" t="s">
        <v>61</v>
      </c>
      <c r="F567" s="96">
        <v>48</v>
      </c>
      <c r="G567" s="96">
        <v>27.52</v>
      </c>
      <c r="H567" s="96">
        <f t="shared" si="32"/>
        <v>1320.96</v>
      </c>
      <c r="I567" s="97">
        <f t="shared" si="33"/>
        <v>3.9241750456883839E-3</v>
      </c>
      <c r="J567" s="97">
        <f t="shared" si="35"/>
        <v>99.608228711666015</v>
      </c>
      <c r="K567" s="94" t="str">
        <f t="shared" si="34"/>
        <v>C</v>
      </c>
    </row>
    <row r="568" spans="1:11" ht="16.5" x14ac:dyDescent="0.25">
      <c r="A568" s="94" t="s">
        <v>7966</v>
      </c>
      <c r="B568" s="95" t="s">
        <v>7967</v>
      </c>
      <c r="C568" s="94" t="s">
        <v>17</v>
      </c>
      <c r="D568" s="94" t="s">
        <v>3887</v>
      </c>
      <c r="E568" s="94" t="s">
        <v>61</v>
      </c>
      <c r="F568" s="96">
        <v>16.9194</v>
      </c>
      <c r="G568" s="96">
        <v>77.64</v>
      </c>
      <c r="H568" s="96">
        <f t="shared" si="32"/>
        <v>1313.62</v>
      </c>
      <c r="I568" s="97">
        <f t="shared" si="33"/>
        <v>3.902370112279837E-3</v>
      </c>
      <c r="J568" s="97">
        <f t="shared" si="35"/>
        <v>99.612131081778301</v>
      </c>
      <c r="K568" s="94" t="str">
        <f t="shared" si="34"/>
        <v>C</v>
      </c>
    </row>
    <row r="569" spans="1:11" x14ac:dyDescent="0.25">
      <c r="A569" s="94" t="s">
        <v>7372</v>
      </c>
      <c r="B569" s="95" t="s">
        <v>7373</v>
      </c>
      <c r="C569" s="94" t="s">
        <v>17</v>
      </c>
      <c r="D569" s="94" t="s">
        <v>3887</v>
      </c>
      <c r="E569" s="94" t="s">
        <v>740</v>
      </c>
      <c r="F569" s="96">
        <v>75.224999999999994</v>
      </c>
      <c r="G569" s="96">
        <v>17.39</v>
      </c>
      <c r="H569" s="96">
        <f t="shared" si="32"/>
        <v>1308.1600000000001</v>
      </c>
      <c r="I569" s="97">
        <f t="shared" si="33"/>
        <v>3.8861500936952795E-3</v>
      </c>
      <c r="J569" s="97">
        <f t="shared" si="35"/>
        <v>99.616017231871993</v>
      </c>
      <c r="K569" s="94" t="str">
        <f t="shared" si="34"/>
        <v>C</v>
      </c>
    </row>
    <row r="570" spans="1:11" ht="16.5" x14ac:dyDescent="0.25">
      <c r="A570" s="94" t="s">
        <v>5043</v>
      </c>
      <c r="B570" s="95" t="s">
        <v>5044</v>
      </c>
      <c r="C570" s="94" t="s">
        <v>17</v>
      </c>
      <c r="D570" s="94" t="s">
        <v>3887</v>
      </c>
      <c r="E570" s="94" t="s">
        <v>61</v>
      </c>
      <c r="F570" s="96">
        <v>138</v>
      </c>
      <c r="G570" s="96">
        <v>9.4700000000000006</v>
      </c>
      <c r="H570" s="96">
        <f t="shared" si="32"/>
        <v>1306.8599999999999</v>
      </c>
      <c r="I570" s="97">
        <f t="shared" si="33"/>
        <v>3.882288184508479E-3</v>
      </c>
      <c r="J570" s="97">
        <f t="shared" si="35"/>
        <v>99.619899520056507</v>
      </c>
      <c r="K570" s="94" t="str">
        <f t="shared" si="34"/>
        <v>C</v>
      </c>
    </row>
    <row r="571" spans="1:11" x14ac:dyDescent="0.25">
      <c r="A571" s="94" t="s">
        <v>5295</v>
      </c>
      <c r="B571" s="95" t="s">
        <v>5296</v>
      </c>
      <c r="C571" s="94" t="s">
        <v>17</v>
      </c>
      <c r="D571" s="94" t="s">
        <v>3887</v>
      </c>
      <c r="E571" s="94" t="s">
        <v>4149</v>
      </c>
      <c r="F571" s="96">
        <v>63.398499999999999</v>
      </c>
      <c r="G571" s="96">
        <v>20.46</v>
      </c>
      <c r="H571" s="96">
        <f t="shared" si="32"/>
        <v>1297.1300000000001</v>
      </c>
      <c r="I571" s="97">
        <f t="shared" si="33"/>
        <v>3.8533832795949715E-3</v>
      </c>
      <c r="J571" s="97">
        <f t="shared" si="35"/>
        <v>99.623752903336097</v>
      </c>
      <c r="K571" s="94" t="str">
        <f t="shared" si="34"/>
        <v>C</v>
      </c>
    </row>
    <row r="572" spans="1:11" ht="16.5" x14ac:dyDescent="0.25">
      <c r="A572" s="94" t="s">
        <v>5008</v>
      </c>
      <c r="B572" s="95" t="s">
        <v>5009</v>
      </c>
      <c r="C572" s="94" t="s">
        <v>17</v>
      </c>
      <c r="D572" s="94" t="s">
        <v>3887</v>
      </c>
      <c r="E572" s="94" t="s">
        <v>61</v>
      </c>
      <c r="F572" s="96">
        <v>3</v>
      </c>
      <c r="G572" s="96">
        <v>431.83</v>
      </c>
      <c r="H572" s="96">
        <f t="shared" si="32"/>
        <v>1295.49</v>
      </c>
      <c r="I572" s="97">
        <f t="shared" si="33"/>
        <v>3.8485113326208547E-3</v>
      </c>
      <c r="J572" s="97">
        <f t="shared" si="35"/>
        <v>99.627601414668717</v>
      </c>
      <c r="K572" s="94" t="str">
        <f t="shared" si="34"/>
        <v>C</v>
      </c>
    </row>
    <row r="573" spans="1:11" ht="16.5" x14ac:dyDescent="0.25">
      <c r="A573" s="94" t="s">
        <v>4045</v>
      </c>
      <c r="B573" s="95" t="s">
        <v>4046</v>
      </c>
      <c r="C573" s="94" t="s">
        <v>17</v>
      </c>
      <c r="D573" s="94" t="s">
        <v>3887</v>
      </c>
      <c r="E573" s="94" t="s">
        <v>178</v>
      </c>
      <c r="F573" s="96">
        <v>96.776932560000006</v>
      </c>
      <c r="G573" s="96">
        <v>13.31</v>
      </c>
      <c r="H573" s="96">
        <f t="shared" si="32"/>
        <v>1288.0999999999999</v>
      </c>
      <c r="I573" s="97">
        <f t="shared" si="33"/>
        <v>3.8265578642435855E-3</v>
      </c>
      <c r="J573" s="97">
        <f t="shared" si="35"/>
        <v>99.631427972532961</v>
      </c>
      <c r="K573" s="94" t="str">
        <f t="shared" si="34"/>
        <v>C</v>
      </c>
    </row>
    <row r="574" spans="1:11" x14ac:dyDescent="0.25">
      <c r="A574" s="94" t="s">
        <v>4804</v>
      </c>
      <c r="B574" s="95" t="s">
        <v>4805</v>
      </c>
      <c r="C574" s="94" t="s">
        <v>17</v>
      </c>
      <c r="D574" s="94" t="s">
        <v>3887</v>
      </c>
      <c r="E574" s="94" t="s">
        <v>76</v>
      </c>
      <c r="F574" s="96">
        <v>1.72435578</v>
      </c>
      <c r="G574" s="96">
        <v>743.12</v>
      </c>
      <c r="H574" s="96">
        <f t="shared" si="32"/>
        <v>1281.4000000000001</v>
      </c>
      <c r="I574" s="97">
        <f t="shared" si="33"/>
        <v>3.806654178434695E-3</v>
      </c>
      <c r="J574" s="97">
        <f t="shared" si="35"/>
        <v>99.635234626711394</v>
      </c>
      <c r="K574" s="94" t="str">
        <f t="shared" si="34"/>
        <v>C</v>
      </c>
    </row>
    <row r="575" spans="1:11" ht="16.5" x14ac:dyDescent="0.25">
      <c r="A575" s="94" t="s">
        <v>6873</v>
      </c>
      <c r="B575" s="95" t="s">
        <v>6874</v>
      </c>
      <c r="C575" s="94" t="s">
        <v>17</v>
      </c>
      <c r="D575" s="94" t="s">
        <v>3887</v>
      </c>
      <c r="E575" s="94" t="s">
        <v>178</v>
      </c>
      <c r="F575" s="96">
        <v>845.82508812000003</v>
      </c>
      <c r="G575" s="96">
        <v>1.51</v>
      </c>
      <c r="H575" s="96">
        <f t="shared" si="32"/>
        <v>1277.2</v>
      </c>
      <c r="I575" s="97">
        <f t="shared" si="33"/>
        <v>3.7941772410619579E-3</v>
      </c>
      <c r="J575" s="97">
        <f t="shared" si="35"/>
        <v>99.639028803952456</v>
      </c>
      <c r="K575" s="94" t="str">
        <f t="shared" si="34"/>
        <v>C</v>
      </c>
    </row>
    <row r="576" spans="1:11" x14ac:dyDescent="0.25">
      <c r="A576" s="94" t="s">
        <v>5810</v>
      </c>
      <c r="B576" s="95" t="s">
        <v>2213</v>
      </c>
      <c r="C576" s="94" t="s">
        <v>188</v>
      </c>
      <c r="D576" s="94" t="s">
        <v>3887</v>
      </c>
      <c r="E576" s="94" t="s">
        <v>286</v>
      </c>
      <c r="F576" s="96">
        <v>16</v>
      </c>
      <c r="G576" s="96">
        <v>79.209999999999994</v>
      </c>
      <c r="H576" s="96">
        <f t="shared" si="32"/>
        <v>1267.3599999999999</v>
      </c>
      <c r="I576" s="97">
        <f t="shared" si="33"/>
        <v>3.764945559217258E-3</v>
      </c>
      <c r="J576" s="97">
        <f t="shared" si="35"/>
        <v>99.642793749511668</v>
      </c>
      <c r="K576" s="94" t="str">
        <f t="shared" si="34"/>
        <v>C</v>
      </c>
    </row>
    <row r="577" spans="1:11" ht="16.5" x14ac:dyDescent="0.25">
      <c r="A577" s="94" t="s">
        <v>7822</v>
      </c>
      <c r="B577" s="95" t="s">
        <v>7823</v>
      </c>
      <c r="C577" s="94" t="s">
        <v>17</v>
      </c>
      <c r="D577" s="94" t="s">
        <v>3825</v>
      </c>
      <c r="E577" s="94" t="s">
        <v>61</v>
      </c>
      <c r="F577" s="99">
        <v>1.6424425506603999E-3</v>
      </c>
      <c r="G577" s="96">
        <v>771000</v>
      </c>
      <c r="H577" s="96">
        <f t="shared" si="32"/>
        <v>1266.32</v>
      </c>
      <c r="I577" s="97">
        <f t="shared" si="33"/>
        <v>3.7618560318678188E-3</v>
      </c>
      <c r="J577" s="97">
        <f t="shared" si="35"/>
        <v>99.64655560554354</v>
      </c>
      <c r="K577" s="94" t="str">
        <f t="shared" si="34"/>
        <v>C</v>
      </c>
    </row>
    <row r="578" spans="1:11" ht="16.5" x14ac:dyDescent="0.25">
      <c r="A578" s="94" t="s">
        <v>4521</v>
      </c>
      <c r="B578" s="95" t="s">
        <v>4522</v>
      </c>
      <c r="C578" s="94" t="s">
        <v>17</v>
      </c>
      <c r="D578" s="94" t="s">
        <v>3887</v>
      </c>
      <c r="E578" s="94" t="s">
        <v>61</v>
      </c>
      <c r="F578" s="96">
        <v>9.4</v>
      </c>
      <c r="G578" s="96">
        <v>129.54</v>
      </c>
      <c r="H578" s="96">
        <f t="shared" si="32"/>
        <v>1217.68</v>
      </c>
      <c r="I578" s="97">
        <f t="shared" si="33"/>
        <v>3.6173612142940221E-3</v>
      </c>
      <c r="J578" s="97">
        <f t="shared" si="35"/>
        <v>99.650172966757836</v>
      </c>
      <c r="K578" s="94" t="str">
        <f t="shared" si="34"/>
        <v>C</v>
      </c>
    </row>
    <row r="579" spans="1:11" x14ac:dyDescent="0.25">
      <c r="A579" s="94" t="s">
        <v>4489</v>
      </c>
      <c r="B579" s="95" t="s">
        <v>4490</v>
      </c>
      <c r="C579" s="94" t="s">
        <v>17</v>
      </c>
      <c r="D579" s="94" t="s">
        <v>3887</v>
      </c>
      <c r="E579" s="94" t="s">
        <v>178</v>
      </c>
      <c r="F579" s="96">
        <v>35.131402000000001</v>
      </c>
      <c r="G579" s="96">
        <v>34.42</v>
      </c>
      <c r="H579" s="96">
        <f t="shared" si="32"/>
        <v>1209.22</v>
      </c>
      <c r="I579" s="97">
        <f t="shared" si="33"/>
        <v>3.5922290975860791E-3</v>
      </c>
      <c r="J579" s="97">
        <f t="shared" si="35"/>
        <v>99.653765195855428</v>
      </c>
      <c r="K579" s="94" t="str">
        <f t="shared" si="34"/>
        <v>C</v>
      </c>
    </row>
    <row r="580" spans="1:11" x14ac:dyDescent="0.25">
      <c r="A580" s="94" t="s">
        <v>6461</v>
      </c>
      <c r="B580" s="95" t="s">
        <v>6462</v>
      </c>
      <c r="C580" s="94" t="s">
        <v>188</v>
      </c>
      <c r="D580" s="94" t="s">
        <v>3887</v>
      </c>
      <c r="E580" s="94" t="s">
        <v>286</v>
      </c>
      <c r="F580" s="96">
        <v>16</v>
      </c>
      <c r="G580" s="96">
        <v>75.2</v>
      </c>
      <c r="H580" s="96">
        <f t="shared" ref="H580:H643" si="36">ROUND(F580*G580,2)</f>
        <v>1203.2</v>
      </c>
      <c r="I580" s="97">
        <f t="shared" ref="I580:I643" si="37">H580 / VALOR_TOTAL * 100</f>
        <v>3.5743454873518226E-3</v>
      </c>
      <c r="J580" s="97">
        <f t="shared" si="35"/>
        <v>99.657339541342779</v>
      </c>
      <c r="K580" s="94" t="str">
        <f t="shared" ref="K580:K643" si="38">IF(J580&lt;=80,"A",IF(J580&lt;=95,"B","C"))</f>
        <v>C</v>
      </c>
    </row>
    <row r="581" spans="1:11" x14ac:dyDescent="0.25">
      <c r="A581" s="94" t="s">
        <v>7932</v>
      </c>
      <c r="B581" s="95" t="s">
        <v>7933</v>
      </c>
      <c r="C581" s="94" t="s">
        <v>17</v>
      </c>
      <c r="D581" s="94" t="s">
        <v>3887</v>
      </c>
      <c r="E581" s="94" t="s">
        <v>178</v>
      </c>
      <c r="F581" s="96">
        <v>58.816419000000003</v>
      </c>
      <c r="G581" s="96">
        <v>20.420000000000002</v>
      </c>
      <c r="H581" s="96">
        <f t="shared" si="36"/>
        <v>1201.03</v>
      </c>
      <c r="I581" s="97">
        <f t="shared" si="37"/>
        <v>3.5678990697092408E-3</v>
      </c>
      <c r="J581" s="97">
        <f t="shared" ref="J581:J644" si="39">I581+J580</f>
        <v>99.660907440412487</v>
      </c>
      <c r="K581" s="94" t="str">
        <f t="shared" si="38"/>
        <v>C</v>
      </c>
    </row>
    <row r="582" spans="1:11" x14ac:dyDescent="0.25">
      <c r="A582" s="94" t="s">
        <v>6505</v>
      </c>
      <c r="B582" s="95" t="s">
        <v>6506</v>
      </c>
      <c r="C582" s="94" t="s">
        <v>188</v>
      </c>
      <c r="D582" s="94" t="s">
        <v>3887</v>
      </c>
      <c r="E582" s="94" t="s">
        <v>286</v>
      </c>
      <c r="F582" s="96">
        <v>3</v>
      </c>
      <c r="G582" s="96">
        <v>390</v>
      </c>
      <c r="H582" s="96">
        <f t="shared" si="36"/>
        <v>1170</v>
      </c>
      <c r="I582" s="97">
        <f t="shared" si="37"/>
        <v>3.4757182681197075E-3</v>
      </c>
      <c r="J582" s="97">
        <f t="shared" si="39"/>
        <v>99.664383158680607</v>
      </c>
      <c r="K582" s="94" t="str">
        <f t="shared" si="38"/>
        <v>C</v>
      </c>
    </row>
    <row r="583" spans="1:11" x14ac:dyDescent="0.25">
      <c r="A583" s="94" t="s">
        <v>4447</v>
      </c>
      <c r="B583" s="95" t="s">
        <v>4448</v>
      </c>
      <c r="C583" s="94" t="s">
        <v>17</v>
      </c>
      <c r="D583" s="94" t="s">
        <v>3887</v>
      </c>
      <c r="E583" s="94" t="s">
        <v>61</v>
      </c>
      <c r="F583" s="96">
        <v>42</v>
      </c>
      <c r="G583" s="96">
        <v>27.39</v>
      </c>
      <c r="H583" s="96">
        <f t="shared" si="36"/>
        <v>1150.3800000000001</v>
      </c>
      <c r="I583" s="97">
        <f t="shared" si="37"/>
        <v>3.4174331463927773E-3</v>
      </c>
      <c r="J583" s="97">
        <f t="shared" si="39"/>
        <v>99.667800591827003</v>
      </c>
      <c r="K583" s="94" t="str">
        <f t="shared" si="38"/>
        <v>C</v>
      </c>
    </row>
    <row r="584" spans="1:11" ht="16.5" x14ac:dyDescent="0.25">
      <c r="A584" s="94" t="s">
        <v>8045</v>
      </c>
      <c r="B584" s="95" t="s">
        <v>8046</v>
      </c>
      <c r="C584" s="94" t="s">
        <v>17</v>
      </c>
      <c r="D584" s="94" t="s">
        <v>3825</v>
      </c>
      <c r="E584" s="94" t="s">
        <v>61</v>
      </c>
      <c r="F584" s="104">
        <v>6.8735585704500003E-4</v>
      </c>
      <c r="G584" s="96">
        <v>1645034.46</v>
      </c>
      <c r="H584" s="96">
        <f t="shared" si="36"/>
        <v>1130.72</v>
      </c>
      <c r="I584" s="97">
        <f t="shared" si="37"/>
        <v>3.3590291966908679E-3</v>
      </c>
      <c r="J584" s="97">
        <f t="shared" si="39"/>
        <v>99.671159621023691</v>
      </c>
      <c r="K584" s="94" t="str">
        <f t="shared" si="38"/>
        <v>C</v>
      </c>
    </row>
    <row r="585" spans="1:11" x14ac:dyDescent="0.25">
      <c r="A585" s="94" t="s">
        <v>5262</v>
      </c>
      <c r="B585" s="95" t="s">
        <v>5263</v>
      </c>
      <c r="C585" s="94" t="s">
        <v>17</v>
      </c>
      <c r="D585" s="94" t="s">
        <v>3887</v>
      </c>
      <c r="E585" s="94" t="s">
        <v>61</v>
      </c>
      <c r="F585" s="96">
        <v>803.90448900000001</v>
      </c>
      <c r="G585" s="96">
        <v>1.39</v>
      </c>
      <c r="H585" s="96">
        <f t="shared" si="36"/>
        <v>1117.43</v>
      </c>
      <c r="I585" s="97">
        <f t="shared" si="37"/>
        <v>3.3195486020042779E-3</v>
      </c>
      <c r="J585" s="97">
        <f t="shared" si="39"/>
        <v>99.674479169625698</v>
      </c>
      <c r="K585" s="94" t="str">
        <f t="shared" si="38"/>
        <v>C</v>
      </c>
    </row>
    <row r="586" spans="1:11" ht="16.5" x14ac:dyDescent="0.25">
      <c r="A586" s="94" t="s">
        <v>5330</v>
      </c>
      <c r="B586" s="95" t="s">
        <v>1404</v>
      </c>
      <c r="C586" s="94" t="s">
        <v>8107</v>
      </c>
      <c r="D586" s="94" t="s">
        <v>3887</v>
      </c>
      <c r="E586" s="94" t="s">
        <v>61</v>
      </c>
      <c r="F586" s="96">
        <v>1</v>
      </c>
      <c r="G586" s="96">
        <v>1112</v>
      </c>
      <c r="H586" s="96">
        <f t="shared" si="36"/>
        <v>1112</v>
      </c>
      <c r="I586" s="97">
        <f t="shared" si="37"/>
        <v>3.3034177044009528E-3</v>
      </c>
      <c r="J586" s="97">
        <f t="shared" si="39"/>
        <v>99.6777825873301</v>
      </c>
      <c r="K586" s="94" t="str">
        <f t="shared" si="38"/>
        <v>C</v>
      </c>
    </row>
    <row r="587" spans="1:11" ht="16.5" x14ac:dyDescent="0.25">
      <c r="A587" s="94" t="s">
        <v>6477</v>
      </c>
      <c r="B587" s="95" t="s">
        <v>3259</v>
      </c>
      <c r="C587" s="94" t="s">
        <v>8107</v>
      </c>
      <c r="D587" s="94" t="s">
        <v>3887</v>
      </c>
      <c r="E587" s="94" t="s">
        <v>61</v>
      </c>
      <c r="F587" s="96">
        <v>3</v>
      </c>
      <c r="G587" s="96">
        <v>365.99</v>
      </c>
      <c r="H587" s="96">
        <f t="shared" si="36"/>
        <v>1097.97</v>
      </c>
      <c r="I587" s="97">
        <f t="shared" si="37"/>
        <v>3.261738792177261E-3</v>
      </c>
      <c r="J587" s="97">
        <f t="shared" si="39"/>
        <v>99.681044326122276</v>
      </c>
      <c r="K587" s="94" t="str">
        <f t="shared" si="38"/>
        <v>C</v>
      </c>
    </row>
    <row r="588" spans="1:11" x14ac:dyDescent="0.25">
      <c r="A588" s="94" t="s">
        <v>6167</v>
      </c>
      <c r="B588" s="95" t="s">
        <v>6168</v>
      </c>
      <c r="C588" s="94" t="s">
        <v>17</v>
      </c>
      <c r="D588" s="94" t="s">
        <v>3887</v>
      </c>
      <c r="E588" s="94" t="s">
        <v>61</v>
      </c>
      <c r="F588" s="96">
        <v>5</v>
      </c>
      <c r="G588" s="96">
        <v>219.09</v>
      </c>
      <c r="H588" s="96">
        <f t="shared" si="36"/>
        <v>1095.45</v>
      </c>
      <c r="I588" s="97">
        <f t="shared" si="37"/>
        <v>3.2542526297536186E-3</v>
      </c>
      <c r="J588" s="97">
        <f t="shared" si="39"/>
        <v>99.684298578752035</v>
      </c>
      <c r="K588" s="94" t="str">
        <f t="shared" si="38"/>
        <v>C</v>
      </c>
    </row>
    <row r="589" spans="1:11" ht="16.5" x14ac:dyDescent="0.25">
      <c r="A589" s="94" t="s">
        <v>6762</v>
      </c>
      <c r="B589" s="95" t="s">
        <v>6763</v>
      </c>
      <c r="C589" s="94" t="s">
        <v>17</v>
      </c>
      <c r="D589" s="94" t="s">
        <v>3887</v>
      </c>
      <c r="E589" s="94" t="s">
        <v>72</v>
      </c>
      <c r="F589" s="96">
        <v>87.868799999999993</v>
      </c>
      <c r="G589" s="96">
        <v>11.82</v>
      </c>
      <c r="H589" s="96">
        <f t="shared" si="36"/>
        <v>1038.6099999999999</v>
      </c>
      <c r="I589" s="97">
        <f t="shared" si="37"/>
        <v>3.0853980773092385E-3</v>
      </c>
      <c r="J589" s="97">
        <f t="shared" si="39"/>
        <v>99.687383976829338</v>
      </c>
      <c r="K589" s="94" t="str">
        <f t="shared" si="38"/>
        <v>C</v>
      </c>
    </row>
    <row r="590" spans="1:11" x14ac:dyDescent="0.25">
      <c r="A590" s="94" t="s">
        <v>5541</v>
      </c>
      <c r="B590" s="95" t="s">
        <v>1708</v>
      </c>
      <c r="C590" s="94" t="s">
        <v>188</v>
      </c>
      <c r="D590" s="94" t="s">
        <v>3887</v>
      </c>
      <c r="E590" s="94" t="s">
        <v>286</v>
      </c>
      <c r="F590" s="96">
        <v>276</v>
      </c>
      <c r="G590" s="96">
        <v>3.75</v>
      </c>
      <c r="H590" s="96">
        <f t="shared" si="36"/>
        <v>1035</v>
      </c>
      <c r="I590" s="97">
        <f t="shared" si="37"/>
        <v>3.0746738525674337E-3</v>
      </c>
      <c r="J590" s="97">
        <f t="shared" si="39"/>
        <v>99.690458650681904</v>
      </c>
      <c r="K590" s="94" t="str">
        <f t="shared" si="38"/>
        <v>C</v>
      </c>
    </row>
    <row r="591" spans="1:11" x14ac:dyDescent="0.25">
      <c r="A591" s="94" t="s">
        <v>4287</v>
      </c>
      <c r="B591" s="95" t="s">
        <v>4288</v>
      </c>
      <c r="C591" s="94" t="s">
        <v>17</v>
      </c>
      <c r="D591" s="94" t="s">
        <v>3887</v>
      </c>
      <c r="E591" s="94" t="s">
        <v>178</v>
      </c>
      <c r="F591" s="96">
        <v>103.62</v>
      </c>
      <c r="G591" s="96">
        <v>9.91</v>
      </c>
      <c r="H591" s="96">
        <f t="shared" si="36"/>
        <v>1026.8699999999999</v>
      </c>
      <c r="I591" s="97">
        <f t="shared" si="37"/>
        <v>3.0505220666530628E-3</v>
      </c>
      <c r="J591" s="97">
        <f t="shared" si="39"/>
        <v>99.693509172748563</v>
      </c>
      <c r="K591" s="94" t="str">
        <f t="shared" si="38"/>
        <v>C</v>
      </c>
    </row>
    <row r="592" spans="1:11" ht="24.75" x14ac:dyDescent="0.25">
      <c r="A592" s="94" t="s">
        <v>3781</v>
      </c>
      <c r="B592" s="95" t="s">
        <v>3782</v>
      </c>
      <c r="C592" s="94" t="s">
        <v>17</v>
      </c>
      <c r="D592" s="94" t="s">
        <v>3724</v>
      </c>
      <c r="E592" s="94" t="s">
        <v>18</v>
      </c>
      <c r="F592" s="96">
        <v>92</v>
      </c>
      <c r="G592" s="96">
        <v>11.14</v>
      </c>
      <c r="H592" s="96">
        <f t="shared" si="36"/>
        <v>1024.8800000000001</v>
      </c>
      <c r="I592" s="97">
        <f t="shared" si="37"/>
        <v>3.0446103748978854E-3</v>
      </c>
      <c r="J592" s="97">
        <f t="shared" si="39"/>
        <v>99.696553783123463</v>
      </c>
      <c r="K592" s="94" t="str">
        <f t="shared" si="38"/>
        <v>C</v>
      </c>
    </row>
    <row r="593" spans="1:11" x14ac:dyDescent="0.25">
      <c r="A593" s="94" t="s">
        <v>437</v>
      </c>
      <c r="B593" s="95" t="s">
        <v>438</v>
      </c>
      <c r="C593" s="94" t="s">
        <v>188</v>
      </c>
      <c r="D593" s="94" t="s">
        <v>3887</v>
      </c>
      <c r="E593" s="94" t="s">
        <v>286</v>
      </c>
      <c r="F593" s="96">
        <v>2</v>
      </c>
      <c r="G593" s="96">
        <v>509.55</v>
      </c>
      <c r="H593" s="96">
        <f t="shared" si="36"/>
        <v>1019.1</v>
      </c>
      <c r="I593" s="97">
        <f t="shared" si="37"/>
        <v>3.0274397325134989E-3</v>
      </c>
      <c r="J593" s="97">
        <f t="shared" si="39"/>
        <v>99.699581222855983</v>
      </c>
      <c r="K593" s="94" t="str">
        <f t="shared" si="38"/>
        <v>C</v>
      </c>
    </row>
    <row r="594" spans="1:11" ht="16.5" x14ac:dyDescent="0.25">
      <c r="A594" s="94" t="s">
        <v>7025</v>
      </c>
      <c r="B594" s="95" t="s">
        <v>7026</v>
      </c>
      <c r="C594" s="94" t="s">
        <v>17</v>
      </c>
      <c r="D594" s="94" t="s">
        <v>3825</v>
      </c>
      <c r="E594" s="94" t="s">
        <v>61</v>
      </c>
      <c r="F594" s="105">
        <v>7.1445967494816839E-2</v>
      </c>
      <c r="G594" s="96">
        <v>14245.4</v>
      </c>
      <c r="H594" s="96">
        <f t="shared" si="36"/>
        <v>1017.78</v>
      </c>
      <c r="I594" s="97">
        <f t="shared" si="37"/>
        <v>3.0235184093392099E-3</v>
      </c>
      <c r="J594" s="97">
        <f t="shared" si="39"/>
        <v>99.702604741265318</v>
      </c>
      <c r="K594" s="94" t="str">
        <f t="shared" si="38"/>
        <v>C</v>
      </c>
    </row>
    <row r="595" spans="1:11" x14ac:dyDescent="0.25">
      <c r="A595" s="94" t="s">
        <v>6833</v>
      </c>
      <c r="B595" s="95" t="s">
        <v>6834</v>
      </c>
      <c r="C595" s="94" t="s">
        <v>17</v>
      </c>
      <c r="D595" s="94" t="s">
        <v>3887</v>
      </c>
      <c r="E595" s="94" t="s">
        <v>61</v>
      </c>
      <c r="F595" s="96">
        <v>5.2095000000000002</v>
      </c>
      <c r="G595" s="96">
        <v>193.78</v>
      </c>
      <c r="H595" s="96">
        <f t="shared" si="36"/>
        <v>1009.5</v>
      </c>
      <c r="I595" s="97">
        <f t="shared" si="37"/>
        <v>2.9989210185186709E-3</v>
      </c>
      <c r="J595" s="97">
        <f t="shared" si="39"/>
        <v>99.705603662283835</v>
      </c>
      <c r="K595" s="94" t="str">
        <f t="shared" si="38"/>
        <v>C</v>
      </c>
    </row>
    <row r="596" spans="1:11" x14ac:dyDescent="0.25">
      <c r="A596" s="94" t="s">
        <v>5252</v>
      </c>
      <c r="B596" s="95" t="s">
        <v>5253</v>
      </c>
      <c r="C596" s="94" t="s">
        <v>17</v>
      </c>
      <c r="D596" s="94" t="s">
        <v>3887</v>
      </c>
      <c r="E596" s="94" t="s">
        <v>4149</v>
      </c>
      <c r="F596" s="96">
        <v>47.039391000000002</v>
      </c>
      <c r="G596" s="96">
        <v>21.11</v>
      </c>
      <c r="H596" s="96">
        <f t="shared" si="36"/>
        <v>993</v>
      </c>
      <c r="I596" s="97">
        <f t="shared" si="37"/>
        <v>2.9499044788400593E-3</v>
      </c>
      <c r="J596" s="97">
        <f t="shared" si="39"/>
        <v>99.708553566762674</v>
      </c>
      <c r="K596" s="94" t="str">
        <f t="shared" si="38"/>
        <v>C</v>
      </c>
    </row>
    <row r="597" spans="1:11" x14ac:dyDescent="0.25">
      <c r="A597" s="94" t="s">
        <v>6388</v>
      </c>
      <c r="B597" s="95" t="s">
        <v>6389</v>
      </c>
      <c r="C597" s="94" t="s">
        <v>188</v>
      </c>
      <c r="D597" s="94" t="s">
        <v>3887</v>
      </c>
      <c r="E597" s="94" t="s">
        <v>465</v>
      </c>
      <c r="F597" s="96">
        <v>78.13</v>
      </c>
      <c r="G597" s="96">
        <v>12.7</v>
      </c>
      <c r="H597" s="96">
        <f t="shared" si="36"/>
        <v>992.25</v>
      </c>
      <c r="I597" s="97">
        <f t="shared" si="37"/>
        <v>2.9476764543092137E-3</v>
      </c>
      <c r="J597" s="97">
        <f t="shared" si="39"/>
        <v>99.711501243216986</v>
      </c>
      <c r="K597" s="94" t="str">
        <f t="shared" si="38"/>
        <v>C</v>
      </c>
    </row>
    <row r="598" spans="1:11" ht="16.5" x14ac:dyDescent="0.25">
      <c r="A598" s="94" t="s">
        <v>4857</v>
      </c>
      <c r="B598" s="95" t="s">
        <v>4858</v>
      </c>
      <c r="C598" s="94" t="s">
        <v>17</v>
      </c>
      <c r="D598" s="94" t="s">
        <v>3887</v>
      </c>
      <c r="E598" s="94" t="s">
        <v>61</v>
      </c>
      <c r="F598" s="96">
        <v>1610.1779423800001</v>
      </c>
      <c r="G598" s="96">
        <v>0.61</v>
      </c>
      <c r="H598" s="96">
        <f t="shared" si="36"/>
        <v>982.21</v>
      </c>
      <c r="I598" s="97">
        <f t="shared" si="37"/>
        <v>2.9178506325896222E-3</v>
      </c>
      <c r="J598" s="97">
        <f t="shared" si="39"/>
        <v>99.714419093849571</v>
      </c>
      <c r="K598" s="94" t="str">
        <f t="shared" si="38"/>
        <v>C</v>
      </c>
    </row>
    <row r="599" spans="1:11" ht="16.5" x14ac:dyDescent="0.25">
      <c r="A599" s="94" t="s">
        <v>5904</v>
      </c>
      <c r="B599" s="95" t="s">
        <v>5905</v>
      </c>
      <c r="C599" s="94" t="s">
        <v>17</v>
      </c>
      <c r="D599" s="94" t="s">
        <v>3887</v>
      </c>
      <c r="E599" s="94" t="s">
        <v>61</v>
      </c>
      <c r="F599" s="96">
        <v>710.79375000000005</v>
      </c>
      <c r="G599" s="96">
        <v>1.38</v>
      </c>
      <c r="H599" s="96">
        <f t="shared" si="36"/>
        <v>980.9</v>
      </c>
      <c r="I599" s="97">
        <f t="shared" si="37"/>
        <v>2.9139590164090779E-3</v>
      </c>
      <c r="J599" s="97">
        <f t="shared" si="39"/>
        <v>99.717333052865982</v>
      </c>
      <c r="K599" s="94" t="str">
        <f t="shared" si="38"/>
        <v>C</v>
      </c>
    </row>
    <row r="600" spans="1:11" ht="16.5" x14ac:dyDescent="0.25">
      <c r="A600" s="94" t="s">
        <v>5789</v>
      </c>
      <c r="B600" s="95" t="s">
        <v>5790</v>
      </c>
      <c r="C600" s="94" t="s">
        <v>17</v>
      </c>
      <c r="D600" s="94" t="s">
        <v>3887</v>
      </c>
      <c r="E600" s="94" t="s">
        <v>178</v>
      </c>
      <c r="F600" s="96">
        <v>172.285504</v>
      </c>
      <c r="G600" s="96">
        <v>5.69</v>
      </c>
      <c r="H600" s="96">
        <f t="shared" si="36"/>
        <v>980.3</v>
      </c>
      <c r="I600" s="97">
        <f t="shared" si="37"/>
        <v>2.9121765967844012E-3</v>
      </c>
      <c r="J600" s="97">
        <f t="shared" si="39"/>
        <v>99.720245229462762</v>
      </c>
      <c r="K600" s="94" t="str">
        <f t="shared" si="38"/>
        <v>C</v>
      </c>
    </row>
    <row r="601" spans="1:11" ht="16.5" x14ac:dyDescent="0.25">
      <c r="A601" s="94" t="s">
        <v>7007</v>
      </c>
      <c r="B601" s="95" t="s">
        <v>7008</v>
      </c>
      <c r="C601" s="94" t="s">
        <v>17</v>
      </c>
      <c r="D601" s="94" t="s">
        <v>3887</v>
      </c>
      <c r="E601" s="94" t="s">
        <v>61</v>
      </c>
      <c r="F601" s="96">
        <v>9.6191999999999993</v>
      </c>
      <c r="G601" s="96">
        <v>99.95</v>
      </c>
      <c r="H601" s="96">
        <f t="shared" si="36"/>
        <v>961.44</v>
      </c>
      <c r="I601" s="97">
        <f t="shared" si="37"/>
        <v>2.856149206582061E-3</v>
      </c>
      <c r="J601" s="97">
        <f t="shared" si="39"/>
        <v>99.723101378669341</v>
      </c>
      <c r="K601" s="94" t="str">
        <f t="shared" si="38"/>
        <v>C</v>
      </c>
    </row>
    <row r="602" spans="1:11" ht="16.5" x14ac:dyDescent="0.25">
      <c r="A602" s="94" t="s">
        <v>5104</v>
      </c>
      <c r="B602" s="95" t="s">
        <v>5105</v>
      </c>
      <c r="C602" s="94" t="s">
        <v>17</v>
      </c>
      <c r="D602" s="94" t="s">
        <v>3887</v>
      </c>
      <c r="E602" s="94" t="s">
        <v>61</v>
      </c>
      <c r="F602" s="96">
        <v>57</v>
      </c>
      <c r="G602" s="96">
        <v>16.86</v>
      </c>
      <c r="H602" s="96">
        <f t="shared" si="36"/>
        <v>961.02</v>
      </c>
      <c r="I602" s="97">
        <f t="shared" si="37"/>
        <v>2.8549015128447874E-3</v>
      </c>
      <c r="J602" s="97">
        <f t="shared" si="39"/>
        <v>99.725956280182189</v>
      </c>
      <c r="K602" s="94" t="str">
        <f t="shared" si="38"/>
        <v>C</v>
      </c>
    </row>
    <row r="603" spans="1:11" ht="16.5" x14ac:dyDescent="0.25">
      <c r="A603" s="94" t="s">
        <v>5680</v>
      </c>
      <c r="B603" s="95" t="s">
        <v>5681</v>
      </c>
      <c r="C603" s="94" t="s">
        <v>17</v>
      </c>
      <c r="D603" s="94" t="s">
        <v>3887</v>
      </c>
      <c r="E603" s="94" t="s">
        <v>61</v>
      </c>
      <c r="F603" s="96">
        <v>25</v>
      </c>
      <c r="G603" s="96">
        <v>37.950000000000003</v>
      </c>
      <c r="H603" s="96">
        <f t="shared" si="36"/>
        <v>948.75</v>
      </c>
      <c r="I603" s="97">
        <f t="shared" si="37"/>
        <v>2.8184510315201472E-3</v>
      </c>
      <c r="J603" s="97">
        <f t="shared" si="39"/>
        <v>99.728774731213704</v>
      </c>
      <c r="K603" s="94" t="str">
        <f t="shared" si="38"/>
        <v>C</v>
      </c>
    </row>
    <row r="604" spans="1:11" x14ac:dyDescent="0.25">
      <c r="A604" s="94" t="s">
        <v>6062</v>
      </c>
      <c r="B604" s="95" t="s">
        <v>6063</v>
      </c>
      <c r="C604" s="94" t="s">
        <v>17</v>
      </c>
      <c r="D604" s="94" t="s">
        <v>3887</v>
      </c>
      <c r="E604" s="94" t="s">
        <v>4149</v>
      </c>
      <c r="F604" s="96">
        <v>21.092692154921998</v>
      </c>
      <c r="G604" s="96">
        <v>44.32</v>
      </c>
      <c r="H604" s="96">
        <f t="shared" si="36"/>
        <v>934.83</v>
      </c>
      <c r="I604" s="97">
        <f t="shared" si="37"/>
        <v>2.7770988962276463E-3</v>
      </c>
      <c r="J604" s="97">
        <f t="shared" si="39"/>
        <v>99.731551830109936</v>
      </c>
      <c r="K604" s="94" t="str">
        <f t="shared" si="38"/>
        <v>C</v>
      </c>
    </row>
    <row r="605" spans="1:11" ht="16.5" x14ac:dyDescent="0.25">
      <c r="A605" s="94" t="s">
        <v>6595</v>
      </c>
      <c r="B605" s="95" t="s">
        <v>6596</v>
      </c>
      <c r="C605" s="94" t="s">
        <v>17</v>
      </c>
      <c r="D605" s="94" t="s">
        <v>3887</v>
      </c>
      <c r="E605" s="94" t="s">
        <v>61</v>
      </c>
      <c r="F605" s="96">
        <v>3</v>
      </c>
      <c r="G605" s="96">
        <v>310.35000000000002</v>
      </c>
      <c r="H605" s="96">
        <f t="shared" si="36"/>
        <v>931.05</v>
      </c>
      <c r="I605" s="97">
        <f t="shared" si="37"/>
        <v>2.7658696525921823E-3</v>
      </c>
      <c r="J605" s="97">
        <f t="shared" si="39"/>
        <v>99.734317699762528</v>
      </c>
      <c r="K605" s="94" t="str">
        <f t="shared" si="38"/>
        <v>C</v>
      </c>
    </row>
    <row r="606" spans="1:11" ht="16.5" x14ac:dyDescent="0.25">
      <c r="A606" s="94" t="s">
        <v>5899</v>
      </c>
      <c r="B606" s="95" t="s">
        <v>5900</v>
      </c>
      <c r="C606" s="94" t="s">
        <v>17</v>
      </c>
      <c r="D606" s="94" t="s">
        <v>3887</v>
      </c>
      <c r="E606" s="94" t="s">
        <v>61</v>
      </c>
      <c r="F606" s="96">
        <v>6</v>
      </c>
      <c r="G606" s="96">
        <v>152.85</v>
      </c>
      <c r="H606" s="96">
        <f t="shared" si="36"/>
        <v>917.1</v>
      </c>
      <c r="I606" s="97">
        <f t="shared" si="37"/>
        <v>2.7244283963184478E-3</v>
      </c>
      <c r="J606" s="97">
        <f t="shared" si="39"/>
        <v>99.737042128158848</v>
      </c>
      <c r="K606" s="94" t="str">
        <f t="shared" si="38"/>
        <v>C</v>
      </c>
    </row>
    <row r="607" spans="1:11" ht="16.5" x14ac:dyDescent="0.25">
      <c r="A607" s="94" t="s">
        <v>5767</v>
      </c>
      <c r="B607" s="95" t="s">
        <v>5768</v>
      </c>
      <c r="C607" s="94" t="s">
        <v>8107</v>
      </c>
      <c r="D607" s="94" t="s">
        <v>3887</v>
      </c>
      <c r="E607" s="94" t="s">
        <v>61</v>
      </c>
      <c r="F607" s="96">
        <v>12</v>
      </c>
      <c r="G607" s="96">
        <v>76.05</v>
      </c>
      <c r="H607" s="96">
        <f t="shared" si="36"/>
        <v>912.6</v>
      </c>
      <c r="I607" s="97">
        <f t="shared" si="37"/>
        <v>2.7110602491333719E-3</v>
      </c>
      <c r="J607" s="97">
        <f t="shared" si="39"/>
        <v>99.739753188407988</v>
      </c>
      <c r="K607" s="94" t="str">
        <f t="shared" si="38"/>
        <v>C</v>
      </c>
    </row>
    <row r="608" spans="1:11" x14ac:dyDescent="0.25">
      <c r="A608" s="94" t="s">
        <v>7375</v>
      </c>
      <c r="B608" s="95" t="s">
        <v>7376</v>
      </c>
      <c r="C608" s="94" t="s">
        <v>188</v>
      </c>
      <c r="D608" s="94" t="s">
        <v>3887</v>
      </c>
      <c r="E608" s="94" t="s">
        <v>286</v>
      </c>
      <c r="F608" s="96">
        <v>37</v>
      </c>
      <c r="G608" s="96">
        <v>24.44</v>
      </c>
      <c r="H608" s="96">
        <f t="shared" si="36"/>
        <v>904.28</v>
      </c>
      <c r="I608" s="97">
        <f t="shared" si="37"/>
        <v>2.686344030337854E-3</v>
      </c>
      <c r="J608" s="97">
        <f t="shared" si="39"/>
        <v>99.742439532438326</v>
      </c>
      <c r="K608" s="94" t="str">
        <f t="shared" si="38"/>
        <v>C</v>
      </c>
    </row>
    <row r="609" spans="1:11" ht="16.5" x14ac:dyDescent="0.25">
      <c r="A609" s="94" t="s">
        <v>6846</v>
      </c>
      <c r="B609" s="95" t="s">
        <v>6847</v>
      </c>
      <c r="C609" s="94" t="s">
        <v>17</v>
      </c>
      <c r="D609" s="94" t="s">
        <v>3825</v>
      </c>
      <c r="E609" s="94" t="s">
        <v>61</v>
      </c>
      <c r="F609" s="106">
        <v>0.15998347409056451</v>
      </c>
      <c r="G609" s="96">
        <v>5615</v>
      </c>
      <c r="H609" s="96">
        <f t="shared" si="36"/>
        <v>898.31</v>
      </c>
      <c r="I609" s="97">
        <f t="shared" si="37"/>
        <v>2.6686089550723201E-3</v>
      </c>
      <c r="J609" s="97">
        <f t="shared" si="39"/>
        <v>99.745108141393402</v>
      </c>
      <c r="K609" s="94" t="str">
        <f t="shared" si="38"/>
        <v>C</v>
      </c>
    </row>
    <row r="610" spans="1:11" x14ac:dyDescent="0.25">
      <c r="A610" s="94" t="s">
        <v>6531</v>
      </c>
      <c r="B610" s="95" t="s">
        <v>6532</v>
      </c>
      <c r="C610" s="94" t="s">
        <v>188</v>
      </c>
      <c r="D610" s="94" t="s">
        <v>3887</v>
      </c>
      <c r="E610" s="94" t="s">
        <v>465</v>
      </c>
      <c r="F610" s="96">
        <v>20</v>
      </c>
      <c r="G610" s="96">
        <v>44.81</v>
      </c>
      <c r="H610" s="96">
        <f t="shared" si="36"/>
        <v>896.2</v>
      </c>
      <c r="I610" s="97">
        <f t="shared" si="37"/>
        <v>2.6623407793922066E-3</v>
      </c>
      <c r="J610" s="97">
        <f t="shared" si="39"/>
        <v>99.747770482172797</v>
      </c>
      <c r="K610" s="94" t="str">
        <f t="shared" si="38"/>
        <v>C</v>
      </c>
    </row>
    <row r="611" spans="1:11" x14ac:dyDescent="0.25">
      <c r="A611" s="94" t="s">
        <v>5443</v>
      </c>
      <c r="B611" s="95" t="s">
        <v>5444</v>
      </c>
      <c r="C611" s="94" t="s">
        <v>17</v>
      </c>
      <c r="D611" s="94" t="s">
        <v>3887</v>
      </c>
      <c r="E611" s="94" t="s">
        <v>740</v>
      </c>
      <c r="F611" s="96">
        <v>283.98689999999999</v>
      </c>
      <c r="G611" s="96">
        <v>3.14</v>
      </c>
      <c r="H611" s="96">
        <f t="shared" si="36"/>
        <v>891.72</v>
      </c>
      <c r="I611" s="97">
        <f t="shared" si="37"/>
        <v>2.6490320461946201E-3</v>
      </c>
      <c r="J611" s="97">
        <f t="shared" si="39"/>
        <v>99.75041951421899</v>
      </c>
      <c r="K611" s="94" t="str">
        <f t="shared" si="38"/>
        <v>C</v>
      </c>
    </row>
    <row r="612" spans="1:11" x14ac:dyDescent="0.25">
      <c r="A612" s="94" t="s">
        <v>5751</v>
      </c>
      <c r="B612" s="95" t="s">
        <v>5752</v>
      </c>
      <c r="C612" s="94" t="s">
        <v>188</v>
      </c>
      <c r="D612" s="94" t="s">
        <v>3887</v>
      </c>
      <c r="E612" s="94" t="s">
        <v>286</v>
      </c>
      <c r="F612" s="96">
        <v>63</v>
      </c>
      <c r="G612" s="96">
        <v>13.97</v>
      </c>
      <c r="H612" s="96">
        <f t="shared" si="36"/>
        <v>880.11</v>
      </c>
      <c r="I612" s="97">
        <f t="shared" si="37"/>
        <v>2.6145422264571244E-3</v>
      </c>
      <c r="J612" s="97">
        <f t="shared" si="39"/>
        <v>99.753034056445443</v>
      </c>
      <c r="K612" s="94" t="str">
        <f t="shared" si="38"/>
        <v>C</v>
      </c>
    </row>
    <row r="613" spans="1:11" x14ac:dyDescent="0.25">
      <c r="A613" s="94" t="s">
        <v>6485</v>
      </c>
      <c r="B613" s="95" t="s">
        <v>6486</v>
      </c>
      <c r="C613" s="94" t="s">
        <v>188</v>
      </c>
      <c r="D613" s="94" t="s">
        <v>3887</v>
      </c>
      <c r="E613" s="94" t="s">
        <v>286</v>
      </c>
      <c r="F613" s="96">
        <v>44</v>
      </c>
      <c r="G613" s="96">
        <v>20</v>
      </c>
      <c r="H613" s="96">
        <f t="shared" si="36"/>
        <v>880</v>
      </c>
      <c r="I613" s="97">
        <f t="shared" si="37"/>
        <v>2.6142154495259339E-3</v>
      </c>
      <c r="J613" s="97">
        <f t="shared" si="39"/>
        <v>99.75564827189497</v>
      </c>
      <c r="K613" s="94" t="str">
        <f t="shared" si="38"/>
        <v>C</v>
      </c>
    </row>
    <row r="614" spans="1:11" x14ac:dyDescent="0.25">
      <c r="A614" s="94" t="s">
        <v>6415</v>
      </c>
      <c r="B614" s="95" t="s">
        <v>3152</v>
      </c>
      <c r="C614" s="94" t="s">
        <v>188</v>
      </c>
      <c r="D614" s="94" t="s">
        <v>3887</v>
      </c>
      <c r="E614" s="94" t="s">
        <v>286</v>
      </c>
      <c r="F614" s="96">
        <v>11.55</v>
      </c>
      <c r="G614" s="96">
        <v>75.849999999999994</v>
      </c>
      <c r="H614" s="96">
        <f t="shared" si="36"/>
        <v>876.07</v>
      </c>
      <c r="I614" s="97">
        <f t="shared" si="37"/>
        <v>2.6025406009843009E-3</v>
      </c>
      <c r="J614" s="97">
        <f t="shared" si="39"/>
        <v>99.758250812495959</v>
      </c>
      <c r="K614" s="94" t="str">
        <f t="shared" si="38"/>
        <v>C</v>
      </c>
    </row>
    <row r="615" spans="1:11" x14ac:dyDescent="0.25">
      <c r="A615" s="94" t="s">
        <v>8066</v>
      </c>
      <c r="B615" s="95" t="s">
        <v>8067</v>
      </c>
      <c r="C615" s="94" t="s">
        <v>17</v>
      </c>
      <c r="D615" s="94" t="s">
        <v>3887</v>
      </c>
      <c r="E615" s="94" t="s">
        <v>61</v>
      </c>
      <c r="F615" s="96">
        <v>87.205399999999997</v>
      </c>
      <c r="G615" s="96">
        <v>10.039999999999999</v>
      </c>
      <c r="H615" s="96">
        <f t="shared" si="36"/>
        <v>875.54</v>
      </c>
      <c r="I615" s="97">
        <f t="shared" si="37"/>
        <v>2.6009661303158364E-3</v>
      </c>
      <c r="J615" s="97">
        <f t="shared" si="39"/>
        <v>99.760851778626275</v>
      </c>
      <c r="K615" s="94" t="str">
        <f t="shared" si="38"/>
        <v>C</v>
      </c>
    </row>
    <row r="616" spans="1:11" ht="16.5" x14ac:dyDescent="0.25">
      <c r="A616" s="94" t="s">
        <v>5202</v>
      </c>
      <c r="B616" s="95" t="s">
        <v>5203</v>
      </c>
      <c r="C616" s="94" t="s">
        <v>17</v>
      </c>
      <c r="D616" s="94" t="s">
        <v>3887</v>
      </c>
      <c r="E616" s="94" t="s">
        <v>61</v>
      </c>
      <c r="F616" s="96">
        <v>55</v>
      </c>
      <c r="G616" s="96">
        <v>15.88</v>
      </c>
      <c r="H616" s="96">
        <f t="shared" si="36"/>
        <v>873.4</v>
      </c>
      <c r="I616" s="97">
        <f t="shared" si="37"/>
        <v>2.5946088336544892E-3</v>
      </c>
      <c r="J616" s="97">
        <f t="shared" si="39"/>
        <v>99.763446387459936</v>
      </c>
      <c r="K616" s="94" t="str">
        <f t="shared" si="38"/>
        <v>C</v>
      </c>
    </row>
    <row r="617" spans="1:11" x14ac:dyDescent="0.25">
      <c r="A617" s="94" t="s">
        <v>6183</v>
      </c>
      <c r="B617" s="95" t="s">
        <v>6184</v>
      </c>
      <c r="C617" s="94" t="s">
        <v>17</v>
      </c>
      <c r="D617" s="94" t="s">
        <v>3887</v>
      </c>
      <c r="E617" s="94" t="s">
        <v>740</v>
      </c>
      <c r="F617" s="96">
        <v>18.556000000000001</v>
      </c>
      <c r="G617" s="96">
        <v>46.92</v>
      </c>
      <c r="H617" s="96">
        <f t="shared" si="36"/>
        <v>870.65</v>
      </c>
      <c r="I617" s="97">
        <f t="shared" si="37"/>
        <v>2.5864394103747206E-3</v>
      </c>
      <c r="J617" s="97">
        <f t="shared" si="39"/>
        <v>99.766032826870315</v>
      </c>
      <c r="K617" s="94" t="str">
        <f t="shared" si="38"/>
        <v>C</v>
      </c>
    </row>
    <row r="618" spans="1:11" x14ac:dyDescent="0.25">
      <c r="A618" s="94" t="s">
        <v>6379</v>
      </c>
      <c r="B618" s="95" t="s">
        <v>2991</v>
      </c>
      <c r="C618" s="94" t="s">
        <v>188</v>
      </c>
      <c r="D618" s="94" t="s">
        <v>3887</v>
      </c>
      <c r="E618" s="94" t="s">
        <v>465</v>
      </c>
      <c r="F618" s="96">
        <v>109.752</v>
      </c>
      <c r="G618" s="96">
        <v>7.89</v>
      </c>
      <c r="H618" s="96">
        <f t="shared" si="36"/>
        <v>865.94</v>
      </c>
      <c r="I618" s="97">
        <f t="shared" si="37"/>
        <v>2.5724474163210083E-3</v>
      </c>
      <c r="J618" s="97">
        <f t="shared" si="39"/>
        <v>99.768605274286642</v>
      </c>
      <c r="K618" s="94" t="str">
        <f t="shared" si="38"/>
        <v>C</v>
      </c>
    </row>
    <row r="619" spans="1:11" ht="16.5" x14ac:dyDescent="0.25">
      <c r="A619" s="94" t="s">
        <v>5754</v>
      </c>
      <c r="B619" s="95" t="s">
        <v>5755</v>
      </c>
      <c r="C619" s="94" t="s">
        <v>8107</v>
      </c>
      <c r="D619" s="94" t="s">
        <v>3887</v>
      </c>
      <c r="E619" s="94" t="s">
        <v>61</v>
      </c>
      <c r="F619" s="96">
        <v>70</v>
      </c>
      <c r="G619" s="96">
        <v>12.31</v>
      </c>
      <c r="H619" s="96">
        <f t="shared" si="36"/>
        <v>861.7</v>
      </c>
      <c r="I619" s="97">
        <f t="shared" si="37"/>
        <v>2.5598516509732923E-3</v>
      </c>
      <c r="J619" s="97">
        <f t="shared" si="39"/>
        <v>99.771165125937614</v>
      </c>
      <c r="K619" s="94" t="str">
        <f t="shared" si="38"/>
        <v>C</v>
      </c>
    </row>
    <row r="620" spans="1:11" x14ac:dyDescent="0.25">
      <c r="A620" s="94" t="s">
        <v>3934</v>
      </c>
      <c r="B620" s="95" t="s">
        <v>3935</v>
      </c>
      <c r="C620" s="94" t="s">
        <v>17</v>
      </c>
      <c r="D620" s="94" t="s">
        <v>3887</v>
      </c>
      <c r="E620" s="94" t="s">
        <v>61</v>
      </c>
      <c r="F620" s="96">
        <v>2</v>
      </c>
      <c r="G620" s="96">
        <v>429.9</v>
      </c>
      <c r="H620" s="96">
        <f t="shared" si="36"/>
        <v>859.8</v>
      </c>
      <c r="I620" s="97">
        <f t="shared" si="37"/>
        <v>2.5542073221618156E-3</v>
      </c>
      <c r="J620" s="97">
        <f t="shared" si="39"/>
        <v>99.773719333259777</v>
      </c>
      <c r="K620" s="94" t="str">
        <f t="shared" si="38"/>
        <v>C</v>
      </c>
    </row>
    <row r="621" spans="1:11" x14ac:dyDescent="0.25">
      <c r="A621" s="94" t="s">
        <v>5723</v>
      </c>
      <c r="B621" s="95" t="s">
        <v>5724</v>
      </c>
      <c r="C621" s="94" t="s">
        <v>188</v>
      </c>
      <c r="D621" s="94" t="s">
        <v>3887</v>
      </c>
      <c r="E621" s="94" t="s">
        <v>286</v>
      </c>
      <c r="F621" s="96">
        <v>4</v>
      </c>
      <c r="G621" s="96">
        <v>214.09</v>
      </c>
      <c r="H621" s="96">
        <f t="shared" si="36"/>
        <v>856.36</v>
      </c>
      <c r="I621" s="97">
        <f t="shared" si="37"/>
        <v>2.5439881163136693E-3</v>
      </c>
      <c r="J621" s="97">
        <f t="shared" si="39"/>
        <v>99.776263321376092</v>
      </c>
      <c r="K621" s="94" t="str">
        <f t="shared" si="38"/>
        <v>C</v>
      </c>
    </row>
    <row r="622" spans="1:11" ht="24.75" x14ac:dyDescent="0.25">
      <c r="A622" s="94" t="s">
        <v>3752</v>
      </c>
      <c r="B622" s="95" t="s">
        <v>3753</v>
      </c>
      <c r="C622" s="94" t="s">
        <v>17</v>
      </c>
      <c r="D622" s="94" t="s">
        <v>3724</v>
      </c>
      <c r="E622" s="94" t="s">
        <v>25</v>
      </c>
      <c r="F622" s="96">
        <v>1100</v>
      </c>
      <c r="G622" s="96">
        <v>0.77</v>
      </c>
      <c r="H622" s="96">
        <f t="shared" si="36"/>
        <v>847</v>
      </c>
      <c r="I622" s="97">
        <f t="shared" si="37"/>
        <v>2.5161823701687113E-3</v>
      </c>
      <c r="J622" s="97">
        <f t="shared" si="39"/>
        <v>99.778779503746264</v>
      </c>
      <c r="K622" s="94" t="str">
        <f t="shared" si="38"/>
        <v>C</v>
      </c>
    </row>
    <row r="623" spans="1:11" ht="16.5" x14ac:dyDescent="0.25">
      <c r="A623" s="94" t="s">
        <v>4435</v>
      </c>
      <c r="B623" s="95" t="s">
        <v>4436</v>
      </c>
      <c r="C623" s="94" t="s">
        <v>17</v>
      </c>
      <c r="D623" s="94" t="s">
        <v>3887</v>
      </c>
      <c r="E623" s="94" t="s">
        <v>61</v>
      </c>
      <c r="F623" s="96">
        <v>166</v>
      </c>
      <c r="G623" s="96">
        <v>5.07</v>
      </c>
      <c r="H623" s="96">
        <f t="shared" si="36"/>
        <v>841.62</v>
      </c>
      <c r="I623" s="97">
        <f t="shared" si="37"/>
        <v>2.5002000075341098E-3</v>
      </c>
      <c r="J623" s="97">
        <f t="shared" si="39"/>
        <v>99.781279703753796</v>
      </c>
      <c r="K623" s="94" t="str">
        <f t="shared" si="38"/>
        <v>C</v>
      </c>
    </row>
    <row r="624" spans="1:11" x14ac:dyDescent="0.25">
      <c r="A624" s="94" t="s">
        <v>5404</v>
      </c>
      <c r="B624" s="95" t="s">
        <v>5405</v>
      </c>
      <c r="C624" s="94" t="s">
        <v>17</v>
      </c>
      <c r="D624" s="94" t="s">
        <v>3887</v>
      </c>
      <c r="E624" s="94" t="s">
        <v>61</v>
      </c>
      <c r="F624" s="96">
        <v>289.33139999999997</v>
      </c>
      <c r="G624" s="96">
        <v>2.89</v>
      </c>
      <c r="H624" s="96">
        <f t="shared" si="36"/>
        <v>836.17</v>
      </c>
      <c r="I624" s="97">
        <f t="shared" si="37"/>
        <v>2.4840096959432953E-3</v>
      </c>
      <c r="J624" s="97">
        <f t="shared" si="39"/>
        <v>99.783763713449744</v>
      </c>
      <c r="K624" s="94" t="str">
        <f t="shared" si="38"/>
        <v>C</v>
      </c>
    </row>
    <row r="625" spans="1:11" x14ac:dyDescent="0.25">
      <c r="A625" s="94" t="s">
        <v>4314</v>
      </c>
      <c r="B625" s="95" t="s">
        <v>4315</v>
      </c>
      <c r="C625" s="94" t="s">
        <v>17</v>
      </c>
      <c r="D625" s="94" t="s">
        <v>3887</v>
      </c>
      <c r="E625" s="94" t="s">
        <v>61</v>
      </c>
      <c r="F625" s="96">
        <v>35</v>
      </c>
      <c r="G625" s="96">
        <v>23.66</v>
      </c>
      <c r="H625" s="96">
        <f t="shared" si="36"/>
        <v>828.1</v>
      </c>
      <c r="I625" s="97">
        <f t="shared" si="37"/>
        <v>2.4600361519913931E-3</v>
      </c>
      <c r="J625" s="97">
        <f t="shared" si="39"/>
        <v>99.786223749601731</v>
      </c>
      <c r="K625" s="94" t="str">
        <f t="shared" si="38"/>
        <v>C</v>
      </c>
    </row>
    <row r="626" spans="1:11" ht="16.5" x14ac:dyDescent="0.25">
      <c r="A626" s="94" t="s">
        <v>5128</v>
      </c>
      <c r="B626" s="95" t="s">
        <v>5129</v>
      </c>
      <c r="C626" s="94" t="s">
        <v>17</v>
      </c>
      <c r="D626" s="94" t="s">
        <v>3887</v>
      </c>
      <c r="E626" s="94" t="s">
        <v>61</v>
      </c>
      <c r="F626" s="96">
        <v>71</v>
      </c>
      <c r="G626" s="96">
        <v>11.64</v>
      </c>
      <c r="H626" s="96">
        <f t="shared" si="36"/>
        <v>826.44</v>
      </c>
      <c r="I626" s="97">
        <f t="shared" si="37"/>
        <v>2.4551047910297873E-3</v>
      </c>
      <c r="J626" s="97">
        <f t="shared" si="39"/>
        <v>99.788678854392757</v>
      </c>
      <c r="K626" s="94" t="str">
        <f t="shared" si="38"/>
        <v>C</v>
      </c>
    </row>
    <row r="627" spans="1:11" x14ac:dyDescent="0.25">
      <c r="A627" s="94" t="s">
        <v>5316</v>
      </c>
      <c r="B627" s="95" t="s">
        <v>5317</v>
      </c>
      <c r="C627" s="94" t="s">
        <v>17</v>
      </c>
      <c r="D627" s="94" t="s">
        <v>3887</v>
      </c>
      <c r="E627" s="94" t="s">
        <v>61</v>
      </c>
      <c r="F627" s="96">
        <v>76</v>
      </c>
      <c r="G627" s="96">
        <v>10.75</v>
      </c>
      <c r="H627" s="96">
        <f t="shared" si="36"/>
        <v>817</v>
      </c>
      <c r="I627" s="97">
        <f t="shared" si="37"/>
        <v>2.4270613889348729E-3</v>
      </c>
      <c r="J627" s="97">
        <f t="shared" si="39"/>
        <v>99.791105915781685</v>
      </c>
      <c r="K627" s="94" t="str">
        <f t="shared" si="38"/>
        <v>C</v>
      </c>
    </row>
    <row r="628" spans="1:11" ht="16.5" x14ac:dyDescent="0.25">
      <c r="A628" s="94" t="s">
        <v>4071</v>
      </c>
      <c r="B628" s="95" t="s">
        <v>4072</v>
      </c>
      <c r="C628" s="94" t="s">
        <v>17</v>
      </c>
      <c r="D628" s="94" t="s">
        <v>3887</v>
      </c>
      <c r="E628" s="94" t="s">
        <v>61</v>
      </c>
      <c r="F628" s="96">
        <v>2.4047999999999998</v>
      </c>
      <c r="G628" s="96">
        <v>338.91</v>
      </c>
      <c r="H628" s="96">
        <f t="shared" si="36"/>
        <v>815.01</v>
      </c>
      <c r="I628" s="97">
        <f t="shared" si="37"/>
        <v>2.4211496971796947E-3</v>
      </c>
      <c r="J628" s="97">
        <f t="shared" si="39"/>
        <v>99.79352706547887</v>
      </c>
      <c r="K628" s="94" t="str">
        <f t="shared" si="38"/>
        <v>C</v>
      </c>
    </row>
    <row r="629" spans="1:11" ht="16.5" x14ac:dyDescent="0.25">
      <c r="A629" s="94" t="s">
        <v>4606</v>
      </c>
      <c r="B629" s="95" t="s">
        <v>4607</v>
      </c>
      <c r="C629" s="94" t="s">
        <v>17</v>
      </c>
      <c r="D629" s="94" t="s">
        <v>3887</v>
      </c>
      <c r="E629" s="94" t="s">
        <v>740</v>
      </c>
      <c r="F629" s="96">
        <v>44.314500000000002</v>
      </c>
      <c r="G629" s="96">
        <v>18.329999999999998</v>
      </c>
      <c r="H629" s="96">
        <f t="shared" si="36"/>
        <v>812.28</v>
      </c>
      <c r="I629" s="97">
        <f t="shared" si="37"/>
        <v>2.4130396878874155E-3</v>
      </c>
      <c r="J629" s="97">
        <f t="shared" si="39"/>
        <v>99.79594010516675</v>
      </c>
      <c r="K629" s="94" t="str">
        <f t="shared" si="38"/>
        <v>C</v>
      </c>
    </row>
    <row r="630" spans="1:11" x14ac:dyDescent="0.25">
      <c r="A630" s="94" t="s">
        <v>5893</v>
      </c>
      <c r="B630" s="95" t="s">
        <v>5894</v>
      </c>
      <c r="C630" s="94" t="s">
        <v>17</v>
      </c>
      <c r="D630" s="94" t="s">
        <v>3887</v>
      </c>
      <c r="E630" s="94" t="s">
        <v>61</v>
      </c>
      <c r="F630" s="96">
        <v>6</v>
      </c>
      <c r="G630" s="96">
        <v>135.01</v>
      </c>
      <c r="H630" s="96">
        <f t="shared" si="36"/>
        <v>810.06</v>
      </c>
      <c r="I630" s="97">
        <f t="shared" si="37"/>
        <v>2.4064447352761115E-3</v>
      </c>
      <c r="J630" s="97">
        <f t="shared" si="39"/>
        <v>99.798346549902021</v>
      </c>
      <c r="K630" s="94" t="str">
        <f t="shared" si="38"/>
        <v>C</v>
      </c>
    </row>
    <row r="631" spans="1:11" x14ac:dyDescent="0.25">
      <c r="A631" s="94" t="s">
        <v>4618</v>
      </c>
      <c r="B631" s="95" t="s">
        <v>4619</v>
      </c>
      <c r="C631" s="94" t="s">
        <v>17</v>
      </c>
      <c r="D631" s="94" t="s">
        <v>3887</v>
      </c>
      <c r="E631" s="94" t="s">
        <v>4149</v>
      </c>
      <c r="F631" s="96">
        <v>36.999549999999999</v>
      </c>
      <c r="G631" s="96">
        <v>21.63</v>
      </c>
      <c r="H631" s="96">
        <f t="shared" si="36"/>
        <v>800.3</v>
      </c>
      <c r="I631" s="97">
        <f t="shared" si="37"/>
        <v>2.3774507093813689E-3</v>
      </c>
      <c r="J631" s="97">
        <f t="shared" si="39"/>
        <v>99.800724000611396</v>
      </c>
      <c r="K631" s="94" t="str">
        <f t="shared" si="38"/>
        <v>C</v>
      </c>
    </row>
    <row r="632" spans="1:11" x14ac:dyDescent="0.25">
      <c r="A632" s="94" t="s">
        <v>5113</v>
      </c>
      <c r="B632" s="95" t="s">
        <v>5114</v>
      </c>
      <c r="C632" s="94" t="s">
        <v>17</v>
      </c>
      <c r="D632" s="94" t="s">
        <v>3887</v>
      </c>
      <c r="E632" s="94" t="s">
        <v>61</v>
      </c>
      <c r="F632" s="96">
        <v>53</v>
      </c>
      <c r="G632" s="96">
        <v>15.03</v>
      </c>
      <c r="H632" s="96">
        <f t="shared" si="36"/>
        <v>796.59</v>
      </c>
      <c r="I632" s="97">
        <f t="shared" si="37"/>
        <v>2.3664294147021179E-3</v>
      </c>
      <c r="J632" s="97">
        <f t="shared" si="39"/>
        <v>99.803090430026103</v>
      </c>
      <c r="K632" s="94" t="str">
        <f t="shared" si="38"/>
        <v>C</v>
      </c>
    </row>
    <row r="633" spans="1:11" x14ac:dyDescent="0.25">
      <c r="A633" s="94" t="s">
        <v>5695</v>
      </c>
      <c r="B633" s="95" t="s">
        <v>5696</v>
      </c>
      <c r="C633" s="94" t="s">
        <v>188</v>
      </c>
      <c r="D633" s="94" t="s">
        <v>3887</v>
      </c>
      <c r="E633" s="94" t="s">
        <v>286</v>
      </c>
      <c r="F633" s="96">
        <v>28</v>
      </c>
      <c r="G633" s="96">
        <v>28.29</v>
      </c>
      <c r="H633" s="96">
        <f t="shared" si="36"/>
        <v>792.12</v>
      </c>
      <c r="I633" s="97">
        <f t="shared" si="37"/>
        <v>2.3531503884982761E-3</v>
      </c>
      <c r="J633" s="97">
        <f t="shared" si="39"/>
        <v>99.805443580414604</v>
      </c>
      <c r="K633" s="94" t="str">
        <f t="shared" si="38"/>
        <v>C</v>
      </c>
    </row>
    <row r="634" spans="1:11" x14ac:dyDescent="0.25">
      <c r="A634" s="94" t="s">
        <v>5951</v>
      </c>
      <c r="B634" s="95" t="s">
        <v>5952</v>
      </c>
      <c r="C634" s="94" t="s">
        <v>17</v>
      </c>
      <c r="D634" s="94" t="s">
        <v>3887</v>
      </c>
      <c r="E634" s="94" t="s">
        <v>61</v>
      </c>
      <c r="F634" s="96">
        <v>48</v>
      </c>
      <c r="G634" s="96">
        <v>16.28</v>
      </c>
      <c r="H634" s="96">
        <f t="shared" si="36"/>
        <v>781.44</v>
      </c>
      <c r="I634" s="97">
        <f t="shared" si="37"/>
        <v>2.3214233191790295E-3</v>
      </c>
      <c r="J634" s="97">
        <f t="shared" si="39"/>
        <v>99.807765003733778</v>
      </c>
      <c r="K634" s="94" t="str">
        <f t="shared" si="38"/>
        <v>C</v>
      </c>
    </row>
    <row r="635" spans="1:11" x14ac:dyDescent="0.25">
      <c r="A635" s="94" t="s">
        <v>5935</v>
      </c>
      <c r="B635" s="95" t="s">
        <v>5936</v>
      </c>
      <c r="C635" s="94" t="s">
        <v>17</v>
      </c>
      <c r="D635" s="94" t="s">
        <v>3887</v>
      </c>
      <c r="E635" s="94" t="s">
        <v>61</v>
      </c>
      <c r="F635" s="96">
        <v>131</v>
      </c>
      <c r="G635" s="96">
        <v>5.93</v>
      </c>
      <c r="H635" s="96">
        <f t="shared" si="36"/>
        <v>776.83</v>
      </c>
      <c r="I635" s="97">
        <f t="shared" si="37"/>
        <v>2.3077283950627627E-3</v>
      </c>
      <c r="J635" s="97">
        <f t="shared" si="39"/>
        <v>99.810072732128845</v>
      </c>
      <c r="K635" s="94" t="str">
        <f t="shared" si="38"/>
        <v>C</v>
      </c>
    </row>
    <row r="636" spans="1:11" ht="16.5" x14ac:dyDescent="0.25">
      <c r="A636" s="94" t="s">
        <v>5667</v>
      </c>
      <c r="B636" s="95" t="s">
        <v>5668</v>
      </c>
      <c r="C636" s="94" t="s">
        <v>188</v>
      </c>
      <c r="D636" s="94" t="s">
        <v>3887</v>
      </c>
      <c r="E636" s="94" t="s">
        <v>286</v>
      </c>
      <c r="F636" s="96">
        <v>4</v>
      </c>
      <c r="G636" s="96">
        <v>194</v>
      </c>
      <c r="H636" s="96">
        <f t="shared" si="36"/>
        <v>776</v>
      </c>
      <c r="I636" s="97">
        <f t="shared" si="37"/>
        <v>2.3052627145819598E-3</v>
      </c>
      <c r="J636" s="97">
        <f t="shared" si="39"/>
        <v>99.81237799484343</v>
      </c>
      <c r="K636" s="94" t="str">
        <f t="shared" si="38"/>
        <v>C</v>
      </c>
    </row>
    <row r="637" spans="1:11" ht="24.75" x14ac:dyDescent="0.25">
      <c r="A637" s="94" t="s">
        <v>7759</v>
      </c>
      <c r="B637" s="95" t="s">
        <v>7760</v>
      </c>
      <c r="C637" s="94" t="s">
        <v>17</v>
      </c>
      <c r="D637" s="94" t="s">
        <v>3825</v>
      </c>
      <c r="E637" s="94" t="s">
        <v>61</v>
      </c>
      <c r="F637" s="98">
        <v>8.0220608005399999E-2</v>
      </c>
      <c r="G637" s="96">
        <v>9651.0499999999993</v>
      </c>
      <c r="H637" s="96">
        <f t="shared" si="36"/>
        <v>774.21</v>
      </c>
      <c r="I637" s="97">
        <f t="shared" si="37"/>
        <v>2.299945162701674E-3</v>
      </c>
      <c r="J637" s="97">
        <f t="shared" si="39"/>
        <v>99.814677940006135</v>
      </c>
      <c r="K637" s="94" t="str">
        <f t="shared" si="38"/>
        <v>C</v>
      </c>
    </row>
    <row r="638" spans="1:11" x14ac:dyDescent="0.25">
      <c r="A638" s="94" t="s">
        <v>5137</v>
      </c>
      <c r="B638" s="95" t="s">
        <v>5138</v>
      </c>
      <c r="C638" s="94" t="s">
        <v>17</v>
      </c>
      <c r="D638" s="94" t="s">
        <v>3887</v>
      </c>
      <c r="E638" s="94" t="s">
        <v>61</v>
      </c>
      <c r="F638" s="96">
        <v>212</v>
      </c>
      <c r="G638" s="96">
        <v>3.64</v>
      </c>
      <c r="H638" s="96">
        <f t="shared" si="36"/>
        <v>771.68</v>
      </c>
      <c r="I638" s="97">
        <f t="shared" si="37"/>
        <v>2.292429293284287E-3</v>
      </c>
      <c r="J638" s="97">
        <f t="shared" si="39"/>
        <v>99.816970369299426</v>
      </c>
      <c r="K638" s="94" t="str">
        <f t="shared" si="38"/>
        <v>C</v>
      </c>
    </row>
    <row r="639" spans="1:11" x14ac:dyDescent="0.25">
      <c r="A639" s="94" t="s">
        <v>5107</v>
      </c>
      <c r="B639" s="95" t="s">
        <v>5108</v>
      </c>
      <c r="C639" s="94" t="s">
        <v>17</v>
      </c>
      <c r="D639" s="94" t="s">
        <v>3887</v>
      </c>
      <c r="E639" s="94" t="s">
        <v>61</v>
      </c>
      <c r="F639" s="96">
        <v>264</v>
      </c>
      <c r="G639" s="96">
        <v>2.92</v>
      </c>
      <c r="H639" s="96">
        <f t="shared" si="36"/>
        <v>770.88</v>
      </c>
      <c r="I639" s="97">
        <f t="shared" si="37"/>
        <v>2.2900527337847182E-3</v>
      </c>
      <c r="J639" s="97">
        <f t="shared" si="39"/>
        <v>99.81926042203321</v>
      </c>
      <c r="K639" s="94" t="str">
        <f t="shared" si="38"/>
        <v>C</v>
      </c>
    </row>
    <row r="640" spans="1:11" x14ac:dyDescent="0.25">
      <c r="A640" s="94" t="s">
        <v>4966</v>
      </c>
      <c r="B640" s="95" t="s">
        <v>4967</v>
      </c>
      <c r="C640" s="94" t="s">
        <v>17</v>
      </c>
      <c r="D640" s="94" t="s">
        <v>3887</v>
      </c>
      <c r="E640" s="94" t="s">
        <v>61</v>
      </c>
      <c r="F640" s="96">
        <v>66</v>
      </c>
      <c r="G640" s="96">
        <v>11.44</v>
      </c>
      <c r="H640" s="96">
        <f t="shared" si="36"/>
        <v>755.04</v>
      </c>
      <c r="I640" s="97">
        <f t="shared" si="37"/>
        <v>2.2429968556932512E-3</v>
      </c>
      <c r="J640" s="97">
        <f t="shared" si="39"/>
        <v>99.821503418888909</v>
      </c>
      <c r="K640" s="94" t="str">
        <f t="shared" si="38"/>
        <v>C</v>
      </c>
    </row>
    <row r="641" spans="1:11" ht="16.5" x14ac:dyDescent="0.25">
      <c r="A641" s="94" t="s">
        <v>6273</v>
      </c>
      <c r="B641" s="95" t="s">
        <v>6274</v>
      </c>
      <c r="C641" s="94" t="s">
        <v>17</v>
      </c>
      <c r="D641" s="94" t="s">
        <v>3887</v>
      </c>
      <c r="E641" s="94" t="s">
        <v>61</v>
      </c>
      <c r="F641" s="96">
        <v>476</v>
      </c>
      <c r="G641" s="96">
        <v>1.58</v>
      </c>
      <c r="H641" s="96">
        <f t="shared" si="36"/>
        <v>752.08</v>
      </c>
      <c r="I641" s="97">
        <f t="shared" si="37"/>
        <v>2.2342035855448458E-3</v>
      </c>
      <c r="J641" s="97">
        <f t="shared" si="39"/>
        <v>99.823737622474454</v>
      </c>
      <c r="K641" s="94" t="str">
        <f t="shared" si="38"/>
        <v>C</v>
      </c>
    </row>
    <row r="642" spans="1:11" ht="16.5" x14ac:dyDescent="0.25">
      <c r="A642" s="94" t="s">
        <v>4383</v>
      </c>
      <c r="B642" s="95" t="s">
        <v>4384</v>
      </c>
      <c r="C642" s="94" t="s">
        <v>17</v>
      </c>
      <c r="D642" s="94" t="s">
        <v>3887</v>
      </c>
      <c r="E642" s="94" t="s">
        <v>61</v>
      </c>
      <c r="F642" s="96">
        <v>2</v>
      </c>
      <c r="G642" s="96">
        <v>371.21</v>
      </c>
      <c r="H642" s="96">
        <f t="shared" si="36"/>
        <v>742.42</v>
      </c>
      <c r="I642" s="97">
        <f t="shared" si="37"/>
        <v>2.2055066295875495E-3</v>
      </c>
      <c r="J642" s="97">
        <f t="shared" si="39"/>
        <v>99.825943129104047</v>
      </c>
      <c r="K642" s="94" t="str">
        <f t="shared" si="38"/>
        <v>C</v>
      </c>
    </row>
    <row r="643" spans="1:11" x14ac:dyDescent="0.25">
      <c r="A643" s="94" t="s">
        <v>5562</v>
      </c>
      <c r="B643" s="95" t="s">
        <v>1732</v>
      </c>
      <c r="C643" s="94" t="s">
        <v>188</v>
      </c>
      <c r="D643" s="94" t="s">
        <v>3887</v>
      </c>
      <c r="E643" s="94" t="s">
        <v>286</v>
      </c>
      <c r="F643" s="96">
        <v>228</v>
      </c>
      <c r="G643" s="96">
        <v>3.25</v>
      </c>
      <c r="H643" s="96">
        <f t="shared" si="36"/>
        <v>741</v>
      </c>
      <c r="I643" s="97">
        <f t="shared" si="37"/>
        <v>2.2012882364758147E-3</v>
      </c>
      <c r="J643" s="97">
        <f t="shared" si="39"/>
        <v>99.828144417340525</v>
      </c>
      <c r="K643" s="94" t="str">
        <f t="shared" si="38"/>
        <v>C</v>
      </c>
    </row>
    <row r="644" spans="1:11" ht="16.5" x14ac:dyDescent="0.25">
      <c r="A644" s="94" t="s">
        <v>6495</v>
      </c>
      <c r="B644" s="95" t="s">
        <v>6496</v>
      </c>
      <c r="C644" s="94" t="s">
        <v>8107</v>
      </c>
      <c r="D644" s="94" t="s">
        <v>3887</v>
      </c>
      <c r="E644" s="94" t="s">
        <v>61</v>
      </c>
      <c r="F644" s="96">
        <v>5</v>
      </c>
      <c r="G644" s="96">
        <v>146.72999999999999</v>
      </c>
      <c r="H644" s="96">
        <f t="shared" ref="H644:H707" si="40">ROUND(F644*G644,2)</f>
        <v>733.65</v>
      </c>
      <c r="I644" s="97">
        <f t="shared" ref="I644:I707" si="41">H644 / VALOR_TOTAL * 100</f>
        <v>2.1794535960735239E-3</v>
      </c>
      <c r="J644" s="97">
        <f t="shared" si="39"/>
        <v>99.830323870936596</v>
      </c>
      <c r="K644" s="94" t="str">
        <f t="shared" ref="K644:K707" si="42">IF(J644&lt;=80,"A",IF(J644&lt;=95,"B","C"))</f>
        <v>C</v>
      </c>
    </row>
    <row r="645" spans="1:11" x14ac:dyDescent="0.25">
      <c r="A645" s="94" t="s">
        <v>4943</v>
      </c>
      <c r="B645" s="95" t="s">
        <v>4944</v>
      </c>
      <c r="C645" s="94" t="s">
        <v>17</v>
      </c>
      <c r="D645" s="94" t="s">
        <v>3887</v>
      </c>
      <c r="E645" s="94" t="s">
        <v>61</v>
      </c>
      <c r="F645" s="96">
        <v>304</v>
      </c>
      <c r="G645" s="96">
        <v>2.41</v>
      </c>
      <c r="H645" s="96">
        <f t="shared" si="40"/>
        <v>732.64</v>
      </c>
      <c r="I645" s="97">
        <f t="shared" si="41"/>
        <v>2.1764531897053184E-3</v>
      </c>
      <c r="J645" s="97">
        <f t="shared" ref="J645:J708" si="43">I645+J644</f>
        <v>99.8325003241263</v>
      </c>
      <c r="K645" s="94" t="str">
        <f t="shared" si="42"/>
        <v>C</v>
      </c>
    </row>
    <row r="646" spans="1:11" x14ac:dyDescent="0.25">
      <c r="A646" s="94" t="s">
        <v>5116</v>
      </c>
      <c r="B646" s="95" t="s">
        <v>5117</v>
      </c>
      <c r="C646" s="94" t="s">
        <v>17</v>
      </c>
      <c r="D646" s="94" t="s">
        <v>3887</v>
      </c>
      <c r="E646" s="94" t="s">
        <v>61</v>
      </c>
      <c r="F646" s="96">
        <v>109.8913</v>
      </c>
      <c r="G646" s="96">
        <v>6.64</v>
      </c>
      <c r="H646" s="96">
        <f t="shared" si="40"/>
        <v>729.68</v>
      </c>
      <c r="I646" s="97">
        <f t="shared" si="41"/>
        <v>2.167659919556913E-3</v>
      </c>
      <c r="J646" s="97">
        <f t="shared" si="43"/>
        <v>99.834667984045851</v>
      </c>
      <c r="K646" s="94" t="str">
        <f t="shared" si="42"/>
        <v>C</v>
      </c>
    </row>
    <row r="647" spans="1:11" ht="16.5" x14ac:dyDescent="0.25">
      <c r="A647" s="94" t="s">
        <v>6281</v>
      </c>
      <c r="B647" s="95" t="s">
        <v>6282</v>
      </c>
      <c r="C647" s="94" t="s">
        <v>17</v>
      </c>
      <c r="D647" s="94" t="s">
        <v>3887</v>
      </c>
      <c r="E647" s="94" t="s">
        <v>61</v>
      </c>
      <c r="F647" s="96">
        <v>420</v>
      </c>
      <c r="G647" s="96">
        <v>1.73</v>
      </c>
      <c r="H647" s="96">
        <f t="shared" si="40"/>
        <v>726.6</v>
      </c>
      <c r="I647" s="97">
        <f t="shared" si="41"/>
        <v>2.1585101654835719E-3</v>
      </c>
      <c r="J647" s="97">
        <f t="shared" si="43"/>
        <v>99.836826494211337</v>
      </c>
      <c r="K647" s="94" t="str">
        <f t="shared" si="42"/>
        <v>C</v>
      </c>
    </row>
    <row r="648" spans="1:11" ht="16.5" x14ac:dyDescent="0.25">
      <c r="A648" s="94" t="s">
        <v>7918</v>
      </c>
      <c r="B648" s="95" t="s">
        <v>7919</v>
      </c>
      <c r="C648" s="94" t="s">
        <v>17</v>
      </c>
      <c r="D648" s="94" t="s">
        <v>3887</v>
      </c>
      <c r="E648" s="94" t="s">
        <v>61</v>
      </c>
      <c r="F648" s="96">
        <v>90.128900000000002</v>
      </c>
      <c r="G648" s="96">
        <v>8.06</v>
      </c>
      <c r="H648" s="96">
        <f t="shared" si="40"/>
        <v>726.44</v>
      </c>
      <c r="I648" s="97">
        <f t="shared" si="41"/>
        <v>2.1580348535836587E-3</v>
      </c>
      <c r="J648" s="97">
        <f t="shared" si="43"/>
        <v>99.838984529064916</v>
      </c>
      <c r="K648" s="94" t="str">
        <f t="shared" si="42"/>
        <v>C</v>
      </c>
    </row>
    <row r="649" spans="1:11" x14ac:dyDescent="0.25">
      <c r="A649" s="94" t="s">
        <v>4278</v>
      </c>
      <c r="B649" s="95" t="s">
        <v>4279</v>
      </c>
      <c r="C649" s="94" t="s">
        <v>17</v>
      </c>
      <c r="D649" s="94" t="s">
        <v>3887</v>
      </c>
      <c r="E649" s="94" t="s">
        <v>178</v>
      </c>
      <c r="F649" s="96">
        <v>167.62194</v>
      </c>
      <c r="G649" s="96">
        <v>4.33</v>
      </c>
      <c r="H649" s="96">
        <f t="shared" si="40"/>
        <v>725.8</v>
      </c>
      <c r="I649" s="97">
        <f t="shared" si="41"/>
        <v>2.1561336059840032E-3</v>
      </c>
      <c r="J649" s="97">
        <f t="shared" si="43"/>
        <v>99.841140662670895</v>
      </c>
      <c r="K649" s="94" t="str">
        <f t="shared" si="42"/>
        <v>C</v>
      </c>
    </row>
    <row r="650" spans="1:11" x14ac:dyDescent="0.25">
      <c r="A650" s="94" t="s">
        <v>5484</v>
      </c>
      <c r="B650" s="95" t="s">
        <v>1623</v>
      </c>
      <c r="C650" s="94" t="s">
        <v>188</v>
      </c>
      <c r="D650" s="94" t="s">
        <v>3887</v>
      </c>
      <c r="E650" s="94" t="s">
        <v>193</v>
      </c>
      <c r="F650" s="96">
        <v>2.88</v>
      </c>
      <c r="G650" s="96">
        <v>250</v>
      </c>
      <c r="H650" s="96">
        <f t="shared" si="40"/>
        <v>720</v>
      </c>
      <c r="I650" s="97">
        <f t="shared" si="41"/>
        <v>2.1389035496121277E-3</v>
      </c>
      <c r="J650" s="97">
        <f t="shared" si="43"/>
        <v>99.843279566220502</v>
      </c>
      <c r="K650" s="94" t="str">
        <f t="shared" si="42"/>
        <v>C</v>
      </c>
    </row>
    <row r="651" spans="1:11" x14ac:dyDescent="0.25">
      <c r="A651" s="94" t="s">
        <v>5908</v>
      </c>
      <c r="B651" s="95" t="s">
        <v>5909</v>
      </c>
      <c r="C651" s="94" t="s">
        <v>17</v>
      </c>
      <c r="D651" s="94" t="s">
        <v>3887</v>
      </c>
      <c r="E651" s="94" t="s">
        <v>178</v>
      </c>
      <c r="F651" s="96">
        <v>126.66454400000001</v>
      </c>
      <c r="G651" s="96">
        <v>5.66</v>
      </c>
      <c r="H651" s="96">
        <f t="shared" si="40"/>
        <v>716.92</v>
      </c>
      <c r="I651" s="97">
        <f t="shared" si="41"/>
        <v>2.1297537955387866E-3</v>
      </c>
      <c r="J651" s="97">
        <f t="shared" si="43"/>
        <v>99.845409320016046</v>
      </c>
      <c r="K651" s="94" t="str">
        <f t="shared" si="42"/>
        <v>C</v>
      </c>
    </row>
    <row r="652" spans="1:11" ht="16.5" x14ac:dyDescent="0.25">
      <c r="A652" s="94" t="s">
        <v>6619</v>
      </c>
      <c r="B652" s="95" t="s">
        <v>6620</v>
      </c>
      <c r="C652" s="94" t="s">
        <v>17</v>
      </c>
      <c r="D652" s="94" t="s">
        <v>3887</v>
      </c>
      <c r="E652" s="94" t="s">
        <v>61</v>
      </c>
      <c r="F652" s="96">
        <v>7</v>
      </c>
      <c r="G652" s="96">
        <v>101.12</v>
      </c>
      <c r="H652" s="96">
        <f t="shared" si="40"/>
        <v>707.84</v>
      </c>
      <c r="I652" s="97">
        <f t="shared" si="41"/>
        <v>2.1027798452186784E-3</v>
      </c>
      <c r="J652" s="97">
        <f t="shared" si="43"/>
        <v>99.847512099861262</v>
      </c>
      <c r="K652" s="94" t="str">
        <f t="shared" si="42"/>
        <v>C</v>
      </c>
    </row>
    <row r="653" spans="1:11" x14ac:dyDescent="0.25">
      <c r="A653" s="94" t="s">
        <v>6114</v>
      </c>
      <c r="B653" s="95" t="s">
        <v>6115</v>
      </c>
      <c r="C653" s="94" t="s">
        <v>17</v>
      </c>
      <c r="D653" s="94" t="s">
        <v>3887</v>
      </c>
      <c r="E653" s="94" t="s">
        <v>740</v>
      </c>
      <c r="F653" s="96">
        <v>21.814800000000002</v>
      </c>
      <c r="G653" s="96">
        <v>32.08</v>
      </c>
      <c r="H653" s="96">
        <f t="shared" si="40"/>
        <v>699.82</v>
      </c>
      <c r="I653" s="97">
        <f t="shared" si="41"/>
        <v>2.0789548362354989E-3</v>
      </c>
      <c r="J653" s="97">
        <f t="shared" si="43"/>
        <v>99.849591054697498</v>
      </c>
      <c r="K653" s="94" t="str">
        <f t="shared" si="42"/>
        <v>C</v>
      </c>
    </row>
    <row r="654" spans="1:11" ht="16.5" x14ac:dyDescent="0.25">
      <c r="A654" s="94" t="s">
        <v>4802</v>
      </c>
      <c r="B654" s="95" t="s">
        <v>4803</v>
      </c>
      <c r="C654" s="94" t="s">
        <v>17</v>
      </c>
      <c r="D654" s="94" t="s">
        <v>3887</v>
      </c>
      <c r="E654" s="94" t="s">
        <v>72</v>
      </c>
      <c r="F654" s="96">
        <v>9.5848999999999993</v>
      </c>
      <c r="G654" s="96">
        <v>72.17</v>
      </c>
      <c r="H654" s="96">
        <f t="shared" si="40"/>
        <v>691.74</v>
      </c>
      <c r="I654" s="97">
        <f t="shared" si="41"/>
        <v>2.0549515852898515E-3</v>
      </c>
      <c r="J654" s="97">
        <f t="shared" si="43"/>
        <v>99.851646006282792</v>
      </c>
      <c r="K654" s="94" t="str">
        <f t="shared" si="42"/>
        <v>C</v>
      </c>
    </row>
    <row r="655" spans="1:11" x14ac:dyDescent="0.25">
      <c r="A655" s="94" t="s">
        <v>6502</v>
      </c>
      <c r="B655" s="95" t="s">
        <v>6503</v>
      </c>
      <c r="C655" s="94" t="s">
        <v>188</v>
      </c>
      <c r="D655" s="94" t="s">
        <v>3887</v>
      </c>
      <c r="E655" s="94" t="s">
        <v>4342</v>
      </c>
      <c r="F655" s="96">
        <v>3</v>
      </c>
      <c r="G655" s="96">
        <v>230.01</v>
      </c>
      <c r="H655" s="96">
        <f t="shared" si="40"/>
        <v>690.03</v>
      </c>
      <c r="I655" s="97">
        <f t="shared" si="41"/>
        <v>2.0498716893595226E-3</v>
      </c>
      <c r="J655" s="97">
        <f t="shared" si="43"/>
        <v>99.853695877972157</v>
      </c>
      <c r="K655" s="94" t="str">
        <f t="shared" si="42"/>
        <v>C</v>
      </c>
    </row>
    <row r="656" spans="1:11" ht="16.5" x14ac:dyDescent="0.25">
      <c r="A656" s="94" t="s">
        <v>3854</v>
      </c>
      <c r="B656" s="95" t="s">
        <v>8129</v>
      </c>
      <c r="C656" s="94" t="s">
        <v>8121</v>
      </c>
      <c r="D656" s="94" t="s">
        <v>3865</v>
      </c>
      <c r="E656" s="94" t="s">
        <v>3829</v>
      </c>
      <c r="F656" s="96">
        <v>6.12</v>
      </c>
      <c r="G656" s="96">
        <v>112.27</v>
      </c>
      <c r="H656" s="96">
        <f t="shared" si="40"/>
        <v>687.09</v>
      </c>
      <c r="I656" s="97">
        <f t="shared" si="41"/>
        <v>2.0411378331986071E-3</v>
      </c>
      <c r="J656" s="97">
        <f t="shared" si="43"/>
        <v>99.85573701580536</v>
      </c>
      <c r="K656" s="94" t="str">
        <f t="shared" si="42"/>
        <v>C</v>
      </c>
    </row>
    <row r="657" spans="1:11" x14ac:dyDescent="0.25">
      <c r="A657" s="94" t="s">
        <v>6141</v>
      </c>
      <c r="B657" s="95" t="s">
        <v>6142</v>
      </c>
      <c r="C657" s="94" t="s">
        <v>17</v>
      </c>
      <c r="D657" s="94" t="s">
        <v>3887</v>
      </c>
      <c r="E657" s="94" t="s">
        <v>61</v>
      </c>
      <c r="F657" s="96">
        <v>2</v>
      </c>
      <c r="G657" s="96">
        <v>338.99</v>
      </c>
      <c r="H657" s="96">
        <f t="shared" si="40"/>
        <v>677.98</v>
      </c>
      <c r="I657" s="97">
        <f t="shared" si="41"/>
        <v>2.0140747618972643E-3</v>
      </c>
      <c r="J657" s="97">
        <f t="shared" si="43"/>
        <v>99.857751090567263</v>
      </c>
      <c r="K657" s="94" t="str">
        <f t="shared" si="42"/>
        <v>C</v>
      </c>
    </row>
    <row r="658" spans="1:11" x14ac:dyDescent="0.25">
      <c r="A658" s="94" t="s">
        <v>6381</v>
      </c>
      <c r="B658" s="95" t="s">
        <v>6382</v>
      </c>
      <c r="C658" s="94" t="s">
        <v>188</v>
      </c>
      <c r="D658" s="94" t="s">
        <v>3887</v>
      </c>
      <c r="E658" s="94" t="s">
        <v>286</v>
      </c>
      <c r="F658" s="96">
        <v>1</v>
      </c>
      <c r="G658" s="96">
        <v>671.8</v>
      </c>
      <c r="H658" s="96">
        <f t="shared" si="40"/>
        <v>671.8</v>
      </c>
      <c r="I658" s="97">
        <f t="shared" si="41"/>
        <v>1.9957158397630936E-3</v>
      </c>
      <c r="J658" s="97">
        <f t="shared" si="43"/>
        <v>99.859746806407031</v>
      </c>
      <c r="K658" s="94" t="str">
        <f t="shared" si="42"/>
        <v>C</v>
      </c>
    </row>
    <row r="659" spans="1:11" ht="16.5" x14ac:dyDescent="0.25">
      <c r="A659" s="94" t="s">
        <v>7887</v>
      </c>
      <c r="B659" s="95" t="s">
        <v>7888</v>
      </c>
      <c r="C659" s="94" t="s">
        <v>17</v>
      </c>
      <c r="D659" s="94" t="s">
        <v>3825</v>
      </c>
      <c r="E659" s="94" t="s">
        <v>61</v>
      </c>
      <c r="F659" s="99">
        <v>1.1826895770569001E-3</v>
      </c>
      <c r="G659" s="96">
        <v>563074.06999999995</v>
      </c>
      <c r="H659" s="96">
        <f t="shared" si="40"/>
        <v>665.94</v>
      </c>
      <c r="I659" s="97">
        <f t="shared" si="41"/>
        <v>1.9783075414287507E-3</v>
      </c>
      <c r="J659" s="97">
        <f t="shared" si="43"/>
        <v>99.861725113948467</v>
      </c>
      <c r="K659" s="94" t="str">
        <f t="shared" si="42"/>
        <v>C</v>
      </c>
    </row>
    <row r="660" spans="1:11" ht="16.5" x14ac:dyDescent="0.25">
      <c r="A660" s="94" t="s">
        <v>5419</v>
      </c>
      <c r="B660" s="95" t="s">
        <v>5420</v>
      </c>
      <c r="C660" s="94" t="s">
        <v>17</v>
      </c>
      <c r="D660" s="94" t="s">
        <v>3887</v>
      </c>
      <c r="E660" s="94" t="s">
        <v>61</v>
      </c>
      <c r="F660" s="96">
        <v>2365.7122460000001</v>
      </c>
      <c r="G660" s="96">
        <v>0.28000000000000003</v>
      </c>
      <c r="H660" s="96">
        <f t="shared" si="40"/>
        <v>662.4</v>
      </c>
      <c r="I660" s="97">
        <f t="shared" si="41"/>
        <v>1.9677912656431572E-3</v>
      </c>
      <c r="J660" s="97">
        <f t="shared" si="43"/>
        <v>99.863692905214108</v>
      </c>
      <c r="K660" s="94" t="str">
        <f t="shared" si="42"/>
        <v>C</v>
      </c>
    </row>
    <row r="661" spans="1:11" ht="16.5" x14ac:dyDescent="0.25">
      <c r="A661" s="94" t="s">
        <v>6558</v>
      </c>
      <c r="B661" s="95" t="s">
        <v>6559</v>
      </c>
      <c r="C661" s="94" t="s">
        <v>17</v>
      </c>
      <c r="D661" s="94" t="s">
        <v>3887</v>
      </c>
      <c r="E661" s="94" t="s">
        <v>61</v>
      </c>
      <c r="F661" s="96">
        <v>3</v>
      </c>
      <c r="G661" s="96">
        <v>216.72</v>
      </c>
      <c r="H661" s="96">
        <f t="shared" si="40"/>
        <v>650.16</v>
      </c>
      <c r="I661" s="97">
        <f t="shared" si="41"/>
        <v>1.9314299052997513E-3</v>
      </c>
      <c r="J661" s="97">
        <f t="shared" si="43"/>
        <v>99.865624335119406</v>
      </c>
      <c r="K661" s="94" t="str">
        <f t="shared" si="42"/>
        <v>C</v>
      </c>
    </row>
    <row r="662" spans="1:11" ht="24.75" x14ac:dyDescent="0.25">
      <c r="A662" s="94" t="s">
        <v>5233</v>
      </c>
      <c r="B662" s="95" t="s">
        <v>5234</v>
      </c>
      <c r="C662" s="94" t="s">
        <v>17</v>
      </c>
      <c r="D662" s="94" t="s">
        <v>3887</v>
      </c>
      <c r="E662" s="94" t="s">
        <v>61</v>
      </c>
      <c r="F662" s="96">
        <v>23</v>
      </c>
      <c r="G662" s="96">
        <v>27.96</v>
      </c>
      <c r="H662" s="96">
        <f t="shared" si="40"/>
        <v>643.08000000000004</v>
      </c>
      <c r="I662" s="97">
        <f t="shared" si="41"/>
        <v>1.9103973537285654E-3</v>
      </c>
      <c r="J662" s="97">
        <f t="shared" si="43"/>
        <v>99.867534732473132</v>
      </c>
      <c r="K662" s="94" t="str">
        <f t="shared" si="42"/>
        <v>C</v>
      </c>
    </row>
    <row r="663" spans="1:11" x14ac:dyDescent="0.25">
      <c r="A663" s="94" t="s">
        <v>4723</v>
      </c>
      <c r="B663" s="95" t="s">
        <v>4724</v>
      </c>
      <c r="C663" s="94" t="s">
        <v>17</v>
      </c>
      <c r="D663" s="94" t="s">
        <v>3887</v>
      </c>
      <c r="E663" s="94" t="s">
        <v>740</v>
      </c>
      <c r="F663" s="96">
        <v>38.559829129999997</v>
      </c>
      <c r="G663" s="96">
        <v>16.63</v>
      </c>
      <c r="H663" s="96">
        <f t="shared" si="40"/>
        <v>641.25</v>
      </c>
      <c r="I663" s="97">
        <f t="shared" si="41"/>
        <v>1.904960973873301E-3</v>
      </c>
      <c r="J663" s="97">
        <f t="shared" si="43"/>
        <v>99.869439693447006</v>
      </c>
      <c r="K663" s="94" t="str">
        <f t="shared" si="42"/>
        <v>C</v>
      </c>
    </row>
    <row r="664" spans="1:11" x14ac:dyDescent="0.25">
      <c r="A664" s="94" t="s">
        <v>5027</v>
      </c>
      <c r="B664" s="95" t="s">
        <v>5028</v>
      </c>
      <c r="C664" s="94" t="s">
        <v>188</v>
      </c>
      <c r="D664" s="94" t="s">
        <v>3887</v>
      </c>
      <c r="E664" s="94" t="s">
        <v>286</v>
      </c>
      <c r="F664" s="96">
        <v>1</v>
      </c>
      <c r="G664" s="96">
        <v>640.54999999999995</v>
      </c>
      <c r="H664" s="96">
        <f t="shared" si="40"/>
        <v>640.54999999999995</v>
      </c>
      <c r="I664" s="97">
        <f t="shared" si="41"/>
        <v>1.9028814843111783E-3</v>
      </c>
      <c r="J664" s="97">
        <f t="shared" si="43"/>
        <v>99.871342574931319</v>
      </c>
      <c r="K664" s="94" t="str">
        <f t="shared" si="42"/>
        <v>C</v>
      </c>
    </row>
    <row r="665" spans="1:11" ht="33" x14ac:dyDescent="0.25">
      <c r="A665" s="94" t="s">
        <v>4995</v>
      </c>
      <c r="B665" s="95" t="s">
        <v>4996</v>
      </c>
      <c r="C665" s="94" t="s">
        <v>8107</v>
      </c>
      <c r="D665" s="94" t="s">
        <v>3887</v>
      </c>
      <c r="E665" s="94" t="s">
        <v>61</v>
      </c>
      <c r="F665" s="96">
        <v>8</v>
      </c>
      <c r="G665" s="96">
        <v>79.900000000000006</v>
      </c>
      <c r="H665" s="96">
        <f t="shared" si="40"/>
        <v>639.20000000000005</v>
      </c>
      <c r="I665" s="97">
        <f t="shared" si="41"/>
        <v>1.8988710401556556E-3</v>
      </c>
      <c r="J665" s="97">
        <f t="shared" si="43"/>
        <v>99.873241445971473</v>
      </c>
      <c r="K665" s="94" t="str">
        <f t="shared" si="42"/>
        <v>C</v>
      </c>
    </row>
    <row r="666" spans="1:11" x14ac:dyDescent="0.25">
      <c r="A666" s="94" t="s">
        <v>4311</v>
      </c>
      <c r="B666" s="95" t="s">
        <v>4312</v>
      </c>
      <c r="C666" s="94" t="s">
        <v>17</v>
      </c>
      <c r="D666" s="94" t="s">
        <v>3887</v>
      </c>
      <c r="E666" s="94" t="s">
        <v>61</v>
      </c>
      <c r="F666" s="96">
        <v>141</v>
      </c>
      <c r="G666" s="96">
        <v>4.51</v>
      </c>
      <c r="H666" s="96">
        <f t="shared" si="40"/>
        <v>635.91</v>
      </c>
      <c r="I666" s="97">
        <f t="shared" si="41"/>
        <v>1.8890974392136778E-3</v>
      </c>
      <c r="J666" s="97">
        <f t="shared" si="43"/>
        <v>99.875130543410691</v>
      </c>
      <c r="K666" s="94" t="str">
        <f t="shared" si="42"/>
        <v>C</v>
      </c>
    </row>
    <row r="667" spans="1:11" x14ac:dyDescent="0.25">
      <c r="A667" s="94" t="s">
        <v>7157</v>
      </c>
      <c r="B667" s="95" t="s">
        <v>7158</v>
      </c>
      <c r="C667" s="94" t="s">
        <v>17</v>
      </c>
      <c r="D667" s="94" t="s">
        <v>3737</v>
      </c>
      <c r="E667" s="94" t="s">
        <v>25</v>
      </c>
      <c r="F667" s="96">
        <v>30.926100000000002</v>
      </c>
      <c r="G667" s="96">
        <v>20.37</v>
      </c>
      <c r="H667" s="96">
        <f t="shared" si="40"/>
        <v>629.96</v>
      </c>
      <c r="I667" s="97">
        <f t="shared" si="41"/>
        <v>1.8714217779356333E-3</v>
      </c>
      <c r="J667" s="97">
        <f t="shared" si="43"/>
        <v>99.877001965188626</v>
      </c>
      <c r="K667" s="94" t="str">
        <f t="shared" si="42"/>
        <v>C</v>
      </c>
    </row>
    <row r="668" spans="1:11" ht="24.75" x14ac:dyDescent="0.25">
      <c r="A668" s="94" t="s">
        <v>7509</v>
      </c>
      <c r="B668" s="95" t="s">
        <v>7510</v>
      </c>
      <c r="C668" s="94" t="s">
        <v>17</v>
      </c>
      <c r="D668" s="94" t="s">
        <v>3887</v>
      </c>
      <c r="E668" s="94" t="s">
        <v>178</v>
      </c>
      <c r="F668" s="96">
        <v>77.239007999999998</v>
      </c>
      <c r="G668" s="96">
        <v>7.99</v>
      </c>
      <c r="H668" s="96">
        <f t="shared" si="40"/>
        <v>617.14</v>
      </c>
      <c r="I668" s="97">
        <f t="shared" si="41"/>
        <v>1.8333374119550395E-3</v>
      </c>
      <c r="J668" s="97">
        <f t="shared" si="43"/>
        <v>99.878835302600578</v>
      </c>
      <c r="K668" s="94" t="str">
        <f t="shared" si="42"/>
        <v>C</v>
      </c>
    </row>
    <row r="669" spans="1:11" x14ac:dyDescent="0.25">
      <c r="A669" s="94" t="s">
        <v>6638</v>
      </c>
      <c r="B669" s="95" t="s">
        <v>6639</v>
      </c>
      <c r="C669" s="94" t="s">
        <v>17</v>
      </c>
      <c r="D669" s="94" t="s">
        <v>3887</v>
      </c>
      <c r="E669" s="94" t="s">
        <v>4149</v>
      </c>
      <c r="F669" s="96">
        <v>12.7468</v>
      </c>
      <c r="G669" s="96">
        <v>48.28</v>
      </c>
      <c r="H669" s="96">
        <f t="shared" si="40"/>
        <v>615.41999999999996</v>
      </c>
      <c r="I669" s="97">
        <f t="shared" si="41"/>
        <v>1.8282278090309659E-3</v>
      </c>
      <c r="J669" s="97">
        <f t="shared" si="43"/>
        <v>99.880663530409606</v>
      </c>
      <c r="K669" s="94" t="str">
        <f t="shared" si="42"/>
        <v>C</v>
      </c>
    </row>
    <row r="670" spans="1:11" ht="16.5" x14ac:dyDescent="0.25">
      <c r="A670" s="94" t="s">
        <v>7082</v>
      </c>
      <c r="B670" s="95" t="s">
        <v>7083</v>
      </c>
      <c r="C670" s="94" t="s">
        <v>17</v>
      </c>
      <c r="D670" s="94" t="s">
        <v>3825</v>
      </c>
      <c r="E670" s="94" t="s">
        <v>61</v>
      </c>
      <c r="F670" s="98">
        <v>9.0635527814399999E-2</v>
      </c>
      <c r="G670" s="96">
        <v>6747.42</v>
      </c>
      <c r="H670" s="96">
        <f t="shared" si="40"/>
        <v>611.55999999999995</v>
      </c>
      <c r="I670" s="97">
        <f t="shared" si="41"/>
        <v>1.8167609094455453E-3</v>
      </c>
      <c r="J670" s="97">
        <f t="shared" si="43"/>
        <v>99.882480291319055</v>
      </c>
      <c r="K670" s="94" t="str">
        <f t="shared" si="42"/>
        <v>C</v>
      </c>
    </row>
    <row r="671" spans="1:11" ht="16.5" x14ac:dyDescent="0.25">
      <c r="A671" s="94" t="s">
        <v>6304</v>
      </c>
      <c r="B671" s="95" t="s">
        <v>6305</v>
      </c>
      <c r="C671" s="94" t="s">
        <v>17</v>
      </c>
      <c r="D671" s="94" t="s">
        <v>3887</v>
      </c>
      <c r="E671" s="94" t="s">
        <v>61</v>
      </c>
      <c r="F671" s="96">
        <v>224.39086</v>
      </c>
      <c r="G671" s="96">
        <v>2.71</v>
      </c>
      <c r="H671" s="96">
        <f t="shared" si="40"/>
        <v>608.1</v>
      </c>
      <c r="I671" s="97">
        <f t="shared" si="41"/>
        <v>1.8064822896099097E-3</v>
      </c>
      <c r="J671" s="97">
        <f t="shared" si="43"/>
        <v>99.884286773608665</v>
      </c>
      <c r="K671" s="94" t="str">
        <f t="shared" si="42"/>
        <v>C</v>
      </c>
    </row>
    <row r="672" spans="1:11" x14ac:dyDescent="0.25">
      <c r="A672" s="94" t="s">
        <v>5559</v>
      </c>
      <c r="B672" s="95" t="s">
        <v>5560</v>
      </c>
      <c r="C672" s="94" t="s">
        <v>188</v>
      </c>
      <c r="D672" s="94" t="s">
        <v>3887</v>
      </c>
      <c r="E672" s="94" t="s">
        <v>286</v>
      </c>
      <c r="F672" s="96">
        <v>42</v>
      </c>
      <c r="G672" s="96">
        <v>14.35</v>
      </c>
      <c r="H672" s="96">
        <f t="shared" si="40"/>
        <v>602.70000000000005</v>
      </c>
      <c r="I672" s="97">
        <f t="shared" si="41"/>
        <v>1.7904405129878186E-3</v>
      </c>
      <c r="J672" s="97">
        <f t="shared" si="43"/>
        <v>99.886077214121656</v>
      </c>
      <c r="K672" s="94" t="str">
        <f t="shared" si="42"/>
        <v>C</v>
      </c>
    </row>
    <row r="673" spans="1:11" x14ac:dyDescent="0.25">
      <c r="A673" s="94" t="s">
        <v>6574</v>
      </c>
      <c r="B673" s="95" t="s">
        <v>6575</v>
      </c>
      <c r="C673" s="94" t="s">
        <v>17</v>
      </c>
      <c r="D673" s="94" t="s">
        <v>3887</v>
      </c>
      <c r="E673" s="94" t="s">
        <v>4149</v>
      </c>
      <c r="F673" s="96">
        <v>43.849572000000002</v>
      </c>
      <c r="G673" s="96">
        <v>13.45</v>
      </c>
      <c r="H673" s="96">
        <f t="shared" si="40"/>
        <v>589.78</v>
      </c>
      <c r="I673" s="97">
        <f t="shared" si="41"/>
        <v>1.7520590770697785E-3</v>
      </c>
      <c r="J673" s="97">
        <f t="shared" si="43"/>
        <v>99.887829273198719</v>
      </c>
      <c r="K673" s="94" t="str">
        <f t="shared" si="42"/>
        <v>C</v>
      </c>
    </row>
    <row r="674" spans="1:11" x14ac:dyDescent="0.25">
      <c r="A674" s="94" t="s">
        <v>6119</v>
      </c>
      <c r="B674" s="95" t="s">
        <v>6120</v>
      </c>
      <c r="C674" s="94" t="s">
        <v>17</v>
      </c>
      <c r="D674" s="94" t="s">
        <v>3887</v>
      </c>
      <c r="E674" s="94" t="s">
        <v>61</v>
      </c>
      <c r="F674" s="96">
        <v>2</v>
      </c>
      <c r="G674" s="96">
        <v>292.06</v>
      </c>
      <c r="H674" s="96">
        <f t="shared" si="40"/>
        <v>584.12</v>
      </c>
      <c r="I674" s="97">
        <f t="shared" si="41"/>
        <v>1.7352449186103277E-3</v>
      </c>
      <c r="J674" s="97">
        <f t="shared" si="43"/>
        <v>99.889564518117325</v>
      </c>
      <c r="K674" s="94" t="str">
        <f t="shared" si="42"/>
        <v>C</v>
      </c>
    </row>
    <row r="675" spans="1:11" ht="16.5" x14ac:dyDescent="0.25">
      <c r="A675" s="94" t="s">
        <v>8083</v>
      </c>
      <c r="B675" s="95" t="s">
        <v>8084</v>
      </c>
      <c r="C675" s="94" t="s">
        <v>17</v>
      </c>
      <c r="D675" s="94" t="s">
        <v>3825</v>
      </c>
      <c r="E675" s="94" t="s">
        <v>61</v>
      </c>
      <c r="F675" s="103">
        <v>0.17087735469508958</v>
      </c>
      <c r="G675" s="96">
        <v>3366.77</v>
      </c>
      <c r="H675" s="96">
        <f t="shared" si="40"/>
        <v>575.29999999999995</v>
      </c>
      <c r="I675" s="97">
        <f t="shared" si="41"/>
        <v>1.709043350127579E-3</v>
      </c>
      <c r="J675" s="97">
        <f t="shared" si="43"/>
        <v>99.891273561467457</v>
      </c>
      <c r="K675" s="94" t="str">
        <f t="shared" si="42"/>
        <v>C</v>
      </c>
    </row>
    <row r="676" spans="1:11" ht="16.5" x14ac:dyDescent="0.25">
      <c r="A676" s="94" t="s">
        <v>6090</v>
      </c>
      <c r="B676" s="95" t="s">
        <v>6091</v>
      </c>
      <c r="C676" s="94" t="s">
        <v>17</v>
      </c>
      <c r="D676" s="94" t="s">
        <v>3887</v>
      </c>
      <c r="E676" s="94" t="s">
        <v>61</v>
      </c>
      <c r="F676" s="96">
        <v>1</v>
      </c>
      <c r="G676" s="96">
        <v>575.24</v>
      </c>
      <c r="H676" s="96">
        <f t="shared" si="40"/>
        <v>575.24</v>
      </c>
      <c r="I676" s="97">
        <f t="shared" si="41"/>
        <v>1.7088651081651118E-3</v>
      </c>
      <c r="J676" s="97">
        <f t="shared" si="43"/>
        <v>99.892982426575628</v>
      </c>
      <c r="K676" s="94" t="str">
        <f t="shared" si="42"/>
        <v>C</v>
      </c>
    </row>
    <row r="677" spans="1:11" x14ac:dyDescent="0.25">
      <c r="A677" s="94" t="s">
        <v>5834</v>
      </c>
      <c r="B677" s="95" t="s">
        <v>5835</v>
      </c>
      <c r="C677" s="94" t="s">
        <v>17</v>
      </c>
      <c r="D677" s="94" t="s">
        <v>3887</v>
      </c>
      <c r="E677" s="94" t="s">
        <v>61</v>
      </c>
      <c r="F677" s="96">
        <v>121</v>
      </c>
      <c r="G677" s="96">
        <v>4.72</v>
      </c>
      <c r="H677" s="96">
        <f t="shared" si="40"/>
        <v>571.12</v>
      </c>
      <c r="I677" s="97">
        <f t="shared" si="41"/>
        <v>1.6966258267423311E-3</v>
      </c>
      <c r="J677" s="97">
        <f t="shared" si="43"/>
        <v>99.894679052402367</v>
      </c>
      <c r="K677" s="94" t="str">
        <f t="shared" si="42"/>
        <v>C</v>
      </c>
    </row>
    <row r="678" spans="1:11" ht="16.5" x14ac:dyDescent="0.25">
      <c r="A678" s="94" t="s">
        <v>4373</v>
      </c>
      <c r="B678" s="95" t="s">
        <v>4374</v>
      </c>
      <c r="C678" s="94" t="s">
        <v>17</v>
      </c>
      <c r="D678" s="94" t="s">
        <v>3887</v>
      </c>
      <c r="E678" s="94" t="s">
        <v>61</v>
      </c>
      <c r="F678" s="96">
        <v>386.04419999999999</v>
      </c>
      <c r="G678" s="96">
        <v>1.46</v>
      </c>
      <c r="H678" s="96">
        <f t="shared" si="40"/>
        <v>563.62</v>
      </c>
      <c r="I678" s="97">
        <f t="shared" si="41"/>
        <v>1.6743455814338711E-3</v>
      </c>
      <c r="J678" s="97">
        <f t="shared" si="43"/>
        <v>99.896353397983802</v>
      </c>
      <c r="K678" s="94" t="str">
        <f t="shared" si="42"/>
        <v>C</v>
      </c>
    </row>
    <row r="679" spans="1:11" x14ac:dyDescent="0.25">
      <c r="A679" s="94" t="s">
        <v>3927</v>
      </c>
      <c r="B679" s="95" t="s">
        <v>3928</v>
      </c>
      <c r="C679" s="94" t="s">
        <v>17</v>
      </c>
      <c r="D679" s="94" t="s">
        <v>3887</v>
      </c>
      <c r="E679" s="94" t="s">
        <v>740</v>
      </c>
      <c r="F679" s="96">
        <v>34.896994999999997</v>
      </c>
      <c r="G679" s="96">
        <v>16.04</v>
      </c>
      <c r="H679" s="96">
        <f t="shared" si="40"/>
        <v>559.75</v>
      </c>
      <c r="I679" s="97">
        <f t="shared" si="41"/>
        <v>1.6628489748547063E-3</v>
      </c>
      <c r="J679" s="97">
        <f t="shared" si="43"/>
        <v>99.898016246958662</v>
      </c>
      <c r="K679" s="94" t="str">
        <f t="shared" si="42"/>
        <v>C</v>
      </c>
    </row>
    <row r="680" spans="1:11" x14ac:dyDescent="0.25">
      <c r="A680" s="94" t="s">
        <v>6125</v>
      </c>
      <c r="B680" s="95" t="s">
        <v>6126</v>
      </c>
      <c r="C680" s="94" t="s">
        <v>17</v>
      </c>
      <c r="D680" s="94" t="s">
        <v>3887</v>
      </c>
      <c r="E680" s="94" t="s">
        <v>61</v>
      </c>
      <c r="F680" s="96">
        <v>2</v>
      </c>
      <c r="G680" s="96">
        <v>279.77</v>
      </c>
      <c r="H680" s="96">
        <f t="shared" si="40"/>
        <v>559.54</v>
      </c>
      <c r="I680" s="97">
        <f t="shared" si="41"/>
        <v>1.6622251279860693E-3</v>
      </c>
      <c r="J680" s="97">
        <f t="shared" si="43"/>
        <v>99.899678472086649</v>
      </c>
      <c r="K680" s="94" t="str">
        <f t="shared" si="42"/>
        <v>C</v>
      </c>
    </row>
    <row r="681" spans="1:11" x14ac:dyDescent="0.25">
      <c r="A681" s="94" t="s">
        <v>5101</v>
      </c>
      <c r="B681" s="95" t="s">
        <v>5102</v>
      </c>
      <c r="C681" s="94" t="s">
        <v>17</v>
      </c>
      <c r="D681" s="94" t="s">
        <v>3887</v>
      </c>
      <c r="E681" s="94" t="s">
        <v>61</v>
      </c>
      <c r="F681" s="96">
        <v>75</v>
      </c>
      <c r="G681" s="96">
        <v>7.34</v>
      </c>
      <c r="H681" s="96">
        <f t="shared" si="40"/>
        <v>550.5</v>
      </c>
      <c r="I681" s="97">
        <f t="shared" si="41"/>
        <v>1.6353700056409392E-3</v>
      </c>
      <c r="J681" s="97">
        <f t="shared" si="43"/>
        <v>99.901313842092293</v>
      </c>
      <c r="K681" s="94" t="str">
        <f t="shared" si="42"/>
        <v>C</v>
      </c>
    </row>
    <row r="682" spans="1:11" ht="16.5" x14ac:dyDescent="0.25">
      <c r="A682" s="94" t="s">
        <v>4638</v>
      </c>
      <c r="B682" s="95" t="s">
        <v>4639</v>
      </c>
      <c r="C682" s="94" t="s">
        <v>17</v>
      </c>
      <c r="D682" s="94" t="s">
        <v>3887</v>
      </c>
      <c r="E682" s="94" t="s">
        <v>61</v>
      </c>
      <c r="F682" s="96">
        <v>9</v>
      </c>
      <c r="G682" s="96">
        <v>60.57</v>
      </c>
      <c r="H682" s="96">
        <f t="shared" si="40"/>
        <v>545.13</v>
      </c>
      <c r="I682" s="97">
        <f t="shared" si="41"/>
        <v>1.6194173500000823E-3</v>
      </c>
      <c r="J682" s="97">
        <f t="shared" si="43"/>
        <v>99.902933259442293</v>
      </c>
      <c r="K682" s="94" t="str">
        <f t="shared" si="42"/>
        <v>C</v>
      </c>
    </row>
    <row r="683" spans="1:11" ht="16.5" x14ac:dyDescent="0.25">
      <c r="A683" s="94" t="s">
        <v>3856</v>
      </c>
      <c r="B683" s="95" t="s">
        <v>8130</v>
      </c>
      <c r="C683" s="94" t="s">
        <v>8121</v>
      </c>
      <c r="D683" s="94" t="s">
        <v>3865</v>
      </c>
      <c r="E683" s="94" t="s">
        <v>3829</v>
      </c>
      <c r="F683" s="96">
        <v>6.12</v>
      </c>
      <c r="G683" s="96">
        <v>87.85</v>
      </c>
      <c r="H683" s="96">
        <f t="shared" si="40"/>
        <v>537.64</v>
      </c>
      <c r="I683" s="97">
        <f t="shared" si="41"/>
        <v>1.597166811685367E-3</v>
      </c>
      <c r="J683" s="97">
        <f t="shared" si="43"/>
        <v>99.904530426253984</v>
      </c>
      <c r="K683" s="94" t="str">
        <f t="shared" si="42"/>
        <v>C</v>
      </c>
    </row>
    <row r="684" spans="1:11" x14ac:dyDescent="0.25">
      <c r="A684" s="94" t="s">
        <v>5096</v>
      </c>
      <c r="B684" s="95" t="s">
        <v>5097</v>
      </c>
      <c r="C684" s="94" t="s">
        <v>17</v>
      </c>
      <c r="D684" s="94" t="s">
        <v>3887</v>
      </c>
      <c r="E684" s="94" t="s">
        <v>61</v>
      </c>
      <c r="F684" s="96">
        <v>198.90029999999999</v>
      </c>
      <c r="G684" s="96">
        <v>2.7</v>
      </c>
      <c r="H684" s="96">
        <f t="shared" si="40"/>
        <v>537.03</v>
      </c>
      <c r="I684" s="97">
        <f t="shared" si="41"/>
        <v>1.5953546850669457E-3</v>
      </c>
      <c r="J684" s="97">
        <f t="shared" si="43"/>
        <v>99.90612578093905</v>
      </c>
      <c r="K684" s="94" t="str">
        <f t="shared" si="42"/>
        <v>C</v>
      </c>
    </row>
    <row r="685" spans="1:11" ht="16.5" x14ac:dyDescent="0.25">
      <c r="A685" s="94" t="s">
        <v>7833</v>
      </c>
      <c r="B685" s="95" t="s">
        <v>7834</v>
      </c>
      <c r="C685" s="94" t="s">
        <v>17</v>
      </c>
      <c r="D685" s="94" t="s">
        <v>3887</v>
      </c>
      <c r="E685" s="94" t="s">
        <v>61</v>
      </c>
      <c r="F685" s="96">
        <v>9.6755999999999993</v>
      </c>
      <c r="G685" s="96">
        <v>54.82</v>
      </c>
      <c r="H685" s="96">
        <f t="shared" si="40"/>
        <v>530.41999999999996</v>
      </c>
      <c r="I685" s="97">
        <f t="shared" si="41"/>
        <v>1.5757183622017563E-3</v>
      </c>
      <c r="J685" s="97">
        <f t="shared" si="43"/>
        <v>99.907701499301254</v>
      </c>
      <c r="K685" s="94" t="str">
        <f t="shared" si="42"/>
        <v>C</v>
      </c>
    </row>
    <row r="686" spans="1:11" x14ac:dyDescent="0.25">
      <c r="A686" s="94" t="s">
        <v>7110</v>
      </c>
      <c r="B686" s="95" t="s">
        <v>7111</v>
      </c>
      <c r="C686" s="94" t="s">
        <v>17</v>
      </c>
      <c r="D686" s="94" t="s">
        <v>3887</v>
      </c>
      <c r="E686" s="94" t="s">
        <v>61</v>
      </c>
      <c r="F686" s="96">
        <v>3</v>
      </c>
      <c r="G686" s="96">
        <v>176.62</v>
      </c>
      <c r="H686" s="96">
        <f t="shared" si="40"/>
        <v>529.86</v>
      </c>
      <c r="I686" s="97">
        <f t="shared" si="41"/>
        <v>1.5740547705520584E-3</v>
      </c>
      <c r="J686" s="97">
        <f t="shared" si="43"/>
        <v>99.909275554071812</v>
      </c>
      <c r="K686" s="94" t="str">
        <f t="shared" si="42"/>
        <v>C</v>
      </c>
    </row>
    <row r="687" spans="1:11" x14ac:dyDescent="0.25">
      <c r="A687" s="94" t="s">
        <v>6895</v>
      </c>
      <c r="B687" s="95" t="s">
        <v>6896</v>
      </c>
      <c r="C687" s="94" t="s">
        <v>17</v>
      </c>
      <c r="D687" s="94" t="s">
        <v>3887</v>
      </c>
      <c r="E687" s="94" t="s">
        <v>61</v>
      </c>
      <c r="F687" s="96">
        <v>23.81461848</v>
      </c>
      <c r="G687" s="96">
        <v>22.12</v>
      </c>
      <c r="H687" s="96">
        <f t="shared" si="40"/>
        <v>526.78</v>
      </c>
      <c r="I687" s="97">
        <f t="shared" si="41"/>
        <v>1.5649050164787176E-3</v>
      </c>
      <c r="J687" s="97">
        <f t="shared" si="43"/>
        <v>99.910840459088291</v>
      </c>
      <c r="K687" s="94" t="str">
        <f t="shared" si="42"/>
        <v>C</v>
      </c>
    </row>
    <row r="688" spans="1:11" ht="24.75" x14ac:dyDescent="0.25">
      <c r="A688" s="94" t="s">
        <v>7461</v>
      </c>
      <c r="B688" s="95" t="s">
        <v>7462</v>
      </c>
      <c r="C688" s="94" t="s">
        <v>17</v>
      </c>
      <c r="D688" s="94" t="s">
        <v>3825</v>
      </c>
      <c r="E688" s="94" t="s">
        <v>61</v>
      </c>
      <c r="F688" s="101">
        <v>3.64345648614E-3</v>
      </c>
      <c r="G688" s="96">
        <v>143750</v>
      </c>
      <c r="H688" s="96">
        <f t="shared" si="40"/>
        <v>523.75</v>
      </c>
      <c r="I688" s="97">
        <f t="shared" si="41"/>
        <v>1.5559037973740999E-3</v>
      </c>
      <c r="J688" s="97">
        <f t="shared" si="43"/>
        <v>99.912396362885659</v>
      </c>
      <c r="K688" s="94" t="str">
        <f t="shared" si="42"/>
        <v>C</v>
      </c>
    </row>
    <row r="689" spans="1:11" ht="16.5" x14ac:dyDescent="0.25">
      <c r="A689" s="94" t="s">
        <v>5093</v>
      </c>
      <c r="B689" s="95" t="s">
        <v>5094</v>
      </c>
      <c r="C689" s="94" t="s">
        <v>17</v>
      </c>
      <c r="D689" s="94" t="s">
        <v>3887</v>
      </c>
      <c r="E689" s="94" t="s">
        <v>61</v>
      </c>
      <c r="F689" s="96">
        <v>281.47239999999999</v>
      </c>
      <c r="G689" s="96">
        <v>1.86</v>
      </c>
      <c r="H689" s="96">
        <f t="shared" si="40"/>
        <v>523.54</v>
      </c>
      <c r="I689" s="97">
        <f t="shared" si="41"/>
        <v>1.5552799505054629E-3</v>
      </c>
      <c r="J689" s="97">
        <f t="shared" si="43"/>
        <v>99.913951642836167</v>
      </c>
      <c r="K689" s="94" t="str">
        <f t="shared" si="42"/>
        <v>C</v>
      </c>
    </row>
    <row r="690" spans="1:11" x14ac:dyDescent="0.25">
      <c r="A690" s="94" t="s">
        <v>4400</v>
      </c>
      <c r="B690" s="95" t="s">
        <v>4401</v>
      </c>
      <c r="C690" s="94" t="s">
        <v>17</v>
      </c>
      <c r="D690" s="94" t="s">
        <v>3887</v>
      </c>
      <c r="E690" s="94" t="s">
        <v>178</v>
      </c>
      <c r="F690" s="96">
        <v>9.3387700000000002</v>
      </c>
      <c r="G690" s="96">
        <v>55.4</v>
      </c>
      <c r="H690" s="96">
        <f t="shared" si="40"/>
        <v>517.37</v>
      </c>
      <c r="I690" s="97">
        <f t="shared" si="41"/>
        <v>1.5369507353650369E-3</v>
      </c>
      <c r="J690" s="97">
        <f t="shared" si="43"/>
        <v>99.915488593571538</v>
      </c>
      <c r="K690" s="94" t="str">
        <f t="shared" si="42"/>
        <v>C</v>
      </c>
    </row>
    <row r="691" spans="1:11" ht="24.75" x14ac:dyDescent="0.25">
      <c r="A691" s="94" t="s">
        <v>7924</v>
      </c>
      <c r="B691" s="95" t="s">
        <v>7925</v>
      </c>
      <c r="C691" s="94" t="s">
        <v>17</v>
      </c>
      <c r="D691" s="94" t="s">
        <v>3724</v>
      </c>
      <c r="E691" s="94" t="s">
        <v>25</v>
      </c>
      <c r="F691" s="96">
        <v>281.69870100000003</v>
      </c>
      <c r="G691" s="96">
        <v>1.82</v>
      </c>
      <c r="H691" s="96">
        <f t="shared" si="40"/>
        <v>512.69000000000005</v>
      </c>
      <c r="I691" s="97">
        <f t="shared" si="41"/>
        <v>1.5230478622925581E-3</v>
      </c>
      <c r="J691" s="97">
        <f t="shared" si="43"/>
        <v>99.917011641433831</v>
      </c>
      <c r="K691" s="94" t="str">
        <f t="shared" si="42"/>
        <v>C</v>
      </c>
    </row>
    <row r="692" spans="1:11" ht="16.5" x14ac:dyDescent="0.25">
      <c r="A692" s="94" t="s">
        <v>7501</v>
      </c>
      <c r="B692" s="95" t="s">
        <v>7502</v>
      </c>
      <c r="C692" s="94" t="s">
        <v>17</v>
      </c>
      <c r="D692" s="94" t="s">
        <v>3887</v>
      </c>
      <c r="E692" s="94" t="s">
        <v>61</v>
      </c>
      <c r="F692" s="96">
        <v>6</v>
      </c>
      <c r="G692" s="96">
        <v>83.44</v>
      </c>
      <c r="H692" s="96">
        <f t="shared" si="40"/>
        <v>500.64</v>
      </c>
      <c r="I692" s="97">
        <f t="shared" si="41"/>
        <v>1.4872509348302994E-3</v>
      </c>
      <c r="J692" s="97">
        <f t="shared" si="43"/>
        <v>99.91849889236866</v>
      </c>
      <c r="K692" s="94" t="str">
        <f t="shared" si="42"/>
        <v>C</v>
      </c>
    </row>
    <row r="693" spans="1:11" x14ac:dyDescent="0.25">
      <c r="A693" s="94" t="s">
        <v>6135</v>
      </c>
      <c r="B693" s="95" t="s">
        <v>6136</v>
      </c>
      <c r="C693" s="94" t="s">
        <v>188</v>
      </c>
      <c r="D693" s="94" t="s">
        <v>3887</v>
      </c>
      <c r="E693" s="94" t="s">
        <v>286</v>
      </c>
      <c r="F693" s="96">
        <v>3</v>
      </c>
      <c r="G693" s="96">
        <v>165.46</v>
      </c>
      <c r="H693" s="96">
        <f t="shared" si="40"/>
        <v>496.38</v>
      </c>
      <c r="I693" s="97">
        <f t="shared" si="41"/>
        <v>1.4745957554950944E-3</v>
      </c>
      <c r="J693" s="97">
        <f t="shared" si="43"/>
        <v>99.919973488124157</v>
      </c>
      <c r="K693" s="94" t="str">
        <f t="shared" si="42"/>
        <v>C</v>
      </c>
    </row>
    <row r="694" spans="1:11" x14ac:dyDescent="0.25">
      <c r="A694" s="94" t="s">
        <v>5634</v>
      </c>
      <c r="B694" s="95" t="s">
        <v>5635</v>
      </c>
      <c r="C694" s="94" t="s">
        <v>17</v>
      </c>
      <c r="D694" s="94" t="s">
        <v>3887</v>
      </c>
      <c r="E694" s="94" t="s">
        <v>61</v>
      </c>
      <c r="F694" s="96">
        <v>7</v>
      </c>
      <c r="G694" s="96">
        <v>70.849999999999994</v>
      </c>
      <c r="H694" s="96">
        <f t="shared" si="40"/>
        <v>495.95</v>
      </c>
      <c r="I694" s="97">
        <f t="shared" si="41"/>
        <v>1.4733183547640759E-3</v>
      </c>
      <c r="J694" s="97">
        <f t="shared" si="43"/>
        <v>99.921446806478926</v>
      </c>
      <c r="K694" s="94" t="str">
        <f t="shared" si="42"/>
        <v>C</v>
      </c>
    </row>
    <row r="695" spans="1:11" x14ac:dyDescent="0.25">
      <c r="A695" s="94" t="s">
        <v>5074</v>
      </c>
      <c r="B695" s="95" t="s">
        <v>5075</v>
      </c>
      <c r="C695" s="94" t="s">
        <v>188</v>
      </c>
      <c r="D695" s="94" t="s">
        <v>3887</v>
      </c>
      <c r="E695" s="94" t="s">
        <v>286</v>
      </c>
      <c r="F695" s="96">
        <v>2</v>
      </c>
      <c r="G695" s="96">
        <v>247.31</v>
      </c>
      <c r="H695" s="96">
        <f t="shared" si="40"/>
        <v>494.62</v>
      </c>
      <c r="I695" s="97">
        <f t="shared" si="41"/>
        <v>1.4693673245960426E-3</v>
      </c>
      <c r="J695" s="97">
        <f t="shared" si="43"/>
        <v>99.922916173803529</v>
      </c>
      <c r="K695" s="94" t="str">
        <f t="shared" si="42"/>
        <v>C</v>
      </c>
    </row>
    <row r="696" spans="1:11" x14ac:dyDescent="0.25">
      <c r="A696" s="94" t="s">
        <v>5860</v>
      </c>
      <c r="B696" s="95" t="s">
        <v>5861</v>
      </c>
      <c r="C696" s="94" t="s">
        <v>17</v>
      </c>
      <c r="D696" s="94" t="s">
        <v>3887</v>
      </c>
      <c r="E696" s="94" t="s">
        <v>61</v>
      </c>
      <c r="F696" s="96">
        <v>51</v>
      </c>
      <c r="G696" s="96">
        <v>9.6300000000000008</v>
      </c>
      <c r="H696" s="96">
        <f t="shared" si="40"/>
        <v>491.13</v>
      </c>
      <c r="I696" s="97">
        <f t="shared" si="41"/>
        <v>1.4589995837791725E-3</v>
      </c>
      <c r="J696" s="97">
        <f t="shared" si="43"/>
        <v>99.924375173387304</v>
      </c>
      <c r="K696" s="94" t="str">
        <f t="shared" si="42"/>
        <v>C</v>
      </c>
    </row>
    <row r="697" spans="1:11" ht="16.5" x14ac:dyDescent="0.25">
      <c r="A697" s="94" t="s">
        <v>6155</v>
      </c>
      <c r="B697" s="95" t="s">
        <v>6156</v>
      </c>
      <c r="C697" s="94" t="s">
        <v>17</v>
      </c>
      <c r="D697" s="94" t="s">
        <v>3887</v>
      </c>
      <c r="E697" s="94" t="s">
        <v>61</v>
      </c>
      <c r="F697" s="96">
        <v>1</v>
      </c>
      <c r="G697" s="96">
        <v>487.35</v>
      </c>
      <c r="H697" s="96">
        <f t="shared" si="40"/>
        <v>487.35</v>
      </c>
      <c r="I697" s="97">
        <f t="shared" si="41"/>
        <v>1.4477703401437089E-3</v>
      </c>
      <c r="J697" s="97">
        <f t="shared" si="43"/>
        <v>99.925822943727454</v>
      </c>
      <c r="K697" s="94" t="str">
        <f t="shared" si="42"/>
        <v>C</v>
      </c>
    </row>
    <row r="698" spans="1:11" ht="16.5" x14ac:dyDescent="0.25">
      <c r="A698" s="94" t="s">
        <v>4275</v>
      </c>
      <c r="B698" s="95" t="s">
        <v>4276</v>
      </c>
      <c r="C698" s="94" t="s">
        <v>17</v>
      </c>
      <c r="D698" s="94" t="s">
        <v>3887</v>
      </c>
      <c r="E698" s="94" t="s">
        <v>178</v>
      </c>
      <c r="F698" s="96">
        <v>38.5</v>
      </c>
      <c r="G698" s="96">
        <v>12.57</v>
      </c>
      <c r="H698" s="96">
        <f t="shared" si="40"/>
        <v>483.95</v>
      </c>
      <c r="I698" s="97">
        <f t="shared" si="41"/>
        <v>1.4376699622705405E-3</v>
      </c>
      <c r="J698" s="97">
        <f t="shared" si="43"/>
        <v>99.927260613689725</v>
      </c>
      <c r="K698" s="94" t="str">
        <f t="shared" si="42"/>
        <v>C</v>
      </c>
    </row>
    <row r="699" spans="1:11" ht="16.5" x14ac:dyDescent="0.25">
      <c r="A699" s="94" t="s">
        <v>5543</v>
      </c>
      <c r="B699" s="95" t="s">
        <v>5544</v>
      </c>
      <c r="C699" s="94" t="s">
        <v>188</v>
      </c>
      <c r="D699" s="94" t="s">
        <v>3887</v>
      </c>
      <c r="E699" s="94" t="s">
        <v>286</v>
      </c>
      <c r="F699" s="96">
        <v>138</v>
      </c>
      <c r="G699" s="96">
        <v>3.5</v>
      </c>
      <c r="H699" s="96">
        <f t="shared" si="40"/>
        <v>483</v>
      </c>
      <c r="I699" s="97">
        <f t="shared" si="41"/>
        <v>1.4348477978648024E-3</v>
      </c>
      <c r="J699" s="97">
        <f t="shared" si="43"/>
        <v>99.928695461487592</v>
      </c>
      <c r="K699" s="94" t="str">
        <f t="shared" si="42"/>
        <v>C</v>
      </c>
    </row>
    <row r="700" spans="1:11" ht="16.5" x14ac:dyDescent="0.25">
      <c r="A700" s="94" t="s">
        <v>7969</v>
      </c>
      <c r="B700" s="95" t="s">
        <v>7970</v>
      </c>
      <c r="C700" s="94" t="s">
        <v>17</v>
      </c>
      <c r="D700" s="94" t="s">
        <v>3887</v>
      </c>
      <c r="E700" s="94" t="s">
        <v>61</v>
      </c>
      <c r="F700" s="96">
        <v>5.2095000000000002</v>
      </c>
      <c r="G700" s="96">
        <v>90.73</v>
      </c>
      <c r="H700" s="96">
        <f t="shared" si="40"/>
        <v>472.66</v>
      </c>
      <c r="I700" s="97">
        <f t="shared" si="41"/>
        <v>1.4041307663328726E-3</v>
      </c>
      <c r="J700" s="97">
        <f t="shared" si="43"/>
        <v>99.930099592253924</v>
      </c>
      <c r="K700" s="94" t="str">
        <f t="shared" si="42"/>
        <v>C</v>
      </c>
    </row>
    <row r="701" spans="1:11" x14ac:dyDescent="0.25">
      <c r="A701" s="94" t="s">
        <v>5406</v>
      </c>
      <c r="B701" s="95" t="s">
        <v>5407</v>
      </c>
      <c r="C701" s="94" t="s">
        <v>17</v>
      </c>
      <c r="D701" s="94" t="s">
        <v>3887</v>
      </c>
      <c r="E701" s="94" t="s">
        <v>61</v>
      </c>
      <c r="F701" s="96">
        <v>348.56459999999998</v>
      </c>
      <c r="G701" s="96">
        <v>1.33</v>
      </c>
      <c r="H701" s="96">
        <f t="shared" si="40"/>
        <v>463.59</v>
      </c>
      <c r="I701" s="97">
        <f t="shared" si="41"/>
        <v>1.3771865230065086E-3</v>
      </c>
      <c r="J701" s="97">
        <f t="shared" si="43"/>
        <v>99.931476778776926</v>
      </c>
      <c r="K701" s="94" t="str">
        <f t="shared" si="42"/>
        <v>C</v>
      </c>
    </row>
    <row r="702" spans="1:11" ht="16.5" x14ac:dyDescent="0.25">
      <c r="A702" s="94" t="s">
        <v>5170</v>
      </c>
      <c r="B702" s="95" t="s">
        <v>5171</v>
      </c>
      <c r="C702" s="94" t="s">
        <v>8107</v>
      </c>
      <c r="D702" s="94" t="s">
        <v>3887</v>
      </c>
      <c r="E702" s="94" t="s">
        <v>61</v>
      </c>
      <c r="F702" s="96">
        <v>1</v>
      </c>
      <c r="G702" s="96">
        <v>462.74</v>
      </c>
      <c r="H702" s="96">
        <f t="shared" si="40"/>
        <v>462.74</v>
      </c>
      <c r="I702" s="97">
        <f t="shared" si="41"/>
        <v>1.3746614285382165E-3</v>
      </c>
      <c r="J702" s="97">
        <f t="shared" si="43"/>
        <v>99.932851440205468</v>
      </c>
      <c r="K702" s="94" t="str">
        <f t="shared" si="42"/>
        <v>C</v>
      </c>
    </row>
    <row r="703" spans="1:11" x14ac:dyDescent="0.25">
      <c r="A703" s="94" t="s">
        <v>5691</v>
      </c>
      <c r="B703" s="95" t="s">
        <v>5692</v>
      </c>
      <c r="C703" s="94" t="s">
        <v>17</v>
      </c>
      <c r="D703" s="94" t="s">
        <v>3887</v>
      </c>
      <c r="E703" s="94" t="s">
        <v>61</v>
      </c>
      <c r="F703" s="96">
        <v>32</v>
      </c>
      <c r="G703" s="96">
        <v>14.41</v>
      </c>
      <c r="H703" s="96">
        <f t="shared" si="40"/>
        <v>461.12</v>
      </c>
      <c r="I703" s="97">
        <f t="shared" si="41"/>
        <v>1.3698488955515894E-3</v>
      </c>
      <c r="J703" s="97">
        <f t="shared" si="43"/>
        <v>99.934221289101018</v>
      </c>
      <c r="K703" s="94" t="str">
        <f t="shared" si="42"/>
        <v>C</v>
      </c>
    </row>
    <row r="704" spans="1:11" ht="16.5" x14ac:dyDescent="0.25">
      <c r="A704" s="94" t="s">
        <v>3919</v>
      </c>
      <c r="B704" s="95" t="s">
        <v>3920</v>
      </c>
      <c r="C704" s="94" t="s">
        <v>17</v>
      </c>
      <c r="D704" s="94" t="s">
        <v>3887</v>
      </c>
      <c r="E704" s="94" t="s">
        <v>72</v>
      </c>
      <c r="F704" s="96">
        <v>8.4</v>
      </c>
      <c r="G704" s="96">
        <v>54.32</v>
      </c>
      <c r="H704" s="96">
        <f t="shared" si="40"/>
        <v>456.29</v>
      </c>
      <c r="I704" s="97">
        <f t="shared" si="41"/>
        <v>1.3555004175729414E-3</v>
      </c>
      <c r="J704" s="97">
        <f t="shared" si="43"/>
        <v>99.935576789518592</v>
      </c>
      <c r="K704" s="94" t="str">
        <f t="shared" si="42"/>
        <v>C</v>
      </c>
    </row>
    <row r="705" spans="1:11" x14ac:dyDescent="0.25">
      <c r="A705" s="94" t="s">
        <v>5191</v>
      </c>
      <c r="B705" s="95" t="s">
        <v>5192</v>
      </c>
      <c r="C705" s="94" t="s">
        <v>17</v>
      </c>
      <c r="D705" s="94" t="s">
        <v>3887</v>
      </c>
      <c r="E705" s="94" t="s">
        <v>61</v>
      </c>
      <c r="F705" s="96">
        <v>3</v>
      </c>
      <c r="G705" s="96">
        <v>151.76</v>
      </c>
      <c r="H705" s="96">
        <f t="shared" si="40"/>
        <v>455.28</v>
      </c>
      <c r="I705" s="97">
        <f t="shared" si="41"/>
        <v>1.3525000112047352E-3</v>
      </c>
      <c r="J705" s="97">
        <f t="shared" si="43"/>
        <v>99.9369292895298</v>
      </c>
      <c r="K705" s="94" t="str">
        <f t="shared" si="42"/>
        <v>C</v>
      </c>
    </row>
    <row r="706" spans="1:11" ht="16.5" x14ac:dyDescent="0.25">
      <c r="A706" s="94" t="s">
        <v>8008</v>
      </c>
      <c r="B706" s="95" t="s">
        <v>8009</v>
      </c>
      <c r="C706" s="94" t="s">
        <v>17</v>
      </c>
      <c r="D706" s="94" t="s">
        <v>3825</v>
      </c>
      <c r="E706" s="94" t="s">
        <v>61</v>
      </c>
      <c r="F706" s="102">
        <v>4.2041916000000001E-4</v>
      </c>
      <c r="G706" s="96">
        <v>1079918</v>
      </c>
      <c r="H706" s="96">
        <f t="shared" si="40"/>
        <v>454.02</v>
      </c>
      <c r="I706" s="97">
        <f t="shared" si="41"/>
        <v>1.3487569299929143E-3</v>
      </c>
      <c r="J706" s="97">
        <f t="shared" si="43"/>
        <v>99.9382780464598</v>
      </c>
      <c r="K706" s="94" t="str">
        <f t="shared" si="42"/>
        <v>C</v>
      </c>
    </row>
    <row r="707" spans="1:11" ht="16.5" x14ac:dyDescent="0.25">
      <c r="A707" s="94" t="s">
        <v>3852</v>
      </c>
      <c r="B707" s="95" t="s">
        <v>8131</v>
      </c>
      <c r="C707" s="94" t="s">
        <v>8121</v>
      </c>
      <c r="D707" s="94" t="s">
        <v>3865</v>
      </c>
      <c r="E707" s="94" t="s">
        <v>3829</v>
      </c>
      <c r="F707" s="96">
        <v>12.24</v>
      </c>
      <c r="G707" s="96">
        <v>37.049999999999997</v>
      </c>
      <c r="H707" s="96">
        <f t="shared" si="40"/>
        <v>453.49</v>
      </c>
      <c r="I707" s="97">
        <f t="shared" si="41"/>
        <v>1.3471824593244497E-3</v>
      </c>
      <c r="J707" s="97">
        <f t="shared" si="43"/>
        <v>99.939625228919127</v>
      </c>
      <c r="K707" s="94" t="str">
        <f t="shared" si="42"/>
        <v>C</v>
      </c>
    </row>
    <row r="708" spans="1:11" x14ac:dyDescent="0.25">
      <c r="A708" s="94" t="s">
        <v>6319</v>
      </c>
      <c r="B708" s="95" t="s">
        <v>6320</v>
      </c>
      <c r="C708" s="94" t="s">
        <v>17</v>
      </c>
      <c r="D708" s="94" t="s">
        <v>3887</v>
      </c>
      <c r="E708" s="94" t="s">
        <v>740</v>
      </c>
      <c r="F708" s="96">
        <v>29.846309999999999</v>
      </c>
      <c r="G708" s="96">
        <v>15</v>
      </c>
      <c r="H708" s="96">
        <f t="shared" ref="H708:H771" si="44">ROUND(F708*G708,2)</f>
        <v>447.69</v>
      </c>
      <c r="I708" s="97">
        <f t="shared" ref="I708:I771" si="45">H708 / VALOR_TOTAL * 100</f>
        <v>1.3299524029525742E-3</v>
      </c>
      <c r="J708" s="97">
        <f t="shared" si="43"/>
        <v>99.940955181322082</v>
      </c>
      <c r="K708" s="94" t="str">
        <f t="shared" ref="K708:K771" si="46">IF(J708&lt;=80,"A",IF(J708&lt;=95,"B","C"))</f>
        <v>C</v>
      </c>
    </row>
    <row r="709" spans="1:11" ht="16.5" x14ac:dyDescent="0.25">
      <c r="A709" s="94" t="s">
        <v>6917</v>
      </c>
      <c r="B709" s="95" t="s">
        <v>6918</v>
      </c>
      <c r="C709" s="94" t="s">
        <v>17</v>
      </c>
      <c r="D709" s="94" t="s">
        <v>3825</v>
      </c>
      <c r="E709" s="94" t="s">
        <v>61</v>
      </c>
      <c r="F709" s="98">
        <v>7.6003521015999996E-3</v>
      </c>
      <c r="G709" s="96">
        <v>58454.1</v>
      </c>
      <c r="H709" s="96">
        <f t="shared" si="44"/>
        <v>444.27</v>
      </c>
      <c r="I709" s="97">
        <f t="shared" si="45"/>
        <v>1.3197926110919164E-3</v>
      </c>
      <c r="J709" s="97">
        <f t="shared" ref="J709:J772" si="47">I709+J708</f>
        <v>99.942274973933166</v>
      </c>
      <c r="K709" s="94" t="str">
        <f t="shared" si="46"/>
        <v>C</v>
      </c>
    </row>
    <row r="710" spans="1:11" x14ac:dyDescent="0.25">
      <c r="A710" s="94" t="s">
        <v>5807</v>
      </c>
      <c r="B710" s="95" t="s">
        <v>5808</v>
      </c>
      <c r="C710" s="94" t="s">
        <v>188</v>
      </c>
      <c r="D710" s="94" t="s">
        <v>3887</v>
      </c>
      <c r="E710" s="94" t="s">
        <v>286</v>
      </c>
      <c r="F710" s="96">
        <v>4</v>
      </c>
      <c r="G710" s="96">
        <v>110.9</v>
      </c>
      <c r="H710" s="96">
        <f t="shared" si="44"/>
        <v>443.6</v>
      </c>
      <c r="I710" s="97">
        <f t="shared" si="45"/>
        <v>1.3178022425110276E-3</v>
      </c>
      <c r="J710" s="97">
        <f t="shared" si="47"/>
        <v>99.943592776175677</v>
      </c>
      <c r="K710" s="94" t="str">
        <f t="shared" si="46"/>
        <v>C</v>
      </c>
    </row>
    <row r="711" spans="1:11" x14ac:dyDescent="0.25">
      <c r="A711" s="94" t="s">
        <v>7975</v>
      </c>
      <c r="B711" s="95" t="s">
        <v>7976</v>
      </c>
      <c r="C711" s="94" t="s">
        <v>17</v>
      </c>
      <c r="D711" s="94" t="s">
        <v>3887</v>
      </c>
      <c r="E711" s="94" t="s">
        <v>740</v>
      </c>
      <c r="F711" s="96">
        <v>26.770316999999999</v>
      </c>
      <c r="G711" s="96">
        <v>16.440000000000001</v>
      </c>
      <c r="H711" s="96">
        <f t="shared" si="44"/>
        <v>440.1</v>
      </c>
      <c r="I711" s="97">
        <f t="shared" si="45"/>
        <v>1.307404794700413E-3</v>
      </c>
      <c r="J711" s="97">
        <f t="shared" si="47"/>
        <v>99.944900180970379</v>
      </c>
      <c r="K711" s="94" t="str">
        <f t="shared" si="46"/>
        <v>C</v>
      </c>
    </row>
    <row r="712" spans="1:11" ht="16.5" x14ac:dyDescent="0.25">
      <c r="A712" s="94" t="s">
        <v>5706</v>
      </c>
      <c r="B712" s="95" t="s">
        <v>5707</v>
      </c>
      <c r="C712" s="94" t="s">
        <v>17</v>
      </c>
      <c r="D712" s="94" t="s">
        <v>3887</v>
      </c>
      <c r="E712" s="94" t="s">
        <v>61</v>
      </c>
      <c r="F712" s="96">
        <v>3</v>
      </c>
      <c r="G712" s="96">
        <v>143.94999999999999</v>
      </c>
      <c r="H712" s="96">
        <f t="shared" si="44"/>
        <v>431.85</v>
      </c>
      <c r="I712" s="97">
        <f t="shared" si="45"/>
        <v>1.2828965248611074E-3</v>
      </c>
      <c r="J712" s="97">
        <f t="shared" si="47"/>
        <v>99.946183077495235</v>
      </c>
      <c r="K712" s="94" t="str">
        <f t="shared" si="46"/>
        <v>C</v>
      </c>
    </row>
    <row r="713" spans="1:11" x14ac:dyDescent="0.25">
      <c r="A713" s="94" t="s">
        <v>7234</v>
      </c>
      <c r="B713" s="95" t="s">
        <v>7235</v>
      </c>
      <c r="C713" s="94" t="s">
        <v>17</v>
      </c>
      <c r="D713" s="94" t="s">
        <v>3887</v>
      </c>
      <c r="E713" s="94" t="s">
        <v>61</v>
      </c>
      <c r="F713" s="96">
        <v>20.700900000000001</v>
      </c>
      <c r="G713" s="96">
        <v>20.6</v>
      </c>
      <c r="H713" s="96">
        <f t="shared" si="44"/>
        <v>426.44</v>
      </c>
      <c r="I713" s="97">
        <f t="shared" si="45"/>
        <v>1.2668250412452718E-3</v>
      </c>
      <c r="J713" s="97">
        <f t="shared" si="47"/>
        <v>99.947449902536476</v>
      </c>
      <c r="K713" s="94" t="str">
        <f t="shared" si="46"/>
        <v>C</v>
      </c>
    </row>
    <row r="714" spans="1:11" x14ac:dyDescent="0.25">
      <c r="A714" s="94" t="s">
        <v>5704</v>
      </c>
      <c r="B714" s="95" t="s">
        <v>5705</v>
      </c>
      <c r="C714" s="94" t="s">
        <v>188</v>
      </c>
      <c r="D714" s="94" t="s">
        <v>3887</v>
      </c>
      <c r="E714" s="94" t="s">
        <v>286</v>
      </c>
      <c r="F714" s="96">
        <v>3</v>
      </c>
      <c r="G714" s="96">
        <v>139.9</v>
      </c>
      <c r="H714" s="96">
        <f t="shared" si="44"/>
        <v>419.7</v>
      </c>
      <c r="I714" s="97">
        <f t="shared" si="45"/>
        <v>1.2468025274614027E-3</v>
      </c>
      <c r="J714" s="97">
        <f t="shared" si="47"/>
        <v>99.948696705063938</v>
      </c>
      <c r="K714" s="94" t="str">
        <f t="shared" si="46"/>
        <v>C</v>
      </c>
    </row>
    <row r="715" spans="1:11" x14ac:dyDescent="0.25">
      <c r="A715" s="94" t="s">
        <v>7202</v>
      </c>
      <c r="B715" s="95" t="s">
        <v>7203</v>
      </c>
      <c r="C715" s="94" t="s">
        <v>17</v>
      </c>
      <c r="D715" s="94" t="s">
        <v>3737</v>
      </c>
      <c r="E715" s="94" t="s">
        <v>25</v>
      </c>
      <c r="F715" s="96">
        <v>8.0777131027627505</v>
      </c>
      <c r="G715" s="96">
        <v>50.52</v>
      </c>
      <c r="H715" s="96">
        <f t="shared" si="44"/>
        <v>408.09</v>
      </c>
      <c r="I715" s="97">
        <f t="shared" si="45"/>
        <v>1.2123127077239072E-3</v>
      </c>
      <c r="J715" s="97">
        <f t="shared" si="47"/>
        <v>99.94990901777166</v>
      </c>
      <c r="K715" s="94" t="str">
        <f t="shared" si="46"/>
        <v>C</v>
      </c>
    </row>
    <row r="716" spans="1:11" x14ac:dyDescent="0.25">
      <c r="A716" s="94" t="s">
        <v>6491</v>
      </c>
      <c r="B716" s="95" t="s">
        <v>6492</v>
      </c>
      <c r="C716" s="94" t="s">
        <v>17</v>
      </c>
      <c r="D716" s="94" t="s">
        <v>3887</v>
      </c>
      <c r="E716" s="94" t="s">
        <v>61</v>
      </c>
      <c r="F716" s="96">
        <v>4</v>
      </c>
      <c r="G716" s="96">
        <v>101.02</v>
      </c>
      <c r="H716" s="96">
        <f t="shared" si="44"/>
        <v>404.08</v>
      </c>
      <c r="I716" s="97">
        <f t="shared" si="45"/>
        <v>1.2004002032323174E-3</v>
      </c>
      <c r="J716" s="97">
        <f t="shared" si="47"/>
        <v>99.951109417974891</v>
      </c>
      <c r="K716" s="94" t="str">
        <f t="shared" si="46"/>
        <v>C</v>
      </c>
    </row>
    <row r="717" spans="1:11" x14ac:dyDescent="0.25">
      <c r="A717" s="94" t="s">
        <v>6554</v>
      </c>
      <c r="B717" s="95" t="s">
        <v>6555</v>
      </c>
      <c r="C717" s="94" t="s">
        <v>17</v>
      </c>
      <c r="D717" s="94" t="s">
        <v>3887</v>
      </c>
      <c r="E717" s="94" t="s">
        <v>178</v>
      </c>
      <c r="F717" s="96">
        <v>15</v>
      </c>
      <c r="G717" s="96">
        <v>26.82</v>
      </c>
      <c r="H717" s="96">
        <f t="shared" si="44"/>
        <v>402.3</v>
      </c>
      <c r="I717" s="97">
        <f t="shared" si="45"/>
        <v>1.1951123583457764E-3</v>
      </c>
      <c r="J717" s="97">
        <f t="shared" si="47"/>
        <v>99.952304530333237</v>
      </c>
      <c r="K717" s="94" t="str">
        <f t="shared" si="46"/>
        <v>C</v>
      </c>
    </row>
    <row r="718" spans="1:11" x14ac:dyDescent="0.25">
      <c r="A718" s="94" t="s">
        <v>5698</v>
      </c>
      <c r="B718" s="95" t="s">
        <v>5699</v>
      </c>
      <c r="C718" s="94" t="s">
        <v>188</v>
      </c>
      <c r="D718" s="94" t="s">
        <v>3887</v>
      </c>
      <c r="E718" s="94" t="s">
        <v>286</v>
      </c>
      <c r="F718" s="96">
        <v>644</v>
      </c>
      <c r="G718" s="96">
        <v>0.62</v>
      </c>
      <c r="H718" s="96">
        <f t="shared" si="44"/>
        <v>399.28</v>
      </c>
      <c r="I718" s="97">
        <f t="shared" si="45"/>
        <v>1.1861408462349031E-3</v>
      </c>
      <c r="J718" s="97">
        <f t="shared" si="47"/>
        <v>99.953490671179466</v>
      </c>
      <c r="K718" s="94" t="str">
        <f t="shared" si="46"/>
        <v>C</v>
      </c>
    </row>
    <row r="719" spans="1:11" x14ac:dyDescent="0.25">
      <c r="A719" s="94" t="s">
        <v>4386</v>
      </c>
      <c r="B719" s="95" t="s">
        <v>4387</v>
      </c>
      <c r="C719" s="94" t="s">
        <v>17</v>
      </c>
      <c r="D719" s="94" t="s">
        <v>3887</v>
      </c>
      <c r="E719" s="94" t="s">
        <v>61</v>
      </c>
      <c r="F719" s="96">
        <v>206.893945</v>
      </c>
      <c r="G719" s="96">
        <v>1.9</v>
      </c>
      <c r="H719" s="96">
        <f t="shared" si="44"/>
        <v>393.1</v>
      </c>
      <c r="I719" s="97">
        <f t="shared" si="45"/>
        <v>1.1677819241007325E-3</v>
      </c>
      <c r="J719" s="97">
        <f t="shared" si="47"/>
        <v>99.954658453103562</v>
      </c>
      <c r="K719" s="94" t="str">
        <f t="shared" si="46"/>
        <v>C</v>
      </c>
    </row>
    <row r="720" spans="1:11" x14ac:dyDescent="0.25">
      <c r="A720" s="94" t="s">
        <v>5777</v>
      </c>
      <c r="B720" s="95" t="s">
        <v>2136</v>
      </c>
      <c r="C720" s="94" t="s">
        <v>188</v>
      </c>
      <c r="D720" s="94" t="s">
        <v>3887</v>
      </c>
      <c r="E720" s="94" t="s">
        <v>286</v>
      </c>
      <c r="F720" s="96">
        <v>9</v>
      </c>
      <c r="G720" s="96">
        <v>43.5</v>
      </c>
      <c r="H720" s="96">
        <f t="shared" si="44"/>
        <v>391.5</v>
      </c>
      <c r="I720" s="97">
        <f t="shared" si="45"/>
        <v>1.1630288051015943E-3</v>
      </c>
      <c r="J720" s="97">
        <f t="shared" si="47"/>
        <v>99.955821481908657</v>
      </c>
      <c r="K720" s="94" t="str">
        <f t="shared" si="46"/>
        <v>C</v>
      </c>
    </row>
    <row r="721" spans="1:11" x14ac:dyDescent="0.25">
      <c r="A721" s="94" t="s">
        <v>5688</v>
      </c>
      <c r="B721" s="95" t="s">
        <v>5689</v>
      </c>
      <c r="C721" s="94" t="s">
        <v>188</v>
      </c>
      <c r="D721" s="94" t="s">
        <v>3887</v>
      </c>
      <c r="E721" s="94" t="s">
        <v>286</v>
      </c>
      <c r="F721" s="96">
        <v>28</v>
      </c>
      <c r="G721" s="96">
        <v>13.92</v>
      </c>
      <c r="H721" s="96">
        <f t="shared" si="44"/>
        <v>389.76</v>
      </c>
      <c r="I721" s="97">
        <f t="shared" si="45"/>
        <v>1.1578597881900317E-3</v>
      </c>
      <c r="J721" s="97">
        <f t="shared" si="47"/>
        <v>99.956979341696851</v>
      </c>
      <c r="K721" s="94" t="str">
        <f t="shared" si="46"/>
        <v>C</v>
      </c>
    </row>
    <row r="722" spans="1:11" ht="16.5" x14ac:dyDescent="0.25">
      <c r="A722" s="94" t="s">
        <v>7252</v>
      </c>
      <c r="B722" s="95" t="s">
        <v>7253</v>
      </c>
      <c r="C722" s="94" t="s">
        <v>17</v>
      </c>
      <c r="D722" s="94" t="s">
        <v>3741</v>
      </c>
      <c r="E722" s="94" t="s">
        <v>76</v>
      </c>
      <c r="F722" s="96">
        <v>6.47844</v>
      </c>
      <c r="G722" s="96">
        <v>59.12</v>
      </c>
      <c r="H722" s="96">
        <f t="shared" si="44"/>
        <v>383.01</v>
      </c>
      <c r="I722" s="97">
        <f t="shared" si="45"/>
        <v>1.1378075674124181E-3</v>
      </c>
      <c r="J722" s="97">
        <f t="shared" si="47"/>
        <v>99.958117149264268</v>
      </c>
      <c r="K722" s="94" t="str">
        <f t="shared" si="46"/>
        <v>C</v>
      </c>
    </row>
    <row r="723" spans="1:11" x14ac:dyDescent="0.25">
      <c r="A723" s="94" t="s">
        <v>5920</v>
      </c>
      <c r="B723" s="95" t="s">
        <v>5921</v>
      </c>
      <c r="C723" s="94" t="s">
        <v>17</v>
      </c>
      <c r="D723" s="94" t="s">
        <v>3887</v>
      </c>
      <c r="E723" s="94" t="s">
        <v>61</v>
      </c>
      <c r="F723" s="96">
        <v>148</v>
      </c>
      <c r="G723" s="96">
        <v>2.57</v>
      </c>
      <c r="H723" s="96">
        <f t="shared" si="44"/>
        <v>380.36</v>
      </c>
      <c r="I723" s="97">
        <f t="shared" si="45"/>
        <v>1.1299352140700957E-3</v>
      </c>
      <c r="J723" s="97">
        <f t="shared" si="47"/>
        <v>99.959247084478335</v>
      </c>
      <c r="K723" s="94" t="str">
        <f t="shared" si="46"/>
        <v>C</v>
      </c>
    </row>
    <row r="724" spans="1:11" ht="16.5" x14ac:dyDescent="0.25">
      <c r="A724" s="94" t="s">
        <v>5020</v>
      </c>
      <c r="B724" s="95" t="s">
        <v>5021</v>
      </c>
      <c r="C724" s="94" t="s">
        <v>17</v>
      </c>
      <c r="D724" s="94" t="s">
        <v>3887</v>
      </c>
      <c r="E724" s="94" t="s">
        <v>61</v>
      </c>
      <c r="F724" s="96">
        <v>3</v>
      </c>
      <c r="G724" s="96">
        <v>126.06</v>
      </c>
      <c r="H724" s="96">
        <f t="shared" si="44"/>
        <v>378.18</v>
      </c>
      <c r="I724" s="97">
        <f t="shared" si="45"/>
        <v>1.1234590894337701E-3</v>
      </c>
      <c r="J724" s="97">
        <f t="shared" si="47"/>
        <v>99.960370543567763</v>
      </c>
      <c r="K724" s="94" t="str">
        <f t="shared" si="46"/>
        <v>C</v>
      </c>
    </row>
    <row r="725" spans="1:11" x14ac:dyDescent="0.25">
      <c r="A725" s="94" t="s">
        <v>3892</v>
      </c>
      <c r="B725" s="95" t="s">
        <v>3893</v>
      </c>
      <c r="C725" s="94" t="s">
        <v>17</v>
      </c>
      <c r="D725" s="94" t="s">
        <v>3887</v>
      </c>
      <c r="E725" s="94" t="s">
        <v>740</v>
      </c>
      <c r="F725" s="96">
        <v>22.660128749999998</v>
      </c>
      <c r="G725" s="96">
        <v>16.63</v>
      </c>
      <c r="H725" s="96">
        <f t="shared" si="44"/>
        <v>376.84</v>
      </c>
      <c r="I725" s="97">
        <f t="shared" si="45"/>
        <v>1.1194783522719919E-3</v>
      </c>
      <c r="J725" s="97">
        <f t="shared" si="47"/>
        <v>99.961490021920028</v>
      </c>
      <c r="K725" s="94" t="str">
        <f t="shared" si="46"/>
        <v>C</v>
      </c>
    </row>
    <row r="726" spans="1:11" x14ac:dyDescent="0.25">
      <c r="A726" s="94" t="s">
        <v>5925</v>
      </c>
      <c r="B726" s="95" t="s">
        <v>5926</v>
      </c>
      <c r="C726" s="94" t="s">
        <v>17</v>
      </c>
      <c r="D726" s="94" t="s">
        <v>3887</v>
      </c>
      <c r="E726" s="94" t="s">
        <v>61</v>
      </c>
      <c r="F726" s="96">
        <v>46</v>
      </c>
      <c r="G726" s="96">
        <v>8.08</v>
      </c>
      <c r="H726" s="96">
        <f t="shared" si="44"/>
        <v>371.68</v>
      </c>
      <c r="I726" s="97">
        <f t="shared" si="45"/>
        <v>1.1041495434997717E-3</v>
      </c>
      <c r="J726" s="97">
        <f t="shared" si="47"/>
        <v>99.962594171463522</v>
      </c>
      <c r="K726" s="94" t="str">
        <f t="shared" si="46"/>
        <v>C</v>
      </c>
    </row>
    <row r="727" spans="1:11" x14ac:dyDescent="0.25">
      <c r="A727" s="94" t="s">
        <v>5513</v>
      </c>
      <c r="B727" s="95" t="s">
        <v>5514</v>
      </c>
      <c r="C727" s="94" t="s">
        <v>17</v>
      </c>
      <c r="D727" s="94" t="s">
        <v>3887</v>
      </c>
      <c r="E727" s="94" t="s">
        <v>178</v>
      </c>
      <c r="F727" s="96">
        <v>15.301</v>
      </c>
      <c r="G727" s="96">
        <v>23.62</v>
      </c>
      <c r="H727" s="96">
        <f t="shared" si="44"/>
        <v>361.41</v>
      </c>
      <c r="I727" s="97">
        <f t="shared" si="45"/>
        <v>1.0736404609240544E-3</v>
      </c>
      <c r="J727" s="97">
        <f t="shared" si="47"/>
        <v>99.963667811924452</v>
      </c>
      <c r="K727" s="94" t="str">
        <f t="shared" si="46"/>
        <v>C</v>
      </c>
    </row>
    <row r="728" spans="1:11" ht="16.5" x14ac:dyDescent="0.25">
      <c r="A728" s="94" t="s">
        <v>4604</v>
      </c>
      <c r="B728" s="95" t="s">
        <v>4605</v>
      </c>
      <c r="C728" s="94" t="s">
        <v>17</v>
      </c>
      <c r="D728" s="94" t="s">
        <v>3887</v>
      </c>
      <c r="E728" s="94" t="s">
        <v>740</v>
      </c>
      <c r="F728" s="96">
        <v>19.498380000000001</v>
      </c>
      <c r="G728" s="96">
        <v>18.329999999999998</v>
      </c>
      <c r="H728" s="96">
        <f t="shared" si="44"/>
        <v>357.41</v>
      </c>
      <c r="I728" s="97">
        <f t="shared" si="45"/>
        <v>1.0617576634262091E-3</v>
      </c>
      <c r="J728" s="97">
        <f t="shared" si="47"/>
        <v>99.964729569587874</v>
      </c>
      <c r="K728" s="94" t="str">
        <f t="shared" si="46"/>
        <v>C</v>
      </c>
    </row>
    <row r="729" spans="1:11" x14ac:dyDescent="0.25">
      <c r="A729" s="94" t="s">
        <v>4214</v>
      </c>
      <c r="B729" s="95" t="s">
        <v>4215</v>
      </c>
      <c r="C729" s="94" t="s">
        <v>17</v>
      </c>
      <c r="D729" s="94" t="s">
        <v>3887</v>
      </c>
      <c r="E729" s="94" t="s">
        <v>740</v>
      </c>
      <c r="F729" s="96">
        <v>21.200399999999998</v>
      </c>
      <c r="G729" s="96">
        <v>16.48</v>
      </c>
      <c r="H729" s="96">
        <f t="shared" si="44"/>
        <v>349.38</v>
      </c>
      <c r="I729" s="97">
        <f t="shared" si="45"/>
        <v>1.0379029474492849E-3</v>
      </c>
      <c r="J729" s="97">
        <f t="shared" si="47"/>
        <v>99.965767472535319</v>
      </c>
      <c r="K729" s="94" t="str">
        <f t="shared" si="46"/>
        <v>C</v>
      </c>
    </row>
    <row r="730" spans="1:11" ht="16.5" x14ac:dyDescent="0.25">
      <c r="A730" s="94" t="s">
        <v>5727</v>
      </c>
      <c r="B730" s="95" t="s">
        <v>5728</v>
      </c>
      <c r="C730" s="94" t="s">
        <v>188</v>
      </c>
      <c r="D730" s="94" t="s">
        <v>3887</v>
      </c>
      <c r="E730" s="94" t="s">
        <v>286</v>
      </c>
      <c r="F730" s="96">
        <v>17</v>
      </c>
      <c r="G730" s="96">
        <v>20.170000000000002</v>
      </c>
      <c r="H730" s="96">
        <f t="shared" si="44"/>
        <v>342.89</v>
      </c>
      <c r="I730" s="97">
        <f t="shared" si="45"/>
        <v>1.0186231085090312E-3</v>
      </c>
      <c r="J730" s="97">
        <f t="shared" si="47"/>
        <v>99.966786095643826</v>
      </c>
      <c r="K730" s="94" t="str">
        <f t="shared" si="46"/>
        <v>C</v>
      </c>
    </row>
    <row r="731" spans="1:11" ht="24.75" x14ac:dyDescent="0.25">
      <c r="A731" s="94" t="s">
        <v>7926</v>
      </c>
      <c r="B731" s="95" t="s">
        <v>7927</v>
      </c>
      <c r="C731" s="94" t="s">
        <v>17</v>
      </c>
      <c r="D731" s="94" t="s">
        <v>3724</v>
      </c>
      <c r="E731" s="94" t="s">
        <v>25</v>
      </c>
      <c r="F731" s="96">
        <v>281.69870100000003</v>
      </c>
      <c r="G731" s="96">
        <v>1.21</v>
      </c>
      <c r="H731" s="96">
        <f t="shared" si="44"/>
        <v>340.86</v>
      </c>
      <c r="I731" s="97">
        <f t="shared" si="45"/>
        <v>1.0125925887788747E-3</v>
      </c>
      <c r="J731" s="97">
        <f t="shared" si="47"/>
        <v>99.967798688232605</v>
      </c>
      <c r="K731" s="94" t="str">
        <f t="shared" si="46"/>
        <v>C</v>
      </c>
    </row>
    <row r="732" spans="1:11" ht="16.5" x14ac:dyDescent="0.25">
      <c r="A732" s="94" t="s">
        <v>6480</v>
      </c>
      <c r="B732" s="95" t="s">
        <v>3271</v>
      </c>
      <c r="C732" s="94" t="s">
        <v>8107</v>
      </c>
      <c r="D732" s="94" t="s">
        <v>3887</v>
      </c>
      <c r="E732" s="94" t="s">
        <v>61</v>
      </c>
      <c r="F732" s="96">
        <v>3</v>
      </c>
      <c r="G732" s="96">
        <v>110.93</v>
      </c>
      <c r="H732" s="96">
        <f t="shared" si="44"/>
        <v>332.79</v>
      </c>
      <c r="I732" s="97">
        <f t="shared" si="45"/>
        <v>9.8861904482697226E-4</v>
      </c>
      <c r="J732" s="97">
        <f t="shared" si="47"/>
        <v>99.968787307277438</v>
      </c>
      <c r="K732" s="94" t="str">
        <f t="shared" si="46"/>
        <v>C</v>
      </c>
    </row>
    <row r="733" spans="1:11" x14ac:dyDescent="0.25">
      <c r="A733" s="94" t="s">
        <v>6633</v>
      </c>
      <c r="B733" s="95" t="s">
        <v>6634</v>
      </c>
      <c r="C733" s="94" t="s">
        <v>17</v>
      </c>
      <c r="D733" s="94" t="s">
        <v>3887</v>
      </c>
      <c r="E733" s="94" t="s">
        <v>4149</v>
      </c>
      <c r="F733" s="96">
        <v>27.39226</v>
      </c>
      <c r="G733" s="96">
        <v>12.12</v>
      </c>
      <c r="H733" s="96">
        <f t="shared" si="44"/>
        <v>331.99</v>
      </c>
      <c r="I733" s="97">
        <f t="shared" si="45"/>
        <v>9.8624248532740307E-4</v>
      </c>
      <c r="J733" s="97">
        <f t="shared" si="47"/>
        <v>99.969773549762763</v>
      </c>
      <c r="K733" s="94" t="str">
        <f t="shared" si="46"/>
        <v>C</v>
      </c>
    </row>
    <row r="734" spans="1:11" ht="16.5" x14ac:dyDescent="0.25">
      <c r="A734" s="94" t="s">
        <v>5264</v>
      </c>
      <c r="B734" s="95" t="s">
        <v>5265</v>
      </c>
      <c r="C734" s="94" t="s">
        <v>17</v>
      </c>
      <c r="D734" s="94" t="s">
        <v>3887</v>
      </c>
      <c r="E734" s="94" t="s">
        <v>61</v>
      </c>
      <c r="F734" s="96">
        <v>636</v>
      </c>
      <c r="G734" s="96">
        <v>0.52</v>
      </c>
      <c r="H734" s="96">
        <f t="shared" si="44"/>
        <v>330.72</v>
      </c>
      <c r="I734" s="97">
        <f t="shared" si="45"/>
        <v>9.8246969712183739E-4</v>
      </c>
      <c r="J734" s="97">
        <f t="shared" si="47"/>
        <v>99.970756019459884</v>
      </c>
      <c r="K734" s="94" t="str">
        <f t="shared" si="46"/>
        <v>C</v>
      </c>
    </row>
    <row r="735" spans="1:11" x14ac:dyDescent="0.25">
      <c r="A735" s="94" t="s">
        <v>4611</v>
      </c>
      <c r="B735" s="95" t="s">
        <v>4612</v>
      </c>
      <c r="C735" s="94" t="s">
        <v>17</v>
      </c>
      <c r="D735" s="94" t="s">
        <v>3887</v>
      </c>
      <c r="E735" s="94" t="s">
        <v>4149</v>
      </c>
      <c r="F735" s="96">
        <v>7.2588800000000004</v>
      </c>
      <c r="G735" s="96">
        <v>44.67</v>
      </c>
      <c r="H735" s="96">
        <f t="shared" si="44"/>
        <v>324.25</v>
      </c>
      <c r="I735" s="97">
        <f t="shared" si="45"/>
        <v>9.6324927216907277E-4</v>
      </c>
      <c r="J735" s="97">
        <f t="shared" si="47"/>
        <v>99.971719268732059</v>
      </c>
      <c r="K735" s="94" t="str">
        <f t="shared" si="46"/>
        <v>C</v>
      </c>
    </row>
    <row r="736" spans="1:11" x14ac:dyDescent="0.25">
      <c r="A736" s="94" t="s">
        <v>6111</v>
      </c>
      <c r="B736" s="95" t="s">
        <v>6112</v>
      </c>
      <c r="C736" s="94" t="s">
        <v>17</v>
      </c>
      <c r="D736" s="94" t="s">
        <v>3887</v>
      </c>
      <c r="E736" s="94" t="s">
        <v>61</v>
      </c>
      <c r="F736" s="96">
        <v>2</v>
      </c>
      <c r="G736" s="96">
        <v>161.9</v>
      </c>
      <c r="H736" s="96">
        <f t="shared" si="44"/>
        <v>323.8</v>
      </c>
      <c r="I736" s="97">
        <f t="shared" si="45"/>
        <v>9.6191245745056526E-4</v>
      </c>
      <c r="J736" s="97">
        <f t="shared" si="47"/>
        <v>99.972681181189515</v>
      </c>
      <c r="K736" s="94" t="str">
        <f t="shared" si="46"/>
        <v>C</v>
      </c>
    </row>
    <row r="737" spans="1:11" ht="16.5" x14ac:dyDescent="0.25">
      <c r="A737" s="94" t="s">
        <v>5016</v>
      </c>
      <c r="B737" s="95" t="s">
        <v>5017</v>
      </c>
      <c r="C737" s="94" t="s">
        <v>17</v>
      </c>
      <c r="D737" s="94" t="s">
        <v>3887</v>
      </c>
      <c r="E737" s="94" t="s">
        <v>61</v>
      </c>
      <c r="F737" s="96">
        <v>191</v>
      </c>
      <c r="G737" s="96">
        <v>1.69</v>
      </c>
      <c r="H737" s="96">
        <f t="shared" si="44"/>
        <v>322.79000000000002</v>
      </c>
      <c r="I737" s="97">
        <f t="shared" si="45"/>
        <v>9.5891205108235939E-4</v>
      </c>
      <c r="J737" s="97">
        <f t="shared" si="47"/>
        <v>99.97364009324059</v>
      </c>
      <c r="K737" s="94" t="str">
        <f t="shared" si="46"/>
        <v>C</v>
      </c>
    </row>
    <row r="738" spans="1:11" x14ac:dyDescent="0.25">
      <c r="A738" s="94" t="s">
        <v>7205</v>
      </c>
      <c r="B738" s="95" t="s">
        <v>7206</v>
      </c>
      <c r="C738" s="94" t="s">
        <v>17</v>
      </c>
      <c r="D738" s="94" t="s">
        <v>3737</v>
      </c>
      <c r="E738" s="94" t="s">
        <v>25</v>
      </c>
      <c r="F738" s="96">
        <v>11.401952884425684</v>
      </c>
      <c r="G738" s="96">
        <v>28</v>
      </c>
      <c r="H738" s="96">
        <f t="shared" si="44"/>
        <v>319.25</v>
      </c>
      <c r="I738" s="97">
        <f t="shared" si="45"/>
        <v>9.4839577529676634E-4</v>
      </c>
      <c r="J738" s="97">
        <f t="shared" si="47"/>
        <v>99.974588489015886</v>
      </c>
      <c r="K738" s="94" t="str">
        <f t="shared" si="46"/>
        <v>C</v>
      </c>
    </row>
    <row r="739" spans="1:11" x14ac:dyDescent="0.25">
      <c r="A739" s="94" t="s">
        <v>4453</v>
      </c>
      <c r="B739" s="95" t="s">
        <v>4454</v>
      </c>
      <c r="C739" s="94" t="s">
        <v>17</v>
      </c>
      <c r="D739" s="94" t="s">
        <v>3887</v>
      </c>
      <c r="E739" s="94" t="s">
        <v>61</v>
      </c>
      <c r="F739" s="96">
        <v>27</v>
      </c>
      <c r="G739" s="96">
        <v>11.68</v>
      </c>
      <c r="H739" s="96">
        <f t="shared" si="44"/>
        <v>315.36</v>
      </c>
      <c r="I739" s="97">
        <f t="shared" si="45"/>
        <v>9.3683975473011203E-4</v>
      </c>
      <c r="J739" s="97">
        <f t="shared" si="47"/>
        <v>99.975525328770615</v>
      </c>
      <c r="K739" s="94" t="str">
        <f t="shared" si="46"/>
        <v>C</v>
      </c>
    </row>
    <row r="740" spans="1:11" x14ac:dyDescent="0.25">
      <c r="A740" s="94" t="s">
        <v>4471</v>
      </c>
      <c r="B740" s="95" t="s">
        <v>4472</v>
      </c>
      <c r="C740" s="94" t="s">
        <v>17</v>
      </c>
      <c r="D740" s="94" t="s">
        <v>3887</v>
      </c>
      <c r="E740" s="94" t="s">
        <v>61</v>
      </c>
      <c r="F740" s="96">
        <v>4</v>
      </c>
      <c r="G740" s="96">
        <v>76.78</v>
      </c>
      <c r="H740" s="96">
        <f t="shared" si="44"/>
        <v>307.12</v>
      </c>
      <c r="I740" s="97">
        <f t="shared" si="45"/>
        <v>9.1236119188455088E-4</v>
      </c>
      <c r="J740" s="97">
        <f t="shared" si="47"/>
        <v>99.976437689962495</v>
      </c>
      <c r="K740" s="94" t="str">
        <f t="shared" si="46"/>
        <v>C</v>
      </c>
    </row>
    <row r="741" spans="1:11" x14ac:dyDescent="0.25">
      <c r="A741" s="94" t="s">
        <v>5164</v>
      </c>
      <c r="B741" s="95" t="s">
        <v>5165</v>
      </c>
      <c r="C741" s="94" t="s">
        <v>17</v>
      </c>
      <c r="D741" s="94" t="s">
        <v>3887</v>
      </c>
      <c r="E741" s="94" t="s">
        <v>72</v>
      </c>
      <c r="F741" s="96">
        <v>0.48</v>
      </c>
      <c r="G741" s="96">
        <v>630.66</v>
      </c>
      <c r="H741" s="96">
        <f t="shared" si="44"/>
        <v>302.72000000000003</v>
      </c>
      <c r="I741" s="97">
        <f t="shared" si="45"/>
        <v>8.9929011463692134E-4</v>
      </c>
      <c r="J741" s="97">
        <f t="shared" si="47"/>
        <v>99.977336980077126</v>
      </c>
      <c r="K741" s="94" t="str">
        <f t="shared" si="46"/>
        <v>C</v>
      </c>
    </row>
    <row r="742" spans="1:11" ht="16.5" x14ac:dyDescent="0.25">
      <c r="A742" s="94" t="s">
        <v>5651</v>
      </c>
      <c r="B742" s="95" t="s">
        <v>1872</v>
      </c>
      <c r="C742" s="94" t="s">
        <v>8107</v>
      </c>
      <c r="D742" s="94" t="s">
        <v>3887</v>
      </c>
      <c r="E742" s="94" t="s">
        <v>61</v>
      </c>
      <c r="F742" s="96">
        <v>3</v>
      </c>
      <c r="G742" s="96">
        <v>99.9</v>
      </c>
      <c r="H742" s="96">
        <f t="shared" si="44"/>
        <v>299.7</v>
      </c>
      <c r="I742" s="97">
        <f t="shared" si="45"/>
        <v>8.9031860252604801E-4</v>
      </c>
      <c r="J742" s="97">
        <f t="shared" si="47"/>
        <v>99.978227298679656</v>
      </c>
      <c r="K742" s="94" t="str">
        <f t="shared" si="46"/>
        <v>C</v>
      </c>
    </row>
    <row r="743" spans="1:11" x14ac:dyDescent="0.25">
      <c r="A743" s="94" t="s">
        <v>7134</v>
      </c>
      <c r="B743" s="95" t="s">
        <v>7135</v>
      </c>
      <c r="C743" s="94" t="s">
        <v>17</v>
      </c>
      <c r="D743" s="94" t="s">
        <v>3737</v>
      </c>
      <c r="E743" s="94" t="s">
        <v>25</v>
      </c>
      <c r="F743" s="96">
        <v>7.9624873807391996</v>
      </c>
      <c r="G743" s="96">
        <v>37.22</v>
      </c>
      <c r="H743" s="96">
        <f t="shared" si="44"/>
        <v>296.36</v>
      </c>
      <c r="I743" s="97">
        <f t="shared" si="45"/>
        <v>8.8039646661534747E-4</v>
      </c>
      <c r="J743" s="97">
        <f t="shared" si="47"/>
        <v>99.979107695146268</v>
      </c>
      <c r="K743" s="94" t="str">
        <f t="shared" si="46"/>
        <v>C</v>
      </c>
    </row>
    <row r="744" spans="1:11" ht="16.5" x14ac:dyDescent="0.25">
      <c r="A744" s="94" t="s">
        <v>5846</v>
      </c>
      <c r="B744" s="95" t="s">
        <v>5847</v>
      </c>
      <c r="C744" s="94" t="s">
        <v>17</v>
      </c>
      <c r="D744" s="94" t="s">
        <v>3887</v>
      </c>
      <c r="E744" s="94" t="s">
        <v>61</v>
      </c>
      <c r="F744" s="96">
        <v>70</v>
      </c>
      <c r="G744" s="96">
        <v>4.22</v>
      </c>
      <c r="H744" s="96">
        <f t="shared" si="44"/>
        <v>295.39999999999998</v>
      </c>
      <c r="I744" s="97">
        <f t="shared" si="45"/>
        <v>8.7754459521586451E-4</v>
      </c>
      <c r="J744" s="97">
        <f t="shared" si="47"/>
        <v>99.979985239741481</v>
      </c>
      <c r="K744" s="94" t="str">
        <f t="shared" si="46"/>
        <v>C</v>
      </c>
    </row>
    <row r="745" spans="1:11" x14ac:dyDescent="0.25">
      <c r="A745" s="94" t="s">
        <v>6876</v>
      </c>
      <c r="B745" s="95" t="s">
        <v>6877</v>
      </c>
      <c r="C745" s="94" t="s">
        <v>17</v>
      </c>
      <c r="D745" s="94" t="s">
        <v>3887</v>
      </c>
      <c r="E745" s="94" t="s">
        <v>178</v>
      </c>
      <c r="F745" s="96">
        <v>150.94674000000001</v>
      </c>
      <c r="G745" s="96">
        <v>1.95</v>
      </c>
      <c r="H745" s="96">
        <f t="shared" si="44"/>
        <v>294.35000000000002</v>
      </c>
      <c r="I745" s="97">
        <f t="shared" si="45"/>
        <v>8.7442536087268023E-4</v>
      </c>
      <c r="J745" s="97">
        <f t="shared" si="47"/>
        <v>99.980859665102358</v>
      </c>
      <c r="K745" s="94" t="str">
        <f t="shared" si="46"/>
        <v>C</v>
      </c>
    </row>
    <row r="746" spans="1:11" x14ac:dyDescent="0.25">
      <c r="A746" s="94" t="s">
        <v>5162</v>
      </c>
      <c r="B746" s="95" t="s">
        <v>5163</v>
      </c>
      <c r="C746" s="94" t="s">
        <v>17</v>
      </c>
      <c r="D746" s="94" t="s">
        <v>3887</v>
      </c>
      <c r="E746" s="94" t="s">
        <v>740</v>
      </c>
      <c r="F746" s="96">
        <v>6.1448999999999998</v>
      </c>
      <c r="G746" s="96">
        <v>47.3</v>
      </c>
      <c r="H746" s="96">
        <f t="shared" si="44"/>
        <v>290.64999999999998</v>
      </c>
      <c r="I746" s="97">
        <f t="shared" si="45"/>
        <v>8.634337731871734E-4</v>
      </c>
      <c r="J746" s="97">
        <f t="shared" si="47"/>
        <v>99.981723098875548</v>
      </c>
      <c r="K746" s="94" t="str">
        <f t="shared" si="46"/>
        <v>C</v>
      </c>
    </row>
    <row r="747" spans="1:11" ht="16.5" x14ac:dyDescent="0.25">
      <c r="A747" s="94" t="s">
        <v>7906</v>
      </c>
      <c r="B747" s="95" t="s">
        <v>7907</v>
      </c>
      <c r="C747" s="94" t="s">
        <v>17</v>
      </c>
      <c r="D747" s="94" t="s">
        <v>3825</v>
      </c>
      <c r="E747" s="94" t="s">
        <v>61</v>
      </c>
      <c r="F747" s="103">
        <v>0.20514454251267905</v>
      </c>
      <c r="G747" s="96">
        <v>1403.14</v>
      </c>
      <c r="H747" s="96">
        <f t="shared" si="44"/>
        <v>287.85000000000002</v>
      </c>
      <c r="I747" s="97">
        <f t="shared" si="45"/>
        <v>8.551158149386819E-4</v>
      </c>
      <c r="J747" s="97">
        <f t="shared" si="47"/>
        <v>99.982578214690491</v>
      </c>
      <c r="K747" s="94" t="str">
        <f t="shared" si="46"/>
        <v>C</v>
      </c>
    </row>
    <row r="748" spans="1:11" x14ac:dyDescent="0.25">
      <c r="A748" s="94" t="s">
        <v>5906</v>
      </c>
      <c r="B748" s="95" t="s">
        <v>5907</v>
      </c>
      <c r="C748" s="94" t="s">
        <v>17</v>
      </c>
      <c r="D748" s="94" t="s">
        <v>3887</v>
      </c>
      <c r="E748" s="94" t="s">
        <v>61</v>
      </c>
      <c r="F748" s="96">
        <v>821.79375000000005</v>
      </c>
      <c r="G748" s="96">
        <v>0.35</v>
      </c>
      <c r="H748" s="96">
        <f t="shared" si="44"/>
        <v>287.63</v>
      </c>
      <c r="I748" s="97">
        <f t="shared" si="45"/>
        <v>8.5446226107630029E-4</v>
      </c>
      <c r="J748" s="97">
        <f t="shared" si="47"/>
        <v>99.983432676951566</v>
      </c>
      <c r="K748" s="94" t="str">
        <f t="shared" si="46"/>
        <v>C</v>
      </c>
    </row>
    <row r="749" spans="1:11" ht="16.5" x14ac:dyDescent="0.25">
      <c r="A749" s="94" t="s">
        <v>6088</v>
      </c>
      <c r="B749" s="95" t="s">
        <v>6089</v>
      </c>
      <c r="C749" s="94" t="s">
        <v>17</v>
      </c>
      <c r="D749" s="94" t="s">
        <v>3887</v>
      </c>
      <c r="E749" s="94" t="s">
        <v>61</v>
      </c>
      <c r="F749" s="96">
        <v>1</v>
      </c>
      <c r="G749" s="96">
        <v>286.33</v>
      </c>
      <c r="H749" s="96">
        <f t="shared" si="44"/>
        <v>286.33</v>
      </c>
      <c r="I749" s="97">
        <f t="shared" si="45"/>
        <v>8.5060035188950069E-4</v>
      </c>
      <c r="J749" s="97">
        <f t="shared" si="47"/>
        <v>99.984283277303462</v>
      </c>
      <c r="K749" s="94" t="str">
        <f t="shared" si="46"/>
        <v>C</v>
      </c>
    </row>
    <row r="750" spans="1:11" x14ac:dyDescent="0.25">
      <c r="A750" s="94" t="s">
        <v>5551</v>
      </c>
      <c r="B750" s="95" t="s">
        <v>5552</v>
      </c>
      <c r="C750" s="94" t="s">
        <v>188</v>
      </c>
      <c r="D750" s="94" t="s">
        <v>3887</v>
      </c>
      <c r="E750" s="94" t="s">
        <v>286</v>
      </c>
      <c r="F750" s="96">
        <v>89</v>
      </c>
      <c r="G750" s="96">
        <v>3.2</v>
      </c>
      <c r="H750" s="96">
        <f t="shared" si="44"/>
        <v>284.8</v>
      </c>
      <c r="I750" s="97">
        <f t="shared" si="45"/>
        <v>8.4605518184657487E-4</v>
      </c>
      <c r="J750" s="97">
        <f t="shared" si="47"/>
        <v>99.985129332485315</v>
      </c>
      <c r="K750" s="94" t="str">
        <f t="shared" si="46"/>
        <v>C</v>
      </c>
    </row>
    <row r="751" spans="1:11" x14ac:dyDescent="0.25">
      <c r="A751" s="94" t="s">
        <v>4696</v>
      </c>
      <c r="B751" s="95" t="s">
        <v>4697</v>
      </c>
      <c r="C751" s="94" t="s">
        <v>17</v>
      </c>
      <c r="D751" s="94" t="s">
        <v>3887</v>
      </c>
      <c r="E751" s="94" t="s">
        <v>178</v>
      </c>
      <c r="F751" s="96">
        <v>84.953000000000003</v>
      </c>
      <c r="G751" s="96">
        <v>3.31</v>
      </c>
      <c r="H751" s="96">
        <f t="shared" si="44"/>
        <v>281.19</v>
      </c>
      <c r="I751" s="97">
        <f t="shared" si="45"/>
        <v>8.3533095710476969E-4</v>
      </c>
      <c r="J751" s="97">
        <f t="shared" si="47"/>
        <v>99.985964663442417</v>
      </c>
      <c r="K751" s="94" t="str">
        <f t="shared" si="46"/>
        <v>C</v>
      </c>
    </row>
    <row r="752" spans="1:11" ht="16.5" x14ac:dyDescent="0.25">
      <c r="A752" s="94" t="s">
        <v>6580</v>
      </c>
      <c r="B752" s="95" t="s">
        <v>6581</v>
      </c>
      <c r="C752" s="94" t="s">
        <v>17</v>
      </c>
      <c r="D752" s="94" t="s">
        <v>3887</v>
      </c>
      <c r="E752" s="94" t="s">
        <v>61</v>
      </c>
      <c r="F752" s="96">
        <v>6</v>
      </c>
      <c r="G752" s="96">
        <v>46.43</v>
      </c>
      <c r="H752" s="96">
        <f t="shared" si="44"/>
        <v>278.58</v>
      </c>
      <c r="I752" s="97">
        <f t="shared" si="45"/>
        <v>8.2757743173742567E-4</v>
      </c>
      <c r="J752" s="97">
        <f t="shared" si="47"/>
        <v>99.986792240874152</v>
      </c>
      <c r="K752" s="94" t="str">
        <f t="shared" si="46"/>
        <v>C</v>
      </c>
    </row>
    <row r="753" spans="1:11" x14ac:dyDescent="0.25">
      <c r="A753" s="94" t="s">
        <v>6631</v>
      </c>
      <c r="B753" s="95" t="s">
        <v>6632</v>
      </c>
      <c r="C753" s="94" t="s">
        <v>17</v>
      </c>
      <c r="D753" s="94" t="s">
        <v>3887</v>
      </c>
      <c r="E753" s="94" t="s">
        <v>4149</v>
      </c>
      <c r="F753" s="96">
        <v>29.716139999999999</v>
      </c>
      <c r="G753" s="96">
        <v>9.25</v>
      </c>
      <c r="H753" s="96">
        <f t="shared" si="44"/>
        <v>274.87</v>
      </c>
      <c r="I753" s="97">
        <f t="shared" si="45"/>
        <v>8.1655613705817424E-4</v>
      </c>
      <c r="J753" s="97">
        <f t="shared" si="47"/>
        <v>99.987608797011205</v>
      </c>
      <c r="K753" s="94" t="str">
        <f t="shared" si="46"/>
        <v>C</v>
      </c>
    </row>
    <row r="754" spans="1:11" x14ac:dyDescent="0.25">
      <c r="A754" s="94" t="s">
        <v>4438</v>
      </c>
      <c r="B754" s="95" t="s">
        <v>4439</v>
      </c>
      <c r="C754" s="94" t="s">
        <v>17</v>
      </c>
      <c r="D754" s="94" t="s">
        <v>3887</v>
      </c>
      <c r="E754" s="94" t="s">
        <v>61</v>
      </c>
      <c r="F754" s="96">
        <v>395</v>
      </c>
      <c r="G754" s="96">
        <v>0.69</v>
      </c>
      <c r="H754" s="96">
        <f t="shared" si="44"/>
        <v>272.55</v>
      </c>
      <c r="I754" s="97">
        <f t="shared" si="45"/>
        <v>8.0966411450942417E-4</v>
      </c>
      <c r="J754" s="97">
        <f t="shared" si="47"/>
        <v>99.988418461125718</v>
      </c>
      <c r="K754" s="94" t="str">
        <f t="shared" si="46"/>
        <v>C</v>
      </c>
    </row>
    <row r="755" spans="1:11" ht="16.5" x14ac:dyDescent="0.25">
      <c r="A755" s="94" t="s">
        <v>5771</v>
      </c>
      <c r="B755" s="95" t="s">
        <v>5772</v>
      </c>
      <c r="C755" s="94" t="s">
        <v>8107</v>
      </c>
      <c r="D755" s="94" t="s">
        <v>3887</v>
      </c>
      <c r="E755" s="94" t="s">
        <v>61</v>
      </c>
      <c r="F755" s="96">
        <v>4</v>
      </c>
      <c r="G755" s="96">
        <v>67.75</v>
      </c>
      <c r="H755" s="96">
        <f t="shared" si="44"/>
        <v>271</v>
      </c>
      <c r="I755" s="97">
        <f t="shared" si="45"/>
        <v>8.0505953047900914E-4</v>
      </c>
      <c r="J755" s="97">
        <f t="shared" si="47"/>
        <v>99.989223520656196</v>
      </c>
      <c r="K755" s="94" t="str">
        <f t="shared" si="46"/>
        <v>C</v>
      </c>
    </row>
    <row r="756" spans="1:11" x14ac:dyDescent="0.25">
      <c r="A756" s="94" t="s">
        <v>4533</v>
      </c>
      <c r="B756" s="95" t="s">
        <v>4534</v>
      </c>
      <c r="C756" s="94" t="s">
        <v>17</v>
      </c>
      <c r="D756" s="94" t="s">
        <v>3887</v>
      </c>
      <c r="E756" s="94" t="s">
        <v>61</v>
      </c>
      <c r="F756" s="96">
        <v>16.529972000000001</v>
      </c>
      <c r="G756" s="96">
        <v>16.38</v>
      </c>
      <c r="H756" s="96">
        <f t="shared" si="44"/>
        <v>270.76</v>
      </c>
      <c r="I756" s="97">
        <f t="shared" si="45"/>
        <v>8.0434656262913832E-4</v>
      </c>
      <c r="J756" s="97">
        <f t="shared" si="47"/>
        <v>99.990027867218828</v>
      </c>
      <c r="K756" s="94" t="str">
        <f t="shared" si="46"/>
        <v>C</v>
      </c>
    </row>
    <row r="757" spans="1:11" ht="16.5" x14ac:dyDescent="0.25">
      <c r="A757" s="94" t="s">
        <v>7945</v>
      </c>
      <c r="B757" s="95" t="s">
        <v>7946</v>
      </c>
      <c r="C757" s="94" t="s">
        <v>17</v>
      </c>
      <c r="D757" s="94" t="s">
        <v>3887</v>
      </c>
      <c r="E757" s="94" t="s">
        <v>3412</v>
      </c>
      <c r="F757" s="96">
        <v>1124.353314</v>
      </c>
      <c r="G757" s="96">
        <v>0.24</v>
      </c>
      <c r="H757" s="96">
        <f t="shared" si="44"/>
        <v>269.83999999999997</v>
      </c>
      <c r="I757" s="97">
        <f t="shared" si="45"/>
        <v>8.01613519204634E-4</v>
      </c>
      <c r="J757" s="97">
        <f t="shared" si="47"/>
        <v>99.990829480738029</v>
      </c>
      <c r="K757" s="94" t="str">
        <f t="shared" si="46"/>
        <v>C</v>
      </c>
    </row>
    <row r="758" spans="1:11" ht="16.5" x14ac:dyDescent="0.25">
      <c r="A758" s="94" t="s">
        <v>6499</v>
      </c>
      <c r="B758" s="95" t="s">
        <v>3301</v>
      </c>
      <c r="C758" s="94" t="s">
        <v>8107</v>
      </c>
      <c r="D758" s="94" t="s">
        <v>3887</v>
      </c>
      <c r="E758" s="94" t="s">
        <v>61</v>
      </c>
      <c r="F758" s="96">
        <v>3</v>
      </c>
      <c r="G758" s="96">
        <v>86.92</v>
      </c>
      <c r="H758" s="96">
        <f t="shared" si="44"/>
        <v>260.76</v>
      </c>
      <c r="I758" s="97">
        <f t="shared" si="45"/>
        <v>7.7463956888452557E-4</v>
      </c>
      <c r="J758" s="97">
        <f t="shared" si="47"/>
        <v>99.991604120306917</v>
      </c>
      <c r="K758" s="94" t="str">
        <f t="shared" si="46"/>
        <v>C</v>
      </c>
    </row>
    <row r="759" spans="1:11" x14ac:dyDescent="0.25">
      <c r="A759" s="94" t="s">
        <v>7248</v>
      </c>
      <c r="B759" s="95" t="s">
        <v>7249</v>
      </c>
      <c r="C759" s="94" t="s">
        <v>188</v>
      </c>
      <c r="D759" s="94" t="s">
        <v>3887</v>
      </c>
      <c r="E759" s="94" t="s">
        <v>189</v>
      </c>
      <c r="F759" s="107">
        <v>0.56654000000000004</v>
      </c>
      <c r="G759" s="96">
        <v>455.83</v>
      </c>
      <c r="H759" s="96">
        <f t="shared" si="44"/>
        <v>258.25</v>
      </c>
      <c r="I759" s="97">
        <f t="shared" si="45"/>
        <v>7.6718311345462769E-4</v>
      </c>
      <c r="J759" s="97">
        <f t="shared" si="47"/>
        <v>99.99237130342037</v>
      </c>
      <c r="K759" s="94" t="str">
        <f t="shared" si="46"/>
        <v>C</v>
      </c>
    </row>
    <row r="760" spans="1:11" ht="16.5" x14ac:dyDescent="0.25">
      <c r="A760" s="94" t="s">
        <v>6004</v>
      </c>
      <c r="B760" s="95" t="s">
        <v>6005</v>
      </c>
      <c r="C760" s="94" t="s">
        <v>17</v>
      </c>
      <c r="D760" s="94" t="s">
        <v>3887</v>
      </c>
      <c r="E760" s="94" t="s">
        <v>61</v>
      </c>
      <c r="F760" s="96">
        <v>30</v>
      </c>
      <c r="G760" s="96">
        <v>8.59</v>
      </c>
      <c r="H760" s="96">
        <f t="shared" si="44"/>
        <v>257.7</v>
      </c>
      <c r="I760" s="97">
        <f t="shared" si="45"/>
        <v>7.6554922879867393E-4</v>
      </c>
      <c r="J760" s="97">
        <f t="shared" si="47"/>
        <v>99.993136852649172</v>
      </c>
      <c r="K760" s="94" t="str">
        <f t="shared" si="46"/>
        <v>C</v>
      </c>
    </row>
    <row r="761" spans="1:11" ht="24.75" x14ac:dyDescent="0.25">
      <c r="A761" s="94" t="s">
        <v>6051</v>
      </c>
      <c r="B761" s="95" t="s">
        <v>6052</v>
      </c>
      <c r="C761" s="94" t="s">
        <v>17</v>
      </c>
      <c r="D761" s="94" t="s">
        <v>3887</v>
      </c>
      <c r="E761" s="94" t="s">
        <v>61</v>
      </c>
      <c r="F761" s="96">
        <v>12</v>
      </c>
      <c r="G761" s="96">
        <v>21.28</v>
      </c>
      <c r="H761" s="96">
        <f t="shared" si="44"/>
        <v>255.36</v>
      </c>
      <c r="I761" s="97">
        <f t="shared" si="45"/>
        <v>7.5859779226243465E-4</v>
      </c>
      <c r="J761" s="97">
        <f t="shared" si="47"/>
        <v>99.993895450441428</v>
      </c>
      <c r="K761" s="94" t="str">
        <f t="shared" si="46"/>
        <v>C</v>
      </c>
    </row>
    <row r="762" spans="1:11" x14ac:dyDescent="0.25">
      <c r="A762" s="94" t="s">
        <v>5024</v>
      </c>
      <c r="B762" s="95" t="s">
        <v>5025</v>
      </c>
      <c r="C762" s="94" t="s">
        <v>17</v>
      </c>
      <c r="D762" s="94" t="s">
        <v>3887</v>
      </c>
      <c r="E762" s="94" t="s">
        <v>61</v>
      </c>
      <c r="F762" s="96">
        <v>121.9522</v>
      </c>
      <c r="G762" s="96">
        <v>2.08</v>
      </c>
      <c r="H762" s="96">
        <f t="shared" si="44"/>
        <v>253.66</v>
      </c>
      <c r="I762" s="97">
        <f t="shared" si="45"/>
        <v>7.5354760332585046E-4</v>
      </c>
      <c r="J762" s="97">
        <f t="shared" si="47"/>
        <v>99.994648998044752</v>
      </c>
      <c r="K762" s="94" t="str">
        <f t="shared" si="46"/>
        <v>C</v>
      </c>
    </row>
    <row r="763" spans="1:11" x14ac:dyDescent="0.25">
      <c r="A763" s="94" t="s">
        <v>5615</v>
      </c>
      <c r="B763" s="95" t="s">
        <v>5616</v>
      </c>
      <c r="C763" s="94" t="s">
        <v>17</v>
      </c>
      <c r="D763" s="94" t="s">
        <v>3887</v>
      </c>
      <c r="E763" s="94" t="s">
        <v>61</v>
      </c>
      <c r="F763" s="96">
        <v>73</v>
      </c>
      <c r="G763" s="96">
        <v>3.43</v>
      </c>
      <c r="H763" s="96">
        <f t="shared" si="44"/>
        <v>250.39</v>
      </c>
      <c r="I763" s="97">
        <f t="shared" si="45"/>
        <v>7.4383341637136193E-4</v>
      </c>
      <c r="J763" s="97">
        <f t="shared" si="47"/>
        <v>99.995392831461118</v>
      </c>
      <c r="K763" s="94" t="str">
        <f t="shared" si="46"/>
        <v>C</v>
      </c>
    </row>
    <row r="764" spans="1:11" ht="16.5" x14ac:dyDescent="0.25">
      <c r="A764" s="94" t="s">
        <v>6511</v>
      </c>
      <c r="B764" s="95" t="s">
        <v>3313</v>
      </c>
      <c r="C764" s="94" t="s">
        <v>17</v>
      </c>
      <c r="D764" s="94" t="s">
        <v>3887</v>
      </c>
      <c r="E764" s="94" t="s">
        <v>61</v>
      </c>
      <c r="F764" s="96">
        <v>1</v>
      </c>
      <c r="G764" s="96">
        <v>249.14</v>
      </c>
      <c r="H764" s="96">
        <f t="shared" si="44"/>
        <v>249.14</v>
      </c>
      <c r="I764" s="97">
        <f t="shared" si="45"/>
        <v>7.4012004215328535E-4</v>
      </c>
      <c r="J764" s="97">
        <f t="shared" si="47"/>
        <v>99.99613295150327</v>
      </c>
      <c r="K764" s="94" t="str">
        <f t="shared" si="46"/>
        <v>C</v>
      </c>
    </row>
    <row r="765" spans="1:11" x14ac:dyDescent="0.25">
      <c r="A765" s="94" t="s">
        <v>5702</v>
      </c>
      <c r="B765" s="95" t="s">
        <v>5703</v>
      </c>
      <c r="C765" s="94" t="s">
        <v>188</v>
      </c>
      <c r="D765" s="94" t="s">
        <v>3887</v>
      </c>
      <c r="E765" s="94" t="s">
        <v>4342</v>
      </c>
      <c r="F765" s="96">
        <v>18</v>
      </c>
      <c r="G765" s="96">
        <v>13.8</v>
      </c>
      <c r="H765" s="96">
        <f t="shared" si="44"/>
        <v>248.4</v>
      </c>
      <c r="I765" s="97">
        <f t="shared" si="45"/>
        <v>7.37921724616184E-4</v>
      </c>
      <c r="J765" s="97">
        <f t="shared" si="47"/>
        <v>99.996870873227891</v>
      </c>
      <c r="K765" s="94" t="str">
        <f t="shared" si="46"/>
        <v>C</v>
      </c>
    </row>
    <row r="766" spans="1:11" x14ac:dyDescent="0.25">
      <c r="A766" s="94" t="s">
        <v>6336</v>
      </c>
      <c r="B766" s="95" t="s">
        <v>6337</v>
      </c>
      <c r="C766" s="94" t="s">
        <v>188</v>
      </c>
      <c r="D766" s="94" t="s">
        <v>3741</v>
      </c>
      <c r="E766" s="94" t="s">
        <v>465</v>
      </c>
      <c r="F766" s="96">
        <v>60.78066561</v>
      </c>
      <c r="G766" s="96">
        <v>4.08</v>
      </c>
      <c r="H766" s="96">
        <f t="shared" si="44"/>
        <v>247.99</v>
      </c>
      <c r="I766" s="97">
        <f t="shared" si="45"/>
        <v>7.3670373787265491E-4</v>
      </c>
      <c r="J766" s="97">
        <f t="shared" si="47"/>
        <v>99.997607576965763</v>
      </c>
      <c r="K766" s="94" t="str">
        <f t="shared" si="46"/>
        <v>C</v>
      </c>
    </row>
    <row r="767" spans="1:11" x14ac:dyDescent="0.25">
      <c r="A767" s="94" t="s">
        <v>5945</v>
      </c>
      <c r="B767" s="95" t="s">
        <v>5946</v>
      </c>
      <c r="C767" s="94" t="s">
        <v>17</v>
      </c>
      <c r="D767" s="94" t="s">
        <v>3887</v>
      </c>
      <c r="E767" s="94" t="s">
        <v>61</v>
      </c>
      <c r="F767" s="96">
        <v>30</v>
      </c>
      <c r="G767" s="96">
        <v>8.24</v>
      </c>
      <c r="H767" s="96">
        <f t="shared" si="44"/>
        <v>247.2</v>
      </c>
      <c r="I767" s="97">
        <f t="shared" si="45"/>
        <v>7.3435688536683044E-4</v>
      </c>
      <c r="J767" s="97">
        <f t="shared" si="47"/>
        <v>99.998341933851123</v>
      </c>
      <c r="K767" s="94" t="str">
        <f t="shared" si="46"/>
        <v>C</v>
      </c>
    </row>
    <row r="768" spans="1:11" x14ac:dyDescent="0.25">
      <c r="A768" s="94" t="s">
        <v>6681</v>
      </c>
      <c r="B768" s="95" t="s">
        <v>6682</v>
      </c>
      <c r="C768" s="94" t="s">
        <v>17</v>
      </c>
      <c r="D768" s="94" t="s">
        <v>3737</v>
      </c>
      <c r="E768" s="94" t="s">
        <v>25</v>
      </c>
      <c r="F768" s="96">
        <v>15.46295274084</v>
      </c>
      <c r="G768" s="96">
        <v>15.97</v>
      </c>
      <c r="H768" s="96">
        <f t="shared" si="44"/>
        <v>246.94</v>
      </c>
      <c r="I768" s="97">
        <f t="shared" si="45"/>
        <v>7.3358450352947052E-4</v>
      </c>
      <c r="J768" s="97">
        <f t="shared" si="47"/>
        <v>99.999075518354658</v>
      </c>
      <c r="K768" s="94" t="str">
        <f t="shared" si="46"/>
        <v>C</v>
      </c>
    </row>
    <row r="769" spans="1:11" x14ac:dyDescent="0.25">
      <c r="A769" s="94" t="s">
        <v>5554</v>
      </c>
      <c r="B769" s="95" t="s">
        <v>1723</v>
      </c>
      <c r="C769" s="94" t="s">
        <v>188</v>
      </c>
      <c r="D769" s="94" t="s">
        <v>3887</v>
      </c>
      <c r="E769" s="94" t="s">
        <v>286</v>
      </c>
      <c r="F769" s="96">
        <v>11</v>
      </c>
      <c r="G769" s="96">
        <v>22.4</v>
      </c>
      <c r="H769" s="96">
        <f t="shared" si="44"/>
        <v>246.4</v>
      </c>
      <c r="I769" s="97">
        <f t="shared" si="45"/>
        <v>7.3198032586726147E-4</v>
      </c>
      <c r="J769" s="97">
        <f t="shared" si="47"/>
        <v>99.999807498680525</v>
      </c>
      <c r="K769" s="94" t="str">
        <f t="shared" si="46"/>
        <v>C</v>
      </c>
    </row>
    <row r="770" spans="1:11" x14ac:dyDescent="0.25">
      <c r="A770" s="94" t="s">
        <v>4613</v>
      </c>
      <c r="B770" s="95" t="s">
        <v>4614</v>
      </c>
      <c r="C770" s="94" t="s">
        <v>17</v>
      </c>
      <c r="D770" s="94" t="s">
        <v>3887</v>
      </c>
      <c r="E770" s="94" t="s">
        <v>61</v>
      </c>
      <c r="F770" s="96">
        <v>21.29054</v>
      </c>
      <c r="G770" s="96">
        <v>11.49</v>
      </c>
      <c r="H770" s="96">
        <f t="shared" si="44"/>
        <v>244.63</v>
      </c>
      <c r="I770" s="97">
        <f t="shared" si="45"/>
        <v>7.2672218797446494E-4</v>
      </c>
      <c r="J770" s="97">
        <f t="shared" si="47"/>
        <v>100.0005342208685</v>
      </c>
      <c r="K770" s="94" t="str">
        <f t="shared" si="46"/>
        <v>C</v>
      </c>
    </row>
    <row r="771" spans="1:11" x14ac:dyDescent="0.25">
      <c r="A771" s="94" t="s">
        <v>4839</v>
      </c>
      <c r="B771" s="95" t="s">
        <v>4840</v>
      </c>
      <c r="C771" s="94" t="s">
        <v>17</v>
      </c>
      <c r="D771" s="94" t="s">
        <v>3887</v>
      </c>
      <c r="E771" s="94" t="s">
        <v>61</v>
      </c>
      <c r="F771" s="96">
        <v>3484.8217800000002</v>
      </c>
      <c r="G771" s="96">
        <v>7.0000000000000007E-2</v>
      </c>
      <c r="H771" s="96">
        <f t="shared" si="44"/>
        <v>243.94</v>
      </c>
      <c r="I771" s="97">
        <f t="shared" si="45"/>
        <v>7.2467240540608673E-4</v>
      </c>
      <c r="J771" s="97">
        <f t="shared" si="47"/>
        <v>100.00125889327391</v>
      </c>
      <c r="K771" s="94" t="str">
        <f t="shared" si="46"/>
        <v>C</v>
      </c>
    </row>
    <row r="772" spans="1:11" x14ac:dyDescent="0.25">
      <c r="A772" s="94" t="s">
        <v>5090</v>
      </c>
      <c r="B772" s="95" t="s">
        <v>5091</v>
      </c>
      <c r="C772" s="94" t="s">
        <v>17</v>
      </c>
      <c r="D772" s="94" t="s">
        <v>3887</v>
      </c>
      <c r="E772" s="94" t="s">
        <v>61</v>
      </c>
      <c r="F772" s="96">
        <v>72</v>
      </c>
      <c r="G772" s="96">
        <v>3.35</v>
      </c>
      <c r="H772" s="96">
        <f t="shared" ref="H772:H835" si="48">ROUND(F772*G772,2)</f>
        <v>241.2</v>
      </c>
      <c r="I772" s="97">
        <f t="shared" ref="I772:I835" si="49">H772 / VALOR_TOTAL * 100</f>
        <v>7.1653268912006275E-4</v>
      </c>
      <c r="J772" s="97">
        <f t="shared" si="47"/>
        <v>100.00197542596304</v>
      </c>
      <c r="K772" s="94" t="str">
        <f t="shared" ref="K772:K835" si="50">IF(J772&lt;=80,"A",IF(J772&lt;=95,"B","C"))</f>
        <v>C</v>
      </c>
    </row>
    <row r="773" spans="1:11" ht="16.5" x14ac:dyDescent="0.25">
      <c r="A773" s="94" t="s">
        <v>6823</v>
      </c>
      <c r="B773" s="95" t="s">
        <v>6824</v>
      </c>
      <c r="C773" s="94" t="s">
        <v>17</v>
      </c>
      <c r="D773" s="94" t="s">
        <v>3887</v>
      </c>
      <c r="E773" s="94" t="s">
        <v>61</v>
      </c>
      <c r="F773" s="96">
        <v>653.58928000000003</v>
      </c>
      <c r="G773" s="96">
        <v>0.36</v>
      </c>
      <c r="H773" s="96">
        <f t="shared" si="48"/>
        <v>235.29</v>
      </c>
      <c r="I773" s="97">
        <f t="shared" si="49"/>
        <v>6.9897585581699649E-4</v>
      </c>
      <c r="J773" s="97">
        <f t="shared" ref="J773:J836" si="51">I773+J772</f>
        <v>100.00267440181885</v>
      </c>
      <c r="K773" s="94" t="str">
        <f t="shared" si="50"/>
        <v>C</v>
      </c>
    </row>
    <row r="774" spans="1:11" ht="16.5" x14ac:dyDescent="0.25">
      <c r="A774" s="94" t="s">
        <v>7722</v>
      </c>
      <c r="B774" s="95" t="s">
        <v>7723</v>
      </c>
      <c r="C774" s="94" t="s">
        <v>17</v>
      </c>
      <c r="D774" s="94" t="s">
        <v>3887</v>
      </c>
      <c r="E774" s="94" t="s">
        <v>72</v>
      </c>
      <c r="F774" s="96">
        <v>4.2390947199999998</v>
      </c>
      <c r="G774" s="96">
        <v>55.21</v>
      </c>
      <c r="H774" s="96">
        <f t="shared" si="48"/>
        <v>234.04</v>
      </c>
      <c r="I774" s="97">
        <f t="shared" si="49"/>
        <v>6.9526248159891991E-4</v>
      </c>
      <c r="J774" s="97">
        <f t="shared" si="51"/>
        <v>100.00336966430045</v>
      </c>
      <c r="K774" s="94" t="str">
        <f t="shared" si="50"/>
        <v>C</v>
      </c>
    </row>
    <row r="775" spans="1:11" x14ac:dyDescent="0.25">
      <c r="A775" s="94" t="s">
        <v>5887</v>
      </c>
      <c r="B775" s="95" t="s">
        <v>5888</v>
      </c>
      <c r="C775" s="94" t="s">
        <v>17</v>
      </c>
      <c r="D775" s="94" t="s">
        <v>3887</v>
      </c>
      <c r="E775" s="94" t="s">
        <v>61</v>
      </c>
      <c r="F775" s="96">
        <v>8</v>
      </c>
      <c r="G775" s="96">
        <v>28.63</v>
      </c>
      <c r="H775" s="96">
        <f t="shared" si="48"/>
        <v>229.04</v>
      </c>
      <c r="I775" s="97">
        <f t="shared" si="49"/>
        <v>6.8040898472661348E-4</v>
      </c>
      <c r="J775" s="97">
        <f t="shared" si="51"/>
        <v>100.00405007328517</v>
      </c>
      <c r="K775" s="94" t="str">
        <f t="shared" si="50"/>
        <v>C</v>
      </c>
    </row>
    <row r="776" spans="1:11" ht="16.5" x14ac:dyDescent="0.25">
      <c r="A776" s="94" t="s">
        <v>4456</v>
      </c>
      <c r="B776" s="95" t="s">
        <v>4457</v>
      </c>
      <c r="C776" s="94" t="s">
        <v>17</v>
      </c>
      <c r="D776" s="94" t="s">
        <v>3887</v>
      </c>
      <c r="E776" s="94" t="s">
        <v>61</v>
      </c>
      <c r="F776" s="96">
        <v>2</v>
      </c>
      <c r="G776" s="96">
        <v>113.36</v>
      </c>
      <c r="H776" s="96">
        <f t="shared" si="48"/>
        <v>226.72</v>
      </c>
      <c r="I776" s="97">
        <f t="shared" si="49"/>
        <v>6.735169621778633E-4</v>
      </c>
      <c r="J776" s="97">
        <f t="shared" si="51"/>
        <v>100.00472359024735</v>
      </c>
      <c r="K776" s="94" t="str">
        <f t="shared" si="50"/>
        <v>C</v>
      </c>
    </row>
    <row r="777" spans="1:11" x14ac:dyDescent="0.25">
      <c r="A777" s="94" t="s">
        <v>5857</v>
      </c>
      <c r="B777" s="95" t="s">
        <v>5858</v>
      </c>
      <c r="C777" s="94" t="s">
        <v>17</v>
      </c>
      <c r="D777" s="94" t="s">
        <v>3887</v>
      </c>
      <c r="E777" s="94" t="s">
        <v>61</v>
      </c>
      <c r="F777" s="96">
        <v>6</v>
      </c>
      <c r="G777" s="96">
        <v>37.15</v>
      </c>
      <c r="H777" s="96">
        <f t="shared" si="48"/>
        <v>222.9</v>
      </c>
      <c r="I777" s="97">
        <f t="shared" si="49"/>
        <v>6.6216889056742122E-4</v>
      </c>
      <c r="J777" s="97">
        <f t="shared" si="51"/>
        <v>100.00538575913792</v>
      </c>
      <c r="K777" s="94" t="str">
        <f t="shared" si="50"/>
        <v>C</v>
      </c>
    </row>
    <row r="778" spans="1:11" x14ac:dyDescent="0.25">
      <c r="A778" s="94" t="s">
        <v>5943</v>
      </c>
      <c r="B778" s="95" t="s">
        <v>5944</v>
      </c>
      <c r="C778" s="94" t="s">
        <v>17</v>
      </c>
      <c r="D778" s="94" t="s">
        <v>3887</v>
      </c>
      <c r="E778" s="94" t="s">
        <v>61</v>
      </c>
      <c r="F778" s="96">
        <v>78</v>
      </c>
      <c r="G778" s="96">
        <v>2.79</v>
      </c>
      <c r="H778" s="96">
        <f t="shared" si="48"/>
        <v>217.62</v>
      </c>
      <c r="I778" s="97">
        <f t="shared" si="49"/>
        <v>6.4648359787026555E-4</v>
      </c>
      <c r="J778" s="97">
        <f t="shared" si="51"/>
        <v>100.0060322427358</v>
      </c>
      <c r="K778" s="94" t="str">
        <f t="shared" si="50"/>
        <v>C</v>
      </c>
    </row>
    <row r="779" spans="1:11" ht="16.5" x14ac:dyDescent="0.25">
      <c r="A779" s="94" t="s">
        <v>5761</v>
      </c>
      <c r="B779" s="95" t="s">
        <v>5762</v>
      </c>
      <c r="C779" s="94" t="s">
        <v>17</v>
      </c>
      <c r="D779" s="94" t="s">
        <v>3887</v>
      </c>
      <c r="E779" s="94" t="s">
        <v>61</v>
      </c>
      <c r="F779" s="96">
        <v>8</v>
      </c>
      <c r="G779" s="96">
        <v>26.93</v>
      </c>
      <c r="H779" s="96">
        <f t="shared" si="48"/>
        <v>215.44</v>
      </c>
      <c r="I779" s="97">
        <f t="shared" si="49"/>
        <v>6.4000747323393994E-4</v>
      </c>
      <c r="J779" s="97">
        <f t="shared" si="51"/>
        <v>100.00667225020904</v>
      </c>
      <c r="K779" s="94" t="str">
        <f t="shared" si="50"/>
        <v>C</v>
      </c>
    </row>
    <row r="780" spans="1:11" ht="16.5" x14ac:dyDescent="0.25">
      <c r="A780" s="94" t="s">
        <v>6400</v>
      </c>
      <c r="B780" s="95" t="s">
        <v>3074</v>
      </c>
      <c r="C780" s="94" t="s">
        <v>8107</v>
      </c>
      <c r="D780" s="94" t="s">
        <v>3887</v>
      </c>
      <c r="E780" s="94" t="s">
        <v>61</v>
      </c>
      <c r="F780" s="96">
        <v>1</v>
      </c>
      <c r="G780" s="96">
        <v>213.9</v>
      </c>
      <c r="H780" s="96">
        <f t="shared" si="48"/>
        <v>213.9</v>
      </c>
      <c r="I780" s="97">
        <f t="shared" si="49"/>
        <v>6.3543259619726962E-4</v>
      </c>
      <c r="J780" s="97">
        <f t="shared" si="51"/>
        <v>100.00730768280523</v>
      </c>
      <c r="K780" s="94" t="str">
        <f t="shared" si="50"/>
        <v>C</v>
      </c>
    </row>
    <row r="781" spans="1:11" ht="16.5" x14ac:dyDescent="0.25">
      <c r="A781" s="94" t="s">
        <v>4369</v>
      </c>
      <c r="B781" s="95" t="s">
        <v>4370</v>
      </c>
      <c r="C781" s="94" t="s">
        <v>17</v>
      </c>
      <c r="D781" s="94" t="s">
        <v>3887</v>
      </c>
      <c r="E781" s="94" t="s">
        <v>61</v>
      </c>
      <c r="F781" s="96">
        <v>187</v>
      </c>
      <c r="G781" s="96">
        <v>1.1299999999999999</v>
      </c>
      <c r="H781" s="96">
        <f t="shared" si="48"/>
        <v>211.31</v>
      </c>
      <c r="I781" s="97">
        <f t="shared" si="49"/>
        <v>6.2773848481741481E-4</v>
      </c>
      <c r="J781" s="97">
        <f t="shared" si="51"/>
        <v>100.00793542129006</v>
      </c>
      <c r="K781" s="94" t="str">
        <f t="shared" si="50"/>
        <v>C</v>
      </c>
    </row>
    <row r="782" spans="1:11" ht="16.5" x14ac:dyDescent="0.25">
      <c r="A782" s="94" t="s">
        <v>5603</v>
      </c>
      <c r="B782" s="95" t="s">
        <v>5604</v>
      </c>
      <c r="C782" s="94" t="s">
        <v>17</v>
      </c>
      <c r="D782" s="94" t="s">
        <v>3887</v>
      </c>
      <c r="E782" s="94" t="s">
        <v>61</v>
      </c>
      <c r="F782" s="96">
        <v>7</v>
      </c>
      <c r="G782" s="96">
        <v>29.86</v>
      </c>
      <c r="H782" s="96">
        <f t="shared" si="48"/>
        <v>209.02</v>
      </c>
      <c r="I782" s="97">
        <f t="shared" si="49"/>
        <v>6.2093558324989855E-4</v>
      </c>
      <c r="J782" s="97">
        <f t="shared" si="51"/>
        <v>100.00855635687331</v>
      </c>
      <c r="K782" s="94" t="str">
        <f t="shared" si="50"/>
        <v>C</v>
      </c>
    </row>
    <row r="783" spans="1:11" ht="16.5" x14ac:dyDescent="0.25">
      <c r="A783" s="94" t="s">
        <v>5323</v>
      </c>
      <c r="B783" s="95" t="s">
        <v>1395</v>
      </c>
      <c r="C783" s="94" t="s">
        <v>8107</v>
      </c>
      <c r="D783" s="94" t="s">
        <v>3887</v>
      </c>
      <c r="E783" s="94" t="s">
        <v>61</v>
      </c>
      <c r="F783" s="96">
        <v>3</v>
      </c>
      <c r="G783" s="96">
        <v>68.88</v>
      </c>
      <c r="H783" s="96">
        <f t="shared" si="48"/>
        <v>206.64</v>
      </c>
      <c r="I783" s="97">
        <f t="shared" si="49"/>
        <v>6.1386531873868064E-4</v>
      </c>
      <c r="J783" s="97">
        <f t="shared" si="51"/>
        <v>100.00917022219205</v>
      </c>
      <c r="K783" s="94" t="str">
        <f t="shared" si="50"/>
        <v>C</v>
      </c>
    </row>
    <row r="784" spans="1:11" ht="16.5" x14ac:dyDescent="0.25">
      <c r="A784" s="94" t="s">
        <v>6300</v>
      </c>
      <c r="B784" s="95" t="s">
        <v>6301</v>
      </c>
      <c r="C784" s="94" t="s">
        <v>17</v>
      </c>
      <c r="D784" s="94" t="s">
        <v>3887</v>
      </c>
      <c r="E784" s="94" t="s">
        <v>740</v>
      </c>
      <c r="F784" s="96">
        <v>7.0589180000000002</v>
      </c>
      <c r="G784" s="96">
        <v>29.04</v>
      </c>
      <c r="H784" s="96">
        <f t="shared" si="48"/>
        <v>204.99</v>
      </c>
      <c r="I784" s="97">
        <f t="shared" si="49"/>
        <v>6.0896366477081957E-4</v>
      </c>
      <c r="J784" s="97">
        <f t="shared" si="51"/>
        <v>100.00977918585683</v>
      </c>
      <c r="K784" s="94" t="str">
        <f t="shared" si="50"/>
        <v>C</v>
      </c>
    </row>
    <row r="785" spans="1:11" x14ac:dyDescent="0.25">
      <c r="A785" s="94" t="s">
        <v>4394</v>
      </c>
      <c r="B785" s="95" t="s">
        <v>4395</v>
      </c>
      <c r="C785" s="94" t="s">
        <v>17</v>
      </c>
      <c r="D785" s="94" t="s">
        <v>3887</v>
      </c>
      <c r="E785" s="94" t="s">
        <v>178</v>
      </c>
      <c r="F785" s="96">
        <v>15.351259000000001</v>
      </c>
      <c r="G785" s="96">
        <v>13.32</v>
      </c>
      <c r="H785" s="96">
        <f t="shared" si="48"/>
        <v>204.48</v>
      </c>
      <c r="I785" s="97">
        <f t="shared" si="49"/>
        <v>6.0744860808984423E-4</v>
      </c>
      <c r="J785" s="97">
        <f t="shared" si="51"/>
        <v>100.01038663446492</v>
      </c>
      <c r="K785" s="94" t="str">
        <f t="shared" si="50"/>
        <v>C</v>
      </c>
    </row>
    <row r="786" spans="1:11" x14ac:dyDescent="0.25">
      <c r="A786" s="94" t="s">
        <v>5863</v>
      </c>
      <c r="B786" s="95" t="s">
        <v>5864</v>
      </c>
      <c r="C786" s="94" t="s">
        <v>17</v>
      </c>
      <c r="D786" s="94" t="s">
        <v>3887</v>
      </c>
      <c r="E786" s="94" t="s">
        <v>61</v>
      </c>
      <c r="F786" s="96">
        <v>22</v>
      </c>
      <c r="G786" s="96">
        <v>9.1199999999999992</v>
      </c>
      <c r="H786" s="96">
        <f t="shared" si="48"/>
        <v>200.64</v>
      </c>
      <c r="I786" s="97">
        <f t="shared" si="49"/>
        <v>5.9604112249191283E-4</v>
      </c>
      <c r="J786" s="97">
        <f t="shared" si="51"/>
        <v>100.01098267558741</v>
      </c>
      <c r="K786" s="94" t="str">
        <f t="shared" si="50"/>
        <v>C</v>
      </c>
    </row>
    <row r="787" spans="1:11" ht="16.5" x14ac:dyDescent="0.25">
      <c r="A787" s="94" t="s">
        <v>5869</v>
      </c>
      <c r="B787" s="95" t="s">
        <v>5870</v>
      </c>
      <c r="C787" s="94" t="s">
        <v>17</v>
      </c>
      <c r="D787" s="94" t="s">
        <v>3887</v>
      </c>
      <c r="E787" s="94" t="s">
        <v>61</v>
      </c>
      <c r="F787" s="96">
        <v>37</v>
      </c>
      <c r="G787" s="96">
        <v>5.4</v>
      </c>
      <c r="H787" s="96">
        <f t="shared" si="48"/>
        <v>199.8</v>
      </c>
      <c r="I787" s="97">
        <f t="shared" si="49"/>
        <v>5.9354573501736545E-4</v>
      </c>
      <c r="J787" s="97">
        <f t="shared" si="51"/>
        <v>100.01157622132243</v>
      </c>
      <c r="K787" s="94" t="str">
        <f t="shared" si="50"/>
        <v>C</v>
      </c>
    </row>
    <row r="788" spans="1:11" x14ac:dyDescent="0.25">
      <c r="A788" s="94" t="s">
        <v>4308</v>
      </c>
      <c r="B788" s="95" t="s">
        <v>4309</v>
      </c>
      <c r="C788" s="94" t="s">
        <v>17</v>
      </c>
      <c r="D788" s="94" t="s">
        <v>3887</v>
      </c>
      <c r="E788" s="94" t="s">
        <v>61</v>
      </c>
      <c r="F788" s="96">
        <v>64</v>
      </c>
      <c r="G788" s="96">
        <v>3.11</v>
      </c>
      <c r="H788" s="96">
        <f t="shared" si="48"/>
        <v>199.04</v>
      </c>
      <c r="I788" s="97">
        <f t="shared" si="49"/>
        <v>5.9128800349277479E-4</v>
      </c>
      <c r="J788" s="97">
        <f t="shared" si="51"/>
        <v>100.01216750932592</v>
      </c>
      <c r="K788" s="94" t="str">
        <f t="shared" si="50"/>
        <v>C</v>
      </c>
    </row>
    <row r="789" spans="1:11" x14ac:dyDescent="0.25">
      <c r="A789" s="94" t="s">
        <v>6600</v>
      </c>
      <c r="B789" s="95" t="s">
        <v>6601</v>
      </c>
      <c r="C789" s="94" t="s">
        <v>17</v>
      </c>
      <c r="D789" s="94" t="s">
        <v>3887</v>
      </c>
      <c r="E789" s="94" t="s">
        <v>178</v>
      </c>
      <c r="F789" s="96">
        <v>1.68</v>
      </c>
      <c r="G789" s="96">
        <v>118.14</v>
      </c>
      <c r="H789" s="96">
        <f t="shared" si="48"/>
        <v>198.48</v>
      </c>
      <c r="I789" s="97">
        <f t="shared" si="49"/>
        <v>5.8962441184307653E-4</v>
      </c>
      <c r="J789" s="97">
        <f t="shared" si="51"/>
        <v>100.01275713373776</v>
      </c>
      <c r="K789" s="94" t="str">
        <f t="shared" si="50"/>
        <v>C</v>
      </c>
    </row>
    <row r="790" spans="1:11" x14ac:dyDescent="0.25">
      <c r="A790" s="94" t="s">
        <v>4403</v>
      </c>
      <c r="B790" s="95" t="s">
        <v>4404</v>
      </c>
      <c r="C790" s="94" t="s">
        <v>17</v>
      </c>
      <c r="D790" s="94" t="s">
        <v>3887</v>
      </c>
      <c r="E790" s="94" t="s">
        <v>61</v>
      </c>
      <c r="F790" s="96">
        <v>236</v>
      </c>
      <c r="G790" s="96">
        <v>0.84</v>
      </c>
      <c r="H790" s="96">
        <f t="shared" si="48"/>
        <v>198.24</v>
      </c>
      <c r="I790" s="97">
        <f t="shared" si="49"/>
        <v>5.8891144399320582E-4</v>
      </c>
      <c r="J790" s="97">
        <f t="shared" si="51"/>
        <v>100.01334604518176</v>
      </c>
      <c r="K790" s="94" t="str">
        <f t="shared" si="50"/>
        <v>C</v>
      </c>
    </row>
    <row r="791" spans="1:11" x14ac:dyDescent="0.25">
      <c r="A791" s="94" t="s">
        <v>5959</v>
      </c>
      <c r="B791" s="95" t="s">
        <v>5960</v>
      </c>
      <c r="C791" s="94" t="s">
        <v>17</v>
      </c>
      <c r="D791" s="94" t="s">
        <v>3887</v>
      </c>
      <c r="E791" s="94" t="s">
        <v>61</v>
      </c>
      <c r="F791" s="96">
        <v>12</v>
      </c>
      <c r="G791" s="96">
        <v>16.5</v>
      </c>
      <c r="H791" s="96">
        <f t="shared" si="48"/>
        <v>198</v>
      </c>
      <c r="I791" s="97">
        <f t="shared" si="49"/>
        <v>5.8819847614333511E-4</v>
      </c>
      <c r="J791" s="97">
        <f t="shared" si="51"/>
        <v>100.0139342436579</v>
      </c>
      <c r="K791" s="94" t="str">
        <f t="shared" si="50"/>
        <v>C</v>
      </c>
    </row>
    <row r="792" spans="1:11" ht="16.5" x14ac:dyDescent="0.25">
      <c r="A792" s="94" t="s">
        <v>5820</v>
      </c>
      <c r="B792" s="95" t="s">
        <v>5821</v>
      </c>
      <c r="C792" s="94" t="s">
        <v>17</v>
      </c>
      <c r="D792" s="94" t="s">
        <v>3887</v>
      </c>
      <c r="E792" s="94" t="s">
        <v>61</v>
      </c>
      <c r="F792" s="96">
        <v>3</v>
      </c>
      <c r="G792" s="96">
        <v>64.760000000000005</v>
      </c>
      <c r="H792" s="96">
        <f t="shared" si="48"/>
        <v>194.28</v>
      </c>
      <c r="I792" s="97">
        <f t="shared" si="49"/>
        <v>5.7714747447033907E-4</v>
      </c>
      <c r="J792" s="97">
        <f t="shared" si="51"/>
        <v>100.01451139113237</v>
      </c>
      <c r="K792" s="94" t="str">
        <f t="shared" si="50"/>
        <v>C</v>
      </c>
    </row>
    <row r="793" spans="1:11" ht="24.75" x14ac:dyDescent="0.25">
      <c r="A793" s="94" t="s">
        <v>6984</v>
      </c>
      <c r="B793" s="95" t="s">
        <v>6985</v>
      </c>
      <c r="C793" s="94" t="s">
        <v>17</v>
      </c>
      <c r="D793" s="94" t="s">
        <v>3825</v>
      </c>
      <c r="E793" s="94" t="s">
        <v>61</v>
      </c>
      <c r="F793" s="98">
        <v>8.3285001414000002E-3</v>
      </c>
      <c r="G793" s="96">
        <v>23057.69</v>
      </c>
      <c r="H793" s="96">
        <f t="shared" si="48"/>
        <v>192.04</v>
      </c>
      <c r="I793" s="97">
        <f t="shared" si="49"/>
        <v>5.7049310787154583E-4</v>
      </c>
      <c r="J793" s="97">
        <f t="shared" si="51"/>
        <v>100.01508188424025</v>
      </c>
      <c r="K793" s="94" t="str">
        <f t="shared" si="50"/>
        <v>C</v>
      </c>
    </row>
    <row r="794" spans="1:11" x14ac:dyDescent="0.25">
      <c r="A794" s="94" t="s">
        <v>5849</v>
      </c>
      <c r="B794" s="95" t="s">
        <v>5850</v>
      </c>
      <c r="C794" s="94" t="s">
        <v>17</v>
      </c>
      <c r="D794" s="94" t="s">
        <v>3887</v>
      </c>
      <c r="E794" s="94" t="s">
        <v>61</v>
      </c>
      <c r="F794" s="96">
        <v>18</v>
      </c>
      <c r="G794" s="96">
        <v>10.57</v>
      </c>
      <c r="H794" s="96">
        <f t="shared" si="48"/>
        <v>190.26</v>
      </c>
      <c r="I794" s="97">
        <f t="shared" si="49"/>
        <v>5.652052629850047E-4</v>
      </c>
      <c r="J794" s="97">
        <f t="shared" si="51"/>
        <v>100.01564708950323</v>
      </c>
      <c r="K794" s="94" t="str">
        <f t="shared" si="50"/>
        <v>C</v>
      </c>
    </row>
    <row r="795" spans="1:11" x14ac:dyDescent="0.25">
      <c r="A795" s="94" t="s">
        <v>6603</v>
      </c>
      <c r="B795" s="95" t="s">
        <v>6604</v>
      </c>
      <c r="C795" s="94" t="s">
        <v>17</v>
      </c>
      <c r="D795" s="94" t="s">
        <v>3887</v>
      </c>
      <c r="E795" s="94" t="s">
        <v>178</v>
      </c>
      <c r="F795" s="96">
        <v>2.73</v>
      </c>
      <c r="G795" s="96">
        <v>69.56</v>
      </c>
      <c r="H795" s="96">
        <f t="shared" si="48"/>
        <v>189.9</v>
      </c>
      <c r="I795" s="97">
        <f t="shared" si="49"/>
        <v>5.6413581121019863E-4</v>
      </c>
      <c r="J795" s="97">
        <f t="shared" si="51"/>
        <v>100.01621122531445</v>
      </c>
      <c r="K795" s="94" t="str">
        <f t="shared" si="50"/>
        <v>C</v>
      </c>
    </row>
    <row r="796" spans="1:11" x14ac:dyDescent="0.25">
      <c r="A796" s="94" t="s">
        <v>5884</v>
      </c>
      <c r="B796" s="95" t="s">
        <v>5885</v>
      </c>
      <c r="C796" s="94" t="s">
        <v>17</v>
      </c>
      <c r="D796" s="94" t="s">
        <v>3887</v>
      </c>
      <c r="E796" s="94" t="s">
        <v>61</v>
      </c>
      <c r="F796" s="96">
        <v>4</v>
      </c>
      <c r="G796" s="96">
        <v>47.16</v>
      </c>
      <c r="H796" s="96">
        <f t="shared" si="48"/>
        <v>188.64</v>
      </c>
      <c r="I796" s="97">
        <f t="shared" si="49"/>
        <v>5.6039272999837744E-4</v>
      </c>
      <c r="J796" s="97">
        <f t="shared" si="51"/>
        <v>100.01677161804444</v>
      </c>
      <c r="K796" s="94" t="str">
        <f t="shared" si="50"/>
        <v>C</v>
      </c>
    </row>
    <row r="797" spans="1:11" x14ac:dyDescent="0.25">
      <c r="A797" s="94" t="s">
        <v>4059</v>
      </c>
      <c r="B797" s="95" t="s">
        <v>4060</v>
      </c>
      <c r="C797" s="94" t="s">
        <v>17</v>
      </c>
      <c r="D797" s="94" t="s">
        <v>3887</v>
      </c>
      <c r="E797" s="94" t="s">
        <v>61</v>
      </c>
      <c r="F797" s="96">
        <v>4.8095999999999997</v>
      </c>
      <c r="G797" s="96">
        <v>39.03</v>
      </c>
      <c r="H797" s="96">
        <f t="shared" si="48"/>
        <v>187.72</v>
      </c>
      <c r="I797" s="97">
        <f t="shared" si="49"/>
        <v>5.5765968657387301E-4</v>
      </c>
      <c r="J797" s="97">
        <f t="shared" si="51"/>
        <v>100.01732927773102</v>
      </c>
      <c r="K797" s="94" t="str">
        <f t="shared" si="50"/>
        <v>C</v>
      </c>
    </row>
    <row r="798" spans="1:11" x14ac:dyDescent="0.25">
      <c r="A798" s="94" t="s">
        <v>6888</v>
      </c>
      <c r="B798" s="95" t="s">
        <v>6889</v>
      </c>
      <c r="C798" s="94" t="s">
        <v>17</v>
      </c>
      <c r="D798" s="94" t="s">
        <v>3887</v>
      </c>
      <c r="E798" s="94" t="s">
        <v>61</v>
      </c>
      <c r="F798" s="96">
        <v>8.9909999999999997</v>
      </c>
      <c r="G798" s="96">
        <v>20.86</v>
      </c>
      <c r="H798" s="96">
        <f t="shared" si="48"/>
        <v>187.55</v>
      </c>
      <c r="I798" s="97">
        <f t="shared" si="49"/>
        <v>5.5715466768021464E-4</v>
      </c>
      <c r="J798" s="97">
        <f t="shared" si="51"/>
        <v>100.0178864323987</v>
      </c>
      <c r="K798" s="94" t="str">
        <f t="shared" si="50"/>
        <v>C</v>
      </c>
    </row>
    <row r="799" spans="1:11" ht="16.5" x14ac:dyDescent="0.25">
      <c r="A799" s="94" t="s">
        <v>6767</v>
      </c>
      <c r="B799" s="95" t="s">
        <v>6768</v>
      </c>
      <c r="C799" s="94" t="s">
        <v>17</v>
      </c>
      <c r="D799" s="94" t="s">
        <v>3887</v>
      </c>
      <c r="E799" s="94" t="s">
        <v>72</v>
      </c>
      <c r="F799" s="96">
        <v>12.21</v>
      </c>
      <c r="G799" s="96">
        <v>15.18</v>
      </c>
      <c r="H799" s="96">
        <f t="shared" si="48"/>
        <v>185.35</v>
      </c>
      <c r="I799" s="97">
        <f t="shared" si="49"/>
        <v>5.5061912905639981E-4</v>
      </c>
      <c r="J799" s="97">
        <f t="shared" si="51"/>
        <v>100.01843705152775</v>
      </c>
      <c r="K799" s="94" t="str">
        <f t="shared" si="50"/>
        <v>C</v>
      </c>
    </row>
    <row r="800" spans="1:11" x14ac:dyDescent="0.25">
      <c r="A800" s="94" t="s">
        <v>6108</v>
      </c>
      <c r="B800" s="95" t="s">
        <v>6109</v>
      </c>
      <c r="C800" s="94" t="s">
        <v>188</v>
      </c>
      <c r="D800" s="94" t="s">
        <v>3887</v>
      </c>
      <c r="E800" s="94" t="s">
        <v>286</v>
      </c>
      <c r="F800" s="96">
        <v>3</v>
      </c>
      <c r="G800" s="96">
        <v>61.49</v>
      </c>
      <c r="H800" s="96">
        <f t="shared" si="48"/>
        <v>184.47</v>
      </c>
      <c r="I800" s="97">
        <f t="shared" si="49"/>
        <v>5.480049136068739E-4</v>
      </c>
      <c r="J800" s="97">
        <f t="shared" si="51"/>
        <v>100.01898505644137</v>
      </c>
      <c r="K800" s="94" t="str">
        <f t="shared" si="50"/>
        <v>C</v>
      </c>
    </row>
    <row r="801" spans="1:11" ht="16.5" x14ac:dyDescent="0.25">
      <c r="A801" s="94" t="s">
        <v>4207</v>
      </c>
      <c r="B801" s="95" t="s">
        <v>4208</v>
      </c>
      <c r="C801" s="94" t="s">
        <v>17</v>
      </c>
      <c r="D801" s="94" t="s">
        <v>3887</v>
      </c>
      <c r="E801" s="94" t="s">
        <v>178</v>
      </c>
      <c r="F801" s="96">
        <v>25.225200000000001</v>
      </c>
      <c r="G801" s="96">
        <v>7.24</v>
      </c>
      <c r="H801" s="96">
        <f t="shared" si="48"/>
        <v>182.63</v>
      </c>
      <c r="I801" s="97">
        <f t="shared" si="49"/>
        <v>5.4253882675786515E-4</v>
      </c>
      <c r="J801" s="97">
        <f t="shared" si="51"/>
        <v>100.01952759526813</v>
      </c>
      <c r="K801" s="94" t="str">
        <f t="shared" si="50"/>
        <v>C</v>
      </c>
    </row>
    <row r="802" spans="1:11" x14ac:dyDescent="0.25">
      <c r="A802" s="94" t="s">
        <v>6073</v>
      </c>
      <c r="B802" s="95" t="s">
        <v>6074</v>
      </c>
      <c r="C802" s="94" t="s">
        <v>17</v>
      </c>
      <c r="D802" s="94" t="s">
        <v>3887</v>
      </c>
      <c r="E802" s="94" t="s">
        <v>61</v>
      </c>
      <c r="F802" s="96">
        <v>2</v>
      </c>
      <c r="G802" s="96">
        <v>90.72</v>
      </c>
      <c r="H802" s="96">
        <f t="shared" si="48"/>
        <v>181.44</v>
      </c>
      <c r="I802" s="97">
        <f t="shared" si="49"/>
        <v>5.3900369450225608E-4</v>
      </c>
      <c r="J802" s="97">
        <f t="shared" si="51"/>
        <v>100.02006659896263</v>
      </c>
      <c r="K802" s="94" t="str">
        <f t="shared" si="50"/>
        <v>C</v>
      </c>
    </row>
    <row r="803" spans="1:11" ht="16.5" x14ac:dyDescent="0.25">
      <c r="A803" s="94" t="s">
        <v>5601</v>
      </c>
      <c r="B803" s="95" t="s">
        <v>1786</v>
      </c>
      <c r="C803" s="94" t="s">
        <v>17</v>
      </c>
      <c r="D803" s="94" t="s">
        <v>3887</v>
      </c>
      <c r="E803" s="94" t="s">
        <v>61</v>
      </c>
      <c r="F803" s="96">
        <v>8.4954999999999998</v>
      </c>
      <c r="G803" s="96">
        <v>20.93</v>
      </c>
      <c r="H803" s="96">
        <f t="shared" si="48"/>
        <v>177.81</v>
      </c>
      <c r="I803" s="97">
        <f t="shared" si="49"/>
        <v>5.282200557729617E-4</v>
      </c>
      <c r="J803" s="97">
        <f t="shared" si="51"/>
        <v>100.0205948190184</v>
      </c>
      <c r="K803" s="94" t="str">
        <f t="shared" si="50"/>
        <v>C</v>
      </c>
    </row>
    <row r="804" spans="1:11" x14ac:dyDescent="0.25">
      <c r="A804" s="94" t="s">
        <v>7507</v>
      </c>
      <c r="B804" s="95" t="s">
        <v>7508</v>
      </c>
      <c r="C804" s="94" t="s">
        <v>17</v>
      </c>
      <c r="D804" s="94" t="s">
        <v>3887</v>
      </c>
      <c r="E804" s="94" t="s">
        <v>61</v>
      </c>
      <c r="F804" s="96">
        <v>4.9397039999999999</v>
      </c>
      <c r="G804" s="96">
        <v>35.93</v>
      </c>
      <c r="H804" s="96">
        <f t="shared" si="48"/>
        <v>177.48</v>
      </c>
      <c r="I804" s="97">
        <f t="shared" si="49"/>
        <v>5.2723972497938944E-4</v>
      </c>
      <c r="J804" s="97">
        <f t="shared" si="51"/>
        <v>100.02112205874337</v>
      </c>
      <c r="K804" s="94" t="str">
        <f t="shared" si="50"/>
        <v>C</v>
      </c>
    </row>
    <row r="805" spans="1:11" x14ac:dyDescent="0.25">
      <c r="A805" s="94" t="s">
        <v>5963</v>
      </c>
      <c r="B805" s="95" t="s">
        <v>5964</v>
      </c>
      <c r="C805" s="94" t="s">
        <v>17</v>
      </c>
      <c r="D805" s="94" t="s">
        <v>3887</v>
      </c>
      <c r="E805" s="94" t="s">
        <v>61</v>
      </c>
      <c r="F805" s="96">
        <v>12</v>
      </c>
      <c r="G805" s="96">
        <v>14.67</v>
      </c>
      <c r="H805" s="96">
        <f t="shared" si="48"/>
        <v>176.04</v>
      </c>
      <c r="I805" s="97">
        <f t="shared" si="49"/>
        <v>5.2296191788016517E-4</v>
      </c>
      <c r="J805" s="97">
        <f t="shared" si="51"/>
        <v>100.02164502066125</v>
      </c>
      <c r="K805" s="94" t="str">
        <f t="shared" si="50"/>
        <v>C</v>
      </c>
    </row>
    <row r="806" spans="1:11" ht="24.75" x14ac:dyDescent="0.25">
      <c r="A806" s="94" t="s">
        <v>6679</v>
      </c>
      <c r="B806" s="95" t="s">
        <v>6680</v>
      </c>
      <c r="C806" s="94" t="s">
        <v>17</v>
      </c>
      <c r="D806" s="94" t="s">
        <v>3724</v>
      </c>
      <c r="E806" s="94" t="s">
        <v>25</v>
      </c>
      <c r="F806" s="96">
        <v>17491.979862597858</v>
      </c>
      <c r="G806" s="96">
        <v>0.01</v>
      </c>
      <c r="H806" s="96">
        <f t="shared" si="48"/>
        <v>174.92</v>
      </c>
      <c r="I806" s="97">
        <f t="shared" si="49"/>
        <v>5.1963473458076855E-4</v>
      </c>
      <c r="J806" s="97">
        <f t="shared" si="51"/>
        <v>100.02216465539584</v>
      </c>
      <c r="K806" s="94" t="str">
        <f t="shared" si="50"/>
        <v>C</v>
      </c>
    </row>
    <row r="807" spans="1:11" x14ac:dyDescent="0.25">
      <c r="A807" s="94" t="s">
        <v>5147</v>
      </c>
      <c r="B807" s="95" t="s">
        <v>5148</v>
      </c>
      <c r="C807" s="94" t="s">
        <v>17</v>
      </c>
      <c r="D807" s="94" t="s">
        <v>3887</v>
      </c>
      <c r="E807" s="94" t="s">
        <v>61</v>
      </c>
      <c r="F807" s="96">
        <v>6</v>
      </c>
      <c r="G807" s="96">
        <v>28.12</v>
      </c>
      <c r="H807" s="96">
        <f t="shared" si="48"/>
        <v>168.72</v>
      </c>
      <c r="I807" s="97">
        <f t="shared" si="49"/>
        <v>5.0121639845910856E-4</v>
      </c>
      <c r="J807" s="97">
        <f t="shared" si="51"/>
        <v>100.0226658717943</v>
      </c>
      <c r="K807" s="94" t="str">
        <f t="shared" si="50"/>
        <v>C</v>
      </c>
    </row>
    <row r="808" spans="1:11" x14ac:dyDescent="0.25">
      <c r="A808" s="94" t="s">
        <v>5917</v>
      </c>
      <c r="B808" s="95" t="s">
        <v>5918</v>
      </c>
      <c r="C808" s="94" t="s">
        <v>17</v>
      </c>
      <c r="D808" s="94" t="s">
        <v>3887</v>
      </c>
      <c r="E808" s="94" t="s">
        <v>61</v>
      </c>
      <c r="F808" s="96">
        <v>81.486500000000007</v>
      </c>
      <c r="G808" s="96">
        <v>2.0699999999999998</v>
      </c>
      <c r="H808" s="96">
        <f t="shared" si="48"/>
        <v>168.68</v>
      </c>
      <c r="I808" s="97">
        <f t="shared" si="49"/>
        <v>5.0109757048413014E-4</v>
      </c>
      <c r="J808" s="97">
        <f t="shared" si="51"/>
        <v>100.02316696936478</v>
      </c>
      <c r="K808" s="94" t="str">
        <f t="shared" si="50"/>
        <v>C</v>
      </c>
    </row>
    <row r="809" spans="1:11" x14ac:dyDescent="0.25">
      <c r="A809" s="94" t="s">
        <v>4769</v>
      </c>
      <c r="B809" s="95" t="s">
        <v>4770</v>
      </c>
      <c r="C809" s="94" t="s">
        <v>17</v>
      </c>
      <c r="D809" s="94" t="s">
        <v>3887</v>
      </c>
      <c r="E809" s="94" t="s">
        <v>740</v>
      </c>
      <c r="F809" s="96">
        <v>9.2753540990920005</v>
      </c>
      <c r="G809" s="96">
        <v>18.059999999999999</v>
      </c>
      <c r="H809" s="96">
        <f t="shared" si="48"/>
        <v>167.51</v>
      </c>
      <c r="I809" s="97">
        <f t="shared" si="49"/>
        <v>4.9762185221601039E-4</v>
      </c>
      <c r="J809" s="97">
        <f t="shared" si="51"/>
        <v>100.023664591217</v>
      </c>
      <c r="K809" s="94" t="str">
        <f t="shared" si="50"/>
        <v>C</v>
      </c>
    </row>
    <row r="810" spans="1:11" x14ac:dyDescent="0.25">
      <c r="A810" s="94" t="s">
        <v>5523</v>
      </c>
      <c r="B810" s="95" t="s">
        <v>5524</v>
      </c>
      <c r="C810" s="94" t="s">
        <v>17</v>
      </c>
      <c r="D810" s="94" t="s">
        <v>3887</v>
      </c>
      <c r="E810" s="94" t="s">
        <v>61</v>
      </c>
      <c r="F810" s="96">
        <v>4</v>
      </c>
      <c r="G810" s="96">
        <v>41.63</v>
      </c>
      <c r="H810" s="96">
        <f t="shared" si="48"/>
        <v>166.52</v>
      </c>
      <c r="I810" s="97">
        <f t="shared" si="49"/>
        <v>4.9468085983529373E-4</v>
      </c>
      <c r="J810" s="97">
        <f t="shared" si="51"/>
        <v>100.02415927207683</v>
      </c>
      <c r="K810" s="94" t="str">
        <f t="shared" si="50"/>
        <v>C</v>
      </c>
    </row>
    <row r="811" spans="1:11" x14ac:dyDescent="0.25">
      <c r="A811" s="94" t="s">
        <v>5854</v>
      </c>
      <c r="B811" s="95" t="s">
        <v>5855</v>
      </c>
      <c r="C811" s="94" t="s">
        <v>17</v>
      </c>
      <c r="D811" s="94" t="s">
        <v>3887</v>
      </c>
      <c r="E811" s="94" t="s">
        <v>61</v>
      </c>
      <c r="F811" s="96">
        <v>6</v>
      </c>
      <c r="G811" s="96">
        <v>27.02</v>
      </c>
      <c r="H811" s="96">
        <f t="shared" si="48"/>
        <v>162.12</v>
      </c>
      <c r="I811" s="97">
        <f t="shared" si="49"/>
        <v>4.8160978258766408E-4</v>
      </c>
      <c r="J811" s="97">
        <f t="shared" si="51"/>
        <v>100.02464088185941</v>
      </c>
      <c r="K811" s="94" t="str">
        <f t="shared" si="50"/>
        <v>C</v>
      </c>
    </row>
    <row r="812" spans="1:11" x14ac:dyDescent="0.25">
      <c r="A812" s="94" t="s">
        <v>5716</v>
      </c>
      <c r="B812" s="95" t="s">
        <v>5717</v>
      </c>
      <c r="C812" s="94" t="s">
        <v>188</v>
      </c>
      <c r="D812" s="94" t="s">
        <v>3887</v>
      </c>
      <c r="E812" s="94" t="s">
        <v>286</v>
      </c>
      <c r="F812" s="96">
        <v>390</v>
      </c>
      <c r="G812" s="96">
        <v>0.41</v>
      </c>
      <c r="H812" s="96">
        <f t="shared" si="48"/>
        <v>159.9</v>
      </c>
      <c r="I812" s="97">
        <f t="shared" si="49"/>
        <v>4.7501482997636005E-4</v>
      </c>
      <c r="J812" s="97">
        <f t="shared" si="51"/>
        <v>100.02511589668939</v>
      </c>
      <c r="K812" s="94" t="str">
        <f t="shared" si="50"/>
        <v>C</v>
      </c>
    </row>
    <row r="813" spans="1:11" ht="16.5" x14ac:dyDescent="0.25">
      <c r="A813" s="94" t="s">
        <v>5711</v>
      </c>
      <c r="B813" s="95" t="s">
        <v>5712</v>
      </c>
      <c r="C813" s="94" t="s">
        <v>17</v>
      </c>
      <c r="D813" s="94" t="s">
        <v>3887</v>
      </c>
      <c r="E813" s="94" t="s">
        <v>61</v>
      </c>
      <c r="F813" s="96">
        <v>19</v>
      </c>
      <c r="G813" s="96">
        <v>8.39</v>
      </c>
      <c r="H813" s="96">
        <f t="shared" si="48"/>
        <v>159.41</v>
      </c>
      <c r="I813" s="97">
        <f t="shared" si="49"/>
        <v>4.7355918728287397E-4</v>
      </c>
      <c r="J813" s="97">
        <f t="shared" si="51"/>
        <v>100.02558945587667</v>
      </c>
      <c r="K813" s="94" t="str">
        <f t="shared" si="50"/>
        <v>C</v>
      </c>
    </row>
    <row r="814" spans="1:11" ht="16.5" x14ac:dyDescent="0.25">
      <c r="A814" s="94" t="s">
        <v>6158</v>
      </c>
      <c r="B814" s="95" t="s">
        <v>6159</v>
      </c>
      <c r="C814" s="94" t="s">
        <v>17</v>
      </c>
      <c r="D814" s="94" t="s">
        <v>3887</v>
      </c>
      <c r="E814" s="94" t="s">
        <v>178</v>
      </c>
      <c r="F814" s="96">
        <v>3.8235199999999998</v>
      </c>
      <c r="G814" s="96">
        <v>41.28</v>
      </c>
      <c r="H814" s="96">
        <f t="shared" si="48"/>
        <v>157.83000000000001</v>
      </c>
      <c r="I814" s="97">
        <f t="shared" si="49"/>
        <v>4.6886548227122518E-4</v>
      </c>
      <c r="J814" s="97">
        <f t="shared" si="51"/>
        <v>100.02605832135895</v>
      </c>
      <c r="K814" s="94" t="str">
        <f t="shared" si="50"/>
        <v>C</v>
      </c>
    </row>
    <row r="815" spans="1:11" x14ac:dyDescent="0.25">
      <c r="A815" s="94" t="s">
        <v>5046</v>
      </c>
      <c r="B815" s="95" t="s">
        <v>5047</v>
      </c>
      <c r="C815" s="94" t="s">
        <v>17</v>
      </c>
      <c r="D815" s="94" t="s">
        <v>3887</v>
      </c>
      <c r="E815" s="94" t="s">
        <v>61</v>
      </c>
      <c r="F815" s="96">
        <v>138</v>
      </c>
      <c r="G815" s="96">
        <v>1.1399999999999999</v>
      </c>
      <c r="H815" s="96">
        <f t="shared" si="48"/>
        <v>157.32</v>
      </c>
      <c r="I815" s="97">
        <f t="shared" si="49"/>
        <v>4.6735042559024984E-4</v>
      </c>
      <c r="J815" s="97">
        <f t="shared" si="51"/>
        <v>100.02652567178454</v>
      </c>
      <c r="K815" s="94" t="str">
        <f t="shared" si="50"/>
        <v>C</v>
      </c>
    </row>
    <row r="816" spans="1:11" x14ac:dyDescent="0.25">
      <c r="A816" s="94" t="s">
        <v>4922</v>
      </c>
      <c r="B816" s="95" t="s">
        <v>4923</v>
      </c>
      <c r="C816" s="94" t="s">
        <v>17</v>
      </c>
      <c r="D816" s="94" t="s">
        <v>3887</v>
      </c>
      <c r="E816" s="94" t="s">
        <v>740</v>
      </c>
      <c r="F816" s="96">
        <v>18.00942066</v>
      </c>
      <c r="G816" s="96">
        <v>8.66</v>
      </c>
      <c r="H816" s="96">
        <f t="shared" si="48"/>
        <v>155.96</v>
      </c>
      <c r="I816" s="97">
        <f t="shared" si="49"/>
        <v>4.6331027444098256E-4</v>
      </c>
      <c r="J816" s="97">
        <f t="shared" si="51"/>
        <v>100.02698898205898</v>
      </c>
      <c r="K816" s="94" t="str">
        <f t="shared" si="50"/>
        <v>C</v>
      </c>
    </row>
    <row r="817" spans="1:11" x14ac:dyDescent="0.25">
      <c r="A817" s="94" t="s">
        <v>6417</v>
      </c>
      <c r="B817" s="95" t="s">
        <v>6418</v>
      </c>
      <c r="C817" s="94" t="s">
        <v>17</v>
      </c>
      <c r="D817" s="94" t="s">
        <v>3887</v>
      </c>
      <c r="E817" s="94" t="s">
        <v>61</v>
      </c>
      <c r="F817" s="96">
        <v>21</v>
      </c>
      <c r="G817" s="96">
        <v>7.41</v>
      </c>
      <c r="H817" s="96">
        <f t="shared" si="48"/>
        <v>155.61000000000001</v>
      </c>
      <c r="I817" s="97">
        <f t="shared" si="49"/>
        <v>4.622705296599211E-4</v>
      </c>
      <c r="J817" s="97">
        <f t="shared" si="51"/>
        <v>100.02745125258865</v>
      </c>
      <c r="K817" s="94" t="str">
        <f t="shared" si="50"/>
        <v>C</v>
      </c>
    </row>
    <row r="818" spans="1:11" x14ac:dyDescent="0.25">
      <c r="A818" s="94" t="s">
        <v>6279</v>
      </c>
      <c r="B818" s="95" t="s">
        <v>6280</v>
      </c>
      <c r="C818" s="94" t="s">
        <v>17</v>
      </c>
      <c r="D818" s="94" t="s">
        <v>3887</v>
      </c>
      <c r="E818" s="94" t="s">
        <v>61</v>
      </c>
      <c r="F818" s="96">
        <v>420</v>
      </c>
      <c r="G818" s="96">
        <v>0.37</v>
      </c>
      <c r="H818" s="96">
        <f t="shared" si="48"/>
        <v>155.4</v>
      </c>
      <c r="I818" s="97">
        <f t="shared" si="49"/>
        <v>4.616466827912842E-4</v>
      </c>
      <c r="J818" s="97">
        <f t="shared" si="51"/>
        <v>100.02791289927144</v>
      </c>
      <c r="K818" s="94" t="str">
        <f t="shared" si="50"/>
        <v>C</v>
      </c>
    </row>
    <row r="819" spans="1:11" x14ac:dyDescent="0.25">
      <c r="A819" s="94" t="s">
        <v>5143</v>
      </c>
      <c r="B819" s="95" t="s">
        <v>5144</v>
      </c>
      <c r="C819" s="94" t="s">
        <v>17</v>
      </c>
      <c r="D819" s="94" t="s">
        <v>3887</v>
      </c>
      <c r="E819" s="94" t="s">
        <v>61</v>
      </c>
      <c r="F819" s="96">
        <v>7</v>
      </c>
      <c r="G819" s="96">
        <v>21.65</v>
      </c>
      <c r="H819" s="96">
        <f t="shared" si="48"/>
        <v>151.55000000000001</v>
      </c>
      <c r="I819" s="97">
        <f t="shared" si="49"/>
        <v>4.5020949019960831E-4</v>
      </c>
      <c r="J819" s="97">
        <f t="shared" si="51"/>
        <v>100.02836310876164</v>
      </c>
      <c r="K819" s="94" t="str">
        <f t="shared" si="50"/>
        <v>C</v>
      </c>
    </row>
    <row r="820" spans="1:11" ht="16.5" x14ac:dyDescent="0.25">
      <c r="A820" s="94" t="s">
        <v>6086</v>
      </c>
      <c r="B820" s="95" t="s">
        <v>6087</v>
      </c>
      <c r="C820" s="94" t="s">
        <v>17</v>
      </c>
      <c r="D820" s="94" t="s">
        <v>3887</v>
      </c>
      <c r="E820" s="94" t="s">
        <v>61</v>
      </c>
      <c r="F820" s="96">
        <v>1</v>
      </c>
      <c r="G820" s="96">
        <v>151.38</v>
      </c>
      <c r="H820" s="96">
        <f t="shared" si="48"/>
        <v>151.38</v>
      </c>
      <c r="I820" s="97">
        <f t="shared" si="49"/>
        <v>4.4970447130594982E-4</v>
      </c>
      <c r="J820" s="97">
        <f t="shared" si="51"/>
        <v>100.02881281323295</v>
      </c>
      <c r="K820" s="94" t="str">
        <f t="shared" si="50"/>
        <v>C</v>
      </c>
    </row>
    <row r="821" spans="1:11" ht="16.5" x14ac:dyDescent="0.25">
      <c r="A821" s="94" t="s">
        <v>6885</v>
      </c>
      <c r="B821" s="95" t="s">
        <v>6886</v>
      </c>
      <c r="C821" s="94" t="s">
        <v>17</v>
      </c>
      <c r="D821" s="94" t="s">
        <v>3887</v>
      </c>
      <c r="E821" s="94" t="s">
        <v>61</v>
      </c>
      <c r="F821" s="96">
        <v>40.435200000000002</v>
      </c>
      <c r="G821" s="96">
        <v>3.72</v>
      </c>
      <c r="H821" s="96">
        <f t="shared" si="48"/>
        <v>150.41999999999999</v>
      </c>
      <c r="I821" s="97">
        <f t="shared" si="49"/>
        <v>4.4685259990646697E-4</v>
      </c>
      <c r="J821" s="97">
        <f t="shared" si="51"/>
        <v>100.02925966583285</v>
      </c>
      <c r="K821" s="94" t="str">
        <f t="shared" si="50"/>
        <v>C</v>
      </c>
    </row>
    <row r="822" spans="1:11" x14ac:dyDescent="0.25">
      <c r="A822" s="94" t="s">
        <v>5956</v>
      </c>
      <c r="B822" s="95" t="s">
        <v>5957</v>
      </c>
      <c r="C822" s="94" t="s">
        <v>17</v>
      </c>
      <c r="D822" s="94" t="s">
        <v>3887</v>
      </c>
      <c r="E822" s="94" t="s">
        <v>61</v>
      </c>
      <c r="F822" s="96">
        <v>24</v>
      </c>
      <c r="G822" s="96">
        <v>6.14</v>
      </c>
      <c r="H822" s="96">
        <f t="shared" si="48"/>
        <v>147.36000000000001</v>
      </c>
      <c r="I822" s="97">
        <f t="shared" si="49"/>
        <v>4.3776225982061556E-4</v>
      </c>
      <c r="J822" s="97">
        <f t="shared" si="51"/>
        <v>100.02969742809267</v>
      </c>
      <c r="K822" s="94" t="str">
        <f t="shared" si="50"/>
        <v>C</v>
      </c>
    </row>
    <row r="823" spans="1:11" x14ac:dyDescent="0.25">
      <c r="A823" s="94" t="s">
        <v>5535</v>
      </c>
      <c r="B823" s="95" t="s">
        <v>5536</v>
      </c>
      <c r="C823" s="94" t="s">
        <v>17</v>
      </c>
      <c r="D823" s="94" t="s">
        <v>3887</v>
      </c>
      <c r="E823" s="94" t="s">
        <v>61</v>
      </c>
      <c r="F823" s="96">
        <v>9</v>
      </c>
      <c r="G823" s="96">
        <v>16.010000000000002</v>
      </c>
      <c r="H823" s="96">
        <f t="shared" si="48"/>
        <v>144.09</v>
      </c>
      <c r="I823" s="97">
        <f t="shared" si="49"/>
        <v>4.2804807286612702E-4</v>
      </c>
      <c r="J823" s="97">
        <f t="shared" si="51"/>
        <v>100.03012547616554</v>
      </c>
      <c r="K823" s="94" t="str">
        <f t="shared" si="50"/>
        <v>C</v>
      </c>
    </row>
    <row r="824" spans="1:11" ht="16.5" x14ac:dyDescent="0.25">
      <c r="A824" s="94" t="s">
        <v>4924</v>
      </c>
      <c r="B824" s="95" t="s">
        <v>4925</v>
      </c>
      <c r="C824" s="94" t="s">
        <v>17</v>
      </c>
      <c r="D824" s="94" t="s">
        <v>3887</v>
      </c>
      <c r="E824" s="94" t="s">
        <v>61</v>
      </c>
      <c r="F824" s="96">
        <v>20.699580000000001</v>
      </c>
      <c r="G824" s="96">
        <v>6.94</v>
      </c>
      <c r="H824" s="96">
        <f t="shared" si="48"/>
        <v>143.66</v>
      </c>
      <c r="I824" s="97">
        <f t="shared" si="49"/>
        <v>4.2677067213510867E-4</v>
      </c>
      <c r="J824" s="97">
        <f t="shared" si="51"/>
        <v>100.03055224683767</v>
      </c>
      <c r="K824" s="94" t="str">
        <f t="shared" si="50"/>
        <v>C</v>
      </c>
    </row>
    <row r="825" spans="1:11" x14ac:dyDescent="0.25">
      <c r="A825" s="94" t="s">
        <v>6592</v>
      </c>
      <c r="B825" s="95" t="s">
        <v>6593</v>
      </c>
      <c r="C825" s="94" t="s">
        <v>17</v>
      </c>
      <c r="D825" s="94" t="s">
        <v>3887</v>
      </c>
      <c r="E825" s="94" t="s">
        <v>61</v>
      </c>
      <c r="F825" s="96">
        <v>9.9909999999999997</v>
      </c>
      <c r="G825" s="96">
        <v>14.13</v>
      </c>
      <c r="H825" s="96">
        <f t="shared" si="48"/>
        <v>141.16999999999999</v>
      </c>
      <c r="I825" s="97">
        <f t="shared" si="49"/>
        <v>4.1937363069270006E-4</v>
      </c>
      <c r="J825" s="97">
        <f t="shared" si="51"/>
        <v>100.03097162046836</v>
      </c>
      <c r="K825" s="94" t="str">
        <f t="shared" si="50"/>
        <v>C</v>
      </c>
    </row>
    <row r="826" spans="1:11" x14ac:dyDescent="0.25">
      <c r="A826" s="94" t="s">
        <v>5210</v>
      </c>
      <c r="B826" s="95" t="s">
        <v>5211</v>
      </c>
      <c r="C826" s="94" t="s">
        <v>17</v>
      </c>
      <c r="D826" s="94" t="s">
        <v>3887</v>
      </c>
      <c r="E826" s="94" t="s">
        <v>740</v>
      </c>
      <c r="F826" s="96">
        <v>6.2519999999999998</v>
      </c>
      <c r="G826" s="96">
        <v>22.48</v>
      </c>
      <c r="H826" s="96">
        <f t="shared" si="48"/>
        <v>140.54</v>
      </c>
      <c r="I826" s="97">
        <f t="shared" si="49"/>
        <v>4.1750209008678942E-4</v>
      </c>
      <c r="J826" s="97">
        <f t="shared" si="51"/>
        <v>100.03138912255845</v>
      </c>
      <c r="K826" s="94" t="str">
        <f t="shared" si="50"/>
        <v>C</v>
      </c>
    </row>
    <row r="827" spans="1:11" x14ac:dyDescent="0.25">
      <c r="A827" s="94" t="s">
        <v>5567</v>
      </c>
      <c r="B827" s="95" t="s">
        <v>5568</v>
      </c>
      <c r="C827" s="94" t="s">
        <v>188</v>
      </c>
      <c r="D827" s="94" t="s">
        <v>3887</v>
      </c>
      <c r="E827" s="94" t="s">
        <v>286</v>
      </c>
      <c r="F827" s="96">
        <v>19</v>
      </c>
      <c r="G827" s="96">
        <v>7.2</v>
      </c>
      <c r="H827" s="96">
        <f t="shared" si="48"/>
        <v>136.80000000000001</v>
      </c>
      <c r="I827" s="97">
        <f t="shared" si="49"/>
        <v>4.0639167442630428E-4</v>
      </c>
      <c r="J827" s="97">
        <f t="shared" si="51"/>
        <v>100.03179551423288</v>
      </c>
      <c r="K827" s="94" t="str">
        <f t="shared" si="50"/>
        <v>C</v>
      </c>
    </row>
    <row r="828" spans="1:11" ht="16.5" x14ac:dyDescent="0.25">
      <c r="A828" s="94" t="s">
        <v>5764</v>
      </c>
      <c r="B828" s="95" t="s">
        <v>5765</v>
      </c>
      <c r="C828" s="94" t="s">
        <v>17</v>
      </c>
      <c r="D828" s="94" t="s">
        <v>3887</v>
      </c>
      <c r="E828" s="94" t="s">
        <v>61</v>
      </c>
      <c r="F828" s="96">
        <v>4</v>
      </c>
      <c r="G828" s="96">
        <v>32.880000000000003</v>
      </c>
      <c r="H828" s="96">
        <f t="shared" si="48"/>
        <v>131.52000000000001</v>
      </c>
      <c r="I828" s="97">
        <f t="shared" si="49"/>
        <v>3.9070638172914867E-4</v>
      </c>
      <c r="J828" s="97">
        <f t="shared" si="51"/>
        <v>100.03218622061461</v>
      </c>
      <c r="K828" s="94" t="str">
        <f t="shared" si="50"/>
        <v>C</v>
      </c>
    </row>
    <row r="829" spans="1:11" ht="16.5" x14ac:dyDescent="0.25">
      <c r="A829" s="94" t="s">
        <v>6009</v>
      </c>
      <c r="B829" s="95" t="s">
        <v>6010</v>
      </c>
      <c r="C829" s="94" t="s">
        <v>17</v>
      </c>
      <c r="D829" s="94" t="s">
        <v>3887</v>
      </c>
      <c r="E829" s="94" t="s">
        <v>61</v>
      </c>
      <c r="F829" s="96">
        <v>2</v>
      </c>
      <c r="G829" s="96">
        <v>63.77</v>
      </c>
      <c r="H829" s="96">
        <f t="shared" si="48"/>
        <v>127.54</v>
      </c>
      <c r="I829" s="97">
        <f t="shared" si="49"/>
        <v>3.7888299821879276E-4</v>
      </c>
      <c r="J829" s="97">
        <f t="shared" si="51"/>
        <v>100.03256510361282</v>
      </c>
      <c r="K829" s="94" t="str">
        <f t="shared" si="50"/>
        <v>C</v>
      </c>
    </row>
    <row r="830" spans="1:11" ht="16.5" x14ac:dyDescent="0.25">
      <c r="A830" s="94" t="s">
        <v>6420</v>
      </c>
      <c r="B830" s="95" t="s">
        <v>6421</v>
      </c>
      <c r="C830" s="94" t="s">
        <v>17</v>
      </c>
      <c r="D830" s="94" t="s">
        <v>3887</v>
      </c>
      <c r="E830" s="94" t="s">
        <v>61</v>
      </c>
      <c r="F830" s="96">
        <v>6</v>
      </c>
      <c r="G830" s="96">
        <v>21.24</v>
      </c>
      <c r="H830" s="96">
        <f t="shared" si="48"/>
        <v>127.44</v>
      </c>
      <c r="I830" s="97">
        <f t="shared" si="49"/>
        <v>3.7858592828134656E-4</v>
      </c>
      <c r="J830" s="97">
        <f t="shared" si="51"/>
        <v>100.0329436895411</v>
      </c>
      <c r="K830" s="94" t="str">
        <f t="shared" si="50"/>
        <v>C</v>
      </c>
    </row>
    <row r="831" spans="1:11" x14ac:dyDescent="0.25">
      <c r="A831" s="94" t="s">
        <v>6423</v>
      </c>
      <c r="B831" s="95" t="s">
        <v>6424</v>
      </c>
      <c r="C831" s="94" t="s">
        <v>17</v>
      </c>
      <c r="D831" s="94" t="s">
        <v>3887</v>
      </c>
      <c r="E831" s="94" t="s">
        <v>61</v>
      </c>
      <c r="F831" s="96">
        <v>5</v>
      </c>
      <c r="G831" s="96">
        <v>25.09</v>
      </c>
      <c r="H831" s="96">
        <f t="shared" si="48"/>
        <v>125.45</v>
      </c>
      <c r="I831" s="97">
        <f t="shared" si="49"/>
        <v>3.7267423652616864E-4</v>
      </c>
      <c r="J831" s="97">
        <f t="shared" si="51"/>
        <v>100.03331636377763</v>
      </c>
      <c r="K831" s="94" t="str">
        <f t="shared" si="50"/>
        <v>C</v>
      </c>
    </row>
    <row r="832" spans="1:11" x14ac:dyDescent="0.25">
      <c r="A832" s="94" t="s">
        <v>5812</v>
      </c>
      <c r="B832" s="95" t="s">
        <v>5813</v>
      </c>
      <c r="C832" s="94" t="s">
        <v>17</v>
      </c>
      <c r="D832" s="94" t="s">
        <v>3887</v>
      </c>
      <c r="E832" s="94" t="s">
        <v>61</v>
      </c>
      <c r="F832" s="96">
        <v>76</v>
      </c>
      <c r="G832" s="96">
        <v>1.63</v>
      </c>
      <c r="H832" s="96">
        <f t="shared" si="48"/>
        <v>123.88</v>
      </c>
      <c r="I832" s="97">
        <f t="shared" si="49"/>
        <v>3.680102385082644E-4</v>
      </c>
      <c r="J832" s="97">
        <f t="shared" si="51"/>
        <v>100.03368437401613</v>
      </c>
      <c r="K832" s="94" t="str">
        <f t="shared" si="50"/>
        <v>C</v>
      </c>
    </row>
    <row r="833" spans="1:11" ht="16.5" x14ac:dyDescent="0.25">
      <c r="A833" s="94" t="s">
        <v>6879</v>
      </c>
      <c r="B833" s="95" t="s">
        <v>6880</v>
      </c>
      <c r="C833" s="94" t="s">
        <v>17</v>
      </c>
      <c r="D833" s="94" t="s">
        <v>3887</v>
      </c>
      <c r="E833" s="94" t="s">
        <v>61</v>
      </c>
      <c r="F833" s="108">
        <v>0.71399999999999997</v>
      </c>
      <c r="G833" s="96">
        <v>169.99</v>
      </c>
      <c r="H833" s="96">
        <f t="shared" si="48"/>
        <v>121.37</v>
      </c>
      <c r="I833" s="97">
        <f t="shared" si="49"/>
        <v>3.6055378307836658E-4</v>
      </c>
      <c r="J833" s="97">
        <f t="shared" si="51"/>
        <v>100.03404492779921</v>
      </c>
      <c r="K833" s="94" t="str">
        <f t="shared" si="50"/>
        <v>C</v>
      </c>
    </row>
    <row r="834" spans="1:11" x14ac:dyDescent="0.25">
      <c r="A834" s="94" t="s">
        <v>4296</v>
      </c>
      <c r="B834" s="95" t="s">
        <v>4297</v>
      </c>
      <c r="C834" s="94" t="s">
        <v>17</v>
      </c>
      <c r="D834" s="94" t="s">
        <v>3887</v>
      </c>
      <c r="E834" s="94" t="s">
        <v>61</v>
      </c>
      <c r="F834" s="96">
        <v>33</v>
      </c>
      <c r="G834" s="96">
        <v>3.65</v>
      </c>
      <c r="H834" s="96">
        <f t="shared" si="48"/>
        <v>120.45</v>
      </c>
      <c r="I834" s="97">
        <f t="shared" si="49"/>
        <v>3.5782073965386221E-4</v>
      </c>
      <c r="J834" s="97">
        <f t="shared" si="51"/>
        <v>100.03440274853887</v>
      </c>
      <c r="K834" s="94" t="str">
        <f t="shared" si="50"/>
        <v>C</v>
      </c>
    </row>
    <row r="835" spans="1:11" x14ac:dyDescent="0.25">
      <c r="A835" s="94" t="s">
        <v>5139</v>
      </c>
      <c r="B835" s="95" t="s">
        <v>5140</v>
      </c>
      <c r="C835" s="94" t="s">
        <v>17</v>
      </c>
      <c r="D835" s="94" t="s">
        <v>3887</v>
      </c>
      <c r="E835" s="94" t="s">
        <v>61</v>
      </c>
      <c r="F835" s="96">
        <v>7</v>
      </c>
      <c r="G835" s="96">
        <v>17.149999999999999</v>
      </c>
      <c r="H835" s="96">
        <f t="shared" si="48"/>
        <v>120.05</v>
      </c>
      <c r="I835" s="97">
        <f t="shared" si="49"/>
        <v>3.5663245990407767E-4</v>
      </c>
      <c r="J835" s="97">
        <f t="shared" si="51"/>
        <v>100.03475938099876</v>
      </c>
      <c r="K835" s="94" t="str">
        <f t="shared" si="50"/>
        <v>C</v>
      </c>
    </row>
    <row r="836" spans="1:11" x14ac:dyDescent="0.25">
      <c r="A836" s="94" t="s">
        <v>4465</v>
      </c>
      <c r="B836" s="95" t="s">
        <v>4466</v>
      </c>
      <c r="C836" s="94" t="s">
        <v>17</v>
      </c>
      <c r="D836" s="94" t="s">
        <v>3887</v>
      </c>
      <c r="E836" s="94" t="s">
        <v>61</v>
      </c>
      <c r="F836" s="96">
        <v>4</v>
      </c>
      <c r="G836" s="96">
        <v>29.29</v>
      </c>
      <c r="H836" s="96">
        <f t="shared" ref="H836:H899" si="52">ROUND(F836*G836,2)</f>
        <v>117.16</v>
      </c>
      <c r="I836" s="97">
        <f t="shared" ref="I836:I899" si="53">H836 / VALOR_TOTAL * 100</f>
        <v>3.4804713871188457E-4</v>
      </c>
      <c r="J836" s="97">
        <f t="shared" si="51"/>
        <v>100.03510742813748</v>
      </c>
      <c r="K836" s="94" t="str">
        <f t="shared" ref="K836:K899" si="54">IF(J836&lt;=80,"A",IF(J836&lt;=95,"B","C"))</f>
        <v>C</v>
      </c>
    </row>
    <row r="837" spans="1:11" x14ac:dyDescent="0.25">
      <c r="A837" s="94" t="s">
        <v>7285</v>
      </c>
      <c r="B837" s="95" t="s">
        <v>7286</v>
      </c>
      <c r="C837" s="94" t="s">
        <v>17</v>
      </c>
      <c r="D837" s="94" t="s">
        <v>3887</v>
      </c>
      <c r="E837" s="94" t="s">
        <v>178</v>
      </c>
      <c r="F837" s="96">
        <v>33.406619399999997</v>
      </c>
      <c r="G837" s="96">
        <v>3.48</v>
      </c>
      <c r="H837" s="96">
        <f t="shared" si="52"/>
        <v>116.26</v>
      </c>
      <c r="I837" s="97">
        <f t="shared" si="53"/>
        <v>3.453735092748694E-4</v>
      </c>
      <c r="J837" s="97">
        <f t="shared" ref="J837:J900" si="55">I837+J836</f>
        <v>100.03545280164676</v>
      </c>
      <c r="K837" s="94" t="str">
        <f t="shared" si="54"/>
        <v>C</v>
      </c>
    </row>
    <row r="838" spans="1:11" ht="16.5" x14ac:dyDescent="0.25">
      <c r="A838" s="94" t="s">
        <v>4825</v>
      </c>
      <c r="B838" s="95" t="s">
        <v>4826</v>
      </c>
      <c r="C838" s="94" t="s">
        <v>17</v>
      </c>
      <c r="D838" s="94" t="s">
        <v>3887</v>
      </c>
      <c r="E838" s="94" t="s">
        <v>178</v>
      </c>
      <c r="F838" s="96">
        <v>22.793399999999998</v>
      </c>
      <c r="G838" s="96">
        <v>5</v>
      </c>
      <c r="H838" s="96">
        <f t="shared" si="52"/>
        <v>113.97</v>
      </c>
      <c r="I838" s="97">
        <f t="shared" si="53"/>
        <v>3.3857060770735303E-4</v>
      </c>
      <c r="J838" s="97">
        <f t="shared" si="55"/>
        <v>100.03579137225447</v>
      </c>
      <c r="K838" s="94" t="str">
        <f t="shared" si="54"/>
        <v>C</v>
      </c>
    </row>
    <row r="839" spans="1:11" x14ac:dyDescent="0.25">
      <c r="A839" s="94" t="s">
        <v>6064</v>
      </c>
      <c r="B839" s="95" t="s">
        <v>6065</v>
      </c>
      <c r="C839" s="94" t="s">
        <v>17</v>
      </c>
      <c r="D839" s="94" t="s">
        <v>3887</v>
      </c>
      <c r="E839" s="94" t="s">
        <v>61</v>
      </c>
      <c r="F839" s="96">
        <v>1</v>
      </c>
      <c r="G839" s="96">
        <v>113.3</v>
      </c>
      <c r="H839" s="96">
        <f t="shared" si="52"/>
        <v>113.3</v>
      </c>
      <c r="I839" s="97">
        <f t="shared" si="53"/>
        <v>3.3658023912646397E-4</v>
      </c>
      <c r="J839" s="97">
        <f t="shared" si="55"/>
        <v>100.03612795249359</v>
      </c>
      <c r="K839" s="94" t="str">
        <f t="shared" si="54"/>
        <v>C</v>
      </c>
    </row>
    <row r="840" spans="1:11" ht="24.75" x14ac:dyDescent="0.25">
      <c r="A840" s="94" t="s">
        <v>3732</v>
      </c>
      <c r="B840" s="95" t="s">
        <v>3733</v>
      </c>
      <c r="C840" s="94" t="s">
        <v>17</v>
      </c>
      <c r="D840" s="94" t="s">
        <v>3724</v>
      </c>
      <c r="E840" s="94" t="s">
        <v>18</v>
      </c>
      <c r="F840" s="96">
        <v>47</v>
      </c>
      <c r="G840" s="96">
        <v>2.35</v>
      </c>
      <c r="H840" s="96">
        <f t="shared" si="52"/>
        <v>110.45</v>
      </c>
      <c r="I840" s="97">
        <f t="shared" si="53"/>
        <v>3.2811374590924935E-4</v>
      </c>
      <c r="J840" s="97">
        <f t="shared" si="55"/>
        <v>100.0364560662395</v>
      </c>
      <c r="K840" s="94" t="str">
        <f t="shared" si="54"/>
        <v>C</v>
      </c>
    </row>
    <row r="841" spans="1:11" ht="16.5" x14ac:dyDescent="0.25">
      <c r="A841" s="94" t="s">
        <v>6138</v>
      </c>
      <c r="B841" s="95" t="s">
        <v>6139</v>
      </c>
      <c r="C841" s="94" t="s">
        <v>17</v>
      </c>
      <c r="D841" s="94" t="s">
        <v>3887</v>
      </c>
      <c r="E841" s="94" t="s">
        <v>61</v>
      </c>
      <c r="F841" s="96">
        <v>1</v>
      </c>
      <c r="G841" s="96">
        <v>110.32</v>
      </c>
      <c r="H841" s="96">
        <f t="shared" si="52"/>
        <v>110.32</v>
      </c>
      <c r="I841" s="97">
        <f t="shared" si="53"/>
        <v>3.2772755499056928E-4</v>
      </c>
      <c r="J841" s="97">
        <f t="shared" si="55"/>
        <v>100.03678379379448</v>
      </c>
      <c r="K841" s="94" t="str">
        <f t="shared" si="54"/>
        <v>C</v>
      </c>
    </row>
    <row r="842" spans="1:11" x14ac:dyDescent="0.25">
      <c r="A842" s="94" t="s">
        <v>4407</v>
      </c>
      <c r="B842" s="95" t="s">
        <v>4408</v>
      </c>
      <c r="C842" s="94" t="s">
        <v>17</v>
      </c>
      <c r="D842" s="94" t="s">
        <v>3887</v>
      </c>
      <c r="E842" s="94" t="s">
        <v>61</v>
      </c>
      <c r="F842" s="96">
        <v>7.6439000000000004</v>
      </c>
      <c r="G842" s="96">
        <v>13.86</v>
      </c>
      <c r="H842" s="96">
        <f t="shared" si="52"/>
        <v>105.94</v>
      </c>
      <c r="I842" s="97">
        <f t="shared" si="53"/>
        <v>3.1471589173042889E-4</v>
      </c>
      <c r="J842" s="97">
        <f t="shared" si="55"/>
        <v>100.03709850968622</v>
      </c>
      <c r="K842" s="94" t="str">
        <f t="shared" si="54"/>
        <v>C</v>
      </c>
    </row>
    <row r="843" spans="1:11" x14ac:dyDescent="0.25">
      <c r="A843" s="94" t="s">
        <v>5628</v>
      </c>
      <c r="B843" s="95" t="s">
        <v>5629</v>
      </c>
      <c r="C843" s="94" t="s">
        <v>17</v>
      </c>
      <c r="D843" s="94" t="s">
        <v>3887</v>
      </c>
      <c r="E843" s="94" t="s">
        <v>61</v>
      </c>
      <c r="F843" s="96">
        <v>1</v>
      </c>
      <c r="G843" s="96">
        <v>103.47</v>
      </c>
      <c r="H843" s="96">
        <f t="shared" si="52"/>
        <v>103.47</v>
      </c>
      <c r="I843" s="97">
        <f t="shared" si="53"/>
        <v>3.0737826427550954E-4</v>
      </c>
      <c r="J843" s="97">
        <f t="shared" si="55"/>
        <v>100.0374058879505</v>
      </c>
      <c r="K843" s="94" t="str">
        <f t="shared" si="54"/>
        <v>C</v>
      </c>
    </row>
    <row r="844" spans="1:11" x14ac:dyDescent="0.25">
      <c r="A844" s="94" t="s">
        <v>6606</v>
      </c>
      <c r="B844" s="95" t="s">
        <v>6607</v>
      </c>
      <c r="C844" s="94" t="s">
        <v>17</v>
      </c>
      <c r="D844" s="94" t="s">
        <v>3887</v>
      </c>
      <c r="E844" s="94" t="s">
        <v>61</v>
      </c>
      <c r="F844" s="96">
        <v>1</v>
      </c>
      <c r="G844" s="96">
        <v>102.45</v>
      </c>
      <c r="H844" s="96">
        <f t="shared" si="52"/>
        <v>102.45</v>
      </c>
      <c r="I844" s="97">
        <f t="shared" si="53"/>
        <v>3.0434815091355901E-4</v>
      </c>
      <c r="J844" s="97">
        <f t="shared" si="55"/>
        <v>100.03771023610142</v>
      </c>
      <c r="K844" s="94" t="str">
        <f t="shared" si="54"/>
        <v>C</v>
      </c>
    </row>
    <row r="845" spans="1:11" ht="16.5" x14ac:dyDescent="0.25">
      <c r="A845" s="94" t="s">
        <v>8098</v>
      </c>
      <c r="B845" s="95" t="s">
        <v>8099</v>
      </c>
      <c r="C845" s="94" t="s">
        <v>17</v>
      </c>
      <c r="D845" s="94" t="s">
        <v>3887</v>
      </c>
      <c r="E845" s="94" t="s">
        <v>61</v>
      </c>
      <c r="F845" s="96">
        <v>5.2095000000000002</v>
      </c>
      <c r="G845" s="96">
        <v>19.39</v>
      </c>
      <c r="H845" s="96">
        <f t="shared" si="52"/>
        <v>101.01</v>
      </c>
      <c r="I845" s="97">
        <f t="shared" si="53"/>
        <v>3.0007034381433474E-4</v>
      </c>
      <c r="J845" s="97">
        <f t="shared" si="55"/>
        <v>100.03801030644523</v>
      </c>
      <c r="K845" s="94" t="str">
        <f t="shared" si="54"/>
        <v>C</v>
      </c>
    </row>
    <row r="846" spans="1:11" x14ac:dyDescent="0.25">
      <c r="A846" s="94" t="s">
        <v>7838</v>
      </c>
      <c r="B846" s="95" t="s">
        <v>7839</v>
      </c>
      <c r="C846" s="94" t="s">
        <v>17</v>
      </c>
      <c r="D846" s="94" t="s">
        <v>3887</v>
      </c>
      <c r="E846" s="94" t="s">
        <v>61</v>
      </c>
      <c r="F846" s="96">
        <v>9.6191999999999993</v>
      </c>
      <c r="G846" s="96">
        <v>10.46</v>
      </c>
      <c r="H846" s="96">
        <f t="shared" si="52"/>
        <v>100.62</v>
      </c>
      <c r="I846" s="97">
        <f t="shared" si="53"/>
        <v>2.9891177105829486E-4</v>
      </c>
      <c r="J846" s="97">
        <f t="shared" si="55"/>
        <v>100.03830921821628</v>
      </c>
      <c r="K846" s="94" t="str">
        <f t="shared" si="54"/>
        <v>C</v>
      </c>
    </row>
    <row r="847" spans="1:11" x14ac:dyDescent="0.25">
      <c r="A847" s="94" t="s">
        <v>5526</v>
      </c>
      <c r="B847" s="95" t="s">
        <v>5527</v>
      </c>
      <c r="C847" s="94" t="s">
        <v>17</v>
      </c>
      <c r="D847" s="94" t="s">
        <v>3887</v>
      </c>
      <c r="E847" s="94" t="s">
        <v>61</v>
      </c>
      <c r="F847" s="96">
        <v>10</v>
      </c>
      <c r="G847" s="96">
        <v>10.029999999999999</v>
      </c>
      <c r="H847" s="96">
        <f t="shared" si="52"/>
        <v>100.3</v>
      </c>
      <c r="I847" s="97">
        <f t="shared" si="53"/>
        <v>2.9796114725846721E-4</v>
      </c>
      <c r="J847" s="97">
        <f t="shared" si="55"/>
        <v>100.03860717936354</v>
      </c>
      <c r="K847" s="94" t="str">
        <f t="shared" si="54"/>
        <v>C</v>
      </c>
    </row>
    <row r="848" spans="1:11" ht="16.5" x14ac:dyDescent="0.25">
      <c r="A848" s="94" t="s">
        <v>4366</v>
      </c>
      <c r="B848" s="95" t="s">
        <v>4367</v>
      </c>
      <c r="C848" s="94" t="s">
        <v>17</v>
      </c>
      <c r="D848" s="94" t="s">
        <v>3887</v>
      </c>
      <c r="E848" s="94" t="s">
        <v>61</v>
      </c>
      <c r="F848" s="96">
        <v>73</v>
      </c>
      <c r="G848" s="96">
        <v>1.35</v>
      </c>
      <c r="H848" s="96">
        <f t="shared" si="52"/>
        <v>98.55</v>
      </c>
      <c r="I848" s="97">
        <f t="shared" si="53"/>
        <v>2.9276242335315994E-4</v>
      </c>
      <c r="J848" s="97">
        <f t="shared" si="55"/>
        <v>100.03889994178689</v>
      </c>
      <c r="K848" s="94" t="str">
        <f t="shared" si="54"/>
        <v>C</v>
      </c>
    </row>
    <row r="849" spans="1:11" x14ac:dyDescent="0.25">
      <c r="A849" s="94" t="s">
        <v>4450</v>
      </c>
      <c r="B849" s="95" t="s">
        <v>4451</v>
      </c>
      <c r="C849" s="94" t="s">
        <v>17</v>
      </c>
      <c r="D849" s="94" t="s">
        <v>3887</v>
      </c>
      <c r="E849" s="94" t="s">
        <v>61</v>
      </c>
      <c r="F849" s="96">
        <v>1</v>
      </c>
      <c r="G849" s="96">
        <v>96.59</v>
      </c>
      <c r="H849" s="96">
        <f t="shared" si="52"/>
        <v>96.59</v>
      </c>
      <c r="I849" s="97">
        <f t="shared" si="53"/>
        <v>2.8693985257921583E-4</v>
      </c>
      <c r="J849" s="97">
        <f t="shared" si="55"/>
        <v>100.03918688163948</v>
      </c>
      <c r="K849" s="94" t="str">
        <f t="shared" si="54"/>
        <v>C</v>
      </c>
    </row>
    <row r="850" spans="1:11" x14ac:dyDescent="0.25">
      <c r="A850" s="94" t="s">
        <v>7402</v>
      </c>
      <c r="B850" s="95" t="s">
        <v>7403</v>
      </c>
      <c r="C850" s="94" t="s">
        <v>17</v>
      </c>
      <c r="D850" s="94" t="s">
        <v>3825</v>
      </c>
      <c r="E850" s="94" t="s">
        <v>61</v>
      </c>
      <c r="F850" s="99">
        <v>5.8212151510859999E-4</v>
      </c>
      <c r="G850" s="96">
        <v>163312.76</v>
      </c>
      <c r="H850" s="96">
        <f t="shared" si="52"/>
        <v>95.07</v>
      </c>
      <c r="I850" s="97">
        <f t="shared" si="53"/>
        <v>2.8242438953003467E-4</v>
      </c>
      <c r="J850" s="97">
        <f t="shared" si="55"/>
        <v>100.03946930602901</v>
      </c>
      <c r="K850" s="94" t="str">
        <f t="shared" si="54"/>
        <v>C</v>
      </c>
    </row>
    <row r="851" spans="1:11" ht="16.5" x14ac:dyDescent="0.25">
      <c r="A851" s="94" t="s">
        <v>4047</v>
      </c>
      <c r="B851" s="95" t="s">
        <v>4048</v>
      </c>
      <c r="C851" s="94" t="s">
        <v>17</v>
      </c>
      <c r="D851" s="94" t="s">
        <v>3887</v>
      </c>
      <c r="E851" s="94" t="s">
        <v>178</v>
      </c>
      <c r="F851" s="96">
        <v>34.008800000000001</v>
      </c>
      <c r="G851" s="96">
        <v>2.73</v>
      </c>
      <c r="H851" s="96">
        <f t="shared" si="52"/>
        <v>92.84</v>
      </c>
      <c r="I851" s="97">
        <f t="shared" si="53"/>
        <v>2.7579972992498598E-4</v>
      </c>
      <c r="J851" s="97">
        <f t="shared" si="55"/>
        <v>100.03974510575893</v>
      </c>
      <c r="K851" s="94" t="str">
        <f t="shared" si="54"/>
        <v>C</v>
      </c>
    </row>
    <row r="852" spans="1:11" ht="24.75" x14ac:dyDescent="0.25">
      <c r="A852" s="94" t="s">
        <v>6047</v>
      </c>
      <c r="B852" s="95" t="s">
        <v>6048</v>
      </c>
      <c r="C852" s="94" t="s">
        <v>17</v>
      </c>
      <c r="D852" s="94" t="s">
        <v>3887</v>
      </c>
      <c r="E852" s="94" t="s">
        <v>61</v>
      </c>
      <c r="F852" s="96">
        <v>10</v>
      </c>
      <c r="G852" s="96">
        <v>8.9600000000000009</v>
      </c>
      <c r="H852" s="96">
        <f t="shared" si="52"/>
        <v>89.6</v>
      </c>
      <c r="I852" s="97">
        <f t="shared" si="53"/>
        <v>2.6617466395173142E-4</v>
      </c>
      <c r="J852" s="97">
        <f t="shared" si="55"/>
        <v>100.04001128042287</v>
      </c>
      <c r="K852" s="94" t="str">
        <f t="shared" si="54"/>
        <v>C</v>
      </c>
    </row>
    <row r="853" spans="1:11" x14ac:dyDescent="0.25">
      <c r="A853" s="94" t="s">
        <v>4459</v>
      </c>
      <c r="B853" s="95" t="s">
        <v>4460</v>
      </c>
      <c r="C853" s="94" t="s">
        <v>17</v>
      </c>
      <c r="D853" s="94" t="s">
        <v>3887</v>
      </c>
      <c r="E853" s="94" t="s">
        <v>61</v>
      </c>
      <c r="F853" s="96">
        <v>14</v>
      </c>
      <c r="G853" s="96">
        <v>6.32</v>
      </c>
      <c r="H853" s="96">
        <f t="shared" si="52"/>
        <v>88.48</v>
      </c>
      <c r="I853" s="97">
        <f t="shared" si="53"/>
        <v>2.628474806523348E-4</v>
      </c>
      <c r="J853" s="97">
        <f t="shared" si="55"/>
        <v>100.04027412790353</v>
      </c>
      <c r="K853" s="94" t="str">
        <f t="shared" si="54"/>
        <v>C</v>
      </c>
    </row>
    <row r="854" spans="1:11" ht="24.75" x14ac:dyDescent="0.25">
      <c r="A854" s="94" t="s">
        <v>5592</v>
      </c>
      <c r="B854" s="95" t="s">
        <v>5593</v>
      </c>
      <c r="C854" s="94" t="s">
        <v>17</v>
      </c>
      <c r="D854" s="94" t="s">
        <v>3887</v>
      </c>
      <c r="E854" s="94" t="s">
        <v>178</v>
      </c>
      <c r="F854" s="96">
        <v>31.085000000000001</v>
      </c>
      <c r="G854" s="96">
        <v>2.83</v>
      </c>
      <c r="H854" s="96">
        <f t="shared" si="52"/>
        <v>87.97</v>
      </c>
      <c r="I854" s="97">
        <f t="shared" si="53"/>
        <v>2.6133242397135951E-4</v>
      </c>
      <c r="J854" s="97">
        <f t="shared" si="55"/>
        <v>100.0405354603275</v>
      </c>
      <c r="K854" s="94" t="str">
        <f t="shared" si="54"/>
        <v>C</v>
      </c>
    </row>
    <row r="855" spans="1:11" ht="16.5" x14ac:dyDescent="0.25">
      <c r="A855" s="94" t="s">
        <v>5641</v>
      </c>
      <c r="B855" s="95" t="s">
        <v>5642</v>
      </c>
      <c r="C855" s="94" t="s">
        <v>17</v>
      </c>
      <c r="D855" s="94" t="s">
        <v>3887</v>
      </c>
      <c r="E855" s="94" t="s">
        <v>61</v>
      </c>
      <c r="F855" s="96">
        <v>12</v>
      </c>
      <c r="G855" s="96">
        <v>7.22</v>
      </c>
      <c r="H855" s="96">
        <f t="shared" si="52"/>
        <v>86.64</v>
      </c>
      <c r="I855" s="97">
        <f t="shared" si="53"/>
        <v>2.5738139380332604E-4</v>
      </c>
      <c r="J855" s="97">
        <f t="shared" si="55"/>
        <v>100.04079284172131</v>
      </c>
      <c r="K855" s="94" t="str">
        <f t="shared" si="54"/>
        <v>C</v>
      </c>
    </row>
    <row r="856" spans="1:11" ht="16.5" x14ac:dyDescent="0.25">
      <c r="A856" s="94" t="s">
        <v>8095</v>
      </c>
      <c r="B856" s="95" t="s">
        <v>8096</v>
      </c>
      <c r="C856" s="94" t="s">
        <v>17</v>
      </c>
      <c r="D856" s="94" t="s">
        <v>3887</v>
      </c>
      <c r="E856" s="94" t="s">
        <v>61</v>
      </c>
      <c r="F856" s="96">
        <v>17.9194</v>
      </c>
      <c r="G856" s="96">
        <v>4.74</v>
      </c>
      <c r="H856" s="96">
        <f t="shared" si="52"/>
        <v>84.94</v>
      </c>
      <c r="I856" s="97">
        <f t="shared" si="53"/>
        <v>2.5233120486674185E-4</v>
      </c>
      <c r="J856" s="97">
        <f t="shared" si="55"/>
        <v>100.04104517292618</v>
      </c>
      <c r="K856" s="94" t="str">
        <f t="shared" si="54"/>
        <v>C</v>
      </c>
    </row>
    <row r="857" spans="1:11" ht="16.5" x14ac:dyDescent="0.25">
      <c r="A857" s="94" t="s">
        <v>5931</v>
      </c>
      <c r="B857" s="95" t="s">
        <v>5932</v>
      </c>
      <c r="C857" s="94" t="s">
        <v>17</v>
      </c>
      <c r="D857" s="94" t="s">
        <v>3887</v>
      </c>
      <c r="E857" s="94" t="s">
        <v>61</v>
      </c>
      <c r="F857" s="96">
        <v>7</v>
      </c>
      <c r="G857" s="96">
        <v>12.05</v>
      </c>
      <c r="H857" s="96">
        <f t="shared" si="52"/>
        <v>84.35</v>
      </c>
      <c r="I857" s="97">
        <f t="shared" si="53"/>
        <v>2.5057849223580967E-4</v>
      </c>
      <c r="J857" s="97">
        <f t="shared" si="55"/>
        <v>100.04129575141842</v>
      </c>
      <c r="K857" s="94" t="str">
        <f t="shared" si="54"/>
        <v>C</v>
      </c>
    </row>
    <row r="858" spans="1:11" x14ac:dyDescent="0.25">
      <c r="A858" s="94" t="s">
        <v>6164</v>
      </c>
      <c r="B858" s="95" t="s">
        <v>6165</v>
      </c>
      <c r="C858" s="94" t="s">
        <v>17</v>
      </c>
      <c r="D858" s="94" t="s">
        <v>3887</v>
      </c>
      <c r="E858" s="94" t="s">
        <v>61</v>
      </c>
      <c r="F858" s="96">
        <v>6</v>
      </c>
      <c r="G858" s="96">
        <v>14.01</v>
      </c>
      <c r="H858" s="96">
        <f t="shared" si="52"/>
        <v>84.06</v>
      </c>
      <c r="I858" s="97">
        <f t="shared" si="53"/>
        <v>2.4971698941721594E-4</v>
      </c>
      <c r="J858" s="97">
        <f t="shared" si="55"/>
        <v>100.04154546840783</v>
      </c>
      <c r="K858" s="94" t="str">
        <f t="shared" si="54"/>
        <v>C</v>
      </c>
    </row>
    <row r="859" spans="1:11" x14ac:dyDescent="0.25">
      <c r="A859" s="94" t="s">
        <v>5520</v>
      </c>
      <c r="B859" s="95" t="s">
        <v>5521</v>
      </c>
      <c r="C859" s="94" t="s">
        <v>17</v>
      </c>
      <c r="D859" s="94" t="s">
        <v>3887</v>
      </c>
      <c r="E859" s="94" t="s">
        <v>61</v>
      </c>
      <c r="F859" s="96">
        <v>4</v>
      </c>
      <c r="G859" s="96">
        <v>20.69</v>
      </c>
      <c r="H859" s="96">
        <f t="shared" si="52"/>
        <v>82.76</v>
      </c>
      <c r="I859" s="97">
        <f t="shared" si="53"/>
        <v>2.4585508023041623E-4</v>
      </c>
      <c r="J859" s="97">
        <f t="shared" si="55"/>
        <v>100.04179132348807</v>
      </c>
      <c r="K859" s="94" t="str">
        <f t="shared" si="54"/>
        <v>C</v>
      </c>
    </row>
    <row r="860" spans="1:11" x14ac:dyDescent="0.25">
      <c r="A860" s="94" t="s">
        <v>7303</v>
      </c>
      <c r="B860" s="95" t="s">
        <v>7304</v>
      </c>
      <c r="C860" s="94" t="s">
        <v>17</v>
      </c>
      <c r="D860" s="94" t="s">
        <v>3887</v>
      </c>
      <c r="E860" s="94" t="s">
        <v>61</v>
      </c>
      <c r="F860" s="96">
        <v>16.9194</v>
      </c>
      <c r="G860" s="96">
        <v>4.87</v>
      </c>
      <c r="H860" s="96">
        <f t="shared" si="52"/>
        <v>82.4</v>
      </c>
      <c r="I860" s="97">
        <f t="shared" si="53"/>
        <v>2.4478562845561017E-4</v>
      </c>
      <c r="J860" s="97">
        <f t="shared" si="55"/>
        <v>100.04203610911652</v>
      </c>
      <c r="K860" s="94" t="str">
        <f t="shared" si="54"/>
        <v>C</v>
      </c>
    </row>
    <row r="861" spans="1:11" ht="16.5" x14ac:dyDescent="0.25">
      <c r="A861" s="94" t="s">
        <v>5840</v>
      </c>
      <c r="B861" s="95" t="s">
        <v>5841</v>
      </c>
      <c r="C861" s="94" t="s">
        <v>17</v>
      </c>
      <c r="D861" s="94" t="s">
        <v>3887</v>
      </c>
      <c r="E861" s="94" t="s">
        <v>61</v>
      </c>
      <c r="F861" s="96">
        <v>13</v>
      </c>
      <c r="G861" s="96">
        <v>6.32</v>
      </c>
      <c r="H861" s="96">
        <f t="shared" si="52"/>
        <v>82.16</v>
      </c>
      <c r="I861" s="97">
        <f t="shared" si="53"/>
        <v>2.4407266060573945E-4</v>
      </c>
      <c r="J861" s="97">
        <f t="shared" si="55"/>
        <v>100.04228018177713</v>
      </c>
      <c r="K861" s="94" t="str">
        <f t="shared" si="54"/>
        <v>C</v>
      </c>
    </row>
    <row r="862" spans="1:11" x14ac:dyDescent="0.25">
      <c r="A862" s="94" t="s">
        <v>4487</v>
      </c>
      <c r="B862" s="95" t="s">
        <v>4488</v>
      </c>
      <c r="C862" s="94" t="s">
        <v>188</v>
      </c>
      <c r="D862" s="94" t="s">
        <v>3887</v>
      </c>
      <c r="E862" s="94" t="s">
        <v>2039</v>
      </c>
      <c r="F862" s="96">
        <v>1.27908</v>
      </c>
      <c r="G862" s="96">
        <v>63.5</v>
      </c>
      <c r="H862" s="96">
        <f t="shared" si="52"/>
        <v>81.22</v>
      </c>
      <c r="I862" s="97">
        <f t="shared" si="53"/>
        <v>2.4128020319374581E-4</v>
      </c>
      <c r="J862" s="97">
        <f t="shared" si="55"/>
        <v>100.04252146198033</v>
      </c>
      <c r="K862" s="94" t="str">
        <f t="shared" si="54"/>
        <v>C</v>
      </c>
    </row>
    <row r="863" spans="1:11" ht="16.5" x14ac:dyDescent="0.25">
      <c r="A863" s="94" t="s">
        <v>5866</v>
      </c>
      <c r="B863" s="95" t="s">
        <v>5867</v>
      </c>
      <c r="C863" s="94" t="s">
        <v>17</v>
      </c>
      <c r="D863" s="94" t="s">
        <v>3887</v>
      </c>
      <c r="E863" s="94" t="s">
        <v>61</v>
      </c>
      <c r="F863" s="96">
        <v>20</v>
      </c>
      <c r="G863" s="96">
        <v>4.01</v>
      </c>
      <c r="H863" s="96">
        <f t="shared" si="52"/>
        <v>80.2</v>
      </c>
      <c r="I863" s="97">
        <f t="shared" si="53"/>
        <v>2.3825008983179534E-4</v>
      </c>
      <c r="J863" s="97">
        <f t="shared" si="55"/>
        <v>100.04275971207016</v>
      </c>
      <c r="K863" s="94" t="str">
        <f t="shared" si="54"/>
        <v>C</v>
      </c>
    </row>
    <row r="864" spans="1:11" ht="16.5" x14ac:dyDescent="0.25">
      <c r="A864" s="94" t="s">
        <v>5966</v>
      </c>
      <c r="B864" s="95" t="s">
        <v>5967</v>
      </c>
      <c r="C864" s="94" t="s">
        <v>17</v>
      </c>
      <c r="D864" s="94" t="s">
        <v>3887</v>
      </c>
      <c r="E864" s="94" t="s">
        <v>61</v>
      </c>
      <c r="F864" s="96">
        <v>4</v>
      </c>
      <c r="G864" s="96">
        <v>19.61</v>
      </c>
      <c r="H864" s="96">
        <f t="shared" si="52"/>
        <v>78.44</v>
      </c>
      <c r="I864" s="97">
        <f t="shared" si="53"/>
        <v>2.3302165893274347E-4</v>
      </c>
      <c r="J864" s="97">
        <f t="shared" si="55"/>
        <v>100.04299273372909</v>
      </c>
      <c r="K864" s="94" t="str">
        <f t="shared" si="54"/>
        <v>C</v>
      </c>
    </row>
    <row r="865" spans="1:11" x14ac:dyDescent="0.25">
      <c r="A865" s="94" t="s">
        <v>6560</v>
      </c>
      <c r="B865" s="95" t="s">
        <v>6561</v>
      </c>
      <c r="C865" s="94" t="s">
        <v>17</v>
      </c>
      <c r="D865" s="94" t="s">
        <v>3887</v>
      </c>
      <c r="E865" s="94" t="s">
        <v>61</v>
      </c>
      <c r="F865" s="96">
        <v>3</v>
      </c>
      <c r="G865" s="96">
        <v>26.08</v>
      </c>
      <c r="H865" s="96">
        <f t="shared" si="52"/>
        <v>78.239999999999995</v>
      </c>
      <c r="I865" s="97">
        <f t="shared" si="53"/>
        <v>2.324275190578512E-4</v>
      </c>
      <c r="J865" s="97">
        <f t="shared" si="55"/>
        <v>100.04322516124815</v>
      </c>
      <c r="K865" s="94" t="str">
        <f t="shared" si="54"/>
        <v>C</v>
      </c>
    </row>
    <row r="866" spans="1:11" x14ac:dyDescent="0.25">
      <c r="A866" s="94" t="s">
        <v>7069</v>
      </c>
      <c r="B866" s="95" t="s">
        <v>7070</v>
      </c>
      <c r="C866" s="94" t="s">
        <v>17</v>
      </c>
      <c r="D866" s="94" t="s">
        <v>3887</v>
      </c>
      <c r="E866" s="94" t="s">
        <v>61</v>
      </c>
      <c r="F866" s="96">
        <v>8.9429999999999996</v>
      </c>
      <c r="G866" s="96">
        <v>8.74</v>
      </c>
      <c r="H866" s="96">
        <f t="shared" si="52"/>
        <v>78.16</v>
      </c>
      <c r="I866" s="97">
        <f t="shared" si="53"/>
        <v>2.3218986310789429E-4</v>
      </c>
      <c r="J866" s="97">
        <f t="shared" si="55"/>
        <v>100.04345735111126</v>
      </c>
      <c r="K866" s="94" t="str">
        <f t="shared" si="54"/>
        <v>C</v>
      </c>
    </row>
    <row r="867" spans="1:11" x14ac:dyDescent="0.25">
      <c r="A867" s="94" t="s">
        <v>5970</v>
      </c>
      <c r="B867" s="95" t="s">
        <v>5971</v>
      </c>
      <c r="C867" s="94" t="s">
        <v>17</v>
      </c>
      <c r="D867" s="94" t="s">
        <v>3887</v>
      </c>
      <c r="E867" s="94" t="s">
        <v>61</v>
      </c>
      <c r="F867" s="96">
        <v>4</v>
      </c>
      <c r="G867" s="96">
        <v>19.38</v>
      </c>
      <c r="H867" s="96">
        <f t="shared" si="52"/>
        <v>77.52</v>
      </c>
      <c r="I867" s="97">
        <f t="shared" si="53"/>
        <v>2.3028861550823906E-4</v>
      </c>
      <c r="J867" s="97">
        <f t="shared" si="55"/>
        <v>100.04368763972677</v>
      </c>
      <c r="K867" s="94" t="str">
        <f t="shared" si="54"/>
        <v>C</v>
      </c>
    </row>
    <row r="868" spans="1:11" x14ac:dyDescent="0.25">
      <c r="A868" s="94" t="s">
        <v>5556</v>
      </c>
      <c r="B868" s="95" t="s">
        <v>5557</v>
      </c>
      <c r="C868" s="94" t="s">
        <v>188</v>
      </c>
      <c r="D868" s="94" t="s">
        <v>3887</v>
      </c>
      <c r="E868" s="94" t="s">
        <v>286</v>
      </c>
      <c r="F868" s="96">
        <v>5</v>
      </c>
      <c r="G868" s="96">
        <v>15.5</v>
      </c>
      <c r="H868" s="96">
        <f t="shared" si="52"/>
        <v>77.5</v>
      </c>
      <c r="I868" s="97">
        <f t="shared" si="53"/>
        <v>2.3022920152074983E-4</v>
      </c>
      <c r="J868" s="97">
        <f t="shared" si="55"/>
        <v>100.04391786892829</v>
      </c>
      <c r="K868" s="94" t="str">
        <f t="shared" si="54"/>
        <v>C</v>
      </c>
    </row>
    <row r="869" spans="1:11" ht="16.5" x14ac:dyDescent="0.25">
      <c r="A869" s="94" t="s">
        <v>4093</v>
      </c>
      <c r="B869" s="95" t="s">
        <v>4094</v>
      </c>
      <c r="C869" s="94" t="s">
        <v>17</v>
      </c>
      <c r="D869" s="94" t="s">
        <v>3887</v>
      </c>
      <c r="E869" s="94" t="s">
        <v>61</v>
      </c>
      <c r="F869" s="96">
        <v>4.32</v>
      </c>
      <c r="G869" s="96">
        <v>17.34</v>
      </c>
      <c r="H869" s="96">
        <f t="shared" si="52"/>
        <v>74.91</v>
      </c>
      <c r="I869" s="97">
        <f t="shared" si="53"/>
        <v>2.225350901408951E-4</v>
      </c>
      <c r="J869" s="97">
        <f t="shared" si="55"/>
        <v>100.04414040401844</v>
      </c>
      <c r="K869" s="94" t="str">
        <f t="shared" si="54"/>
        <v>C</v>
      </c>
    </row>
    <row r="870" spans="1:11" ht="16.5" x14ac:dyDescent="0.25">
      <c r="A870" s="94" t="s">
        <v>5739</v>
      </c>
      <c r="B870" s="95" t="s">
        <v>2089</v>
      </c>
      <c r="C870" s="94" t="s">
        <v>8107</v>
      </c>
      <c r="D870" s="94" t="s">
        <v>3887</v>
      </c>
      <c r="E870" s="94" t="s">
        <v>61</v>
      </c>
      <c r="F870" s="96">
        <v>45</v>
      </c>
      <c r="G870" s="96">
        <v>1.65</v>
      </c>
      <c r="H870" s="96">
        <f t="shared" si="52"/>
        <v>74.25</v>
      </c>
      <c r="I870" s="97">
        <f t="shared" si="53"/>
        <v>2.2057442855375067E-4</v>
      </c>
      <c r="J870" s="97">
        <f t="shared" si="55"/>
        <v>100.04436097844699</v>
      </c>
      <c r="K870" s="94" t="str">
        <f t="shared" si="54"/>
        <v>C</v>
      </c>
    </row>
    <row r="871" spans="1:11" x14ac:dyDescent="0.25">
      <c r="A871" s="94" t="s">
        <v>4468</v>
      </c>
      <c r="B871" s="95" t="s">
        <v>4469</v>
      </c>
      <c r="C871" s="94" t="s">
        <v>17</v>
      </c>
      <c r="D871" s="94" t="s">
        <v>3887</v>
      </c>
      <c r="E871" s="94" t="s">
        <v>61</v>
      </c>
      <c r="F871" s="96">
        <v>1</v>
      </c>
      <c r="G871" s="96">
        <v>73.89</v>
      </c>
      <c r="H871" s="96">
        <f t="shared" si="52"/>
        <v>73.89</v>
      </c>
      <c r="I871" s="97">
        <f t="shared" si="53"/>
        <v>2.195049767789446E-4</v>
      </c>
      <c r="J871" s="97">
        <f t="shared" si="55"/>
        <v>100.04458048342377</v>
      </c>
      <c r="K871" s="94" t="str">
        <f t="shared" si="54"/>
        <v>C</v>
      </c>
    </row>
    <row r="872" spans="1:11" x14ac:dyDescent="0.25">
      <c r="A872" s="94" t="s">
        <v>5801</v>
      </c>
      <c r="B872" s="95" t="s">
        <v>5802</v>
      </c>
      <c r="C872" s="94" t="s">
        <v>17</v>
      </c>
      <c r="D872" s="94" t="s">
        <v>3887</v>
      </c>
      <c r="E872" s="94" t="s">
        <v>61</v>
      </c>
      <c r="F872" s="96">
        <v>9</v>
      </c>
      <c r="G872" s="96">
        <v>8.11</v>
      </c>
      <c r="H872" s="96">
        <f t="shared" si="52"/>
        <v>72.989999999999995</v>
      </c>
      <c r="I872" s="97">
        <f t="shared" si="53"/>
        <v>2.1683134734192943E-4</v>
      </c>
      <c r="J872" s="97">
        <f t="shared" si="55"/>
        <v>100.04479731477112</v>
      </c>
      <c r="K872" s="94" t="str">
        <f t="shared" si="54"/>
        <v>C</v>
      </c>
    </row>
    <row r="873" spans="1:11" x14ac:dyDescent="0.25">
      <c r="A873" s="94" t="s">
        <v>4485</v>
      </c>
      <c r="B873" s="95" t="s">
        <v>4486</v>
      </c>
      <c r="C873" s="94" t="s">
        <v>17</v>
      </c>
      <c r="D873" s="94" t="s">
        <v>3887</v>
      </c>
      <c r="E873" s="94" t="s">
        <v>61</v>
      </c>
      <c r="F873" s="96">
        <v>6.7392000000000003</v>
      </c>
      <c r="G873" s="96">
        <v>10.8</v>
      </c>
      <c r="H873" s="96">
        <f t="shared" si="52"/>
        <v>72.78</v>
      </c>
      <c r="I873" s="97">
        <f t="shared" si="53"/>
        <v>2.1620750047329258E-4</v>
      </c>
      <c r="J873" s="97">
        <f t="shared" si="55"/>
        <v>100.04501352227159</v>
      </c>
      <c r="K873" s="94" t="str">
        <f t="shared" si="54"/>
        <v>C</v>
      </c>
    </row>
    <row r="874" spans="1:11" x14ac:dyDescent="0.25">
      <c r="A874" s="94" t="s">
        <v>6556</v>
      </c>
      <c r="B874" s="95" t="s">
        <v>6557</v>
      </c>
      <c r="C874" s="94" t="s">
        <v>17</v>
      </c>
      <c r="D874" s="94" t="s">
        <v>3887</v>
      </c>
      <c r="E874" s="94" t="s">
        <v>61</v>
      </c>
      <c r="F874" s="96">
        <v>3</v>
      </c>
      <c r="G874" s="96">
        <v>24.23</v>
      </c>
      <c r="H874" s="96">
        <f t="shared" si="52"/>
        <v>72.69</v>
      </c>
      <c r="I874" s="97">
        <f t="shared" si="53"/>
        <v>2.1594013752959106E-4</v>
      </c>
      <c r="J874" s="97">
        <f t="shared" si="55"/>
        <v>100.04522946240913</v>
      </c>
      <c r="K874" s="94" t="str">
        <f t="shared" si="54"/>
        <v>C</v>
      </c>
    </row>
    <row r="875" spans="1:11" ht="16.5" x14ac:dyDescent="0.25">
      <c r="A875" s="94" t="s">
        <v>5051</v>
      </c>
      <c r="B875" s="95" t="s">
        <v>5052</v>
      </c>
      <c r="C875" s="94" t="s">
        <v>17</v>
      </c>
      <c r="D875" s="94" t="s">
        <v>3887</v>
      </c>
      <c r="E875" s="94" t="s">
        <v>61</v>
      </c>
      <c r="F875" s="96">
        <v>6</v>
      </c>
      <c r="G875" s="96">
        <v>11.66</v>
      </c>
      <c r="H875" s="96">
        <f t="shared" si="52"/>
        <v>69.959999999999994</v>
      </c>
      <c r="I875" s="97">
        <f t="shared" si="53"/>
        <v>2.0783012823731171E-4</v>
      </c>
      <c r="J875" s="97">
        <f t="shared" si="55"/>
        <v>100.04543729253736</v>
      </c>
      <c r="K875" s="94" t="str">
        <f t="shared" si="54"/>
        <v>C</v>
      </c>
    </row>
    <row r="876" spans="1:11" x14ac:dyDescent="0.25">
      <c r="A876" s="94" t="s">
        <v>6116</v>
      </c>
      <c r="B876" s="95" t="s">
        <v>6117</v>
      </c>
      <c r="C876" s="94" t="s">
        <v>17</v>
      </c>
      <c r="D876" s="94" t="s">
        <v>3887</v>
      </c>
      <c r="E876" s="94" t="s">
        <v>61</v>
      </c>
      <c r="F876" s="96">
        <v>2</v>
      </c>
      <c r="G876" s="96">
        <v>34.93</v>
      </c>
      <c r="H876" s="96">
        <f t="shared" si="52"/>
        <v>69.86</v>
      </c>
      <c r="I876" s="97">
        <f t="shared" si="53"/>
        <v>2.0753305829986562E-4</v>
      </c>
      <c r="J876" s="97">
        <f t="shared" si="55"/>
        <v>100.04564482559566</v>
      </c>
      <c r="K876" s="94" t="str">
        <f t="shared" si="54"/>
        <v>C</v>
      </c>
    </row>
    <row r="877" spans="1:11" x14ac:dyDescent="0.25">
      <c r="A877" s="94" t="s">
        <v>5941</v>
      </c>
      <c r="B877" s="95" t="s">
        <v>5942</v>
      </c>
      <c r="C877" s="94" t="s">
        <v>17</v>
      </c>
      <c r="D877" s="94" t="s">
        <v>3887</v>
      </c>
      <c r="E877" s="94" t="s">
        <v>61</v>
      </c>
      <c r="F877" s="96">
        <v>30</v>
      </c>
      <c r="G877" s="96">
        <v>2.2999999999999998</v>
      </c>
      <c r="H877" s="96">
        <f t="shared" si="52"/>
        <v>69</v>
      </c>
      <c r="I877" s="97">
        <f t="shared" si="53"/>
        <v>2.0497825683782889E-4</v>
      </c>
      <c r="J877" s="97">
        <f t="shared" si="55"/>
        <v>100.04584980385249</v>
      </c>
      <c r="K877" s="94" t="str">
        <f t="shared" si="54"/>
        <v>C</v>
      </c>
    </row>
    <row r="878" spans="1:11" ht="16.5" x14ac:dyDescent="0.25">
      <c r="A878" s="94" t="s">
        <v>5798</v>
      </c>
      <c r="B878" s="95" t="s">
        <v>5799</v>
      </c>
      <c r="C878" s="94" t="s">
        <v>188</v>
      </c>
      <c r="D878" s="94" t="s">
        <v>3887</v>
      </c>
      <c r="E878" s="94" t="s">
        <v>286</v>
      </c>
      <c r="F878" s="96">
        <v>1</v>
      </c>
      <c r="G878" s="96">
        <v>65</v>
      </c>
      <c r="H878" s="96">
        <f t="shared" si="52"/>
        <v>65</v>
      </c>
      <c r="I878" s="97">
        <f t="shared" si="53"/>
        <v>1.9309545933998375E-4</v>
      </c>
      <c r="J878" s="97">
        <f t="shared" si="55"/>
        <v>100.04604289931183</v>
      </c>
      <c r="K878" s="94" t="str">
        <f t="shared" si="54"/>
        <v>C</v>
      </c>
    </row>
    <row r="879" spans="1:11" x14ac:dyDescent="0.25">
      <c r="A879" s="94" t="s">
        <v>5005</v>
      </c>
      <c r="B879" s="95" t="s">
        <v>5006</v>
      </c>
      <c r="C879" s="94" t="s">
        <v>188</v>
      </c>
      <c r="D879" s="94" t="s">
        <v>3887</v>
      </c>
      <c r="E879" s="94" t="s">
        <v>286</v>
      </c>
      <c r="F879" s="96">
        <v>2</v>
      </c>
      <c r="G879" s="96">
        <v>31.1</v>
      </c>
      <c r="H879" s="96">
        <f t="shared" si="52"/>
        <v>62.2</v>
      </c>
      <c r="I879" s="97">
        <f t="shared" si="53"/>
        <v>1.8477750109149215E-4</v>
      </c>
      <c r="J879" s="97">
        <f t="shared" si="55"/>
        <v>100.04622767681292</v>
      </c>
      <c r="K879" s="94" t="str">
        <f t="shared" si="54"/>
        <v>C</v>
      </c>
    </row>
    <row r="880" spans="1:11" ht="16.5" x14ac:dyDescent="0.25">
      <c r="A880" s="94" t="s">
        <v>6470</v>
      </c>
      <c r="B880" s="95" t="s">
        <v>6471</v>
      </c>
      <c r="C880" s="94" t="s">
        <v>17</v>
      </c>
      <c r="D880" s="94" t="s">
        <v>3887</v>
      </c>
      <c r="E880" s="94" t="s">
        <v>61</v>
      </c>
      <c r="F880" s="96">
        <v>6</v>
      </c>
      <c r="G880" s="96">
        <v>10.16</v>
      </c>
      <c r="H880" s="96">
        <f t="shared" si="52"/>
        <v>60.96</v>
      </c>
      <c r="I880" s="97">
        <f t="shared" si="53"/>
        <v>1.8109383386716015E-4</v>
      </c>
      <c r="J880" s="97">
        <f t="shared" si="55"/>
        <v>100.04640877064679</v>
      </c>
      <c r="K880" s="94" t="str">
        <f t="shared" si="54"/>
        <v>C</v>
      </c>
    </row>
    <row r="881" spans="1:11" ht="24.75" x14ac:dyDescent="0.25">
      <c r="A881" s="94" t="s">
        <v>6525</v>
      </c>
      <c r="B881" s="95" t="s">
        <v>6526</v>
      </c>
      <c r="C881" s="94" t="s">
        <v>17</v>
      </c>
      <c r="D881" s="94" t="s">
        <v>3887</v>
      </c>
      <c r="E881" s="94" t="s">
        <v>61</v>
      </c>
      <c r="F881" s="96">
        <v>2</v>
      </c>
      <c r="G881" s="96">
        <v>29.53</v>
      </c>
      <c r="H881" s="96">
        <f t="shared" si="52"/>
        <v>59.06</v>
      </c>
      <c r="I881" s="97">
        <f t="shared" si="53"/>
        <v>1.7544950505568371E-4</v>
      </c>
      <c r="J881" s="97">
        <f t="shared" si="55"/>
        <v>100.04658422015184</v>
      </c>
      <c r="K881" s="94" t="str">
        <f t="shared" si="54"/>
        <v>C</v>
      </c>
    </row>
    <row r="882" spans="1:11" ht="16.5" x14ac:dyDescent="0.25">
      <c r="A882" s="94" t="s">
        <v>5607</v>
      </c>
      <c r="B882" s="95" t="s">
        <v>5608</v>
      </c>
      <c r="C882" s="94" t="s">
        <v>17</v>
      </c>
      <c r="D882" s="94" t="s">
        <v>3887</v>
      </c>
      <c r="E882" s="94" t="s">
        <v>61</v>
      </c>
      <c r="F882" s="96">
        <v>1</v>
      </c>
      <c r="G882" s="96">
        <v>58.69</v>
      </c>
      <c r="H882" s="96">
        <f t="shared" si="52"/>
        <v>58.69</v>
      </c>
      <c r="I882" s="97">
        <f t="shared" si="53"/>
        <v>1.7435034628713301E-4</v>
      </c>
      <c r="J882" s="97">
        <f t="shared" si="55"/>
        <v>100.04675857049813</v>
      </c>
      <c r="K882" s="94" t="str">
        <f t="shared" si="54"/>
        <v>C</v>
      </c>
    </row>
    <row r="883" spans="1:11" x14ac:dyDescent="0.25">
      <c r="A883" s="94" t="s">
        <v>6122</v>
      </c>
      <c r="B883" s="95" t="s">
        <v>6123</v>
      </c>
      <c r="C883" s="94" t="s">
        <v>17</v>
      </c>
      <c r="D883" s="94" t="s">
        <v>3887</v>
      </c>
      <c r="E883" s="94" t="s">
        <v>61</v>
      </c>
      <c r="F883" s="96">
        <v>3</v>
      </c>
      <c r="G883" s="96">
        <v>19.43</v>
      </c>
      <c r="H883" s="96">
        <f t="shared" si="52"/>
        <v>58.29</v>
      </c>
      <c r="I883" s="97">
        <f t="shared" si="53"/>
        <v>1.731620665373485E-4</v>
      </c>
      <c r="J883" s="97">
        <f t="shared" si="55"/>
        <v>100.04693173256466</v>
      </c>
      <c r="K883" s="94" t="str">
        <f t="shared" si="54"/>
        <v>C</v>
      </c>
    </row>
    <row r="884" spans="1:11" x14ac:dyDescent="0.25">
      <c r="A884" s="94" t="s">
        <v>4992</v>
      </c>
      <c r="B884" s="95" t="s">
        <v>4993</v>
      </c>
      <c r="C884" s="94" t="s">
        <v>17</v>
      </c>
      <c r="D884" s="94" t="s">
        <v>3887</v>
      </c>
      <c r="E884" s="94" t="s">
        <v>61</v>
      </c>
      <c r="F884" s="96">
        <v>14</v>
      </c>
      <c r="G884" s="96">
        <v>4.13</v>
      </c>
      <c r="H884" s="96">
        <f t="shared" si="52"/>
        <v>57.82</v>
      </c>
      <c r="I884" s="97">
        <f t="shared" si="53"/>
        <v>1.7176583783135171E-4</v>
      </c>
      <c r="J884" s="97">
        <f t="shared" si="55"/>
        <v>100.04710349840249</v>
      </c>
      <c r="K884" s="94" t="str">
        <f t="shared" si="54"/>
        <v>C</v>
      </c>
    </row>
    <row r="885" spans="1:11" x14ac:dyDescent="0.25">
      <c r="A885" s="94" t="s">
        <v>4947</v>
      </c>
      <c r="B885" s="95" t="s">
        <v>4948</v>
      </c>
      <c r="C885" s="94" t="s">
        <v>17</v>
      </c>
      <c r="D885" s="94" t="s">
        <v>3887</v>
      </c>
      <c r="E885" s="94" t="s">
        <v>61</v>
      </c>
      <c r="F885" s="96">
        <v>14</v>
      </c>
      <c r="G885" s="96">
        <v>4.12</v>
      </c>
      <c r="H885" s="96">
        <f t="shared" si="52"/>
        <v>57.68</v>
      </c>
      <c r="I885" s="97">
        <f t="shared" si="53"/>
        <v>1.7134993991892712E-4</v>
      </c>
      <c r="J885" s="97">
        <f t="shared" si="55"/>
        <v>100.04727484834241</v>
      </c>
      <c r="K885" s="94" t="str">
        <f t="shared" si="54"/>
        <v>C</v>
      </c>
    </row>
    <row r="886" spans="1:11" x14ac:dyDescent="0.25">
      <c r="A886" s="94" t="s">
        <v>6589</v>
      </c>
      <c r="B886" s="95" t="s">
        <v>6590</v>
      </c>
      <c r="C886" s="94" t="s">
        <v>17</v>
      </c>
      <c r="D886" s="94" t="s">
        <v>3887</v>
      </c>
      <c r="E886" s="94" t="s">
        <v>61</v>
      </c>
      <c r="F886" s="96">
        <v>1</v>
      </c>
      <c r="G886" s="96">
        <v>57.67</v>
      </c>
      <c r="H886" s="96">
        <f t="shared" si="52"/>
        <v>57.67</v>
      </c>
      <c r="I886" s="97">
        <f t="shared" si="53"/>
        <v>1.7132023292518251E-4</v>
      </c>
      <c r="J886" s="97">
        <f t="shared" si="55"/>
        <v>100.04744616857533</v>
      </c>
      <c r="K886" s="94" t="str">
        <f t="shared" si="54"/>
        <v>C</v>
      </c>
    </row>
    <row r="887" spans="1:11" ht="16.5" x14ac:dyDescent="0.25">
      <c r="A887" s="94" t="s">
        <v>5636</v>
      </c>
      <c r="B887" s="95" t="s">
        <v>5637</v>
      </c>
      <c r="C887" s="94" t="s">
        <v>17</v>
      </c>
      <c r="D887" s="94" t="s">
        <v>3887</v>
      </c>
      <c r="E887" s="94" t="s">
        <v>61</v>
      </c>
      <c r="F887" s="96">
        <v>33</v>
      </c>
      <c r="G887" s="96">
        <v>1.74</v>
      </c>
      <c r="H887" s="96">
        <f t="shared" si="52"/>
        <v>57.42</v>
      </c>
      <c r="I887" s="97">
        <f t="shared" si="53"/>
        <v>1.705775580815672E-4</v>
      </c>
      <c r="J887" s="97">
        <f t="shared" si="55"/>
        <v>100.04761674613341</v>
      </c>
      <c r="K887" s="94" t="str">
        <f t="shared" si="54"/>
        <v>C</v>
      </c>
    </row>
    <row r="888" spans="1:11" x14ac:dyDescent="0.25">
      <c r="A888" s="94" t="s">
        <v>5067</v>
      </c>
      <c r="B888" s="95" t="s">
        <v>5068</v>
      </c>
      <c r="C888" s="94" t="s">
        <v>17</v>
      </c>
      <c r="D888" s="94" t="s">
        <v>3887</v>
      </c>
      <c r="E888" s="94" t="s">
        <v>61</v>
      </c>
      <c r="F888" s="96">
        <v>1</v>
      </c>
      <c r="G888" s="96">
        <v>56.33</v>
      </c>
      <c r="H888" s="96">
        <f t="shared" si="52"/>
        <v>56.33</v>
      </c>
      <c r="I888" s="97">
        <f t="shared" si="53"/>
        <v>1.6733949576340436E-4</v>
      </c>
      <c r="J888" s="97">
        <f t="shared" si="55"/>
        <v>100.04778408562917</v>
      </c>
      <c r="K888" s="94" t="str">
        <f t="shared" si="54"/>
        <v>C</v>
      </c>
    </row>
    <row r="889" spans="1:11" x14ac:dyDescent="0.25">
      <c r="A889" s="94" t="s">
        <v>4426</v>
      </c>
      <c r="B889" s="95" t="s">
        <v>4427</v>
      </c>
      <c r="C889" s="94" t="s">
        <v>188</v>
      </c>
      <c r="D889" s="94" t="s">
        <v>3887</v>
      </c>
      <c r="E889" s="94" t="s">
        <v>286</v>
      </c>
      <c r="F889" s="96">
        <v>4</v>
      </c>
      <c r="G889" s="96">
        <v>14.07</v>
      </c>
      <c r="H889" s="96">
        <f t="shared" si="52"/>
        <v>56.28</v>
      </c>
      <c r="I889" s="97">
        <f t="shared" si="53"/>
        <v>1.6719096079468131E-4</v>
      </c>
      <c r="J889" s="97">
        <f t="shared" si="55"/>
        <v>100.04795127658997</v>
      </c>
      <c r="K889" s="94" t="str">
        <f t="shared" si="54"/>
        <v>C</v>
      </c>
    </row>
    <row r="890" spans="1:11" x14ac:dyDescent="0.25">
      <c r="A890" s="94" t="s">
        <v>5564</v>
      </c>
      <c r="B890" s="95" t="s">
        <v>5565</v>
      </c>
      <c r="C890" s="94" t="s">
        <v>188</v>
      </c>
      <c r="D890" s="94" t="s">
        <v>3887</v>
      </c>
      <c r="E890" s="94" t="s">
        <v>286</v>
      </c>
      <c r="F890" s="96">
        <v>10</v>
      </c>
      <c r="G890" s="96">
        <v>5.57</v>
      </c>
      <c r="H890" s="96">
        <f t="shared" si="52"/>
        <v>55.7</v>
      </c>
      <c r="I890" s="97">
        <f t="shared" si="53"/>
        <v>1.6546795515749377E-4</v>
      </c>
      <c r="J890" s="97">
        <f t="shared" si="55"/>
        <v>100.04811674454513</v>
      </c>
      <c r="K890" s="94" t="str">
        <f t="shared" si="54"/>
        <v>C</v>
      </c>
    </row>
    <row r="891" spans="1:11" x14ac:dyDescent="0.25">
      <c r="A891" s="94" t="s">
        <v>4428</v>
      </c>
      <c r="B891" s="95" t="s">
        <v>4429</v>
      </c>
      <c r="C891" s="94" t="s">
        <v>188</v>
      </c>
      <c r="D891" s="94" t="s">
        <v>3887</v>
      </c>
      <c r="E891" s="94" t="s">
        <v>4430</v>
      </c>
      <c r="F891" s="108">
        <v>0.79800000000000004</v>
      </c>
      <c r="G891" s="96">
        <v>69.739999999999995</v>
      </c>
      <c r="H891" s="96">
        <f t="shared" si="52"/>
        <v>55.65</v>
      </c>
      <c r="I891" s="97">
        <f t="shared" si="53"/>
        <v>1.6531942018877069E-4</v>
      </c>
      <c r="J891" s="97">
        <f t="shared" si="55"/>
        <v>100.04828206396532</v>
      </c>
      <c r="K891" s="94" t="str">
        <f t="shared" si="54"/>
        <v>C</v>
      </c>
    </row>
    <row r="892" spans="1:11" x14ac:dyDescent="0.25">
      <c r="A892" s="94" t="s">
        <v>6609</v>
      </c>
      <c r="B892" s="95" t="s">
        <v>6610</v>
      </c>
      <c r="C892" s="94" t="s">
        <v>17</v>
      </c>
      <c r="D892" s="94" t="s">
        <v>3887</v>
      </c>
      <c r="E892" s="94" t="s">
        <v>61</v>
      </c>
      <c r="F892" s="96">
        <v>1</v>
      </c>
      <c r="G892" s="96">
        <v>55.65</v>
      </c>
      <c r="H892" s="96">
        <f t="shared" si="52"/>
        <v>55.65</v>
      </c>
      <c r="I892" s="97">
        <f t="shared" si="53"/>
        <v>1.6531942018877069E-4</v>
      </c>
      <c r="J892" s="97">
        <f t="shared" si="55"/>
        <v>100.04844738338551</v>
      </c>
      <c r="K892" s="94" t="str">
        <f t="shared" si="54"/>
        <v>C</v>
      </c>
    </row>
    <row r="893" spans="1:11" x14ac:dyDescent="0.25">
      <c r="A893" s="94" t="s">
        <v>7281</v>
      </c>
      <c r="B893" s="95" t="s">
        <v>7282</v>
      </c>
      <c r="C893" s="94" t="s">
        <v>17</v>
      </c>
      <c r="D893" s="94" t="s">
        <v>3887</v>
      </c>
      <c r="E893" s="94" t="s">
        <v>178</v>
      </c>
      <c r="F893" s="96">
        <v>23.5233648</v>
      </c>
      <c r="G893" s="96">
        <v>2.2799999999999998</v>
      </c>
      <c r="H893" s="96">
        <f t="shared" si="52"/>
        <v>53.63</v>
      </c>
      <c r="I893" s="97">
        <f t="shared" si="53"/>
        <v>1.593186074523589E-4</v>
      </c>
      <c r="J893" s="97">
        <f t="shared" si="55"/>
        <v>100.04860670199297</v>
      </c>
      <c r="K893" s="94" t="str">
        <f t="shared" si="54"/>
        <v>C</v>
      </c>
    </row>
    <row r="894" spans="1:11" ht="16.5" x14ac:dyDescent="0.25">
      <c r="A894" s="94" t="s">
        <v>6411</v>
      </c>
      <c r="B894" s="95" t="s">
        <v>6412</v>
      </c>
      <c r="C894" s="94" t="s">
        <v>17</v>
      </c>
      <c r="D894" s="94" t="s">
        <v>3887</v>
      </c>
      <c r="E894" s="94" t="s">
        <v>72</v>
      </c>
      <c r="F894" s="96">
        <v>2.1735000000000002</v>
      </c>
      <c r="G894" s="96">
        <v>24.32</v>
      </c>
      <c r="H894" s="96">
        <f t="shared" si="52"/>
        <v>52.86</v>
      </c>
      <c r="I894" s="97">
        <f t="shared" si="53"/>
        <v>1.5703116893402369E-4</v>
      </c>
      <c r="J894" s="97">
        <f t="shared" si="55"/>
        <v>100.04876373316191</v>
      </c>
      <c r="K894" s="94" t="str">
        <f t="shared" si="54"/>
        <v>C</v>
      </c>
    </row>
    <row r="895" spans="1:11" ht="16.5" x14ac:dyDescent="0.25">
      <c r="A895" s="94" t="s">
        <v>5719</v>
      </c>
      <c r="B895" s="95" t="s">
        <v>5720</v>
      </c>
      <c r="C895" s="94" t="s">
        <v>188</v>
      </c>
      <c r="D895" s="94" t="s">
        <v>3887</v>
      </c>
      <c r="E895" s="94" t="s">
        <v>286</v>
      </c>
      <c r="F895" s="96">
        <v>24</v>
      </c>
      <c r="G895" s="96">
        <v>2.17</v>
      </c>
      <c r="H895" s="96">
        <f t="shared" si="52"/>
        <v>52.08</v>
      </c>
      <c r="I895" s="97">
        <f t="shared" si="53"/>
        <v>1.5471402342194391E-4</v>
      </c>
      <c r="J895" s="97">
        <f t="shared" si="55"/>
        <v>100.04891844718533</v>
      </c>
      <c r="K895" s="94" t="str">
        <f t="shared" si="54"/>
        <v>C</v>
      </c>
    </row>
    <row r="896" spans="1:11" ht="16.5" x14ac:dyDescent="0.25">
      <c r="A896" s="94" t="s">
        <v>5072</v>
      </c>
      <c r="B896" s="95" t="s">
        <v>5073</v>
      </c>
      <c r="C896" s="94" t="s">
        <v>17</v>
      </c>
      <c r="D896" s="94" t="s">
        <v>3887</v>
      </c>
      <c r="E896" s="94" t="s">
        <v>61</v>
      </c>
      <c r="F896" s="96">
        <v>2</v>
      </c>
      <c r="G896" s="96">
        <v>24.81</v>
      </c>
      <c r="H896" s="96">
        <f t="shared" si="52"/>
        <v>49.62</v>
      </c>
      <c r="I896" s="97">
        <f t="shared" si="53"/>
        <v>1.4740610296076913E-4</v>
      </c>
      <c r="J896" s="97">
        <f t="shared" si="55"/>
        <v>100.04906585328828</v>
      </c>
      <c r="K896" s="94" t="str">
        <f t="shared" si="54"/>
        <v>C</v>
      </c>
    </row>
    <row r="897" spans="1:11" x14ac:dyDescent="0.25">
      <c r="A897" s="94" t="s">
        <v>5189</v>
      </c>
      <c r="B897" s="95" t="s">
        <v>5190</v>
      </c>
      <c r="C897" s="94" t="s">
        <v>17</v>
      </c>
      <c r="D897" s="94" t="s">
        <v>3887</v>
      </c>
      <c r="E897" s="94" t="s">
        <v>61</v>
      </c>
      <c r="F897" s="96">
        <v>12.95677706</v>
      </c>
      <c r="G897" s="96">
        <v>3.76</v>
      </c>
      <c r="H897" s="96">
        <f t="shared" si="52"/>
        <v>48.72</v>
      </c>
      <c r="I897" s="97">
        <f t="shared" si="53"/>
        <v>1.4473247352375396E-4</v>
      </c>
      <c r="J897" s="97">
        <f t="shared" si="55"/>
        <v>100.04921058576181</v>
      </c>
      <c r="K897" s="94" t="str">
        <f t="shared" si="54"/>
        <v>C</v>
      </c>
    </row>
    <row r="898" spans="1:11" ht="16.5" x14ac:dyDescent="0.25">
      <c r="A898" s="94" t="s">
        <v>7665</v>
      </c>
      <c r="B898" s="95" t="s">
        <v>7666</v>
      </c>
      <c r="C898" s="94" t="s">
        <v>17</v>
      </c>
      <c r="D898" s="94" t="s">
        <v>3825</v>
      </c>
      <c r="E898" s="94" t="s">
        <v>61</v>
      </c>
      <c r="F898" s="109">
        <v>4.9048656288298094E-4</v>
      </c>
      <c r="G898" s="96">
        <v>98734.35</v>
      </c>
      <c r="H898" s="96">
        <f t="shared" si="52"/>
        <v>48.43</v>
      </c>
      <c r="I898" s="97">
        <f t="shared" si="53"/>
        <v>1.438709707051602E-4</v>
      </c>
      <c r="J898" s="97">
        <f t="shared" si="55"/>
        <v>100.04935445673252</v>
      </c>
      <c r="K898" s="94" t="str">
        <f t="shared" si="54"/>
        <v>C</v>
      </c>
    </row>
    <row r="899" spans="1:11" x14ac:dyDescent="0.25">
      <c r="A899" s="94" t="s">
        <v>6082</v>
      </c>
      <c r="B899" s="95" t="s">
        <v>6083</v>
      </c>
      <c r="C899" s="94" t="s">
        <v>17</v>
      </c>
      <c r="D899" s="94" t="s">
        <v>3887</v>
      </c>
      <c r="E899" s="94" t="s">
        <v>61</v>
      </c>
      <c r="F899" s="96">
        <v>1</v>
      </c>
      <c r="G899" s="96">
        <v>48.39</v>
      </c>
      <c r="H899" s="96">
        <f t="shared" si="52"/>
        <v>48.39</v>
      </c>
      <c r="I899" s="97">
        <f t="shared" si="53"/>
        <v>1.4375214273018173E-4</v>
      </c>
      <c r="J899" s="97">
        <f t="shared" si="55"/>
        <v>100.04949820887525</v>
      </c>
      <c r="K899" s="94" t="str">
        <f t="shared" si="54"/>
        <v>C</v>
      </c>
    </row>
    <row r="900" spans="1:11" x14ac:dyDescent="0.25">
      <c r="A900" s="94" t="s">
        <v>4432</v>
      </c>
      <c r="B900" s="95" t="s">
        <v>4433</v>
      </c>
      <c r="C900" s="94" t="s">
        <v>188</v>
      </c>
      <c r="D900" s="94" t="s">
        <v>3887</v>
      </c>
      <c r="E900" s="94" t="s">
        <v>286</v>
      </c>
      <c r="F900" s="96">
        <v>2</v>
      </c>
      <c r="G900" s="96">
        <v>23.65</v>
      </c>
      <c r="H900" s="96">
        <f t="shared" ref="H900:H963" si="56">ROUND(F900*G900,2)</f>
        <v>47.3</v>
      </c>
      <c r="I900" s="97">
        <f t="shared" ref="I900:I963" si="57">H900 / VALOR_TOTAL * 100</f>
        <v>1.4051408041201895E-4</v>
      </c>
      <c r="J900" s="97">
        <f t="shared" si="55"/>
        <v>100.04963872295566</v>
      </c>
      <c r="K900" s="94" t="str">
        <f t="shared" ref="K900:K963" si="58">IF(J900&lt;=80,"A",IF(J900&lt;=95,"B","C"))</f>
        <v>C</v>
      </c>
    </row>
    <row r="901" spans="1:11" x14ac:dyDescent="0.25">
      <c r="A901" s="94" t="s">
        <v>4462</v>
      </c>
      <c r="B901" s="95" t="s">
        <v>4463</v>
      </c>
      <c r="C901" s="94" t="s">
        <v>17</v>
      </c>
      <c r="D901" s="94" t="s">
        <v>3887</v>
      </c>
      <c r="E901" s="94" t="s">
        <v>61</v>
      </c>
      <c r="F901" s="96">
        <v>5</v>
      </c>
      <c r="G901" s="96">
        <v>8.73</v>
      </c>
      <c r="H901" s="96">
        <f t="shared" si="56"/>
        <v>43.65</v>
      </c>
      <c r="I901" s="97">
        <f t="shared" si="57"/>
        <v>1.2967102769523525E-4</v>
      </c>
      <c r="J901" s="97">
        <f t="shared" ref="J901:J964" si="59">I901+J900</f>
        <v>100.04976839398336</v>
      </c>
      <c r="K901" s="94" t="str">
        <f t="shared" si="58"/>
        <v>C</v>
      </c>
    </row>
    <row r="902" spans="1:11" x14ac:dyDescent="0.25">
      <c r="A902" s="94" t="s">
        <v>5948</v>
      </c>
      <c r="B902" s="95" t="s">
        <v>5949</v>
      </c>
      <c r="C902" s="94" t="s">
        <v>188</v>
      </c>
      <c r="D902" s="94" t="s">
        <v>3887</v>
      </c>
      <c r="E902" s="94" t="s">
        <v>286</v>
      </c>
      <c r="F902" s="96">
        <v>5</v>
      </c>
      <c r="G902" s="96">
        <v>8.49</v>
      </c>
      <c r="H902" s="96">
        <f t="shared" si="56"/>
        <v>42.45</v>
      </c>
      <c r="I902" s="97">
        <f t="shared" si="57"/>
        <v>1.2610618844588172E-4</v>
      </c>
      <c r="J902" s="97">
        <f t="shared" si="59"/>
        <v>100.0498945001718</v>
      </c>
      <c r="K902" s="94" t="str">
        <f t="shared" si="58"/>
        <v>C</v>
      </c>
    </row>
    <row r="903" spans="1:11" ht="16.5" x14ac:dyDescent="0.25">
      <c r="A903" s="94" t="s">
        <v>4412</v>
      </c>
      <c r="B903" s="95" t="s">
        <v>4413</v>
      </c>
      <c r="C903" s="94" t="s">
        <v>17</v>
      </c>
      <c r="D903" s="94" t="s">
        <v>3887</v>
      </c>
      <c r="E903" s="94" t="s">
        <v>61</v>
      </c>
      <c r="F903" s="96">
        <v>12</v>
      </c>
      <c r="G903" s="96">
        <v>3.51</v>
      </c>
      <c r="H903" s="96">
        <f t="shared" si="56"/>
        <v>42.12</v>
      </c>
      <c r="I903" s="97">
        <f t="shared" si="57"/>
        <v>1.2512585765230946E-4</v>
      </c>
      <c r="J903" s="97">
        <f t="shared" si="59"/>
        <v>100.05001962602945</v>
      </c>
      <c r="K903" s="94" t="str">
        <f t="shared" si="58"/>
        <v>C</v>
      </c>
    </row>
    <row r="904" spans="1:11" x14ac:dyDescent="0.25">
      <c r="A904" s="94" t="s">
        <v>7741</v>
      </c>
      <c r="B904" s="95" t="s">
        <v>7742</v>
      </c>
      <c r="C904" s="94" t="s">
        <v>17</v>
      </c>
      <c r="D904" s="94" t="s">
        <v>3887</v>
      </c>
      <c r="E904" s="94" t="s">
        <v>4149</v>
      </c>
      <c r="F904" s="96">
        <v>1.3028</v>
      </c>
      <c r="G904" s="96">
        <v>31.7</v>
      </c>
      <c r="H904" s="96">
        <f t="shared" si="56"/>
        <v>41.3</v>
      </c>
      <c r="I904" s="97">
        <f t="shared" si="57"/>
        <v>1.226898841652512E-4</v>
      </c>
      <c r="J904" s="97">
        <f t="shared" si="59"/>
        <v>100.05014231591362</v>
      </c>
      <c r="K904" s="94" t="str">
        <f t="shared" si="58"/>
        <v>C</v>
      </c>
    </row>
    <row r="905" spans="1:11" ht="16.5" x14ac:dyDescent="0.25">
      <c r="A905" s="94" t="s">
        <v>4063</v>
      </c>
      <c r="B905" s="95" t="s">
        <v>4064</v>
      </c>
      <c r="C905" s="94" t="s">
        <v>17</v>
      </c>
      <c r="D905" s="94" t="s">
        <v>3887</v>
      </c>
      <c r="E905" s="94" t="s">
        <v>61</v>
      </c>
      <c r="F905" s="96">
        <v>2.4047999999999998</v>
      </c>
      <c r="G905" s="96">
        <v>16.53</v>
      </c>
      <c r="H905" s="96">
        <f t="shared" si="56"/>
        <v>39.75</v>
      </c>
      <c r="I905" s="97">
        <f t="shared" si="57"/>
        <v>1.1808530013483621E-4</v>
      </c>
      <c r="J905" s="97">
        <f t="shared" si="59"/>
        <v>100.05026040121375</v>
      </c>
      <c r="K905" s="94" t="str">
        <f t="shared" si="58"/>
        <v>C</v>
      </c>
    </row>
    <row r="906" spans="1:11" ht="16.5" x14ac:dyDescent="0.25">
      <c r="A906" s="94" t="s">
        <v>7420</v>
      </c>
      <c r="B906" s="95" t="s">
        <v>7421</v>
      </c>
      <c r="C906" s="94" t="s">
        <v>17</v>
      </c>
      <c r="D906" s="94" t="s">
        <v>3825</v>
      </c>
      <c r="E906" s="94" t="s">
        <v>61</v>
      </c>
      <c r="F906" s="104">
        <v>6.5922714453520003E-3</v>
      </c>
      <c r="G906" s="96">
        <v>5822.25</v>
      </c>
      <c r="H906" s="96">
        <f t="shared" si="56"/>
        <v>38.380000000000003</v>
      </c>
      <c r="I906" s="97">
        <f t="shared" si="57"/>
        <v>1.1401544199182427E-4</v>
      </c>
      <c r="J906" s="97">
        <f t="shared" si="59"/>
        <v>100.05037441665574</v>
      </c>
      <c r="K906" s="94" t="str">
        <f t="shared" si="58"/>
        <v>C</v>
      </c>
    </row>
    <row r="907" spans="1:11" ht="16.5" x14ac:dyDescent="0.25">
      <c r="A907" s="94" t="s">
        <v>5039</v>
      </c>
      <c r="B907" s="95" t="s">
        <v>5040</v>
      </c>
      <c r="C907" s="94" t="s">
        <v>17</v>
      </c>
      <c r="D907" s="94" t="s">
        <v>3887</v>
      </c>
      <c r="E907" s="94" t="s">
        <v>61</v>
      </c>
      <c r="F907" s="96">
        <v>5</v>
      </c>
      <c r="G907" s="96">
        <v>7.63</v>
      </c>
      <c r="H907" s="96">
        <f t="shared" si="56"/>
        <v>38.15</v>
      </c>
      <c r="I907" s="97">
        <f t="shared" si="57"/>
        <v>1.1333218113569815E-4</v>
      </c>
      <c r="J907" s="97">
        <f t="shared" si="59"/>
        <v>100.05048774883687</v>
      </c>
      <c r="K907" s="94" t="str">
        <f t="shared" si="58"/>
        <v>C</v>
      </c>
    </row>
    <row r="908" spans="1:11" x14ac:dyDescent="0.25">
      <c r="A908" s="94" t="s">
        <v>5745</v>
      </c>
      <c r="B908" s="95" t="s">
        <v>5746</v>
      </c>
      <c r="C908" s="94" t="s">
        <v>17</v>
      </c>
      <c r="D908" s="94" t="s">
        <v>3887</v>
      </c>
      <c r="E908" s="94" t="s">
        <v>178</v>
      </c>
      <c r="F908" s="96">
        <v>1.2869999999999999</v>
      </c>
      <c r="G908" s="96">
        <v>29.63</v>
      </c>
      <c r="H908" s="96">
        <f t="shared" si="56"/>
        <v>38.130000000000003</v>
      </c>
      <c r="I908" s="97">
        <f t="shared" si="57"/>
        <v>1.1327276714820893E-4</v>
      </c>
      <c r="J908" s="97">
        <f t="shared" si="59"/>
        <v>100.05060102160402</v>
      </c>
      <c r="K908" s="94" t="str">
        <f t="shared" si="58"/>
        <v>C</v>
      </c>
    </row>
    <row r="909" spans="1:11" x14ac:dyDescent="0.25">
      <c r="A909" s="94" t="s">
        <v>4441</v>
      </c>
      <c r="B909" s="95" t="s">
        <v>4442</v>
      </c>
      <c r="C909" s="94" t="s">
        <v>17</v>
      </c>
      <c r="D909" s="94" t="s">
        <v>3887</v>
      </c>
      <c r="E909" s="94" t="s">
        <v>61</v>
      </c>
      <c r="F909" s="96">
        <v>16</v>
      </c>
      <c r="G909" s="96">
        <v>2.29</v>
      </c>
      <c r="H909" s="96">
        <f t="shared" si="56"/>
        <v>36.64</v>
      </c>
      <c r="I909" s="97">
        <f t="shared" si="57"/>
        <v>1.0884642508026162E-4</v>
      </c>
      <c r="J909" s="97">
        <f t="shared" si="59"/>
        <v>100.0507098680291</v>
      </c>
      <c r="K909" s="94" t="str">
        <f t="shared" si="58"/>
        <v>C</v>
      </c>
    </row>
    <row r="910" spans="1:11" ht="16.5" x14ac:dyDescent="0.25">
      <c r="A910" s="94" t="s">
        <v>5057</v>
      </c>
      <c r="B910" s="95" t="s">
        <v>5058</v>
      </c>
      <c r="C910" s="94" t="s">
        <v>17</v>
      </c>
      <c r="D910" s="94" t="s">
        <v>3887</v>
      </c>
      <c r="E910" s="94" t="s">
        <v>61</v>
      </c>
      <c r="F910" s="96">
        <v>2</v>
      </c>
      <c r="G910" s="96">
        <v>17.54</v>
      </c>
      <c r="H910" s="96">
        <f t="shared" si="56"/>
        <v>35.08</v>
      </c>
      <c r="I910" s="97">
        <f t="shared" si="57"/>
        <v>1.0421213405610198E-4</v>
      </c>
      <c r="J910" s="97">
        <f t="shared" si="59"/>
        <v>100.05081408016316</v>
      </c>
      <c r="K910" s="94" t="str">
        <f t="shared" si="58"/>
        <v>C</v>
      </c>
    </row>
    <row r="911" spans="1:11" x14ac:dyDescent="0.25">
      <c r="A911" s="94" t="s">
        <v>5922</v>
      </c>
      <c r="B911" s="95" t="s">
        <v>5923</v>
      </c>
      <c r="C911" s="94" t="s">
        <v>17</v>
      </c>
      <c r="D911" s="94" t="s">
        <v>3887</v>
      </c>
      <c r="E911" s="94" t="s">
        <v>61</v>
      </c>
      <c r="F911" s="96">
        <v>5</v>
      </c>
      <c r="G911" s="96">
        <v>7</v>
      </c>
      <c r="H911" s="96">
        <f t="shared" si="56"/>
        <v>35</v>
      </c>
      <c r="I911" s="97">
        <f t="shared" si="57"/>
        <v>1.0397447810614509E-4</v>
      </c>
      <c r="J911" s="97">
        <f t="shared" si="59"/>
        <v>100.05091805464127</v>
      </c>
      <c r="K911" s="94" t="str">
        <f t="shared" si="58"/>
        <v>C</v>
      </c>
    </row>
    <row r="912" spans="1:11" x14ac:dyDescent="0.25">
      <c r="A912" s="94" t="s">
        <v>4721</v>
      </c>
      <c r="B912" s="95" t="s">
        <v>4722</v>
      </c>
      <c r="C912" s="94" t="s">
        <v>17</v>
      </c>
      <c r="D912" s="94" t="s">
        <v>3887</v>
      </c>
      <c r="E912" s="94" t="s">
        <v>740</v>
      </c>
      <c r="F912" s="96">
        <v>1.70478</v>
      </c>
      <c r="G912" s="96">
        <v>18.28</v>
      </c>
      <c r="H912" s="96">
        <f t="shared" si="56"/>
        <v>31.16</v>
      </c>
      <c r="I912" s="97">
        <f t="shared" si="57"/>
        <v>9.2566992508213752E-5</v>
      </c>
      <c r="J912" s="97">
        <f t="shared" si="59"/>
        <v>100.05101062163378</v>
      </c>
      <c r="K912" s="94" t="str">
        <f t="shared" si="58"/>
        <v>C</v>
      </c>
    </row>
    <row r="913" spans="1:11" ht="24.75" x14ac:dyDescent="0.25">
      <c r="A913" s="94" t="s">
        <v>7539</v>
      </c>
      <c r="B913" s="95" t="s">
        <v>7540</v>
      </c>
      <c r="C913" s="94" t="s">
        <v>17</v>
      </c>
      <c r="D913" s="94" t="s">
        <v>3825</v>
      </c>
      <c r="E913" s="94" t="s">
        <v>61</v>
      </c>
      <c r="F913" s="102">
        <v>1.040749776E-2</v>
      </c>
      <c r="G913" s="96">
        <v>2964</v>
      </c>
      <c r="H913" s="96">
        <f t="shared" si="56"/>
        <v>30.85</v>
      </c>
      <c r="I913" s="97">
        <f t="shared" si="57"/>
        <v>9.1646075702130758E-5</v>
      </c>
      <c r="J913" s="97">
        <f t="shared" si="59"/>
        <v>100.05110226770948</v>
      </c>
      <c r="K913" s="94" t="str">
        <f t="shared" si="58"/>
        <v>C</v>
      </c>
    </row>
    <row r="914" spans="1:11" ht="16.5" x14ac:dyDescent="0.25">
      <c r="A914" s="94" t="s">
        <v>5054</v>
      </c>
      <c r="B914" s="95" t="s">
        <v>5055</v>
      </c>
      <c r="C914" s="94" t="s">
        <v>17</v>
      </c>
      <c r="D914" s="94" t="s">
        <v>3887</v>
      </c>
      <c r="E914" s="94" t="s">
        <v>61</v>
      </c>
      <c r="F914" s="96">
        <v>1</v>
      </c>
      <c r="G914" s="96">
        <v>29.59</v>
      </c>
      <c r="H914" s="96">
        <f t="shared" si="56"/>
        <v>29.59</v>
      </c>
      <c r="I914" s="97">
        <f t="shared" si="57"/>
        <v>8.790299449030952E-5</v>
      </c>
      <c r="J914" s="97">
        <f t="shared" si="59"/>
        <v>100.05119017070398</v>
      </c>
      <c r="K914" s="94" t="str">
        <f t="shared" si="58"/>
        <v>C</v>
      </c>
    </row>
    <row r="915" spans="1:11" ht="16.5" x14ac:dyDescent="0.25">
      <c r="A915" s="94" t="s">
        <v>4421</v>
      </c>
      <c r="B915" s="95" t="s">
        <v>4422</v>
      </c>
      <c r="C915" s="94" t="s">
        <v>17</v>
      </c>
      <c r="D915" s="94" t="s">
        <v>3887</v>
      </c>
      <c r="E915" s="94" t="s">
        <v>61</v>
      </c>
      <c r="F915" s="96">
        <v>3</v>
      </c>
      <c r="G915" s="96">
        <v>9.6300000000000008</v>
      </c>
      <c r="H915" s="96">
        <f t="shared" si="56"/>
        <v>28.89</v>
      </c>
      <c r="I915" s="97">
        <f t="shared" si="57"/>
        <v>8.5823504928186632E-5</v>
      </c>
      <c r="J915" s="97">
        <f t="shared" si="59"/>
        <v>100.05127599420891</v>
      </c>
      <c r="K915" s="94" t="str">
        <f t="shared" si="58"/>
        <v>C</v>
      </c>
    </row>
    <row r="916" spans="1:11" ht="16.5" x14ac:dyDescent="0.25">
      <c r="A916" s="94" t="s">
        <v>5784</v>
      </c>
      <c r="B916" s="95" t="s">
        <v>2146</v>
      </c>
      <c r="C916" s="94" t="s">
        <v>188</v>
      </c>
      <c r="D916" s="94" t="s">
        <v>3887</v>
      </c>
      <c r="E916" s="94" t="s">
        <v>286</v>
      </c>
      <c r="F916" s="96">
        <v>2</v>
      </c>
      <c r="G916" s="96">
        <v>14.41</v>
      </c>
      <c r="H916" s="96">
        <f t="shared" si="56"/>
        <v>28.82</v>
      </c>
      <c r="I916" s="97">
        <f t="shared" si="57"/>
        <v>8.5615555971974336E-5</v>
      </c>
      <c r="J916" s="97">
        <f t="shared" si="59"/>
        <v>100.05136160976488</v>
      </c>
      <c r="K916" s="94" t="str">
        <f t="shared" si="58"/>
        <v>C</v>
      </c>
    </row>
    <row r="917" spans="1:11" x14ac:dyDescent="0.25">
      <c r="A917" s="94" t="s">
        <v>4444</v>
      </c>
      <c r="B917" s="95" t="s">
        <v>4445</v>
      </c>
      <c r="C917" s="94" t="s">
        <v>17</v>
      </c>
      <c r="D917" s="94" t="s">
        <v>3887</v>
      </c>
      <c r="E917" s="94" t="s">
        <v>61</v>
      </c>
      <c r="F917" s="96">
        <v>5</v>
      </c>
      <c r="G917" s="96">
        <v>5.58</v>
      </c>
      <c r="H917" s="96">
        <f t="shared" si="56"/>
        <v>27.9</v>
      </c>
      <c r="I917" s="97">
        <f t="shared" si="57"/>
        <v>8.2882512547469944E-5</v>
      </c>
      <c r="J917" s="97">
        <f t="shared" si="59"/>
        <v>100.05144449227743</v>
      </c>
      <c r="K917" s="94" t="str">
        <f t="shared" si="58"/>
        <v>C</v>
      </c>
    </row>
    <row r="918" spans="1:11" ht="24.75" x14ac:dyDescent="0.25">
      <c r="A918" s="94" t="s">
        <v>6409</v>
      </c>
      <c r="B918" s="95" t="s">
        <v>6410</v>
      </c>
      <c r="C918" s="94" t="s">
        <v>17</v>
      </c>
      <c r="D918" s="94" t="s">
        <v>3887</v>
      </c>
      <c r="E918" s="94" t="s">
        <v>61</v>
      </c>
      <c r="F918" s="96">
        <v>2.0699999999999998</v>
      </c>
      <c r="G918" s="96">
        <v>12.7</v>
      </c>
      <c r="H918" s="96">
        <f t="shared" si="56"/>
        <v>26.29</v>
      </c>
      <c r="I918" s="97">
        <f t="shared" si="57"/>
        <v>7.8099686554587269E-5</v>
      </c>
      <c r="J918" s="97">
        <f t="shared" si="59"/>
        <v>100.05152259196399</v>
      </c>
      <c r="K918" s="94" t="str">
        <f t="shared" si="58"/>
        <v>C</v>
      </c>
    </row>
    <row r="919" spans="1:11" x14ac:dyDescent="0.25">
      <c r="A919" s="94" t="s">
        <v>7477</v>
      </c>
      <c r="B919" s="95" t="s">
        <v>7478</v>
      </c>
      <c r="C919" s="94" t="s">
        <v>17</v>
      </c>
      <c r="D919" s="94" t="s">
        <v>3887</v>
      </c>
      <c r="E919" s="94" t="s">
        <v>61</v>
      </c>
      <c r="F919" s="96">
        <v>4</v>
      </c>
      <c r="G919" s="96">
        <v>6.36</v>
      </c>
      <c r="H919" s="96">
        <f t="shared" si="56"/>
        <v>25.44</v>
      </c>
      <c r="I919" s="97">
        <f t="shared" si="57"/>
        <v>7.5574592086295186E-5</v>
      </c>
      <c r="J919" s="97">
        <f t="shared" si="59"/>
        <v>100.05159816655608</v>
      </c>
      <c r="K919" s="94" t="str">
        <f t="shared" si="58"/>
        <v>C</v>
      </c>
    </row>
    <row r="920" spans="1:11" x14ac:dyDescent="0.25">
      <c r="A920" s="94" t="s">
        <v>5122</v>
      </c>
      <c r="B920" s="95" t="s">
        <v>5123</v>
      </c>
      <c r="C920" s="94" t="s">
        <v>17</v>
      </c>
      <c r="D920" s="94" t="s">
        <v>3887</v>
      </c>
      <c r="E920" s="94" t="s">
        <v>61</v>
      </c>
      <c r="F920" s="96">
        <v>3</v>
      </c>
      <c r="G920" s="96">
        <v>8.06</v>
      </c>
      <c r="H920" s="96">
        <f t="shared" si="56"/>
        <v>24.18</v>
      </c>
      <c r="I920" s="97">
        <f t="shared" si="57"/>
        <v>7.1831510874473961E-5</v>
      </c>
      <c r="J920" s="97">
        <f t="shared" si="59"/>
        <v>100.05166999806696</v>
      </c>
      <c r="K920" s="94" t="str">
        <f t="shared" si="58"/>
        <v>C</v>
      </c>
    </row>
    <row r="921" spans="1:11" ht="16.5" x14ac:dyDescent="0.25">
      <c r="A921" s="94" t="s">
        <v>7592</v>
      </c>
      <c r="B921" s="95" t="s">
        <v>7593</v>
      </c>
      <c r="C921" s="94" t="s">
        <v>17</v>
      </c>
      <c r="D921" s="94" t="s">
        <v>3825</v>
      </c>
      <c r="E921" s="94" t="s">
        <v>61</v>
      </c>
      <c r="F921" s="104">
        <v>1.5737794916040001E-3</v>
      </c>
      <c r="G921" s="96">
        <v>14882.47</v>
      </c>
      <c r="H921" s="96">
        <f t="shared" si="56"/>
        <v>23.42</v>
      </c>
      <c r="I921" s="97">
        <f t="shared" si="57"/>
        <v>6.9573779349883368E-5</v>
      </c>
      <c r="J921" s="97">
        <f t="shared" si="59"/>
        <v>100.05173957184631</v>
      </c>
      <c r="K921" s="94" t="str">
        <f t="shared" si="58"/>
        <v>C</v>
      </c>
    </row>
    <row r="922" spans="1:11" ht="33" x14ac:dyDescent="0.25">
      <c r="A922" s="94" t="s">
        <v>7667</v>
      </c>
      <c r="B922" s="95" t="s">
        <v>7668</v>
      </c>
      <c r="C922" s="94" t="s">
        <v>17</v>
      </c>
      <c r="D922" s="94" t="s">
        <v>3825</v>
      </c>
      <c r="E922" s="94" t="s">
        <v>61</v>
      </c>
      <c r="F922" s="103">
        <v>5.5902646671751881E-4</v>
      </c>
      <c r="G922" s="96">
        <v>38997.879999999997</v>
      </c>
      <c r="H922" s="96">
        <f t="shared" si="56"/>
        <v>21.8</v>
      </c>
      <c r="I922" s="97">
        <f t="shared" si="57"/>
        <v>6.4761246363256088E-5</v>
      </c>
      <c r="J922" s="97">
        <f t="shared" si="59"/>
        <v>100.05180433309268</v>
      </c>
      <c r="K922" s="94" t="str">
        <f t="shared" si="58"/>
        <v>C</v>
      </c>
    </row>
    <row r="923" spans="1:11" ht="16.5" x14ac:dyDescent="0.25">
      <c r="A923" s="94" t="s">
        <v>5070</v>
      </c>
      <c r="B923" s="95" t="s">
        <v>5071</v>
      </c>
      <c r="C923" s="94" t="s">
        <v>17</v>
      </c>
      <c r="D923" s="94" t="s">
        <v>3887</v>
      </c>
      <c r="E923" s="94" t="s">
        <v>61</v>
      </c>
      <c r="F923" s="96">
        <v>2</v>
      </c>
      <c r="G923" s="96">
        <v>10.72</v>
      </c>
      <c r="H923" s="96">
        <f t="shared" si="56"/>
        <v>21.44</v>
      </c>
      <c r="I923" s="97">
        <f t="shared" si="57"/>
        <v>6.369179458845002E-5</v>
      </c>
      <c r="J923" s="97">
        <f t="shared" si="59"/>
        <v>100.05186802488727</v>
      </c>
      <c r="K923" s="94" t="str">
        <f t="shared" si="58"/>
        <v>C</v>
      </c>
    </row>
    <row r="924" spans="1:11" x14ac:dyDescent="0.25">
      <c r="A924" s="94" t="s">
        <v>6384</v>
      </c>
      <c r="B924" s="95" t="s">
        <v>6385</v>
      </c>
      <c r="C924" s="94" t="s">
        <v>188</v>
      </c>
      <c r="D924" s="94" t="s">
        <v>3887</v>
      </c>
      <c r="E924" s="94" t="s">
        <v>286</v>
      </c>
      <c r="F924" s="96">
        <v>1</v>
      </c>
      <c r="G924" s="96">
        <v>21.15</v>
      </c>
      <c r="H924" s="96">
        <f t="shared" si="56"/>
        <v>21.15</v>
      </c>
      <c r="I924" s="97">
        <f t="shared" si="57"/>
        <v>6.2830291769856248E-5</v>
      </c>
      <c r="J924" s="97">
        <f t="shared" si="59"/>
        <v>100.05193085517904</v>
      </c>
      <c r="K924" s="94" t="str">
        <f t="shared" si="58"/>
        <v>C</v>
      </c>
    </row>
    <row r="925" spans="1:11" x14ac:dyDescent="0.25">
      <c r="A925" s="94" t="s">
        <v>5748</v>
      </c>
      <c r="B925" s="95" t="s">
        <v>5749</v>
      </c>
      <c r="C925" s="94" t="s">
        <v>17</v>
      </c>
      <c r="D925" s="94" t="s">
        <v>3887</v>
      </c>
      <c r="E925" s="94" t="s">
        <v>61</v>
      </c>
      <c r="F925" s="96">
        <v>1</v>
      </c>
      <c r="G925" s="96">
        <v>20.72</v>
      </c>
      <c r="H925" s="96">
        <f t="shared" si="56"/>
        <v>20.72</v>
      </c>
      <c r="I925" s="97">
        <f t="shared" si="57"/>
        <v>6.1552891038837897E-5</v>
      </c>
      <c r="J925" s="97">
        <f t="shared" si="59"/>
        <v>100.05199240807008</v>
      </c>
      <c r="K925" s="94" t="str">
        <f t="shared" si="58"/>
        <v>C</v>
      </c>
    </row>
    <row r="926" spans="1:11" ht="16.5" x14ac:dyDescent="0.25">
      <c r="A926" s="94" t="s">
        <v>7084</v>
      </c>
      <c r="B926" s="95" t="s">
        <v>7085</v>
      </c>
      <c r="C926" s="94" t="s">
        <v>17</v>
      </c>
      <c r="D926" s="94" t="s">
        <v>3887</v>
      </c>
      <c r="E926" s="94" t="s">
        <v>61</v>
      </c>
      <c r="F926" s="100">
        <v>7.4130226112E-2</v>
      </c>
      <c r="G926" s="96">
        <v>253.95</v>
      </c>
      <c r="H926" s="96">
        <f t="shared" si="56"/>
        <v>18.829999999999998</v>
      </c>
      <c r="I926" s="97">
        <f t="shared" si="57"/>
        <v>5.593826922110606E-5</v>
      </c>
      <c r="J926" s="97">
        <f t="shared" si="59"/>
        <v>100.0520483463393</v>
      </c>
      <c r="K926" s="94" t="str">
        <f t="shared" si="58"/>
        <v>C</v>
      </c>
    </row>
    <row r="927" spans="1:11" ht="24.75" x14ac:dyDescent="0.25">
      <c r="A927" s="94" t="s">
        <v>7043</v>
      </c>
      <c r="B927" s="95" t="s">
        <v>7044</v>
      </c>
      <c r="C927" s="94" t="s">
        <v>17</v>
      </c>
      <c r="D927" s="94" t="s">
        <v>3825</v>
      </c>
      <c r="E927" s="94" t="s">
        <v>61</v>
      </c>
      <c r="F927" s="100">
        <v>1.6201272150000001E-3</v>
      </c>
      <c r="G927" s="96">
        <v>11496.29</v>
      </c>
      <c r="H927" s="96">
        <f t="shared" si="56"/>
        <v>18.63</v>
      </c>
      <c r="I927" s="97">
        <f t="shared" si="57"/>
        <v>5.5344129346213804E-5</v>
      </c>
      <c r="J927" s="97">
        <f t="shared" si="59"/>
        <v>100.05210369046866</v>
      </c>
      <c r="K927" s="94" t="str">
        <f t="shared" si="58"/>
        <v>C</v>
      </c>
    </row>
    <row r="928" spans="1:11" x14ac:dyDescent="0.25">
      <c r="A928" s="94" t="s">
        <v>5729</v>
      </c>
      <c r="B928" s="95" t="s">
        <v>5730</v>
      </c>
      <c r="C928" s="94" t="s">
        <v>188</v>
      </c>
      <c r="D928" s="94" t="s">
        <v>3741</v>
      </c>
      <c r="E928" s="94" t="s">
        <v>4555</v>
      </c>
      <c r="F928" s="96">
        <v>2.8050000000000002</v>
      </c>
      <c r="G928" s="96">
        <v>6.63</v>
      </c>
      <c r="H928" s="96">
        <f t="shared" si="56"/>
        <v>18.600000000000001</v>
      </c>
      <c r="I928" s="97">
        <f t="shared" si="57"/>
        <v>5.5255008364979972E-5</v>
      </c>
      <c r="J928" s="97">
        <f t="shared" si="59"/>
        <v>100.05215894547702</v>
      </c>
      <c r="K928" s="94" t="str">
        <f t="shared" si="58"/>
        <v>C</v>
      </c>
    </row>
    <row r="929" spans="1:11" ht="16.5" x14ac:dyDescent="0.25">
      <c r="A929" s="94" t="s">
        <v>6893</v>
      </c>
      <c r="B929" s="95" t="s">
        <v>6894</v>
      </c>
      <c r="C929" s="94" t="s">
        <v>17</v>
      </c>
      <c r="D929" s="94" t="s">
        <v>3887</v>
      </c>
      <c r="E929" s="94" t="s">
        <v>61</v>
      </c>
      <c r="F929" s="96">
        <v>86.716740000000001</v>
      </c>
      <c r="G929" s="96">
        <v>0.21</v>
      </c>
      <c r="H929" s="96">
        <f t="shared" si="56"/>
        <v>18.21</v>
      </c>
      <c r="I929" s="97">
        <f t="shared" si="57"/>
        <v>5.4096435608940058E-5</v>
      </c>
      <c r="J929" s="97">
        <f t="shared" si="59"/>
        <v>100.05221304191262</v>
      </c>
      <c r="K929" s="94" t="str">
        <f t="shared" si="58"/>
        <v>C</v>
      </c>
    </row>
    <row r="930" spans="1:11" ht="16.5" x14ac:dyDescent="0.25">
      <c r="A930" s="94" t="s">
        <v>7724</v>
      </c>
      <c r="B930" s="95" t="s">
        <v>7725</v>
      </c>
      <c r="C930" s="94" t="s">
        <v>17</v>
      </c>
      <c r="D930" s="94" t="s">
        <v>3887</v>
      </c>
      <c r="E930" s="94" t="s">
        <v>740</v>
      </c>
      <c r="F930" s="96">
        <v>1.9488000000000001</v>
      </c>
      <c r="G930" s="96">
        <v>8.85</v>
      </c>
      <c r="H930" s="96">
        <f t="shared" si="56"/>
        <v>17.25</v>
      </c>
      <c r="I930" s="97">
        <f t="shared" si="57"/>
        <v>5.1244564209457223E-5</v>
      </c>
      <c r="J930" s="97">
        <f t="shared" si="59"/>
        <v>100.05226428647683</v>
      </c>
      <c r="K930" s="94" t="str">
        <f t="shared" si="58"/>
        <v>C</v>
      </c>
    </row>
    <row r="931" spans="1:11" x14ac:dyDescent="0.25">
      <c r="A931" s="94" t="s">
        <v>5914</v>
      </c>
      <c r="B931" s="95" t="s">
        <v>5915</v>
      </c>
      <c r="C931" s="94" t="s">
        <v>17</v>
      </c>
      <c r="D931" s="94" t="s">
        <v>3887</v>
      </c>
      <c r="E931" s="94" t="s">
        <v>61</v>
      </c>
      <c r="F931" s="96">
        <v>2</v>
      </c>
      <c r="G931" s="96">
        <v>8.5299999999999994</v>
      </c>
      <c r="H931" s="96">
        <f t="shared" si="56"/>
        <v>17.059999999999999</v>
      </c>
      <c r="I931" s="97">
        <f t="shared" si="57"/>
        <v>5.0680131328309572E-5</v>
      </c>
      <c r="J931" s="97">
        <f t="shared" si="59"/>
        <v>100.05231496660815</v>
      </c>
      <c r="K931" s="94" t="str">
        <f t="shared" si="58"/>
        <v>C</v>
      </c>
    </row>
    <row r="932" spans="1:11" x14ac:dyDescent="0.25">
      <c r="A932" s="94" t="s">
        <v>6488</v>
      </c>
      <c r="B932" s="95" t="s">
        <v>6489</v>
      </c>
      <c r="C932" s="94" t="s">
        <v>188</v>
      </c>
      <c r="D932" s="94" t="s">
        <v>3887</v>
      </c>
      <c r="E932" s="94" t="s">
        <v>4342</v>
      </c>
      <c r="F932" s="96">
        <v>1</v>
      </c>
      <c r="G932" s="96">
        <v>16.27</v>
      </c>
      <c r="H932" s="96">
        <f t="shared" si="56"/>
        <v>16.27</v>
      </c>
      <c r="I932" s="97">
        <f t="shared" si="57"/>
        <v>4.833327882248516E-5</v>
      </c>
      <c r="J932" s="97">
        <f t="shared" si="59"/>
        <v>100.05236329988698</v>
      </c>
      <c r="K932" s="94" t="str">
        <f t="shared" si="58"/>
        <v>C</v>
      </c>
    </row>
    <row r="933" spans="1:11" ht="16.5" x14ac:dyDescent="0.25">
      <c r="A933" s="94" t="s">
        <v>5876</v>
      </c>
      <c r="B933" s="95" t="s">
        <v>5877</v>
      </c>
      <c r="C933" s="94" t="s">
        <v>17</v>
      </c>
      <c r="D933" s="94" t="s">
        <v>3887</v>
      </c>
      <c r="E933" s="94" t="s">
        <v>61</v>
      </c>
      <c r="F933" s="96">
        <v>6</v>
      </c>
      <c r="G933" s="96">
        <v>2.66</v>
      </c>
      <c r="H933" s="96">
        <f t="shared" si="56"/>
        <v>15.96</v>
      </c>
      <c r="I933" s="97">
        <f t="shared" si="57"/>
        <v>4.7412362016402166E-5</v>
      </c>
      <c r="J933" s="97">
        <f t="shared" si="59"/>
        <v>100.052410712249</v>
      </c>
      <c r="K933" s="94" t="str">
        <f t="shared" si="58"/>
        <v>C</v>
      </c>
    </row>
    <row r="934" spans="1:11" x14ac:dyDescent="0.25">
      <c r="A934" s="94" t="s">
        <v>7972</v>
      </c>
      <c r="B934" s="95" t="s">
        <v>7973</v>
      </c>
      <c r="C934" s="94" t="s">
        <v>17</v>
      </c>
      <c r="D934" s="94" t="s">
        <v>3887</v>
      </c>
      <c r="E934" s="94" t="s">
        <v>61</v>
      </c>
      <c r="F934" s="96">
        <v>1</v>
      </c>
      <c r="G934" s="96">
        <v>15.42</v>
      </c>
      <c r="H934" s="96">
        <f t="shared" si="56"/>
        <v>15.42</v>
      </c>
      <c r="I934" s="97">
        <f t="shared" si="57"/>
        <v>4.580818435419307E-5</v>
      </c>
      <c r="J934" s="97">
        <f t="shared" si="59"/>
        <v>100.05245652043335</v>
      </c>
      <c r="K934" s="94" t="str">
        <f t="shared" si="58"/>
        <v>C</v>
      </c>
    </row>
    <row r="935" spans="1:11" x14ac:dyDescent="0.25">
      <c r="A935" s="94" t="s">
        <v>5570</v>
      </c>
      <c r="B935" s="95" t="s">
        <v>5571</v>
      </c>
      <c r="C935" s="94" t="s">
        <v>188</v>
      </c>
      <c r="D935" s="94" t="s">
        <v>3887</v>
      </c>
      <c r="E935" s="94" t="s">
        <v>286</v>
      </c>
      <c r="F935" s="96">
        <v>2</v>
      </c>
      <c r="G935" s="96">
        <v>6.9</v>
      </c>
      <c r="H935" s="96">
        <f t="shared" si="56"/>
        <v>13.8</v>
      </c>
      <c r="I935" s="97">
        <f t="shared" si="57"/>
        <v>4.0995651367565777E-5</v>
      </c>
      <c r="J935" s="97">
        <f t="shared" si="59"/>
        <v>100.05249751608471</v>
      </c>
      <c r="K935" s="94" t="str">
        <f t="shared" si="58"/>
        <v>C</v>
      </c>
    </row>
    <row r="936" spans="1:11" x14ac:dyDescent="0.25">
      <c r="A936" s="94" t="s">
        <v>5758</v>
      </c>
      <c r="B936" s="95" t="s">
        <v>5759</v>
      </c>
      <c r="C936" s="94" t="s">
        <v>17</v>
      </c>
      <c r="D936" s="94" t="s">
        <v>3887</v>
      </c>
      <c r="E936" s="94" t="s">
        <v>61</v>
      </c>
      <c r="F936" s="96">
        <v>1</v>
      </c>
      <c r="G936" s="96">
        <v>13.46</v>
      </c>
      <c r="H936" s="96">
        <f t="shared" si="56"/>
        <v>13.46</v>
      </c>
      <c r="I936" s="97">
        <f t="shared" si="57"/>
        <v>3.9985613580248944E-5</v>
      </c>
      <c r="J936" s="97">
        <f t="shared" si="59"/>
        <v>100.0525375016983</v>
      </c>
      <c r="K936" s="94" t="str">
        <f t="shared" si="58"/>
        <v>C</v>
      </c>
    </row>
    <row r="937" spans="1:11" x14ac:dyDescent="0.25">
      <c r="A937" s="94" t="s">
        <v>4424</v>
      </c>
      <c r="B937" s="95" t="s">
        <v>4425</v>
      </c>
      <c r="C937" s="94" t="s">
        <v>188</v>
      </c>
      <c r="D937" s="94" t="s">
        <v>3887</v>
      </c>
      <c r="E937" s="94" t="s">
        <v>2039</v>
      </c>
      <c r="F937" s="108">
        <v>0.17199999999999999</v>
      </c>
      <c r="G937" s="96">
        <v>72.41</v>
      </c>
      <c r="H937" s="96">
        <f t="shared" si="56"/>
        <v>12.45</v>
      </c>
      <c r="I937" s="97">
        <f t="shared" si="57"/>
        <v>3.6985207212043042E-5</v>
      </c>
      <c r="J937" s="97">
        <f t="shared" si="59"/>
        <v>100.05257448690551</v>
      </c>
      <c r="K937" s="94" t="str">
        <f t="shared" si="58"/>
        <v>C</v>
      </c>
    </row>
    <row r="938" spans="1:11" x14ac:dyDescent="0.25">
      <c r="A938" s="94" t="s">
        <v>5708</v>
      </c>
      <c r="B938" s="95" t="s">
        <v>5709</v>
      </c>
      <c r="C938" s="94" t="s">
        <v>188</v>
      </c>
      <c r="D938" s="94" t="s">
        <v>3887</v>
      </c>
      <c r="E938" s="94" t="s">
        <v>5710</v>
      </c>
      <c r="F938" s="96">
        <v>12</v>
      </c>
      <c r="G938" s="96">
        <v>0.96</v>
      </c>
      <c r="H938" s="96">
        <f t="shared" si="56"/>
        <v>11.52</v>
      </c>
      <c r="I938" s="97">
        <f t="shared" si="57"/>
        <v>3.4222456793794039E-5</v>
      </c>
      <c r="J938" s="97">
        <f t="shared" si="59"/>
        <v>100.0526087093623</v>
      </c>
      <c r="K938" s="94" t="str">
        <f t="shared" si="58"/>
        <v>C</v>
      </c>
    </row>
    <row r="939" spans="1:11" x14ac:dyDescent="0.25">
      <c r="A939" s="94" t="s">
        <v>5843</v>
      </c>
      <c r="B939" s="95" t="s">
        <v>5844</v>
      </c>
      <c r="C939" s="94" t="s">
        <v>17</v>
      </c>
      <c r="D939" s="94" t="s">
        <v>3887</v>
      </c>
      <c r="E939" s="94" t="s">
        <v>61</v>
      </c>
      <c r="F939" s="96">
        <v>8</v>
      </c>
      <c r="G939" s="96">
        <v>1.43</v>
      </c>
      <c r="H939" s="96">
        <f t="shared" si="56"/>
        <v>11.44</v>
      </c>
      <c r="I939" s="97">
        <f t="shared" si="57"/>
        <v>3.3984800843837133E-5</v>
      </c>
      <c r="J939" s="97">
        <f t="shared" si="59"/>
        <v>100.05264269416315</v>
      </c>
      <c r="K939" s="94" t="str">
        <f t="shared" si="58"/>
        <v>C</v>
      </c>
    </row>
    <row r="940" spans="1:11" ht="24.75" x14ac:dyDescent="0.25">
      <c r="A940" s="94" t="s">
        <v>3756</v>
      </c>
      <c r="B940" s="95" t="s">
        <v>3757</v>
      </c>
      <c r="C940" s="94" t="s">
        <v>17</v>
      </c>
      <c r="D940" s="94" t="s">
        <v>3724</v>
      </c>
      <c r="E940" s="94" t="s">
        <v>25</v>
      </c>
      <c r="F940" s="96">
        <v>1100</v>
      </c>
      <c r="G940" s="96">
        <v>0.01</v>
      </c>
      <c r="H940" s="96">
        <f t="shared" si="56"/>
        <v>11</v>
      </c>
      <c r="I940" s="97">
        <f t="shared" si="57"/>
        <v>3.2677693119074172E-5</v>
      </c>
      <c r="J940" s="97">
        <f t="shared" si="59"/>
        <v>100.05267537185627</v>
      </c>
      <c r="K940" s="94" t="str">
        <f t="shared" si="58"/>
        <v>C</v>
      </c>
    </row>
    <row r="941" spans="1:11" ht="24.75" x14ac:dyDescent="0.25">
      <c r="A941" s="94" t="s">
        <v>7293</v>
      </c>
      <c r="B941" s="95" t="s">
        <v>7294</v>
      </c>
      <c r="C941" s="94" t="s">
        <v>17</v>
      </c>
      <c r="D941" s="94" t="s">
        <v>3724</v>
      </c>
      <c r="E941" s="94" t="s">
        <v>25</v>
      </c>
      <c r="F941" s="96">
        <v>7.7971870159999996</v>
      </c>
      <c r="G941" s="96">
        <v>1.28</v>
      </c>
      <c r="H941" s="96">
        <f t="shared" si="56"/>
        <v>9.98</v>
      </c>
      <c r="I941" s="97">
        <f t="shared" si="57"/>
        <v>2.9647579757123659E-5</v>
      </c>
      <c r="J941" s="97">
        <f t="shared" si="59"/>
        <v>100.05270501943602</v>
      </c>
      <c r="K941" s="94" t="str">
        <f t="shared" si="58"/>
        <v>C</v>
      </c>
    </row>
    <row r="942" spans="1:11" x14ac:dyDescent="0.25">
      <c r="A942" s="94" t="s">
        <v>5517</v>
      </c>
      <c r="B942" s="95" t="s">
        <v>5518</v>
      </c>
      <c r="C942" s="94" t="s">
        <v>17</v>
      </c>
      <c r="D942" s="94" t="s">
        <v>3887</v>
      </c>
      <c r="E942" s="94" t="s">
        <v>61</v>
      </c>
      <c r="F942" s="96">
        <v>2</v>
      </c>
      <c r="G942" s="96">
        <v>4.99</v>
      </c>
      <c r="H942" s="96">
        <f t="shared" si="56"/>
        <v>9.98</v>
      </c>
      <c r="I942" s="97">
        <f t="shared" si="57"/>
        <v>2.9647579757123659E-5</v>
      </c>
      <c r="J942" s="97">
        <f t="shared" si="59"/>
        <v>100.05273466701577</v>
      </c>
      <c r="K942" s="94" t="str">
        <f t="shared" si="58"/>
        <v>C</v>
      </c>
    </row>
    <row r="943" spans="1:11" x14ac:dyDescent="0.25">
      <c r="A943" s="94" t="s">
        <v>5938</v>
      </c>
      <c r="B943" s="95" t="s">
        <v>5939</v>
      </c>
      <c r="C943" s="94" t="s">
        <v>188</v>
      </c>
      <c r="D943" s="94" t="s">
        <v>3887</v>
      </c>
      <c r="E943" s="94" t="s">
        <v>286</v>
      </c>
      <c r="F943" s="96">
        <v>2</v>
      </c>
      <c r="G943" s="96">
        <v>4.95</v>
      </c>
      <c r="H943" s="96">
        <f t="shared" si="56"/>
        <v>9.9</v>
      </c>
      <c r="I943" s="97">
        <f t="shared" si="57"/>
        <v>2.9409923807166756E-5</v>
      </c>
      <c r="J943" s="97">
        <f t="shared" si="59"/>
        <v>100.05276407693958</v>
      </c>
      <c r="K943" s="94" t="str">
        <f t="shared" si="58"/>
        <v>C</v>
      </c>
    </row>
    <row r="944" spans="1:11" x14ac:dyDescent="0.25">
      <c r="A944" s="94" t="s">
        <v>5928</v>
      </c>
      <c r="B944" s="95" t="s">
        <v>5929</v>
      </c>
      <c r="C944" s="94" t="s">
        <v>17</v>
      </c>
      <c r="D944" s="94" t="s">
        <v>3887</v>
      </c>
      <c r="E944" s="94" t="s">
        <v>61</v>
      </c>
      <c r="F944" s="96">
        <v>1</v>
      </c>
      <c r="G944" s="96">
        <v>8.7100000000000009</v>
      </c>
      <c r="H944" s="96">
        <f t="shared" si="56"/>
        <v>8.7100000000000009</v>
      </c>
      <c r="I944" s="97">
        <f t="shared" si="57"/>
        <v>2.5874791551557823E-5</v>
      </c>
      <c r="J944" s="97">
        <f t="shared" si="59"/>
        <v>100.05278995173113</v>
      </c>
      <c r="K944" s="94" t="str">
        <f t="shared" si="58"/>
        <v>C</v>
      </c>
    </row>
    <row r="945" spans="1:11" ht="16.5" x14ac:dyDescent="0.25">
      <c r="A945" s="94" t="s">
        <v>5837</v>
      </c>
      <c r="B945" s="95" t="s">
        <v>5838</v>
      </c>
      <c r="C945" s="94" t="s">
        <v>17</v>
      </c>
      <c r="D945" s="94" t="s">
        <v>3887</v>
      </c>
      <c r="E945" s="94" t="s">
        <v>61</v>
      </c>
      <c r="F945" s="96">
        <v>14</v>
      </c>
      <c r="G945" s="96">
        <v>0.56000000000000005</v>
      </c>
      <c r="H945" s="96">
        <f t="shared" si="56"/>
        <v>7.84</v>
      </c>
      <c r="I945" s="97">
        <f t="shared" si="57"/>
        <v>2.3290283095776502E-5</v>
      </c>
      <c r="J945" s="97">
        <f t="shared" si="59"/>
        <v>100.05281324201422</v>
      </c>
      <c r="K945" s="94" t="str">
        <f t="shared" si="58"/>
        <v>C</v>
      </c>
    </row>
    <row r="946" spans="1:11" ht="16.5" x14ac:dyDescent="0.25">
      <c r="A946" s="94" t="s">
        <v>5630</v>
      </c>
      <c r="B946" s="95" t="s">
        <v>5631</v>
      </c>
      <c r="C946" s="94" t="s">
        <v>17</v>
      </c>
      <c r="D946" s="94" t="s">
        <v>3887</v>
      </c>
      <c r="E946" s="94" t="s">
        <v>61</v>
      </c>
      <c r="F946" s="96">
        <v>3</v>
      </c>
      <c r="G946" s="96">
        <v>2.4</v>
      </c>
      <c r="H946" s="96">
        <f t="shared" si="56"/>
        <v>7.2</v>
      </c>
      <c r="I946" s="97">
        <f t="shared" si="57"/>
        <v>2.1389035496121279E-5</v>
      </c>
      <c r="J946" s="97">
        <f t="shared" si="59"/>
        <v>100.05283463104972</v>
      </c>
      <c r="K946" s="94" t="str">
        <f t="shared" si="58"/>
        <v>C</v>
      </c>
    </row>
    <row r="947" spans="1:11" ht="16.5" x14ac:dyDescent="0.25">
      <c r="A947" s="94" t="s">
        <v>4415</v>
      </c>
      <c r="B947" s="95" t="s">
        <v>4416</v>
      </c>
      <c r="C947" s="94" t="s">
        <v>17</v>
      </c>
      <c r="D947" s="94" t="s">
        <v>3887</v>
      </c>
      <c r="E947" s="94" t="s">
        <v>61</v>
      </c>
      <c r="F947" s="96">
        <v>8</v>
      </c>
      <c r="G947" s="96">
        <v>0.9</v>
      </c>
      <c r="H947" s="96">
        <f t="shared" si="56"/>
        <v>7.2</v>
      </c>
      <c r="I947" s="97">
        <f t="shared" si="57"/>
        <v>2.1389035496121279E-5</v>
      </c>
      <c r="J947" s="97">
        <f t="shared" si="59"/>
        <v>100.05285602008522</v>
      </c>
      <c r="K947" s="94" t="str">
        <f t="shared" si="58"/>
        <v>C</v>
      </c>
    </row>
    <row r="948" spans="1:11" x14ac:dyDescent="0.25">
      <c r="A948" s="94" t="s">
        <v>5879</v>
      </c>
      <c r="B948" s="95" t="s">
        <v>5880</v>
      </c>
      <c r="C948" s="94" t="s">
        <v>17</v>
      </c>
      <c r="D948" s="94" t="s">
        <v>3887</v>
      </c>
      <c r="E948" s="94" t="s">
        <v>61</v>
      </c>
      <c r="F948" s="96">
        <v>1</v>
      </c>
      <c r="G948" s="96">
        <v>7.08</v>
      </c>
      <c r="H948" s="96">
        <f t="shared" si="56"/>
        <v>7.08</v>
      </c>
      <c r="I948" s="97">
        <f t="shared" si="57"/>
        <v>2.1032551571185919E-5</v>
      </c>
      <c r="J948" s="97">
        <f t="shared" si="59"/>
        <v>100.05287705263679</v>
      </c>
      <c r="K948" s="94" t="str">
        <f t="shared" si="58"/>
        <v>C</v>
      </c>
    </row>
    <row r="949" spans="1:11" x14ac:dyDescent="0.25">
      <c r="A949" s="94" t="s">
        <v>7958</v>
      </c>
      <c r="B949" s="95" t="s">
        <v>7959</v>
      </c>
      <c r="C949" s="94" t="s">
        <v>17</v>
      </c>
      <c r="D949" s="94" t="s">
        <v>3887</v>
      </c>
      <c r="E949" s="94" t="s">
        <v>61</v>
      </c>
      <c r="F949" s="108">
        <v>0.99299999999999999</v>
      </c>
      <c r="G949" s="96">
        <v>7.11</v>
      </c>
      <c r="H949" s="96">
        <f t="shared" si="56"/>
        <v>7.06</v>
      </c>
      <c r="I949" s="97">
        <f t="shared" si="57"/>
        <v>2.0973137583696694E-5</v>
      </c>
      <c r="J949" s="97">
        <f t="shared" si="59"/>
        <v>100.05289802577437</v>
      </c>
      <c r="K949" s="94" t="str">
        <f t="shared" si="58"/>
        <v>C</v>
      </c>
    </row>
    <row r="950" spans="1:11" x14ac:dyDescent="0.25">
      <c r="A950" s="94" t="s">
        <v>5872</v>
      </c>
      <c r="B950" s="95" t="s">
        <v>5873</v>
      </c>
      <c r="C950" s="94" t="s">
        <v>17</v>
      </c>
      <c r="D950" s="94" t="s">
        <v>3887</v>
      </c>
      <c r="E950" s="94" t="s">
        <v>61</v>
      </c>
      <c r="F950" s="96">
        <v>3</v>
      </c>
      <c r="G950" s="96">
        <v>1.42</v>
      </c>
      <c r="H950" s="96">
        <f t="shared" si="56"/>
        <v>4.26</v>
      </c>
      <c r="I950" s="97">
        <f t="shared" si="57"/>
        <v>1.2655179335205088E-5</v>
      </c>
      <c r="J950" s="97">
        <f t="shared" si="59"/>
        <v>100.0529106809537</v>
      </c>
      <c r="K950" s="94" t="str">
        <f t="shared" si="58"/>
        <v>C</v>
      </c>
    </row>
    <row r="951" spans="1:11" x14ac:dyDescent="0.25">
      <c r="A951" s="94" t="s">
        <v>5134</v>
      </c>
      <c r="B951" s="95" t="s">
        <v>5135</v>
      </c>
      <c r="C951" s="94" t="s">
        <v>17</v>
      </c>
      <c r="D951" s="94" t="s">
        <v>3887</v>
      </c>
      <c r="E951" s="94" t="s">
        <v>61</v>
      </c>
      <c r="F951" s="96">
        <v>1</v>
      </c>
      <c r="G951" s="96">
        <v>3.92</v>
      </c>
      <c r="H951" s="96">
        <f t="shared" si="56"/>
        <v>3.92</v>
      </c>
      <c r="I951" s="97">
        <f t="shared" si="57"/>
        <v>1.1645141547888251E-5</v>
      </c>
      <c r="J951" s="97">
        <f t="shared" si="59"/>
        <v>100.05292232609524</v>
      </c>
      <c r="K951" s="94" t="str">
        <f t="shared" si="58"/>
        <v>C</v>
      </c>
    </row>
    <row r="952" spans="1:11" x14ac:dyDescent="0.25">
      <c r="A952" s="94" t="s">
        <v>5076</v>
      </c>
      <c r="B952" s="95" t="s">
        <v>5077</v>
      </c>
      <c r="C952" s="94" t="s">
        <v>188</v>
      </c>
      <c r="D952" s="94" t="s">
        <v>3887</v>
      </c>
      <c r="E952" s="94" t="s">
        <v>465</v>
      </c>
      <c r="F952" s="96">
        <v>13.78</v>
      </c>
      <c r="G952" s="96">
        <v>0.27</v>
      </c>
      <c r="H952" s="96">
        <f t="shared" si="56"/>
        <v>3.72</v>
      </c>
      <c r="I952" s="97">
        <f t="shared" si="57"/>
        <v>1.1051001672995994E-5</v>
      </c>
      <c r="J952" s="97">
        <f t="shared" si="59"/>
        <v>100.05293337709692</v>
      </c>
      <c r="K952" s="94" t="str">
        <f t="shared" si="58"/>
        <v>C</v>
      </c>
    </row>
    <row r="953" spans="1:11" x14ac:dyDescent="0.25">
      <c r="A953" s="94" t="s">
        <v>5064</v>
      </c>
      <c r="B953" s="95" t="s">
        <v>5065</v>
      </c>
      <c r="C953" s="94" t="s">
        <v>17</v>
      </c>
      <c r="D953" s="94" t="s">
        <v>3887</v>
      </c>
      <c r="E953" s="94" t="s">
        <v>61</v>
      </c>
      <c r="F953" s="96">
        <v>1</v>
      </c>
      <c r="G953" s="96">
        <v>3.57</v>
      </c>
      <c r="H953" s="96">
        <f t="shared" si="56"/>
        <v>3.57</v>
      </c>
      <c r="I953" s="97">
        <f t="shared" si="57"/>
        <v>1.0605396766826799E-5</v>
      </c>
      <c r="J953" s="97">
        <f t="shared" si="59"/>
        <v>100.05294398249369</v>
      </c>
      <c r="K953" s="94" t="str">
        <f t="shared" si="58"/>
        <v>C</v>
      </c>
    </row>
    <row r="954" spans="1:11" ht="12.75" customHeight="1" x14ac:dyDescent="0.25">
      <c r="A954" s="94" t="s">
        <v>4418</v>
      </c>
      <c r="B954" s="95" t="s">
        <v>4419</v>
      </c>
      <c r="C954" s="94" t="s">
        <v>17</v>
      </c>
      <c r="D954" s="94" t="s">
        <v>3887</v>
      </c>
      <c r="E954" s="94" t="s">
        <v>61</v>
      </c>
      <c r="F954" s="96">
        <v>1</v>
      </c>
      <c r="G954" s="96">
        <v>3.45</v>
      </c>
      <c r="H954" s="96">
        <f t="shared" si="56"/>
        <v>3.45</v>
      </c>
      <c r="I954" s="97">
        <f t="shared" si="57"/>
        <v>1.0248912841891444E-5</v>
      </c>
      <c r="J954" s="97">
        <f t="shared" si="59"/>
        <v>100.05295423140653</v>
      </c>
      <c r="K954" s="94" t="str">
        <f t="shared" si="58"/>
        <v>C</v>
      </c>
    </row>
    <row r="955" spans="1:11" x14ac:dyDescent="0.25">
      <c r="A955" s="94" t="s">
        <v>5061</v>
      </c>
      <c r="B955" s="95" t="s">
        <v>5062</v>
      </c>
      <c r="C955" s="94" t="s">
        <v>17</v>
      </c>
      <c r="D955" s="94" t="s">
        <v>3887</v>
      </c>
      <c r="E955" s="94" t="s">
        <v>61</v>
      </c>
      <c r="F955" s="96">
        <v>2</v>
      </c>
      <c r="G955" s="96">
        <v>1.69</v>
      </c>
      <c r="H955" s="96">
        <f t="shared" si="56"/>
        <v>3.38</v>
      </c>
      <c r="I955" s="97">
        <f t="shared" si="57"/>
        <v>1.0040963885679154E-5</v>
      </c>
      <c r="J955" s="97">
        <f t="shared" si="59"/>
        <v>100.05296427237042</v>
      </c>
      <c r="K955" s="94" t="str">
        <f t="shared" si="58"/>
        <v>C</v>
      </c>
    </row>
    <row r="956" spans="1:11" x14ac:dyDescent="0.25">
      <c r="A956" s="94" t="s">
        <v>3890</v>
      </c>
      <c r="B956" s="95" t="s">
        <v>3891</v>
      </c>
      <c r="C956" s="94" t="s">
        <v>17</v>
      </c>
      <c r="D956" s="94" t="s">
        <v>3887</v>
      </c>
      <c r="E956" s="94" t="s">
        <v>740</v>
      </c>
      <c r="F956" s="110">
        <v>9.0399999999999994E-2</v>
      </c>
      <c r="G956" s="96">
        <v>31.04</v>
      </c>
      <c r="H956" s="96">
        <f t="shared" si="56"/>
        <v>2.81</v>
      </c>
      <c r="I956" s="97">
        <f t="shared" si="57"/>
        <v>8.3476652422362193E-6</v>
      </c>
      <c r="J956" s="97">
        <f t="shared" si="59"/>
        <v>100.05297262003566</v>
      </c>
      <c r="K956" s="94" t="str">
        <f t="shared" si="58"/>
        <v>C</v>
      </c>
    </row>
    <row r="957" spans="1:11" x14ac:dyDescent="0.25">
      <c r="A957" s="94" t="s">
        <v>5078</v>
      </c>
      <c r="B957" s="95" t="s">
        <v>5079</v>
      </c>
      <c r="C957" s="94" t="s">
        <v>17</v>
      </c>
      <c r="D957" s="94" t="s">
        <v>3887</v>
      </c>
      <c r="E957" s="94" t="s">
        <v>740</v>
      </c>
      <c r="F957" s="96">
        <v>0.2</v>
      </c>
      <c r="G957" s="96">
        <v>14</v>
      </c>
      <c r="H957" s="96">
        <f t="shared" si="56"/>
        <v>2.8</v>
      </c>
      <c r="I957" s="97">
        <f t="shared" si="57"/>
        <v>8.3179582484916069E-6</v>
      </c>
      <c r="J957" s="97">
        <f t="shared" si="59"/>
        <v>100.05298093799391</v>
      </c>
      <c r="K957" s="94" t="str">
        <f t="shared" si="58"/>
        <v>C</v>
      </c>
    </row>
    <row r="958" spans="1:11" ht="16.5" x14ac:dyDescent="0.25">
      <c r="A958" s="94" t="s">
        <v>7265</v>
      </c>
      <c r="B958" s="95" t="s">
        <v>7266</v>
      </c>
      <c r="C958" s="94" t="s">
        <v>17</v>
      </c>
      <c r="D958" s="94" t="s">
        <v>3825</v>
      </c>
      <c r="E958" s="94" t="s">
        <v>61</v>
      </c>
      <c r="F958" s="102">
        <v>2.4196592E-4</v>
      </c>
      <c r="G958" s="96">
        <v>10136.450000000001</v>
      </c>
      <c r="H958" s="96">
        <f t="shared" si="56"/>
        <v>2.4500000000000002</v>
      </c>
      <c r="I958" s="97">
        <f t="shared" si="57"/>
        <v>7.2782134674301571E-6</v>
      </c>
      <c r="J958" s="97">
        <f t="shared" si="59"/>
        <v>100.05298821620738</v>
      </c>
      <c r="K958" s="94" t="str">
        <f t="shared" si="58"/>
        <v>C</v>
      </c>
    </row>
    <row r="959" spans="1:11" ht="16.5" x14ac:dyDescent="0.25">
      <c r="A959" s="94" t="s">
        <v>6746</v>
      </c>
      <c r="B959" s="95" t="s">
        <v>6747</v>
      </c>
      <c r="C959" s="94" t="s">
        <v>17</v>
      </c>
      <c r="D959" s="94" t="s">
        <v>3887</v>
      </c>
      <c r="E959" s="94" t="s">
        <v>4149</v>
      </c>
      <c r="F959" s="111">
        <v>0.29201633999999999</v>
      </c>
      <c r="G959" s="96">
        <v>7.73</v>
      </c>
      <c r="H959" s="96">
        <f t="shared" si="56"/>
        <v>2.2599999999999998</v>
      </c>
      <c r="I959" s="97">
        <f t="shared" si="57"/>
        <v>6.7137805862825106E-6</v>
      </c>
      <c r="J959" s="97">
        <f t="shared" si="59"/>
        <v>100.05299492998797</v>
      </c>
      <c r="K959" s="94" t="str">
        <f t="shared" si="58"/>
        <v>C</v>
      </c>
    </row>
    <row r="960" spans="1:11" x14ac:dyDescent="0.25">
      <c r="A960" s="94" t="s">
        <v>6149</v>
      </c>
      <c r="B960" s="95" t="s">
        <v>6150</v>
      </c>
      <c r="C960" s="94" t="s">
        <v>17</v>
      </c>
      <c r="D960" s="94" t="s">
        <v>3887</v>
      </c>
      <c r="E960" s="94" t="s">
        <v>61</v>
      </c>
      <c r="F960" s="96">
        <v>0.1</v>
      </c>
      <c r="G960" s="96">
        <v>8.5500000000000007</v>
      </c>
      <c r="H960" s="96">
        <f t="shared" si="56"/>
        <v>0.86</v>
      </c>
      <c r="I960" s="97">
        <f t="shared" si="57"/>
        <v>2.554801462036708E-6</v>
      </c>
      <c r="J960" s="97">
        <f t="shared" si="59"/>
        <v>100.05299748478944</v>
      </c>
      <c r="K960" s="94" t="str">
        <f t="shared" si="58"/>
        <v>C</v>
      </c>
    </row>
    <row r="961" spans="1:11" ht="18.75" customHeight="1" x14ac:dyDescent="0.25">
      <c r="A961" s="94" t="s">
        <v>7295</v>
      </c>
      <c r="B961" s="95" t="s">
        <v>7296</v>
      </c>
      <c r="C961" s="94" t="s">
        <v>17</v>
      </c>
      <c r="D961" s="94" t="s">
        <v>3724</v>
      </c>
      <c r="E961" s="94" t="s">
        <v>25</v>
      </c>
      <c r="F961" s="96">
        <v>7.7971870159999996</v>
      </c>
      <c r="G961" s="96">
        <v>0.08</v>
      </c>
      <c r="H961" s="96">
        <f t="shared" si="56"/>
        <v>0.62</v>
      </c>
      <c r="I961" s="97">
        <f t="shared" si="57"/>
        <v>1.8418336121659988E-6</v>
      </c>
      <c r="J961" s="97">
        <f t="shared" si="59"/>
        <v>100.05299932662305</v>
      </c>
      <c r="K961" s="94" t="str">
        <f t="shared" si="58"/>
        <v>C</v>
      </c>
    </row>
    <row r="962" spans="1:11" x14ac:dyDescent="0.25">
      <c r="A962" s="94" t="s">
        <v>5826</v>
      </c>
      <c r="B962" s="95" t="s">
        <v>5827</v>
      </c>
      <c r="C962" s="94" t="s">
        <v>17</v>
      </c>
      <c r="D962" s="94" t="s">
        <v>3887</v>
      </c>
      <c r="E962" s="94" t="s">
        <v>178</v>
      </c>
      <c r="F962" s="107">
        <v>0.10493</v>
      </c>
      <c r="G962" s="96">
        <v>3.48</v>
      </c>
      <c r="H962" s="96">
        <f t="shared" si="56"/>
        <v>0.37</v>
      </c>
      <c r="I962" s="97">
        <f t="shared" si="57"/>
        <v>1.0991587685506768E-6</v>
      </c>
      <c r="J962" s="97">
        <f t="shared" si="59"/>
        <v>100.05300042578182</v>
      </c>
      <c r="K962" s="94" t="str">
        <f t="shared" si="58"/>
        <v>C</v>
      </c>
    </row>
    <row r="963" spans="1:11" ht="16.5" x14ac:dyDescent="0.25">
      <c r="A963" s="94" t="s">
        <v>3850</v>
      </c>
      <c r="B963" s="95" t="s">
        <v>8132</v>
      </c>
      <c r="C963" s="94" t="s">
        <v>8121</v>
      </c>
      <c r="D963" s="94" t="s">
        <v>3865</v>
      </c>
      <c r="E963" s="94" t="s">
        <v>3868</v>
      </c>
      <c r="F963" s="110">
        <v>1E-4</v>
      </c>
      <c r="G963" s="96">
        <v>227.19</v>
      </c>
      <c r="H963" s="96">
        <f t="shared" si="56"/>
        <v>0.02</v>
      </c>
      <c r="I963" s="97">
        <f t="shared" si="57"/>
        <v>5.9413987489225767E-8</v>
      </c>
      <c r="J963" s="97">
        <f t="shared" si="59"/>
        <v>100.05300048519581</v>
      </c>
      <c r="K963" s="94" t="str">
        <f t="shared" si="58"/>
        <v>C</v>
      </c>
    </row>
    <row r="964" spans="1:11" ht="16.5" x14ac:dyDescent="0.25">
      <c r="A964" s="94" t="s">
        <v>3843</v>
      </c>
      <c r="B964" s="95" t="s">
        <v>8133</v>
      </c>
      <c r="C964" s="94" t="s">
        <v>8121</v>
      </c>
      <c r="D964" s="94" t="s">
        <v>3865</v>
      </c>
      <c r="E964" s="94" t="s">
        <v>3868</v>
      </c>
      <c r="F964" s="110">
        <v>1E-4</v>
      </c>
      <c r="G964" s="96">
        <v>198.34</v>
      </c>
      <c r="H964" s="96">
        <f t="shared" ref="H964:H972" si="60">ROUND(F964*G964,2)</f>
        <v>0.02</v>
      </c>
      <c r="I964" s="97">
        <f t="shared" ref="I964:I972" si="61">H964 / VALOR_TOTAL * 100</f>
        <v>5.9413987489225767E-8</v>
      </c>
      <c r="J964" s="97">
        <f t="shared" si="59"/>
        <v>100.0530005446098</v>
      </c>
      <c r="K964" s="94" t="str">
        <f t="shared" ref="K964:K972" si="62">IF(J964&lt;=80,"A",IF(J964&lt;=95,"B","C"))</f>
        <v>C</v>
      </c>
    </row>
    <row r="965" spans="1:11" ht="16.5" x14ac:dyDescent="0.25">
      <c r="A965" s="94" t="s">
        <v>3845</v>
      </c>
      <c r="B965" s="95" t="s">
        <v>8134</v>
      </c>
      <c r="C965" s="94" t="s">
        <v>8121</v>
      </c>
      <c r="D965" s="94" t="s">
        <v>3865</v>
      </c>
      <c r="E965" s="94" t="s">
        <v>3868</v>
      </c>
      <c r="F965" s="110">
        <v>1E-4</v>
      </c>
      <c r="G965" s="96">
        <v>107.56</v>
      </c>
      <c r="H965" s="96">
        <f t="shared" si="60"/>
        <v>0.01</v>
      </c>
      <c r="I965" s="97">
        <f t="shared" si="61"/>
        <v>2.9706993744612883E-8</v>
      </c>
      <c r="J965" s="97">
        <f t="shared" ref="J965:J972" si="63">I965+J964</f>
        <v>100.0530005743168</v>
      </c>
      <c r="K965" s="94" t="str">
        <f t="shared" si="62"/>
        <v>C</v>
      </c>
    </row>
    <row r="966" spans="1:11" ht="16.5" x14ac:dyDescent="0.25">
      <c r="A966" s="94" t="s">
        <v>3839</v>
      </c>
      <c r="B966" s="95" t="s">
        <v>8135</v>
      </c>
      <c r="C966" s="94" t="s">
        <v>8121</v>
      </c>
      <c r="D966" s="94" t="s">
        <v>3865</v>
      </c>
      <c r="E966" s="94" t="s">
        <v>3868</v>
      </c>
      <c r="F966" s="110">
        <v>1E-4</v>
      </c>
      <c r="G966" s="96">
        <v>101.98</v>
      </c>
      <c r="H966" s="96">
        <f t="shared" si="60"/>
        <v>0.01</v>
      </c>
      <c r="I966" s="97">
        <f t="shared" si="61"/>
        <v>2.9706993744612883E-8</v>
      </c>
      <c r="J966" s="97">
        <f t="shared" si="63"/>
        <v>100.05300060402379</v>
      </c>
      <c r="K966" s="94" t="str">
        <f t="shared" si="62"/>
        <v>C</v>
      </c>
    </row>
    <row r="967" spans="1:11" ht="16.5" x14ac:dyDescent="0.25">
      <c r="A967" s="94" t="s">
        <v>3841</v>
      </c>
      <c r="B967" s="95" t="s">
        <v>8136</v>
      </c>
      <c r="C967" s="94" t="s">
        <v>8121</v>
      </c>
      <c r="D967" s="94" t="s">
        <v>3865</v>
      </c>
      <c r="E967" s="94" t="s">
        <v>3868</v>
      </c>
      <c r="F967" s="110">
        <v>1E-4</v>
      </c>
      <c r="G967" s="96">
        <v>95.23</v>
      </c>
      <c r="H967" s="96">
        <f t="shared" si="60"/>
        <v>0.01</v>
      </c>
      <c r="I967" s="97">
        <f t="shared" si="61"/>
        <v>2.9706993744612883E-8</v>
      </c>
      <c r="J967" s="97">
        <f t="shared" si="63"/>
        <v>100.05300063373079</v>
      </c>
      <c r="K967" s="94" t="str">
        <f t="shared" si="62"/>
        <v>C</v>
      </c>
    </row>
    <row r="968" spans="1:11" ht="16.5" x14ac:dyDescent="0.25">
      <c r="A968" s="94" t="s">
        <v>3847</v>
      </c>
      <c r="B968" s="95" t="s">
        <v>8137</v>
      </c>
      <c r="C968" s="94" t="s">
        <v>8121</v>
      </c>
      <c r="D968" s="94" t="s">
        <v>3865</v>
      </c>
      <c r="E968" s="94" t="s">
        <v>3868</v>
      </c>
      <c r="F968" s="110">
        <v>1E-4</v>
      </c>
      <c r="G968" s="96">
        <v>92.13</v>
      </c>
      <c r="H968" s="96">
        <f t="shared" si="60"/>
        <v>0.01</v>
      </c>
      <c r="I968" s="97">
        <f t="shared" si="61"/>
        <v>2.9706993744612883E-8</v>
      </c>
      <c r="J968" s="97">
        <f t="shared" si="63"/>
        <v>100.05300066343779</v>
      </c>
      <c r="K968" s="94" t="str">
        <f t="shared" si="62"/>
        <v>C</v>
      </c>
    </row>
    <row r="969" spans="1:11" ht="16.5" x14ac:dyDescent="0.25">
      <c r="A969" s="94" t="s">
        <v>3854</v>
      </c>
      <c r="B969" s="95" t="s">
        <v>8138</v>
      </c>
      <c r="C969" s="94" t="s">
        <v>8121</v>
      </c>
      <c r="D969" s="94" t="s">
        <v>3865</v>
      </c>
      <c r="E969" s="94" t="s">
        <v>3868</v>
      </c>
      <c r="F969" s="110">
        <v>1E-4</v>
      </c>
      <c r="G969" s="96">
        <v>57.22</v>
      </c>
      <c r="H969" s="96">
        <f t="shared" si="60"/>
        <v>0.01</v>
      </c>
      <c r="I969" s="97">
        <f t="shared" si="61"/>
        <v>2.9706993744612883E-8</v>
      </c>
      <c r="J969" s="97">
        <f t="shared" si="63"/>
        <v>100.05300069314478</v>
      </c>
      <c r="K969" s="94" t="str">
        <f t="shared" si="62"/>
        <v>C</v>
      </c>
    </row>
    <row r="970" spans="1:11" ht="16.5" x14ac:dyDescent="0.25">
      <c r="A970" s="94" t="s">
        <v>3856</v>
      </c>
      <c r="B970" s="95" t="s">
        <v>8139</v>
      </c>
      <c r="C970" s="94" t="s">
        <v>8121</v>
      </c>
      <c r="D970" s="94" t="s">
        <v>3865</v>
      </c>
      <c r="E970" s="94" t="s">
        <v>3868</v>
      </c>
      <c r="F970" s="110">
        <v>1E-4</v>
      </c>
      <c r="G970" s="96">
        <v>50.41</v>
      </c>
      <c r="H970" s="96">
        <f t="shared" si="60"/>
        <v>0.01</v>
      </c>
      <c r="I970" s="97">
        <f t="shared" si="61"/>
        <v>2.9706993744612883E-8</v>
      </c>
      <c r="J970" s="97">
        <f t="shared" si="63"/>
        <v>100.05300072285178</v>
      </c>
      <c r="K970" s="94" t="str">
        <f t="shared" si="62"/>
        <v>C</v>
      </c>
    </row>
    <row r="971" spans="1:11" ht="16.5" x14ac:dyDescent="0.25">
      <c r="A971" s="94" t="s">
        <v>3852</v>
      </c>
      <c r="B971" s="95" t="s">
        <v>8140</v>
      </c>
      <c r="C971" s="94" t="s">
        <v>8121</v>
      </c>
      <c r="D971" s="94" t="s">
        <v>3865</v>
      </c>
      <c r="E971" s="94" t="s">
        <v>3868</v>
      </c>
      <c r="F971" s="110">
        <v>1E-4</v>
      </c>
      <c r="G971" s="96">
        <v>6.71</v>
      </c>
      <c r="H971" s="96">
        <f t="shared" si="60"/>
        <v>0</v>
      </c>
      <c r="I971" s="97">
        <f t="shared" si="61"/>
        <v>0</v>
      </c>
      <c r="J971" s="97">
        <f t="shared" si="63"/>
        <v>100.05300072285178</v>
      </c>
      <c r="K971" s="94" t="str">
        <f t="shared" si="62"/>
        <v>C</v>
      </c>
    </row>
    <row r="972" spans="1:11" ht="16.5" x14ac:dyDescent="0.25">
      <c r="A972" s="94" t="s">
        <v>3826</v>
      </c>
      <c r="B972" s="95" t="s">
        <v>8141</v>
      </c>
      <c r="C972" s="94" t="s">
        <v>8121</v>
      </c>
      <c r="D972" s="94" t="s">
        <v>3865</v>
      </c>
      <c r="E972" s="94" t="s">
        <v>3868</v>
      </c>
      <c r="F972" s="110">
        <v>1E-4</v>
      </c>
      <c r="G972" s="96">
        <v>0</v>
      </c>
      <c r="H972" s="96">
        <f t="shared" si="60"/>
        <v>0</v>
      </c>
      <c r="I972" s="97">
        <f t="shared" si="61"/>
        <v>0</v>
      </c>
      <c r="J972" s="97">
        <f t="shared" si="63"/>
        <v>100.05300072285178</v>
      </c>
      <c r="K972" s="94" t="str">
        <f t="shared" si="62"/>
        <v>C</v>
      </c>
    </row>
    <row r="973" spans="1:11" ht="18" hidden="1" customHeight="1" x14ac:dyDescent="0.25">
      <c r="A973" s="90"/>
      <c r="B973" s="90"/>
      <c r="C973" s="91" t="s">
        <v>8100</v>
      </c>
      <c r="D973" s="91"/>
      <c r="E973" s="91"/>
      <c r="F973" s="91"/>
      <c r="G973" s="90"/>
      <c r="H973" s="90"/>
      <c r="I973" s="90"/>
      <c r="J973" s="90"/>
      <c r="K973" s="90"/>
    </row>
    <row r="974" spans="1:11" ht="18" hidden="1" customHeight="1" x14ac:dyDescent="0.25">
      <c r="A974" s="90"/>
      <c r="B974" s="90"/>
      <c r="C974" s="90"/>
      <c r="D974" s="90"/>
      <c r="E974" s="90"/>
      <c r="F974" s="90"/>
      <c r="G974" s="91" t="str">
        <f>"Subtotal até "&amp;TRUNC(J972,2)&amp;"%"</f>
        <v>Subtotal até 100,05%</v>
      </c>
      <c r="H974" s="91"/>
      <c r="I974" s="112">
        <f>SUM(H4:H972)</f>
        <v>33679948.089999922</v>
      </c>
      <c r="J974" s="112"/>
      <c r="K974" s="112"/>
    </row>
    <row r="975" spans="1:11" ht="18" hidden="1" customHeight="1" x14ac:dyDescent="0.25">
      <c r="A975" s="90"/>
      <c r="B975" s="90"/>
      <c r="C975" s="90"/>
      <c r="D975" s="90"/>
      <c r="E975" s="90"/>
      <c r="F975" s="90"/>
      <c r="G975" s="91" t="s">
        <v>8117</v>
      </c>
      <c r="H975" s="91"/>
      <c r="I975" s="112">
        <f>I976-I974</f>
        <v>-17841.159999921918</v>
      </c>
      <c r="J975" s="112"/>
      <c r="K975" s="112"/>
    </row>
    <row r="976" spans="1:11" ht="18" hidden="1" customHeight="1" x14ac:dyDescent="0.25">
      <c r="A976" s="90"/>
      <c r="B976" s="90"/>
      <c r="C976" s="90"/>
      <c r="D976" s="90"/>
      <c r="E976" s="90"/>
      <c r="F976" s="90"/>
      <c r="G976" s="91" t="s">
        <v>8118</v>
      </c>
      <c r="H976" s="91"/>
      <c r="I976" s="112">
        <v>33662106.93</v>
      </c>
      <c r="J976" s="112"/>
      <c r="K976" s="112"/>
    </row>
  </sheetData>
  <mergeCells count="9">
    <mergeCell ref="G976:H976"/>
    <mergeCell ref="I976:K976"/>
    <mergeCell ref="A1:K1"/>
    <mergeCell ref="B2:C2"/>
    <mergeCell ref="C973:F973"/>
    <mergeCell ref="G974:H974"/>
    <mergeCell ref="I974:K974"/>
    <mergeCell ref="G975:H975"/>
    <mergeCell ref="I975:K975"/>
  </mergeCells>
  <pageMargins left="0.51181102362204722" right="0.51181102362204722" top="0.51181102362204722" bottom="0.51181102362204722" header="0" footer="0"/>
  <pageSetup paperSize="77" orientation="landscape" r:id="rId1"/>
  <headerFooter>
    <oddFooter>&amp;L&amp;9&amp;A&amp;R&amp;9Página &amp;P de &amp;N</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outlinePr summaryBelow="0"/>
  </sheetPr>
  <dimension ref="A1:AK216"/>
  <sheetViews>
    <sheetView view="pageBreakPreview" topLeftCell="A11" zoomScale="55" zoomScaleNormal="100" zoomScaleSheetLayoutView="55" workbookViewId="0">
      <selection activeCell="B41" activeCellId="1" sqref="R16 B41:B42"/>
    </sheetView>
  </sheetViews>
  <sheetFormatPr defaultRowHeight="15" x14ac:dyDescent="0.25"/>
  <cols>
    <col min="1" max="1" width="9.28515625" customWidth="1"/>
    <col min="2" max="2" width="34.7109375" customWidth="1"/>
    <col min="3" max="3" width="13.7109375" customWidth="1"/>
    <col min="4" max="7" width="11.85546875" customWidth="1"/>
    <col min="8" max="8" width="10.140625" customWidth="1"/>
    <col min="9" max="9" width="1.7109375" customWidth="1"/>
    <col min="10" max="36" width="11.85546875" customWidth="1"/>
    <col min="37" max="37" width="12.140625" customWidth="1"/>
  </cols>
  <sheetData>
    <row r="1" spans="1:37" ht="146.1" customHeight="1" x14ac:dyDescent="0.25">
      <c r="A1" s="55"/>
      <c r="B1" s="55"/>
      <c r="C1" s="55"/>
      <c r="D1" s="55"/>
      <c r="E1" s="55"/>
      <c r="F1" s="55"/>
      <c r="G1" s="55"/>
      <c r="H1" s="55"/>
      <c r="I1" s="8"/>
      <c r="J1" s="8"/>
      <c r="K1" s="8"/>
      <c r="L1" s="8"/>
      <c r="M1" s="8"/>
      <c r="N1" s="8"/>
      <c r="O1" s="8"/>
      <c r="P1" s="8"/>
      <c r="Q1" s="8"/>
      <c r="R1" s="8"/>
      <c r="S1" s="8"/>
      <c r="T1" s="8"/>
      <c r="U1" s="8"/>
      <c r="V1" s="8"/>
      <c r="W1" s="8"/>
      <c r="X1" s="8"/>
      <c r="Y1" s="8"/>
      <c r="Z1" s="8"/>
      <c r="AA1" s="8"/>
      <c r="AB1" s="8"/>
      <c r="AC1" s="8"/>
      <c r="AD1" s="8"/>
      <c r="AE1" s="8"/>
      <c r="AF1" s="8"/>
      <c r="AG1" s="8"/>
      <c r="AH1" s="8"/>
      <c r="AI1" s="8"/>
      <c r="AJ1" s="8"/>
      <c r="AK1" s="8"/>
    </row>
    <row r="2" spans="1:37" ht="15.95" customHeight="1" x14ac:dyDescent="0.25">
      <c r="A2" s="29" t="s">
        <v>0</v>
      </c>
      <c r="B2" s="29" t="s">
        <v>2</v>
      </c>
      <c r="C2" s="29" t="s">
        <v>8142</v>
      </c>
      <c r="D2" s="29" t="s">
        <v>8143</v>
      </c>
      <c r="E2" s="29" t="s">
        <v>8144</v>
      </c>
      <c r="F2" s="29" t="s">
        <v>8145</v>
      </c>
      <c r="G2" s="29" t="s">
        <v>8146</v>
      </c>
      <c r="H2" s="74" t="s">
        <v>8147</v>
      </c>
      <c r="I2" s="74"/>
      <c r="J2" s="29" t="s">
        <v>8148</v>
      </c>
      <c r="K2" s="29" t="s">
        <v>8149</v>
      </c>
      <c r="L2" s="29" t="s">
        <v>8150</v>
      </c>
      <c r="M2" s="29" t="s">
        <v>8151</v>
      </c>
      <c r="N2" s="29" t="s">
        <v>8152</v>
      </c>
      <c r="O2" s="29" t="s">
        <v>8153</v>
      </c>
      <c r="P2" s="29" t="s">
        <v>8154</v>
      </c>
      <c r="Q2" s="29" t="s">
        <v>8155</v>
      </c>
      <c r="R2" s="29" t="s">
        <v>8156</v>
      </c>
      <c r="S2" s="29" t="s">
        <v>8157</v>
      </c>
      <c r="T2" s="29" t="s">
        <v>8158</v>
      </c>
      <c r="U2" s="29" t="s">
        <v>8159</v>
      </c>
      <c r="V2" s="29" t="s">
        <v>8160</v>
      </c>
      <c r="W2" s="29" t="s">
        <v>8161</v>
      </c>
      <c r="X2" s="29" t="s">
        <v>8162</v>
      </c>
      <c r="Y2" s="29" t="s">
        <v>8163</v>
      </c>
      <c r="Z2" s="29" t="s">
        <v>8164</v>
      </c>
      <c r="AA2" s="29" t="s">
        <v>8165</v>
      </c>
      <c r="AB2" s="29" t="s">
        <v>8166</v>
      </c>
      <c r="AC2" s="29" t="s">
        <v>8167</v>
      </c>
      <c r="AD2" s="29" t="s">
        <v>8168</v>
      </c>
      <c r="AE2" s="29" t="s">
        <v>8169</v>
      </c>
      <c r="AF2" s="29" t="s">
        <v>8170</v>
      </c>
      <c r="AG2" s="29" t="s">
        <v>8171</v>
      </c>
      <c r="AH2" s="29" t="s">
        <v>8172</v>
      </c>
      <c r="AI2" s="29" t="s">
        <v>8173</v>
      </c>
      <c r="AJ2" s="29" t="s">
        <v>8174</v>
      </c>
      <c r="AK2" s="30" t="s">
        <v>8175</v>
      </c>
    </row>
    <row r="3" spans="1:37" ht="12" customHeight="1" x14ac:dyDescent="0.25">
      <c r="A3" s="75" t="s">
        <v>10</v>
      </c>
      <c r="B3" s="76" t="s">
        <v>11</v>
      </c>
      <c r="C3" s="77">
        <v>3588316</v>
      </c>
      <c r="D3" s="31">
        <f>D4/C3</f>
        <v>3.0000144914773391E-4</v>
      </c>
      <c r="E3" s="31">
        <f>E4/C3</f>
        <v>5.8000020065122476E-3</v>
      </c>
      <c r="F3" s="31">
        <f>F4/C3</f>
        <v>2.1799997547596144E-2</v>
      </c>
      <c r="G3" s="31">
        <f>G4/C3</f>
        <v>3.3199999665581292E-2</v>
      </c>
      <c r="H3" s="78">
        <f>H4/C3</f>
        <v>8.2999992196896803E-3</v>
      </c>
      <c r="I3" s="78">
        <f>I4/C3</f>
        <v>0</v>
      </c>
      <c r="J3" s="31">
        <f>J4/C3</f>
        <v>8.600000668837416E-3</v>
      </c>
      <c r="K3" s="31">
        <f>K4/C3</f>
        <v>1.6100000668837416E-2</v>
      </c>
      <c r="L3" s="31">
        <f>L4/C3</f>
        <v>1.8200002452403857E-2</v>
      </c>
      <c r="M3" s="31">
        <f>M4/C3</f>
        <v>1.8200002452403857E-2</v>
      </c>
      <c r="N3" s="31">
        <f>N4/C3</f>
        <v>8.600000668837416E-3</v>
      </c>
      <c r="O3" s="31">
        <f>O4/C3</f>
        <v>6.0000011147290262E-3</v>
      </c>
      <c r="P3" s="31">
        <f>P4/C3</f>
        <v>2.9599998996743874E-2</v>
      </c>
      <c r="Q3" s="31">
        <f>Q4/C3</f>
        <v>3.159999843937937E-2</v>
      </c>
      <c r="R3" s="31">
        <f>R4/C3</f>
        <v>2.9100001226201929E-2</v>
      </c>
      <c r="S3" s="31">
        <f>S4/C3</f>
        <v>2.8000000557364516E-2</v>
      </c>
      <c r="T3" s="31">
        <f>T4/C3</f>
        <v>2.7599999554108388E-2</v>
      </c>
      <c r="U3" s="31">
        <f>U4/C3</f>
        <v>3.5899998773798077E-2</v>
      </c>
      <c r="V3" s="31">
        <f>V4/C3</f>
        <v>3.5899998773798077E-2</v>
      </c>
      <c r="W3" s="31">
        <f>W4/C3</f>
        <v>5.5699999665581285E-2</v>
      </c>
      <c r="X3" s="31">
        <f>X4/C3</f>
        <v>5.5699999665581285E-2</v>
      </c>
      <c r="Y3" s="31">
        <f>Y4/C3</f>
        <v>6.12999997770542E-2</v>
      </c>
      <c r="Z3" s="31">
        <f>Z4/C3</f>
        <v>4.2399997659069044E-2</v>
      </c>
      <c r="AA3" s="31">
        <f>AA4/C3</f>
        <v>4.5099999554108393E-2</v>
      </c>
      <c r="AB3" s="31">
        <f>AB4/C3</f>
        <v>5.3000000557364521E-2</v>
      </c>
      <c r="AC3" s="31">
        <f>AC4/C3</f>
        <v>5.4000001672093539E-2</v>
      </c>
      <c r="AD3" s="31">
        <f>AD4/C3</f>
        <v>5.520000189503934E-2</v>
      </c>
      <c r="AE3" s="31">
        <f>AE4/C3</f>
        <v>5.5000002786822558E-2</v>
      </c>
      <c r="AF3" s="31">
        <f>AF4/C3</f>
        <v>5.1099997882014851E-2</v>
      </c>
      <c r="AG3" s="31">
        <f>AG4/C3</f>
        <v>3.9499999442635492E-2</v>
      </c>
      <c r="AH3" s="31">
        <f>AH4/C3</f>
        <v>4.1500001672093535E-2</v>
      </c>
      <c r="AI3" s="31">
        <f>AI4/C3</f>
        <v>1.5899998773798073E-2</v>
      </c>
      <c r="AJ3" s="31">
        <f>AJ4/C3</f>
        <v>1.1799994760773768E-2</v>
      </c>
      <c r="AK3" s="32">
        <f t="shared" ref="AK3:AK66" si="0">SUM(D3:AJ3)</f>
        <v>1.0000000000000004</v>
      </c>
    </row>
    <row r="4" spans="1:37" ht="12.95" customHeight="1" x14ac:dyDescent="0.25">
      <c r="A4" s="75"/>
      <c r="B4" s="76"/>
      <c r="C4" s="77"/>
      <c r="D4" s="33">
        <f t="shared" ref="D4:AJ4" si="1">SUM(D6,D8,D10)*1</f>
        <v>1076.5</v>
      </c>
      <c r="E4" s="33">
        <f t="shared" si="1"/>
        <v>20812.240000000002</v>
      </c>
      <c r="F4" s="33">
        <f t="shared" si="1"/>
        <v>78225.279999999999</v>
      </c>
      <c r="G4" s="33">
        <f t="shared" si="1"/>
        <v>119132.09</v>
      </c>
      <c r="H4" s="79">
        <f t="shared" si="1"/>
        <v>29783.019999999997</v>
      </c>
      <c r="I4" s="79">
        <f t="shared" si="1"/>
        <v>0</v>
      </c>
      <c r="J4" s="33">
        <f t="shared" si="1"/>
        <v>30859.520000000004</v>
      </c>
      <c r="K4" s="33">
        <f t="shared" si="1"/>
        <v>57771.89</v>
      </c>
      <c r="L4" s="33">
        <f t="shared" si="1"/>
        <v>65307.359999999993</v>
      </c>
      <c r="M4" s="33">
        <f t="shared" si="1"/>
        <v>65307.359999999993</v>
      </c>
      <c r="N4" s="33">
        <f t="shared" si="1"/>
        <v>30859.520000000004</v>
      </c>
      <c r="O4" s="33">
        <f t="shared" si="1"/>
        <v>21529.9</v>
      </c>
      <c r="P4" s="33">
        <f t="shared" si="1"/>
        <v>106214.15</v>
      </c>
      <c r="Q4" s="33">
        <f t="shared" si="1"/>
        <v>113390.78000000001</v>
      </c>
      <c r="R4" s="33">
        <f t="shared" si="1"/>
        <v>104420</v>
      </c>
      <c r="S4" s="33">
        <f t="shared" si="1"/>
        <v>100472.85</v>
      </c>
      <c r="T4" s="33">
        <f t="shared" si="1"/>
        <v>99037.51999999999</v>
      </c>
      <c r="U4" s="33">
        <f t="shared" si="1"/>
        <v>128820.54000000001</v>
      </c>
      <c r="V4" s="33">
        <f t="shared" si="1"/>
        <v>128820.54000000001</v>
      </c>
      <c r="W4" s="33">
        <f t="shared" si="1"/>
        <v>199869.19999999998</v>
      </c>
      <c r="X4" s="33">
        <f t="shared" si="1"/>
        <v>199869.19999999998</v>
      </c>
      <c r="Y4" s="33">
        <f t="shared" si="1"/>
        <v>219963.77000000002</v>
      </c>
      <c r="Z4" s="33">
        <f t="shared" si="1"/>
        <v>152144.59</v>
      </c>
      <c r="AA4" s="33">
        <f t="shared" si="1"/>
        <v>161833.05000000002</v>
      </c>
      <c r="AB4" s="33">
        <f t="shared" si="1"/>
        <v>190180.75000000003</v>
      </c>
      <c r="AC4" s="33">
        <f t="shared" si="1"/>
        <v>193769.07</v>
      </c>
      <c r="AD4" s="33">
        <f t="shared" si="1"/>
        <v>198075.05</v>
      </c>
      <c r="AE4" s="33">
        <f t="shared" si="1"/>
        <v>197357.38999999998</v>
      </c>
      <c r="AF4" s="33">
        <f t="shared" si="1"/>
        <v>183362.94</v>
      </c>
      <c r="AG4" s="33">
        <f t="shared" si="1"/>
        <v>141738.48000000001</v>
      </c>
      <c r="AH4" s="33">
        <f t="shared" si="1"/>
        <v>148915.12</v>
      </c>
      <c r="AI4" s="33">
        <f t="shared" si="1"/>
        <v>57054.22</v>
      </c>
      <c r="AJ4" s="33">
        <f t="shared" si="1"/>
        <v>42342.110000000685</v>
      </c>
      <c r="AK4" s="34">
        <f t="shared" si="0"/>
        <v>3588316.0000000009</v>
      </c>
    </row>
    <row r="5" spans="1:37" ht="12" customHeight="1" x14ac:dyDescent="0.25">
      <c r="A5" s="75" t="s">
        <v>12</v>
      </c>
      <c r="B5" s="76" t="s">
        <v>13</v>
      </c>
      <c r="C5" s="77">
        <v>1605618.46</v>
      </c>
      <c r="D5" s="31">
        <v>2.9999999999999997E-4</v>
      </c>
      <c r="E5" s="31">
        <v>5.7999999999999996E-3</v>
      </c>
      <c r="F5" s="31">
        <v>2.18E-2</v>
      </c>
      <c r="G5" s="31">
        <v>3.32E-2</v>
      </c>
      <c r="H5" s="78">
        <v>8.3000000000000001E-3</v>
      </c>
      <c r="I5" s="78"/>
      <c r="J5" s="31">
        <v>8.6E-3</v>
      </c>
      <c r="K5" s="31">
        <v>1.61E-2</v>
      </c>
      <c r="L5" s="31">
        <v>1.8200000000000001E-2</v>
      </c>
      <c r="M5" s="31">
        <v>1.8200000000000001E-2</v>
      </c>
      <c r="N5" s="31">
        <v>8.6E-3</v>
      </c>
      <c r="O5" s="31">
        <v>6.0000000000000001E-3</v>
      </c>
      <c r="P5" s="31">
        <v>2.9600000000000001E-2</v>
      </c>
      <c r="Q5" s="31">
        <v>3.1600000000000003E-2</v>
      </c>
      <c r="R5" s="31">
        <v>2.9100000000000001E-2</v>
      </c>
      <c r="S5" s="31">
        <v>2.7999999999999997E-2</v>
      </c>
      <c r="T5" s="31">
        <v>2.76E-2</v>
      </c>
      <c r="U5" s="31">
        <v>3.5900000000000001E-2</v>
      </c>
      <c r="V5" s="31">
        <v>3.5900000000000001E-2</v>
      </c>
      <c r="W5" s="31">
        <v>5.57E-2</v>
      </c>
      <c r="X5" s="31">
        <v>5.57E-2</v>
      </c>
      <c r="Y5" s="31">
        <v>6.13E-2</v>
      </c>
      <c r="Z5" s="31">
        <v>4.24E-2</v>
      </c>
      <c r="AA5" s="31">
        <v>4.5100000000000001E-2</v>
      </c>
      <c r="AB5" s="31">
        <v>5.2999999999999999E-2</v>
      </c>
      <c r="AC5" s="31">
        <v>5.4000000000000006E-2</v>
      </c>
      <c r="AD5" s="31">
        <v>5.5199999999999999E-2</v>
      </c>
      <c r="AE5" s="31">
        <v>5.5E-2</v>
      </c>
      <c r="AF5" s="31">
        <v>5.1100000000000007E-2</v>
      </c>
      <c r="AG5" s="31">
        <v>3.95E-2</v>
      </c>
      <c r="AH5" s="31">
        <v>4.1500000000000002E-2</v>
      </c>
      <c r="AI5" s="31">
        <v>1.5900000000000001E-2</v>
      </c>
      <c r="AJ5" s="31">
        <v>1.18E-2</v>
      </c>
      <c r="AK5" s="32">
        <f t="shared" si="0"/>
        <v>1.0000000000000002</v>
      </c>
    </row>
    <row r="6" spans="1:37" ht="12.95" customHeight="1" x14ac:dyDescent="0.25">
      <c r="A6" s="75"/>
      <c r="B6" s="76"/>
      <c r="C6" s="77"/>
      <c r="D6" s="33">
        <f>IF(D5&gt;0,ROUND(C5*D5,2),"")</f>
        <v>481.69</v>
      </c>
      <c r="E6" s="33">
        <f>IF(E5&gt;0,IF(AND(SUM(D5:E5)=1,AK5=1),C5-SUM(D6:D6),ROUND(C5*E5,2)),"")</f>
        <v>9312.59</v>
      </c>
      <c r="F6" s="33">
        <f>IF(F5&gt;0,IF(AND(SUM(D5:F5)=1,AK5=1),C5-SUM(D6:E6),ROUND(C5*F5,2)),"")</f>
        <v>35002.480000000003</v>
      </c>
      <c r="G6" s="33">
        <f>IF(G5&gt;0,IF(AND(SUM(D5:G5)=1,AK5=1),C5-SUM(D6:F6),ROUND(C5*G5,2)),"")</f>
        <v>53306.53</v>
      </c>
      <c r="H6" s="79">
        <f>IF(H5&gt;0,IF(AND(SUM(D5:H5)=1,AK5=1),C5-SUM(D6:G6),ROUND(C5*H5,2)),"")</f>
        <v>13326.63</v>
      </c>
      <c r="I6" s="79" t="str">
        <f>IF(I5&gt;0,IF(AND(SUM(D5:I5)=1,AK5=1),C5-SUM(D6:H6),ROUND(C5*I5,2)),"")</f>
        <v/>
      </c>
      <c r="J6" s="33">
        <f>IF(J5&gt;0,IF(AND(SUM(D5:J5)=1,AK5=1),C5-SUM(D6:I6),ROUND(C5*J5,2)),"")</f>
        <v>13808.32</v>
      </c>
      <c r="K6" s="33">
        <f>IF(K5&gt;0,IF(AND(SUM(D5:K5)=1,AK5=1),C5-SUM(D6:J6),ROUND(C5*K5,2)),"")</f>
        <v>25850.46</v>
      </c>
      <c r="L6" s="33">
        <f>IF(L5&gt;0,IF(AND(SUM(D5:L5)=1,AK5=1),C5-SUM(D6:K6),ROUND(C5*L5,2)),"")</f>
        <v>29222.26</v>
      </c>
      <c r="M6" s="33">
        <f>IF(M5&gt;0,IF(AND(SUM(D5:M5)=1,AK5=1),C5-SUM(D6:L6),ROUND(C5*M5,2)),"")</f>
        <v>29222.26</v>
      </c>
      <c r="N6" s="33">
        <f>IF(N5&gt;0,IF(AND(SUM(D5:N5)=1,AK5=1),C5-SUM(D6:M6),ROUND(C5*N5,2)),"")</f>
        <v>13808.32</v>
      </c>
      <c r="O6" s="33">
        <f>IF(O5&gt;0,IF(AND(SUM(D5:O5)=1,AK5=1),C5-SUM(D6:N6),ROUND(C5*O5,2)),"")</f>
        <v>9633.7099999999991</v>
      </c>
      <c r="P6" s="33">
        <f>IF(P5&gt;0,IF(AND(SUM(D5:P5)=1,AK5=1),C5-SUM(D6:O6),ROUND(C5*P5,2)),"")</f>
        <v>47526.31</v>
      </c>
      <c r="Q6" s="33">
        <f>IF(Q5&gt;0,IF(AND(SUM(D5:Q5)=1,AK5=1),C5-SUM(D6:P6),ROUND(C5*Q5,2)),"")</f>
        <v>50737.54</v>
      </c>
      <c r="R6" s="33">
        <f>IF(R5&gt;0,IF(AND(SUM(D5:R5)=1,AK5=1),C5-SUM(D6:Q6),ROUND(C5*R5,2)),"")</f>
        <v>46723.5</v>
      </c>
      <c r="S6" s="33">
        <f>IF(S5&gt;0,IF(AND(SUM(D5:S5)=1,AK5=1),C5-SUM(D6:R6),ROUND(C5*S5,2)),"")</f>
        <v>44957.32</v>
      </c>
      <c r="T6" s="33">
        <f>IF(T5&gt;0,IF(AND(SUM(D5:T5)=1,AK5=1),C5-SUM(D6:S6),ROUND(C5*T5,2)),"")</f>
        <v>44315.07</v>
      </c>
      <c r="U6" s="33">
        <f>IF(U5&gt;0,IF(AND(SUM(D5:U5)=1,AK5=1),C5-SUM(D6:T6),ROUND(C5*U5,2)),"")</f>
        <v>57641.7</v>
      </c>
      <c r="V6" s="33">
        <f>IF(V5&gt;0,IF(AND(SUM(D5:V5)=1,AK5=1),C5-SUM(D6:U6),ROUND(C5*V5,2)),"")</f>
        <v>57641.7</v>
      </c>
      <c r="W6" s="33">
        <f>IF(W5&gt;0,IF(AND(SUM(D5:W5)=1,AK5=1),C5-SUM(D6:V6),ROUND(C5*W5,2)),"")</f>
        <v>89432.95</v>
      </c>
      <c r="X6" s="33">
        <f>IF(X5&gt;0,IF(AND(SUM(D5:X5)=1,AK5=1),C5-SUM(D6:W6),ROUND(C5*X5,2)),"")</f>
        <v>89432.95</v>
      </c>
      <c r="Y6" s="33">
        <f>IF(Y5&gt;0,IF(AND(SUM(D5:Y5)=1,AK5=1),C5-SUM(D6:X6),ROUND(C5*Y5,2)),"")</f>
        <v>98424.41</v>
      </c>
      <c r="Z6" s="33">
        <f>IF(Z5&gt;0,IF(AND(SUM(D5:Z5)=1,AK5=1),C5-SUM(D6:Y6),ROUND(C5*Z5,2)),"")</f>
        <v>68078.22</v>
      </c>
      <c r="AA6" s="33">
        <f>IF(AA5&gt;0,IF(AND(SUM(D5:AA5)=1,AK5=1),C5-SUM(D6:Z6),ROUND(C5*AA5,2)),"")</f>
        <v>72413.39</v>
      </c>
      <c r="AB6" s="33">
        <f>IF(AB5&gt;0,IF(AND(SUM(D5:AB5)=1,AK5=1),C5-SUM(D6:AA6),ROUND(C5*AB5,2)),"")</f>
        <v>85097.78</v>
      </c>
      <c r="AC6" s="33">
        <f>IF(AC5&gt;0,IF(AND(SUM(D5:AC5)=1,AK5=1),C5-SUM(D6:AB6),ROUND(C5*AC5,2)),"")</f>
        <v>86703.4</v>
      </c>
      <c r="AD6" s="33">
        <f>IF(AD5&gt;0,IF(AND(SUM(D5:AD5)=1,AK5=1),C5-SUM(D6:AC6),ROUND(C5*AD5,2)),"")</f>
        <v>88630.14</v>
      </c>
      <c r="AE6" s="33">
        <f>IF(AE5&gt;0,IF(AND(SUM(D5:AE5)=1,AK5=1),C5-SUM(D6:AD6),ROUND(C5*AE5,2)),"")</f>
        <v>88309.02</v>
      </c>
      <c r="AF6" s="33">
        <f>IF(AF5&gt;0,IF(AND(SUM(D5:AF5)=1,AK5=1),C5-SUM(D6:AE6),ROUND(C5*AF5,2)),"")</f>
        <v>82047.100000000006</v>
      </c>
      <c r="AG6" s="33">
        <f>IF(AG5&gt;0,IF(AND(SUM(D5:AG5)=1,AK5=1),C5-SUM(D6:AF6),ROUND(C5*AG5,2)),"")</f>
        <v>63421.93</v>
      </c>
      <c r="AH6" s="33">
        <f>IF(AH5&gt;0,IF(AND(SUM(D5:AH5)=1,AK5=1),C5-SUM(D6:AG6),ROUND(C5*AH5,2)),"")</f>
        <v>66633.17</v>
      </c>
      <c r="AI6" s="33">
        <f>IF(AI5&gt;0,IF(AND(SUM(D5:AI5)=1,AK5=1),C5-SUM(D6:AH6),ROUND(C5*AI5,2)),"")</f>
        <v>25529.33</v>
      </c>
      <c r="AJ6" s="33">
        <f>IF(AJ5&gt;0,IF(AND(SUM(D5:AJ5)=1,AK5=1),C5-SUM(D6:AI6),ROUND(C5*AJ5,2)),"")</f>
        <v>18946.280000000261</v>
      </c>
      <c r="AK6" s="34">
        <f t="shared" si="0"/>
        <v>1605618.46</v>
      </c>
    </row>
    <row r="7" spans="1:37" ht="12" customHeight="1" x14ac:dyDescent="0.25">
      <c r="A7" s="75" t="s">
        <v>26</v>
      </c>
      <c r="B7" s="76" t="s">
        <v>27</v>
      </c>
      <c r="C7" s="77">
        <v>1406613</v>
      </c>
      <c r="D7" s="31">
        <v>2.9999999999999997E-4</v>
      </c>
      <c r="E7" s="31">
        <v>5.7999999999999996E-3</v>
      </c>
      <c r="F7" s="31">
        <v>2.18E-2</v>
      </c>
      <c r="G7" s="31">
        <v>3.32E-2</v>
      </c>
      <c r="H7" s="78">
        <v>8.3000000000000001E-3</v>
      </c>
      <c r="I7" s="78"/>
      <c r="J7" s="31">
        <v>8.6E-3</v>
      </c>
      <c r="K7" s="31">
        <v>1.61E-2</v>
      </c>
      <c r="L7" s="31">
        <v>1.8200000000000001E-2</v>
      </c>
      <c r="M7" s="31">
        <v>1.8200000000000001E-2</v>
      </c>
      <c r="N7" s="31">
        <v>8.6E-3</v>
      </c>
      <c r="O7" s="31">
        <v>6.0000000000000001E-3</v>
      </c>
      <c r="P7" s="31">
        <v>2.9600000000000001E-2</v>
      </c>
      <c r="Q7" s="31">
        <v>3.1600000000000003E-2</v>
      </c>
      <c r="R7" s="31">
        <v>2.9100000000000001E-2</v>
      </c>
      <c r="S7" s="31">
        <v>2.7999999999999997E-2</v>
      </c>
      <c r="T7" s="31">
        <v>2.76E-2</v>
      </c>
      <c r="U7" s="31">
        <v>3.5900000000000001E-2</v>
      </c>
      <c r="V7" s="31">
        <v>3.5900000000000001E-2</v>
      </c>
      <c r="W7" s="31">
        <v>5.57E-2</v>
      </c>
      <c r="X7" s="31">
        <v>5.57E-2</v>
      </c>
      <c r="Y7" s="31">
        <v>6.13E-2</v>
      </c>
      <c r="Z7" s="31">
        <v>4.24E-2</v>
      </c>
      <c r="AA7" s="31">
        <v>4.5100000000000001E-2</v>
      </c>
      <c r="AB7" s="31">
        <v>5.2999999999999999E-2</v>
      </c>
      <c r="AC7" s="31">
        <v>5.4000000000000006E-2</v>
      </c>
      <c r="AD7" s="31">
        <v>5.5199999999999999E-2</v>
      </c>
      <c r="AE7" s="31">
        <v>5.5E-2</v>
      </c>
      <c r="AF7" s="31">
        <v>5.1100000000000007E-2</v>
      </c>
      <c r="AG7" s="31">
        <v>3.95E-2</v>
      </c>
      <c r="AH7" s="31">
        <v>4.1500000000000002E-2</v>
      </c>
      <c r="AI7" s="31">
        <v>1.5900000000000001E-2</v>
      </c>
      <c r="AJ7" s="31">
        <v>1.18E-2</v>
      </c>
      <c r="AK7" s="32">
        <f t="shared" si="0"/>
        <v>1.0000000000000002</v>
      </c>
    </row>
    <row r="8" spans="1:37" ht="12.95" customHeight="1" x14ac:dyDescent="0.25">
      <c r="A8" s="75"/>
      <c r="B8" s="76"/>
      <c r="C8" s="77"/>
      <c r="D8" s="33">
        <f>IF(D7&gt;0,ROUND(C7*D7,2),"")</f>
        <v>421.98</v>
      </c>
      <c r="E8" s="33">
        <f>IF(E7&gt;0,IF(AND(SUM(D7:E7)=1,AK7=1),C7-SUM(D8:D8),ROUND(C7*E7,2)),"")</f>
        <v>8158.36</v>
      </c>
      <c r="F8" s="33">
        <f>IF(F7&gt;0,IF(AND(SUM(D7:F7)=1,AK7=1),C7-SUM(D8:E8),ROUND(C7*F7,2)),"")</f>
        <v>30664.16</v>
      </c>
      <c r="G8" s="33">
        <f>IF(G7&gt;0,IF(AND(SUM(D7:G7)=1,AK7=1),C7-SUM(D8:F8),ROUND(C7*G7,2)),"")</f>
        <v>46699.55</v>
      </c>
      <c r="H8" s="79">
        <f>IF(H7&gt;0,IF(AND(SUM(D7:H7)=1,AK7=1),C7-SUM(D8:G8),ROUND(C7*H7,2)),"")</f>
        <v>11674.89</v>
      </c>
      <c r="I8" s="79" t="str">
        <f>IF(I7&gt;0,IF(AND(SUM(D7:I7)=1,AK7=1),C7-SUM(D8:H8),ROUND(C7*I7,2)),"")</f>
        <v/>
      </c>
      <c r="J8" s="33">
        <f>IF(J7&gt;0,IF(AND(SUM(D7:J7)=1,AK7=1),C7-SUM(D8:I8),ROUND(C7*J7,2)),"")</f>
        <v>12096.87</v>
      </c>
      <c r="K8" s="33">
        <f>IF(K7&gt;0,IF(AND(SUM(D7:K7)=1,AK7=1),C7-SUM(D8:J8),ROUND(C7*K7,2)),"")</f>
        <v>22646.47</v>
      </c>
      <c r="L8" s="33">
        <f>IF(L7&gt;0,IF(AND(SUM(D7:L7)=1,AK7=1),C7-SUM(D8:K8),ROUND(C7*L7,2)),"")</f>
        <v>25600.36</v>
      </c>
      <c r="M8" s="33">
        <f>IF(M7&gt;0,IF(AND(SUM(D7:M7)=1,AK7=1),C7-SUM(D8:L8),ROUND(C7*M7,2)),"")</f>
        <v>25600.36</v>
      </c>
      <c r="N8" s="33">
        <f>IF(N7&gt;0,IF(AND(SUM(D7:N7)=1,AK7=1),C7-SUM(D8:M8),ROUND(C7*N7,2)),"")</f>
        <v>12096.87</v>
      </c>
      <c r="O8" s="33">
        <f>IF(O7&gt;0,IF(AND(SUM(D7:O7)=1,AK7=1),C7-SUM(D8:N8),ROUND(C7*O7,2)),"")</f>
        <v>8439.68</v>
      </c>
      <c r="P8" s="33">
        <f>IF(P7&gt;0,IF(AND(SUM(D7:P7)=1,AK7=1),C7-SUM(D8:O8),ROUND(C7*P7,2)),"")</f>
        <v>41635.74</v>
      </c>
      <c r="Q8" s="33">
        <f>IF(Q7&gt;0,IF(AND(SUM(D7:Q7)=1,AK7=1),C7-SUM(D8:P8),ROUND(C7*Q7,2)),"")</f>
        <v>44448.97</v>
      </c>
      <c r="R8" s="33">
        <f>IF(R7&gt;0,IF(AND(SUM(D7:R7)=1,AK7=1),C7-SUM(D8:Q8),ROUND(C7*R7,2)),"")</f>
        <v>40932.44</v>
      </c>
      <c r="S8" s="33">
        <f>IF(S7&gt;0,IF(AND(SUM(D7:S7)=1,AK7=1),C7-SUM(D8:R8),ROUND(C7*S7,2)),"")</f>
        <v>39385.160000000003</v>
      </c>
      <c r="T8" s="33">
        <f>IF(T7&gt;0,IF(AND(SUM(D7:T7)=1,AK7=1),C7-SUM(D8:S8),ROUND(C7*T7,2)),"")</f>
        <v>38822.519999999997</v>
      </c>
      <c r="U8" s="33">
        <f>IF(U7&gt;0,IF(AND(SUM(D7:U7)=1,AK7=1),C7-SUM(D8:T8),ROUND(C7*U7,2)),"")</f>
        <v>50497.41</v>
      </c>
      <c r="V8" s="33">
        <f>IF(V7&gt;0,IF(AND(SUM(D7:V7)=1,AK7=1),C7-SUM(D8:U8),ROUND(C7*V7,2)),"")</f>
        <v>50497.41</v>
      </c>
      <c r="W8" s="33">
        <f>IF(W7&gt;0,IF(AND(SUM(D7:W7)=1,AK7=1),C7-SUM(D8:V8),ROUND(C7*W7,2)),"")</f>
        <v>78348.34</v>
      </c>
      <c r="X8" s="33">
        <f>IF(X7&gt;0,IF(AND(SUM(D7:X7)=1,AK7=1),C7-SUM(D8:W8),ROUND(C7*X7,2)),"")</f>
        <v>78348.34</v>
      </c>
      <c r="Y8" s="33">
        <f>IF(Y7&gt;0,IF(AND(SUM(D7:Y7)=1,AK7=1),C7-SUM(D8:X8),ROUND(C7*Y7,2)),"")</f>
        <v>86225.38</v>
      </c>
      <c r="Z8" s="33">
        <f>IF(Z7&gt;0,IF(AND(SUM(D7:Z7)=1,AK7=1),C7-SUM(D8:Y8),ROUND(C7*Z7,2)),"")</f>
        <v>59640.39</v>
      </c>
      <c r="AA8" s="33">
        <f>IF(AA7&gt;0,IF(AND(SUM(D7:AA7)=1,AK7=1),C7-SUM(D8:Z8),ROUND(C7*AA7,2)),"")</f>
        <v>63438.25</v>
      </c>
      <c r="AB8" s="33">
        <f>IF(AB7&gt;0,IF(AND(SUM(D7:AB7)=1,AK7=1),C7-SUM(D8:AA8),ROUND(C7*AB7,2)),"")</f>
        <v>74550.490000000005</v>
      </c>
      <c r="AC8" s="33">
        <f>IF(AC7&gt;0,IF(AND(SUM(D7:AC7)=1,AK7=1),C7-SUM(D8:AB8),ROUND(C7*AC7,2)),"")</f>
        <v>75957.100000000006</v>
      </c>
      <c r="AD8" s="33">
        <f>IF(AD7&gt;0,IF(AND(SUM(D7:AD7)=1,AK7=1),C7-SUM(D8:AC8),ROUND(C7*AD7,2)),"")</f>
        <v>77645.039999999994</v>
      </c>
      <c r="AE8" s="33">
        <f>IF(AE7&gt;0,IF(AND(SUM(D7:AE7)=1,AK7=1),C7-SUM(D8:AD8),ROUND(C7*AE7,2)),"")</f>
        <v>77363.72</v>
      </c>
      <c r="AF8" s="33">
        <f>IF(AF7&gt;0,IF(AND(SUM(D7:AF7)=1,AK7=1),C7-SUM(D8:AE8),ROUND(C7*AF7,2)),"")</f>
        <v>71877.919999999998</v>
      </c>
      <c r="AG8" s="33">
        <f>IF(AG7&gt;0,IF(AND(SUM(D7:AG7)=1,AK7=1),C7-SUM(D8:AF8),ROUND(C7*AG7,2)),"")</f>
        <v>55561.21</v>
      </c>
      <c r="AH8" s="33">
        <f>IF(AH7&gt;0,IF(AND(SUM(D7:AH7)=1,AK7=1),C7-SUM(D8:AG8),ROUND(C7*AH7,2)),"")</f>
        <v>58374.44</v>
      </c>
      <c r="AI8" s="33">
        <f>IF(AI7&gt;0,IF(AND(SUM(D7:AI7)=1,AK7=1),C7-SUM(D8:AH8),ROUND(C7*AI7,2)),"")</f>
        <v>22365.15</v>
      </c>
      <c r="AJ8" s="33">
        <f>IF(AJ7&gt;0,IF(AND(SUM(D7:AJ7)=1,AK7=1),C7-SUM(D8:AI8),ROUND(C7*AJ7,2)),"")</f>
        <v>16598.030000000261</v>
      </c>
      <c r="AK8" s="34">
        <f t="shared" si="0"/>
        <v>1406613</v>
      </c>
    </row>
    <row r="9" spans="1:37" ht="12" customHeight="1" x14ac:dyDescent="0.25">
      <c r="A9" s="75" t="s">
        <v>42</v>
      </c>
      <c r="B9" s="76" t="s">
        <v>43</v>
      </c>
      <c r="C9" s="77">
        <v>576084.54</v>
      </c>
      <c r="D9" s="31">
        <v>2.9999999999999997E-4</v>
      </c>
      <c r="E9" s="31">
        <v>5.7999999999999996E-3</v>
      </c>
      <c r="F9" s="31">
        <v>2.18E-2</v>
      </c>
      <c r="G9" s="31">
        <v>3.32E-2</v>
      </c>
      <c r="H9" s="78">
        <v>8.3000000000000001E-3</v>
      </c>
      <c r="I9" s="78"/>
      <c r="J9" s="31">
        <v>8.6E-3</v>
      </c>
      <c r="K9" s="31">
        <v>1.61E-2</v>
      </c>
      <c r="L9" s="31">
        <v>1.8200000000000001E-2</v>
      </c>
      <c r="M9" s="31">
        <v>1.8200000000000001E-2</v>
      </c>
      <c r="N9" s="31">
        <v>8.6E-3</v>
      </c>
      <c r="O9" s="31">
        <v>6.0000000000000001E-3</v>
      </c>
      <c r="P9" s="31">
        <v>2.9600000000000001E-2</v>
      </c>
      <c r="Q9" s="31">
        <v>3.1600000000000003E-2</v>
      </c>
      <c r="R9" s="31">
        <v>2.9100000000000001E-2</v>
      </c>
      <c r="S9" s="31">
        <v>2.7999999999999997E-2</v>
      </c>
      <c r="T9" s="31">
        <v>2.76E-2</v>
      </c>
      <c r="U9" s="31">
        <v>3.5900000000000001E-2</v>
      </c>
      <c r="V9" s="31">
        <v>3.5900000000000001E-2</v>
      </c>
      <c r="W9" s="31">
        <v>5.57E-2</v>
      </c>
      <c r="X9" s="31">
        <v>5.57E-2</v>
      </c>
      <c r="Y9" s="31">
        <v>6.13E-2</v>
      </c>
      <c r="Z9" s="31">
        <v>4.24E-2</v>
      </c>
      <c r="AA9" s="31">
        <v>4.5100000000000001E-2</v>
      </c>
      <c r="AB9" s="31">
        <v>5.2999999999999999E-2</v>
      </c>
      <c r="AC9" s="31">
        <v>5.4000000000000006E-2</v>
      </c>
      <c r="AD9" s="31">
        <v>5.5199999999999999E-2</v>
      </c>
      <c r="AE9" s="31">
        <v>5.5E-2</v>
      </c>
      <c r="AF9" s="31">
        <v>5.1100000000000007E-2</v>
      </c>
      <c r="AG9" s="31">
        <v>3.95E-2</v>
      </c>
      <c r="AH9" s="31">
        <v>4.1500000000000002E-2</v>
      </c>
      <c r="AI9" s="31">
        <v>1.5900000000000001E-2</v>
      </c>
      <c r="AJ9" s="31">
        <v>1.18E-2</v>
      </c>
      <c r="AK9" s="32">
        <f t="shared" si="0"/>
        <v>1.0000000000000002</v>
      </c>
    </row>
    <row r="10" spans="1:37" ht="12.95" customHeight="1" x14ac:dyDescent="0.25">
      <c r="A10" s="75"/>
      <c r="B10" s="76"/>
      <c r="C10" s="77"/>
      <c r="D10" s="33">
        <f>IF(D9&gt;0,ROUND(C9*D9,2),"")</f>
        <v>172.83</v>
      </c>
      <c r="E10" s="33">
        <f>IF(E9&gt;0,IF(AND(SUM(D9:E9)=1,AK9=1),C9-SUM(D10:D10),ROUND(C9*E9,2)),"")</f>
        <v>3341.29</v>
      </c>
      <c r="F10" s="33">
        <f>IF(F9&gt;0,IF(AND(SUM(D9:F9)=1,AK9=1),C9-SUM(D10:E10),ROUND(C9*F9,2)),"")</f>
        <v>12558.64</v>
      </c>
      <c r="G10" s="33">
        <f>IF(G9&gt;0,IF(AND(SUM(D9:G9)=1,AK9=1),C9-SUM(D10:F10),ROUND(C9*G9,2)),"")</f>
        <v>19126.009999999998</v>
      </c>
      <c r="H10" s="79">
        <f>IF(H9&gt;0,IF(AND(SUM(D9:H9)=1,AK9=1),C9-SUM(D10:G10),ROUND(C9*H9,2)),"")</f>
        <v>4781.5</v>
      </c>
      <c r="I10" s="79" t="str">
        <f>IF(I9&gt;0,IF(AND(SUM(D9:I9)=1,AK9=1),C9-SUM(D10:H10),ROUND(C9*I9,2)),"")</f>
        <v/>
      </c>
      <c r="J10" s="33">
        <f>IF(J9&gt;0,IF(AND(SUM(D9:J9)=1,AK9=1),C9-SUM(D10:I10),ROUND(C9*J9,2)),"")</f>
        <v>4954.33</v>
      </c>
      <c r="K10" s="33">
        <f>IF(K9&gt;0,IF(AND(SUM(D9:K9)=1,AK9=1),C9-SUM(D10:J10),ROUND(C9*K9,2)),"")</f>
        <v>9274.9599999999991</v>
      </c>
      <c r="L10" s="33">
        <f>IF(L9&gt;0,IF(AND(SUM(D9:L9)=1,AK9=1),C9-SUM(D10:K10),ROUND(C9*L9,2)),"")</f>
        <v>10484.74</v>
      </c>
      <c r="M10" s="33">
        <f>IF(M9&gt;0,IF(AND(SUM(D9:M9)=1,AK9=1),C9-SUM(D10:L10),ROUND(C9*M9,2)),"")</f>
        <v>10484.74</v>
      </c>
      <c r="N10" s="33">
        <f>IF(N9&gt;0,IF(AND(SUM(D9:N9)=1,AK9=1),C9-SUM(D10:M10),ROUND(C9*N9,2)),"")</f>
        <v>4954.33</v>
      </c>
      <c r="O10" s="33">
        <f>IF(O9&gt;0,IF(AND(SUM(D9:O9)=1,AK9=1),C9-SUM(D10:N10),ROUND(C9*O9,2)),"")</f>
        <v>3456.51</v>
      </c>
      <c r="P10" s="33">
        <f>IF(P9&gt;0,IF(AND(SUM(D9:P9)=1,AK9=1),C9-SUM(D10:O10),ROUND(C9*P9,2)),"")</f>
        <v>17052.099999999999</v>
      </c>
      <c r="Q10" s="33">
        <f>IF(Q9&gt;0,IF(AND(SUM(D9:Q9)=1,AK9=1),C9-SUM(D10:P10),ROUND(C9*Q9,2)),"")</f>
        <v>18204.27</v>
      </c>
      <c r="R10" s="33">
        <f>IF(R9&gt;0,IF(AND(SUM(D9:R9)=1,AK9=1),C9-SUM(D10:Q10),ROUND(C9*R9,2)),"")</f>
        <v>16764.060000000001</v>
      </c>
      <c r="S10" s="33">
        <f>IF(S9&gt;0,IF(AND(SUM(D9:S9)=1,AK9=1),C9-SUM(D10:R10),ROUND(C9*S9,2)),"")</f>
        <v>16130.37</v>
      </c>
      <c r="T10" s="33">
        <f>IF(T9&gt;0,IF(AND(SUM(D9:T9)=1,AK9=1),C9-SUM(D10:S10),ROUND(C9*T9,2)),"")</f>
        <v>15899.93</v>
      </c>
      <c r="U10" s="33">
        <f>IF(U9&gt;0,IF(AND(SUM(D9:U9)=1,AK9=1),C9-SUM(D10:T10),ROUND(C9*U9,2)),"")</f>
        <v>20681.43</v>
      </c>
      <c r="V10" s="33">
        <f>IF(V9&gt;0,IF(AND(SUM(D9:V9)=1,AK9=1),C9-SUM(D10:U10),ROUND(C9*V9,2)),"")</f>
        <v>20681.43</v>
      </c>
      <c r="W10" s="33">
        <f>IF(W9&gt;0,IF(AND(SUM(D9:W9)=1,AK9=1),C9-SUM(D10:V10),ROUND(C9*W9,2)),"")</f>
        <v>32087.91</v>
      </c>
      <c r="X10" s="33">
        <f>IF(X9&gt;0,IF(AND(SUM(D9:X9)=1,AK9=1),C9-SUM(D10:W10),ROUND(C9*X9,2)),"")</f>
        <v>32087.91</v>
      </c>
      <c r="Y10" s="33">
        <f>IF(Y9&gt;0,IF(AND(SUM(D9:Y9)=1,AK9=1),C9-SUM(D10:X10),ROUND(C9*Y9,2)),"")</f>
        <v>35313.980000000003</v>
      </c>
      <c r="Z10" s="33">
        <f>IF(Z9&gt;0,IF(AND(SUM(D9:Z9)=1,AK9=1),C9-SUM(D10:Y10),ROUND(C9*Z9,2)),"")</f>
        <v>24425.98</v>
      </c>
      <c r="AA10" s="33">
        <f>IF(AA9&gt;0,IF(AND(SUM(D9:AA9)=1,AK9=1),C9-SUM(D10:Z10),ROUND(C9*AA9,2)),"")</f>
        <v>25981.41</v>
      </c>
      <c r="AB10" s="33">
        <f>IF(AB9&gt;0,IF(AND(SUM(D9:AB9)=1,AK9=1),C9-SUM(D10:AA10),ROUND(C9*AB9,2)),"")</f>
        <v>30532.48</v>
      </c>
      <c r="AC10" s="33">
        <f>IF(AC9&gt;0,IF(AND(SUM(D9:AC9)=1,AK9=1),C9-SUM(D10:AB10),ROUND(C9*AC9,2)),"")</f>
        <v>31108.57</v>
      </c>
      <c r="AD10" s="33">
        <f>IF(AD9&gt;0,IF(AND(SUM(D9:AD9)=1,AK9=1),C9-SUM(D10:AC10),ROUND(C9*AD9,2)),"")</f>
        <v>31799.87</v>
      </c>
      <c r="AE10" s="33">
        <f>IF(AE9&gt;0,IF(AND(SUM(D9:AE9)=1,AK9=1),C9-SUM(D10:AD10),ROUND(C9*AE9,2)),"")</f>
        <v>31684.65</v>
      </c>
      <c r="AF10" s="33">
        <f>IF(AF9&gt;0,IF(AND(SUM(D9:AF9)=1,AK9=1),C9-SUM(D10:AE10),ROUND(C9*AF9,2)),"")</f>
        <v>29437.919999999998</v>
      </c>
      <c r="AG10" s="33">
        <f>IF(AG9&gt;0,IF(AND(SUM(D9:AG9)=1,AK9=1),C9-SUM(D10:AF10),ROUND(C9*AG9,2)),"")</f>
        <v>22755.34</v>
      </c>
      <c r="AH10" s="33">
        <f>IF(AH9&gt;0,IF(AND(SUM(D9:AH9)=1,AK9=1),C9-SUM(D10:AG10),ROUND(C9*AH9,2)),"")</f>
        <v>23907.51</v>
      </c>
      <c r="AI10" s="33">
        <f>IF(AI9&gt;0,IF(AND(SUM(D9:AI9)=1,AK9=1),C9-SUM(D10:AH10),ROUND(C9*AI9,2)),"")</f>
        <v>9159.74</v>
      </c>
      <c r="AJ10" s="33">
        <f>IF(AJ9&gt;0,IF(AND(SUM(D9:AJ9)=1,AK9=1),C9-SUM(D10:AI10),ROUND(C9*AJ9,2)),"")</f>
        <v>6797.800000000163</v>
      </c>
      <c r="AK10" s="34">
        <f t="shared" si="0"/>
        <v>576084.54</v>
      </c>
    </row>
    <row r="11" spans="1:37" ht="12" customHeight="1" x14ac:dyDescent="0.25">
      <c r="A11" s="75" t="s">
        <v>54</v>
      </c>
      <c r="B11" s="76" t="s">
        <v>55</v>
      </c>
      <c r="C11" s="77">
        <v>1027157.65</v>
      </c>
      <c r="D11" s="31">
        <f>D12/C11</f>
        <v>1.1745665331899148E-2</v>
      </c>
      <c r="E11" s="31">
        <f>E12/C11</f>
        <v>7.9228646157675983E-2</v>
      </c>
      <c r="F11" s="31">
        <f>F12/C11</f>
        <v>0.26586997623977193</v>
      </c>
      <c r="G11" s="31">
        <f>G12/C11</f>
        <v>0.64315571227065282</v>
      </c>
      <c r="H11" s="35">
        <f>H12/C11</f>
        <v>0</v>
      </c>
      <c r="I11" s="36">
        <f>I12/C11</f>
        <v>0</v>
      </c>
      <c r="J11" s="37">
        <f>J12/C11</f>
        <v>0</v>
      </c>
      <c r="K11" s="37">
        <f>K12/C11</f>
        <v>0</v>
      </c>
      <c r="L11" s="37">
        <f>L12/C11</f>
        <v>0</v>
      </c>
      <c r="M11" s="37">
        <f>M12/C11</f>
        <v>0</v>
      </c>
      <c r="N11" s="37">
        <f>N12/C11</f>
        <v>0</v>
      </c>
      <c r="O11" s="37">
        <f>O12/C11</f>
        <v>0</v>
      </c>
      <c r="P11" s="37">
        <f>P12/C11</f>
        <v>0</v>
      </c>
      <c r="Q11" s="37">
        <f>Q12/C11</f>
        <v>0</v>
      </c>
      <c r="R11" s="37">
        <f>R12/C11</f>
        <v>0</v>
      </c>
      <c r="S11" s="37">
        <f>S12/C11</f>
        <v>0</v>
      </c>
      <c r="T11" s="37">
        <f>T12/C11</f>
        <v>0</v>
      </c>
      <c r="U11" s="37">
        <f>U12/C11</f>
        <v>0</v>
      </c>
      <c r="V11" s="37">
        <f>V12/C11</f>
        <v>0</v>
      </c>
      <c r="W11" s="37">
        <f>W12/C11</f>
        <v>0</v>
      </c>
      <c r="X11" s="37">
        <f>X12/C11</f>
        <v>0</v>
      </c>
      <c r="Y11" s="37">
        <f>Y12/C11</f>
        <v>0</v>
      </c>
      <c r="Z11" s="37">
        <f>Z12/C11</f>
        <v>0</v>
      </c>
      <c r="AA11" s="37">
        <f>AA12/C11</f>
        <v>0</v>
      </c>
      <c r="AB11" s="37">
        <f>AB12/C11</f>
        <v>0</v>
      </c>
      <c r="AC11" s="37">
        <f>AC12/C11</f>
        <v>0</v>
      </c>
      <c r="AD11" s="37">
        <f>AD12/C11</f>
        <v>0</v>
      </c>
      <c r="AE11" s="37">
        <f>AE12/C11</f>
        <v>0</v>
      </c>
      <c r="AF11" s="37">
        <f>AF12/C11</f>
        <v>0</v>
      </c>
      <c r="AG11" s="37">
        <f>AG12/C11</f>
        <v>0</v>
      </c>
      <c r="AH11" s="37">
        <f>AH12/C11</f>
        <v>0</v>
      </c>
      <c r="AI11" s="37">
        <f>AI12/C11</f>
        <v>0</v>
      </c>
      <c r="AJ11" s="37">
        <f>AJ12/C11</f>
        <v>0</v>
      </c>
      <c r="AK11" s="32">
        <f t="shared" si="0"/>
        <v>0.99999999999999989</v>
      </c>
    </row>
    <row r="12" spans="1:37" ht="12.95" customHeight="1" x14ac:dyDescent="0.25">
      <c r="A12" s="75"/>
      <c r="B12" s="76"/>
      <c r="C12" s="77"/>
      <c r="D12" s="33">
        <f t="shared" ref="D12:AJ12" si="2">SUM(D14,D16)*1</f>
        <v>12064.65</v>
      </c>
      <c r="E12" s="33">
        <f t="shared" si="2"/>
        <v>81380.31</v>
      </c>
      <c r="F12" s="33">
        <f t="shared" si="2"/>
        <v>273090.38</v>
      </c>
      <c r="G12" s="33">
        <f t="shared" si="2"/>
        <v>660622.30999999994</v>
      </c>
      <c r="H12" s="38">
        <f t="shared" si="2"/>
        <v>0</v>
      </c>
      <c r="I12" s="39">
        <f t="shared" si="2"/>
        <v>0</v>
      </c>
      <c r="J12" s="40">
        <f t="shared" si="2"/>
        <v>0</v>
      </c>
      <c r="K12" s="40">
        <f t="shared" si="2"/>
        <v>0</v>
      </c>
      <c r="L12" s="40">
        <f t="shared" si="2"/>
        <v>0</v>
      </c>
      <c r="M12" s="40">
        <f t="shared" si="2"/>
        <v>0</v>
      </c>
      <c r="N12" s="40">
        <f t="shared" si="2"/>
        <v>0</v>
      </c>
      <c r="O12" s="40">
        <f t="shared" si="2"/>
        <v>0</v>
      </c>
      <c r="P12" s="40">
        <f t="shared" si="2"/>
        <v>0</v>
      </c>
      <c r="Q12" s="40">
        <f t="shared" si="2"/>
        <v>0</v>
      </c>
      <c r="R12" s="40">
        <f t="shared" si="2"/>
        <v>0</v>
      </c>
      <c r="S12" s="40">
        <f t="shared" si="2"/>
        <v>0</v>
      </c>
      <c r="T12" s="40">
        <f t="shared" si="2"/>
        <v>0</v>
      </c>
      <c r="U12" s="40">
        <f t="shared" si="2"/>
        <v>0</v>
      </c>
      <c r="V12" s="40">
        <f t="shared" si="2"/>
        <v>0</v>
      </c>
      <c r="W12" s="40">
        <f t="shared" si="2"/>
        <v>0</v>
      </c>
      <c r="X12" s="40">
        <f t="shared" si="2"/>
        <v>0</v>
      </c>
      <c r="Y12" s="40">
        <f t="shared" si="2"/>
        <v>0</v>
      </c>
      <c r="Z12" s="40">
        <f t="shared" si="2"/>
        <v>0</v>
      </c>
      <c r="AA12" s="40">
        <f t="shared" si="2"/>
        <v>0</v>
      </c>
      <c r="AB12" s="40">
        <f t="shared" si="2"/>
        <v>0</v>
      </c>
      <c r="AC12" s="40">
        <f t="shared" si="2"/>
        <v>0</v>
      </c>
      <c r="AD12" s="40">
        <f t="shared" si="2"/>
        <v>0</v>
      </c>
      <c r="AE12" s="40">
        <f t="shared" si="2"/>
        <v>0</v>
      </c>
      <c r="AF12" s="40">
        <f t="shared" si="2"/>
        <v>0</v>
      </c>
      <c r="AG12" s="40">
        <f t="shared" si="2"/>
        <v>0</v>
      </c>
      <c r="AH12" s="40">
        <f t="shared" si="2"/>
        <v>0</v>
      </c>
      <c r="AI12" s="40">
        <f t="shared" si="2"/>
        <v>0</v>
      </c>
      <c r="AJ12" s="40">
        <f t="shared" si="2"/>
        <v>0</v>
      </c>
      <c r="AK12" s="34">
        <f t="shared" si="0"/>
        <v>1027157.6499999999</v>
      </c>
    </row>
    <row r="13" spans="1:37" ht="12" customHeight="1" x14ac:dyDescent="0.25">
      <c r="A13" s="75" t="s">
        <v>56</v>
      </c>
      <c r="B13" s="76" t="s">
        <v>57</v>
      </c>
      <c r="C13" s="77">
        <v>59496.44</v>
      </c>
      <c r="D13" s="31">
        <v>0.11169999999999999</v>
      </c>
      <c r="E13" s="37"/>
      <c r="F13" s="31">
        <v>0.88829999999999998</v>
      </c>
      <c r="G13" s="37"/>
      <c r="H13" s="35"/>
      <c r="I13" s="36"/>
      <c r="J13" s="37"/>
      <c r="K13" s="37"/>
      <c r="L13" s="37"/>
      <c r="M13" s="37"/>
      <c r="N13" s="37"/>
      <c r="O13" s="37"/>
      <c r="P13" s="37"/>
      <c r="Q13" s="37"/>
      <c r="R13" s="37"/>
      <c r="S13" s="37"/>
      <c r="T13" s="37"/>
      <c r="U13" s="37"/>
      <c r="V13" s="37"/>
      <c r="W13" s="37"/>
      <c r="X13" s="37"/>
      <c r="Y13" s="37"/>
      <c r="Z13" s="37"/>
      <c r="AA13" s="37"/>
      <c r="AB13" s="37"/>
      <c r="AC13" s="37"/>
      <c r="AD13" s="37"/>
      <c r="AE13" s="37"/>
      <c r="AF13" s="37"/>
      <c r="AG13" s="37"/>
      <c r="AH13" s="37"/>
      <c r="AI13" s="37"/>
      <c r="AJ13" s="37"/>
      <c r="AK13" s="32">
        <f t="shared" si="0"/>
        <v>1</v>
      </c>
    </row>
    <row r="14" spans="1:37" ht="12.95" customHeight="1" x14ac:dyDescent="0.25">
      <c r="A14" s="75"/>
      <c r="B14" s="76"/>
      <c r="C14" s="77"/>
      <c r="D14" s="33">
        <f>IF(D13&gt;0,ROUND(C13*D13,2),"")</f>
        <v>6645.75</v>
      </c>
      <c r="E14" s="40" t="str">
        <f>IF(E13&gt;0,IF(AND(SUM(D13:E13)=1,AK13=1),C13-SUM(D14:D14),ROUND(C13*E13,2)),"")</f>
        <v/>
      </c>
      <c r="F14" s="33">
        <f>IF(F13&gt;0,IF(AND(SUM(D13:F13)=1,AK13=1),C13-SUM(D14:E14),ROUND(C13*F13,2)),"")</f>
        <v>52850.69</v>
      </c>
      <c r="G14" s="40" t="str">
        <f>IF(G13&gt;0,IF(AND(SUM(D13:G13)=1,AK13=1),C13-SUM(D14:F14),ROUND(C13*G13,2)),"")</f>
        <v/>
      </c>
      <c r="H14" s="38" t="str">
        <f>IF(H13&gt;0,IF(AND(SUM(D13:H13)=1,AK13=1),C13-SUM(D14:G14),ROUND(C13*H13,2)),"")</f>
        <v/>
      </c>
      <c r="I14" s="39" t="str">
        <f>IF(I13&gt;0,IF(AND(SUM(D13:I13)=1,AK13=1),C13-SUM(D14:H14),ROUND(C13*I13,2)),"")</f>
        <v/>
      </c>
      <c r="J14" s="40" t="str">
        <f>IF(J13&gt;0,IF(AND(SUM(D13:J13)=1,AK13=1),C13-SUM(D14:I14),ROUND(C13*J13,2)),"")</f>
        <v/>
      </c>
      <c r="K14" s="40" t="str">
        <f>IF(K13&gt;0,IF(AND(SUM(D13:K13)=1,AK13=1),C13-SUM(D14:J14),ROUND(C13*K13,2)),"")</f>
        <v/>
      </c>
      <c r="L14" s="40" t="str">
        <f>IF(L13&gt;0,IF(AND(SUM(D13:L13)=1,AK13=1),C13-SUM(D14:K14),ROUND(C13*L13,2)),"")</f>
        <v/>
      </c>
      <c r="M14" s="40" t="str">
        <f>IF(M13&gt;0,IF(AND(SUM(D13:M13)=1,AK13=1),C13-SUM(D14:L14),ROUND(C13*M13,2)),"")</f>
        <v/>
      </c>
      <c r="N14" s="40" t="str">
        <f>IF(N13&gt;0,IF(AND(SUM(D13:N13)=1,AK13=1),C13-SUM(D14:M14),ROUND(C13*N13,2)),"")</f>
        <v/>
      </c>
      <c r="O14" s="40" t="str">
        <f>IF(O13&gt;0,IF(AND(SUM(D13:O13)=1,AK13=1),C13-SUM(D14:N14),ROUND(C13*O13,2)),"")</f>
        <v/>
      </c>
      <c r="P14" s="40" t="str">
        <f>IF(P13&gt;0,IF(AND(SUM(D13:P13)=1,AK13=1),C13-SUM(D14:O14),ROUND(C13*P13,2)),"")</f>
        <v/>
      </c>
      <c r="Q14" s="40" t="str">
        <f>IF(Q13&gt;0,IF(AND(SUM(D13:Q13)=1,AK13=1),C13-SUM(D14:P14),ROUND(C13*Q13,2)),"")</f>
        <v/>
      </c>
      <c r="R14" s="40" t="str">
        <f>IF(R13&gt;0,IF(AND(SUM(D13:R13)=1,AK13=1),C13-SUM(D14:Q14),ROUND(C13*R13,2)),"")</f>
        <v/>
      </c>
      <c r="S14" s="40" t="str">
        <f>IF(S13&gt;0,IF(AND(SUM(D13:S13)=1,AK13=1),C13-SUM(D14:R14),ROUND(C13*S13,2)),"")</f>
        <v/>
      </c>
      <c r="T14" s="40" t="str">
        <f>IF(T13&gt;0,IF(AND(SUM(D13:T13)=1,AK13=1),C13-SUM(D14:S14),ROUND(C13*T13,2)),"")</f>
        <v/>
      </c>
      <c r="U14" s="40" t="str">
        <f>IF(U13&gt;0,IF(AND(SUM(D13:U13)=1,AK13=1),C13-SUM(D14:T14),ROUND(C13*U13,2)),"")</f>
        <v/>
      </c>
      <c r="V14" s="40" t="str">
        <f>IF(V13&gt;0,IF(AND(SUM(D13:V13)=1,AK13=1),C13-SUM(D14:U14),ROUND(C13*V13,2)),"")</f>
        <v/>
      </c>
      <c r="W14" s="40" t="str">
        <f>IF(W13&gt;0,IF(AND(SUM(D13:W13)=1,AK13=1),C13-SUM(D14:V14),ROUND(C13*W13,2)),"")</f>
        <v/>
      </c>
      <c r="X14" s="40" t="str">
        <f>IF(X13&gt;0,IF(AND(SUM(D13:X13)=1,AK13=1),C13-SUM(D14:W14),ROUND(C13*X13,2)),"")</f>
        <v/>
      </c>
      <c r="Y14" s="40" t="str">
        <f>IF(Y13&gt;0,IF(AND(SUM(D13:Y13)=1,AK13=1),C13-SUM(D14:X14),ROUND(C13*Y13,2)),"")</f>
        <v/>
      </c>
      <c r="Z14" s="40" t="str">
        <f>IF(Z13&gt;0,IF(AND(SUM(D13:Z13)=1,AK13=1),C13-SUM(D14:Y14),ROUND(C13*Z13,2)),"")</f>
        <v/>
      </c>
      <c r="AA14" s="40" t="str">
        <f>IF(AA13&gt;0,IF(AND(SUM(D13:AA13)=1,AK13=1),C13-SUM(D14:Z14),ROUND(C13*AA13,2)),"")</f>
        <v/>
      </c>
      <c r="AB14" s="40" t="str">
        <f>IF(AB13&gt;0,IF(AND(SUM(D13:AB13)=1,AK13=1),C13-SUM(D14:AA14),ROUND(C13*AB13,2)),"")</f>
        <v/>
      </c>
      <c r="AC14" s="40" t="str">
        <f>IF(AC13&gt;0,IF(AND(SUM(D13:AC13)=1,AK13=1),C13-SUM(D14:AB14),ROUND(C13*AC13,2)),"")</f>
        <v/>
      </c>
      <c r="AD14" s="40" t="str">
        <f>IF(AD13&gt;0,IF(AND(SUM(D13:AD13)=1,AK13=1),C13-SUM(D14:AC14),ROUND(C13*AD13,2)),"")</f>
        <v/>
      </c>
      <c r="AE14" s="40" t="str">
        <f>IF(AE13&gt;0,IF(AND(SUM(D13:AE13)=1,AK13=1),C13-SUM(D14:AD14),ROUND(C13*AE13,2)),"")</f>
        <v/>
      </c>
      <c r="AF14" s="40" t="str">
        <f>IF(AF13&gt;0,IF(AND(SUM(D13:AF13)=1,AK13=1),C13-SUM(D14:AE14),ROUND(C13*AF13,2)),"")</f>
        <v/>
      </c>
      <c r="AG14" s="40" t="str">
        <f>IF(AG13&gt;0,IF(AND(SUM(D13:AG13)=1,AK13=1),C13-SUM(D14:AF14),ROUND(C13*AG13,2)),"")</f>
        <v/>
      </c>
      <c r="AH14" s="40" t="str">
        <f>IF(AH13&gt;0,IF(AND(SUM(D13:AH13)=1,AK13=1),C13-SUM(D14:AG14),ROUND(C13*AH13,2)),"")</f>
        <v/>
      </c>
      <c r="AI14" s="40" t="str">
        <f>IF(AI13&gt;0,IF(AND(SUM(D13:AI13)=1,AK13=1),C13-SUM(D14:AH14),ROUND(C13*AI13,2)),"")</f>
        <v/>
      </c>
      <c r="AJ14" s="40" t="str">
        <f>IF(AJ13&gt;0,IF(AND(SUM(D13:AJ13)=1,AK13=1),C13-SUM(D14:AI14),ROUND(C13*AJ13,2)),"")</f>
        <v/>
      </c>
      <c r="AK14" s="34">
        <f t="shared" si="0"/>
        <v>59496.44</v>
      </c>
    </row>
    <row r="15" spans="1:37" ht="12" customHeight="1" x14ac:dyDescent="0.25">
      <c r="A15" s="75" t="s">
        <v>65</v>
      </c>
      <c r="B15" s="76" t="s">
        <v>66</v>
      </c>
      <c r="C15" s="77">
        <v>967661.21</v>
      </c>
      <c r="D15" s="31">
        <v>5.6000000000000008E-3</v>
      </c>
      <c r="E15" s="31">
        <v>8.4100000000000008E-2</v>
      </c>
      <c r="F15" s="31">
        <v>0.22760000000000002</v>
      </c>
      <c r="G15" s="31">
        <v>0.68269999999999997</v>
      </c>
      <c r="H15" s="35"/>
      <c r="I15" s="36"/>
      <c r="J15" s="37"/>
      <c r="K15" s="37"/>
      <c r="L15" s="37"/>
      <c r="M15" s="37"/>
      <c r="N15" s="37"/>
      <c r="O15" s="37"/>
      <c r="P15" s="37"/>
      <c r="Q15" s="37"/>
      <c r="R15" s="37"/>
      <c r="S15" s="37"/>
      <c r="T15" s="37"/>
      <c r="U15" s="37"/>
      <c r="V15" s="37"/>
      <c r="W15" s="37"/>
      <c r="X15" s="37"/>
      <c r="Y15" s="37"/>
      <c r="Z15" s="37"/>
      <c r="AA15" s="37"/>
      <c r="AB15" s="37"/>
      <c r="AC15" s="37"/>
      <c r="AD15" s="37"/>
      <c r="AE15" s="37"/>
      <c r="AF15" s="37"/>
      <c r="AG15" s="37"/>
      <c r="AH15" s="37"/>
      <c r="AI15" s="37"/>
      <c r="AJ15" s="37"/>
      <c r="AK15" s="32">
        <f t="shared" si="0"/>
        <v>1</v>
      </c>
    </row>
    <row r="16" spans="1:37" ht="12.95" customHeight="1" x14ac:dyDescent="0.25">
      <c r="A16" s="75"/>
      <c r="B16" s="76"/>
      <c r="C16" s="77"/>
      <c r="D16" s="33">
        <f>IF(D15&gt;0,ROUND(C15*D15,2),"")</f>
        <v>5418.9</v>
      </c>
      <c r="E16" s="33">
        <f>IF(E15&gt;0,IF(AND(SUM(D15:E15)=1,AK15=1),C15-SUM(D16:D16),ROUND(C15*E15,2)),"")</f>
        <v>81380.31</v>
      </c>
      <c r="F16" s="33">
        <f>IF(F15&gt;0,IF(AND(SUM(D15:F15)=1,AK15=1),C15-SUM(D16:E16),ROUND(C15*F15,2)),"")</f>
        <v>220239.69</v>
      </c>
      <c r="G16" s="33">
        <f>IF(G15&gt;0,IF(AND(SUM(D15:G15)=1,AK15=1),C15-SUM(D16:F16),ROUND(C15*G15,2)),"")</f>
        <v>660622.30999999994</v>
      </c>
      <c r="H16" s="38" t="str">
        <f>IF(H15&gt;0,IF(AND(SUM(D15:H15)=1,AK15=1),C15-SUM(D16:G16),ROUND(C15*H15,2)),"")</f>
        <v/>
      </c>
      <c r="I16" s="39" t="str">
        <f>IF(I15&gt;0,IF(AND(SUM(D15:I15)=1,AK15=1),C15-SUM(D16:H16),ROUND(C15*I15,2)),"")</f>
        <v/>
      </c>
      <c r="J16" s="40" t="str">
        <f>IF(J15&gt;0,IF(AND(SUM(D15:J15)=1,AK15=1),C15-SUM(D16:I16),ROUND(C15*J15,2)),"")</f>
        <v/>
      </c>
      <c r="K16" s="40" t="str">
        <f>IF(K15&gt;0,IF(AND(SUM(D15:K15)=1,AK15=1),C15-SUM(D16:J16),ROUND(C15*K15,2)),"")</f>
        <v/>
      </c>
      <c r="L16" s="40" t="str">
        <f>IF(L15&gt;0,IF(AND(SUM(D15:L15)=1,AK15=1),C15-SUM(D16:K16),ROUND(C15*L15,2)),"")</f>
        <v/>
      </c>
      <c r="M16" s="40" t="str">
        <f>IF(M15&gt;0,IF(AND(SUM(D15:M15)=1,AK15=1),C15-SUM(D16:L16),ROUND(C15*M15,2)),"")</f>
        <v/>
      </c>
      <c r="N16" s="40" t="str">
        <f>IF(N15&gt;0,IF(AND(SUM(D15:N15)=1,AK15=1),C15-SUM(D16:M16),ROUND(C15*N15,2)),"")</f>
        <v/>
      </c>
      <c r="O16" s="40" t="str">
        <f>IF(O15&gt;0,IF(AND(SUM(D15:O15)=1,AK15=1),C15-SUM(D16:N16),ROUND(C15*O15,2)),"")</f>
        <v/>
      </c>
      <c r="P16" s="40" t="str">
        <f>IF(P15&gt;0,IF(AND(SUM(D15:P15)=1,AK15=1),C15-SUM(D16:O16),ROUND(C15*P15,2)),"")</f>
        <v/>
      </c>
      <c r="Q16" s="40" t="str">
        <f>IF(Q15&gt;0,IF(AND(SUM(D15:Q15)=1,AK15=1),C15-SUM(D16:P16),ROUND(C15*Q15,2)),"")</f>
        <v/>
      </c>
      <c r="R16" s="40" t="str">
        <f>IF(R15&gt;0,IF(AND(SUM(D15:R15)=1,AK15=1),C15-SUM(D16:Q16),ROUND(C15*R15,2)),"")</f>
        <v/>
      </c>
      <c r="S16" s="40" t="str">
        <f>IF(S15&gt;0,IF(AND(SUM(D15:S15)=1,AK15=1),C15-SUM(D16:R16),ROUND(C15*S15,2)),"")</f>
        <v/>
      </c>
      <c r="T16" s="40" t="str">
        <f>IF(T15&gt;0,IF(AND(SUM(D15:T15)=1,AK15=1),C15-SUM(D16:S16),ROUND(C15*T15,2)),"")</f>
        <v/>
      </c>
      <c r="U16" s="40" t="str">
        <f>IF(U15&gt;0,IF(AND(SUM(D15:U15)=1,AK15=1),C15-SUM(D16:T16),ROUND(C15*U15,2)),"")</f>
        <v/>
      </c>
      <c r="V16" s="40" t="str">
        <f>IF(V15&gt;0,IF(AND(SUM(D15:V15)=1,AK15=1),C15-SUM(D16:U16),ROUND(C15*V15,2)),"")</f>
        <v/>
      </c>
      <c r="W16" s="40" t="str">
        <f>IF(W15&gt;0,IF(AND(SUM(D15:W15)=1,AK15=1),C15-SUM(D16:V16),ROUND(C15*W15,2)),"")</f>
        <v/>
      </c>
      <c r="X16" s="40" t="str">
        <f>IF(X15&gt;0,IF(AND(SUM(D15:X15)=1,AK15=1),C15-SUM(D16:W16),ROUND(C15*X15,2)),"")</f>
        <v/>
      </c>
      <c r="Y16" s="40" t="str">
        <f>IF(Y15&gt;0,IF(AND(SUM(D15:Y15)=1,AK15=1),C15-SUM(D16:X16),ROUND(C15*Y15,2)),"")</f>
        <v/>
      </c>
      <c r="Z16" s="40" t="str">
        <f>IF(Z15&gt;0,IF(AND(SUM(D15:Z15)=1,AK15=1),C15-SUM(D16:Y16),ROUND(C15*Z15,2)),"")</f>
        <v/>
      </c>
      <c r="AA16" s="40" t="str">
        <f>IF(AA15&gt;0,IF(AND(SUM(D15:AA15)=1,AK15=1),C15-SUM(D16:Z16),ROUND(C15*AA15,2)),"")</f>
        <v/>
      </c>
      <c r="AB16" s="40" t="str">
        <f>IF(AB15&gt;0,IF(AND(SUM(D15:AB15)=1,AK15=1),C15-SUM(D16:AA16),ROUND(C15*AB15,2)),"")</f>
        <v/>
      </c>
      <c r="AC16" s="40" t="str">
        <f>IF(AC15&gt;0,IF(AND(SUM(D15:AC15)=1,AK15=1),C15-SUM(D16:AB16),ROUND(C15*AC15,2)),"")</f>
        <v/>
      </c>
      <c r="AD16" s="40" t="str">
        <f>IF(AD15&gt;0,IF(AND(SUM(D15:AD15)=1,AK15=1),C15-SUM(D16:AC16),ROUND(C15*AD15,2)),"")</f>
        <v/>
      </c>
      <c r="AE16" s="40" t="str">
        <f>IF(AE15&gt;0,IF(AND(SUM(D15:AE15)=1,AK15=1),C15-SUM(D16:AD16),ROUND(C15*AE15,2)),"")</f>
        <v/>
      </c>
      <c r="AF16" s="40" t="str">
        <f>IF(AF15&gt;0,IF(AND(SUM(D15:AF15)=1,AK15=1),C15-SUM(D16:AE16),ROUND(C15*AF15,2)),"")</f>
        <v/>
      </c>
      <c r="AG16" s="40" t="str">
        <f>IF(AG15&gt;0,IF(AND(SUM(D15:AG15)=1,AK15=1),C15-SUM(D16:AF16),ROUND(C15*AG15,2)),"")</f>
        <v/>
      </c>
      <c r="AH16" s="40" t="str">
        <f>IF(AH15&gt;0,IF(AND(SUM(D15:AH15)=1,AK15=1),C15-SUM(D16:AG16),ROUND(C15*AH15,2)),"")</f>
        <v/>
      </c>
      <c r="AI16" s="40" t="str">
        <f>IF(AI15&gt;0,IF(AND(SUM(D15:AI15)=1,AK15=1),C15-SUM(D16:AH16),ROUND(C15*AI15,2)),"")</f>
        <v/>
      </c>
      <c r="AJ16" s="40" t="str">
        <f>IF(AJ15&gt;0,IF(AND(SUM(D15:AJ15)=1,AK15=1),C15-SUM(D16:AI16),ROUND(C15*AJ15,2)),"")</f>
        <v/>
      </c>
      <c r="AK16" s="34">
        <f t="shared" si="0"/>
        <v>967661.21</v>
      </c>
    </row>
    <row r="17" spans="1:37" ht="12" customHeight="1" x14ac:dyDescent="0.25">
      <c r="A17" s="75" t="s">
        <v>152</v>
      </c>
      <c r="B17" s="76" t="s">
        <v>153</v>
      </c>
      <c r="C17" s="77">
        <v>4621211.7699999996</v>
      </c>
      <c r="D17" s="37">
        <f>D18/C17</f>
        <v>0</v>
      </c>
      <c r="E17" s="31">
        <f>E18/C17</f>
        <v>3.2409514528696871E-2</v>
      </c>
      <c r="F17" s="31">
        <f>F18/C17</f>
        <v>0.1296380602787221</v>
      </c>
      <c r="G17" s="31">
        <f>G18/C17</f>
        <v>0.140629789835405</v>
      </c>
      <c r="H17" s="78">
        <f>H18/C17</f>
        <v>6.418141707450907E-2</v>
      </c>
      <c r="I17" s="78">
        <f>I18/C17</f>
        <v>0</v>
      </c>
      <c r="J17" s="31">
        <f>J18/C17</f>
        <v>5.6578458857339926E-2</v>
      </c>
      <c r="K17" s="31">
        <f>K18/C17</f>
        <v>0.12362631457592779</v>
      </c>
      <c r="L17" s="31">
        <f>L18/C17</f>
        <v>0.13742266132936815</v>
      </c>
      <c r="M17" s="31">
        <f>M18/C17</f>
        <v>0.13742265916543356</v>
      </c>
      <c r="N17" s="31">
        <f>N18/C17</f>
        <v>6.8440912414624092E-2</v>
      </c>
      <c r="O17" s="37">
        <f>O18/C17</f>
        <v>0</v>
      </c>
      <c r="P17" s="37">
        <f>P18/C17</f>
        <v>0</v>
      </c>
      <c r="Q17" s="37">
        <f>Q18/C17</f>
        <v>0</v>
      </c>
      <c r="R17" s="37">
        <f>R18/C17</f>
        <v>0</v>
      </c>
      <c r="S17" s="37">
        <f>S18/C17</f>
        <v>0</v>
      </c>
      <c r="T17" s="37">
        <f>T18/C17</f>
        <v>0</v>
      </c>
      <c r="U17" s="37">
        <f>U18/C17</f>
        <v>0</v>
      </c>
      <c r="V17" s="37">
        <f>V18/C17</f>
        <v>0</v>
      </c>
      <c r="W17" s="37">
        <f>W18/C17</f>
        <v>0</v>
      </c>
      <c r="X17" s="37">
        <f>X18/C17</f>
        <v>0</v>
      </c>
      <c r="Y17" s="37">
        <f>Y18/C17</f>
        <v>0</v>
      </c>
      <c r="Z17" s="37">
        <f>Z18/C17</f>
        <v>0</v>
      </c>
      <c r="AA17" s="37">
        <f>AA18/C17</f>
        <v>0</v>
      </c>
      <c r="AB17" s="37">
        <f>AB18/C17</f>
        <v>0</v>
      </c>
      <c r="AC17" s="37">
        <f>AC18/C17</f>
        <v>0</v>
      </c>
      <c r="AD17" s="37">
        <f>AD18/C17</f>
        <v>0</v>
      </c>
      <c r="AE17" s="37">
        <f>AE18/C17</f>
        <v>0</v>
      </c>
      <c r="AF17" s="37">
        <f>AF18/C17</f>
        <v>0</v>
      </c>
      <c r="AG17" s="31">
        <f>AG18/C17</f>
        <v>2.2418301769364709E-2</v>
      </c>
      <c r="AH17" s="31">
        <f>AH18/C17</f>
        <v>2.2418301769364709E-2</v>
      </c>
      <c r="AI17" s="31">
        <f>AI18/C17</f>
        <v>2.2418301769364709E-2</v>
      </c>
      <c r="AJ17" s="31">
        <f>AJ18/C17</f>
        <v>4.2395306631879369E-2</v>
      </c>
      <c r="AK17" s="32">
        <f t="shared" si="0"/>
        <v>1</v>
      </c>
    </row>
    <row r="18" spans="1:37" ht="12.95" customHeight="1" x14ac:dyDescent="0.25">
      <c r="A18" s="75"/>
      <c r="B18" s="76"/>
      <c r="C18" s="77"/>
      <c r="D18" s="40">
        <f t="shared" ref="D18:AJ18" si="3">SUM(D20,D22,D24,D26,D28,D30,D32,D34,D36,D38,D40,D42)*1</f>
        <v>0</v>
      </c>
      <c r="E18" s="33">
        <f t="shared" si="3"/>
        <v>149771.22999999998</v>
      </c>
      <c r="F18" s="33">
        <f t="shared" si="3"/>
        <v>599084.92999999993</v>
      </c>
      <c r="G18" s="33">
        <f t="shared" si="3"/>
        <v>649880.03999999992</v>
      </c>
      <c r="H18" s="79">
        <f t="shared" si="3"/>
        <v>296595.92000000027</v>
      </c>
      <c r="I18" s="79">
        <f t="shared" si="3"/>
        <v>0</v>
      </c>
      <c r="J18" s="33">
        <f t="shared" si="3"/>
        <v>261461.04</v>
      </c>
      <c r="K18" s="33">
        <f t="shared" si="3"/>
        <v>571303.38</v>
      </c>
      <c r="L18" s="33">
        <f t="shared" si="3"/>
        <v>635059.21999999986</v>
      </c>
      <c r="M18" s="33">
        <f t="shared" si="3"/>
        <v>635059.20999999985</v>
      </c>
      <c r="N18" s="33">
        <f t="shared" si="3"/>
        <v>316279.94999999995</v>
      </c>
      <c r="O18" s="40">
        <f t="shared" si="3"/>
        <v>0</v>
      </c>
      <c r="P18" s="40">
        <f t="shared" si="3"/>
        <v>0</v>
      </c>
      <c r="Q18" s="40">
        <f t="shared" si="3"/>
        <v>0</v>
      </c>
      <c r="R18" s="40">
        <f t="shared" si="3"/>
        <v>0</v>
      </c>
      <c r="S18" s="40">
        <f t="shared" si="3"/>
        <v>0</v>
      </c>
      <c r="T18" s="40">
        <f t="shared" si="3"/>
        <v>0</v>
      </c>
      <c r="U18" s="40">
        <f t="shared" si="3"/>
        <v>0</v>
      </c>
      <c r="V18" s="40">
        <f t="shared" si="3"/>
        <v>0</v>
      </c>
      <c r="W18" s="40">
        <f t="shared" si="3"/>
        <v>0</v>
      </c>
      <c r="X18" s="40">
        <f t="shared" si="3"/>
        <v>0</v>
      </c>
      <c r="Y18" s="40">
        <f t="shared" si="3"/>
        <v>0</v>
      </c>
      <c r="Z18" s="40">
        <f t="shared" si="3"/>
        <v>0</v>
      </c>
      <c r="AA18" s="40">
        <f t="shared" si="3"/>
        <v>0</v>
      </c>
      <c r="AB18" s="40">
        <f t="shared" si="3"/>
        <v>0</v>
      </c>
      <c r="AC18" s="40">
        <f t="shared" si="3"/>
        <v>0</v>
      </c>
      <c r="AD18" s="40">
        <f t="shared" si="3"/>
        <v>0</v>
      </c>
      <c r="AE18" s="40">
        <f t="shared" si="3"/>
        <v>0</v>
      </c>
      <c r="AF18" s="40">
        <f t="shared" si="3"/>
        <v>0</v>
      </c>
      <c r="AG18" s="33">
        <f t="shared" si="3"/>
        <v>103599.72</v>
      </c>
      <c r="AH18" s="33">
        <f t="shared" si="3"/>
        <v>103599.72</v>
      </c>
      <c r="AI18" s="33">
        <f t="shared" si="3"/>
        <v>103599.72</v>
      </c>
      <c r="AJ18" s="33">
        <f t="shared" si="3"/>
        <v>195917.68999999997</v>
      </c>
      <c r="AK18" s="34">
        <f t="shared" si="0"/>
        <v>4621211.7699999996</v>
      </c>
    </row>
    <row r="19" spans="1:37" ht="12" customHeight="1" x14ac:dyDescent="0.25">
      <c r="A19" s="75" t="s">
        <v>154</v>
      </c>
      <c r="B19" s="76" t="s">
        <v>155</v>
      </c>
      <c r="C19" s="77">
        <v>1244027.6100000001</v>
      </c>
      <c r="D19" s="37"/>
      <c r="E19" s="31">
        <v>0.1</v>
      </c>
      <c r="F19" s="31">
        <v>0.4</v>
      </c>
      <c r="G19" s="31">
        <v>0.4</v>
      </c>
      <c r="H19" s="78">
        <v>0.1</v>
      </c>
      <c r="I19" s="78"/>
      <c r="J19" s="37"/>
      <c r="K19" s="37"/>
      <c r="L19" s="37"/>
      <c r="M19" s="37"/>
      <c r="N19" s="37"/>
      <c r="O19" s="37"/>
      <c r="P19" s="37"/>
      <c r="Q19" s="37"/>
      <c r="R19" s="37"/>
      <c r="S19" s="37"/>
      <c r="T19" s="37"/>
      <c r="U19" s="37"/>
      <c r="V19" s="37"/>
      <c r="W19" s="37"/>
      <c r="X19" s="37"/>
      <c r="Y19" s="37"/>
      <c r="Z19" s="37"/>
      <c r="AA19" s="37"/>
      <c r="AB19" s="37"/>
      <c r="AC19" s="37"/>
      <c r="AD19" s="37"/>
      <c r="AE19" s="37"/>
      <c r="AF19" s="37"/>
      <c r="AG19" s="37"/>
      <c r="AH19" s="37"/>
      <c r="AI19" s="37"/>
      <c r="AJ19" s="37"/>
      <c r="AK19" s="32">
        <f t="shared" si="0"/>
        <v>1</v>
      </c>
    </row>
    <row r="20" spans="1:37" ht="12.95" customHeight="1" x14ac:dyDescent="0.25">
      <c r="A20" s="75"/>
      <c r="B20" s="76"/>
      <c r="C20" s="77"/>
      <c r="D20" s="40" t="str">
        <f>IF(D19&gt;0,ROUND(C19*D19,2),"")</f>
        <v/>
      </c>
      <c r="E20" s="33">
        <f>IF(E19&gt;0,IF(AND(SUM(D19:E19)=1,AK19=1),C19-SUM(D20:D20),ROUND(C19*E19,2)),"")</f>
        <v>124402.76</v>
      </c>
      <c r="F20" s="33">
        <f>IF(F19&gt;0,IF(AND(SUM(D19:F19)=1,AK19=1),C19-SUM(D20:E20),ROUND(C19*F19,2)),"")</f>
        <v>497611.04</v>
      </c>
      <c r="G20" s="33">
        <f>IF(G19&gt;0,IF(AND(SUM(D19:G19)=1,AK19=1),C19-SUM(D20:F20),ROUND(C19*G19,2)),"")</f>
        <v>497611.04</v>
      </c>
      <c r="H20" s="79">
        <f>IF(H19&gt;0,IF(AND(SUM(D19:H19)=1,AK19=1),C19-SUM(D20:G20),ROUND(C19*H19,2)),"")</f>
        <v>124402.77000000025</v>
      </c>
      <c r="I20" s="79" t="str">
        <f>IF(I19&gt;0,IF(AND(SUM(D19:I19)=1,AK19=1),C19-SUM(D20:H20),ROUND(C19*I19,2)),"")</f>
        <v/>
      </c>
      <c r="J20" s="40" t="str">
        <f>IF(J19&gt;0,IF(AND(SUM(D19:J19)=1,AK19=1),C19-SUM(D20:I20),ROUND(C19*J19,2)),"")</f>
        <v/>
      </c>
      <c r="K20" s="40" t="str">
        <f>IF(K19&gt;0,IF(AND(SUM(D19:K19)=1,AK19=1),C19-SUM(D20:J20),ROUND(C19*K19,2)),"")</f>
        <v/>
      </c>
      <c r="L20" s="40" t="str">
        <f>IF(L19&gt;0,IF(AND(SUM(D19:L19)=1,AK19=1),C19-SUM(D20:K20),ROUND(C19*L19,2)),"")</f>
        <v/>
      </c>
      <c r="M20" s="40" t="str">
        <f>IF(M19&gt;0,IF(AND(SUM(D19:M19)=1,AK19=1),C19-SUM(D20:L20),ROUND(C19*M19,2)),"")</f>
        <v/>
      </c>
      <c r="N20" s="40" t="str">
        <f>IF(N19&gt;0,IF(AND(SUM(D19:N19)=1,AK19=1),C19-SUM(D20:M20),ROUND(C19*N19,2)),"")</f>
        <v/>
      </c>
      <c r="O20" s="40" t="str">
        <f>IF(O19&gt;0,IF(AND(SUM(D19:O19)=1,AK19=1),C19-SUM(D20:N20),ROUND(C19*O19,2)),"")</f>
        <v/>
      </c>
      <c r="P20" s="40" t="str">
        <f>IF(P19&gt;0,IF(AND(SUM(D19:P19)=1,AK19=1),C19-SUM(D20:O20),ROUND(C19*P19,2)),"")</f>
        <v/>
      </c>
      <c r="Q20" s="40" t="str">
        <f>IF(Q19&gt;0,IF(AND(SUM(D19:Q19)=1,AK19=1),C19-SUM(D20:P20),ROUND(C19*Q19,2)),"")</f>
        <v/>
      </c>
      <c r="R20" s="40" t="str">
        <f>IF(R19&gt;0,IF(AND(SUM(D19:R19)=1,AK19=1),C19-SUM(D20:Q20),ROUND(C19*R19,2)),"")</f>
        <v/>
      </c>
      <c r="S20" s="40" t="str">
        <f>IF(S19&gt;0,IF(AND(SUM(D19:S19)=1,AK19=1),C19-SUM(D20:R20),ROUND(C19*S19,2)),"")</f>
        <v/>
      </c>
      <c r="T20" s="40" t="str">
        <f>IF(T19&gt;0,IF(AND(SUM(D19:T19)=1,AK19=1),C19-SUM(D20:S20),ROUND(C19*T19,2)),"")</f>
        <v/>
      </c>
      <c r="U20" s="40" t="str">
        <f>IF(U19&gt;0,IF(AND(SUM(D19:U19)=1,AK19=1),C19-SUM(D20:T20),ROUND(C19*U19,2)),"")</f>
        <v/>
      </c>
      <c r="V20" s="40" t="str">
        <f>IF(V19&gt;0,IF(AND(SUM(D19:V19)=1,AK19=1),C19-SUM(D20:U20),ROUND(C19*V19,2)),"")</f>
        <v/>
      </c>
      <c r="W20" s="40" t="str">
        <f>IF(W19&gt;0,IF(AND(SUM(D19:W19)=1,AK19=1),C19-SUM(D20:V20),ROUND(C19*W19,2)),"")</f>
        <v/>
      </c>
      <c r="X20" s="40" t="str">
        <f>IF(X19&gt;0,IF(AND(SUM(D19:X19)=1,AK19=1),C19-SUM(D20:W20),ROUND(C19*X19,2)),"")</f>
        <v/>
      </c>
      <c r="Y20" s="40" t="str">
        <f>IF(Y19&gt;0,IF(AND(SUM(D19:Y19)=1,AK19=1),C19-SUM(D20:X20),ROUND(C19*Y19,2)),"")</f>
        <v/>
      </c>
      <c r="Z20" s="40" t="str">
        <f>IF(Z19&gt;0,IF(AND(SUM(D19:Z19)=1,AK19=1),C19-SUM(D20:Y20),ROUND(C19*Z19,2)),"")</f>
        <v/>
      </c>
      <c r="AA20" s="40" t="str">
        <f>IF(AA19&gt;0,IF(AND(SUM(D19:AA19)=1,AK19=1),C19-SUM(D20:Z20),ROUND(C19*AA19,2)),"")</f>
        <v/>
      </c>
      <c r="AB20" s="40" t="str">
        <f>IF(AB19&gt;0,IF(AND(SUM(D19:AB19)=1,AK19=1),C19-SUM(D20:AA20),ROUND(C19*AB19,2)),"")</f>
        <v/>
      </c>
      <c r="AC20" s="40" t="str">
        <f>IF(AC19&gt;0,IF(AND(SUM(D19:AC19)=1,AK19=1),C19-SUM(D20:AB20),ROUND(C19*AC19,2)),"")</f>
        <v/>
      </c>
      <c r="AD20" s="40" t="str">
        <f>IF(AD19&gt;0,IF(AND(SUM(D19:AD19)=1,AK19=1),C19-SUM(D20:AC20),ROUND(C19*AD19,2)),"")</f>
        <v/>
      </c>
      <c r="AE20" s="40" t="str">
        <f>IF(AE19&gt;0,IF(AND(SUM(D19:AE19)=1,AK19=1),C19-SUM(D20:AD20),ROUND(C19*AE19,2)),"")</f>
        <v/>
      </c>
      <c r="AF20" s="40" t="str">
        <f>IF(AF19&gt;0,IF(AND(SUM(D19:AF19)=1,AK19=1),C19-SUM(D20:AE20),ROUND(C19*AF19,2)),"")</f>
        <v/>
      </c>
      <c r="AG20" s="40" t="str">
        <f>IF(AG19&gt;0,IF(AND(SUM(D19:AG19)=1,AK19=1),C19-SUM(D20:AF20),ROUND(C19*AG19,2)),"")</f>
        <v/>
      </c>
      <c r="AH20" s="40" t="str">
        <f>IF(AH19&gt;0,IF(AND(SUM(D19:AH19)=1,AK19=1),C19-SUM(D20:AG20),ROUND(C19*AH19,2)),"")</f>
        <v/>
      </c>
      <c r="AI20" s="40" t="str">
        <f>IF(AI19&gt;0,IF(AND(SUM(D19:AI19)=1,AK19=1),C19-SUM(D20:AH20),ROUND(C19*AI19,2)),"")</f>
        <v/>
      </c>
      <c r="AJ20" s="40" t="str">
        <f>IF(AJ19&gt;0,IF(AND(SUM(D19:AJ19)=1,AK19=1),C19-SUM(D20:AI20),ROUND(C19*AJ19,2)),"")</f>
        <v/>
      </c>
      <c r="AK20" s="34">
        <f t="shared" si="0"/>
        <v>1244027.6100000001</v>
      </c>
    </row>
    <row r="21" spans="1:37" ht="12" customHeight="1" x14ac:dyDescent="0.25">
      <c r="A21" s="75" t="s">
        <v>173</v>
      </c>
      <c r="B21" s="76" t="s">
        <v>174</v>
      </c>
      <c r="C21" s="77">
        <v>253684.72</v>
      </c>
      <c r="D21" s="37"/>
      <c r="E21" s="31">
        <v>0.1</v>
      </c>
      <c r="F21" s="31">
        <v>0.4</v>
      </c>
      <c r="G21" s="31">
        <v>0.4</v>
      </c>
      <c r="H21" s="78">
        <v>0.1</v>
      </c>
      <c r="I21" s="78"/>
      <c r="J21" s="37"/>
      <c r="K21" s="37"/>
      <c r="L21" s="37"/>
      <c r="M21" s="37"/>
      <c r="N21" s="37"/>
      <c r="O21" s="37"/>
      <c r="P21" s="37"/>
      <c r="Q21" s="37"/>
      <c r="R21" s="37"/>
      <c r="S21" s="37"/>
      <c r="T21" s="37"/>
      <c r="U21" s="37"/>
      <c r="V21" s="37"/>
      <c r="W21" s="37"/>
      <c r="X21" s="37"/>
      <c r="Y21" s="37"/>
      <c r="Z21" s="37"/>
      <c r="AA21" s="37"/>
      <c r="AB21" s="37"/>
      <c r="AC21" s="37"/>
      <c r="AD21" s="37"/>
      <c r="AE21" s="37"/>
      <c r="AF21" s="37"/>
      <c r="AG21" s="37"/>
      <c r="AH21" s="37"/>
      <c r="AI21" s="37"/>
      <c r="AJ21" s="37"/>
      <c r="AK21" s="32">
        <f t="shared" si="0"/>
        <v>1</v>
      </c>
    </row>
    <row r="22" spans="1:37" ht="12.95" customHeight="1" x14ac:dyDescent="0.25">
      <c r="A22" s="75"/>
      <c r="B22" s="76"/>
      <c r="C22" s="77"/>
      <c r="D22" s="40" t="str">
        <f>IF(D21&gt;0,ROUND(C21*D21,2),"")</f>
        <v/>
      </c>
      <c r="E22" s="33">
        <f>IF(E21&gt;0,IF(AND(SUM(D21:E21)=1,AK21=1),C21-SUM(D22:D22),ROUND(C21*E21,2)),"")</f>
        <v>25368.47</v>
      </c>
      <c r="F22" s="33">
        <f>IF(F21&gt;0,IF(AND(SUM(D21:F21)=1,AK21=1),C21-SUM(D22:E22),ROUND(C21*F21,2)),"")</f>
        <v>101473.89</v>
      </c>
      <c r="G22" s="33">
        <f>IF(G21&gt;0,IF(AND(SUM(D21:G21)=1,AK21=1),C21-SUM(D22:F22),ROUND(C21*G21,2)),"")</f>
        <v>101473.89</v>
      </c>
      <c r="H22" s="79">
        <f>IF(H21&gt;0,IF(AND(SUM(D21:H21)=1,AK21=1),C21-SUM(D22:G22),ROUND(C21*H21,2)),"")</f>
        <v>25368.47</v>
      </c>
      <c r="I22" s="79" t="str">
        <f>IF(I21&gt;0,IF(AND(SUM(D21:I21)=1,AK21=1),C21-SUM(D22:H22),ROUND(C21*I21,2)),"")</f>
        <v/>
      </c>
      <c r="J22" s="40" t="str">
        <f>IF(J21&gt;0,IF(AND(SUM(D21:J21)=1,AK21=1),C21-SUM(D22:I22),ROUND(C21*J21,2)),"")</f>
        <v/>
      </c>
      <c r="K22" s="40" t="str">
        <f>IF(K21&gt;0,IF(AND(SUM(D21:K21)=1,AK21=1),C21-SUM(D22:J22),ROUND(C21*K21,2)),"")</f>
        <v/>
      </c>
      <c r="L22" s="40" t="str">
        <f>IF(L21&gt;0,IF(AND(SUM(D21:L21)=1,AK21=1),C21-SUM(D22:K22),ROUND(C21*L21,2)),"")</f>
        <v/>
      </c>
      <c r="M22" s="40" t="str">
        <f>IF(M21&gt;0,IF(AND(SUM(D21:M21)=1,AK21=1),C21-SUM(D22:L22),ROUND(C21*M21,2)),"")</f>
        <v/>
      </c>
      <c r="N22" s="40" t="str">
        <f>IF(N21&gt;0,IF(AND(SUM(D21:N21)=1,AK21=1),C21-SUM(D22:M22),ROUND(C21*N21,2)),"")</f>
        <v/>
      </c>
      <c r="O22" s="40" t="str">
        <f>IF(O21&gt;0,IF(AND(SUM(D21:O21)=1,AK21=1),C21-SUM(D22:N22),ROUND(C21*O21,2)),"")</f>
        <v/>
      </c>
      <c r="P22" s="40" t="str">
        <f>IF(P21&gt;0,IF(AND(SUM(D21:P21)=1,AK21=1),C21-SUM(D22:O22),ROUND(C21*P21,2)),"")</f>
        <v/>
      </c>
      <c r="Q22" s="40" t="str">
        <f>IF(Q21&gt;0,IF(AND(SUM(D21:Q21)=1,AK21=1),C21-SUM(D22:P22),ROUND(C21*Q21,2)),"")</f>
        <v/>
      </c>
      <c r="R22" s="40" t="str">
        <f>IF(R21&gt;0,IF(AND(SUM(D21:R21)=1,AK21=1),C21-SUM(D22:Q22),ROUND(C21*R21,2)),"")</f>
        <v/>
      </c>
      <c r="S22" s="40" t="str">
        <f>IF(S21&gt;0,IF(AND(SUM(D21:S21)=1,AK21=1),C21-SUM(D22:R22),ROUND(C21*S21,2)),"")</f>
        <v/>
      </c>
      <c r="T22" s="40" t="str">
        <f>IF(T21&gt;0,IF(AND(SUM(D21:T21)=1,AK21=1),C21-SUM(D22:S22),ROUND(C21*T21,2)),"")</f>
        <v/>
      </c>
      <c r="U22" s="40" t="str">
        <f>IF(U21&gt;0,IF(AND(SUM(D21:U21)=1,AK21=1),C21-SUM(D22:T22),ROUND(C21*U21,2)),"")</f>
        <v/>
      </c>
      <c r="V22" s="40" t="str">
        <f>IF(V21&gt;0,IF(AND(SUM(D21:V21)=1,AK21=1),C21-SUM(D22:U22),ROUND(C21*V21,2)),"")</f>
        <v/>
      </c>
      <c r="W22" s="40" t="str">
        <f>IF(W21&gt;0,IF(AND(SUM(D21:W21)=1,AK21=1),C21-SUM(D22:V22),ROUND(C21*W21,2)),"")</f>
        <v/>
      </c>
      <c r="X22" s="40" t="str">
        <f>IF(X21&gt;0,IF(AND(SUM(D21:X21)=1,AK21=1),C21-SUM(D22:W22),ROUND(C21*X21,2)),"")</f>
        <v/>
      </c>
      <c r="Y22" s="40" t="str">
        <f>IF(Y21&gt;0,IF(AND(SUM(D21:Y21)=1,AK21=1),C21-SUM(D22:X22),ROUND(C21*Y21,2)),"")</f>
        <v/>
      </c>
      <c r="Z22" s="40" t="str">
        <f>IF(Z21&gt;0,IF(AND(SUM(D21:Z21)=1,AK21=1),C21-SUM(D22:Y22),ROUND(C21*Z21,2)),"")</f>
        <v/>
      </c>
      <c r="AA22" s="40" t="str">
        <f>IF(AA21&gt;0,IF(AND(SUM(D21:AA21)=1,AK21=1),C21-SUM(D22:Z22),ROUND(C21*AA21,2)),"")</f>
        <v/>
      </c>
      <c r="AB22" s="40" t="str">
        <f>IF(AB21&gt;0,IF(AND(SUM(D21:AB21)=1,AK21=1),C21-SUM(D22:AA22),ROUND(C21*AB21,2)),"")</f>
        <v/>
      </c>
      <c r="AC22" s="40" t="str">
        <f>IF(AC21&gt;0,IF(AND(SUM(D21:AC21)=1,AK21=1),C21-SUM(D22:AB22),ROUND(C21*AC21,2)),"")</f>
        <v/>
      </c>
      <c r="AD22" s="40" t="str">
        <f>IF(AD21&gt;0,IF(AND(SUM(D21:AD21)=1,AK21=1),C21-SUM(D22:AC22),ROUND(C21*AD21,2)),"")</f>
        <v/>
      </c>
      <c r="AE22" s="40" t="str">
        <f>IF(AE21&gt;0,IF(AND(SUM(D21:AE21)=1,AK21=1),C21-SUM(D22:AD22),ROUND(C21*AE21,2)),"")</f>
        <v/>
      </c>
      <c r="AF22" s="40" t="str">
        <f>IF(AF21&gt;0,IF(AND(SUM(D21:AF21)=1,AK21=1),C21-SUM(D22:AE22),ROUND(C21*AF21,2)),"")</f>
        <v/>
      </c>
      <c r="AG22" s="40" t="str">
        <f>IF(AG21&gt;0,IF(AND(SUM(D21:AG21)=1,AK21=1),C21-SUM(D22:AF22),ROUND(C21*AG21,2)),"")</f>
        <v/>
      </c>
      <c r="AH22" s="40" t="str">
        <f>IF(AH21&gt;0,IF(AND(SUM(D21:AH21)=1,AK21=1),C21-SUM(D22:AG22),ROUND(C21*AH21,2)),"")</f>
        <v/>
      </c>
      <c r="AI22" s="40" t="str">
        <f>IF(AI21&gt;0,IF(AND(SUM(D21:AI21)=1,AK21=1),C21-SUM(D22:AH22),ROUND(C21*AI21,2)),"")</f>
        <v/>
      </c>
      <c r="AJ22" s="40" t="str">
        <f>IF(AJ21&gt;0,IF(AND(SUM(D21:AJ21)=1,AK21=1),C21-SUM(D22:AI22),ROUND(C21*AJ21,2)),"")</f>
        <v/>
      </c>
      <c r="AK22" s="34">
        <f t="shared" si="0"/>
        <v>253684.72</v>
      </c>
    </row>
    <row r="23" spans="1:37" ht="12" customHeight="1" x14ac:dyDescent="0.25">
      <c r="A23" s="75" t="s">
        <v>194</v>
      </c>
      <c r="B23" s="76" t="s">
        <v>195</v>
      </c>
      <c r="C23" s="77">
        <v>50795.11</v>
      </c>
      <c r="D23" s="37"/>
      <c r="E23" s="37"/>
      <c r="F23" s="37"/>
      <c r="G23" s="31">
        <v>1</v>
      </c>
      <c r="H23" s="35"/>
      <c r="I23" s="36"/>
      <c r="J23" s="37"/>
      <c r="K23" s="37"/>
      <c r="L23" s="37"/>
      <c r="M23" s="37"/>
      <c r="N23" s="37"/>
      <c r="O23" s="37"/>
      <c r="P23" s="37"/>
      <c r="Q23" s="37"/>
      <c r="R23" s="37"/>
      <c r="S23" s="37"/>
      <c r="T23" s="37"/>
      <c r="U23" s="37"/>
      <c r="V23" s="37"/>
      <c r="W23" s="37"/>
      <c r="X23" s="37"/>
      <c r="Y23" s="37"/>
      <c r="Z23" s="37"/>
      <c r="AA23" s="37"/>
      <c r="AB23" s="37"/>
      <c r="AC23" s="37"/>
      <c r="AD23" s="37"/>
      <c r="AE23" s="37"/>
      <c r="AF23" s="37"/>
      <c r="AG23" s="37"/>
      <c r="AH23" s="37"/>
      <c r="AI23" s="37"/>
      <c r="AJ23" s="37"/>
      <c r="AK23" s="32">
        <f t="shared" si="0"/>
        <v>1</v>
      </c>
    </row>
    <row r="24" spans="1:37" ht="12.95" customHeight="1" x14ac:dyDescent="0.25">
      <c r="A24" s="75"/>
      <c r="B24" s="76"/>
      <c r="C24" s="77"/>
      <c r="D24" s="40" t="str">
        <f>IF(D23&gt;0,ROUND(C23*D23,2),"")</f>
        <v/>
      </c>
      <c r="E24" s="40" t="str">
        <f>IF(E23&gt;0,IF(AND(SUM(D23:E23)=1,AK23=1),C23-SUM(D24:D24),ROUND(C23*E23,2)),"")</f>
        <v/>
      </c>
      <c r="F24" s="40" t="str">
        <f>IF(F23&gt;0,IF(AND(SUM(D23:F23)=1,AK23=1),C23-SUM(D24:E24),ROUND(C23*F23,2)),"")</f>
        <v/>
      </c>
      <c r="G24" s="33">
        <f>IF(G23&gt;0,IF(AND(SUM(D23:G23)=1,AK23=1),C23-SUM(D24:F24),ROUND(C23*G23,2)),"")</f>
        <v>50795.11</v>
      </c>
      <c r="H24" s="38" t="str">
        <f>IF(H23&gt;0,IF(AND(SUM(D23:H23)=1,AK23=1),C23-SUM(D24:G24),ROUND(C23*H23,2)),"")</f>
        <v/>
      </c>
      <c r="I24" s="39" t="str">
        <f>IF(I23&gt;0,IF(AND(SUM(D23:I23)=1,AK23=1),C23-SUM(D24:H24),ROUND(C23*I23,2)),"")</f>
        <v/>
      </c>
      <c r="J24" s="40" t="str">
        <f>IF(J23&gt;0,IF(AND(SUM(D23:J23)=1,AK23=1),C23-SUM(D24:I24),ROUND(C23*J23,2)),"")</f>
        <v/>
      </c>
      <c r="K24" s="40" t="str">
        <f>IF(K23&gt;0,IF(AND(SUM(D23:K23)=1,AK23=1),C23-SUM(D24:J24),ROUND(C23*K23,2)),"")</f>
        <v/>
      </c>
      <c r="L24" s="40" t="str">
        <f>IF(L23&gt;0,IF(AND(SUM(D23:L23)=1,AK23=1),C23-SUM(D24:K24),ROUND(C23*L23,2)),"")</f>
        <v/>
      </c>
      <c r="M24" s="40" t="str">
        <f>IF(M23&gt;0,IF(AND(SUM(D23:M23)=1,AK23=1),C23-SUM(D24:L24),ROUND(C23*M23,2)),"")</f>
        <v/>
      </c>
      <c r="N24" s="40" t="str">
        <f>IF(N23&gt;0,IF(AND(SUM(D23:N23)=1,AK23=1),C23-SUM(D24:M24),ROUND(C23*N23,2)),"")</f>
        <v/>
      </c>
      <c r="O24" s="40" t="str">
        <f>IF(O23&gt;0,IF(AND(SUM(D23:O23)=1,AK23=1),C23-SUM(D24:N24),ROUND(C23*O23,2)),"")</f>
        <v/>
      </c>
      <c r="P24" s="40" t="str">
        <f>IF(P23&gt;0,IF(AND(SUM(D23:P23)=1,AK23=1),C23-SUM(D24:O24),ROUND(C23*P23,2)),"")</f>
        <v/>
      </c>
      <c r="Q24" s="40" t="str">
        <f>IF(Q23&gt;0,IF(AND(SUM(D23:Q23)=1,AK23=1),C23-SUM(D24:P24),ROUND(C23*Q23,2)),"")</f>
        <v/>
      </c>
      <c r="R24" s="40" t="str">
        <f>IF(R23&gt;0,IF(AND(SUM(D23:R23)=1,AK23=1),C23-SUM(D24:Q24),ROUND(C23*R23,2)),"")</f>
        <v/>
      </c>
      <c r="S24" s="40" t="str">
        <f>IF(S23&gt;0,IF(AND(SUM(D23:S23)=1,AK23=1),C23-SUM(D24:R24),ROUND(C23*S23,2)),"")</f>
        <v/>
      </c>
      <c r="T24" s="40" t="str">
        <f>IF(T23&gt;0,IF(AND(SUM(D23:T23)=1,AK23=1),C23-SUM(D24:S24),ROUND(C23*T23,2)),"")</f>
        <v/>
      </c>
      <c r="U24" s="40" t="str">
        <f>IF(U23&gt;0,IF(AND(SUM(D23:U23)=1,AK23=1),C23-SUM(D24:T24),ROUND(C23*U23,2)),"")</f>
        <v/>
      </c>
      <c r="V24" s="40" t="str">
        <f>IF(V23&gt;0,IF(AND(SUM(D23:V23)=1,AK23=1),C23-SUM(D24:U24),ROUND(C23*V23,2)),"")</f>
        <v/>
      </c>
      <c r="W24" s="40" t="str">
        <f>IF(W23&gt;0,IF(AND(SUM(D23:W23)=1,AK23=1),C23-SUM(D24:V24),ROUND(C23*W23,2)),"")</f>
        <v/>
      </c>
      <c r="X24" s="40" t="str">
        <f>IF(X23&gt;0,IF(AND(SUM(D23:X23)=1,AK23=1),C23-SUM(D24:W24),ROUND(C23*X23,2)),"")</f>
        <v/>
      </c>
      <c r="Y24" s="40" t="str">
        <f>IF(Y23&gt;0,IF(AND(SUM(D23:Y23)=1,AK23=1),C23-SUM(D24:X24),ROUND(C23*Y23,2)),"")</f>
        <v/>
      </c>
      <c r="Z24" s="40" t="str">
        <f>IF(Z23&gt;0,IF(AND(SUM(D23:Z23)=1,AK23=1),C23-SUM(D24:Y24),ROUND(C23*Z23,2)),"")</f>
        <v/>
      </c>
      <c r="AA24" s="40" t="str">
        <f>IF(AA23&gt;0,IF(AND(SUM(D23:AA23)=1,AK23=1),C23-SUM(D24:Z24),ROUND(C23*AA23,2)),"")</f>
        <v/>
      </c>
      <c r="AB24" s="40" t="str">
        <f>IF(AB23&gt;0,IF(AND(SUM(D23:AB23)=1,AK23=1),C23-SUM(D24:AA24),ROUND(C23*AB23,2)),"")</f>
        <v/>
      </c>
      <c r="AC24" s="40" t="str">
        <f>IF(AC23&gt;0,IF(AND(SUM(D23:AC23)=1,AK23=1),C23-SUM(D24:AB24),ROUND(C23*AC23,2)),"")</f>
        <v/>
      </c>
      <c r="AD24" s="40" t="str">
        <f>IF(AD23&gt;0,IF(AND(SUM(D23:AD23)=1,AK23=1),C23-SUM(D24:AC24),ROUND(C23*AD23,2)),"")</f>
        <v/>
      </c>
      <c r="AE24" s="40" t="str">
        <f>IF(AE23&gt;0,IF(AND(SUM(D23:AE23)=1,AK23=1),C23-SUM(D24:AD24),ROUND(C23*AE23,2)),"")</f>
        <v/>
      </c>
      <c r="AF24" s="40" t="str">
        <f>IF(AF23&gt;0,IF(AND(SUM(D23:AF23)=1,AK23=1),C23-SUM(D24:AE24),ROUND(C23*AF23,2)),"")</f>
        <v/>
      </c>
      <c r="AG24" s="40" t="str">
        <f>IF(AG23&gt;0,IF(AND(SUM(D23:AG23)=1,AK23=1),C23-SUM(D24:AF24),ROUND(C23*AG23,2)),"")</f>
        <v/>
      </c>
      <c r="AH24" s="40" t="str">
        <f>IF(AH23&gt;0,IF(AND(SUM(D23:AH23)=1,AK23=1),C23-SUM(D24:AG24),ROUND(C23*AH23,2)),"")</f>
        <v/>
      </c>
      <c r="AI24" s="40" t="str">
        <f>IF(AI23&gt;0,IF(AND(SUM(D23:AI23)=1,AK23=1),C23-SUM(D24:AH24),ROUND(C23*AI23,2)),"")</f>
        <v/>
      </c>
      <c r="AJ24" s="40" t="str">
        <f>IF(AJ23&gt;0,IF(AND(SUM(D23:AJ23)=1,AK23=1),C23-SUM(D24:AI24),ROUND(C23*AJ23,2)),"")</f>
        <v/>
      </c>
      <c r="AK24" s="34">
        <f t="shared" si="0"/>
        <v>50795.11</v>
      </c>
    </row>
    <row r="25" spans="1:37" ht="12" customHeight="1" x14ac:dyDescent="0.25">
      <c r="A25" s="75" t="s">
        <v>203</v>
      </c>
      <c r="B25" s="76" t="s">
        <v>204</v>
      </c>
      <c r="C25" s="77">
        <v>481747.16</v>
      </c>
      <c r="D25" s="37"/>
      <c r="E25" s="37"/>
      <c r="F25" s="37"/>
      <c r="G25" s="37"/>
      <c r="H25" s="35"/>
      <c r="I25" s="36"/>
      <c r="J25" s="37"/>
      <c r="K25" s="31">
        <v>0.25</v>
      </c>
      <c r="L25" s="31">
        <v>0.25</v>
      </c>
      <c r="M25" s="31">
        <v>0.25</v>
      </c>
      <c r="N25" s="31">
        <v>0.25</v>
      </c>
      <c r="O25" s="37"/>
      <c r="P25" s="37"/>
      <c r="Q25" s="37"/>
      <c r="R25" s="37"/>
      <c r="S25" s="37"/>
      <c r="T25" s="37"/>
      <c r="U25" s="37"/>
      <c r="V25" s="37"/>
      <c r="W25" s="37"/>
      <c r="X25" s="37"/>
      <c r="Y25" s="37"/>
      <c r="Z25" s="37"/>
      <c r="AA25" s="37"/>
      <c r="AB25" s="37"/>
      <c r="AC25" s="37"/>
      <c r="AD25" s="37"/>
      <c r="AE25" s="37"/>
      <c r="AF25" s="37"/>
      <c r="AG25" s="37"/>
      <c r="AH25" s="37"/>
      <c r="AI25" s="37"/>
      <c r="AJ25" s="37"/>
      <c r="AK25" s="32">
        <f t="shared" si="0"/>
        <v>1</v>
      </c>
    </row>
    <row r="26" spans="1:37" ht="12.95" customHeight="1" x14ac:dyDescent="0.25">
      <c r="A26" s="75"/>
      <c r="B26" s="76"/>
      <c r="C26" s="77"/>
      <c r="D26" s="40" t="str">
        <f>IF(D25&gt;0,ROUND(C25*D25,2),"")</f>
        <v/>
      </c>
      <c r="E26" s="40" t="str">
        <f>IF(E25&gt;0,IF(AND(SUM(D25:E25)=1,AK25=1),C25-SUM(D26:D26),ROUND(C25*E25,2)),"")</f>
        <v/>
      </c>
      <c r="F26" s="40" t="str">
        <f>IF(F25&gt;0,IF(AND(SUM(D25:F25)=1,AK25=1),C25-SUM(D26:E26),ROUND(C25*F25,2)),"")</f>
        <v/>
      </c>
      <c r="G26" s="40" t="str">
        <f>IF(G25&gt;0,IF(AND(SUM(D25:G25)=1,AK25=1),C25-SUM(D26:F26),ROUND(C25*G25,2)),"")</f>
        <v/>
      </c>
      <c r="H26" s="38" t="str">
        <f>IF(H25&gt;0,IF(AND(SUM(D25:H25)=1,AK25=1),C25-SUM(D26:G26),ROUND(C25*H25,2)),"")</f>
        <v/>
      </c>
      <c r="I26" s="39" t="str">
        <f>IF(I25&gt;0,IF(AND(SUM(D25:I25)=1,AK25=1),C25-SUM(D26:H26),ROUND(C25*I25,2)),"")</f>
        <v/>
      </c>
      <c r="J26" s="40" t="str">
        <f>IF(J25&gt;0,IF(AND(SUM(D25:J25)=1,AK25=1),C25-SUM(D26:I26),ROUND(C25*J25,2)),"")</f>
        <v/>
      </c>
      <c r="K26" s="33">
        <f>IF(K25&gt;0,IF(AND(SUM(D25:K25)=1,AK25=1),C25-SUM(D26:J26),ROUND(C25*K25,2)),"")</f>
        <v>120436.79</v>
      </c>
      <c r="L26" s="33">
        <f>IF(L25&gt;0,IF(AND(SUM(D25:L25)=1,AK25=1),C25-SUM(D26:K26),ROUND(C25*L25,2)),"")</f>
        <v>120436.79</v>
      </c>
      <c r="M26" s="33">
        <f>IF(M25&gt;0,IF(AND(SUM(D25:M25)=1,AK25=1),C25-SUM(D26:L26),ROUND(C25*M25,2)),"")</f>
        <v>120436.79</v>
      </c>
      <c r="N26" s="33">
        <f>IF(N25&gt;0,IF(AND(SUM(D25:N25)=1,AK25=1),C25-SUM(D26:M26),ROUND(C25*N25,2)),"")</f>
        <v>120436.78999999998</v>
      </c>
      <c r="O26" s="40" t="str">
        <f>IF(O25&gt;0,IF(AND(SUM(D25:O25)=1,AK25=1),C25-SUM(D26:N26),ROUND(C25*O25,2)),"")</f>
        <v/>
      </c>
      <c r="P26" s="40" t="str">
        <f>IF(P25&gt;0,IF(AND(SUM(D25:P25)=1,AK25=1),C25-SUM(D26:O26),ROUND(C25*P25,2)),"")</f>
        <v/>
      </c>
      <c r="Q26" s="40" t="str">
        <f>IF(Q25&gt;0,IF(AND(SUM(D25:Q25)=1,AK25=1),C25-SUM(D26:P26),ROUND(C25*Q25,2)),"")</f>
        <v/>
      </c>
      <c r="R26" s="40" t="str">
        <f>IF(R25&gt;0,IF(AND(SUM(D25:R25)=1,AK25=1),C25-SUM(D26:Q26),ROUND(C25*R25,2)),"")</f>
        <v/>
      </c>
      <c r="S26" s="40" t="str">
        <f>IF(S25&gt;0,IF(AND(SUM(D25:S25)=1,AK25=1),C25-SUM(D26:R26),ROUND(C25*S25,2)),"")</f>
        <v/>
      </c>
      <c r="T26" s="40" t="str">
        <f>IF(T25&gt;0,IF(AND(SUM(D25:T25)=1,AK25=1),C25-SUM(D26:S26),ROUND(C25*T25,2)),"")</f>
        <v/>
      </c>
      <c r="U26" s="40" t="str">
        <f>IF(U25&gt;0,IF(AND(SUM(D25:U25)=1,AK25=1),C25-SUM(D26:T26),ROUND(C25*U25,2)),"")</f>
        <v/>
      </c>
      <c r="V26" s="40" t="str">
        <f>IF(V25&gt;0,IF(AND(SUM(D25:V25)=1,AK25=1),C25-SUM(D26:U26),ROUND(C25*V25,2)),"")</f>
        <v/>
      </c>
      <c r="W26" s="40" t="str">
        <f>IF(W25&gt;0,IF(AND(SUM(D25:W25)=1,AK25=1),C25-SUM(D26:V26),ROUND(C25*W25,2)),"")</f>
        <v/>
      </c>
      <c r="X26" s="40" t="str">
        <f>IF(X25&gt;0,IF(AND(SUM(D25:X25)=1,AK25=1),C25-SUM(D26:W26),ROUND(C25*X25,2)),"")</f>
        <v/>
      </c>
      <c r="Y26" s="40" t="str">
        <f>IF(Y25&gt;0,IF(AND(SUM(D25:Y25)=1,AK25=1),C25-SUM(D26:X26),ROUND(C25*Y25,2)),"")</f>
        <v/>
      </c>
      <c r="Z26" s="40" t="str">
        <f>IF(Z25&gt;0,IF(AND(SUM(D25:Z25)=1,AK25=1),C25-SUM(D26:Y26),ROUND(C25*Z25,2)),"")</f>
        <v/>
      </c>
      <c r="AA26" s="40" t="str">
        <f>IF(AA25&gt;0,IF(AND(SUM(D25:AA25)=1,AK25=1),C25-SUM(D26:Z26),ROUND(C25*AA25,2)),"")</f>
        <v/>
      </c>
      <c r="AB26" s="40" t="str">
        <f>IF(AB25&gt;0,IF(AND(SUM(D25:AB25)=1,AK25=1),C25-SUM(D26:AA26),ROUND(C25*AB25,2)),"")</f>
        <v/>
      </c>
      <c r="AC26" s="40" t="str">
        <f>IF(AC25&gt;0,IF(AND(SUM(D25:AC25)=1,AK25=1),C25-SUM(D26:AB26),ROUND(C25*AC25,2)),"")</f>
        <v/>
      </c>
      <c r="AD26" s="40" t="str">
        <f>IF(AD25&gt;0,IF(AND(SUM(D25:AD25)=1,AK25=1),C25-SUM(D26:AC26),ROUND(C25*AD25,2)),"")</f>
        <v/>
      </c>
      <c r="AE26" s="40" t="str">
        <f>IF(AE25&gt;0,IF(AND(SUM(D25:AE25)=1,AK25=1),C25-SUM(D26:AD26),ROUND(C25*AE25,2)),"")</f>
        <v/>
      </c>
      <c r="AF26" s="40" t="str">
        <f>IF(AF25&gt;0,IF(AND(SUM(D25:AF25)=1,AK25=1),C25-SUM(D26:AE26),ROUND(C25*AF25,2)),"")</f>
        <v/>
      </c>
      <c r="AG26" s="40" t="str">
        <f>IF(AG25&gt;0,IF(AND(SUM(D25:AG25)=1,AK25=1),C25-SUM(D26:AF26),ROUND(C25*AG25,2)),"")</f>
        <v/>
      </c>
      <c r="AH26" s="40" t="str">
        <f>IF(AH25&gt;0,IF(AND(SUM(D25:AH25)=1,AK25=1),C25-SUM(D26:AG26),ROUND(C25*AH25,2)),"")</f>
        <v/>
      </c>
      <c r="AI26" s="40" t="str">
        <f>IF(AI25&gt;0,IF(AND(SUM(D25:AI25)=1,AK25=1),C25-SUM(D26:AH26),ROUND(C25*AI25,2)),"")</f>
        <v/>
      </c>
      <c r="AJ26" s="40" t="str">
        <f>IF(AJ25&gt;0,IF(AND(SUM(D25:AJ25)=1,AK25=1),C25-SUM(D26:AI26),ROUND(C25*AJ25,2)),"")</f>
        <v/>
      </c>
      <c r="AK26" s="34">
        <f t="shared" si="0"/>
        <v>481747.16</v>
      </c>
    </row>
    <row r="27" spans="1:37" ht="12" customHeight="1" x14ac:dyDescent="0.25">
      <c r="A27" s="75" t="s">
        <v>324</v>
      </c>
      <c r="B27" s="76" t="s">
        <v>325</v>
      </c>
      <c r="C27" s="77">
        <v>11123.54</v>
      </c>
      <c r="D27" s="37"/>
      <c r="E27" s="37"/>
      <c r="F27" s="37"/>
      <c r="G27" s="37"/>
      <c r="H27" s="35"/>
      <c r="I27" s="36"/>
      <c r="J27" s="37"/>
      <c r="K27" s="31">
        <v>0.25</v>
      </c>
      <c r="L27" s="31">
        <v>0.25</v>
      </c>
      <c r="M27" s="31">
        <v>0.25</v>
      </c>
      <c r="N27" s="31">
        <v>0.25</v>
      </c>
      <c r="O27" s="37"/>
      <c r="P27" s="37"/>
      <c r="Q27" s="37"/>
      <c r="R27" s="37"/>
      <c r="S27" s="37"/>
      <c r="T27" s="37"/>
      <c r="U27" s="37"/>
      <c r="V27" s="37"/>
      <c r="W27" s="37"/>
      <c r="X27" s="37"/>
      <c r="Y27" s="37"/>
      <c r="Z27" s="37"/>
      <c r="AA27" s="37"/>
      <c r="AB27" s="37"/>
      <c r="AC27" s="37"/>
      <c r="AD27" s="37"/>
      <c r="AE27" s="37"/>
      <c r="AF27" s="37"/>
      <c r="AG27" s="37"/>
      <c r="AH27" s="37"/>
      <c r="AI27" s="37"/>
      <c r="AJ27" s="37"/>
      <c r="AK27" s="32">
        <f t="shared" si="0"/>
        <v>1</v>
      </c>
    </row>
    <row r="28" spans="1:37" ht="12.95" customHeight="1" x14ac:dyDescent="0.25">
      <c r="A28" s="75"/>
      <c r="B28" s="76"/>
      <c r="C28" s="77"/>
      <c r="D28" s="40" t="str">
        <f>IF(D27&gt;0,ROUND(C27*D27,2),"")</f>
        <v/>
      </c>
      <c r="E28" s="40" t="str">
        <f>IF(E27&gt;0,IF(AND(SUM(D27:E27)=1,AK27=1),C27-SUM(D28:D28),ROUND(C27*E27,2)),"")</f>
        <v/>
      </c>
      <c r="F28" s="40" t="str">
        <f>IF(F27&gt;0,IF(AND(SUM(D27:F27)=1,AK27=1),C27-SUM(D28:E28),ROUND(C27*F27,2)),"")</f>
        <v/>
      </c>
      <c r="G28" s="40" t="str">
        <f>IF(G27&gt;0,IF(AND(SUM(D27:G27)=1,AK27=1),C27-SUM(D28:F28),ROUND(C27*G27,2)),"")</f>
        <v/>
      </c>
      <c r="H28" s="38" t="str">
        <f>IF(H27&gt;0,IF(AND(SUM(D27:H27)=1,AK27=1),C27-SUM(D28:G28),ROUND(C27*H27,2)),"")</f>
        <v/>
      </c>
      <c r="I28" s="39" t="str">
        <f>IF(I27&gt;0,IF(AND(SUM(D27:I27)=1,AK27=1),C27-SUM(D28:H28),ROUND(C27*I27,2)),"")</f>
        <v/>
      </c>
      <c r="J28" s="40" t="str">
        <f>IF(J27&gt;0,IF(AND(SUM(D27:J27)=1,AK27=1),C27-SUM(D28:I28),ROUND(C27*J27,2)),"")</f>
        <v/>
      </c>
      <c r="K28" s="33">
        <f>IF(K27&gt;0,IF(AND(SUM(D27:K27)=1,AK27=1),C27-SUM(D28:J28),ROUND(C27*K27,2)),"")</f>
        <v>2780.89</v>
      </c>
      <c r="L28" s="33">
        <f>IF(L27&gt;0,IF(AND(SUM(D27:L27)=1,AK27=1),C27-SUM(D28:K28),ROUND(C27*L27,2)),"")</f>
        <v>2780.89</v>
      </c>
      <c r="M28" s="33">
        <f>IF(M27&gt;0,IF(AND(SUM(D27:M27)=1,AK27=1),C27-SUM(D28:L28),ROUND(C27*M27,2)),"")</f>
        <v>2780.89</v>
      </c>
      <c r="N28" s="33">
        <f>IF(N27&gt;0,IF(AND(SUM(D27:N27)=1,AK27=1),C27-SUM(D28:M28),ROUND(C27*N27,2)),"")</f>
        <v>2780.8700000000008</v>
      </c>
      <c r="O28" s="40" t="str">
        <f>IF(O27&gt;0,IF(AND(SUM(D27:O27)=1,AK27=1),C27-SUM(D28:N28),ROUND(C27*O27,2)),"")</f>
        <v/>
      </c>
      <c r="P28" s="40" t="str">
        <f>IF(P27&gt;0,IF(AND(SUM(D27:P27)=1,AK27=1),C27-SUM(D28:O28),ROUND(C27*P27,2)),"")</f>
        <v/>
      </c>
      <c r="Q28" s="40" t="str">
        <f>IF(Q27&gt;0,IF(AND(SUM(D27:Q27)=1,AK27=1),C27-SUM(D28:P28),ROUND(C27*Q27,2)),"")</f>
        <v/>
      </c>
      <c r="R28" s="40" t="str">
        <f>IF(R27&gt;0,IF(AND(SUM(D27:R27)=1,AK27=1),C27-SUM(D28:Q28),ROUND(C27*R27,2)),"")</f>
        <v/>
      </c>
      <c r="S28" s="40" t="str">
        <f>IF(S27&gt;0,IF(AND(SUM(D27:S27)=1,AK27=1),C27-SUM(D28:R28),ROUND(C27*S27,2)),"")</f>
        <v/>
      </c>
      <c r="T28" s="40" t="str">
        <f>IF(T27&gt;0,IF(AND(SUM(D27:T27)=1,AK27=1),C27-SUM(D28:S28),ROUND(C27*T27,2)),"")</f>
        <v/>
      </c>
      <c r="U28" s="40" t="str">
        <f>IF(U27&gt;0,IF(AND(SUM(D27:U27)=1,AK27=1),C27-SUM(D28:T28),ROUND(C27*U27,2)),"")</f>
        <v/>
      </c>
      <c r="V28" s="40" t="str">
        <f>IF(V27&gt;0,IF(AND(SUM(D27:V27)=1,AK27=1),C27-SUM(D28:U28),ROUND(C27*V27,2)),"")</f>
        <v/>
      </c>
      <c r="W28" s="40" t="str">
        <f>IF(W27&gt;0,IF(AND(SUM(D27:W27)=1,AK27=1),C27-SUM(D28:V28),ROUND(C27*W27,2)),"")</f>
        <v/>
      </c>
      <c r="X28" s="40" t="str">
        <f>IF(X27&gt;0,IF(AND(SUM(D27:X27)=1,AK27=1),C27-SUM(D28:W28),ROUND(C27*X27,2)),"")</f>
        <v/>
      </c>
      <c r="Y28" s="40" t="str">
        <f>IF(Y27&gt;0,IF(AND(SUM(D27:Y27)=1,AK27=1),C27-SUM(D28:X28),ROUND(C27*Y27,2)),"")</f>
        <v/>
      </c>
      <c r="Z28" s="40" t="str">
        <f>IF(Z27&gt;0,IF(AND(SUM(D27:Z27)=1,AK27=1),C27-SUM(D28:Y28),ROUND(C27*Z27,2)),"")</f>
        <v/>
      </c>
      <c r="AA28" s="40" t="str">
        <f>IF(AA27&gt;0,IF(AND(SUM(D27:AA27)=1,AK27=1),C27-SUM(D28:Z28),ROUND(C27*AA27,2)),"")</f>
        <v/>
      </c>
      <c r="AB28" s="40" t="str">
        <f>IF(AB27&gt;0,IF(AND(SUM(D27:AB27)=1,AK27=1),C27-SUM(D28:AA28),ROUND(C27*AB27,2)),"")</f>
        <v/>
      </c>
      <c r="AC28" s="40" t="str">
        <f>IF(AC27&gt;0,IF(AND(SUM(D27:AC27)=1,AK27=1),C27-SUM(D28:AB28),ROUND(C27*AC27,2)),"")</f>
        <v/>
      </c>
      <c r="AD28" s="40" t="str">
        <f>IF(AD27&gt;0,IF(AND(SUM(D27:AD27)=1,AK27=1),C27-SUM(D28:AC28),ROUND(C27*AD27,2)),"")</f>
        <v/>
      </c>
      <c r="AE28" s="40" t="str">
        <f>IF(AE27&gt;0,IF(AND(SUM(D27:AE27)=1,AK27=1),C27-SUM(D28:AD28),ROUND(C27*AE27,2)),"")</f>
        <v/>
      </c>
      <c r="AF28" s="40" t="str">
        <f>IF(AF27&gt;0,IF(AND(SUM(D27:AF27)=1,AK27=1),C27-SUM(D28:AE28),ROUND(C27*AF27,2)),"")</f>
        <v/>
      </c>
      <c r="AG28" s="40" t="str">
        <f>IF(AG27&gt;0,IF(AND(SUM(D27:AG27)=1,AK27=1),C27-SUM(D28:AF28),ROUND(C27*AG27,2)),"")</f>
        <v/>
      </c>
      <c r="AH28" s="40" t="str">
        <f>IF(AH27&gt;0,IF(AND(SUM(D27:AH27)=1,AK27=1),C27-SUM(D28:AG28),ROUND(C27*AH27,2)),"")</f>
        <v/>
      </c>
      <c r="AI28" s="40" t="str">
        <f>IF(AI27&gt;0,IF(AND(SUM(D27:AI27)=1,AK27=1),C27-SUM(D28:AH28),ROUND(C27*AI27,2)),"")</f>
        <v/>
      </c>
      <c r="AJ28" s="40" t="str">
        <f>IF(AJ27&gt;0,IF(AND(SUM(D27:AJ27)=1,AK27=1),C27-SUM(D28:AI28),ROUND(C27*AJ27,2)),"")</f>
        <v/>
      </c>
      <c r="AK28" s="34">
        <f t="shared" si="0"/>
        <v>11123.54</v>
      </c>
    </row>
    <row r="29" spans="1:37" ht="12" customHeight="1" x14ac:dyDescent="0.25">
      <c r="A29" s="75" t="s">
        <v>345</v>
      </c>
      <c r="B29" s="76" t="s">
        <v>346</v>
      </c>
      <c r="C29" s="77">
        <v>750392.94</v>
      </c>
      <c r="D29" s="37"/>
      <c r="E29" s="37"/>
      <c r="F29" s="37"/>
      <c r="G29" s="37"/>
      <c r="H29" s="35"/>
      <c r="I29" s="36"/>
      <c r="J29" s="37"/>
      <c r="K29" s="31">
        <v>0.25</v>
      </c>
      <c r="L29" s="31">
        <v>0.25</v>
      </c>
      <c r="M29" s="31">
        <v>0.25</v>
      </c>
      <c r="N29" s="31">
        <v>0.25</v>
      </c>
      <c r="O29" s="37"/>
      <c r="P29" s="37"/>
      <c r="Q29" s="37"/>
      <c r="R29" s="37"/>
      <c r="S29" s="37"/>
      <c r="T29" s="37"/>
      <c r="U29" s="37"/>
      <c r="V29" s="37"/>
      <c r="W29" s="37"/>
      <c r="X29" s="37"/>
      <c r="Y29" s="37"/>
      <c r="Z29" s="37"/>
      <c r="AA29" s="37"/>
      <c r="AB29" s="37"/>
      <c r="AC29" s="37"/>
      <c r="AD29" s="37"/>
      <c r="AE29" s="37"/>
      <c r="AF29" s="37"/>
      <c r="AG29" s="37"/>
      <c r="AH29" s="37"/>
      <c r="AI29" s="37"/>
      <c r="AJ29" s="37"/>
      <c r="AK29" s="32">
        <f t="shared" si="0"/>
        <v>1</v>
      </c>
    </row>
    <row r="30" spans="1:37" ht="12.95" customHeight="1" x14ac:dyDescent="0.25">
      <c r="A30" s="75"/>
      <c r="B30" s="76"/>
      <c r="C30" s="77"/>
      <c r="D30" s="40" t="str">
        <f>IF(D29&gt;0,ROUND(C29*D29,2),"")</f>
        <v/>
      </c>
      <c r="E30" s="40" t="str">
        <f>IF(E29&gt;0,IF(AND(SUM(D29:E29)=1,AK29=1),C29-SUM(D30:D30),ROUND(C29*E29,2)),"")</f>
        <v/>
      </c>
      <c r="F30" s="40" t="str">
        <f>IF(F29&gt;0,IF(AND(SUM(D29:F29)=1,AK29=1),C29-SUM(D30:E30),ROUND(C29*F29,2)),"")</f>
        <v/>
      </c>
      <c r="G30" s="40" t="str">
        <f>IF(G29&gt;0,IF(AND(SUM(D29:G29)=1,AK29=1),C29-SUM(D30:F30),ROUND(C29*G29,2)),"")</f>
        <v/>
      </c>
      <c r="H30" s="38" t="str">
        <f>IF(H29&gt;0,IF(AND(SUM(D29:H29)=1,AK29=1),C29-SUM(D30:G30),ROUND(C29*H29,2)),"")</f>
        <v/>
      </c>
      <c r="I30" s="39" t="str">
        <f>IF(I29&gt;0,IF(AND(SUM(D29:I29)=1,AK29=1),C29-SUM(D30:H30),ROUND(C29*I29,2)),"")</f>
        <v/>
      </c>
      <c r="J30" s="40" t="str">
        <f>IF(J29&gt;0,IF(AND(SUM(D29:J29)=1,AK29=1),C29-SUM(D30:I30),ROUND(C29*J29,2)),"")</f>
        <v/>
      </c>
      <c r="K30" s="33">
        <f>IF(K29&gt;0,IF(AND(SUM(D29:K29)=1,AK29=1),C29-SUM(D30:J30),ROUND(C29*K29,2)),"")</f>
        <v>187598.24</v>
      </c>
      <c r="L30" s="33">
        <f>IF(L29&gt;0,IF(AND(SUM(D29:L29)=1,AK29=1),C29-SUM(D30:K30),ROUND(C29*L29,2)),"")</f>
        <v>187598.24</v>
      </c>
      <c r="M30" s="33">
        <f>IF(M29&gt;0,IF(AND(SUM(D29:M29)=1,AK29=1),C29-SUM(D30:L30),ROUND(C29*M29,2)),"")</f>
        <v>187598.24</v>
      </c>
      <c r="N30" s="33">
        <f>IF(N29&gt;0,IF(AND(SUM(D29:N29)=1,AK29=1),C29-SUM(D30:M30),ROUND(C29*N29,2)),"")</f>
        <v>187598.21999999997</v>
      </c>
      <c r="O30" s="40" t="str">
        <f>IF(O29&gt;0,IF(AND(SUM(D29:O29)=1,AK29=1),C29-SUM(D30:N30),ROUND(C29*O29,2)),"")</f>
        <v/>
      </c>
      <c r="P30" s="40" t="str">
        <f>IF(P29&gt;0,IF(AND(SUM(D29:P29)=1,AK29=1),C29-SUM(D30:O30),ROUND(C29*P29,2)),"")</f>
        <v/>
      </c>
      <c r="Q30" s="40" t="str">
        <f>IF(Q29&gt;0,IF(AND(SUM(D29:Q29)=1,AK29=1),C29-SUM(D30:P30),ROUND(C29*Q29,2)),"")</f>
        <v/>
      </c>
      <c r="R30" s="40" t="str">
        <f>IF(R29&gt;0,IF(AND(SUM(D29:R29)=1,AK29=1),C29-SUM(D30:Q30),ROUND(C29*R29,2)),"")</f>
        <v/>
      </c>
      <c r="S30" s="40" t="str">
        <f>IF(S29&gt;0,IF(AND(SUM(D29:S29)=1,AK29=1),C29-SUM(D30:R30),ROUND(C29*S29,2)),"")</f>
        <v/>
      </c>
      <c r="T30" s="40" t="str">
        <f>IF(T29&gt;0,IF(AND(SUM(D29:T29)=1,AK29=1),C29-SUM(D30:S30),ROUND(C29*T29,2)),"")</f>
        <v/>
      </c>
      <c r="U30" s="40" t="str">
        <f>IF(U29&gt;0,IF(AND(SUM(D29:U29)=1,AK29=1),C29-SUM(D30:T30),ROUND(C29*U29,2)),"")</f>
        <v/>
      </c>
      <c r="V30" s="40" t="str">
        <f>IF(V29&gt;0,IF(AND(SUM(D29:V29)=1,AK29=1),C29-SUM(D30:U30),ROUND(C29*V29,2)),"")</f>
        <v/>
      </c>
      <c r="W30" s="40" t="str">
        <f>IF(W29&gt;0,IF(AND(SUM(D29:W29)=1,AK29=1),C29-SUM(D30:V30),ROUND(C29*W29,2)),"")</f>
        <v/>
      </c>
      <c r="X30" s="40" t="str">
        <f>IF(X29&gt;0,IF(AND(SUM(D29:X29)=1,AK29=1),C29-SUM(D30:W30),ROUND(C29*X29,2)),"")</f>
        <v/>
      </c>
      <c r="Y30" s="40" t="str">
        <f>IF(Y29&gt;0,IF(AND(SUM(D29:Y29)=1,AK29=1),C29-SUM(D30:X30),ROUND(C29*Y29,2)),"")</f>
        <v/>
      </c>
      <c r="Z30" s="40" t="str">
        <f>IF(Z29&gt;0,IF(AND(SUM(D29:Z29)=1,AK29=1),C29-SUM(D30:Y30),ROUND(C29*Z29,2)),"")</f>
        <v/>
      </c>
      <c r="AA30" s="40" t="str">
        <f>IF(AA29&gt;0,IF(AND(SUM(D29:AA29)=1,AK29=1),C29-SUM(D30:Z30),ROUND(C29*AA29,2)),"")</f>
        <v/>
      </c>
      <c r="AB30" s="40" t="str">
        <f>IF(AB29&gt;0,IF(AND(SUM(D29:AB29)=1,AK29=1),C29-SUM(D30:AA30),ROUND(C29*AB29,2)),"")</f>
        <v/>
      </c>
      <c r="AC30" s="40" t="str">
        <f>IF(AC29&gt;0,IF(AND(SUM(D29:AC29)=1,AK29=1),C29-SUM(D30:AB30),ROUND(C29*AC29,2)),"")</f>
        <v/>
      </c>
      <c r="AD30" s="40" t="str">
        <f>IF(AD29&gt;0,IF(AND(SUM(D29:AD29)=1,AK29=1),C29-SUM(D30:AC30),ROUND(C29*AD29,2)),"")</f>
        <v/>
      </c>
      <c r="AE30" s="40" t="str">
        <f>IF(AE29&gt;0,IF(AND(SUM(D29:AE29)=1,AK29=1),C29-SUM(D30:AD30),ROUND(C29*AE29,2)),"")</f>
        <v/>
      </c>
      <c r="AF30" s="40" t="str">
        <f>IF(AF29&gt;0,IF(AND(SUM(D29:AF29)=1,AK29=1),C29-SUM(D30:AE30),ROUND(C29*AF29,2)),"")</f>
        <v/>
      </c>
      <c r="AG30" s="40" t="str">
        <f>IF(AG29&gt;0,IF(AND(SUM(D29:AG29)=1,AK29=1),C29-SUM(D30:AF30),ROUND(C29*AG29,2)),"")</f>
        <v/>
      </c>
      <c r="AH30" s="40" t="str">
        <f>IF(AH29&gt;0,IF(AND(SUM(D29:AH29)=1,AK29=1),C29-SUM(D30:AG30),ROUND(C29*AH29,2)),"")</f>
        <v/>
      </c>
      <c r="AI30" s="40" t="str">
        <f>IF(AI29&gt;0,IF(AND(SUM(D29:AI29)=1,AK29=1),C29-SUM(D30:AH30),ROUND(C29*AI29,2)),"")</f>
        <v/>
      </c>
      <c r="AJ30" s="40" t="str">
        <f>IF(AJ29&gt;0,IF(AND(SUM(D29:AJ29)=1,AK29=1),C29-SUM(D30:AI30),ROUND(C29*AJ29,2)),"")</f>
        <v/>
      </c>
      <c r="AK30" s="34">
        <f t="shared" si="0"/>
        <v>750392.94</v>
      </c>
    </row>
    <row r="31" spans="1:37" ht="12" customHeight="1" x14ac:dyDescent="0.25">
      <c r="A31" s="75" t="s">
        <v>520</v>
      </c>
      <c r="B31" s="76" t="s">
        <v>521</v>
      </c>
      <c r="C31" s="77">
        <v>11345.61</v>
      </c>
      <c r="D31" s="37"/>
      <c r="E31" s="37"/>
      <c r="F31" s="37"/>
      <c r="G31" s="37"/>
      <c r="H31" s="78">
        <v>0.75</v>
      </c>
      <c r="I31" s="78"/>
      <c r="J31" s="31">
        <v>0.25</v>
      </c>
      <c r="K31" s="37"/>
      <c r="L31" s="37"/>
      <c r="M31" s="37"/>
      <c r="N31" s="37"/>
      <c r="O31" s="37"/>
      <c r="P31" s="37"/>
      <c r="Q31" s="37"/>
      <c r="R31" s="37"/>
      <c r="S31" s="37"/>
      <c r="T31" s="37"/>
      <c r="U31" s="37"/>
      <c r="V31" s="37"/>
      <c r="W31" s="37"/>
      <c r="X31" s="37"/>
      <c r="Y31" s="37"/>
      <c r="Z31" s="37"/>
      <c r="AA31" s="37"/>
      <c r="AB31" s="37"/>
      <c r="AC31" s="37"/>
      <c r="AD31" s="37"/>
      <c r="AE31" s="37"/>
      <c r="AF31" s="37"/>
      <c r="AG31" s="37"/>
      <c r="AH31" s="37"/>
      <c r="AI31" s="37"/>
      <c r="AJ31" s="37"/>
      <c r="AK31" s="32">
        <f t="shared" si="0"/>
        <v>1</v>
      </c>
    </row>
    <row r="32" spans="1:37" ht="12.95" customHeight="1" x14ac:dyDescent="0.25">
      <c r="A32" s="75"/>
      <c r="B32" s="76"/>
      <c r="C32" s="77"/>
      <c r="D32" s="40" t="str">
        <f>IF(D31&gt;0,ROUND(C31*D31,2),"")</f>
        <v/>
      </c>
      <c r="E32" s="40" t="str">
        <f>IF(E31&gt;0,IF(AND(SUM(D31:E31)=1,AK31=1),C31-SUM(D32:D32),ROUND(C31*E31,2)),"")</f>
        <v/>
      </c>
      <c r="F32" s="40" t="str">
        <f>IF(F31&gt;0,IF(AND(SUM(D31:F31)=1,AK31=1),C31-SUM(D32:E32),ROUND(C31*F31,2)),"")</f>
        <v/>
      </c>
      <c r="G32" s="40" t="str">
        <f>IF(G31&gt;0,IF(AND(SUM(D31:G31)=1,AK31=1),C31-SUM(D32:F32),ROUND(C31*G31,2)),"")</f>
        <v/>
      </c>
      <c r="H32" s="79">
        <f>IF(H31&gt;0,IF(AND(SUM(D31:H31)=1,AK31=1),C31-SUM(D32:G32),ROUND(C31*H31,2)),"")</f>
        <v>8509.2099999999991</v>
      </c>
      <c r="I32" s="79" t="str">
        <f>IF(I31&gt;0,IF(AND(SUM(D31:I31)=1,AK31=1),C31-SUM(D32:H32),ROUND(C31*I31,2)),"")</f>
        <v/>
      </c>
      <c r="J32" s="33">
        <f>IF(J31&gt;0,IF(AND(SUM(D31:J31)=1,AK31=1),C31-SUM(D32:I32),ROUND(C31*J31,2)),"")</f>
        <v>2836.4000000000015</v>
      </c>
      <c r="K32" s="40" t="str">
        <f>IF(K31&gt;0,IF(AND(SUM(D31:K31)=1,AK31=1),C31-SUM(D32:J32),ROUND(C31*K31,2)),"")</f>
        <v/>
      </c>
      <c r="L32" s="40" t="str">
        <f>IF(L31&gt;0,IF(AND(SUM(D31:L31)=1,AK31=1),C31-SUM(D32:K32),ROUND(C31*L31,2)),"")</f>
        <v/>
      </c>
      <c r="M32" s="40" t="str">
        <f>IF(M31&gt;0,IF(AND(SUM(D31:M31)=1,AK31=1),C31-SUM(D32:L32),ROUND(C31*M31,2)),"")</f>
        <v/>
      </c>
      <c r="N32" s="40" t="str">
        <f>IF(N31&gt;0,IF(AND(SUM(D31:N31)=1,AK31=1),C31-SUM(D32:M32),ROUND(C31*N31,2)),"")</f>
        <v/>
      </c>
      <c r="O32" s="40" t="str">
        <f>IF(O31&gt;0,IF(AND(SUM(D31:O31)=1,AK31=1),C31-SUM(D32:N32),ROUND(C31*O31,2)),"")</f>
        <v/>
      </c>
      <c r="P32" s="40" t="str">
        <f>IF(P31&gt;0,IF(AND(SUM(D31:P31)=1,AK31=1),C31-SUM(D32:O32),ROUND(C31*P31,2)),"")</f>
        <v/>
      </c>
      <c r="Q32" s="40" t="str">
        <f>IF(Q31&gt;0,IF(AND(SUM(D31:Q31)=1,AK31=1),C31-SUM(D32:P32),ROUND(C31*Q31,2)),"")</f>
        <v/>
      </c>
      <c r="R32" s="40" t="str">
        <f>IF(R31&gt;0,IF(AND(SUM(D31:R31)=1,AK31=1),C31-SUM(D32:Q32),ROUND(C31*R31,2)),"")</f>
        <v/>
      </c>
      <c r="S32" s="40" t="str">
        <f>IF(S31&gt;0,IF(AND(SUM(D31:S31)=1,AK31=1),C31-SUM(D32:R32),ROUND(C31*S31,2)),"")</f>
        <v/>
      </c>
      <c r="T32" s="40" t="str">
        <f>IF(T31&gt;0,IF(AND(SUM(D31:T31)=1,AK31=1),C31-SUM(D32:S32),ROUND(C31*T31,2)),"")</f>
        <v/>
      </c>
      <c r="U32" s="40" t="str">
        <f>IF(U31&gt;0,IF(AND(SUM(D31:U31)=1,AK31=1),C31-SUM(D32:T32),ROUND(C31*U31,2)),"")</f>
        <v/>
      </c>
      <c r="V32" s="40" t="str">
        <f>IF(V31&gt;0,IF(AND(SUM(D31:V31)=1,AK31=1),C31-SUM(D32:U32),ROUND(C31*V31,2)),"")</f>
        <v/>
      </c>
      <c r="W32" s="40" t="str">
        <f>IF(W31&gt;0,IF(AND(SUM(D31:W31)=1,AK31=1),C31-SUM(D32:V32),ROUND(C31*W31,2)),"")</f>
        <v/>
      </c>
      <c r="X32" s="40" t="str">
        <f>IF(X31&gt;0,IF(AND(SUM(D31:X31)=1,AK31=1),C31-SUM(D32:W32),ROUND(C31*X31,2)),"")</f>
        <v/>
      </c>
      <c r="Y32" s="40" t="str">
        <f>IF(Y31&gt;0,IF(AND(SUM(D31:Y31)=1,AK31=1),C31-SUM(D32:X32),ROUND(C31*Y31,2)),"")</f>
        <v/>
      </c>
      <c r="Z32" s="40" t="str">
        <f>IF(Z31&gt;0,IF(AND(SUM(D31:Z31)=1,AK31=1),C31-SUM(D32:Y32),ROUND(C31*Z31,2)),"")</f>
        <v/>
      </c>
      <c r="AA32" s="40" t="str">
        <f>IF(AA31&gt;0,IF(AND(SUM(D31:AA31)=1,AK31=1),C31-SUM(D32:Z32),ROUND(C31*AA31,2)),"")</f>
        <v/>
      </c>
      <c r="AB32" s="40" t="str">
        <f>IF(AB31&gt;0,IF(AND(SUM(D31:AB31)=1,AK31=1),C31-SUM(D32:AA32),ROUND(C31*AB31,2)),"")</f>
        <v/>
      </c>
      <c r="AC32" s="40" t="str">
        <f>IF(AC31&gt;0,IF(AND(SUM(D31:AC31)=1,AK31=1),C31-SUM(D32:AB32),ROUND(C31*AC31,2)),"")</f>
        <v/>
      </c>
      <c r="AD32" s="40" t="str">
        <f>IF(AD31&gt;0,IF(AND(SUM(D31:AD31)=1,AK31=1),C31-SUM(D32:AC32),ROUND(C31*AD31,2)),"")</f>
        <v/>
      </c>
      <c r="AE32" s="40" t="str">
        <f>IF(AE31&gt;0,IF(AND(SUM(D31:AE31)=1,AK31=1),C31-SUM(D32:AD32),ROUND(C31*AE31,2)),"")</f>
        <v/>
      </c>
      <c r="AF32" s="40" t="str">
        <f>IF(AF31&gt;0,IF(AND(SUM(D31:AF31)=1,AK31=1),C31-SUM(D32:AE32),ROUND(C31*AF31,2)),"")</f>
        <v/>
      </c>
      <c r="AG32" s="40" t="str">
        <f>IF(AG31&gt;0,IF(AND(SUM(D31:AG31)=1,AK31=1),C31-SUM(D32:AF32),ROUND(C31*AG31,2)),"")</f>
        <v/>
      </c>
      <c r="AH32" s="40" t="str">
        <f>IF(AH31&gt;0,IF(AND(SUM(D31:AH31)=1,AK31=1),C31-SUM(D32:AG32),ROUND(C31*AH31,2)),"")</f>
        <v/>
      </c>
      <c r="AI32" s="40" t="str">
        <f>IF(AI31&gt;0,IF(AND(SUM(D31:AI31)=1,AK31=1),C31-SUM(D32:AH32),ROUND(C31*AI31,2)),"")</f>
        <v/>
      </c>
      <c r="AJ32" s="40" t="str">
        <f>IF(AJ31&gt;0,IF(AND(SUM(D31:AJ31)=1,AK31=1),C31-SUM(D32:AI32),ROUND(C31*AJ31,2)),"")</f>
        <v/>
      </c>
      <c r="AK32" s="34">
        <f t="shared" si="0"/>
        <v>11345.61</v>
      </c>
    </row>
    <row r="33" spans="1:37" ht="12" customHeight="1" x14ac:dyDescent="0.25">
      <c r="A33" s="75" t="s">
        <v>530</v>
      </c>
      <c r="B33" s="76" t="s">
        <v>531</v>
      </c>
      <c r="C33" s="77">
        <v>14405.04</v>
      </c>
      <c r="D33" s="37"/>
      <c r="E33" s="37"/>
      <c r="F33" s="37"/>
      <c r="G33" s="37"/>
      <c r="H33" s="78">
        <v>0.75</v>
      </c>
      <c r="I33" s="78"/>
      <c r="J33" s="31">
        <v>0.25</v>
      </c>
      <c r="K33" s="37"/>
      <c r="L33" s="37"/>
      <c r="M33" s="37"/>
      <c r="N33" s="37"/>
      <c r="O33" s="37"/>
      <c r="P33" s="37"/>
      <c r="Q33" s="37"/>
      <c r="R33" s="37"/>
      <c r="S33" s="37"/>
      <c r="T33" s="37"/>
      <c r="U33" s="37"/>
      <c r="V33" s="37"/>
      <c r="W33" s="37"/>
      <c r="X33" s="37"/>
      <c r="Y33" s="37"/>
      <c r="Z33" s="37"/>
      <c r="AA33" s="37"/>
      <c r="AB33" s="37"/>
      <c r="AC33" s="37"/>
      <c r="AD33" s="37"/>
      <c r="AE33" s="37"/>
      <c r="AF33" s="37"/>
      <c r="AG33" s="37"/>
      <c r="AH33" s="37"/>
      <c r="AI33" s="37"/>
      <c r="AJ33" s="37"/>
      <c r="AK33" s="32">
        <f t="shared" si="0"/>
        <v>1</v>
      </c>
    </row>
    <row r="34" spans="1:37" ht="12.95" customHeight="1" x14ac:dyDescent="0.25">
      <c r="A34" s="75"/>
      <c r="B34" s="76"/>
      <c r="C34" s="77"/>
      <c r="D34" s="40" t="str">
        <f>IF(D33&gt;0,ROUND(C33*D33,2),"")</f>
        <v/>
      </c>
      <c r="E34" s="40" t="str">
        <f>IF(E33&gt;0,IF(AND(SUM(D33:E33)=1,AK33=1),C33-SUM(D34:D34),ROUND(C33*E33,2)),"")</f>
        <v/>
      </c>
      <c r="F34" s="40" t="str">
        <f>IF(F33&gt;0,IF(AND(SUM(D33:F33)=1,AK33=1),C33-SUM(D34:E34),ROUND(C33*F33,2)),"")</f>
        <v/>
      </c>
      <c r="G34" s="40" t="str">
        <f>IF(G33&gt;0,IF(AND(SUM(D33:G33)=1,AK33=1),C33-SUM(D34:F34),ROUND(C33*G33,2)),"")</f>
        <v/>
      </c>
      <c r="H34" s="79">
        <f>IF(H33&gt;0,IF(AND(SUM(D33:H33)=1,AK33=1),C33-SUM(D34:G34),ROUND(C33*H33,2)),"")</f>
        <v>10803.78</v>
      </c>
      <c r="I34" s="79" t="str">
        <f>IF(I33&gt;0,IF(AND(SUM(D33:I33)=1,AK33=1),C33-SUM(D34:H34),ROUND(C33*I33,2)),"")</f>
        <v/>
      </c>
      <c r="J34" s="33">
        <f>IF(J33&gt;0,IF(AND(SUM(D33:J33)=1,AK33=1),C33-SUM(D34:I34),ROUND(C33*J33,2)),"")</f>
        <v>3601.26</v>
      </c>
      <c r="K34" s="40" t="str">
        <f>IF(K33&gt;0,IF(AND(SUM(D33:K33)=1,AK33=1),C33-SUM(D34:J34),ROUND(C33*K33,2)),"")</f>
        <v/>
      </c>
      <c r="L34" s="40" t="str">
        <f>IF(L33&gt;0,IF(AND(SUM(D33:L33)=1,AK33=1),C33-SUM(D34:K34),ROUND(C33*L33,2)),"")</f>
        <v/>
      </c>
      <c r="M34" s="40" t="str">
        <f>IF(M33&gt;0,IF(AND(SUM(D33:M33)=1,AK33=1),C33-SUM(D34:L34),ROUND(C33*M33,2)),"")</f>
        <v/>
      </c>
      <c r="N34" s="40" t="str">
        <f>IF(N33&gt;0,IF(AND(SUM(D33:N33)=1,AK33=1),C33-SUM(D34:M34),ROUND(C33*N33,2)),"")</f>
        <v/>
      </c>
      <c r="O34" s="40" t="str">
        <f>IF(O33&gt;0,IF(AND(SUM(D33:O33)=1,AK33=1),C33-SUM(D34:N34),ROUND(C33*O33,2)),"")</f>
        <v/>
      </c>
      <c r="P34" s="40" t="str">
        <f>IF(P33&gt;0,IF(AND(SUM(D33:P33)=1,AK33=1),C33-SUM(D34:O34),ROUND(C33*P33,2)),"")</f>
        <v/>
      </c>
      <c r="Q34" s="40" t="str">
        <f>IF(Q33&gt;0,IF(AND(SUM(D33:Q33)=1,AK33=1),C33-SUM(D34:P34),ROUND(C33*Q33,2)),"")</f>
        <v/>
      </c>
      <c r="R34" s="40" t="str">
        <f>IF(R33&gt;0,IF(AND(SUM(D33:R33)=1,AK33=1),C33-SUM(D34:Q34),ROUND(C33*R33,2)),"")</f>
        <v/>
      </c>
      <c r="S34" s="40" t="str">
        <f>IF(S33&gt;0,IF(AND(SUM(D33:S33)=1,AK33=1),C33-SUM(D34:R34),ROUND(C33*S33,2)),"")</f>
        <v/>
      </c>
      <c r="T34" s="40" t="str">
        <f>IF(T33&gt;0,IF(AND(SUM(D33:T33)=1,AK33=1),C33-SUM(D34:S34),ROUND(C33*T33,2)),"")</f>
        <v/>
      </c>
      <c r="U34" s="40" t="str">
        <f>IF(U33&gt;0,IF(AND(SUM(D33:U33)=1,AK33=1),C33-SUM(D34:T34),ROUND(C33*U33,2)),"")</f>
        <v/>
      </c>
      <c r="V34" s="40" t="str">
        <f>IF(V33&gt;0,IF(AND(SUM(D33:V33)=1,AK33=1),C33-SUM(D34:U34),ROUND(C33*V33,2)),"")</f>
        <v/>
      </c>
      <c r="W34" s="40" t="str">
        <f>IF(W33&gt;0,IF(AND(SUM(D33:W33)=1,AK33=1),C33-SUM(D34:V34),ROUND(C33*W33,2)),"")</f>
        <v/>
      </c>
      <c r="X34" s="40" t="str">
        <f>IF(X33&gt;0,IF(AND(SUM(D33:X33)=1,AK33=1),C33-SUM(D34:W34),ROUND(C33*X33,2)),"")</f>
        <v/>
      </c>
      <c r="Y34" s="40" t="str">
        <f>IF(Y33&gt;0,IF(AND(SUM(D33:Y33)=1,AK33=1),C33-SUM(D34:X34),ROUND(C33*Y33,2)),"")</f>
        <v/>
      </c>
      <c r="Z34" s="40" t="str">
        <f>IF(Z33&gt;0,IF(AND(SUM(D33:Z33)=1,AK33=1),C33-SUM(D34:Y34),ROUND(C33*Z33,2)),"")</f>
        <v/>
      </c>
      <c r="AA34" s="40" t="str">
        <f>IF(AA33&gt;0,IF(AND(SUM(D33:AA33)=1,AK33=1),C33-SUM(D34:Z34),ROUND(C33*AA33,2)),"")</f>
        <v/>
      </c>
      <c r="AB34" s="40" t="str">
        <f>IF(AB33&gt;0,IF(AND(SUM(D33:AB33)=1,AK33=1),C33-SUM(D34:AA34),ROUND(C33*AB33,2)),"")</f>
        <v/>
      </c>
      <c r="AC34" s="40" t="str">
        <f>IF(AC33&gt;0,IF(AND(SUM(D33:AC33)=1,AK33=1),C33-SUM(D34:AB34),ROUND(C33*AC33,2)),"")</f>
        <v/>
      </c>
      <c r="AD34" s="40" t="str">
        <f>IF(AD33&gt;0,IF(AND(SUM(D33:AD33)=1,AK33=1),C33-SUM(D34:AC34),ROUND(C33*AD33,2)),"")</f>
        <v/>
      </c>
      <c r="AE34" s="40" t="str">
        <f>IF(AE33&gt;0,IF(AND(SUM(D33:AE33)=1,AK33=1),C33-SUM(D34:AD34),ROUND(C33*AE33,2)),"")</f>
        <v/>
      </c>
      <c r="AF34" s="40" t="str">
        <f>IF(AF33&gt;0,IF(AND(SUM(D33:AF33)=1,AK33=1),C33-SUM(D34:AE34),ROUND(C33*AF33,2)),"")</f>
        <v/>
      </c>
      <c r="AG34" s="40" t="str">
        <f>IF(AG33&gt;0,IF(AND(SUM(D33:AG33)=1,AK33=1),C33-SUM(D34:AF34),ROUND(C33*AG33,2)),"")</f>
        <v/>
      </c>
      <c r="AH34" s="40" t="str">
        <f>IF(AH33&gt;0,IF(AND(SUM(D33:AH33)=1,AK33=1),C33-SUM(D34:AG34),ROUND(C33*AH33,2)),"")</f>
        <v/>
      </c>
      <c r="AI34" s="40" t="str">
        <f>IF(AI33&gt;0,IF(AND(SUM(D33:AI33)=1,AK33=1),C33-SUM(D34:AH34),ROUND(C33*AI33,2)),"")</f>
        <v/>
      </c>
      <c r="AJ34" s="40" t="str">
        <f>IF(AJ33&gt;0,IF(AND(SUM(D33:AJ33)=1,AK33=1),C33-SUM(D34:AI34),ROUND(C33*AJ33,2)),"")</f>
        <v/>
      </c>
      <c r="AK34" s="34">
        <f t="shared" si="0"/>
        <v>14405.04</v>
      </c>
    </row>
    <row r="35" spans="1:37" ht="12" customHeight="1" x14ac:dyDescent="0.25">
      <c r="A35" s="75" t="s">
        <v>544</v>
      </c>
      <c r="B35" s="76" t="s">
        <v>545</v>
      </c>
      <c r="C35" s="77">
        <v>92317.97</v>
      </c>
      <c r="D35" s="37"/>
      <c r="E35" s="37"/>
      <c r="F35" s="37"/>
      <c r="G35" s="37"/>
      <c r="H35" s="35"/>
      <c r="I35" s="36"/>
      <c r="J35" s="37"/>
      <c r="K35" s="37"/>
      <c r="L35" s="37"/>
      <c r="M35" s="37"/>
      <c r="N35" s="37"/>
      <c r="O35" s="37"/>
      <c r="P35" s="37"/>
      <c r="Q35" s="37"/>
      <c r="R35" s="37"/>
      <c r="S35" s="37"/>
      <c r="T35" s="37"/>
      <c r="U35" s="37"/>
      <c r="V35" s="37"/>
      <c r="W35" s="37"/>
      <c r="X35" s="37"/>
      <c r="Y35" s="37"/>
      <c r="Z35" s="37"/>
      <c r="AA35" s="37"/>
      <c r="AB35" s="37"/>
      <c r="AC35" s="37"/>
      <c r="AD35" s="37"/>
      <c r="AE35" s="37"/>
      <c r="AF35" s="37"/>
      <c r="AG35" s="37"/>
      <c r="AH35" s="37"/>
      <c r="AI35" s="37"/>
      <c r="AJ35" s="31">
        <v>1</v>
      </c>
      <c r="AK35" s="32">
        <f t="shared" si="0"/>
        <v>1</v>
      </c>
    </row>
    <row r="36" spans="1:37" ht="12.95" customHeight="1" x14ac:dyDescent="0.25">
      <c r="A36" s="75"/>
      <c r="B36" s="76"/>
      <c r="C36" s="77"/>
      <c r="D36" s="40" t="str">
        <f>IF(D35&gt;0,ROUND(C35*D35,2),"")</f>
        <v/>
      </c>
      <c r="E36" s="40" t="str">
        <f>IF(E35&gt;0,IF(AND(SUM(D35:E35)=1,AK35=1),C35-SUM(D36:D36),ROUND(C35*E35,2)),"")</f>
        <v/>
      </c>
      <c r="F36" s="40" t="str">
        <f>IF(F35&gt;0,IF(AND(SUM(D35:F35)=1,AK35=1),C35-SUM(D36:E36),ROUND(C35*F35,2)),"")</f>
        <v/>
      </c>
      <c r="G36" s="40" t="str">
        <f>IF(G35&gt;0,IF(AND(SUM(D35:G35)=1,AK35=1),C35-SUM(D36:F36),ROUND(C35*G35,2)),"")</f>
        <v/>
      </c>
      <c r="H36" s="38" t="str">
        <f>IF(H35&gt;0,IF(AND(SUM(D35:H35)=1,AK35=1),C35-SUM(D36:G36),ROUND(C35*H35,2)),"")</f>
        <v/>
      </c>
      <c r="I36" s="39" t="str">
        <f>IF(I35&gt;0,IF(AND(SUM(D35:I35)=1,AK35=1),C35-SUM(D36:H36),ROUND(C35*I35,2)),"")</f>
        <v/>
      </c>
      <c r="J36" s="40" t="str">
        <f>IF(J35&gt;0,IF(AND(SUM(D35:J35)=1,AK35=1),C35-SUM(D36:I36),ROUND(C35*J35,2)),"")</f>
        <v/>
      </c>
      <c r="K36" s="40" t="str">
        <f>IF(K35&gt;0,IF(AND(SUM(D35:K35)=1,AK35=1),C35-SUM(D36:J36),ROUND(C35*K35,2)),"")</f>
        <v/>
      </c>
      <c r="L36" s="40" t="str">
        <f>IF(L35&gt;0,IF(AND(SUM(D35:L35)=1,AK35=1),C35-SUM(D36:K36),ROUND(C35*L35,2)),"")</f>
        <v/>
      </c>
      <c r="M36" s="40" t="str">
        <f>IF(M35&gt;0,IF(AND(SUM(D35:M35)=1,AK35=1),C35-SUM(D36:L36),ROUND(C35*M35,2)),"")</f>
        <v/>
      </c>
      <c r="N36" s="40" t="str">
        <f>IF(N35&gt;0,IF(AND(SUM(D35:N35)=1,AK35=1),C35-SUM(D36:M36),ROUND(C35*N35,2)),"")</f>
        <v/>
      </c>
      <c r="O36" s="40" t="str">
        <f>IF(O35&gt;0,IF(AND(SUM(D35:O35)=1,AK35=1),C35-SUM(D36:N36),ROUND(C35*O35,2)),"")</f>
        <v/>
      </c>
      <c r="P36" s="40" t="str">
        <f>IF(P35&gt;0,IF(AND(SUM(D35:P35)=1,AK35=1),C35-SUM(D36:O36),ROUND(C35*P35,2)),"")</f>
        <v/>
      </c>
      <c r="Q36" s="40" t="str">
        <f>IF(Q35&gt;0,IF(AND(SUM(D35:Q35)=1,AK35=1),C35-SUM(D36:P36),ROUND(C35*Q35,2)),"")</f>
        <v/>
      </c>
      <c r="R36" s="40" t="str">
        <f>IF(R35&gt;0,IF(AND(SUM(D35:R35)=1,AK35=1),C35-SUM(D36:Q36),ROUND(C35*R35,2)),"")</f>
        <v/>
      </c>
      <c r="S36" s="40" t="str">
        <f>IF(S35&gt;0,IF(AND(SUM(D35:S35)=1,AK35=1),C35-SUM(D36:R36),ROUND(C35*S35,2)),"")</f>
        <v/>
      </c>
      <c r="T36" s="40" t="str">
        <f>IF(T35&gt;0,IF(AND(SUM(D35:T35)=1,AK35=1),C35-SUM(D36:S36),ROUND(C35*T35,2)),"")</f>
        <v/>
      </c>
      <c r="U36" s="40" t="str">
        <f>IF(U35&gt;0,IF(AND(SUM(D35:U35)=1,AK35=1),C35-SUM(D36:T36),ROUND(C35*U35,2)),"")</f>
        <v/>
      </c>
      <c r="V36" s="40" t="str">
        <f>IF(V35&gt;0,IF(AND(SUM(D35:V35)=1,AK35=1),C35-SUM(D36:U36),ROUND(C35*V35,2)),"")</f>
        <v/>
      </c>
      <c r="W36" s="40" t="str">
        <f>IF(W35&gt;0,IF(AND(SUM(D35:W35)=1,AK35=1),C35-SUM(D36:V36),ROUND(C35*W35,2)),"")</f>
        <v/>
      </c>
      <c r="X36" s="40" t="str">
        <f>IF(X35&gt;0,IF(AND(SUM(D35:X35)=1,AK35=1),C35-SUM(D36:W36),ROUND(C35*X35,2)),"")</f>
        <v/>
      </c>
      <c r="Y36" s="40" t="str">
        <f>IF(Y35&gt;0,IF(AND(SUM(D35:Y35)=1,AK35=1),C35-SUM(D36:X36),ROUND(C35*Y35,2)),"")</f>
        <v/>
      </c>
      <c r="Z36" s="40" t="str">
        <f>IF(Z35&gt;0,IF(AND(SUM(D35:Z35)=1,AK35=1),C35-SUM(D36:Y36),ROUND(C35*Z35,2)),"")</f>
        <v/>
      </c>
      <c r="AA36" s="40" t="str">
        <f>IF(AA35&gt;0,IF(AND(SUM(D35:AA35)=1,AK35=1),C35-SUM(D36:Z36),ROUND(C35*AA35,2)),"")</f>
        <v/>
      </c>
      <c r="AB36" s="40" t="str">
        <f>IF(AB35&gt;0,IF(AND(SUM(D35:AB35)=1,AK35=1),C35-SUM(D36:AA36),ROUND(C35*AB35,2)),"")</f>
        <v/>
      </c>
      <c r="AC36" s="40" t="str">
        <f>IF(AC35&gt;0,IF(AND(SUM(D35:AC35)=1,AK35=1),C35-SUM(D36:AB36),ROUND(C35*AC35,2)),"")</f>
        <v/>
      </c>
      <c r="AD36" s="40" t="str">
        <f>IF(AD35&gt;0,IF(AND(SUM(D35:AD35)=1,AK35=1),C35-SUM(D36:AC36),ROUND(C35*AD35,2)),"")</f>
        <v/>
      </c>
      <c r="AE36" s="40" t="str">
        <f>IF(AE35&gt;0,IF(AND(SUM(D35:AE35)=1,AK35=1),C35-SUM(D36:AD36),ROUND(C35*AE35,2)),"")</f>
        <v/>
      </c>
      <c r="AF36" s="40" t="str">
        <f>IF(AF35&gt;0,IF(AND(SUM(D35:AF35)=1,AK35=1),C35-SUM(D36:AE36),ROUND(C35*AF35,2)),"")</f>
        <v/>
      </c>
      <c r="AG36" s="40" t="str">
        <f>IF(AG35&gt;0,IF(AND(SUM(D35:AG35)=1,AK35=1),C35-SUM(D36:AF36),ROUND(C35*AG35,2)),"")</f>
        <v/>
      </c>
      <c r="AH36" s="40" t="str">
        <f>IF(AH35&gt;0,IF(AND(SUM(D35:AH35)=1,AK35=1),C35-SUM(D36:AG36),ROUND(C35*AH35,2)),"")</f>
        <v/>
      </c>
      <c r="AI36" s="40" t="str">
        <f>IF(AI35&gt;0,IF(AND(SUM(D35:AI35)=1,AK35=1),C35-SUM(D36:AH36),ROUND(C35*AI35,2)),"")</f>
        <v/>
      </c>
      <c r="AJ36" s="33">
        <f>IF(AJ35&gt;0,IF(AND(SUM(D35:AJ35)=1,AK35=1),C35-SUM(D36:AI36),ROUND(C35*AJ35,2)),"")</f>
        <v>92317.97</v>
      </c>
      <c r="AK36" s="34">
        <f t="shared" si="0"/>
        <v>92317.97</v>
      </c>
    </row>
    <row r="37" spans="1:37" ht="12" customHeight="1" x14ac:dyDescent="0.25">
      <c r="A37" s="75" t="s">
        <v>585</v>
      </c>
      <c r="B37" s="76" t="s">
        <v>586</v>
      </c>
      <c r="C37" s="77">
        <v>414398.88</v>
      </c>
      <c r="D37" s="37"/>
      <c r="E37" s="37"/>
      <c r="F37" s="37"/>
      <c r="G37" s="37"/>
      <c r="H37" s="35"/>
      <c r="I37" s="36"/>
      <c r="J37" s="37"/>
      <c r="K37" s="37"/>
      <c r="L37" s="37"/>
      <c r="M37" s="37"/>
      <c r="N37" s="37"/>
      <c r="O37" s="37"/>
      <c r="P37" s="37"/>
      <c r="Q37" s="37"/>
      <c r="R37" s="37"/>
      <c r="S37" s="37"/>
      <c r="T37" s="37"/>
      <c r="U37" s="37"/>
      <c r="V37" s="37"/>
      <c r="W37" s="37"/>
      <c r="X37" s="37"/>
      <c r="Y37" s="37"/>
      <c r="Z37" s="37"/>
      <c r="AA37" s="37"/>
      <c r="AB37" s="37"/>
      <c r="AC37" s="37"/>
      <c r="AD37" s="37"/>
      <c r="AE37" s="37"/>
      <c r="AF37" s="37"/>
      <c r="AG37" s="31">
        <v>0.25</v>
      </c>
      <c r="AH37" s="31">
        <v>0.25</v>
      </c>
      <c r="AI37" s="31">
        <v>0.25</v>
      </c>
      <c r="AJ37" s="31">
        <v>0.25</v>
      </c>
      <c r="AK37" s="32">
        <f t="shared" si="0"/>
        <v>1</v>
      </c>
    </row>
    <row r="38" spans="1:37" ht="12.95" customHeight="1" x14ac:dyDescent="0.25">
      <c r="A38" s="75"/>
      <c r="B38" s="76"/>
      <c r="C38" s="77"/>
      <c r="D38" s="40" t="str">
        <f>IF(D37&gt;0,ROUND(C37*D37,2),"")</f>
        <v/>
      </c>
      <c r="E38" s="40" t="str">
        <f>IF(E37&gt;0,IF(AND(SUM(D37:E37)=1,AK37=1),C37-SUM(D38:D38),ROUND(C37*E37,2)),"")</f>
        <v/>
      </c>
      <c r="F38" s="40" t="str">
        <f>IF(F37&gt;0,IF(AND(SUM(D37:F37)=1,AK37=1),C37-SUM(D38:E38),ROUND(C37*F37,2)),"")</f>
        <v/>
      </c>
      <c r="G38" s="40" t="str">
        <f>IF(G37&gt;0,IF(AND(SUM(D37:G37)=1,AK37=1),C37-SUM(D38:F38),ROUND(C37*G37,2)),"")</f>
        <v/>
      </c>
      <c r="H38" s="38" t="str">
        <f>IF(H37&gt;0,IF(AND(SUM(D37:H37)=1,AK37=1),C37-SUM(D38:G38),ROUND(C37*H37,2)),"")</f>
        <v/>
      </c>
      <c r="I38" s="39" t="str">
        <f>IF(I37&gt;0,IF(AND(SUM(D37:I37)=1,AK37=1),C37-SUM(D38:H38),ROUND(C37*I37,2)),"")</f>
        <v/>
      </c>
      <c r="J38" s="40" t="str">
        <f>IF(J37&gt;0,IF(AND(SUM(D37:J37)=1,AK37=1),C37-SUM(D38:I38),ROUND(C37*J37,2)),"")</f>
        <v/>
      </c>
      <c r="K38" s="40" t="str">
        <f>IF(K37&gt;0,IF(AND(SUM(D37:K37)=1,AK37=1),C37-SUM(D38:J38),ROUND(C37*K37,2)),"")</f>
        <v/>
      </c>
      <c r="L38" s="40" t="str">
        <f>IF(L37&gt;0,IF(AND(SUM(D37:L37)=1,AK37=1),C37-SUM(D38:K38),ROUND(C37*L37,2)),"")</f>
        <v/>
      </c>
      <c r="M38" s="40" t="str">
        <f>IF(M37&gt;0,IF(AND(SUM(D37:M37)=1,AK37=1),C37-SUM(D38:L38),ROUND(C37*M37,2)),"")</f>
        <v/>
      </c>
      <c r="N38" s="40" t="str">
        <f>IF(N37&gt;0,IF(AND(SUM(D37:N37)=1,AK37=1),C37-SUM(D38:M38),ROUND(C37*N37,2)),"")</f>
        <v/>
      </c>
      <c r="O38" s="40" t="str">
        <f>IF(O37&gt;0,IF(AND(SUM(D37:O37)=1,AK37=1),C37-SUM(D38:N38),ROUND(C37*O37,2)),"")</f>
        <v/>
      </c>
      <c r="P38" s="40" t="str">
        <f>IF(P37&gt;0,IF(AND(SUM(D37:P37)=1,AK37=1),C37-SUM(D38:O38),ROUND(C37*P37,2)),"")</f>
        <v/>
      </c>
      <c r="Q38" s="40" t="str">
        <f>IF(Q37&gt;0,IF(AND(SUM(D37:Q37)=1,AK37=1),C37-SUM(D38:P38),ROUND(C37*Q37,2)),"")</f>
        <v/>
      </c>
      <c r="R38" s="40" t="str">
        <f>IF(R37&gt;0,IF(AND(SUM(D37:R37)=1,AK37=1),C37-SUM(D38:Q38),ROUND(C37*R37,2)),"")</f>
        <v/>
      </c>
      <c r="S38" s="40" t="str">
        <f>IF(S37&gt;0,IF(AND(SUM(D37:S37)=1,AK37=1),C37-SUM(D38:R38),ROUND(C37*S37,2)),"")</f>
        <v/>
      </c>
      <c r="T38" s="40" t="str">
        <f>IF(T37&gt;0,IF(AND(SUM(D37:T37)=1,AK37=1),C37-SUM(D38:S38),ROUND(C37*T37,2)),"")</f>
        <v/>
      </c>
      <c r="U38" s="40" t="str">
        <f>IF(U37&gt;0,IF(AND(SUM(D37:U37)=1,AK37=1),C37-SUM(D38:T38),ROUND(C37*U37,2)),"")</f>
        <v/>
      </c>
      <c r="V38" s="40" t="str">
        <f>IF(V37&gt;0,IF(AND(SUM(D37:V37)=1,AK37=1),C37-SUM(D38:U38),ROUND(C37*V37,2)),"")</f>
        <v/>
      </c>
      <c r="W38" s="40" t="str">
        <f>IF(W37&gt;0,IF(AND(SUM(D37:W37)=1,AK37=1),C37-SUM(D38:V38),ROUND(C37*W37,2)),"")</f>
        <v/>
      </c>
      <c r="X38" s="40" t="str">
        <f>IF(X37&gt;0,IF(AND(SUM(D37:X37)=1,AK37=1),C37-SUM(D38:W38),ROUND(C37*X37,2)),"")</f>
        <v/>
      </c>
      <c r="Y38" s="40" t="str">
        <f>IF(Y37&gt;0,IF(AND(SUM(D37:Y37)=1,AK37=1),C37-SUM(D38:X38),ROUND(C37*Y37,2)),"")</f>
        <v/>
      </c>
      <c r="Z38" s="40" t="str">
        <f>IF(Z37&gt;0,IF(AND(SUM(D37:Z37)=1,AK37=1),C37-SUM(D38:Y38),ROUND(C37*Z37,2)),"")</f>
        <v/>
      </c>
      <c r="AA38" s="40" t="str">
        <f>IF(AA37&gt;0,IF(AND(SUM(D37:AA37)=1,AK37=1),C37-SUM(D38:Z38),ROUND(C37*AA37,2)),"")</f>
        <v/>
      </c>
      <c r="AB38" s="40" t="str">
        <f>IF(AB37&gt;0,IF(AND(SUM(D37:AB37)=1,AK37=1),C37-SUM(D38:AA38),ROUND(C37*AB37,2)),"")</f>
        <v/>
      </c>
      <c r="AC38" s="40" t="str">
        <f>IF(AC37&gt;0,IF(AND(SUM(D37:AC37)=1,AK37=1),C37-SUM(D38:AB38),ROUND(C37*AC37,2)),"")</f>
        <v/>
      </c>
      <c r="AD38" s="40" t="str">
        <f>IF(AD37&gt;0,IF(AND(SUM(D37:AD37)=1,AK37=1),C37-SUM(D38:AC38),ROUND(C37*AD37,2)),"")</f>
        <v/>
      </c>
      <c r="AE38" s="40" t="str">
        <f>IF(AE37&gt;0,IF(AND(SUM(D37:AE37)=1,AK37=1),C37-SUM(D38:AD38),ROUND(C37*AE37,2)),"")</f>
        <v/>
      </c>
      <c r="AF38" s="40" t="str">
        <f>IF(AF37&gt;0,IF(AND(SUM(D37:AF37)=1,AK37=1),C37-SUM(D38:AE38),ROUND(C37*AF37,2)),"")</f>
        <v/>
      </c>
      <c r="AG38" s="33">
        <f>IF(AG37&gt;0,IF(AND(SUM(D37:AG37)=1,AK37=1),C37-SUM(D38:AF38),ROUND(C37*AG37,2)),"")</f>
        <v>103599.72</v>
      </c>
      <c r="AH38" s="33">
        <f>IF(AH37&gt;0,IF(AND(SUM(D37:AH37)=1,AK37=1),C37-SUM(D38:AG38),ROUND(C37*AH37,2)),"")</f>
        <v>103599.72</v>
      </c>
      <c r="AI38" s="33">
        <f>IF(AI37&gt;0,IF(AND(SUM(D37:AI37)=1,AK37=1),C37-SUM(D38:AH38),ROUND(C37*AI37,2)),"")</f>
        <v>103599.72</v>
      </c>
      <c r="AJ38" s="33">
        <f>IF(AJ37&gt;0,IF(AND(SUM(D37:AJ37)=1,AK37=1),C37-SUM(D38:AI38),ROUND(C37*AJ37,2)),"")</f>
        <v>103599.71999999997</v>
      </c>
      <c r="AK38" s="34">
        <f t="shared" si="0"/>
        <v>414398.88</v>
      </c>
    </row>
    <row r="39" spans="1:37" ht="12" customHeight="1" x14ac:dyDescent="0.25">
      <c r="A39" s="75" t="s">
        <v>626</v>
      </c>
      <c r="B39" s="76" t="s">
        <v>627</v>
      </c>
      <c r="C39" s="77">
        <v>1275116.8799999999</v>
      </c>
      <c r="D39" s="37"/>
      <c r="E39" s="37"/>
      <c r="F39" s="37"/>
      <c r="G39" s="37"/>
      <c r="H39" s="78">
        <v>0.1</v>
      </c>
      <c r="I39" s="78"/>
      <c r="J39" s="31">
        <v>0.2</v>
      </c>
      <c r="K39" s="31">
        <v>0.2</v>
      </c>
      <c r="L39" s="31">
        <v>0.25</v>
      </c>
      <c r="M39" s="31">
        <v>0.25</v>
      </c>
      <c r="N39" s="37"/>
      <c r="O39" s="37"/>
      <c r="P39" s="37"/>
      <c r="Q39" s="37"/>
      <c r="R39" s="37"/>
      <c r="S39" s="37"/>
      <c r="T39" s="37"/>
      <c r="U39" s="37"/>
      <c r="V39" s="37"/>
      <c r="W39" s="37"/>
      <c r="X39" s="37"/>
      <c r="Y39" s="37"/>
      <c r="Z39" s="37"/>
      <c r="AA39" s="37"/>
      <c r="AB39" s="37"/>
      <c r="AC39" s="37"/>
      <c r="AD39" s="37"/>
      <c r="AE39" s="37"/>
      <c r="AF39" s="37"/>
      <c r="AG39" s="37"/>
      <c r="AH39" s="37"/>
      <c r="AI39" s="37"/>
      <c r="AJ39" s="37"/>
      <c r="AK39" s="32">
        <f t="shared" si="0"/>
        <v>1</v>
      </c>
    </row>
    <row r="40" spans="1:37" ht="12.95" customHeight="1" x14ac:dyDescent="0.25">
      <c r="A40" s="75"/>
      <c r="B40" s="76"/>
      <c r="C40" s="77"/>
      <c r="D40" s="40" t="str">
        <f>IF(D39&gt;0,ROUND(C39*D39,2),"")</f>
        <v/>
      </c>
      <c r="E40" s="40" t="str">
        <f>IF(E39&gt;0,IF(AND(SUM(D39:E39)=1,AK39=1),C39-SUM(D40:D40),ROUND(C39*E39,2)),"")</f>
        <v/>
      </c>
      <c r="F40" s="40" t="str">
        <f>IF(F39&gt;0,IF(AND(SUM(D39:F39)=1,AK39=1),C39-SUM(D40:E40),ROUND(C39*F39,2)),"")</f>
        <v/>
      </c>
      <c r="G40" s="40" t="str">
        <f>IF(G39&gt;0,IF(AND(SUM(D39:G39)=1,AK39=1),C39-SUM(D40:F40),ROUND(C39*G39,2)),"")</f>
        <v/>
      </c>
      <c r="H40" s="79">
        <f>IF(H39&gt;0,IF(AND(SUM(D39:H39)=1,AK39=1),C39-SUM(D40:G40),ROUND(C39*H39,2)),"")</f>
        <v>127511.69</v>
      </c>
      <c r="I40" s="79" t="str">
        <f>IF(I39&gt;0,IF(AND(SUM(D39:I39)=1,AK39=1),C39-SUM(D40:H40),ROUND(C39*I39,2)),"")</f>
        <v/>
      </c>
      <c r="J40" s="33">
        <f>IF(J39&gt;0,IF(AND(SUM(D39:J39)=1,AK39=1),C39-SUM(D40:I40),ROUND(C39*J39,2)),"")</f>
        <v>255023.38</v>
      </c>
      <c r="K40" s="33">
        <f>IF(K39&gt;0,IF(AND(SUM(D39:K39)=1,AK39=1),C39-SUM(D40:J40),ROUND(C39*K39,2)),"")</f>
        <v>255023.38</v>
      </c>
      <c r="L40" s="33">
        <f>IF(L39&gt;0,IF(AND(SUM(D39:L39)=1,AK39=1),C39-SUM(D40:K40),ROUND(C39*L39,2)),"")</f>
        <v>318779.21999999997</v>
      </c>
      <c r="M40" s="33">
        <f>IF(M39&gt;0,IF(AND(SUM(D39:M39)=1,AK39=1),C39-SUM(D40:L40),ROUND(C39*M39,2)),"")</f>
        <v>318779.20999999996</v>
      </c>
      <c r="N40" s="40" t="str">
        <f>IF(N39&gt;0,IF(AND(SUM(D39:N39)=1,AK39=1),C39-SUM(D40:M40),ROUND(C39*N39,2)),"")</f>
        <v/>
      </c>
      <c r="O40" s="40" t="str">
        <f>IF(O39&gt;0,IF(AND(SUM(D39:O39)=1,AK39=1),C39-SUM(D40:N40),ROUND(C39*O39,2)),"")</f>
        <v/>
      </c>
      <c r="P40" s="40" t="str">
        <f>IF(P39&gt;0,IF(AND(SUM(D39:P39)=1,AK39=1),C39-SUM(D40:O40),ROUND(C39*P39,2)),"")</f>
        <v/>
      </c>
      <c r="Q40" s="40" t="str">
        <f>IF(Q39&gt;0,IF(AND(SUM(D39:Q39)=1,AK39=1),C39-SUM(D40:P40),ROUND(C39*Q39,2)),"")</f>
        <v/>
      </c>
      <c r="R40" s="40" t="str">
        <f>IF(R39&gt;0,IF(AND(SUM(D39:R39)=1,AK39=1),C39-SUM(D40:Q40),ROUND(C39*R39,2)),"")</f>
        <v/>
      </c>
      <c r="S40" s="40" t="str">
        <f>IF(S39&gt;0,IF(AND(SUM(D39:S39)=1,AK39=1),C39-SUM(D40:R40),ROUND(C39*S39,2)),"")</f>
        <v/>
      </c>
      <c r="T40" s="40" t="str">
        <f>IF(T39&gt;0,IF(AND(SUM(D39:T39)=1,AK39=1),C39-SUM(D40:S40),ROUND(C39*T39,2)),"")</f>
        <v/>
      </c>
      <c r="U40" s="40" t="str">
        <f>IF(U39&gt;0,IF(AND(SUM(D39:U39)=1,AK39=1),C39-SUM(D40:T40),ROUND(C39*U39,2)),"")</f>
        <v/>
      </c>
      <c r="V40" s="40" t="str">
        <f>IF(V39&gt;0,IF(AND(SUM(D39:V39)=1,AK39=1),C39-SUM(D40:U40),ROUND(C39*V39,2)),"")</f>
        <v/>
      </c>
      <c r="W40" s="40" t="str">
        <f>IF(W39&gt;0,IF(AND(SUM(D39:W39)=1,AK39=1),C39-SUM(D40:V40),ROUND(C39*W39,2)),"")</f>
        <v/>
      </c>
      <c r="X40" s="40" t="str">
        <f>IF(X39&gt;0,IF(AND(SUM(D39:X39)=1,AK39=1),C39-SUM(D40:W40),ROUND(C39*X39,2)),"")</f>
        <v/>
      </c>
      <c r="Y40" s="40" t="str">
        <f>IF(Y39&gt;0,IF(AND(SUM(D39:Y39)=1,AK39=1),C39-SUM(D40:X40),ROUND(C39*Y39,2)),"")</f>
        <v/>
      </c>
      <c r="Z40" s="40" t="str">
        <f>IF(Z39&gt;0,IF(AND(SUM(D39:Z39)=1,AK39=1),C39-SUM(D40:Y40),ROUND(C39*Z39,2)),"")</f>
        <v/>
      </c>
      <c r="AA40" s="40" t="str">
        <f>IF(AA39&gt;0,IF(AND(SUM(D39:AA39)=1,AK39=1),C39-SUM(D40:Z40),ROUND(C39*AA39,2)),"")</f>
        <v/>
      </c>
      <c r="AB40" s="40" t="str">
        <f>IF(AB39&gt;0,IF(AND(SUM(D39:AB39)=1,AK39=1),C39-SUM(D40:AA40),ROUND(C39*AB39,2)),"")</f>
        <v/>
      </c>
      <c r="AC40" s="40" t="str">
        <f>IF(AC39&gt;0,IF(AND(SUM(D39:AC39)=1,AK39=1),C39-SUM(D40:AB40),ROUND(C39*AC39,2)),"")</f>
        <v/>
      </c>
      <c r="AD40" s="40" t="str">
        <f>IF(AD39&gt;0,IF(AND(SUM(D39:AD39)=1,AK39=1),C39-SUM(D40:AC40),ROUND(C39*AD39,2)),"")</f>
        <v/>
      </c>
      <c r="AE40" s="40" t="str">
        <f>IF(AE39&gt;0,IF(AND(SUM(D39:AE39)=1,AK39=1),C39-SUM(D40:AD40),ROUND(C39*AE39,2)),"")</f>
        <v/>
      </c>
      <c r="AF40" s="40" t="str">
        <f>IF(AF39&gt;0,IF(AND(SUM(D39:AF39)=1,AK39=1),C39-SUM(D40:AE40),ROUND(C39*AF39,2)),"")</f>
        <v/>
      </c>
      <c r="AG40" s="40" t="str">
        <f>IF(AG39&gt;0,IF(AND(SUM(D39:AG39)=1,AK39=1),C39-SUM(D40:AF40),ROUND(C39*AG39,2)),"")</f>
        <v/>
      </c>
      <c r="AH40" s="40" t="str">
        <f>IF(AH39&gt;0,IF(AND(SUM(D39:AH39)=1,AK39=1),C39-SUM(D40:AG40),ROUND(C39*AH39,2)),"")</f>
        <v/>
      </c>
      <c r="AI40" s="40" t="str">
        <f>IF(AI39&gt;0,IF(AND(SUM(D39:AI39)=1,AK39=1),C39-SUM(D40:AH40),ROUND(C39*AI39,2)),"")</f>
        <v/>
      </c>
      <c r="AJ40" s="40" t="str">
        <f>IF(AJ39&gt;0,IF(AND(SUM(D39:AJ39)=1,AK39=1),C39-SUM(D40:AI40),ROUND(C39*AJ39,2)),"")</f>
        <v/>
      </c>
      <c r="AK40" s="34">
        <f t="shared" si="0"/>
        <v>1275116.8799999999</v>
      </c>
    </row>
    <row r="41" spans="1:37" ht="12" customHeight="1" x14ac:dyDescent="0.25">
      <c r="A41" s="75" t="s">
        <v>670</v>
      </c>
      <c r="B41" s="76" t="s">
        <v>671</v>
      </c>
      <c r="C41" s="77">
        <v>21856.31</v>
      </c>
      <c r="D41" s="37"/>
      <c r="E41" s="37"/>
      <c r="F41" s="37"/>
      <c r="G41" s="37"/>
      <c r="H41" s="35"/>
      <c r="I41" s="36"/>
      <c r="J41" s="37"/>
      <c r="K41" s="31">
        <v>0.25</v>
      </c>
      <c r="L41" s="31">
        <v>0.25</v>
      </c>
      <c r="M41" s="31">
        <v>0.25</v>
      </c>
      <c r="N41" s="31">
        <v>0.25</v>
      </c>
      <c r="O41" s="37"/>
      <c r="P41" s="37"/>
      <c r="Q41" s="37"/>
      <c r="R41" s="37"/>
      <c r="S41" s="37"/>
      <c r="T41" s="37"/>
      <c r="U41" s="37"/>
      <c r="V41" s="37"/>
      <c r="W41" s="37"/>
      <c r="X41" s="37"/>
      <c r="Y41" s="37"/>
      <c r="Z41" s="37"/>
      <c r="AA41" s="37"/>
      <c r="AB41" s="37"/>
      <c r="AC41" s="37"/>
      <c r="AD41" s="37"/>
      <c r="AE41" s="37"/>
      <c r="AF41" s="37"/>
      <c r="AG41" s="37"/>
      <c r="AH41" s="37"/>
      <c r="AI41" s="37"/>
      <c r="AJ41" s="37"/>
      <c r="AK41" s="32">
        <f t="shared" si="0"/>
        <v>1</v>
      </c>
    </row>
    <row r="42" spans="1:37" ht="15" customHeight="1" x14ac:dyDescent="0.25">
      <c r="A42" s="75"/>
      <c r="B42" s="76"/>
      <c r="C42" s="77"/>
      <c r="D42" s="40" t="str">
        <f>IF(D41&gt;0,ROUND(C41*D41,2),"")</f>
        <v/>
      </c>
      <c r="E42" s="40" t="str">
        <f>IF(E41&gt;0,IF(AND(SUM(D41:E41)=1,AK41=1),C41-SUM(D42:D42),ROUND(C41*E41,2)),"")</f>
        <v/>
      </c>
      <c r="F42" s="40" t="str">
        <f>IF(F41&gt;0,IF(AND(SUM(D41:F41)=1,AK41=1),C41-SUM(D42:E42),ROUND(C41*F41,2)),"")</f>
        <v/>
      </c>
      <c r="G42" s="40" t="str">
        <f>IF(G41&gt;0,IF(AND(SUM(D41:G41)=1,AK41=1),C41-SUM(D42:F42),ROUND(C41*G41,2)),"")</f>
        <v/>
      </c>
      <c r="H42" s="38" t="str">
        <f>IF(H41&gt;0,IF(AND(SUM(D41:H41)=1,AK41=1),C41-SUM(D42:G42),ROUND(C41*H41,2)),"")</f>
        <v/>
      </c>
      <c r="I42" s="39" t="str">
        <f>IF(I41&gt;0,IF(AND(SUM(D41:I41)=1,AK41=1),C41-SUM(D42:H42),ROUND(C41*I41,2)),"")</f>
        <v/>
      </c>
      <c r="J42" s="40" t="str">
        <f>IF(J41&gt;0,IF(AND(SUM(D41:J41)=1,AK41=1),C41-SUM(D42:I42),ROUND(C41*J41,2)),"")</f>
        <v/>
      </c>
      <c r="K42" s="33">
        <f>IF(K41&gt;0,IF(AND(SUM(D41:K41)=1,AK41=1),C41-SUM(D42:J42),ROUND(C41*K41,2)),"")</f>
        <v>5464.08</v>
      </c>
      <c r="L42" s="33">
        <f>IF(L41&gt;0,IF(AND(SUM(D41:L41)=1,AK41=1),C41-SUM(D42:K42),ROUND(C41*L41,2)),"")</f>
        <v>5464.08</v>
      </c>
      <c r="M42" s="33">
        <f>IF(M41&gt;0,IF(AND(SUM(D41:M41)=1,AK41=1),C41-SUM(D42:L42),ROUND(C41*M41,2)),"")</f>
        <v>5464.08</v>
      </c>
      <c r="N42" s="33">
        <f>IF(N41&gt;0,IF(AND(SUM(D41:N41)=1,AK41=1),C41-SUM(D42:M42),ROUND(C41*N41,2)),"")</f>
        <v>5464.0700000000033</v>
      </c>
      <c r="O42" s="40" t="str">
        <f>IF(O41&gt;0,IF(AND(SUM(D41:O41)=1,AK41=1),C41-SUM(D42:N42),ROUND(C41*O41,2)),"")</f>
        <v/>
      </c>
      <c r="P42" s="40" t="str">
        <f>IF(P41&gt;0,IF(AND(SUM(D41:P41)=1,AK41=1),C41-SUM(D42:O42),ROUND(C41*P41,2)),"")</f>
        <v/>
      </c>
      <c r="Q42" s="40" t="str">
        <f>IF(Q41&gt;0,IF(AND(SUM(D41:Q41)=1,AK41=1),C41-SUM(D42:P42),ROUND(C41*Q41,2)),"")</f>
        <v/>
      </c>
      <c r="R42" s="40" t="str">
        <f>IF(R41&gt;0,IF(AND(SUM(D41:R41)=1,AK41=1),C41-SUM(D42:Q42),ROUND(C41*R41,2)),"")</f>
        <v/>
      </c>
      <c r="S42" s="40" t="str">
        <f>IF(S41&gt;0,IF(AND(SUM(D41:S41)=1,AK41=1),C41-SUM(D42:R42),ROUND(C41*S41,2)),"")</f>
        <v/>
      </c>
      <c r="T42" s="40" t="str">
        <f>IF(T41&gt;0,IF(AND(SUM(D41:T41)=1,AK41=1),C41-SUM(D42:S42),ROUND(C41*T41,2)),"")</f>
        <v/>
      </c>
      <c r="U42" s="40" t="str">
        <f>IF(U41&gt;0,IF(AND(SUM(D41:U41)=1,AK41=1),C41-SUM(D42:T42),ROUND(C41*U41,2)),"")</f>
        <v/>
      </c>
      <c r="V42" s="40" t="str">
        <f>IF(V41&gt;0,IF(AND(SUM(D41:V41)=1,AK41=1),C41-SUM(D42:U42),ROUND(C41*V41,2)),"")</f>
        <v/>
      </c>
      <c r="W42" s="40" t="str">
        <f>IF(W41&gt;0,IF(AND(SUM(D41:W41)=1,AK41=1),C41-SUM(D42:V42),ROUND(C41*W41,2)),"")</f>
        <v/>
      </c>
      <c r="X42" s="40" t="str">
        <f>IF(X41&gt;0,IF(AND(SUM(D41:X41)=1,AK41=1),C41-SUM(D42:W42),ROUND(C41*X41,2)),"")</f>
        <v/>
      </c>
      <c r="Y42" s="40" t="str">
        <f>IF(Y41&gt;0,IF(AND(SUM(D41:Y41)=1,AK41=1),C41-SUM(D42:X42),ROUND(C41*Y41,2)),"")</f>
        <v/>
      </c>
      <c r="Z42" s="40" t="str">
        <f>IF(Z41&gt;0,IF(AND(SUM(D41:Z41)=1,AK41=1),C41-SUM(D42:Y42),ROUND(C41*Z41,2)),"")</f>
        <v/>
      </c>
      <c r="AA42" s="40" t="str">
        <f>IF(AA41&gt;0,IF(AND(SUM(D41:AA41)=1,AK41=1),C41-SUM(D42:Z42),ROUND(C41*AA41,2)),"")</f>
        <v/>
      </c>
      <c r="AB42" s="40" t="str">
        <f>IF(AB41&gt;0,IF(AND(SUM(D41:AB41)=1,AK41=1),C41-SUM(D42:AA42),ROUND(C41*AB41,2)),"")</f>
        <v/>
      </c>
      <c r="AC42" s="40" t="str">
        <f>IF(AC41&gt;0,IF(AND(SUM(D41:AC41)=1,AK41=1),C41-SUM(D42:AB42),ROUND(C41*AC41,2)),"")</f>
        <v/>
      </c>
      <c r="AD42" s="40" t="str">
        <f>IF(AD41&gt;0,IF(AND(SUM(D41:AD41)=1,AK41=1),C41-SUM(D42:AC42),ROUND(C41*AD41,2)),"")</f>
        <v/>
      </c>
      <c r="AE42" s="40" t="str">
        <f>IF(AE41&gt;0,IF(AND(SUM(D41:AE41)=1,AK41=1),C41-SUM(D42:AD42),ROUND(C41*AE41,2)),"")</f>
        <v/>
      </c>
      <c r="AF42" s="40" t="str">
        <f>IF(AF41&gt;0,IF(AND(SUM(D41:AF41)=1,AK41=1),C41-SUM(D42:AE42),ROUND(C41*AF41,2)),"")</f>
        <v/>
      </c>
      <c r="AG42" s="40" t="str">
        <f>IF(AG41&gt;0,IF(AND(SUM(D41:AG41)=1,AK41=1),C41-SUM(D42:AF42),ROUND(C41*AG41,2)),"")</f>
        <v/>
      </c>
      <c r="AH42" s="40" t="str">
        <f>IF(AH41&gt;0,IF(AND(SUM(D41:AH41)=1,AK41=1),C41-SUM(D42:AG42),ROUND(C41*AH41,2)),"")</f>
        <v/>
      </c>
      <c r="AI42" s="40" t="str">
        <f>IF(AI41&gt;0,IF(AND(SUM(D41:AI41)=1,AK41=1),C41-SUM(D42:AH42),ROUND(C41*AI41,2)),"")</f>
        <v/>
      </c>
      <c r="AJ42" s="40" t="str">
        <f>IF(AJ41&gt;0,IF(AND(SUM(D41:AJ41)=1,AK41=1),C41-SUM(D42:AI42),ROUND(C41*AJ41,2)),"")</f>
        <v/>
      </c>
      <c r="AK42" s="34">
        <f t="shared" si="0"/>
        <v>21856.31</v>
      </c>
    </row>
    <row r="43" spans="1:37" ht="12" customHeight="1" x14ac:dyDescent="0.25">
      <c r="A43" s="75" t="s">
        <v>709</v>
      </c>
      <c r="B43" s="76" t="s">
        <v>710</v>
      </c>
      <c r="C43" s="77">
        <v>325421.12</v>
      </c>
      <c r="D43" s="37">
        <f>D44/C43</f>
        <v>0</v>
      </c>
      <c r="E43" s="37">
        <f>E44/C43</f>
        <v>0</v>
      </c>
      <c r="F43" s="37">
        <f>F44/C43</f>
        <v>0</v>
      </c>
      <c r="G43" s="37">
        <f>G44/C43</f>
        <v>0</v>
      </c>
      <c r="H43" s="35">
        <f>H44/C43</f>
        <v>0</v>
      </c>
      <c r="I43" s="36">
        <f>I44/C43</f>
        <v>0</v>
      </c>
      <c r="J43" s="37">
        <f>J44/C43</f>
        <v>0</v>
      </c>
      <c r="K43" s="37">
        <f>K44/C43</f>
        <v>0</v>
      </c>
      <c r="L43" s="37">
        <f>L44/C43</f>
        <v>0</v>
      </c>
      <c r="M43" s="37">
        <f>M44/C43</f>
        <v>0</v>
      </c>
      <c r="N43" s="31">
        <f>N44/C43</f>
        <v>0.11569528738638722</v>
      </c>
      <c r="O43" s="31">
        <f>O44/C43</f>
        <v>0.14228806046761808</v>
      </c>
      <c r="P43" s="31">
        <f>P44/C43</f>
        <v>0.18807562336458067</v>
      </c>
      <c r="Q43" s="31">
        <f>Q44/C43</f>
        <v>0.42369840654472579</v>
      </c>
      <c r="R43" s="31">
        <f>R44/C43</f>
        <v>0.1302426222366882</v>
      </c>
      <c r="S43" s="37">
        <f>S44/C43</f>
        <v>0</v>
      </c>
      <c r="T43" s="37">
        <f>T44/C43</f>
        <v>0</v>
      </c>
      <c r="U43" s="37">
        <f>U44/C43</f>
        <v>0</v>
      </c>
      <c r="V43" s="37">
        <f>V44/C43</f>
        <v>0</v>
      </c>
      <c r="W43" s="37">
        <f>W44/C43</f>
        <v>0</v>
      </c>
      <c r="X43" s="37">
        <f>X44/C43</f>
        <v>0</v>
      </c>
      <c r="Y43" s="37">
        <f>Y44/C43</f>
        <v>0</v>
      </c>
      <c r="Z43" s="37">
        <f>Z44/C43</f>
        <v>0</v>
      </c>
      <c r="AA43" s="37">
        <f>AA44/C43</f>
        <v>0</v>
      </c>
      <c r="AB43" s="37">
        <f>AB44/C43</f>
        <v>0</v>
      </c>
      <c r="AC43" s="37">
        <f>AC44/C43</f>
        <v>0</v>
      </c>
      <c r="AD43" s="37">
        <f>AD44/C43</f>
        <v>0</v>
      </c>
      <c r="AE43" s="37">
        <f>AE44/C43</f>
        <v>0</v>
      </c>
      <c r="AF43" s="37">
        <f>AF44/C43</f>
        <v>0</v>
      </c>
      <c r="AG43" s="37">
        <f>AG44/C43</f>
        <v>0</v>
      </c>
      <c r="AH43" s="37">
        <f>AH44/C43</f>
        <v>0</v>
      </c>
      <c r="AI43" s="37">
        <f>AI44/C43</f>
        <v>0</v>
      </c>
      <c r="AJ43" s="37">
        <f>AJ44/C43</f>
        <v>0</v>
      </c>
      <c r="AK43" s="32">
        <f t="shared" si="0"/>
        <v>1</v>
      </c>
    </row>
    <row r="44" spans="1:37" ht="12.95" customHeight="1" x14ac:dyDescent="0.25">
      <c r="A44" s="75"/>
      <c r="B44" s="76"/>
      <c r="C44" s="77"/>
      <c r="D44" s="40">
        <f t="shared" ref="D44:AJ44" si="4">SUM(D46,D48,D50,D52,D54,D56,D58,D60,D62,D64,D66,D68,D70,D72,D74,D76,D78)*1</f>
        <v>0</v>
      </c>
      <c r="E44" s="40">
        <f t="shared" si="4"/>
        <v>0</v>
      </c>
      <c r="F44" s="40">
        <f t="shared" si="4"/>
        <v>0</v>
      </c>
      <c r="G44" s="40">
        <f t="shared" si="4"/>
        <v>0</v>
      </c>
      <c r="H44" s="38">
        <f t="shared" si="4"/>
        <v>0</v>
      </c>
      <c r="I44" s="39">
        <f t="shared" si="4"/>
        <v>0</v>
      </c>
      <c r="J44" s="40">
        <f t="shared" si="4"/>
        <v>0</v>
      </c>
      <c r="K44" s="40">
        <f t="shared" si="4"/>
        <v>0</v>
      </c>
      <c r="L44" s="40">
        <f t="shared" si="4"/>
        <v>0</v>
      </c>
      <c r="M44" s="40">
        <f t="shared" si="4"/>
        <v>0</v>
      </c>
      <c r="N44" s="33">
        <f t="shared" si="4"/>
        <v>37649.69</v>
      </c>
      <c r="O44" s="33">
        <f t="shared" si="4"/>
        <v>46303.54</v>
      </c>
      <c r="P44" s="33">
        <f t="shared" si="4"/>
        <v>61203.780000000006</v>
      </c>
      <c r="Q44" s="33">
        <f t="shared" si="4"/>
        <v>137880.41</v>
      </c>
      <c r="R44" s="33">
        <f t="shared" si="4"/>
        <v>42383.699999999983</v>
      </c>
      <c r="S44" s="40">
        <f t="shared" si="4"/>
        <v>0</v>
      </c>
      <c r="T44" s="40">
        <f t="shared" si="4"/>
        <v>0</v>
      </c>
      <c r="U44" s="40">
        <f t="shared" si="4"/>
        <v>0</v>
      </c>
      <c r="V44" s="40">
        <f t="shared" si="4"/>
        <v>0</v>
      </c>
      <c r="W44" s="40">
        <f t="shared" si="4"/>
        <v>0</v>
      </c>
      <c r="X44" s="40">
        <f t="shared" si="4"/>
        <v>0</v>
      </c>
      <c r="Y44" s="40">
        <f t="shared" si="4"/>
        <v>0</v>
      </c>
      <c r="Z44" s="40">
        <f t="shared" si="4"/>
        <v>0</v>
      </c>
      <c r="AA44" s="40">
        <f t="shared" si="4"/>
        <v>0</v>
      </c>
      <c r="AB44" s="40">
        <f t="shared" si="4"/>
        <v>0</v>
      </c>
      <c r="AC44" s="40">
        <f t="shared" si="4"/>
        <v>0</v>
      </c>
      <c r="AD44" s="40">
        <f t="shared" si="4"/>
        <v>0</v>
      </c>
      <c r="AE44" s="40">
        <f t="shared" si="4"/>
        <v>0</v>
      </c>
      <c r="AF44" s="40">
        <f t="shared" si="4"/>
        <v>0</v>
      </c>
      <c r="AG44" s="40">
        <f t="shared" si="4"/>
        <v>0</v>
      </c>
      <c r="AH44" s="40">
        <f t="shared" si="4"/>
        <v>0</v>
      </c>
      <c r="AI44" s="40">
        <f t="shared" si="4"/>
        <v>0</v>
      </c>
      <c r="AJ44" s="40">
        <f t="shared" si="4"/>
        <v>0</v>
      </c>
      <c r="AK44" s="34">
        <f t="shared" si="0"/>
        <v>325421.12</v>
      </c>
    </row>
    <row r="45" spans="1:37" ht="12" customHeight="1" x14ac:dyDescent="0.25">
      <c r="A45" s="75" t="s">
        <v>711</v>
      </c>
      <c r="B45" s="76" t="s">
        <v>712</v>
      </c>
      <c r="C45" s="77">
        <v>37649.69</v>
      </c>
      <c r="D45" s="37"/>
      <c r="E45" s="37"/>
      <c r="F45" s="37"/>
      <c r="G45" s="37"/>
      <c r="H45" s="35"/>
      <c r="I45" s="36"/>
      <c r="J45" s="37"/>
      <c r="K45" s="37"/>
      <c r="L45" s="37"/>
      <c r="M45" s="37"/>
      <c r="N45" s="31">
        <v>1</v>
      </c>
      <c r="O45" s="37"/>
      <c r="P45" s="37"/>
      <c r="Q45" s="37"/>
      <c r="R45" s="37"/>
      <c r="S45" s="37"/>
      <c r="T45" s="37"/>
      <c r="U45" s="37"/>
      <c r="V45" s="37"/>
      <c r="W45" s="37"/>
      <c r="X45" s="37"/>
      <c r="Y45" s="37"/>
      <c r="Z45" s="37"/>
      <c r="AA45" s="37"/>
      <c r="AB45" s="37"/>
      <c r="AC45" s="37"/>
      <c r="AD45" s="37"/>
      <c r="AE45" s="37"/>
      <c r="AF45" s="37"/>
      <c r="AG45" s="37"/>
      <c r="AH45" s="37"/>
      <c r="AI45" s="37"/>
      <c r="AJ45" s="37"/>
      <c r="AK45" s="32">
        <f t="shared" si="0"/>
        <v>1</v>
      </c>
    </row>
    <row r="46" spans="1:37" ht="12.95" customHeight="1" x14ac:dyDescent="0.25">
      <c r="A46" s="75"/>
      <c r="B46" s="76"/>
      <c r="C46" s="77"/>
      <c r="D46" s="40" t="str">
        <f>IF(D45&gt;0,ROUND(C45*D45,2),"")</f>
        <v/>
      </c>
      <c r="E46" s="40" t="str">
        <f>IF(E45&gt;0,IF(AND(SUM(D45:E45)=1,AK45=1),C45-SUM(D46:D46),ROUND(C45*E45,2)),"")</f>
        <v/>
      </c>
      <c r="F46" s="40" t="str">
        <f>IF(F45&gt;0,IF(AND(SUM(D45:F45)=1,AK45=1),C45-SUM(D46:E46),ROUND(C45*F45,2)),"")</f>
        <v/>
      </c>
      <c r="G46" s="40" t="str">
        <f>IF(G45&gt;0,IF(AND(SUM(D45:G45)=1,AK45=1),C45-SUM(D46:F46),ROUND(C45*G45,2)),"")</f>
        <v/>
      </c>
      <c r="H46" s="38" t="str">
        <f>IF(H45&gt;0,IF(AND(SUM(D45:H45)=1,AK45=1),C45-SUM(D46:G46),ROUND(C45*H45,2)),"")</f>
        <v/>
      </c>
      <c r="I46" s="39" t="str">
        <f>IF(I45&gt;0,IF(AND(SUM(D45:I45)=1,AK45=1),C45-SUM(D46:H46),ROUND(C45*I45,2)),"")</f>
        <v/>
      </c>
      <c r="J46" s="40" t="str">
        <f>IF(J45&gt;0,IF(AND(SUM(D45:J45)=1,AK45=1),C45-SUM(D46:I46),ROUND(C45*J45,2)),"")</f>
        <v/>
      </c>
      <c r="K46" s="40" t="str">
        <f>IF(K45&gt;0,IF(AND(SUM(D45:K45)=1,AK45=1),C45-SUM(D46:J46),ROUND(C45*K45,2)),"")</f>
        <v/>
      </c>
      <c r="L46" s="40" t="str">
        <f>IF(L45&gt;0,IF(AND(SUM(D45:L45)=1,AK45=1),C45-SUM(D46:K46),ROUND(C45*L45,2)),"")</f>
        <v/>
      </c>
      <c r="M46" s="40" t="str">
        <f>IF(M45&gt;0,IF(AND(SUM(D45:M45)=1,AK45=1),C45-SUM(D46:L46),ROUND(C45*M45,2)),"")</f>
        <v/>
      </c>
      <c r="N46" s="33">
        <f>IF(N45&gt;0,IF(AND(SUM(D45:N45)=1,AK45=1),C45-SUM(D46:M46),ROUND(C45*N45,2)),"")</f>
        <v>37649.69</v>
      </c>
      <c r="O46" s="40" t="str">
        <f>IF(O45&gt;0,IF(AND(SUM(D45:O45)=1,AK45=1),C45-SUM(D46:N46),ROUND(C45*O45,2)),"")</f>
        <v/>
      </c>
      <c r="P46" s="40" t="str">
        <f>IF(P45&gt;0,IF(AND(SUM(D45:P45)=1,AK45=1),C45-SUM(D46:O46),ROUND(C45*P45,2)),"")</f>
        <v/>
      </c>
      <c r="Q46" s="40" t="str">
        <f>IF(Q45&gt;0,IF(AND(SUM(D45:Q45)=1,AK45=1),C45-SUM(D46:P46),ROUND(C45*Q45,2)),"")</f>
        <v/>
      </c>
      <c r="R46" s="40" t="str">
        <f>IF(R45&gt;0,IF(AND(SUM(D45:R45)=1,AK45=1),C45-SUM(D46:Q46),ROUND(C45*R45,2)),"")</f>
        <v/>
      </c>
      <c r="S46" s="40" t="str">
        <f>IF(S45&gt;0,IF(AND(SUM(D45:S45)=1,AK45=1),C45-SUM(D46:R46),ROUND(C45*S45,2)),"")</f>
        <v/>
      </c>
      <c r="T46" s="40" t="str">
        <f>IF(T45&gt;0,IF(AND(SUM(D45:T45)=1,AK45=1),C45-SUM(D46:S46),ROUND(C45*T45,2)),"")</f>
        <v/>
      </c>
      <c r="U46" s="40" t="str">
        <f>IF(U45&gt;0,IF(AND(SUM(D45:U45)=1,AK45=1),C45-SUM(D46:T46),ROUND(C45*U45,2)),"")</f>
        <v/>
      </c>
      <c r="V46" s="40" t="str">
        <f>IF(V45&gt;0,IF(AND(SUM(D45:V45)=1,AK45=1),C45-SUM(D46:U46),ROUND(C45*V45,2)),"")</f>
        <v/>
      </c>
      <c r="W46" s="40" t="str">
        <f>IF(W45&gt;0,IF(AND(SUM(D45:W45)=1,AK45=1),C45-SUM(D46:V46),ROUND(C45*W45,2)),"")</f>
        <v/>
      </c>
      <c r="X46" s="40" t="str">
        <f>IF(X45&gt;0,IF(AND(SUM(D45:X45)=1,AK45=1),C45-SUM(D46:W46),ROUND(C45*X45,2)),"")</f>
        <v/>
      </c>
      <c r="Y46" s="40" t="str">
        <f>IF(Y45&gt;0,IF(AND(SUM(D45:Y45)=1,AK45=1),C45-SUM(D46:X46),ROUND(C45*Y45,2)),"")</f>
        <v/>
      </c>
      <c r="Z46" s="40" t="str">
        <f>IF(Z45&gt;0,IF(AND(SUM(D45:Z45)=1,AK45=1),C45-SUM(D46:Y46),ROUND(C45*Z45,2)),"")</f>
        <v/>
      </c>
      <c r="AA46" s="40" t="str">
        <f>IF(AA45&gt;0,IF(AND(SUM(D45:AA45)=1,AK45=1),C45-SUM(D46:Z46),ROUND(C45*AA45,2)),"")</f>
        <v/>
      </c>
      <c r="AB46" s="40" t="str">
        <f>IF(AB45&gt;0,IF(AND(SUM(D45:AB45)=1,AK45=1),C45-SUM(D46:AA46),ROUND(C45*AB45,2)),"")</f>
        <v/>
      </c>
      <c r="AC46" s="40" t="str">
        <f>IF(AC45&gt;0,IF(AND(SUM(D45:AC45)=1,AK45=1),C45-SUM(D46:AB46),ROUND(C45*AC45,2)),"")</f>
        <v/>
      </c>
      <c r="AD46" s="40" t="str">
        <f>IF(AD45&gt;0,IF(AND(SUM(D45:AD45)=1,AK45=1),C45-SUM(D46:AC46),ROUND(C45*AD45,2)),"")</f>
        <v/>
      </c>
      <c r="AE46" s="40" t="str">
        <f>IF(AE45&gt;0,IF(AND(SUM(D45:AE45)=1,AK45=1),C45-SUM(D46:AD46),ROUND(C45*AE45,2)),"")</f>
        <v/>
      </c>
      <c r="AF46" s="40" t="str">
        <f>IF(AF45&gt;0,IF(AND(SUM(D45:AF45)=1,AK45=1),C45-SUM(D46:AE46),ROUND(C45*AF45,2)),"")</f>
        <v/>
      </c>
      <c r="AG46" s="40" t="str">
        <f>IF(AG45&gt;0,IF(AND(SUM(D45:AG45)=1,AK45=1),C45-SUM(D46:AF46),ROUND(C45*AG45,2)),"")</f>
        <v/>
      </c>
      <c r="AH46" s="40" t="str">
        <f>IF(AH45&gt;0,IF(AND(SUM(D45:AH45)=1,AK45=1),C45-SUM(D46:AG46),ROUND(C45*AH45,2)),"")</f>
        <v/>
      </c>
      <c r="AI46" s="40" t="str">
        <f>IF(AI45&gt;0,IF(AND(SUM(D45:AI45)=1,AK45=1),C45-SUM(D46:AH46),ROUND(C45*AI45,2)),"")</f>
        <v/>
      </c>
      <c r="AJ46" s="40" t="str">
        <f>IF(AJ45&gt;0,IF(AND(SUM(D45:AJ45)=1,AK45=1),C45-SUM(D46:AI46),ROUND(C45*AJ45,2)),"")</f>
        <v/>
      </c>
      <c r="AK46" s="34">
        <f t="shared" si="0"/>
        <v>37649.69</v>
      </c>
    </row>
    <row r="47" spans="1:37" ht="12" customHeight="1" x14ac:dyDescent="0.25">
      <c r="A47" s="75" t="s">
        <v>757</v>
      </c>
      <c r="B47" s="76" t="s">
        <v>758</v>
      </c>
      <c r="C47" s="77">
        <v>61738.05</v>
      </c>
      <c r="D47" s="37"/>
      <c r="E47" s="37"/>
      <c r="F47" s="37"/>
      <c r="G47" s="37"/>
      <c r="H47" s="35"/>
      <c r="I47" s="36"/>
      <c r="J47" s="37"/>
      <c r="K47" s="37"/>
      <c r="L47" s="37"/>
      <c r="M47" s="37"/>
      <c r="N47" s="37"/>
      <c r="O47" s="31">
        <v>0.75</v>
      </c>
      <c r="P47" s="31">
        <v>0.25</v>
      </c>
      <c r="Q47" s="37"/>
      <c r="R47" s="37"/>
      <c r="S47" s="37"/>
      <c r="T47" s="37"/>
      <c r="U47" s="37"/>
      <c r="V47" s="37"/>
      <c r="W47" s="37"/>
      <c r="X47" s="37"/>
      <c r="Y47" s="37"/>
      <c r="Z47" s="37"/>
      <c r="AA47" s="37"/>
      <c r="AB47" s="37"/>
      <c r="AC47" s="37"/>
      <c r="AD47" s="37"/>
      <c r="AE47" s="37"/>
      <c r="AF47" s="37"/>
      <c r="AG47" s="37"/>
      <c r="AH47" s="37"/>
      <c r="AI47" s="37"/>
      <c r="AJ47" s="37"/>
      <c r="AK47" s="32">
        <f t="shared" si="0"/>
        <v>1</v>
      </c>
    </row>
    <row r="48" spans="1:37" ht="12.95" customHeight="1" x14ac:dyDescent="0.25">
      <c r="A48" s="75"/>
      <c r="B48" s="76"/>
      <c r="C48" s="77"/>
      <c r="D48" s="40" t="str">
        <f>IF(D47&gt;0,ROUND(C47*D47,2),"")</f>
        <v/>
      </c>
      <c r="E48" s="40" t="str">
        <f>IF(E47&gt;0,IF(AND(SUM(D47:E47)=1,AK47=1),C47-SUM(D48:D48),ROUND(C47*E47,2)),"")</f>
        <v/>
      </c>
      <c r="F48" s="40" t="str">
        <f>IF(F47&gt;0,IF(AND(SUM(D47:F47)=1,AK47=1),C47-SUM(D48:E48),ROUND(C47*F47,2)),"")</f>
        <v/>
      </c>
      <c r="G48" s="40" t="str">
        <f>IF(G47&gt;0,IF(AND(SUM(D47:G47)=1,AK47=1),C47-SUM(D48:F48),ROUND(C47*G47,2)),"")</f>
        <v/>
      </c>
      <c r="H48" s="38" t="str">
        <f>IF(H47&gt;0,IF(AND(SUM(D47:H47)=1,AK47=1),C47-SUM(D48:G48),ROUND(C47*H47,2)),"")</f>
        <v/>
      </c>
      <c r="I48" s="39" t="str">
        <f>IF(I47&gt;0,IF(AND(SUM(D47:I47)=1,AK47=1),C47-SUM(D48:H48),ROUND(C47*I47,2)),"")</f>
        <v/>
      </c>
      <c r="J48" s="40" t="str">
        <f>IF(J47&gt;0,IF(AND(SUM(D47:J47)=1,AK47=1),C47-SUM(D48:I48),ROUND(C47*J47,2)),"")</f>
        <v/>
      </c>
      <c r="K48" s="40" t="str">
        <f>IF(K47&gt;0,IF(AND(SUM(D47:K47)=1,AK47=1),C47-SUM(D48:J48),ROUND(C47*K47,2)),"")</f>
        <v/>
      </c>
      <c r="L48" s="40" t="str">
        <f>IF(L47&gt;0,IF(AND(SUM(D47:L47)=1,AK47=1),C47-SUM(D48:K48),ROUND(C47*L47,2)),"")</f>
        <v/>
      </c>
      <c r="M48" s="40" t="str">
        <f>IF(M47&gt;0,IF(AND(SUM(D47:M47)=1,AK47=1),C47-SUM(D48:L48),ROUND(C47*M47,2)),"")</f>
        <v/>
      </c>
      <c r="N48" s="40" t="str">
        <f>IF(N47&gt;0,IF(AND(SUM(D47:N47)=1,AK47=1),C47-SUM(D48:M48),ROUND(C47*N47,2)),"")</f>
        <v/>
      </c>
      <c r="O48" s="33">
        <f>IF(O47&gt;0,IF(AND(SUM(D47:O47)=1,AK47=1),C47-SUM(D48:N48),ROUND(C47*O47,2)),"")</f>
        <v>46303.54</v>
      </c>
      <c r="P48" s="33">
        <f>IF(P47&gt;0,IF(AND(SUM(D47:P47)=1,AK47=1),C47-SUM(D48:O48),ROUND(C47*P47,2)),"")</f>
        <v>15434.510000000002</v>
      </c>
      <c r="Q48" s="40" t="str">
        <f>IF(Q47&gt;0,IF(AND(SUM(D47:Q47)=1,AK47=1),C47-SUM(D48:P48),ROUND(C47*Q47,2)),"")</f>
        <v/>
      </c>
      <c r="R48" s="40" t="str">
        <f>IF(R47&gt;0,IF(AND(SUM(D47:R47)=1,AK47=1),C47-SUM(D48:Q48),ROUND(C47*R47,2)),"")</f>
        <v/>
      </c>
      <c r="S48" s="40" t="str">
        <f>IF(S47&gt;0,IF(AND(SUM(D47:S47)=1,AK47=1),C47-SUM(D48:R48),ROUND(C47*S47,2)),"")</f>
        <v/>
      </c>
      <c r="T48" s="40" t="str">
        <f>IF(T47&gt;0,IF(AND(SUM(D47:T47)=1,AK47=1),C47-SUM(D48:S48),ROUND(C47*T47,2)),"")</f>
        <v/>
      </c>
      <c r="U48" s="40" t="str">
        <f>IF(U47&gt;0,IF(AND(SUM(D47:U47)=1,AK47=1),C47-SUM(D48:T48),ROUND(C47*U47,2)),"")</f>
        <v/>
      </c>
      <c r="V48" s="40" t="str">
        <f>IF(V47&gt;0,IF(AND(SUM(D47:V47)=1,AK47=1),C47-SUM(D48:U48),ROUND(C47*V47,2)),"")</f>
        <v/>
      </c>
      <c r="W48" s="40" t="str">
        <f>IF(W47&gt;0,IF(AND(SUM(D47:W47)=1,AK47=1),C47-SUM(D48:V48),ROUND(C47*W47,2)),"")</f>
        <v/>
      </c>
      <c r="X48" s="40" t="str">
        <f>IF(X47&gt;0,IF(AND(SUM(D47:X47)=1,AK47=1),C47-SUM(D48:W48),ROUND(C47*X47,2)),"")</f>
        <v/>
      </c>
      <c r="Y48" s="40" t="str">
        <f>IF(Y47&gt;0,IF(AND(SUM(D47:Y47)=1,AK47=1),C47-SUM(D48:X48),ROUND(C47*Y47,2)),"")</f>
        <v/>
      </c>
      <c r="Z48" s="40" t="str">
        <f>IF(Z47&gt;0,IF(AND(SUM(D47:Z47)=1,AK47=1),C47-SUM(D48:Y48),ROUND(C47*Z47,2)),"")</f>
        <v/>
      </c>
      <c r="AA48" s="40" t="str">
        <f>IF(AA47&gt;0,IF(AND(SUM(D47:AA47)=1,AK47=1),C47-SUM(D48:Z48),ROUND(C47*AA47,2)),"")</f>
        <v/>
      </c>
      <c r="AB48" s="40" t="str">
        <f>IF(AB47&gt;0,IF(AND(SUM(D47:AB47)=1,AK47=1),C47-SUM(D48:AA48),ROUND(C47*AB47,2)),"")</f>
        <v/>
      </c>
      <c r="AC48" s="40" t="str">
        <f>IF(AC47&gt;0,IF(AND(SUM(D47:AC47)=1,AK47=1),C47-SUM(D48:AB48),ROUND(C47*AC47,2)),"")</f>
        <v/>
      </c>
      <c r="AD48" s="40" t="str">
        <f>IF(AD47&gt;0,IF(AND(SUM(D47:AD47)=1,AK47=1),C47-SUM(D48:AC48),ROUND(C47*AD47,2)),"")</f>
        <v/>
      </c>
      <c r="AE48" s="40" t="str">
        <f>IF(AE47&gt;0,IF(AND(SUM(D47:AE47)=1,AK47=1),C47-SUM(D48:AD48),ROUND(C47*AE47,2)),"")</f>
        <v/>
      </c>
      <c r="AF48" s="40" t="str">
        <f>IF(AF47&gt;0,IF(AND(SUM(D47:AF47)=1,AK47=1),C47-SUM(D48:AE48),ROUND(C47*AF47,2)),"")</f>
        <v/>
      </c>
      <c r="AG48" s="40" t="str">
        <f>IF(AG47&gt;0,IF(AND(SUM(D47:AG47)=1,AK47=1),C47-SUM(D48:AF48),ROUND(C47*AG47,2)),"")</f>
        <v/>
      </c>
      <c r="AH48" s="40" t="str">
        <f>IF(AH47&gt;0,IF(AND(SUM(D47:AH47)=1,AK47=1),C47-SUM(D48:AG48),ROUND(C47*AH47,2)),"")</f>
        <v/>
      </c>
      <c r="AI48" s="40" t="str">
        <f>IF(AI47&gt;0,IF(AND(SUM(D47:AI47)=1,AK47=1),C47-SUM(D48:AH48),ROUND(C47*AI47,2)),"")</f>
        <v/>
      </c>
      <c r="AJ48" s="40" t="str">
        <f>IF(AJ47&gt;0,IF(AND(SUM(D47:AJ47)=1,AK47=1),C47-SUM(D48:AI48),ROUND(C47*AJ47,2)),"")</f>
        <v/>
      </c>
      <c r="AK48" s="34">
        <f t="shared" si="0"/>
        <v>61738.05</v>
      </c>
    </row>
    <row r="49" spans="1:37" ht="12" customHeight="1" x14ac:dyDescent="0.25">
      <c r="A49" s="75" t="s">
        <v>818</v>
      </c>
      <c r="B49" s="76" t="s">
        <v>174</v>
      </c>
      <c r="C49" s="77">
        <v>7668.2</v>
      </c>
      <c r="D49" s="37"/>
      <c r="E49" s="37"/>
      <c r="F49" s="37"/>
      <c r="G49" s="37"/>
      <c r="H49" s="35"/>
      <c r="I49" s="36"/>
      <c r="J49" s="37"/>
      <c r="K49" s="37"/>
      <c r="L49" s="37"/>
      <c r="M49" s="37"/>
      <c r="N49" s="37"/>
      <c r="O49" s="37"/>
      <c r="P49" s="31">
        <v>1</v>
      </c>
      <c r="Q49" s="37"/>
      <c r="R49" s="37"/>
      <c r="S49" s="37"/>
      <c r="T49" s="37"/>
      <c r="U49" s="37"/>
      <c r="V49" s="37"/>
      <c r="W49" s="37"/>
      <c r="X49" s="37"/>
      <c r="Y49" s="37"/>
      <c r="Z49" s="37"/>
      <c r="AA49" s="37"/>
      <c r="AB49" s="37"/>
      <c r="AC49" s="37"/>
      <c r="AD49" s="37"/>
      <c r="AE49" s="37"/>
      <c r="AF49" s="37"/>
      <c r="AG49" s="37"/>
      <c r="AH49" s="37"/>
      <c r="AI49" s="37"/>
      <c r="AJ49" s="37"/>
      <c r="AK49" s="32">
        <f t="shared" si="0"/>
        <v>1</v>
      </c>
    </row>
    <row r="50" spans="1:37" ht="12.95" customHeight="1" x14ac:dyDescent="0.25">
      <c r="A50" s="75"/>
      <c r="B50" s="76"/>
      <c r="C50" s="77"/>
      <c r="D50" s="40" t="str">
        <f>IF(D49&gt;0,ROUND(C49*D49,2),"")</f>
        <v/>
      </c>
      <c r="E50" s="40" t="str">
        <f>IF(E49&gt;0,IF(AND(SUM(D49:E49)=1,AK49=1),C49-SUM(D50:D50),ROUND(C49*E49,2)),"")</f>
        <v/>
      </c>
      <c r="F50" s="40" t="str">
        <f>IF(F49&gt;0,IF(AND(SUM(D49:F49)=1,AK49=1),C49-SUM(D50:E50),ROUND(C49*F49,2)),"")</f>
        <v/>
      </c>
      <c r="G50" s="40" t="str">
        <f>IF(G49&gt;0,IF(AND(SUM(D49:G49)=1,AK49=1),C49-SUM(D50:F50),ROUND(C49*G49,2)),"")</f>
        <v/>
      </c>
      <c r="H50" s="38" t="str">
        <f>IF(H49&gt;0,IF(AND(SUM(D49:H49)=1,AK49=1),C49-SUM(D50:G50),ROUND(C49*H49,2)),"")</f>
        <v/>
      </c>
      <c r="I50" s="39" t="str">
        <f>IF(I49&gt;0,IF(AND(SUM(D49:I49)=1,AK49=1),C49-SUM(D50:H50),ROUND(C49*I49,2)),"")</f>
        <v/>
      </c>
      <c r="J50" s="40" t="str">
        <f>IF(J49&gt;0,IF(AND(SUM(D49:J49)=1,AK49=1),C49-SUM(D50:I50),ROUND(C49*J49,2)),"")</f>
        <v/>
      </c>
      <c r="K50" s="40" t="str">
        <f>IF(K49&gt;0,IF(AND(SUM(D49:K49)=1,AK49=1),C49-SUM(D50:J50),ROUND(C49*K49,2)),"")</f>
        <v/>
      </c>
      <c r="L50" s="40" t="str">
        <f>IF(L49&gt;0,IF(AND(SUM(D49:L49)=1,AK49=1),C49-SUM(D50:K50),ROUND(C49*L49,2)),"")</f>
        <v/>
      </c>
      <c r="M50" s="40" t="str">
        <f>IF(M49&gt;0,IF(AND(SUM(D49:M49)=1,AK49=1),C49-SUM(D50:L50),ROUND(C49*M49,2)),"")</f>
        <v/>
      </c>
      <c r="N50" s="40" t="str">
        <f>IF(N49&gt;0,IF(AND(SUM(D49:N49)=1,AK49=1),C49-SUM(D50:M50),ROUND(C49*N49,2)),"")</f>
        <v/>
      </c>
      <c r="O50" s="40" t="str">
        <f>IF(O49&gt;0,IF(AND(SUM(D49:O49)=1,AK49=1),C49-SUM(D50:N50),ROUND(C49*O49,2)),"")</f>
        <v/>
      </c>
      <c r="P50" s="33">
        <f>IF(P49&gt;0,IF(AND(SUM(D49:P49)=1,AK49=1),C49-SUM(D50:O50),ROUND(C49*P49,2)),"")</f>
        <v>7668.2</v>
      </c>
      <c r="Q50" s="40" t="str">
        <f>IF(Q49&gt;0,IF(AND(SUM(D49:Q49)=1,AK49=1),C49-SUM(D50:P50),ROUND(C49*Q49,2)),"")</f>
        <v/>
      </c>
      <c r="R50" s="40" t="str">
        <f>IF(R49&gt;0,IF(AND(SUM(D49:R49)=1,AK49=1),C49-SUM(D50:Q50),ROUND(C49*R49,2)),"")</f>
        <v/>
      </c>
      <c r="S50" s="40" t="str">
        <f>IF(S49&gt;0,IF(AND(SUM(D49:S49)=1,AK49=1),C49-SUM(D50:R50),ROUND(C49*S49,2)),"")</f>
        <v/>
      </c>
      <c r="T50" s="40" t="str">
        <f>IF(T49&gt;0,IF(AND(SUM(D49:T49)=1,AK49=1),C49-SUM(D50:S50),ROUND(C49*T49,2)),"")</f>
        <v/>
      </c>
      <c r="U50" s="40" t="str">
        <f>IF(U49&gt;0,IF(AND(SUM(D49:U49)=1,AK49=1),C49-SUM(D50:T50),ROUND(C49*U49,2)),"")</f>
        <v/>
      </c>
      <c r="V50" s="40" t="str">
        <f>IF(V49&gt;0,IF(AND(SUM(D49:V49)=1,AK49=1),C49-SUM(D50:U50),ROUND(C49*V49,2)),"")</f>
        <v/>
      </c>
      <c r="W50" s="40" t="str">
        <f>IF(W49&gt;0,IF(AND(SUM(D49:W49)=1,AK49=1),C49-SUM(D50:V50),ROUND(C49*W49,2)),"")</f>
        <v/>
      </c>
      <c r="X50" s="40" t="str">
        <f>IF(X49&gt;0,IF(AND(SUM(D49:X49)=1,AK49=1),C49-SUM(D50:W50),ROUND(C49*X49,2)),"")</f>
        <v/>
      </c>
      <c r="Y50" s="40" t="str">
        <f>IF(Y49&gt;0,IF(AND(SUM(D49:Y49)=1,AK49=1),C49-SUM(D50:X50),ROUND(C49*Y49,2)),"")</f>
        <v/>
      </c>
      <c r="Z50" s="40" t="str">
        <f>IF(Z49&gt;0,IF(AND(SUM(D49:Z49)=1,AK49=1),C49-SUM(D50:Y50),ROUND(C49*Z49,2)),"")</f>
        <v/>
      </c>
      <c r="AA50" s="40" t="str">
        <f>IF(AA49&gt;0,IF(AND(SUM(D49:AA49)=1,AK49=1),C49-SUM(D50:Z50),ROUND(C49*AA49,2)),"")</f>
        <v/>
      </c>
      <c r="AB50" s="40" t="str">
        <f>IF(AB49&gt;0,IF(AND(SUM(D49:AB49)=1,AK49=1),C49-SUM(D50:AA50),ROUND(C49*AB49,2)),"")</f>
        <v/>
      </c>
      <c r="AC50" s="40" t="str">
        <f>IF(AC49&gt;0,IF(AND(SUM(D49:AC49)=1,AK49=1),C49-SUM(D50:AB50),ROUND(C49*AC49,2)),"")</f>
        <v/>
      </c>
      <c r="AD50" s="40" t="str">
        <f>IF(AD49&gt;0,IF(AND(SUM(D49:AD49)=1,AK49=1),C49-SUM(D50:AC50),ROUND(C49*AD49,2)),"")</f>
        <v/>
      </c>
      <c r="AE50" s="40" t="str">
        <f>IF(AE49&gt;0,IF(AND(SUM(D49:AE49)=1,AK49=1),C49-SUM(D50:AD50),ROUND(C49*AE49,2)),"")</f>
        <v/>
      </c>
      <c r="AF50" s="40" t="str">
        <f>IF(AF49&gt;0,IF(AND(SUM(D49:AF49)=1,AK49=1),C49-SUM(D50:AE50),ROUND(C49*AF49,2)),"")</f>
        <v/>
      </c>
      <c r="AG50" s="40" t="str">
        <f>IF(AG49&gt;0,IF(AND(SUM(D49:AG49)=1,AK49=1),C49-SUM(D50:AF50),ROUND(C49*AG49,2)),"")</f>
        <v/>
      </c>
      <c r="AH50" s="40" t="str">
        <f>IF(AH49&gt;0,IF(AND(SUM(D49:AH49)=1,AK49=1),C49-SUM(D50:AG50),ROUND(C49*AH49,2)),"")</f>
        <v/>
      </c>
      <c r="AI50" s="40" t="str">
        <f>IF(AI49&gt;0,IF(AND(SUM(D49:AI49)=1,AK49=1),C49-SUM(D50:AH50),ROUND(C49*AI49,2)),"")</f>
        <v/>
      </c>
      <c r="AJ50" s="40" t="str">
        <f>IF(AJ49&gt;0,IF(AND(SUM(D49:AJ49)=1,AK49=1),C49-SUM(D50:AI50),ROUND(C49*AJ49,2)),"")</f>
        <v/>
      </c>
      <c r="AK50" s="34">
        <f t="shared" si="0"/>
        <v>7668.2</v>
      </c>
    </row>
    <row r="51" spans="1:37" ht="12" customHeight="1" x14ac:dyDescent="0.25">
      <c r="A51" s="75" t="s">
        <v>825</v>
      </c>
      <c r="B51" s="76" t="s">
        <v>195</v>
      </c>
      <c r="C51" s="77">
        <v>19471.259999999998</v>
      </c>
      <c r="D51" s="37"/>
      <c r="E51" s="37"/>
      <c r="F51" s="37"/>
      <c r="G51" s="37"/>
      <c r="H51" s="35"/>
      <c r="I51" s="36"/>
      <c r="J51" s="37"/>
      <c r="K51" s="37"/>
      <c r="L51" s="37"/>
      <c r="M51" s="37"/>
      <c r="N51" s="37"/>
      <c r="O51" s="37"/>
      <c r="P51" s="37"/>
      <c r="Q51" s="31">
        <v>1</v>
      </c>
      <c r="R51" s="37"/>
      <c r="S51" s="37"/>
      <c r="T51" s="37"/>
      <c r="U51" s="37"/>
      <c r="V51" s="37"/>
      <c r="W51" s="37"/>
      <c r="X51" s="37"/>
      <c r="Y51" s="37"/>
      <c r="Z51" s="37"/>
      <c r="AA51" s="37"/>
      <c r="AB51" s="37"/>
      <c r="AC51" s="37"/>
      <c r="AD51" s="37"/>
      <c r="AE51" s="37"/>
      <c r="AF51" s="37"/>
      <c r="AG51" s="37"/>
      <c r="AH51" s="37"/>
      <c r="AI51" s="37"/>
      <c r="AJ51" s="37"/>
      <c r="AK51" s="32">
        <f t="shared" si="0"/>
        <v>1</v>
      </c>
    </row>
    <row r="52" spans="1:37" ht="12.95" customHeight="1" x14ac:dyDescent="0.25">
      <c r="A52" s="75"/>
      <c r="B52" s="76"/>
      <c r="C52" s="77"/>
      <c r="D52" s="40" t="str">
        <f>IF(D51&gt;0,ROUND(C51*D51,2),"")</f>
        <v/>
      </c>
      <c r="E52" s="40" t="str">
        <f>IF(E51&gt;0,IF(AND(SUM(D51:E51)=1,AK51=1),C51-SUM(D52:D52),ROUND(C51*E51,2)),"")</f>
        <v/>
      </c>
      <c r="F52" s="40" t="str">
        <f>IF(F51&gt;0,IF(AND(SUM(D51:F51)=1,AK51=1),C51-SUM(D52:E52),ROUND(C51*F51,2)),"")</f>
        <v/>
      </c>
      <c r="G52" s="40" t="str">
        <f>IF(G51&gt;0,IF(AND(SUM(D51:G51)=1,AK51=1),C51-SUM(D52:F52),ROUND(C51*G51,2)),"")</f>
        <v/>
      </c>
      <c r="H52" s="38" t="str">
        <f>IF(H51&gt;0,IF(AND(SUM(D51:H51)=1,AK51=1),C51-SUM(D52:G52),ROUND(C51*H51,2)),"")</f>
        <v/>
      </c>
      <c r="I52" s="39" t="str">
        <f>IF(I51&gt;0,IF(AND(SUM(D51:I51)=1,AK51=1),C51-SUM(D52:H52),ROUND(C51*I51,2)),"")</f>
        <v/>
      </c>
      <c r="J52" s="40" t="str">
        <f>IF(J51&gt;0,IF(AND(SUM(D51:J51)=1,AK51=1),C51-SUM(D52:I52),ROUND(C51*J51,2)),"")</f>
        <v/>
      </c>
      <c r="K52" s="40" t="str">
        <f>IF(K51&gt;0,IF(AND(SUM(D51:K51)=1,AK51=1),C51-SUM(D52:J52),ROUND(C51*K51,2)),"")</f>
        <v/>
      </c>
      <c r="L52" s="40" t="str">
        <f>IF(L51&gt;0,IF(AND(SUM(D51:L51)=1,AK51=1),C51-SUM(D52:K52),ROUND(C51*L51,2)),"")</f>
        <v/>
      </c>
      <c r="M52" s="40" t="str">
        <f>IF(M51&gt;0,IF(AND(SUM(D51:M51)=1,AK51=1),C51-SUM(D52:L52),ROUND(C51*M51,2)),"")</f>
        <v/>
      </c>
      <c r="N52" s="40" t="str">
        <f>IF(N51&gt;0,IF(AND(SUM(D51:N51)=1,AK51=1),C51-SUM(D52:M52),ROUND(C51*N51,2)),"")</f>
        <v/>
      </c>
      <c r="O52" s="40" t="str">
        <f>IF(O51&gt;0,IF(AND(SUM(D51:O51)=1,AK51=1),C51-SUM(D52:N52),ROUND(C51*O51,2)),"")</f>
        <v/>
      </c>
      <c r="P52" s="40" t="str">
        <f>IF(P51&gt;0,IF(AND(SUM(D51:P51)=1,AK51=1),C51-SUM(D52:O52),ROUND(C51*P51,2)),"")</f>
        <v/>
      </c>
      <c r="Q52" s="33">
        <f>IF(Q51&gt;0,IF(AND(SUM(D51:Q51)=1,AK51=1),C51-SUM(D52:P52),ROUND(C51*Q51,2)),"")</f>
        <v>19471.259999999998</v>
      </c>
      <c r="R52" s="40" t="str">
        <f>IF(R51&gt;0,IF(AND(SUM(D51:R51)=1,AK51=1),C51-SUM(D52:Q52),ROUND(C51*R51,2)),"")</f>
        <v/>
      </c>
      <c r="S52" s="40" t="str">
        <f>IF(S51&gt;0,IF(AND(SUM(D51:S51)=1,AK51=1),C51-SUM(D52:R52),ROUND(C51*S51,2)),"")</f>
        <v/>
      </c>
      <c r="T52" s="40" t="str">
        <f>IF(T51&gt;0,IF(AND(SUM(D51:T51)=1,AK51=1),C51-SUM(D52:S52),ROUND(C51*T51,2)),"")</f>
        <v/>
      </c>
      <c r="U52" s="40" t="str">
        <f>IF(U51&gt;0,IF(AND(SUM(D51:U51)=1,AK51=1),C51-SUM(D52:T52),ROUND(C51*U51,2)),"")</f>
        <v/>
      </c>
      <c r="V52" s="40" t="str">
        <f>IF(V51&gt;0,IF(AND(SUM(D51:V51)=1,AK51=1),C51-SUM(D52:U52),ROUND(C51*V51,2)),"")</f>
        <v/>
      </c>
      <c r="W52" s="40" t="str">
        <f>IF(W51&gt;0,IF(AND(SUM(D51:W51)=1,AK51=1),C51-SUM(D52:V52),ROUND(C51*W51,2)),"")</f>
        <v/>
      </c>
      <c r="X52" s="40" t="str">
        <f>IF(X51&gt;0,IF(AND(SUM(D51:X51)=1,AK51=1),C51-SUM(D52:W52),ROUND(C51*X51,2)),"")</f>
        <v/>
      </c>
      <c r="Y52" s="40" t="str">
        <f>IF(Y51&gt;0,IF(AND(SUM(D51:Y51)=1,AK51=1),C51-SUM(D52:X52),ROUND(C51*Y51,2)),"")</f>
        <v/>
      </c>
      <c r="Z52" s="40" t="str">
        <f>IF(Z51&gt;0,IF(AND(SUM(D51:Z51)=1,AK51=1),C51-SUM(D52:Y52),ROUND(C51*Z51,2)),"")</f>
        <v/>
      </c>
      <c r="AA52" s="40" t="str">
        <f>IF(AA51&gt;0,IF(AND(SUM(D51:AA51)=1,AK51=1),C51-SUM(D52:Z52),ROUND(C51*AA51,2)),"")</f>
        <v/>
      </c>
      <c r="AB52" s="40" t="str">
        <f>IF(AB51&gt;0,IF(AND(SUM(D51:AB51)=1,AK51=1),C51-SUM(D52:AA52),ROUND(C51*AB51,2)),"")</f>
        <v/>
      </c>
      <c r="AC52" s="40" t="str">
        <f>IF(AC51&gt;0,IF(AND(SUM(D51:AC51)=1,AK51=1),C51-SUM(D52:AB52),ROUND(C51*AC51,2)),"")</f>
        <v/>
      </c>
      <c r="AD52" s="40" t="str">
        <f>IF(AD51&gt;0,IF(AND(SUM(D51:AD51)=1,AK51=1),C51-SUM(D52:AC52),ROUND(C51*AD51,2)),"")</f>
        <v/>
      </c>
      <c r="AE52" s="40" t="str">
        <f>IF(AE51&gt;0,IF(AND(SUM(D51:AE51)=1,AK51=1),C51-SUM(D52:AD52),ROUND(C51*AE51,2)),"")</f>
        <v/>
      </c>
      <c r="AF52" s="40" t="str">
        <f>IF(AF51&gt;0,IF(AND(SUM(D51:AF51)=1,AK51=1),C51-SUM(D52:AE52),ROUND(C51*AF51,2)),"")</f>
        <v/>
      </c>
      <c r="AG52" s="40" t="str">
        <f>IF(AG51&gt;0,IF(AND(SUM(D51:AG51)=1,AK51=1),C51-SUM(D52:AF52),ROUND(C51*AG51,2)),"")</f>
        <v/>
      </c>
      <c r="AH52" s="40" t="str">
        <f>IF(AH51&gt;0,IF(AND(SUM(D51:AH51)=1,AK51=1),C51-SUM(D52:AG52),ROUND(C51*AH51,2)),"")</f>
        <v/>
      </c>
      <c r="AI52" s="40" t="str">
        <f>IF(AI51&gt;0,IF(AND(SUM(D51:AI51)=1,AK51=1),C51-SUM(D52:AH52),ROUND(C51*AI51,2)),"")</f>
        <v/>
      </c>
      <c r="AJ52" s="40" t="str">
        <f>IF(AJ51&gt;0,IF(AND(SUM(D51:AJ51)=1,AK51=1),C51-SUM(D52:AI52),ROUND(C51*AJ51,2)),"")</f>
        <v/>
      </c>
      <c r="AK52" s="34">
        <f t="shared" si="0"/>
        <v>19471.259999999998</v>
      </c>
    </row>
    <row r="53" spans="1:37" ht="12" customHeight="1" x14ac:dyDescent="0.25">
      <c r="A53" s="75" t="s">
        <v>859</v>
      </c>
      <c r="B53" s="76" t="s">
        <v>860</v>
      </c>
      <c r="C53" s="77">
        <v>123093.54</v>
      </c>
      <c r="D53" s="37"/>
      <c r="E53" s="37"/>
      <c r="F53" s="37"/>
      <c r="G53" s="37"/>
      <c r="H53" s="35"/>
      <c r="I53" s="36"/>
      <c r="J53" s="37"/>
      <c r="K53" s="37"/>
      <c r="L53" s="37"/>
      <c r="M53" s="37"/>
      <c r="N53" s="37"/>
      <c r="O53" s="37"/>
      <c r="P53" s="31">
        <v>0.25</v>
      </c>
      <c r="Q53" s="31">
        <v>0.5</v>
      </c>
      <c r="R53" s="31">
        <v>0.25</v>
      </c>
      <c r="S53" s="37"/>
      <c r="T53" s="37"/>
      <c r="U53" s="37"/>
      <c r="V53" s="37"/>
      <c r="W53" s="37"/>
      <c r="X53" s="37"/>
      <c r="Y53" s="37"/>
      <c r="Z53" s="37"/>
      <c r="AA53" s="37"/>
      <c r="AB53" s="37"/>
      <c r="AC53" s="37"/>
      <c r="AD53" s="37"/>
      <c r="AE53" s="37"/>
      <c r="AF53" s="37"/>
      <c r="AG53" s="37"/>
      <c r="AH53" s="37"/>
      <c r="AI53" s="37"/>
      <c r="AJ53" s="37"/>
      <c r="AK53" s="32">
        <f t="shared" si="0"/>
        <v>1</v>
      </c>
    </row>
    <row r="54" spans="1:37" ht="12.95" customHeight="1" x14ac:dyDescent="0.25">
      <c r="A54" s="75"/>
      <c r="B54" s="76"/>
      <c r="C54" s="77"/>
      <c r="D54" s="40" t="str">
        <f>IF(D53&gt;0,ROUND(C53*D53,2),"")</f>
        <v/>
      </c>
      <c r="E54" s="40" t="str">
        <f>IF(E53&gt;0,IF(AND(SUM(D53:E53)=1,AK53=1),C53-SUM(D54:D54),ROUND(C53*E53,2)),"")</f>
        <v/>
      </c>
      <c r="F54" s="40" t="str">
        <f>IF(F53&gt;0,IF(AND(SUM(D53:F53)=1,AK53=1),C53-SUM(D54:E54),ROUND(C53*F53,2)),"")</f>
        <v/>
      </c>
      <c r="G54" s="40" t="str">
        <f>IF(G53&gt;0,IF(AND(SUM(D53:G53)=1,AK53=1),C53-SUM(D54:F54),ROUND(C53*G53,2)),"")</f>
        <v/>
      </c>
      <c r="H54" s="38" t="str">
        <f>IF(H53&gt;0,IF(AND(SUM(D53:H53)=1,AK53=1),C53-SUM(D54:G54),ROUND(C53*H53,2)),"")</f>
        <v/>
      </c>
      <c r="I54" s="39" t="str">
        <f>IF(I53&gt;0,IF(AND(SUM(D53:I53)=1,AK53=1),C53-SUM(D54:H54),ROUND(C53*I53,2)),"")</f>
        <v/>
      </c>
      <c r="J54" s="40" t="str">
        <f>IF(J53&gt;0,IF(AND(SUM(D53:J53)=1,AK53=1),C53-SUM(D54:I54),ROUND(C53*J53,2)),"")</f>
        <v/>
      </c>
      <c r="K54" s="40" t="str">
        <f>IF(K53&gt;0,IF(AND(SUM(D53:K53)=1,AK53=1),C53-SUM(D54:J54),ROUND(C53*K53,2)),"")</f>
        <v/>
      </c>
      <c r="L54" s="40" t="str">
        <f>IF(L53&gt;0,IF(AND(SUM(D53:L53)=1,AK53=1),C53-SUM(D54:K54),ROUND(C53*L53,2)),"")</f>
        <v/>
      </c>
      <c r="M54" s="40" t="str">
        <f>IF(M53&gt;0,IF(AND(SUM(D53:M53)=1,AK53=1),C53-SUM(D54:L54),ROUND(C53*M53,2)),"")</f>
        <v/>
      </c>
      <c r="N54" s="40" t="str">
        <f>IF(N53&gt;0,IF(AND(SUM(D53:N53)=1,AK53=1),C53-SUM(D54:M54),ROUND(C53*N53,2)),"")</f>
        <v/>
      </c>
      <c r="O54" s="40" t="str">
        <f>IF(O53&gt;0,IF(AND(SUM(D53:O53)=1,AK53=1),C53-SUM(D54:N54),ROUND(C53*O53,2)),"")</f>
        <v/>
      </c>
      <c r="P54" s="33">
        <f>IF(P53&gt;0,IF(AND(SUM(D53:P53)=1,AK53=1),C53-SUM(D54:O54),ROUND(C53*P53,2)),"")</f>
        <v>30773.39</v>
      </c>
      <c r="Q54" s="33">
        <f>IF(Q53&gt;0,IF(AND(SUM(D53:Q53)=1,AK53=1),C53-SUM(D54:P54),ROUND(C53*Q53,2)),"")</f>
        <v>61546.77</v>
      </c>
      <c r="R54" s="33">
        <f>IF(R53&gt;0,IF(AND(SUM(D53:R53)=1,AK53=1),C53-SUM(D54:Q54),ROUND(C53*R53,2)),"")</f>
        <v>30773.37999999999</v>
      </c>
      <c r="S54" s="40" t="str">
        <f>IF(S53&gt;0,IF(AND(SUM(D53:S53)=1,AK53=1),C53-SUM(D54:R54),ROUND(C53*S53,2)),"")</f>
        <v/>
      </c>
      <c r="T54" s="40" t="str">
        <f>IF(T53&gt;0,IF(AND(SUM(D53:T53)=1,AK53=1),C53-SUM(D54:S54),ROUND(C53*T53,2)),"")</f>
        <v/>
      </c>
      <c r="U54" s="40" t="str">
        <f>IF(U53&gt;0,IF(AND(SUM(D53:U53)=1,AK53=1),C53-SUM(D54:T54),ROUND(C53*U53,2)),"")</f>
        <v/>
      </c>
      <c r="V54" s="40" t="str">
        <f>IF(V53&gt;0,IF(AND(SUM(D53:V53)=1,AK53=1),C53-SUM(D54:U54),ROUND(C53*V53,2)),"")</f>
        <v/>
      </c>
      <c r="W54" s="40" t="str">
        <f>IF(W53&gt;0,IF(AND(SUM(D53:W53)=1,AK53=1),C53-SUM(D54:V54),ROUND(C53*W53,2)),"")</f>
        <v/>
      </c>
      <c r="X54" s="40" t="str">
        <f>IF(X53&gt;0,IF(AND(SUM(D53:X53)=1,AK53=1),C53-SUM(D54:W54),ROUND(C53*X53,2)),"")</f>
        <v/>
      </c>
      <c r="Y54" s="40" t="str">
        <f>IF(Y53&gt;0,IF(AND(SUM(D53:Y53)=1,AK53=1),C53-SUM(D54:X54),ROUND(C53*Y53,2)),"")</f>
        <v/>
      </c>
      <c r="Z54" s="40" t="str">
        <f>IF(Z53&gt;0,IF(AND(SUM(D53:Z53)=1,AK53=1),C53-SUM(D54:Y54),ROUND(C53*Z53,2)),"")</f>
        <v/>
      </c>
      <c r="AA54" s="40" t="str">
        <f>IF(AA53&gt;0,IF(AND(SUM(D53:AA53)=1,AK53=1),C53-SUM(D54:Z54),ROUND(C53*AA53,2)),"")</f>
        <v/>
      </c>
      <c r="AB54" s="40" t="str">
        <f>IF(AB53&gt;0,IF(AND(SUM(D53:AB53)=1,AK53=1),C53-SUM(D54:AA54),ROUND(C53*AB53,2)),"")</f>
        <v/>
      </c>
      <c r="AC54" s="40" t="str">
        <f>IF(AC53&gt;0,IF(AND(SUM(D53:AC53)=1,AK53=1),C53-SUM(D54:AB54),ROUND(C53*AC53,2)),"")</f>
        <v/>
      </c>
      <c r="AD54" s="40" t="str">
        <f>IF(AD53&gt;0,IF(AND(SUM(D53:AD53)=1,AK53=1),C53-SUM(D54:AC54),ROUND(C53*AD53,2)),"")</f>
        <v/>
      </c>
      <c r="AE54" s="40" t="str">
        <f>IF(AE53&gt;0,IF(AND(SUM(D53:AE53)=1,AK53=1),C53-SUM(D54:AD54),ROUND(C53*AE53,2)),"")</f>
        <v/>
      </c>
      <c r="AF54" s="40" t="str">
        <f>IF(AF53&gt;0,IF(AND(SUM(D53:AF53)=1,AK53=1),C53-SUM(D54:AE54),ROUND(C53*AF53,2)),"")</f>
        <v/>
      </c>
      <c r="AG54" s="40" t="str">
        <f>IF(AG53&gt;0,IF(AND(SUM(D53:AG53)=1,AK53=1),C53-SUM(D54:AF54),ROUND(C53*AG53,2)),"")</f>
        <v/>
      </c>
      <c r="AH54" s="40" t="str">
        <f>IF(AH53&gt;0,IF(AND(SUM(D53:AH53)=1,AK53=1),C53-SUM(D54:AG54),ROUND(C53*AH53,2)),"")</f>
        <v/>
      </c>
      <c r="AI54" s="40" t="str">
        <f>IF(AI53&gt;0,IF(AND(SUM(D53:AI53)=1,AK53=1),C53-SUM(D54:AH54),ROUND(C53*AI53,2)),"")</f>
        <v/>
      </c>
      <c r="AJ54" s="40" t="str">
        <f>IF(AJ53&gt;0,IF(AND(SUM(D53:AJ53)=1,AK53=1),C53-SUM(D54:AI54),ROUND(C53*AJ53,2)),"")</f>
        <v/>
      </c>
      <c r="AK54" s="34">
        <f t="shared" si="0"/>
        <v>123093.54</v>
      </c>
    </row>
    <row r="55" spans="1:37" ht="12" customHeight="1" x14ac:dyDescent="0.25">
      <c r="A55" s="75" t="s">
        <v>876</v>
      </c>
      <c r="B55" s="76" t="s">
        <v>204</v>
      </c>
      <c r="C55" s="77">
        <v>8401.7199999999993</v>
      </c>
      <c r="D55" s="37"/>
      <c r="E55" s="37"/>
      <c r="F55" s="37"/>
      <c r="G55" s="37"/>
      <c r="H55" s="35"/>
      <c r="I55" s="36"/>
      <c r="J55" s="37"/>
      <c r="K55" s="37"/>
      <c r="L55" s="37"/>
      <c r="M55" s="37"/>
      <c r="N55" s="37"/>
      <c r="O55" s="37"/>
      <c r="P55" s="37"/>
      <c r="Q55" s="31">
        <v>1</v>
      </c>
      <c r="R55" s="37"/>
      <c r="S55" s="37"/>
      <c r="T55" s="37"/>
      <c r="U55" s="37"/>
      <c r="V55" s="37"/>
      <c r="W55" s="37"/>
      <c r="X55" s="37"/>
      <c r="Y55" s="37"/>
      <c r="Z55" s="37"/>
      <c r="AA55" s="37"/>
      <c r="AB55" s="37"/>
      <c r="AC55" s="37"/>
      <c r="AD55" s="37"/>
      <c r="AE55" s="37"/>
      <c r="AF55" s="37"/>
      <c r="AG55" s="37"/>
      <c r="AH55" s="37"/>
      <c r="AI55" s="37"/>
      <c r="AJ55" s="37"/>
      <c r="AK55" s="32">
        <f t="shared" si="0"/>
        <v>1</v>
      </c>
    </row>
    <row r="56" spans="1:37" ht="12.95" customHeight="1" x14ac:dyDescent="0.25">
      <c r="A56" s="75"/>
      <c r="B56" s="76"/>
      <c r="C56" s="77"/>
      <c r="D56" s="40" t="str">
        <f>IF(D55&gt;0,ROUND(C55*D55,2),"")</f>
        <v/>
      </c>
      <c r="E56" s="40" t="str">
        <f>IF(E55&gt;0,IF(AND(SUM(D55:E55)=1,AK55=1),C55-SUM(D56:D56),ROUND(C55*E55,2)),"")</f>
        <v/>
      </c>
      <c r="F56" s="40" t="str">
        <f>IF(F55&gt;0,IF(AND(SUM(D55:F55)=1,AK55=1),C55-SUM(D56:E56),ROUND(C55*F55,2)),"")</f>
        <v/>
      </c>
      <c r="G56" s="40" t="str">
        <f>IF(G55&gt;0,IF(AND(SUM(D55:G55)=1,AK55=1),C55-SUM(D56:F56),ROUND(C55*G55,2)),"")</f>
        <v/>
      </c>
      <c r="H56" s="38" t="str">
        <f>IF(H55&gt;0,IF(AND(SUM(D55:H55)=1,AK55=1),C55-SUM(D56:G56),ROUND(C55*H55,2)),"")</f>
        <v/>
      </c>
      <c r="I56" s="39" t="str">
        <f>IF(I55&gt;0,IF(AND(SUM(D55:I55)=1,AK55=1),C55-SUM(D56:H56),ROUND(C55*I55,2)),"")</f>
        <v/>
      </c>
      <c r="J56" s="40" t="str">
        <f>IF(J55&gt;0,IF(AND(SUM(D55:J55)=1,AK55=1),C55-SUM(D56:I56),ROUND(C55*J55,2)),"")</f>
        <v/>
      </c>
      <c r="K56" s="40" t="str">
        <f>IF(K55&gt;0,IF(AND(SUM(D55:K55)=1,AK55=1),C55-SUM(D56:J56),ROUND(C55*K55,2)),"")</f>
        <v/>
      </c>
      <c r="L56" s="40" t="str">
        <f>IF(L55&gt;0,IF(AND(SUM(D55:L55)=1,AK55=1),C55-SUM(D56:K56),ROUND(C55*L55,2)),"")</f>
        <v/>
      </c>
      <c r="M56" s="40" t="str">
        <f>IF(M55&gt;0,IF(AND(SUM(D55:M55)=1,AK55=1),C55-SUM(D56:L56),ROUND(C55*M55,2)),"")</f>
        <v/>
      </c>
      <c r="N56" s="40" t="str">
        <f>IF(N55&gt;0,IF(AND(SUM(D55:N55)=1,AK55=1),C55-SUM(D56:M56),ROUND(C55*N55,2)),"")</f>
        <v/>
      </c>
      <c r="O56" s="40" t="str">
        <f>IF(O55&gt;0,IF(AND(SUM(D55:O55)=1,AK55=1),C55-SUM(D56:N56),ROUND(C55*O55,2)),"")</f>
        <v/>
      </c>
      <c r="P56" s="40" t="str">
        <f>IF(P55&gt;0,IF(AND(SUM(D55:P55)=1,AK55=1),C55-SUM(D56:O56),ROUND(C55*P55,2)),"")</f>
        <v/>
      </c>
      <c r="Q56" s="33">
        <f>IF(Q55&gt;0,IF(AND(SUM(D55:Q55)=1,AK55=1),C55-SUM(D56:P56),ROUND(C55*Q55,2)),"")</f>
        <v>8401.7199999999993</v>
      </c>
      <c r="R56" s="40" t="str">
        <f>IF(R55&gt;0,IF(AND(SUM(D55:R55)=1,AK55=1),C55-SUM(D56:Q56),ROUND(C55*R55,2)),"")</f>
        <v/>
      </c>
      <c r="S56" s="40" t="str">
        <f>IF(S55&gt;0,IF(AND(SUM(D55:S55)=1,AK55=1),C55-SUM(D56:R56),ROUND(C55*S55,2)),"")</f>
        <v/>
      </c>
      <c r="T56" s="40" t="str">
        <f>IF(T55&gt;0,IF(AND(SUM(D55:T55)=1,AK55=1),C55-SUM(D56:S56),ROUND(C55*T55,2)),"")</f>
        <v/>
      </c>
      <c r="U56" s="40" t="str">
        <f>IF(U55&gt;0,IF(AND(SUM(D55:U55)=1,AK55=1),C55-SUM(D56:T56),ROUND(C55*U55,2)),"")</f>
        <v/>
      </c>
      <c r="V56" s="40" t="str">
        <f>IF(V55&gt;0,IF(AND(SUM(D55:V55)=1,AK55=1),C55-SUM(D56:U56),ROUND(C55*V55,2)),"")</f>
        <v/>
      </c>
      <c r="W56" s="40" t="str">
        <f>IF(W55&gt;0,IF(AND(SUM(D55:W55)=1,AK55=1),C55-SUM(D56:V56),ROUND(C55*W55,2)),"")</f>
        <v/>
      </c>
      <c r="X56" s="40" t="str">
        <f>IF(X55&gt;0,IF(AND(SUM(D55:X55)=1,AK55=1),C55-SUM(D56:W56),ROUND(C55*X55,2)),"")</f>
        <v/>
      </c>
      <c r="Y56" s="40" t="str">
        <f>IF(Y55&gt;0,IF(AND(SUM(D55:Y55)=1,AK55=1),C55-SUM(D56:X56),ROUND(C55*Y55,2)),"")</f>
        <v/>
      </c>
      <c r="Z56" s="40" t="str">
        <f>IF(Z55&gt;0,IF(AND(SUM(D55:Z55)=1,AK55=1),C55-SUM(D56:Y56),ROUND(C55*Z55,2)),"")</f>
        <v/>
      </c>
      <c r="AA56" s="40" t="str">
        <f>IF(AA55&gt;0,IF(AND(SUM(D55:AA55)=1,AK55=1),C55-SUM(D56:Z56),ROUND(C55*AA55,2)),"")</f>
        <v/>
      </c>
      <c r="AB56" s="40" t="str">
        <f>IF(AB55&gt;0,IF(AND(SUM(D55:AB55)=1,AK55=1),C55-SUM(D56:AA56),ROUND(C55*AB55,2)),"")</f>
        <v/>
      </c>
      <c r="AC56" s="40" t="str">
        <f>IF(AC55&gt;0,IF(AND(SUM(D55:AC55)=1,AK55=1),C55-SUM(D56:AB56),ROUND(C55*AC55,2)),"")</f>
        <v/>
      </c>
      <c r="AD56" s="40" t="str">
        <f>IF(AD55&gt;0,IF(AND(SUM(D55:AD55)=1,AK55=1),C55-SUM(D56:AC56),ROUND(C55*AD55,2)),"")</f>
        <v/>
      </c>
      <c r="AE56" s="40" t="str">
        <f>IF(AE55&gt;0,IF(AND(SUM(D55:AE55)=1,AK55=1),C55-SUM(D56:AD56),ROUND(C55*AE55,2)),"")</f>
        <v/>
      </c>
      <c r="AF56" s="40" t="str">
        <f>IF(AF55&gt;0,IF(AND(SUM(D55:AF55)=1,AK55=1),C55-SUM(D56:AE56),ROUND(C55*AF55,2)),"")</f>
        <v/>
      </c>
      <c r="AG56" s="40" t="str">
        <f>IF(AG55&gt;0,IF(AND(SUM(D55:AG55)=1,AK55=1),C55-SUM(D56:AF56),ROUND(C55*AG55,2)),"")</f>
        <v/>
      </c>
      <c r="AH56" s="40" t="str">
        <f>IF(AH55&gt;0,IF(AND(SUM(D55:AH55)=1,AK55=1),C55-SUM(D56:AG56),ROUND(C55*AH55,2)),"")</f>
        <v/>
      </c>
      <c r="AI56" s="40" t="str">
        <f>IF(AI55&gt;0,IF(AND(SUM(D55:AI55)=1,AK55=1),C55-SUM(D56:AH56),ROUND(C55*AI55,2)),"")</f>
        <v/>
      </c>
      <c r="AJ56" s="40" t="str">
        <f>IF(AJ55&gt;0,IF(AND(SUM(D55:AJ55)=1,AK55=1),C55-SUM(D56:AI56),ROUND(C55*AJ55,2)),"")</f>
        <v/>
      </c>
      <c r="AK56" s="34">
        <f t="shared" si="0"/>
        <v>8401.7199999999993</v>
      </c>
    </row>
    <row r="57" spans="1:37" ht="12" customHeight="1" x14ac:dyDescent="0.25">
      <c r="A57" s="75" t="s">
        <v>969</v>
      </c>
      <c r="B57" s="76" t="s">
        <v>325</v>
      </c>
      <c r="C57" s="77">
        <v>5381.06</v>
      </c>
      <c r="D57" s="37"/>
      <c r="E57" s="37"/>
      <c r="F57" s="37"/>
      <c r="G57" s="37"/>
      <c r="H57" s="35"/>
      <c r="I57" s="36"/>
      <c r="J57" s="37"/>
      <c r="K57" s="37"/>
      <c r="L57" s="37"/>
      <c r="M57" s="37"/>
      <c r="N57" s="37"/>
      <c r="O57" s="37"/>
      <c r="P57" s="37"/>
      <c r="Q57" s="31">
        <v>1</v>
      </c>
      <c r="R57" s="37"/>
      <c r="S57" s="37"/>
      <c r="T57" s="37"/>
      <c r="U57" s="37"/>
      <c r="V57" s="37"/>
      <c r="W57" s="37"/>
      <c r="X57" s="37"/>
      <c r="Y57" s="37"/>
      <c r="Z57" s="37"/>
      <c r="AA57" s="37"/>
      <c r="AB57" s="37"/>
      <c r="AC57" s="37"/>
      <c r="AD57" s="37"/>
      <c r="AE57" s="37"/>
      <c r="AF57" s="37"/>
      <c r="AG57" s="37"/>
      <c r="AH57" s="37"/>
      <c r="AI57" s="37"/>
      <c r="AJ57" s="37"/>
      <c r="AK57" s="32">
        <f t="shared" si="0"/>
        <v>1</v>
      </c>
    </row>
    <row r="58" spans="1:37" ht="12.95" customHeight="1" x14ac:dyDescent="0.25">
      <c r="A58" s="75"/>
      <c r="B58" s="76"/>
      <c r="C58" s="77"/>
      <c r="D58" s="40" t="str">
        <f>IF(D57&gt;0,ROUND(C57*D57,2),"")</f>
        <v/>
      </c>
      <c r="E58" s="40" t="str">
        <f>IF(E57&gt;0,IF(AND(SUM(D57:E57)=1,AK57=1),C57-SUM(D58:D58),ROUND(C57*E57,2)),"")</f>
        <v/>
      </c>
      <c r="F58" s="40" t="str">
        <f>IF(F57&gt;0,IF(AND(SUM(D57:F57)=1,AK57=1),C57-SUM(D58:E58),ROUND(C57*F57,2)),"")</f>
        <v/>
      </c>
      <c r="G58" s="40" t="str">
        <f>IF(G57&gt;0,IF(AND(SUM(D57:G57)=1,AK57=1),C57-SUM(D58:F58),ROUND(C57*G57,2)),"")</f>
        <v/>
      </c>
      <c r="H58" s="38" t="str">
        <f>IF(H57&gt;0,IF(AND(SUM(D57:H57)=1,AK57=1),C57-SUM(D58:G58),ROUND(C57*H57,2)),"")</f>
        <v/>
      </c>
      <c r="I58" s="39" t="str">
        <f>IF(I57&gt;0,IF(AND(SUM(D57:I57)=1,AK57=1),C57-SUM(D58:H58),ROUND(C57*I57,2)),"")</f>
        <v/>
      </c>
      <c r="J58" s="40" t="str">
        <f>IF(J57&gt;0,IF(AND(SUM(D57:J57)=1,AK57=1),C57-SUM(D58:I58),ROUND(C57*J57,2)),"")</f>
        <v/>
      </c>
      <c r="K58" s="40" t="str">
        <f>IF(K57&gt;0,IF(AND(SUM(D57:K57)=1,AK57=1),C57-SUM(D58:J58),ROUND(C57*K57,2)),"")</f>
        <v/>
      </c>
      <c r="L58" s="40" t="str">
        <f>IF(L57&gt;0,IF(AND(SUM(D57:L57)=1,AK57=1),C57-SUM(D58:K58),ROUND(C57*L57,2)),"")</f>
        <v/>
      </c>
      <c r="M58" s="40" t="str">
        <f>IF(M57&gt;0,IF(AND(SUM(D57:M57)=1,AK57=1),C57-SUM(D58:L58),ROUND(C57*M57,2)),"")</f>
        <v/>
      </c>
      <c r="N58" s="40" t="str">
        <f>IF(N57&gt;0,IF(AND(SUM(D57:N57)=1,AK57=1),C57-SUM(D58:M58),ROUND(C57*N57,2)),"")</f>
        <v/>
      </c>
      <c r="O58" s="40" t="str">
        <f>IF(O57&gt;0,IF(AND(SUM(D57:O57)=1,AK57=1),C57-SUM(D58:N58),ROUND(C57*O57,2)),"")</f>
        <v/>
      </c>
      <c r="P58" s="40" t="str">
        <f>IF(P57&gt;0,IF(AND(SUM(D57:P57)=1,AK57=1),C57-SUM(D58:O58),ROUND(C57*P57,2)),"")</f>
        <v/>
      </c>
      <c r="Q58" s="33">
        <f>IF(Q57&gt;0,IF(AND(SUM(D57:Q57)=1,AK57=1),C57-SUM(D58:P58),ROUND(C57*Q57,2)),"")</f>
        <v>5381.06</v>
      </c>
      <c r="R58" s="40" t="str">
        <f>IF(R57&gt;0,IF(AND(SUM(D57:R57)=1,AK57=1),C57-SUM(D58:Q58),ROUND(C57*R57,2)),"")</f>
        <v/>
      </c>
      <c r="S58" s="40" t="str">
        <f>IF(S57&gt;0,IF(AND(SUM(D57:S57)=1,AK57=1),C57-SUM(D58:R58),ROUND(C57*S57,2)),"")</f>
        <v/>
      </c>
      <c r="T58" s="40" t="str">
        <f>IF(T57&gt;0,IF(AND(SUM(D57:T57)=1,AK57=1),C57-SUM(D58:S58),ROUND(C57*T57,2)),"")</f>
        <v/>
      </c>
      <c r="U58" s="40" t="str">
        <f>IF(U57&gt;0,IF(AND(SUM(D57:U57)=1,AK57=1),C57-SUM(D58:T58),ROUND(C57*U57,2)),"")</f>
        <v/>
      </c>
      <c r="V58" s="40" t="str">
        <f>IF(V57&gt;0,IF(AND(SUM(D57:V57)=1,AK57=1),C57-SUM(D58:U58),ROUND(C57*V57,2)),"")</f>
        <v/>
      </c>
      <c r="W58" s="40" t="str">
        <f>IF(W57&gt;0,IF(AND(SUM(D57:W57)=1,AK57=1),C57-SUM(D58:V58),ROUND(C57*W57,2)),"")</f>
        <v/>
      </c>
      <c r="X58" s="40" t="str">
        <f>IF(X57&gt;0,IF(AND(SUM(D57:X57)=1,AK57=1),C57-SUM(D58:W58),ROUND(C57*X57,2)),"")</f>
        <v/>
      </c>
      <c r="Y58" s="40" t="str">
        <f>IF(Y57&gt;0,IF(AND(SUM(D57:Y57)=1,AK57=1),C57-SUM(D58:X58),ROUND(C57*Y57,2)),"")</f>
        <v/>
      </c>
      <c r="Z58" s="40" t="str">
        <f>IF(Z57&gt;0,IF(AND(SUM(D57:Z57)=1,AK57=1),C57-SUM(D58:Y58),ROUND(C57*Z57,2)),"")</f>
        <v/>
      </c>
      <c r="AA58" s="40" t="str">
        <f>IF(AA57&gt;0,IF(AND(SUM(D57:AA57)=1,AK57=1),C57-SUM(D58:Z58),ROUND(C57*AA57,2)),"")</f>
        <v/>
      </c>
      <c r="AB58" s="40" t="str">
        <f>IF(AB57&gt;0,IF(AND(SUM(D57:AB57)=1,AK57=1),C57-SUM(D58:AA58),ROUND(C57*AB57,2)),"")</f>
        <v/>
      </c>
      <c r="AC58" s="40" t="str">
        <f>IF(AC57&gt;0,IF(AND(SUM(D57:AC57)=1,AK57=1),C57-SUM(D58:AB58),ROUND(C57*AC57,2)),"")</f>
        <v/>
      </c>
      <c r="AD58" s="40" t="str">
        <f>IF(AD57&gt;0,IF(AND(SUM(D57:AD57)=1,AK57=1),C57-SUM(D58:AC58),ROUND(C57*AD57,2)),"")</f>
        <v/>
      </c>
      <c r="AE58" s="40" t="str">
        <f>IF(AE57&gt;0,IF(AND(SUM(D57:AE57)=1,AK57=1),C57-SUM(D58:AD58),ROUND(C57*AE57,2)),"")</f>
        <v/>
      </c>
      <c r="AF58" s="40" t="str">
        <f>IF(AF57&gt;0,IF(AND(SUM(D57:AF57)=1,AK57=1),C57-SUM(D58:AE58),ROUND(C57*AF57,2)),"")</f>
        <v/>
      </c>
      <c r="AG58" s="40" t="str">
        <f>IF(AG57&gt;0,IF(AND(SUM(D57:AG57)=1,AK57=1),C57-SUM(D58:AF58),ROUND(C57*AG57,2)),"")</f>
        <v/>
      </c>
      <c r="AH58" s="40" t="str">
        <f>IF(AH57&gt;0,IF(AND(SUM(D57:AH57)=1,AK57=1),C57-SUM(D58:AG58),ROUND(C57*AH57,2)),"")</f>
        <v/>
      </c>
      <c r="AI58" s="40" t="str">
        <f>IF(AI57&gt;0,IF(AND(SUM(D57:AI57)=1,AK57=1),C57-SUM(D58:AH58),ROUND(C57*AI57,2)),"")</f>
        <v/>
      </c>
      <c r="AJ58" s="40" t="str">
        <f>IF(AJ57&gt;0,IF(AND(SUM(D57:AJ57)=1,AK57=1),C57-SUM(D58:AI58),ROUND(C57*AJ57,2)),"")</f>
        <v/>
      </c>
      <c r="AK58" s="34">
        <f t="shared" si="0"/>
        <v>5381.06</v>
      </c>
    </row>
    <row r="59" spans="1:37" ht="12" customHeight="1" x14ac:dyDescent="0.25">
      <c r="A59" s="75" t="s">
        <v>1011</v>
      </c>
      <c r="B59" s="76" t="s">
        <v>346</v>
      </c>
      <c r="C59" s="77">
        <v>14036.66</v>
      </c>
      <c r="D59" s="37"/>
      <c r="E59" s="37"/>
      <c r="F59" s="37"/>
      <c r="G59" s="37"/>
      <c r="H59" s="35"/>
      <c r="I59" s="36"/>
      <c r="J59" s="37"/>
      <c r="K59" s="37"/>
      <c r="L59" s="37"/>
      <c r="M59" s="37"/>
      <c r="N59" s="37"/>
      <c r="O59" s="37"/>
      <c r="P59" s="31">
        <v>0.25</v>
      </c>
      <c r="Q59" s="31">
        <v>0.75</v>
      </c>
      <c r="R59" s="37"/>
      <c r="S59" s="37"/>
      <c r="T59" s="37"/>
      <c r="U59" s="37"/>
      <c r="V59" s="37"/>
      <c r="W59" s="37"/>
      <c r="X59" s="37"/>
      <c r="Y59" s="37"/>
      <c r="Z59" s="37"/>
      <c r="AA59" s="37"/>
      <c r="AB59" s="37"/>
      <c r="AC59" s="37"/>
      <c r="AD59" s="37"/>
      <c r="AE59" s="37"/>
      <c r="AF59" s="37"/>
      <c r="AG59" s="37"/>
      <c r="AH59" s="37"/>
      <c r="AI59" s="37"/>
      <c r="AJ59" s="37"/>
      <c r="AK59" s="32">
        <f t="shared" si="0"/>
        <v>1</v>
      </c>
    </row>
    <row r="60" spans="1:37" ht="12.95" customHeight="1" x14ac:dyDescent="0.25">
      <c r="A60" s="75"/>
      <c r="B60" s="76"/>
      <c r="C60" s="77"/>
      <c r="D60" s="40" t="str">
        <f>IF(D59&gt;0,ROUND(C59*D59,2),"")</f>
        <v/>
      </c>
      <c r="E60" s="40" t="str">
        <f>IF(E59&gt;0,IF(AND(SUM(D59:E59)=1,AK59=1),C59-SUM(D60:D60),ROUND(C59*E59,2)),"")</f>
        <v/>
      </c>
      <c r="F60" s="40" t="str">
        <f>IF(F59&gt;0,IF(AND(SUM(D59:F59)=1,AK59=1),C59-SUM(D60:E60),ROUND(C59*F59,2)),"")</f>
        <v/>
      </c>
      <c r="G60" s="40" t="str">
        <f>IF(G59&gt;0,IF(AND(SUM(D59:G59)=1,AK59=1),C59-SUM(D60:F60),ROUND(C59*G59,2)),"")</f>
        <v/>
      </c>
      <c r="H60" s="38" t="str">
        <f>IF(H59&gt;0,IF(AND(SUM(D59:H59)=1,AK59=1),C59-SUM(D60:G60),ROUND(C59*H59,2)),"")</f>
        <v/>
      </c>
      <c r="I60" s="39" t="str">
        <f>IF(I59&gt;0,IF(AND(SUM(D59:I59)=1,AK59=1),C59-SUM(D60:H60),ROUND(C59*I59,2)),"")</f>
        <v/>
      </c>
      <c r="J60" s="40" t="str">
        <f>IF(J59&gt;0,IF(AND(SUM(D59:J59)=1,AK59=1),C59-SUM(D60:I60),ROUND(C59*J59,2)),"")</f>
        <v/>
      </c>
      <c r="K60" s="40" t="str">
        <f>IF(K59&gt;0,IF(AND(SUM(D59:K59)=1,AK59=1),C59-SUM(D60:J60),ROUND(C59*K59,2)),"")</f>
        <v/>
      </c>
      <c r="L60" s="40" t="str">
        <f>IF(L59&gt;0,IF(AND(SUM(D59:L59)=1,AK59=1),C59-SUM(D60:K60),ROUND(C59*L59,2)),"")</f>
        <v/>
      </c>
      <c r="M60" s="40" t="str">
        <f>IF(M59&gt;0,IF(AND(SUM(D59:M59)=1,AK59=1),C59-SUM(D60:L60),ROUND(C59*M59,2)),"")</f>
        <v/>
      </c>
      <c r="N60" s="40" t="str">
        <f>IF(N59&gt;0,IF(AND(SUM(D59:N59)=1,AK59=1),C59-SUM(D60:M60),ROUND(C59*N59,2)),"")</f>
        <v/>
      </c>
      <c r="O60" s="40" t="str">
        <f>IF(O59&gt;0,IF(AND(SUM(D59:O59)=1,AK59=1),C59-SUM(D60:N60),ROUND(C59*O59,2)),"")</f>
        <v/>
      </c>
      <c r="P60" s="33">
        <f>IF(P59&gt;0,IF(AND(SUM(D59:P59)=1,AK59=1),C59-SUM(D60:O60),ROUND(C59*P59,2)),"")</f>
        <v>3509.17</v>
      </c>
      <c r="Q60" s="33">
        <f>IF(Q59&gt;0,IF(AND(SUM(D59:Q59)=1,AK59=1),C59-SUM(D60:P60),ROUND(C59*Q59,2)),"")</f>
        <v>10527.49</v>
      </c>
      <c r="R60" s="40" t="str">
        <f>IF(R59&gt;0,IF(AND(SUM(D59:R59)=1,AK59=1),C59-SUM(D60:Q60),ROUND(C59*R59,2)),"")</f>
        <v/>
      </c>
      <c r="S60" s="40" t="str">
        <f>IF(S59&gt;0,IF(AND(SUM(D59:S59)=1,AK59=1),C59-SUM(D60:R60),ROUND(C59*S59,2)),"")</f>
        <v/>
      </c>
      <c r="T60" s="40" t="str">
        <f>IF(T59&gt;0,IF(AND(SUM(D59:T59)=1,AK59=1),C59-SUM(D60:S60),ROUND(C59*T59,2)),"")</f>
        <v/>
      </c>
      <c r="U60" s="40" t="str">
        <f>IF(U59&gt;0,IF(AND(SUM(D59:U59)=1,AK59=1),C59-SUM(D60:T60),ROUND(C59*U59,2)),"")</f>
        <v/>
      </c>
      <c r="V60" s="40" t="str">
        <f>IF(V59&gt;0,IF(AND(SUM(D59:V59)=1,AK59=1),C59-SUM(D60:U60),ROUND(C59*V59,2)),"")</f>
        <v/>
      </c>
      <c r="W60" s="40" t="str">
        <f>IF(W59&gt;0,IF(AND(SUM(D59:W59)=1,AK59=1),C59-SUM(D60:V60),ROUND(C59*W59,2)),"")</f>
        <v/>
      </c>
      <c r="X60" s="40" t="str">
        <f>IF(X59&gt;0,IF(AND(SUM(D59:X59)=1,AK59=1),C59-SUM(D60:W60),ROUND(C59*X59,2)),"")</f>
        <v/>
      </c>
      <c r="Y60" s="40" t="str">
        <f>IF(Y59&gt;0,IF(AND(SUM(D59:Y59)=1,AK59=1),C59-SUM(D60:X60),ROUND(C59*Y59,2)),"")</f>
        <v/>
      </c>
      <c r="Z60" s="40" t="str">
        <f>IF(Z59&gt;0,IF(AND(SUM(D59:Z59)=1,AK59=1),C59-SUM(D60:Y60),ROUND(C59*Z59,2)),"")</f>
        <v/>
      </c>
      <c r="AA60" s="40" t="str">
        <f>IF(AA59&gt;0,IF(AND(SUM(D59:AA59)=1,AK59=1),C59-SUM(D60:Z60),ROUND(C59*AA59,2)),"")</f>
        <v/>
      </c>
      <c r="AB60" s="40" t="str">
        <f>IF(AB59&gt;0,IF(AND(SUM(D59:AB59)=1,AK59=1),C59-SUM(D60:AA60),ROUND(C59*AB59,2)),"")</f>
        <v/>
      </c>
      <c r="AC60" s="40" t="str">
        <f>IF(AC59&gt;0,IF(AND(SUM(D59:AC59)=1,AK59=1),C59-SUM(D60:AB60),ROUND(C59*AC59,2)),"")</f>
        <v/>
      </c>
      <c r="AD60" s="40" t="str">
        <f>IF(AD59&gt;0,IF(AND(SUM(D59:AD59)=1,AK59=1),C59-SUM(D60:AC60),ROUND(C59*AD59,2)),"")</f>
        <v/>
      </c>
      <c r="AE60" s="40" t="str">
        <f>IF(AE59&gt;0,IF(AND(SUM(D59:AE59)=1,AK59=1),C59-SUM(D60:AD60),ROUND(C59*AE59,2)),"")</f>
        <v/>
      </c>
      <c r="AF60" s="40" t="str">
        <f>IF(AF59&gt;0,IF(AND(SUM(D59:AF59)=1,AK59=1),C59-SUM(D60:AE60),ROUND(C59*AF59,2)),"")</f>
        <v/>
      </c>
      <c r="AG60" s="40" t="str">
        <f>IF(AG59&gt;0,IF(AND(SUM(D59:AG59)=1,AK59=1),C59-SUM(D60:AF60),ROUND(C59*AG59,2)),"")</f>
        <v/>
      </c>
      <c r="AH60" s="40" t="str">
        <f>IF(AH59&gt;0,IF(AND(SUM(D59:AH59)=1,AK59=1),C59-SUM(D60:AG60),ROUND(C59*AH59,2)),"")</f>
        <v/>
      </c>
      <c r="AI60" s="40" t="str">
        <f>IF(AI59&gt;0,IF(AND(SUM(D59:AI59)=1,AK59=1),C59-SUM(D60:AH60),ROUND(C59*AI59,2)),"")</f>
        <v/>
      </c>
      <c r="AJ60" s="40" t="str">
        <f>IF(AJ59&gt;0,IF(AND(SUM(D59:AJ59)=1,AK59=1),C59-SUM(D60:AI60),ROUND(C59*AJ59,2)),"")</f>
        <v/>
      </c>
      <c r="AK60" s="34">
        <f t="shared" si="0"/>
        <v>14036.66</v>
      </c>
    </row>
    <row r="61" spans="1:37" ht="12" customHeight="1" x14ac:dyDescent="0.25">
      <c r="A61" s="75" t="s">
        <v>1216</v>
      </c>
      <c r="B61" s="76" t="s">
        <v>1217</v>
      </c>
      <c r="C61" s="77">
        <v>6788.06</v>
      </c>
      <c r="D61" s="37"/>
      <c r="E61" s="37"/>
      <c r="F61" s="37"/>
      <c r="G61" s="37"/>
      <c r="H61" s="35"/>
      <c r="I61" s="36"/>
      <c r="J61" s="37"/>
      <c r="K61" s="37"/>
      <c r="L61" s="37"/>
      <c r="M61" s="37"/>
      <c r="N61" s="37"/>
      <c r="O61" s="37"/>
      <c r="P61" s="37"/>
      <c r="Q61" s="31">
        <v>1</v>
      </c>
      <c r="R61" s="37"/>
      <c r="S61" s="37"/>
      <c r="T61" s="37"/>
      <c r="U61" s="37"/>
      <c r="V61" s="37"/>
      <c r="W61" s="37"/>
      <c r="X61" s="37"/>
      <c r="Y61" s="37"/>
      <c r="Z61" s="37"/>
      <c r="AA61" s="37"/>
      <c r="AB61" s="37"/>
      <c r="AC61" s="37"/>
      <c r="AD61" s="37"/>
      <c r="AE61" s="37"/>
      <c r="AF61" s="37"/>
      <c r="AG61" s="37"/>
      <c r="AH61" s="37"/>
      <c r="AI61" s="37"/>
      <c r="AJ61" s="37"/>
      <c r="AK61" s="32">
        <f t="shared" si="0"/>
        <v>1</v>
      </c>
    </row>
    <row r="62" spans="1:37" ht="12.95" customHeight="1" x14ac:dyDescent="0.25">
      <c r="A62" s="75"/>
      <c r="B62" s="76"/>
      <c r="C62" s="77"/>
      <c r="D62" s="40" t="str">
        <f>IF(D61&gt;0,ROUND(C61*D61,2),"")</f>
        <v/>
      </c>
      <c r="E62" s="40" t="str">
        <f>IF(E61&gt;0,IF(AND(SUM(D61:E61)=1,AK61=1),C61-SUM(D62:D62),ROUND(C61*E61,2)),"")</f>
        <v/>
      </c>
      <c r="F62" s="40" t="str">
        <f>IF(F61&gt;0,IF(AND(SUM(D61:F61)=1,AK61=1),C61-SUM(D62:E62),ROUND(C61*F61,2)),"")</f>
        <v/>
      </c>
      <c r="G62" s="40" t="str">
        <f>IF(G61&gt;0,IF(AND(SUM(D61:G61)=1,AK61=1),C61-SUM(D62:F62),ROUND(C61*G61,2)),"")</f>
        <v/>
      </c>
      <c r="H62" s="38" t="str">
        <f>IF(H61&gt;0,IF(AND(SUM(D61:H61)=1,AK61=1),C61-SUM(D62:G62),ROUND(C61*H61,2)),"")</f>
        <v/>
      </c>
      <c r="I62" s="39" t="str">
        <f>IF(I61&gt;0,IF(AND(SUM(D61:I61)=1,AK61=1),C61-SUM(D62:H62),ROUND(C61*I61,2)),"")</f>
        <v/>
      </c>
      <c r="J62" s="40" t="str">
        <f>IF(J61&gt;0,IF(AND(SUM(D61:J61)=1,AK61=1),C61-SUM(D62:I62),ROUND(C61*J61,2)),"")</f>
        <v/>
      </c>
      <c r="K62" s="40" t="str">
        <f>IF(K61&gt;0,IF(AND(SUM(D61:K61)=1,AK61=1),C61-SUM(D62:J62),ROUND(C61*K61,2)),"")</f>
        <v/>
      </c>
      <c r="L62" s="40" t="str">
        <f>IF(L61&gt;0,IF(AND(SUM(D61:L61)=1,AK61=1),C61-SUM(D62:K62),ROUND(C61*L61,2)),"")</f>
        <v/>
      </c>
      <c r="M62" s="40" t="str">
        <f>IF(M61&gt;0,IF(AND(SUM(D61:M61)=1,AK61=1),C61-SUM(D62:L62),ROUND(C61*M61,2)),"")</f>
        <v/>
      </c>
      <c r="N62" s="40" t="str">
        <f>IF(N61&gt;0,IF(AND(SUM(D61:N61)=1,AK61=1),C61-SUM(D62:M62),ROUND(C61*N61,2)),"")</f>
        <v/>
      </c>
      <c r="O62" s="40" t="str">
        <f>IF(O61&gt;0,IF(AND(SUM(D61:O61)=1,AK61=1),C61-SUM(D62:N62),ROUND(C61*O61,2)),"")</f>
        <v/>
      </c>
      <c r="P62" s="40" t="str">
        <f>IF(P61&gt;0,IF(AND(SUM(D61:P61)=1,AK61=1),C61-SUM(D62:O62),ROUND(C61*P61,2)),"")</f>
        <v/>
      </c>
      <c r="Q62" s="33">
        <f>IF(Q61&gt;0,IF(AND(SUM(D61:Q61)=1,AK61=1),C61-SUM(D62:P62),ROUND(C61*Q61,2)),"")</f>
        <v>6788.06</v>
      </c>
      <c r="R62" s="40" t="str">
        <f>IF(R61&gt;0,IF(AND(SUM(D61:R61)=1,AK61=1),C61-SUM(D62:Q62),ROUND(C61*R61,2)),"")</f>
        <v/>
      </c>
      <c r="S62" s="40" t="str">
        <f>IF(S61&gt;0,IF(AND(SUM(D61:S61)=1,AK61=1),C61-SUM(D62:R62),ROUND(C61*S61,2)),"")</f>
        <v/>
      </c>
      <c r="T62" s="40" t="str">
        <f>IF(T61&gt;0,IF(AND(SUM(D61:T61)=1,AK61=1),C61-SUM(D62:S62),ROUND(C61*T61,2)),"")</f>
        <v/>
      </c>
      <c r="U62" s="40" t="str">
        <f>IF(U61&gt;0,IF(AND(SUM(D61:U61)=1,AK61=1),C61-SUM(D62:T62),ROUND(C61*U61,2)),"")</f>
        <v/>
      </c>
      <c r="V62" s="40" t="str">
        <f>IF(V61&gt;0,IF(AND(SUM(D61:V61)=1,AK61=1),C61-SUM(D62:U62),ROUND(C61*V61,2)),"")</f>
        <v/>
      </c>
      <c r="W62" s="40" t="str">
        <f>IF(W61&gt;0,IF(AND(SUM(D61:W61)=1,AK61=1),C61-SUM(D62:V62),ROUND(C61*W61,2)),"")</f>
        <v/>
      </c>
      <c r="X62" s="40" t="str">
        <f>IF(X61&gt;0,IF(AND(SUM(D61:X61)=1,AK61=1),C61-SUM(D62:W62),ROUND(C61*X61,2)),"")</f>
        <v/>
      </c>
      <c r="Y62" s="40" t="str">
        <f>IF(Y61&gt;0,IF(AND(SUM(D61:Y61)=1,AK61=1),C61-SUM(D62:X62),ROUND(C61*Y61,2)),"")</f>
        <v/>
      </c>
      <c r="Z62" s="40" t="str">
        <f>IF(Z61&gt;0,IF(AND(SUM(D61:Z61)=1,AK61=1),C61-SUM(D62:Y62),ROUND(C61*Z61,2)),"")</f>
        <v/>
      </c>
      <c r="AA62" s="40" t="str">
        <f>IF(AA61&gt;0,IF(AND(SUM(D61:AA61)=1,AK61=1),C61-SUM(D62:Z62),ROUND(C61*AA61,2)),"")</f>
        <v/>
      </c>
      <c r="AB62" s="40" t="str">
        <f>IF(AB61&gt;0,IF(AND(SUM(D61:AB61)=1,AK61=1),C61-SUM(D62:AA62),ROUND(C61*AB61,2)),"")</f>
        <v/>
      </c>
      <c r="AC62" s="40" t="str">
        <f>IF(AC61&gt;0,IF(AND(SUM(D61:AC61)=1,AK61=1),C61-SUM(D62:AB62),ROUND(C61*AC61,2)),"")</f>
        <v/>
      </c>
      <c r="AD62" s="40" t="str">
        <f>IF(AD61&gt;0,IF(AND(SUM(D61:AD61)=1,AK61=1),C61-SUM(D62:AC62),ROUND(C61*AD61,2)),"")</f>
        <v/>
      </c>
      <c r="AE62" s="40" t="str">
        <f>IF(AE61&gt;0,IF(AND(SUM(D61:AE61)=1,AK61=1),C61-SUM(D62:AD62),ROUND(C61*AE61,2)),"")</f>
        <v/>
      </c>
      <c r="AF62" s="40" t="str">
        <f>IF(AF61&gt;0,IF(AND(SUM(D61:AF61)=1,AK61=1),C61-SUM(D62:AE62),ROUND(C61*AF61,2)),"")</f>
        <v/>
      </c>
      <c r="AG62" s="40" t="str">
        <f>IF(AG61&gt;0,IF(AND(SUM(D61:AG61)=1,AK61=1),C61-SUM(D62:AF62),ROUND(C61*AG61,2)),"")</f>
        <v/>
      </c>
      <c r="AH62" s="40" t="str">
        <f>IF(AH61&gt;0,IF(AND(SUM(D61:AH61)=1,AK61=1),C61-SUM(D62:AG62),ROUND(C61*AH61,2)),"")</f>
        <v/>
      </c>
      <c r="AI62" s="40" t="str">
        <f>IF(AI61&gt;0,IF(AND(SUM(D61:AI61)=1,AK61=1),C61-SUM(D62:AH62),ROUND(C61*AI61,2)),"")</f>
        <v/>
      </c>
      <c r="AJ62" s="40" t="str">
        <f>IF(AJ61&gt;0,IF(AND(SUM(D61:AJ61)=1,AK61=1),C61-SUM(D62:AI62),ROUND(C61*AJ61,2)),"")</f>
        <v/>
      </c>
      <c r="AK62" s="34">
        <f t="shared" si="0"/>
        <v>6788.06</v>
      </c>
    </row>
    <row r="63" spans="1:37" ht="12" customHeight="1" x14ac:dyDescent="0.25">
      <c r="A63" s="75" t="s">
        <v>1227</v>
      </c>
      <c r="B63" s="76" t="s">
        <v>1228</v>
      </c>
      <c r="C63" s="77">
        <v>899.66</v>
      </c>
      <c r="D63" s="37"/>
      <c r="E63" s="37"/>
      <c r="F63" s="37"/>
      <c r="G63" s="37"/>
      <c r="H63" s="35"/>
      <c r="I63" s="36"/>
      <c r="J63" s="37"/>
      <c r="K63" s="37"/>
      <c r="L63" s="37"/>
      <c r="M63" s="37"/>
      <c r="N63" s="37"/>
      <c r="O63" s="37"/>
      <c r="P63" s="37"/>
      <c r="Q63" s="31">
        <v>1</v>
      </c>
      <c r="R63" s="37"/>
      <c r="S63" s="37"/>
      <c r="T63" s="37"/>
      <c r="U63" s="37"/>
      <c r="V63" s="37"/>
      <c r="W63" s="37"/>
      <c r="X63" s="37"/>
      <c r="Y63" s="37"/>
      <c r="Z63" s="37"/>
      <c r="AA63" s="37"/>
      <c r="AB63" s="37"/>
      <c r="AC63" s="37"/>
      <c r="AD63" s="37"/>
      <c r="AE63" s="37"/>
      <c r="AF63" s="37"/>
      <c r="AG63" s="37"/>
      <c r="AH63" s="37"/>
      <c r="AI63" s="37"/>
      <c r="AJ63" s="37"/>
      <c r="AK63" s="32">
        <f t="shared" si="0"/>
        <v>1</v>
      </c>
    </row>
    <row r="64" spans="1:37" ht="12.95" customHeight="1" x14ac:dyDescent="0.25">
      <c r="A64" s="75"/>
      <c r="B64" s="76"/>
      <c r="C64" s="77"/>
      <c r="D64" s="40" t="str">
        <f>IF(D63&gt;0,ROUND(C63*D63,2),"")</f>
        <v/>
      </c>
      <c r="E64" s="40" t="str">
        <f>IF(E63&gt;0,IF(AND(SUM(D63:E63)=1,AK63=1),C63-SUM(D64:D64),ROUND(C63*E63,2)),"")</f>
        <v/>
      </c>
      <c r="F64" s="40" t="str">
        <f>IF(F63&gt;0,IF(AND(SUM(D63:F63)=1,AK63=1),C63-SUM(D64:E64),ROUND(C63*F63,2)),"")</f>
        <v/>
      </c>
      <c r="G64" s="40" t="str">
        <f>IF(G63&gt;0,IF(AND(SUM(D63:G63)=1,AK63=1),C63-SUM(D64:F64),ROUND(C63*G63,2)),"")</f>
        <v/>
      </c>
      <c r="H64" s="38" t="str">
        <f>IF(H63&gt;0,IF(AND(SUM(D63:H63)=1,AK63=1),C63-SUM(D64:G64),ROUND(C63*H63,2)),"")</f>
        <v/>
      </c>
      <c r="I64" s="39" t="str">
        <f>IF(I63&gt;0,IF(AND(SUM(D63:I63)=1,AK63=1),C63-SUM(D64:H64),ROUND(C63*I63,2)),"")</f>
        <v/>
      </c>
      <c r="J64" s="40" t="str">
        <f>IF(J63&gt;0,IF(AND(SUM(D63:J63)=1,AK63=1),C63-SUM(D64:I64),ROUND(C63*J63,2)),"")</f>
        <v/>
      </c>
      <c r="K64" s="40" t="str">
        <f>IF(K63&gt;0,IF(AND(SUM(D63:K63)=1,AK63=1),C63-SUM(D64:J64),ROUND(C63*K63,2)),"")</f>
        <v/>
      </c>
      <c r="L64" s="40" t="str">
        <f>IF(L63&gt;0,IF(AND(SUM(D63:L63)=1,AK63=1),C63-SUM(D64:K64),ROUND(C63*L63,2)),"")</f>
        <v/>
      </c>
      <c r="M64" s="40" t="str">
        <f>IF(M63&gt;0,IF(AND(SUM(D63:M63)=1,AK63=1),C63-SUM(D64:L64),ROUND(C63*M63,2)),"")</f>
        <v/>
      </c>
      <c r="N64" s="40" t="str">
        <f>IF(N63&gt;0,IF(AND(SUM(D63:N63)=1,AK63=1),C63-SUM(D64:M64),ROUND(C63*N63,2)),"")</f>
        <v/>
      </c>
      <c r="O64" s="40" t="str">
        <f>IF(O63&gt;0,IF(AND(SUM(D63:O63)=1,AK63=1),C63-SUM(D64:N64),ROUND(C63*O63,2)),"")</f>
        <v/>
      </c>
      <c r="P64" s="40" t="str">
        <f>IF(P63&gt;0,IF(AND(SUM(D63:P63)=1,AK63=1),C63-SUM(D64:O64),ROUND(C63*P63,2)),"")</f>
        <v/>
      </c>
      <c r="Q64" s="33">
        <f>IF(Q63&gt;0,IF(AND(SUM(D63:Q63)=1,AK63=1),C63-SUM(D64:P64),ROUND(C63*Q63,2)),"")</f>
        <v>899.66</v>
      </c>
      <c r="R64" s="40" t="str">
        <f>IF(R63&gt;0,IF(AND(SUM(D63:R63)=1,AK63=1),C63-SUM(D64:Q64),ROUND(C63*R63,2)),"")</f>
        <v/>
      </c>
      <c r="S64" s="40" t="str">
        <f>IF(S63&gt;0,IF(AND(SUM(D63:S63)=1,AK63=1),C63-SUM(D64:R64),ROUND(C63*S63,2)),"")</f>
        <v/>
      </c>
      <c r="T64" s="40" t="str">
        <f>IF(T63&gt;0,IF(AND(SUM(D63:T63)=1,AK63=1),C63-SUM(D64:S64),ROUND(C63*T63,2)),"")</f>
        <v/>
      </c>
      <c r="U64" s="40" t="str">
        <f>IF(U63&gt;0,IF(AND(SUM(D63:U63)=1,AK63=1),C63-SUM(D64:T64),ROUND(C63*U63,2)),"")</f>
        <v/>
      </c>
      <c r="V64" s="40" t="str">
        <f>IF(V63&gt;0,IF(AND(SUM(D63:V63)=1,AK63=1),C63-SUM(D64:U64),ROUND(C63*V63,2)),"")</f>
        <v/>
      </c>
      <c r="W64" s="40" t="str">
        <f>IF(W63&gt;0,IF(AND(SUM(D63:W63)=1,AK63=1),C63-SUM(D64:V64),ROUND(C63*W63,2)),"")</f>
        <v/>
      </c>
      <c r="X64" s="40" t="str">
        <f>IF(X63&gt;0,IF(AND(SUM(D63:X63)=1,AK63=1),C63-SUM(D64:W64),ROUND(C63*X63,2)),"")</f>
        <v/>
      </c>
      <c r="Y64" s="40" t="str">
        <f>IF(Y63&gt;0,IF(AND(SUM(D63:Y63)=1,AK63=1),C63-SUM(D64:X64),ROUND(C63*Y63,2)),"")</f>
        <v/>
      </c>
      <c r="Z64" s="40" t="str">
        <f>IF(Z63&gt;0,IF(AND(SUM(D63:Z63)=1,AK63=1),C63-SUM(D64:Y64),ROUND(C63*Z63,2)),"")</f>
        <v/>
      </c>
      <c r="AA64" s="40" t="str">
        <f>IF(AA63&gt;0,IF(AND(SUM(D63:AA63)=1,AK63=1),C63-SUM(D64:Z64),ROUND(C63*AA63,2)),"")</f>
        <v/>
      </c>
      <c r="AB64" s="40" t="str">
        <f>IF(AB63&gt;0,IF(AND(SUM(D63:AB63)=1,AK63=1),C63-SUM(D64:AA64),ROUND(C63*AB63,2)),"")</f>
        <v/>
      </c>
      <c r="AC64" s="40" t="str">
        <f>IF(AC63&gt;0,IF(AND(SUM(D63:AC63)=1,AK63=1),C63-SUM(D64:AB64),ROUND(C63*AC63,2)),"")</f>
        <v/>
      </c>
      <c r="AD64" s="40" t="str">
        <f>IF(AD63&gt;0,IF(AND(SUM(D63:AD63)=1,AK63=1),C63-SUM(D64:AC64),ROUND(C63*AD63,2)),"")</f>
        <v/>
      </c>
      <c r="AE64" s="40" t="str">
        <f>IF(AE63&gt;0,IF(AND(SUM(D63:AE63)=1,AK63=1),C63-SUM(D64:AD64),ROUND(C63*AE63,2)),"")</f>
        <v/>
      </c>
      <c r="AF64" s="40" t="str">
        <f>IF(AF63&gt;0,IF(AND(SUM(D63:AF63)=1,AK63=1),C63-SUM(D64:AE64),ROUND(C63*AF63,2)),"")</f>
        <v/>
      </c>
      <c r="AG64" s="40" t="str">
        <f>IF(AG63&gt;0,IF(AND(SUM(D63:AG63)=1,AK63=1),C63-SUM(D64:AF64),ROUND(C63*AG63,2)),"")</f>
        <v/>
      </c>
      <c r="AH64" s="40" t="str">
        <f>IF(AH63&gt;0,IF(AND(SUM(D63:AH63)=1,AK63=1),C63-SUM(D64:AG64),ROUND(C63*AH63,2)),"")</f>
        <v/>
      </c>
      <c r="AI64" s="40" t="str">
        <f>IF(AI63&gt;0,IF(AND(SUM(D63:AI63)=1,AK63=1),C63-SUM(D64:AH64),ROUND(C63*AI63,2)),"")</f>
        <v/>
      </c>
      <c r="AJ64" s="40" t="str">
        <f>IF(AJ63&gt;0,IF(AND(SUM(D63:AJ63)=1,AK63=1),C63-SUM(D64:AI64),ROUND(C63*AJ63,2)),"")</f>
        <v/>
      </c>
      <c r="AK64" s="34">
        <f t="shared" si="0"/>
        <v>899.66</v>
      </c>
    </row>
    <row r="65" spans="1:37" ht="12" customHeight="1" x14ac:dyDescent="0.25">
      <c r="A65" s="75" t="s">
        <v>1253</v>
      </c>
      <c r="B65" s="76" t="s">
        <v>521</v>
      </c>
      <c r="C65" s="77">
        <v>6353.34</v>
      </c>
      <c r="D65" s="37"/>
      <c r="E65" s="37"/>
      <c r="F65" s="37"/>
      <c r="G65" s="37"/>
      <c r="H65" s="35"/>
      <c r="I65" s="36"/>
      <c r="J65" s="37"/>
      <c r="K65" s="37"/>
      <c r="L65" s="37"/>
      <c r="M65" s="37"/>
      <c r="N65" s="37"/>
      <c r="O65" s="37"/>
      <c r="P65" s="37"/>
      <c r="Q65" s="31">
        <v>0.5</v>
      </c>
      <c r="R65" s="31">
        <v>0.5</v>
      </c>
      <c r="S65" s="37"/>
      <c r="T65" s="37"/>
      <c r="U65" s="37"/>
      <c r="V65" s="37"/>
      <c r="W65" s="37"/>
      <c r="X65" s="37"/>
      <c r="Y65" s="37"/>
      <c r="Z65" s="37"/>
      <c r="AA65" s="37"/>
      <c r="AB65" s="37"/>
      <c r="AC65" s="37"/>
      <c r="AD65" s="37"/>
      <c r="AE65" s="37"/>
      <c r="AF65" s="37"/>
      <c r="AG65" s="37"/>
      <c r="AH65" s="37"/>
      <c r="AI65" s="37"/>
      <c r="AJ65" s="37"/>
      <c r="AK65" s="32">
        <f t="shared" si="0"/>
        <v>1</v>
      </c>
    </row>
    <row r="66" spans="1:37" ht="12.95" customHeight="1" x14ac:dyDescent="0.25">
      <c r="A66" s="75"/>
      <c r="B66" s="76"/>
      <c r="C66" s="77"/>
      <c r="D66" s="40" t="str">
        <f>IF(D65&gt;0,ROUND(C65*D65,2),"")</f>
        <v/>
      </c>
      <c r="E66" s="40" t="str">
        <f>IF(E65&gt;0,IF(AND(SUM(D65:E65)=1,AK65=1),C65-SUM(D66:D66),ROUND(C65*E65,2)),"")</f>
        <v/>
      </c>
      <c r="F66" s="40" t="str">
        <f>IF(F65&gt;0,IF(AND(SUM(D65:F65)=1,AK65=1),C65-SUM(D66:E66),ROUND(C65*F65,2)),"")</f>
        <v/>
      </c>
      <c r="G66" s="40" t="str">
        <f>IF(G65&gt;0,IF(AND(SUM(D65:G65)=1,AK65=1),C65-SUM(D66:F66),ROUND(C65*G65,2)),"")</f>
        <v/>
      </c>
      <c r="H66" s="38" t="str">
        <f>IF(H65&gt;0,IF(AND(SUM(D65:H65)=1,AK65=1),C65-SUM(D66:G66),ROUND(C65*H65,2)),"")</f>
        <v/>
      </c>
      <c r="I66" s="39" t="str">
        <f>IF(I65&gt;0,IF(AND(SUM(D65:I65)=1,AK65=1),C65-SUM(D66:H66),ROUND(C65*I65,2)),"")</f>
        <v/>
      </c>
      <c r="J66" s="40" t="str">
        <f>IF(J65&gt;0,IF(AND(SUM(D65:J65)=1,AK65=1),C65-SUM(D66:I66),ROUND(C65*J65,2)),"")</f>
        <v/>
      </c>
      <c r="K66" s="40" t="str">
        <f>IF(K65&gt;0,IF(AND(SUM(D65:K65)=1,AK65=1),C65-SUM(D66:J66),ROUND(C65*K65,2)),"")</f>
        <v/>
      </c>
      <c r="L66" s="40" t="str">
        <f>IF(L65&gt;0,IF(AND(SUM(D65:L65)=1,AK65=1),C65-SUM(D66:K66),ROUND(C65*L65,2)),"")</f>
        <v/>
      </c>
      <c r="M66" s="40" t="str">
        <f>IF(M65&gt;0,IF(AND(SUM(D65:M65)=1,AK65=1),C65-SUM(D66:L66),ROUND(C65*M65,2)),"")</f>
        <v/>
      </c>
      <c r="N66" s="40" t="str">
        <f>IF(N65&gt;0,IF(AND(SUM(D65:N65)=1,AK65=1),C65-SUM(D66:M66),ROUND(C65*N65,2)),"")</f>
        <v/>
      </c>
      <c r="O66" s="40" t="str">
        <f>IF(O65&gt;0,IF(AND(SUM(D65:O65)=1,AK65=1),C65-SUM(D66:N66),ROUND(C65*O65,2)),"")</f>
        <v/>
      </c>
      <c r="P66" s="40" t="str">
        <f>IF(P65&gt;0,IF(AND(SUM(D65:P65)=1,AK65=1),C65-SUM(D66:O66),ROUND(C65*P65,2)),"")</f>
        <v/>
      </c>
      <c r="Q66" s="33">
        <f>IF(Q65&gt;0,IF(AND(SUM(D65:Q65)=1,AK65=1),C65-SUM(D66:P66),ROUND(C65*Q65,2)),"")</f>
        <v>3176.67</v>
      </c>
      <c r="R66" s="33">
        <f>IF(R65&gt;0,IF(AND(SUM(D65:R65)=1,AK65=1),C65-SUM(D66:Q66),ROUND(C65*R65,2)),"")</f>
        <v>3176.67</v>
      </c>
      <c r="S66" s="40" t="str">
        <f>IF(S65&gt;0,IF(AND(SUM(D65:S65)=1,AK65=1),C65-SUM(D66:R66),ROUND(C65*S65,2)),"")</f>
        <v/>
      </c>
      <c r="T66" s="40" t="str">
        <f>IF(T65&gt;0,IF(AND(SUM(D65:T65)=1,AK65=1),C65-SUM(D66:S66),ROUND(C65*T65,2)),"")</f>
        <v/>
      </c>
      <c r="U66" s="40" t="str">
        <f>IF(U65&gt;0,IF(AND(SUM(D65:U65)=1,AK65=1),C65-SUM(D66:T66),ROUND(C65*U65,2)),"")</f>
        <v/>
      </c>
      <c r="V66" s="40" t="str">
        <f>IF(V65&gt;0,IF(AND(SUM(D65:V65)=1,AK65=1),C65-SUM(D66:U66),ROUND(C65*V65,2)),"")</f>
        <v/>
      </c>
      <c r="W66" s="40" t="str">
        <f>IF(W65&gt;0,IF(AND(SUM(D65:W65)=1,AK65=1),C65-SUM(D66:V66),ROUND(C65*W65,2)),"")</f>
        <v/>
      </c>
      <c r="X66" s="40" t="str">
        <f>IF(X65&gt;0,IF(AND(SUM(D65:X65)=1,AK65=1),C65-SUM(D66:W66),ROUND(C65*X65,2)),"")</f>
        <v/>
      </c>
      <c r="Y66" s="40" t="str">
        <f>IF(Y65&gt;0,IF(AND(SUM(D65:Y65)=1,AK65=1),C65-SUM(D66:X66),ROUND(C65*Y65,2)),"")</f>
        <v/>
      </c>
      <c r="Z66" s="40" t="str">
        <f>IF(Z65&gt;0,IF(AND(SUM(D65:Z65)=1,AK65=1),C65-SUM(D66:Y66),ROUND(C65*Z65,2)),"")</f>
        <v/>
      </c>
      <c r="AA66" s="40" t="str">
        <f>IF(AA65&gt;0,IF(AND(SUM(D65:AA65)=1,AK65=1),C65-SUM(D66:Z66),ROUND(C65*AA65,2)),"")</f>
        <v/>
      </c>
      <c r="AB66" s="40" t="str">
        <f>IF(AB65&gt;0,IF(AND(SUM(D65:AB65)=1,AK65=1),C65-SUM(D66:AA66),ROUND(C65*AB65,2)),"")</f>
        <v/>
      </c>
      <c r="AC66" s="40" t="str">
        <f>IF(AC65&gt;0,IF(AND(SUM(D65:AC65)=1,AK65=1),C65-SUM(D66:AB66),ROUND(C65*AC65,2)),"")</f>
        <v/>
      </c>
      <c r="AD66" s="40" t="str">
        <f>IF(AD65&gt;0,IF(AND(SUM(D65:AD65)=1,AK65=1),C65-SUM(D66:AC66),ROUND(C65*AD65,2)),"")</f>
        <v/>
      </c>
      <c r="AE66" s="40" t="str">
        <f>IF(AE65&gt;0,IF(AND(SUM(D65:AE65)=1,AK65=1),C65-SUM(D66:AD66),ROUND(C65*AE65,2)),"")</f>
        <v/>
      </c>
      <c r="AF66" s="40" t="str">
        <f>IF(AF65&gt;0,IF(AND(SUM(D65:AF65)=1,AK65=1),C65-SUM(D66:AE66),ROUND(C65*AF65,2)),"")</f>
        <v/>
      </c>
      <c r="AG66" s="40" t="str">
        <f>IF(AG65&gt;0,IF(AND(SUM(D65:AG65)=1,AK65=1),C65-SUM(D66:AF66),ROUND(C65*AG65,2)),"")</f>
        <v/>
      </c>
      <c r="AH66" s="40" t="str">
        <f>IF(AH65&gt;0,IF(AND(SUM(D65:AH65)=1,AK65=1),C65-SUM(D66:AG66),ROUND(C65*AH65,2)),"")</f>
        <v/>
      </c>
      <c r="AI66" s="40" t="str">
        <f>IF(AI65&gt;0,IF(AND(SUM(D65:AI65)=1,AK65=1),C65-SUM(D66:AH66),ROUND(C65*AI65,2)),"")</f>
        <v/>
      </c>
      <c r="AJ66" s="40" t="str">
        <f>IF(AJ65&gt;0,IF(AND(SUM(D65:AJ65)=1,AK65=1),C65-SUM(D66:AI66),ROUND(C65*AJ65,2)),"")</f>
        <v/>
      </c>
      <c r="AK66" s="34">
        <f t="shared" si="0"/>
        <v>6353.34</v>
      </c>
    </row>
    <row r="67" spans="1:37" ht="12" customHeight="1" x14ac:dyDescent="0.25">
      <c r="A67" s="75" t="s">
        <v>1265</v>
      </c>
      <c r="B67" s="76" t="s">
        <v>531</v>
      </c>
      <c r="C67" s="77">
        <v>4263.09</v>
      </c>
      <c r="D67" s="37"/>
      <c r="E67" s="37"/>
      <c r="F67" s="37"/>
      <c r="G67" s="37"/>
      <c r="H67" s="35"/>
      <c r="I67" s="36"/>
      <c r="J67" s="37"/>
      <c r="K67" s="37"/>
      <c r="L67" s="37"/>
      <c r="M67" s="37"/>
      <c r="N67" s="37"/>
      <c r="O67" s="37"/>
      <c r="P67" s="37"/>
      <c r="Q67" s="37"/>
      <c r="R67" s="31">
        <v>1</v>
      </c>
      <c r="S67" s="37"/>
      <c r="T67" s="37"/>
      <c r="U67" s="37"/>
      <c r="V67" s="37"/>
      <c r="W67" s="37"/>
      <c r="X67" s="37"/>
      <c r="Y67" s="37"/>
      <c r="Z67" s="37"/>
      <c r="AA67" s="37"/>
      <c r="AB67" s="37"/>
      <c r="AC67" s="37"/>
      <c r="AD67" s="37"/>
      <c r="AE67" s="37"/>
      <c r="AF67" s="37"/>
      <c r="AG67" s="37"/>
      <c r="AH67" s="37"/>
      <c r="AI67" s="37"/>
      <c r="AJ67" s="37"/>
      <c r="AK67" s="32">
        <f t="shared" ref="AK67:AK130" si="5">SUM(D67:AJ67)</f>
        <v>1</v>
      </c>
    </row>
    <row r="68" spans="1:37" ht="12.95" customHeight="1" x14ac:dyDescent="0.25">
      <c r="A68" s="75"/>
      <c r="B68" s="76"/>
      <c r="C68" s="77"/>
      <c r="D68" s="40" t="str">
        <f>IF(D67&gt;0,ROUND(C67*D67,2),"")</f>
        <v/>
      </c>
      <c r="E68" s="40" t="str">
        <f>IF(E67&gt;0,IF(AND(SUM(D67:E67)=1,AK67=1),C67-SUM(D68:D68),ROUND(C67*E67,2)),"")</f>
        <v/>
      </c>
      <c r="F68" s="40" t="str">
        <f>IF(F67&gt;0,IF(AND(SUM(D67:F67)=1,AK67=1),C67-SUM(D68:E68),ROUND(C67*F67,2)),"")</f>
        <v/>
      </c>
      <c r="G68" s="40" t="str">
        <f>IF(G67&gt;0,IF(AND(SUM(D67:G67)=1,AK67=1),C67-SUM(D68:F68),ROUND(C67*G67,2)),"")</f>
        <v/>
      </c>
      <c r="H68" s="38" t="str">
        <f>IF(H67&gt;0,IF(AND(SUM(D67:H67)=1,AK67=1),C67-SUM(D68:G68),ROUND(C67*H67,2)),"")</f>
        <v/>
      </c>
      <c r="I68" s="39" t="str">
        <f>IF(I67&gt;0,IF(AND(SUM(D67:I67)=1,AK67=1),C67-SUM(D68:H68),ROUND(C67*I67,2)),"")</f>
        <v/>
      </c>
      <c r="J68" s="40" t="str">
        <f>IF(J67&gt;0,IF(AND(SUM(D67:J67)=1,AK67=1),C67-SUM(D68:I68),ROUND(C67*J67,2)),"")</f>
        <v/>
      </c>
      <c r="K68" s="40" t="str">
        <f>IF(K67&gt;0,IF(AND(SUM(D67:K67)=1,AK67=1),C67-SUM(D68:J68),ROUND(C67*K67,2)),"")</f>
        <v/>
      </c>
      <c r="L68" s="40" t="str">
        <f>IF(L67&gt;0,IF(AND(SUM(D67:L67)=1,AK67=1),C67-SUM(D68:K68),ROUND(C67*L67,2)),"")</f>
        <v/>
      </c>
      <c r="M68" s="40" t="str">
        <f>IF(M67&gt;0,IF(AND(SUM(D67:M67)=1,AK67=1),C67-SUM(D68:L68),ROUND(C67*M67,2)),"")</f>
        <v/>
      </c>
      <c r="N68" s="40" t="str">
        <f>IF(N67&gt;0,IF(AND(SUM(D67:N67)=1,AK67=1),C67-SUM(D68:M68),ROUND(C67*N67,2)),"")</f>
        <v/>
      </c>
      <c r="O68" s="40" t="str">
        <f>IF(O67&gt;0,IF(AND(SUM(D67:O67)=1,AK67=1),C67-SUM(D68:N68),ROUND(C67*O67,2)),"")</f>
        <v/>
      </c>
      <c r="P68" s="40" t="str">
        <f>IF(P67&gt;0,IF(AND(SUM(D67:P67)=1,AK67=1),C67-SUM(D68:O68),ROUND(C67*P67,2)),"")</f>
        <v/>
      </c>
      <c r="Q68" s="40" t="str">
        <f>IF(Q67&gt;0,IF(AND(SUM(D67:Q67)=1,AK67=1),C67-SUM(D68:P68),ROUND(C67*Q67,2)),"")</f>
        <v/>
      </c>
      <c r="R68" s="33">
        <f>IF(R67&gt;0,IF(AND(SUM(D67:R67)=1,AK67=1),C67-SUM(D68:Q68),ROUND(C67*R67,2)),"")</f>
        <v>4263.09</v>
      </c>
      <c r="S68" s="40" t="str">
        <f>IF(S67&gt;0,IF(AND(SUM(D67:S67)=1,AK67=1),C67-SUM(D68:R68),ROUND(C67*S67,2)),"")</f>
        <v/>
      </c>
      <c r="T68" s="40" t="str">
        <f>IF(T67&gt;0,IF(AND(SUM(D67:T67)=1,AK67=1),C67-SUM(D68:S68),ROUND(C67*T67,2)),"")</f>
        <v/>
      </c>
      <c r="U68" s="40" t="str">
        <f>IF(U67&gt;0,IF(AND(SUM(D67:U67)=1,AK67=1),C67-SUM(D68:T68),ROUND(C67*U67,2)),"")</f>
        <v/>
      </c>
      <c r="V68" s="40" t="str">
        <f>IF(V67&gt;0,IF(AND(SUM(D67:V67)=1,AK67=1),C67-SUM(D68:U68),ROUND(C67*V67,2)),"")</f>
        <v/>
      </c>
      <c r="W68" s="40" t="str">
        <f>IF(W67&gt;0,IF(AND(SUM(D67:W67)=1,AK67=1),C67-SUM(D68:V68),ROUND(C67*W67,2)),"")</f>
        <v/>
      </c>
      <c r="X68" s="40" t="str">
        <f>IF(X67&gt;0,IF(AND(SUM(D67:X67)=1,AK67=1),C67-SUM(D68:W68),ROUND(C67*X67,2)),"")</f>
        <v/>
      </c>
      <c r="Y68" s="40" t="str">
        <f>IF(Y67&gt;0,IF(AND(SUM(D67:Y67)=1,AK67=1),C67-SUM(D68:X68),ROUND(C67*Y67,2)),"")</f>
        <v/>
      </c>
      <c r="Z68" s="40" t="str">
        <f>IF(Z67&gt;0,IF(AND(SUM(D67:Z67)=1,AK67=1),C67-SUM(D68:Y68),ROUND(C67*Z67,2)),"")</f>
        <v/>
      </c>
      <c r="AA68" s="40" t="str">
        <f>IF(AA67&gt;0,IF(AND(SUM(D67:AA67)=1,AK67=1),C67-SUM(D68:Z68),ROUND(C67*AA67,2)),"")</f>
        <v/>
      </c>
      <c r="AB68" s="40" t="str">
        <f>IF(AB67&gt;0,IF(AND(SUM(D67:AB67)=1,AK67=1),C67-SUM(D68:AA68),ROUND(C67*AB67,2)),"")</f>
        <v/>
      </c>
      <c r="AC68" s="40" t="str">
        <f>IF(AC67&gt;0,IF(AND(SUM(D67:AC67)=1,AK67=1),C67-SUM(D68:AB68),ROUND(C67*AC67,2)),"")</f>
        <v/>
      </c>
      <c r="AD68" s="40" t="str">
        <f>IF(AD67&gt;0,IF(AND(SUM(D67:AD67)=1,AK67=1),C67-SUM(D68:AC68),ROUND(C67*AD67,2)),"")</f>
        <v/>
      </c>
      <c r="AE68" s="40" t="str">
        <f>IF(AE67&gt;0,IF(AND(SUM(D67:AE67)=1,AK67=1),C67-SUM(D68:AD68),ROUND(C67*AE67,2)),"")</f>
        <v/>
      </c>
      <c r="AF68" s="40" t="str">
        <f>IF(AF67&gt;0,IF(AND(SUM(D67:AF67)=1,AK67=1),C67-SUM(D68:AE68),ROUND(C67*AF67,2)),"")</f>
        <v/>
      </c>
      <c r="AG68" s="40" t="str">
        <f>IF(AG67&gt;0,IF(AND(SUM(D67:AG67)=1,AK67=1),C67-SUM(D68:AF68),ROUND(C67*AG67,2)),"")</f>
        <v/>
      </c>
      <c r="AH68" s="40" t="str">
        <f>IF(AH67&gt;0,IF(AND(SUM(D67:AH67)=1,AK67=1),C67-SUM(D68:AG68),ROUND(C67*AH67,2)),"")</f>
        <v/>
      </c>
      <c r="AI68" s="40" t="str">
        <f>IF(AI67&gt;0,IF(AND(SUM(D67:AI67)=1,AK67=1),C67-SUM(D68:AH68),ROUND(C67*AI67,2)),"")</f>
        <v/>
      </c>
      <c r="AJ68" s="40" t="str">
        <f>IF(AJ67&gt;0,IF(AND(SUM(D67:AJ67)=1,AK67=1),C67-SUM(D68:AI68),ROUND(C67*AJ67,2)),"")</f>
        <v/>
      </c>
      <c r="AK68" s="34">
        <f t="shared" si="5"/>
        <v>4263.09</v>
      </c>
    </row>
    <row r="69" spans="1:37" ht="12" customHeight="1" x14ac:dyDescent="0.25">
      <c r="A69" s="75" t="s">
        <v>1282</v>
      </c>
      <c r="B69" s="76" t="s">
        <v>545</v>
      </c>
      <c r="C69" s="77">
        <v>237.4</v>
      </c>
      <c r="D69" s="37"/>
      <c r="E69" s="37"/>
      <c r="F69" s="37"/>
      <c r="G69" s="37"/>
      <c r="H69" s="35"/>
      <c r="I69" s="36"/>
      <c r="J69" s="37"/>
      <c r="K69" s="37"/>
      <c r="L69" s="37"/>
      <c r="M69" s="37"/>
      <c r="N69" s="37"/>
      <c r="O69" s="37"/>
      <c r="P69" s="37"/>
      <c r="Q69" s="37"/>
      <c r="R69" s="31">
        <v>1</v>
      </c>
      <c r="S69" s="37"/>
      <c r="T69" s="37"/>
      <c r="U69" s="37"/>
      <c r="V69" s="37"/>
      <c r="W69" s="37"/>
      <c r="X69" s="37"/>
      <c r="Y69" s="37"/>
      <c r="Z69" s="37"/>
      <c r="AA69" s="37"/>
      <c r="AB69" s="37"/>
      <c r="AC69" s="37"/>
      <c r="AD69" s="37"/>
      <c r="AE69" s="37"/>
      <c r="AF69" s="37"/>
      <c r="AG69" s="37"/>
      <c r="AH69" s="37"/>
      <c r="AI69" s="37"/>
      <c r="AJ69" s="37"/>
      <c r="AK69" s="32">
        <f t="shared" si="5"/>
        <v>1</v>
      </c>
    </row>
    <row r="70" spans="1:37" ht="12.95" customHeight="1" x14ac:dyDescent="0.25">
      <c r="A70" s="75"/>
      <c r="B70" s="76"/>
      <c r="C70" s="77"/>
      <c r="D70" s="40" t="str">
        <f>IF(D69&gt;0,ROUND(C69*D69,2),"")</f>
        <v/>
      </c>
      <c r="E70" s="40" t="str">
        <f>IF(E69&gt;0,IF(AND(SUM(D69:E69)=1,AK69=1),C69-SUM(D70:D70),ROUND(C69*E69,2)),"")</f>
        <v/>
      </c>
      <c r="F70" s="40" t="str">
        <f>IF(F69&gt;0,IF(AND(SUM(D69:F69)=1,AK69=1),C69-SUM(D70:E70),ROUND(C69*F69,2)),"")</f>
        <v/>
      </c>
      <c r="G70" s="40" t="str">
        <f>IF(G69&gt;0,IF(AND(SUM(D69:G69)=1,AK69=1),C69-SUM(D70:F70),ROUND(C69*G69,2)),"")</f>
        <v/>
      </c>
      <c r="H70" s="38" t="str">
        <f>IF(H69&gt;0,IF(AND(SUM(D69:H69)=1,AK69=1),C69-SUM(D70:G70),ROUND(C69*H69,2)),"")</f>
        <v/>
      </c>
      <c r="I70" s="39" t="str">
        <f>IF(I69&gt;0,IF(AND(SUM(D69:I69)=1,AK69=1),C69-SUM(D70:H70),ROUND(C69*I69,2)),"")</f>
        <v/>
      </c>
      <c r="J70" s="40" t="str">
        <f>IF(J69&gt;0,IF(AND(SUM(D69:J69)=1,AK69=1),C69-SUM(D70:I70),ROUND(C69*J69,2)),"")</f>
        <v/>
      </c>
      <c r="K70" s="40" t="str">
        <f>IF(K69&gt;0,IF(AND(SUM(D69:K69)=1,AK69=1),C69-SUM(D70:J70),ROUND(C69*K69,2)),"")</f>
        <v/>
      </c>
      <c r="L70" s="40" t="str">
        <f>IF(L69&gt;0,IF(AND(SUM(D69:L69)=1,AK69=1),C69-SUM(D70:K70),ROUND(C69*L69,2)),"")</f>
        <v/>
      </c>
      <c r="M70" s="40" t="str">
        <f>IF(M69&gt;0,IF(AND(SUM(D69:M69)=1,AK69=1),C69-SUM(D70:L70),ROUND(C69*M69,2)),"")</f>
        <v/>
      </c>
      <c r="N70" s="40" t="str">
        <f>IF(N69&gt;0,IF(AND(SUM(D69:N69)=1,AK69=1),C69-SUM(D70:M70),ROUND(C69*N69,2)),"")</f>
        <v/>
      </c>
      <c r="O70" s="40" t="str">
        <f>IF(O69&gt;0,IF(AND(SUM(D69:O69)=1,AK69=1),C69-SUM(D70:N70),ROUND(C69*O69,2)),"")</f>
        <v/>
      </c>
      <c r="P70" s="40" t="str">
        <f>IF(P69&gt;0,IF(AND(SUM(D69:P69)=1,AK69=1),C69-SUM(D70:O70),ROUND(C69*P69,2)),"")</f>
        <v/>
      </c>
      <c r="Q70" s="40" t="str">
        <f>IF(Q69&gt;0,IF(AND(SUM(D69:Q69)=1,AK69=1),C69-SUM(D70:P70),ROUND(C69*Q69,2)),"")</f>
        <v/>
      </c>
      <c r="R70" s="33">
        <f>IF(R69&gt;0,IF(AND(SUM(D69:R69)=1,AK69=1),C69-SUM(D70:Q70),ROUND(C69*R69,2)),"")</f>
        <v>237.4</v>
      </c>
      <c r="S70" s="40" t="str">
        <f>IF(S69&gt;0,IF(AND(SUM(D69:S69)=1,AK69=1),C69-SUM(D70:R70),ROUND(C69*S69,2)),"")</f>
        <v/>
      </c>
      <c r="T70" s="40" t="str">
        <f>IF(T69&gt;0,IF(AND(SUM(D69:T69)=1,AK69=1),C69-SUM(D70:S70),ROUND(C69*T69,2)),"")</f>
        <v/>
      </c>
      <c r="U70" s="40" t="str">
        <f>IF(U69&gt;0,IF(AND(SUM(D69:U69)=1,AK69=1),C69-SUM(D70:T70),ROUND(C69*U69,2)),"")</f>
        <v/>
      </c>
      <c r="V70" s="40" t="str">
        <f>IF(V69&gt;0,IF(AND(SUM(D69:V69)=1,AK69=1),C69-SUM(D70:U70),ROUND(C69*V69,2)),"")</f>
        <v/>
      </c>
      <c r="W70" s="40" t="str">
        <f>IF(W69&gt;0,IF(AND(SUM(D69:W69)=1,AK69=1),C69-SUM(D70:V70),ROUND(C69*W69,2)),"")</f>
        <v/>
      </c>
      <c r="X70" s="40" t="str">
        <f>IF(X69&gt;0,IF(AND(SUM(D69:X69)=1,AK69=1),C69-SUM(D70:W70),ROUND(C69*X69,2)),"")</f>
        <v/>
      </c>
      <c r="Y70" s="40" t="str">
        <f>IF(Y69&gt;0,IF(AND(SUM(D69:Y69)=1,AK69=1),C69-SUM(D70:X70),ROUND(C69*Y69,2)),"")</f>
        <v/>
      </c>
      <c r="Z70" s="40" t="str">
        <f>IF(Z69&gt;0,IF(AND(SUM(D69:Z69)=1,AK69=1),C69-SUM(D70:Y70),ROUND(C69*Z69,2)),"")</f>
        <v/>
      </c>
      <c r="AA70" s="40" t="str">
        <f>IF(AA69&gt;0,IF(AND(SUM(D69:AA69)=1,AK69=1),C69-SUM(D70:Z70),ROUND(C69*AA69,2)),"")</f>
        <v/>
      </c>
      <c r="AB70" s="40" t="str">
        <f>IF(AB69&gt;0,IF(AND(SUM(D69:AB69)=1,AK69=1),C69-SUM(D70:AA70),ROUND(C69*AB69,2)),"")</f>
        <v/>
      </c>
      <c r="AC70" s="40" t="str">
        <f>IF(AC69&gt;0,IF(AND(SUM(D69:AC69)=1,AK69=1),C69-SUM(D70:AB70),ROUND(C69*AC69,2)),"")</f>
        <v/>
      </c>
      <c r="AD70" s="40" t="str">
        <f>IF(AD69&gt;0,IF(AND(SUM(D69:AD69)=1,AK69=1),C69-SUM(D70:AC70),ROUND(C69*AD69,2)),"")</f>
        <v/>
      </c>
      <c r="AE70" s="40" t="str">
        <f>IF(AE69&gt;0,IF(AND(SUM(D69:AE69)=1,AK69=1),C69-SUM(D70:AD70),ROUND(C69*AE69,2)),"")</f>
        <v/>
      </c>
      <c r="AF70" s="40" t="str">
        <f>IF(AF69&gt;0,IF(AND(SUM(D69:AF69)=1,AK69=1),C69-SUM(D70:AE70),ROUND(C69*AF69,2)),"")</f>
        <v/>
      </c>
      <c r="AG70" s="40" t="str">
        <f>IF(AG69&gt;0,IF(AND(SUM(D69:AG69)=1,AK69=1),C69-SUM(D70:AF70),ROUND(C69*AG69,2)),"")</f>
        <v/>
      </c>
      <c r="AH70" s="40" t="str">
        <f>IF(AH69&gt;0,IF(AND(SUM(D69:AH69)=1,AK69=1),C69-SUM(D70:AG70),ROUND(C69*AH69,2)),"")</f>
        <v/>
      </c>
      <c r="AI70" s="40" t="str">
        <f>IF(AI69&gt;0,IF(AND(SUM(D69:AI69)=1,AK69=1),C69-SUM(D70:AH70),ROUND(C69*AI69,2)),"")</f>
        <v/>
      </c>
      <c r="AJ70" s="40" t="str">
        <f>IF(AJ69&gt;0,IF(AND(SUM(D69:AJ69)=1,AK69=1),C69-SUM(D70:AI70),ROUND(C69*AJ69,2)),"")</f>
        <v/>
      </c>
      <c r="AK70" s="34">
        <f t="shared" si="5"/>
        <v>237.4</v>
      </c>
    </row>
    <row r="71" spans="1:37" ht="12" customHeight="1" x14ac:dyDescent="0.25">
      <c r="A71" s="75" t="s">
        <v>1290</v>
      </c>
      <c r="B71" s="76" t="s">
        <v>690</v>
      </c>
      <c r="C71" s="77">
        <v>3338.96</v>
      </c>
      <c r="D71" s="37"/>
      <c r="E71" s="37"/>
      <c r="F71" s="37"/>
      <c r="G71" s="37"/>
      <c r="H71" s="35"/>
      <c r="I71" s="36"/>
      <c r="J71" s="37"/>
      <c r="K71" s="37"/>
      <c r="L71" s="37"/>
      <c r="M71" s="37"/>
      <c r="N71" s="37"/>
      <c r="O71" s="37"/>
      <c r="P71" s="37"/>
      <c r="Q71" s="37"/>
      <c r="R71" s="31">
        <v>1</v>
      </c>
      <c r="S71" s="37"/>
      <c r="T71" s="37"/>
      <c r="U71" s="37"/>
      <c r="V71" s="37"/>
      <c r="W71" s="37"/>
      <c r="X71" s="37"/>
      <c r="Y71" s="37"/>
      <c r="Z71" s="37"/>
      <c r="AA71" s="37"/>
      <c r="AB71" s="37"/>
      <c r="AC71" s="37"/>
      <c r="AD71" s="37"/>
      <c r="AE71" s="37"/>
      <c r="AF71" s="37"/>
      <c r="AG71" s="37"/>
      <c r="AH71" s="37"/>
      <c r="AI71" s="37"/>
      <c r="AJ71" s="37"/>
      <c r="AK71" s="32">
        <f t="shared" si="5"/>
        <v>1</v>
      </c>
    </row>
    <row r="72" spans="1:37" ht="12.95" customHeight="1" x14ac:dyDescent="0.25">
      <c r="A72" s="75"/>
      <c r="B72" s="76"/>
      <c r="C72" s="77"/>
      <c r="D72" s="40" t="str">
        <f>IF(D71&gt;0,ROUND(C71*D71,2),"")</f>
        <v/>
      </c>
      <c r="E72" s="40" t="str">
        <f>IF(E71&gt;0,IF(AND(SUM(D71:E71)=1,AK71=1),C71-SUM(D72:D72),ROUND(C71*E71,2)),"")</f>
        <v/>
      </c>
      <c r="F72" s="40" t="str">
        <f>IF(F71&gt;0,IF(AND(SUM(D71:F71)=1,AK71=1),C71-SUM(D72:E72),ROUND(C71*F71,2)),"")</f>
        <v/>
      </c>
      <c r="G72" s="40" t="str">
        <f>IF(G71&gt;0,IF(AND(SUM(D71:G71)=1,AK71=1),C71-SUM(D72:F72),ROUND(C71*G71,2)),"")</f>
        <v/>
      </c>
      <c r="H72" s="38" t="str">
        <f>IF(H71&gt;0,IF(AND(SUM(D71:H71)=1,AK71=1),C71-SUM(D72:G72),ROUND(C71*H71,2)),"")</f>
        <v/>
      </c>
      <c r="I72" s="39" t="str">
        <f>IF(I71&gt;0,IF(AND(SUM(D71:I71)=1,AK71=1),C71-SUM(D72:H72),ROUND(C71*I71,2)),"")</f>
        <v/>
      </c>
      <c r="J72" s="40" t="str">
        <f>IF(J71&gt;0,IF(AND(SUM(D71:J71)=1,AK71=1),C71-SUM(D72:I72),ROUND(C71*J71,2)),"")</f>
        <v/>
      </c>
      <c r="K72" s="40" t="str">
        <f>IF(K71&gt;0,IF(AND(SUM(D71:K71)=1,AK71=1),C71-SUM(D72:J72),ROUND(C71*K71,2)),"")</f>
        <v/>
      </c>
      <c r="L72" s="40" t="str">
        <f>IF(L71&gt;0,IF(AND(SUM(D71:L71)=1,AK71=1),C71-SUM(D72:K72),ROUND(C71*L71,2)),"")</f>
        <v/>
      </c>
      <c r="M72" s="40" t="str">
        <f>IF(M71&gt;0,IF(AND(SUM(D71:M71)=1,AK71=1),C71-SUM(D72:L72),ROUND(C71*M71,2)),"")</f>
        <v/>
      </c>
      <c r="N72" s="40" t="str">
        <f>IF(N71&gt;0,IF(AND(SUM(D71:N71)=1,AK71=1),C71-SUM(D72:M72),ROUND(C71*N71,2)),"")</f>
        <v/>
      </c>
      <c r="O72" s="40" t="str">
        <f>IF(O71&gt;0,IF(AND(SUM(D71:O71)=1,AK71=1),C71-SUM(D72:N72),ROUND(C71*O71,2)),"")</f>
        <v/>
      </c>
      <c r="P72" s="40" t="str">
        <f>IF(P71&gt;0,IF(AND(SUM(D71:P71)=1,AK71=1),C71-SUM(D72:O72),ROUND(C71*P71,2)),"")</f>
        <v/>
      </c>
      <c r="Q72" s="40" t="str">
        <f>IF(Q71&gt;0,IF(AND(SUM(D71:Q71)=1,AK71=1),C71-SUM(D72:P72),ROUND(C71*Q71,2)),"")</f>
        <v/>
      </c>
      <c r="R72" s="33">
        <f>IF(R71&gt;0,IF(AND(SUM(D71:R71)=1,AK71=1),C71-SUM(D72:Q72),ROUND(C71*R71,2)),"")</f>
        <v>3338.96</v>
      </c>
      <c r="S72" s="40" t="str">
        <f>IF(S71&gt;0,IF(AND(SUM(D71:S71)=1,AK71=1),C71-SUM(D72:R72),ROUND(C71*S71,2)),"")</f>
        <v/>
      </c>
      <c r="T72" s="40" t="str">
        <f>IF(T71&gt;0,IF(AND(SUM(D71:T71)=1,AK71=1),C71-SUM(D72:S72),ROUND(C71*T71,2)),"")</f>
        <v/>
      </c>
      <c r="U72" s="40" t="str">
        <f>IF(U71&gt;0,IF(AND(SUM(D71:U71)=1,AK71=1),C71-SUM(D72:T72),ROUND(C71*U71,2)),"")</f>
        <v/>
      </c>
      <c r="V72" s="40" t="str">
        <f>IF(V71&gt;0,IF(AND(SUM(D71:V71)=1,AK71=1),C71-SUM(D72:U72),ROUND(C71*V71,2)),"")</f>
        <v/>
      </c>
      <c r="W72" s="40" t="str">
        <f>IF(W71&gt;0,IF(AND(SUM(D71:W71)=1,AK71=1),C71-SUM(D72:V72),ROUND(C71*W71,2)),"")</f>
        <v/>
      </c>
      <c r="X72" s="40" t="str">
        <f>IF(X71&gt;0,IF(AND(SUM(D71:X71)=1,AK71=1),C71-SUM(D72:W72),ROUND(C71*X71,2)),"")</f>
        <v/>
      </c>
      <c r="Y72" s="40" t="str">
        <f>IF(Y71&gt;0,IF(AND(SUM(D71:Y71)=1,AK71=1),C71-SUM(D72:X72),ROUND(C71*Y71,2)),"")</f>
        <v/>
      </c>
      <c r="Z72" s="40" t="str">
        <f>IF(Z71&gt;0,IF(AND(SUM(D71:Z71)=1,AK71=1),C71-SUM(D72:Y72),ROUND(C71*Z71,2)),"")</f>
        <v/>
      </c>
      <c r="AA72" s="40" t="str">
        <f>IF(AA71&gt;0,IF(AND(SUM(D71:AA71)=1,AK71=1),C71-SUM(D72:Z72),ROUND(C71*AA71,2)),"")</f>
        <v/>
      </c>
      <c r="AB72" s="40" t="str">
        <f>IF(AB71&gt;0,IF(AND(SUM(D71:AB71)=1,AK71=1),C71-SUM(D72:AA72),ROUND(C71*AB71,2)),"")</f>
        <v/>
      </c>
      <c r="AC72" s="40" t="str">
        <f>IF(AC71&gt;0,IF(AND(SUM(D71:AC71)=1,AK71=1),C71-SUM(D72:AB72),ROUND(C71*AC71,2)),"")</f>
        <v/>
      </c>
      <c r="AD72" s="40" t="str">
        <f>IF(AD71&gt;0,IF(AND(SUM(D71:AD71)=1,AK71=1),C71-SUM(D72:AC72),ROUND(C71*AD71,2)),"")</f>
        <v/>
      </c>
      <c r="AE72" s="40" t="str">
        <f>IF(AE71&gt;0,IF(AND(SUM(D71:AE71)=1,AK71=1),C71-SUM(D72:AD72),ROUND(C71*AE71,2)),"")</f>
        <v/>
      </c>
      <c r="AF72" s="40" t="str">
        <f>IF(AF71&gt;0,IF(AND(SUM(D71:AF71)=1,AK71=1),C71-SUM(D72:AE72),ROUND(C71*AF71,2)),"")</f>
        <v/>
      </c>
      <c r="AG72" s="40" t="str">
        <f>IF(AG71&gt;0,IF(AND(SUM(D71:AG71)=1,AK71=1),C71-SUM(D72:AF72),ROUND(C71*AG71,2)),"")</f>
        <v/>
      </c>
      <c r="AH72" s="40" t="str">
        <f>IF(AH71&gt;0,IF(AND(SUM(D71:AH71)=1,AK71=1),C71-SUM(D72:AG72),ROUND(C71*AH71,2)),"")</f>
        <v/>
      </c>
      <c r="AI72" s="40" t="str">
        <f>IF(AI71&gt;0,IF(AND(SUM(D71:AI71)=1,AK71=1),C71-SUM(D72:AH72),ROUND(C71*AI71,2)),"")</f>
        <v/>
      </c>
      <c r="AJ72" s="40" t="str">
        <f>IF(AJ71&gt;0,IF(AND(SUM(D71:AJ71)=1,AK71=1),C71-SUM(D72:AI72),ROUND(C71*AJ71,2)),"")</f>
        <v/>
      </c>
      <c r="AK72" s="34">
        <f t="shared" si="5"/>
        <v>3338.96</v>
      </c>
    </row>
    <row r="73" spans="1:37" ht="12" customHeight="1" x14ac:dyDescent="0.25">
      <c r="A73" s="75" t="s">
        <v>1304</v>
      </c>
      <c r="B73" s="76" t="s">
        <v>1294</v>
      </c>
      <c r="C73" s="77">
        <v>594.20000000000005</v>
      </c>
      <c r="D73" s="37"/>
      <c r="E73" s="37"/>
      <c r="F73" s="37"/>
      <c r="G73" s="37"/>
      <c r="H73" s="35"/>
      <c r="I73" s="36"/>
      <c r="J73" s="37"/>
      <c r="K73" s="37"/>
      <c r="L73" s="37"/>
      <c r="M73" s="37"/>
      <c r="N73" s="37"/>
      <c r="O73" s="37"/>
      <c r="P73" s="37"/>
      <c r="Q73" s="37"/>
      <c r="R73" s="31">
        <v>1</v>
      </c>
      <c r="S73" s="37"/>
      <c r="T73" s="37"/>
      <c r="U73" s="37"/>
      <c r="V73" s="37"/>
      <c r="W73" s="37"/>
      <c r="X73" s="37"/>
      <c r="Y73" s="37"/>
      <c r="Z73" s="37"/>
      <c r="AA73" s="37"/>
      <c r="AB73" s="37"/>
      <c r="AC73" s="37"/>
      <c r="AD73" s="37"/>
      <c r="AE73" s="37"/>
      <c r="AF73" s="37"/>
      <c r="AG73" s="37"/>
      <c r="AH73" s="37"/>
      <c r="AI73" s="37"/>
      <c r="AJ73" s="37"/>
      <c r="AK73" s="32">
        <f t="shared" si="5"/>
        <v>1</v>
      </c>
    </row>
    <row r="74" spans="1:37" ht="12.95" customHeight="1" x14ac:dyDescent="0.25">
      <c r="A74" s="75"/>
      <c r="B74" s="76"/>
      <c r="C74" s="77"/>
      <c r="D74" s="40" t="str">
        <f>IF(D73&gt;0,ROUND(C73*D73,2),"")</f>
        <v/>
      </c>
      <c r="E74" s="40" t="str">
        <f>IF(E73&gt;0,IF(AND(SUM(D73:E73)=1,AK73=1),C73-SUM(D74:D74),ROUND(C73*E73,2)),"")</f>
        <v/>
      </c>
      <c r="F74" s="40" t="str">
        <f>IF(F73&gt;0,IF(AND(SUM(D73:F73)=1,AK73=1),C73-SUM(D74:E74),ROUND(C73*F73,2)),"")</f>
        <v/>
      </c>
      <c r="G74" s="40" t="str">
        <f>IF(G73&gt;0,IF(AND(SUM(D73:G73)=1,AK73=1),C73-SUM(D74:F74),ROUND(C73*G73,2)),"")</f>
        <v/>
      </c>
      <c r="H74" s="38" t="str">
        <f>IF(H73&gt;0,IF(AND(SUM(D73:H73)=1,AK73=1),C73-SUM(D74:G74),ROUND(C73*H73,2)),"")</f>
        <v/>
      </c>
      <c r="I74" s="39" t="str">
        <f>IF(I73&gt;0,IF(AND(SUM(D73:I73)=1,AK73=1),C73-SUM(D74:H74),ROUND(C73*I73,2)),"")</f>
        <v/>
      </c>
      <c r="J74" s="40" t="str">
        <f>IF(J73&gt;0,IF(AND(SUM(D73:J73)=1,AK73=1),C73-SUM(D74:I74),ROUND(C73*J73,2)),"")</f>
        <v/>
      </c>
      <c r="K74" s="40" t="str">
        <f>IF(K73&gt;0,IF(AND(SUM(D73:K73)=1,AK73=1),C73-SUM(D74:J74),ROUND(C73*K73,2)),"")</f>
        <v/>
      </c>
      <c r="L74" s="40" t="str">
        <f>IF(L73&gt;0,IF(AND(SUM(D73:L73)=1,AK73=1),C73-SUM(D74:K74),ROUND(C73*L73,2)),"")</f>
        <v/>
      </c>
      <c r="M74" s="40" t="str">
        <f>IF(M73&gt;0,IF(AND(SUM(D73:M73)=1,AK73=1),C73-SUM(D74:L74),ROUND(C73*M73,2)),"")</f>
        <v/>
      </c>
      <c r="N74" s="40" t="str">
        <f>IF(N73&gt;0,IF(AND(SUM(D73:N73)=1,AK73=1),C73-SUM(D74:M74),ROUND(C73*N73,2)),"")</f>
        <v/>
      </c>
      <c r="O74" s="40" t="str">
        <f>IF(O73&gt;0,IF(AND(SUM(D73:O73)=1,AK73=1),C73-SUM(D74:N74),ROUND(C73*O73,2)),"")</f>
        <v/>
      </c>
      <c r="P74" s="40" t="str">
        <f>IF(P73&gt;0,IF(AND(SUM(D73:P73)=1,AK73=1),C73-SUM(D74:O74),ROUND(C73*P73,2)),"")</f>
        <v/>
      </c>
      <c r="Q74" s="40" t="str">
        <f>IF(Q73&gt;0,IF(AND(SUM(D73:Q73)=1,AK73=1),C73-SUM(D74:P74),ROUND(C73*Q73,2)),"")</f>
        <v/>
      </c>
      <c r="R74" s="33">
        <f>IF(R73&gt;0,IF(AND(SUM(D73:R73)=1,AK73=1),C73-SUM(D74:Q74),ROUND(C73*R73,2)),"")</f>
        <v>594.20000000000005</v>
      </c>
      <c r="S74" s="40" t="str">
        <f>IF(S73&gt;0,IF(AND(SUM(D73:S73)=1,AK73=1),C73-SUM(D74:R74),ROUND(C73*S73,2)),"")</f>
        <v/>
      </c>
      <c r="T74" s="40" t="str">
        <f>IF(T73&gt;0,IF(AND(SUM(D73:T73)=1,AK73=1),C73-SUM(D74:S74),ROUND(C73*T73,2)),"")</f>
        <v/>
      </c>
      <c r="U74" s="40" t="str">
        <f>IF(U73&gt;0,IF(AND(SUM(D73:U73)=1,AK73=1),C73-SUM(D74:T74),ROUND(C73*U73,2)),"")</f>
        <v/>
      </c>
      <c r="V74" s="40" t="str">
        <f>IF(V73&gt;0,IF(AND(SUM(D73:V73)=1,AK73=1),C73-SUM(D74:U74),ROUND(C73*V73,2)),"")</f>
        <v/>
      </c>
      <c r="W74" s="40" t="str">
        <f>IF(W73&gt;0,IF(AND(SUM(D73:W73)=1,AK73=1),C73-SUM(D74:V74),ROUND(C73*W73,2)),"")</f>
        <v/>
      </c>
      <c r="X74" s="40" t="str">
        <f>IF(X73&gt;0,IF(AND(SUM(D73:X73)=1,AK73=1),C73-SUM(D74:W74),ROUND(C73*X73,2)),"")</f>
        <v/>
      </c>
      <c r="Y74" s="40" t="str">
        <f>IF(Y73&gt;0,IF(AND(SUM(D73:Y73)=1,AK73=1),C73-SUM(D74:X74),ROUND(C73*Y73,2)),"")</f>
        <v/>
      </c>
      <c r="Z74" s="40" t="str">
        <f>IF(Z73&gt;0,IF(AND(SUM(D73:Z73)=1,AK73=1),C73-SUM(D74:Y74),ROUND(C73*Z73,2)),"")</f>
        <v/>
      </c>
      <c r="AA74" s="40" t="str">
        <f>IF(AA73&gt;0,IF(AND(SUM(D73:AA73)=1,AK73=1),C73-SUM(D74:Z74),ROUND(C73*AA73,2)),"")</f>
        <v/>
      </c>
      <c r="AB74" s="40" t="str">
        <f>IF(AB73&gt;0,IF(AND(SUM(D73:AB73)=1,AK73=1),C73-SUM(D74:AA74),ROUND(C73*AB73,2)),"")</f>
        <v/>
      </c>
      <c r="AC74" s="40" t="str">
        <f>IF(AC73&gt;0,IF(AND(SUM(D73:AC73)=1,AK73=1),C73-SUM(D74:AB74),ROUND(C73*AC73,2)),"")</f>
        <v/>
      </c>
      <c r="AD74" s="40" t="str">
        <f>IF(AD73&gt;0,IF(AND(SUM(D73:AD73)=1,AK73=1),C73-SUM(D74:AC74),ROUND(C73*AD73,2)),"")</f>
        <v/>
      </c>
      <c r="AE74" s="40" t="str">
        <f>IF(AE73&gt;0,IF(AND(SUM(D73:AE73)=1,AK73=1),C73-SUM(D74:AD74),ROUND(C73*AE73,2)),"")</f>
        <v/>
      </c>
      <c r="AF74" s="40" t="str">
        <f>IF(AF73&gt;0,IF(AND(SUM(D73:AF73)=1,AK73=1),C73-SUM(D74:AE74),ROUND(C73*AF73,2)),"")</f>
        <v/>
      </c>
      <c r="AG74" s="40" t="str">
        <f>IF(AG73&gt;0,IF(AND(SUM(D73:AG73)=1,AK73=1),C73-SUM(D74:AF74),ROUND(C73*AG73,2)),"")</f>
        <v/>
      </c>
      <c r="AH74" s="40" t="str">
        <f>IF(AH73&gt;0,IF(AND(SUM(D73:AH73)=1,AK73=1),C73-SUM(D74:AG74),ROUND(C73*AH73,2)),"")</f>
        <v/>
      </c>
      <c r="AI74" s="40" t="str">
        <f>IF(AI73&gt;0,IF(AND(SUM(D73:AI73)=1,AK73=1),C73-SUM(D74:AH74),ROUND(C73*AI73,2)),"")</f>
        <v/>
      </c>
      <c r="AJ74" s="40" t="str">
        <f>IF(AJ73&gt;0,IF(AND(SUM(D73:AJ73)=1,AK73=1),C73-SUM(D74:AI74),ROUND(C73*AJ73,2)),"")</f>
        <v/>
      </c>
      <c r="AK74" s="34">
        <f t="shared" si="5"/>
        <v>594.20000000000005</v>
      </c>
    </row>
    <row r="75" spans="1:37" ht="12" customHeight="1" x14ac:dyDescent="0.25">
      <c r="A75" s="75" t="s">
        <v>1313</v>
      </c>
      <c r="B75" s="76" t="s">
        <v>627</v>
      </c>
      <c r="C75" s="77">
        <v>15274.02</v>
      </c>
      <c r="D75" s="37"/>
      <c r="E75" s="37"/>
      <c r="F75" s="37"/>
      <c r="G75" s="37"/>
      <c r="H75" s="35"/>
      <c r="I75" s="36"/>
      <c r="J75" s="37"/>
      <c r="K75" s="37"/>
      <c r="L75" s="37"/>
      <c r="M75" s="37"/>
      <c r="N75" s="37"/>
      <c r="O75" s="37"/>
      <c r="P75" s="31">
        <v>0.25</v>
      </c>
      <c r="Q75" s="31">
        <v>0.75</v>
      </c>
      <c r="R75" s="37"/>
      <c r="S75" s="37"/>
      <c r="T75" s="37"/>
      <c r="U75" s="37"/>
      <c r="V75" s="37"/>
      <c r="W75" s="37"/>
      <c r="X75" s="37"/>
      <c r="Y75" s="37"/>
      <c r="Z75" s="37"/>
      <c r="AA75" s="37"/>
      <c r="AB75" s="37"/>
      <c r="AC75" s="37"/>
      <c r="AD75" s="37"/>
      <c r="AE75" s="37"/>
      <c r="AF75" s="37"/>
      <c r="AG75" s="37"/>
      <c r="AH75" s="37"/>
      <c r="AI75" s="37"/>
      <c r="AJ75" s="37"/>
      <c r="AK75" s="32">
        <f t="shared" si="5"/>
        <v>1</v>
      </c>
    </row>
    <row r="76" spans="1:37" ht="12.95" customHeight="1" x14ac:dyDescent="0.25">
      <c r="A76" s="75"/>
      <c r="B76" s="76"/>
      <c r="C76" s="77"/>
      <c r="D76" s="40" t="str">
        <f>IF(D75&gt;0,ROUND(C75*D75,2),"")</f>
        <v/>
      </c>
      <c r="E76" s="40" t="str">
        <f>IF(E75&gt;0,IF(AND(SUM(D75:E75)=1,AK75=1),C75-SUM(D76:D76),ROUND(C75*E75,2)),"")</f>
        <v/>
      </c>
      <c r="F76" s="40" t="str">
        <f>IF(F75&gt;0,IF(AND(SUM(D75:F75)=1,AK75=1),C75-SUM(D76:E76),ROUND(C75*F75,2)),"")</f>
        <v/>
      </c>
      <c r="G76" s="40" t="str">
        <f>IF(G75&gt;0,IF(AND(SUM(D75:G75)=1,AK75=1),C75-SUM(D76:F76),ROUND(C75*G75,2)),"")</f>
        <v/>
      </c>
      <c r="H76" s="38" t="str">
        <f>IF(H75&gt;0,IF(AND(SUM(D75:H75)=1,AK75=1),C75-SUM(D76:G76),ROUND(C75*H75,2)),"")</f>
        <v/>
      </c>
      <c r="I76" s="39" t="str">
        <f>IF(I75&gt;0,IF(AND(SUM(D75:I75)=1,AK75=1),C75-SUM(D76:H76),ROUND(C75*I75,2)),"")</f>
        <v/>
      </c>
      <c r="J76" s="40" t="str">
        <f>IF(J75&gt;0,IF(AND(SUM(D75:J75)=1,AK75=1),C75-SUM(D76:I76),ROUND(C75*J75,2)),"")</f>
        <v/>
      </c>
      <c r="K76" s="40" t="str">
        <f>IF(K75&gt;0,IF(AND(SUM(D75:K75)=1,AK75=1),C75-SUM(D76:J76),ROUND(C75*K75,2)),"")</f>
        <v/>
      </c>
      <c r="L76" s="40" t="str">
        <f>IF(L75&gt;0,IF(AND(SUM(D75:L75)=1,AK75=1),C75-SUM(D76:K76),ROUND(C75*L75,2)),"")</f>
        <v/>
      </c>
      <c r="M76" s="40" t="str">
        <f>IF(M75&gt;0,IF(AND(SUM(D75:M75)=1,AK75=1),C75-SUM(D76:L76),ROUND(C75*M75,2)),"")</f>
        <v/>
      </c>
      <c r="N76" s="40" t="str">
        <f>IF(N75&gt;0,IF(AND(SUM(D75:N75)=1,AK75=1),C75-SUM(D76:M76),ROUND(C75*N75,2)),"")</f>
        <v/>
      </c>
      <c r="O76" s="40" t="str">
        <f>IF(O75&gt;0,IF(AND(SUM(D75:O75)=1,AK75=1),C75-SUM(D76:N76),ROUND(C75*O75,2)),"")</f>
        <v/>
      </c>
      <c r="P76" s="33">
        <f>IF(P75&gt;0,IF(AND(SUM(D75:P75)=1,AK75=1),C75-SUM(D76:O76),ROUND(C75*P75,2)),"")</f>
        <v>3818.51</v>
      </c>
      <c r="Q76" s="33">
        <f>IF(Q75&gt;0,IF(AND(SUM(D75:Q75)=1,AK75=1),C75-SUM(D76:P76),ROUND(C75*Q75,2)),"")</f>
        <v>11455.51</v>
      </c>
      <c r="R76" s="40" t="str">
        <f>IF(R75&gt;0,IF(AND(SUM(D75:R75)=1,AK75=1),C75-SUM(D76:Q76),ROUND(C75*R75,2)),"")</f>
        <v/>
      </c>
      <c r="S76" s="40" t="str">
        <f>IF(S75&gt;0,IF(AND(SUM(D75:S75)=1,AK75=1),C75-SUM(D76:R76),ROUND(C75*S75,2)),"")</f>
        <v/>
      </c>
      <c r="T76" s="40" t="str">
        <f>IF(T75&gt;0,IF(AND(SUM(D75:T75)=1,AK75=1),C75-SUM(D76:S76),ROUND(C75*T75,2)),"")</f>
        <v/>
      </c>
      <c r="U76" s="40" t="str">
        <f>IF(U75&gt;0,IF(AND(SUM(D75:U75)=1,AK75=1),C75-SUM(D76:T76),ROUND(C75*U75,2)),"")</f>
        <v/>
      </c>
      <c r="V76" s="40" t="str">
        <f>IF(V75&gt;0,IF(AND(SUM(D75:V75)=1,AK75=1),C75-SUM(D76:U76),ROUND(C75*V75,2)),"")</f>
        <v/>
      </c>
      <c r="W76" s="40" t="str">
        <f>IF(W75&gt;0,IF(AND(SUM(D75:W75)=1,AK75=1),C75-SUM(D76:V76),ROUND(C75*W75,2)),"")</f>
        <v/>
      </c>
      <c r="X76" s="40" t="str">
        <f>IF(X75&gt;0,IF(AND(SUM(D75:X75)=1,AK75=1),C75-SUM(D76:W76),ROUND(C75*X75,2)),"")</f>
        <v/>
      </c>
      <c r="Y76" s="40" t="str">
        <f>IF(Y75&gt;0,IF(AND(SUM(D75:Y75)=1,AK75=1),C75-SUM(D76:X76),ROUND(C75*Y75,2)),"")</f>
        <v/>
      </c>
      <c r="Z76" s="40" t="str">
        <f>IF(Z75&gt;0,IF(AND(SUM(D75:Z75)=1,AK75=1),C75-SUM(D76:Y76),ROUND(C75*Z75,2)),"")</f>
        <v/>
      </c>
      <c r="AA76" s="40" t="str">
        <f>IF(AA75&gt;0,IF(AND(SUM(D75:AA75)=1,AK75=1),C75-SUM(D76:Z76),ROUND(C75*AA75,2)),"")</f>
        <v/>
      </c>
      <c r="AB76" s="40" t="str">
        <f>IF(AB75&gt;0,IF(AND(SUM(D75:AB75)=1,AK75=1),C75-SUM(D76:AA76),ROUND(C75*AB75,2)),"")</f>
        <v/>
      </c>
      <c r="AC76" s="40" t="str">
        <f>IF(AC75&gt;0,IF(AND(SUM(D75:AC75)=1,AK75=1),C75-SUM(D76:AB76),ROUND(C75*AC75,2)),"")</f>
        <v/>
      </c>
      <c r="AD76" s="40" t="str">
        <f>IF(AD75&gt;0,IF(AND(SUM(D75:AD75)=1,AK75=1),C75-SUM(D76:AC76),ROUND(C75*AD75,2)),"")</f>
        <v/>
      </c>
      <c r="AE76" s="40" t="str">
        <f>IF(AE75&gt;0,IF(AND(SUM(D75:AE75)=1,AK75=1),C75-SUM(D76:AD76),ROUND(C75*AE75,2)),"")</f>
        <v/>
      </c>
      <c r="AF76" s="40" t="str">
        <f>IF(AF75&gt;0,IF(AND(SUM(D75:AF75)=1,AK75=1),C75-SUM(D76:AE76),ROUND(C75*AF75,2)),"")</f>
        <v/>
      </c>
      <c r="AG76" s="40" t="str">
        <f>IF(AG75&gt;0,IF(AND(SUM(D75:AG75)=1,AK75=1),C75-SUM(D76:AF76),ROUND(C75*AG75,2)),"")</f>
        <v/>
      </c>
      <c r="AH76" s="40" t="str">
        <f>IF(AH75&gt;0,IF(AND(SUM(D75:AH75)=1,AK75=1),C75-SUM(D76:AG76),ROUND(C75*AH75,2)),"")</f>
        <v/>
      </c>
      <c r="AI76" s="40" t="str">
        <f>IF(AI75&gt;0,IF(AND(SUM(D75:AI75)=1,AK75=1),C75-SUM(D76:AH76),ROUND(C75*AI75,2)),"")</f>
        <v/>
      </c>
      <c r="AJ76" s="40" t="str">
        <f>IF(AJ75&gt;0,IF(AND(SUM(D75:AJ75)=1,AK75=1),C75-SUM(D76:AI76),ROUND(C75*AJ75,2)),"")</f>
        <v/>
      </c>
      <c r="AK76" s="34">
        <f t="shared" si="5"/>
        <v>15274.02</v>
      </c>
    </row>
    <row r="77" spans="1:37" ht="12" customHeight="1" x14ac:dyDescent="0.25">
      <c r="A77" s="75" t="s">
        <v>1323</v>
      </c>
      <c r="B77" s="76" t="s">
        <v>671</v>
      </c>
      <c r="C77" s="77">
        <v>10232.209999999999</v>
      </c>
      <c r="D77" s="37"/>
      <c r="E77" s="37"/>
      <c r="F77" s="37"/>
      <c r="G77" s="37"/>
      <c r="H77" s="35"/>
      <c r="I77" s="36"/>
      <c r="J77" s="37"/>
      <c r="K77" s="37"/>
      <c r="L77" s="37"/>
      <c r="M77" s="37"/>
      <c r="N77" s="37"/>
      <c r="O77" s="37"/>
      <c r="P77" s="37"/>
      <c r="Q77" s="31">
        <v>1</v>
      </c>
      <c r="R77" s="37"/>
      <c r="S77" s="37"/>
      <c r="T77" s="37"/>
      <c r="U77" s="37"/>
      <c r="V77" s="37"/>
      <c r="W77" s="37"/>
      <c r="X77" s="37"/>
      <c r="Y77" s="37"/>
      <c r="Z77" s="37"/>
      <c r="AA77" s="37"/>
      <c r="AB77" s="37"/>
      <c r="AC77" s="37"/>
      <c r="AD77" s="37"/>
      <c r="AE77" s="37"/>
      <c r="AF77" s="37"/>
      <c r="AG77" s="37"/>
      <c r="AH77" s="37"/>
      <c r="AI77" s="37"/>
      <c r="AJ77" s="37"/>
      <c r="AK77" s="32">
        <f t="shared" si="5"/>
        <v>1</v>
      </c>
    </row>
    <row r="78" spans="1:37" ht="15" customHeight="1" x14ac:dyDescent="0.25">
      <c r="A78" s="75"/>
      <c r="B78" s="76"/>
      <c r="C78" s="77"/>
      <c r="D78" s="40" t="str">
        <f>IF(D77&gt;0,ROUND(C77*D77,2),"")</f>
        <v/>
      </c>
      <c r="E78" s="40" t="str">
        <f>IF(E77&gt;0,IF(AND(SUM(D77:E77)=1,AK77=1),C77-SUM(D78:D78),ROUND(C77*E77,2)),"")</f>
        <v/>
      </c>
      <c r="F78" s="40" t="str">
        <f>IF(F77&gt;0,IF(AND(SUM(D77:F77)=1,AK77=1),C77-SUM(D78:E78),ROUND(C77*F77,2)),"")</f>
        <v/>
      </c>
      <c r="G78" s="40" t="str">
        <f>IF(G77&gt;0,IF(AND(SUM(D77:G77)=1,AK77=1),C77-SUM(D78:F78),ROUND(C77*G77,2)),"")</f>
        <v/>
      </c>
      <c r="H78" s="38" t="str">
        <f>IF(H77&gt;0,IF(AND(SUM(D77:H77)=1,AK77=1),C77-SUM(D78:G78),ROUND(C77*H77,2)),"")</f>
        <v/>
      </c>
      <c r="I78" s="39" t="str">
        <f>IF(I77&gt;0,IF(AND(SUM(D77:I77)=1,AK77=1),C77-SUM(D78:H78),ROUND(C77*I77,2)),"")</f>
        <v/>
      </c>
      <c r="J78" s="40" t="str">
        <f>IF(J77&gt;0,IF(AND(SUM(D77:J77)=1,AK77=1),C77-SUM(D78:I78),ROUND(C77*J77,2)),"")</f>
        <v/>
      </c>
      <c r="K78" s="40" t="str">
        <f>IF(K77&gt;0,IF(AND(SUM(D77:K77)=1,AK77=1),C77-SUM(D78:J78),ROUND(C77*K77,2)),"")</f>
        <v/>
      </c>
      <c r="L78" s="40" t="str">
        <f>IF(L77&gt;0,IF(AND(SUM(D77:L77)=1,AK77=1),C77-SUM(D78:K78),ROUND(C77*L77,2)),"")</f>
        <v/>
      </c>
      <c r="M78" s="40" t="str">
        <f>IF(M77&gt;0,IF(AND(SUM(D77:M77)=1,AK77=1),C77-SUM(D78:L78),ROUND(C77*M77,2)),"")</f>
        <v/>
      </c>
      <c r="N78" s="40" t="str">
        <f>IF(N77&gt;0,IF(AND(SUM(D77:N77)=1,AK77=1),C77-SUM(D78:M78),ROUND(C77*N77,2)),"")</f>
        <v/>
      </c>
      <c r="O78" s="40" t="str">
        <f>IF(O77&gt;0,IF(AND(SUM(D77:O77)=1,AK77=1),C77-SUM(D78:N78),ROUND(C77*O77,2)),"")</f>
        <v/>
      </c>
      <c r="P78" s="40" t="str">
        <f>IF(P77&gt;0,IF(AND(SUM(D77:P77)=1,AK77=1),C77-SUM(D78:O78),ROUND(C77*P77,2)),"")</f>
        <v/>
      </c>
      <c r="Q78" s="33">
        <f>IF(Q77&gt;0,IF(AND(SUM(D77:Q77)=1,AK77=1),C77-SUM(D78:P78),ROUND(C77*Q77,2)),"")</f>
        <v>10232.209999999999</v>
      </c>
      <c r="R78" s="40" t="str">
        <f>IF(R77&gt;0,IF(AND(SUM(D77:R77)=1,AK77=1),C77-SUM(D78:Q78),ROUND(C77*R77,2)),"")</f>
        <v/>
      </c>
      <c r="S78" s="40" t="str">
        <f>IF(S77&gt;0,IF(AND(SUM(D77:S77)=1,AK77=1),C77-SUM(D78:R78),ROUND(C77*S77,2)),"")</f>
        <v/>
      </c>
      <c r="T78" s="40" t="str">
        <f>IF(T77&gt;0,IF(AND(SUM(D77:T77)=1,AK77=1),C77-SUM(D78:S78),ROUND(C77*T77,2)),"")</f>
        <v/>
      </c>
      <c r="U78" s="40" t="str">
        <f>IF(U77&gt;0,IF(AND(SUM(D77:U77)=1,AK77=1),C77-SUM(D78:T78),ROUND(C77*U77,2)),"")</f>
        <v/>
      </c>
      <c r="V78" s="40" t="str">
        <f>IF(V77&gt;0,IF(AND(SUM(D77:V77)=1,AK77=1),C77-SUM(D78:U78),ROUND(C77*V77,2)),"")</f>
        <v/>
      </c>
      <c r="W78" s="40" t="str">
        <f>IF(W77&gt;0,IF(AND(SUM(D77:W77)=1,AK77=1),C77-SUM(D78:V78),ROUND(C77*W77,2)),"")</f>
        <v/>
      </c>
      <c r="X78" s="40" t="str">
        <f>IF(X77&gt;0,IF(AND(SUM(D77:X77)=1,AK77=1),C77-SUM(D78:W78),ROUND(C77*X77,2)),"")</f>
        <v/>
      </c>
      <c r="Y78" s="40" t="str">
        <f>IF(Y77&gt;0,IF(AND(SUM(D77:Y77)=1,AK77=1),C77-SUM(D78:X78),ROUND(C77*Y77,2)),"")</f>
        <v/>
      </c>
      <c r="Z78" s="40" t="str">
        <f>IF(Z77&gt;0,IF(AND(SUM(D77:Z77)=1,AK77=1),C77-SUM(D78:Y78),ROUND(C77*Z77,2)),"")</f>
        <v/>
      </c>
      <c r="AA78" s="40" t="str">
        <f>IF(AA77&gt;0,IF(AND(SUM(D77:AA77)=1,AK77=1),C77-SUM(D78:Z78),ROUND(C77*AA77,2)),"")</f>
        <v/>
      </c>
      <c r="AB78" s="40" t="str">
        <f>IF(AB77&gt;0,IF(AND(SUM(D77:AB77)=1,AK77=1),C77-SUM(D78:AA78),ROUND(C77*AB77,2)),"")</f>
        <v/>
      </c>
      <c r="AC78" s="40" t="str">
        <f>IF(AC77&gt;0,IF(AND(SUM(D77:AC77)=1,AK77=1),C77-SUM(D78:AB78),ROUND(C77*AC77,2)),"")</f>
        <v/>
      </c>
      <c r="AD78" s="40" t="str">
        <f>IF(AD77&gt;0,IF(AND(SUM(D77:AD77)=1,AK77=1),C77-SUM(D78:AC78),ROUND(C77*AD77,2)),"")</f>
        <v/>
      </c>
      <c r="AE78" s="40" t="str">
        <f>IF(AE77&gt;0,IF(AND(SUM(D77:AE77)=1,AK77=1),C77-SUM(D78:AD78),ROUND(C77*AE77,2)),"")</f>
        <v/>
      </c>
      <c r="AF78" s="40" t="str">
        <f>IF(AF77&gt;0,IF(AND(SUM(D77:AF77)=1,AK77=1),C77-SUM(D78:AE78),ROUND(C77*AF77,2)),"")</f>
        <v/>
      </c>
      <c r="AG78" s="40" t="str">
        <f>IF(AG77&gt;0,IF(AND(SUM(D77:AG77)=1,AK77=1),C77-SUM(D78:AF78),ROUND(C77*AG77,2)),"")</f>
        <v/>
      </c>
      <c r="AH78" s="40" t="str">
        <f>IF(AH77&gt;0,IF(AND(SUM(D77:AH77)=1,AK77=1),C77-SUM(D78:AG78),ROUND(C77*AH77,2)),"")</f>
        <v/>
      </c>
      <c r="AI78" s="40" t="str">
        <f>IF(AI77&gt;0,IF(AND(SUM(D77:AI77)=1,AK77=1),C77-SUM(D78:AH78),ROUND(C77*AI77,2)),"")</f>
        <v/>
      </c>
      <c r="AJ78" s="40" t="str">
        <f>IF(AJ77&gt;0,IF(AND(SUM(D77:AJ77)=1,AK77=1),C77-SUM(D78:AI78),ROUND(C77*AJ77,2)),"")</f>
        <v/>
      </c>
      <c r="AK78" s="34">
        <f t="shared" si="5"/>
        <v>10232.209999999999</v>
      </c>
    </row>
    <row r="79" spans="1:37" ht="12" customHeight="1" x14ac:dyDescent="0.25">
      <c r="A79" s="75" t="s">
        <v>1405</v>
      </c>
      <c r="B79" s="76" t="s">
        <v>1406</v>
      </c>
      <c r="C79" s="77">
        <v>30069151.079999998</v>
      </c>
      <c r="D79" s="37">
        <f>D80/C79</f>
        <v>0</v>
      </c>
      <c r="E79" s="37">
        <f>E80/C79</f>
        <v>0</v>
      </c>
      <c r="F79" s="37">
        <f>F80/C79</f>
        <v>0</v>
      </c>
      <c r="G79" s="37">
        <f>G80/C79</f>
        <v>0</v>
      </c>
      <c r="H79" s="35">
        <f>H80/C79</f>
        <v>0</v>
      </c>
      <c r="I79" s="36">
        <f>I80/C79</f>
        <v>0</v>
      </c>
      <c r="J79" s="37">
        <f>J80/C79</f>
        <v>0</v>
      </c>
      <c r="K79" s="37">
        <f>K80/C79</f>
        <v>0</v>
      </c>
      <c r="L79" s="37">
        <f>L80/C79</f>
        <v>0</v>
      </c>
      <c r="M79" s="37">
        <f>M80/C79</f>
        <v>0</v>
      </c>
      <c r="N79" s="37">
        <f>N80/C79</f>
        <v>0</v>
      </c>
      <c r="O79" s="31">
        <f>O80/C79</f>
        <v>5.674297872462584E-3</v>
      </c>
      <c r="P79" s="31">
        <f>P80/C79</f>
        <v>4.1542431200555202E-2</v>
      </c>
      <c r="Q79" s="31">
        <f>Q80/C79</f>
        <v>4.1542431200555202E-2</v>
      </c>
      <c r="R79" s="31">
        <f>R80/C79</f>
        <v>4.1542431200555202E-2</v>
      </c>
      <c r="S79" s="31">
        <f>S80/C79</f>
        <v>4.1542431533121954E-2</v>
      </c>
      <c r="T79" s="31">
        <f>T80/C79</f>
        <v>4.1151510952466837E-2</v>
      </c>
      <c r="U79" s="31">
        <f>U80/C79</f>
        <v>5.0602270943792799E-2</v>
      </c>
      <c r="V79" s="31">
        <f>V80/C79</f>
        <v>5.0602270943792799E-2</v>
      </c>
      <c r="W79" s="31">
        <f>W80/C79</f>
        <v>7.4448146009980398E-2</v>
      </c>
      <c r="X79" s="31">
        <f>X80/C79</f>
        <v>7.4448146009980398E-2</v>
      </c>
      <c r="Y79" s="31">
        <f>Y80/C79</f>
        <v>7.4873974460073073E-2</v>
      </c>
      <c r="Z79" s="31">
        <f>Z80/C79</f>
        <v>4.1932362727680972E-2</v>
      </c>
      <c r="AA79" s="31">
        <f>AA80/C79</f>
        <v>4.7819091605694926E-2</v>
      </c>
      <c r="AB79" s="31">
        <f>AB80/C79</f>
        <v>4.7819091938261685E-2</v>
      </c>
      <c r="AC79" s="31">
        <f>AC80/C79</f>
        <v>4.7393261160201698E-2</v>
      </c>
      <c r="AD79" s="31">
        <f>AD80/C79</f>
        <v>6.0109809059498094E-2</v>
      </c>
      <c r="AE79" s="31">
        <f>AE80/C79</f>
        <v>6.0262789434227026E-2</v>
      </c>
      <c r="AF79" s="31">
        <f>AF80/C79</f>
        <v>5.5505424332052682E-2</v>
      </c>
      <c r="AG79" s="31">
        <f>AG80/C79</f>
        <v>4.0064415413486293E-2</v>
      </c>
      <c r="AH79" s="31">
        <f>AH80/C79</f>
        <v>4.1010703518670789E-2</v>
      </c>
      <c r="AI79" s="31">
        <f>AI80/C79</f>
        <v>1.464518764857661E-2</v>
      </c>
      <c r="AJ79" s="31">
        <f>AJ80/C79</f>
        <v>5.4675208343128246E-3</v>
      </c>
      <c r="AK79" s="32">
        <f t="shared" si="5"/>
        <v>1</v>
      </c>
    </row>
    <row r="80" spans="1:37" ht="12.95" customHeight="1" x14ac:dyDescent="0.25">
      <c r="A80" s="75"/>
      <c r="B80" s="76"/>
      <c r="C80" s="77"/>
      <c r="D80" s="40">
        <f t="shared" ref="D80:AJ80" si="6">SUM(D82,D84,D86,D88,D90,D92,D94,D96,D98,D100,D102,D104,D106,D108,D110,D112,D114,D116,D118,D120,D122)*1</f>
        <v>0</v>
      </c>
      <c r="E80" s="40">
        <f t="shared" si="6"/>
        <v>0</v>
      </c>
      <c r="F80" s="40">
        <f t="shared" si="6"/>
        <v>0</v>
      </c>
      <c r="G80" s="40">
        <f t="shared" si="6"/>
        <v>0</v>
      </c>
      <c r="H80" s="38">
        <f t="shared" si="6"/>
        <v>0</v>
      </c>
      <c r="I80" s="39">
        <f t="shared" si="6"/>
        <v>0</v>
      </c>
      <c r="J80" s="40">
        <f t="shared" si="6"/>
        <v>0</v>
      </c>
      <c r="K80" s="40">
        <f t="shared" si="6"/>
        <v>0</v>
      </c>
      <c r="L80" s="40">
        <f t="shared" si="6"/>
        <v>0</v>
      </c>
      <c r="M80" s="40">
        <f t="shared" si="6"/>
        <v>0</v>
      </c>
      <c r="N80" s="40">
        <f t="shared" si="6"/>
        <v>0</v>
      </c>
      <c r="O80" s="33">
        <f t="shared" si="6"/>
        <v>170621.32</v>
      </c>
      <c r="P80" s="33">
        <f t="shared" si="6"/>
        <v>1249145.6400000001</v>
      </c>
      <c r="Q80" s="33">
        <f t="shared" si="6"/>
        <v>1249145.6400000001</v>
      </c>
      <c r="R80" s="33">
        <f t="shared" si="6"/>
        <v>1249145.6400000001</v>
      </c>
      <c r="S80" s="33">
        <f t="shared" si="6"/>
        <v>1249145.6499999999</v>
      </c>
      <c r="T80" s="33">
        <f t="shared" si="6"/>
        <v>1237391</v>
      </c>
      <c r="U80" s="33">
        <f t="shared" si="6"/>
        <v>1521567.3299999998</v>
      </c>
      <c r="V80" s="33">
        <f t="shared" si="6"/>
        <v>1521567.3299999998</v>
      </c>
      <c r="W80" s="33">
        <f t="shared" si="6"/>
        <v>2238592.5499999998</v>
      </c>
      <c r="X80" s="33">
        <f t="shared" si="6"/>
        <v>2238592.5499999998</v>
      </c>
      <c r="Y80" s="33">
        <f t="shared" si="6"/>
        <v>2251396.8499999987</v>
      </c>
      <c r="Z80" s="33">
        <f t="shared" si="6"/>
        <v>1260870.55</v>
      </c>
      <c r="AA80" s="33">
        <f t="shared" si="6"/>
        <v>1437879.4900000005</v>
      </c>
      <c r="AB80" s="33">
        <f t="shared" si="6"/>
        <v>1437879.5000000005</v>
      </c>
      <c r="AC80" s="33">
        <f t="shared" si="6"/>
        <v>1425075.1300000008</v>
      </c>
      <c r="AD80" s="33">
        <f t="shared" si="6"/>
        <v>1807450.9300000009</v>
      </c>
      <c r="AE80" s="33">
        <f t="shared" si="6"/>
        <v>1812050.9200000002</v>
      </c>
      <c r="AF80" s="33">
        <f t="shared" si="6"/>
        <v>1669000.99</v>
      </c>
      <c r="AG80" s="33">
        <f t="shared" si="6"/>
        <v>1204702.96</v>
      </c>
      <c r="AH80" s="33">
        <f t="shared" si="6"/>
        <v>1233157.0399999996</v>
      </c>
      <c r="AI80" s="33">
        <f t="shared" si="6"/>
        <v>440368.36</v>
      </c>
      <c r="AJ80" s="33">
        <f t="shared" si="6"/>
        <v>164403.70999999996</v>
      </c>
      <c r="AK80" s="34">
        <f t="shared" si="5"/>
        <v>30069151.080000002</v>
      </c>
    </row>
    <row r="81" spans="1:37" ht="12" customHeight="1" x14ac:dyDescent="0.25">
      <c r="A81" s="75" t="s">
        <v>1407</v>
      </c>
      <c r="B81" s="76" t="s">
        <v>712</v>
      </c>
      <c r="C81" s="77">
        <v>853106.61</v>
      </c>
      <c r="D81" s="37"/>
      <c r="E81" s="37"/>
      <c r="F81" s="37"/>
      <c r="G81" s="37"/>
      <c r="H81" s="35"/>
      <c r="I81" s="36"/>
      <c r="J81" s="37"/>
      <c r="K81" s="37"/>
      <c r="L81" s="37"/>
      <c r="M81" s="37"/>
      <c r="N81" s="37"/>
      <c r="O81" s="31">
        <v>0.2</v>
      </c>
      <c r="P81" s="31">
        <v>0.2</v>
      </c>
      <c r="Q81" s="31">
        <v>0.2</v>
      </c>
      <c r="R81" s="31">
        <v>0.2</v>
      </c>
      <c r="S81" s="31">
        <v>0.2</v>
      </c>
      <c r="T81" s="37"/>
      <c r="U81" s="37"/>
      <c r="V81" s="37"/>
      <c r="W81" s="37"/>
      <c r="X81" s="37"/>
      <c r="Y81" s="37"/>
      <c r="Z81" s="37"/>
      <c r="AA81" s="37"/>
      <c r="AB81" s="37"/>
      <c r="AC81" s="37"/>
      <c r="AD81" s="37"/>
      <c r="AE81" s="37"/>
      <c r="AF81" s="37"/>
      <c r="AG81" s="37"/>
      <c r="AH81" s="37"/>
      <c r="AI81" s="37"/>
      <c r="AJ81" s="37"/>
      <c r="AK81" s="32">
        <f t="shared" si="5"/>
        <v>1</v>
      </c>
    </row>
    <row r="82" spans="1:37" ht="12.95" customHeight="1" x14ac:dyDescent="0.25">
      <c r="A82" s="75"/>
      <c r="B82" s="76"/>
      <c r="C82" s="77"/>
      <c r="D82" s="40" t="str">
        <f>IF(D81&gt;0,ROUND(C81*D81,2),"")</f>
        <v/>
      </c>
      <c r="E82" s="40" t="str">
        <f>IF(E81&gt;0,IF(AND(SUM(D81:E81)=1,AK81=1),C81-SUM(D82:D82),ROUND(C81*E81,2)),"")</f>
        <v/>
      </c>
      <c r="F82" s="40" t="str">
        <f>IF(F81&gt;0,IF(AND(SUM(D81:F81)=1,AK81=1),C81-SUM(D82:E82),ROUND(C81*F81,2)),"")</f>
        <v/>
      </c>
      <c r="G82" s="40" t="str">
        <f>IF(G81&gt;0,IF(AND(SUM(D81:G81)=1,AK81=1),C81-SUM(D82:F82),ROUND(C81*G81,2)),"")</f>
        <v/>
      </c>
      <c r="H82" s="38" t="str">
        <f>IF(H81&gt;0,IF(AND(SUM(D81:H81)=1,AK81=1),C81-SUM(D82:G82),ROUND(C81*H81,2)),"")</f>
        <v/>
      </c>
      <c r="I82" s="39" t="str">
        <f>IF(I81&gt;0,IF(AND(SUM(D81:I81)=1,AK81=1),C81-SUM(D82:H82),ROUND(C81*I81,2)),"")</f>
        <v/>
      </c>
      <c r="J82" s="40" t="str">
        <f>IF(J81&gt;0,IF(AND(SUM(D81:J81)=1,AK81=1),C81-SUM(D82:I82),ROUND(C81*J81,2)),"")</f>
        <v/>
      </c>
      <c r="K82" s="40" t="str">
        <f>IF(K81&gt;0,IF(AND(SUM(D81:K81)=1,AK81=1),C81-SUM(D82:J82),ROUND(C81*K81,2)),"")</f>
        <v/>
      </c>
      <c r="L82" s="40" t="str">
        <f>IF(L81&gt;0,IF(AND(SUM(D81:L81)=1,AK81=1),C81-SUM(D82:K82),ROUND(C81*L81,2)),"")</f>
        <v/>
      </c>
      <c r="M82" s="40" t="str">
        <f>IF(M81&gt;0,IF(AND(SUM(D81:M81)=1,AK81=1),C81-SUM(D82:L82),ROUND(C81*M81,2)),"")</f>
        <v/>
      </c>
      <c r="N82" s="40" t="str">
        <f>IF(N81&gt;0,IF(AND(SUM(D81:N81)=1,AK81=1),C81-SUM(D82:M82),ROUND(C81*N81,2)),"")</f>
        <v/>
      </c>
      <c r="O82" s="33">
        <f>IF(O81&gt;0,IF(AND(SUM(D81:O81)=1,AK81=1),C81-SUM(D82:N82),ROUND(C81*O81,2)),"")</f>
        <v>170621.32</v>
      </c>
      <c r="P82" s="33">
        <f>IF(P81&gt;0,IF(AND(SUM(D81:P81)=1,AK81=1),C81-SUM(D82:O82),ROUND(C81*P81,2)),"")</f>
        <v>170621.32</v>
      </c>
      <c r="Q82" s="33">
        <f>IF(Q81&gt;0,IF(AND(SUM(D81:Q81)=1,AK81=1),C81-SUM(D82:P82),ROUND(C81*Q81,2)),"")</f>
        <v>170621.32</v>
      </c>
      <c r="R82" s="33">
        <f>IF(R81&gt;0,IF(AND(SUM(D81:R81)=1,AK81=1),C81-SUM(D82:Q82),ROUND(C81*R81,2)),"")</f>
        <v>170621.32</v>
      </c>
      <c r="S82" s="33">
        <f>IF(S81&gt;0,IF(AND(SUM(D81:S81)=1,AK81=1),C81-SUM(D82:R82),ROUND(C81*S81,2)),"")</f>
        <v>170621.32999999996</v>
      </c>
      <c r="T82" s="40" t="str">
        <f>IF(T81&gt;0,IF(AND(SUM(D81:T81)=1,AK81=1),C81-SUM(D82:S82),ROUND(C81*T81,2)),"")</f>
        <v/>
      </c>
      <c r="U82" s="40" t="str">
        <f>IF(U81&gt;0,IF(AND(SUM(D81:U81)=1,AK81=1),C81-SUM(D82:T82),ROUND(C81*U81,2)),"")</f>
        <v/>
      </c>
      <c r="V82" s="40" t="str">
        <f>IF(V81&gt;0,IF(AND(SUM(D81:V81)=1,AK81=1),C81-SUM(D82:U82),ROUND(C81*V81,2)),"")</f>
        <v/>
      </c>
      <c r="W82" s="40" t="str">
        <f>IF(W81&gt;0,IF(AND(SUM(D81:W81)=1,AK81=1),C81-SUM(D82:V82),ROUND(C81*W81,2)),"")</f>
        <v/>
      </c>
      <c r="X82" s="40" t="str">
        <f>IF(X81&gt;0,IF(AND(SUM(D81:X81)=1,AK81=1),C81-SUM(D82:W82),ROUND(C81*X81,2)),"")</f>
        <v/>
      </c>
      <c r="Y82" s="40" t="str">
        <f>IF(Y81&gt;0,IF(AND(SUM(D81:Y81)=1,AK81=1),C81-SUM(D82:X82),ROUND(C81*Y81,2)),"")</f>
        <v/>
      </c>
      <c r="Z82" s="40" t="str">
        <f>IF(Z81&gt;0,IF(AND(SUM(D81:Z81)=1,AK81=1),C81-SUM(D82:Y82),ROUND(C81*Z81,2)),"")</f>
        <v/>
      </c>
      <c r="AA82" s="40" t="str">
        <f>IF(AA81&gt;0,IF(AND(SUM(D81:AA81)=1,AK81=1),C81-SUM(D82:Z82),ROUND(C81*AA81,2)),"")</f>
        <v/>
      </c>
      <c r="AB82" s="40" t="str">
        <f>IF(AB81&gt;0,IF(AND(SUM(D81:AB81)=1,AK81=1),C81-SUM(D82:AA82),ROUND(C81*AB81,2)),"")</f>
        <v/>
      </c>
      <c r="AC82" s="40" t="str">
        <f>IF(AC81&gt;0,IF(AND(SUM(D81:AC81)=1,AK81=1),C81-SUM(D82:AB82),ROUND(C81*AC81,2)),"")</f>
        <v/>
      </c>
      <c r="AD82" s="40" t="str">
        <f>IF(AD81&gt;0,IF(AND(SUM(D81:AD81)=1,AK81=1),C81-SUM(D82:AC82),ROUND(C81*AD81,2)),"")</f>
        <v/>
      </c>
      <c r="AE82" s="40" t="str">
        <f>IF(AE81&gt;0,IF(AND(SUM(D81:AE81)=1,AK81=1),C81-SUM(D82:AD82),ROUND(C81*AE81,2)),"")</f>
        <v/>
      </c>
      <c r="AF82" s="40" t="str">
        <f>IF(AF81&gt;0,IF(AND(SUM(D81:AF81)=1,AK81=1),C81-SUM(D82:AE82),ROUND(C81*AF81,2)),"")</f>
        <v/>
      </c>
      <c r="AG82" s="40" t="str">
        <f>IF(AG81&gt;0,IF(AND(SUM(D81:AG81)=1,AK81=1),C81-SUM(D82:AF82),ROUND(C81*AG81,2)),"")</f>
        <v/>
      </c>
      <c r="AH82" s="40" t="str">
        <f>IF(AH81&gt;0,IF(AND(SUM(D81:AH81)=1,AK81=1),C81-SUM(D82:AG82),ROUND(C81*AH81,2)),"")</f>
        <v/>
      </c>
      <c r="AI82" s="40" t="str">
        <f>IF(AI81&gt;0,IF(AND(SUM(D81:AI81)=1,AK81=1),C81-SUM(D82:AH82),ROUND(C81*AI81,2)),"")</f>
        <v/>
      </c>
      <c r="AJ82" s="40" t="str">
        <f>IF(AJ81&gt;0,IF(AND(SUM(D81:AJ81)=1,AK81=1),C81-SUM(D82:AI82),ROUND(C81*AJ81,2)),"")</f>
        <v/>
      </c>
      <c r="AK82" s="34">
        <f t="shared" si="5"/>
        <v>853106.61</v>
      </c>
    </row>
    <row r="83" spans="1:37" ht="12" customHeight="1" x14ac:dyDescent="0.25">
      <c r="A83" s="75" t="s">
        <v>1437</v>
      </c>
      <c r="B83" s="76" t="s">
        <v>758</v>
      </c>
      <c r="C83" s="77">
        <v>10785243.189999999</v>
      </c>
      <c r="D83" s="37"/>
      <c r="E83" s="37"/>
      <c r="F83" s="37"/>
      <c r="G83" s="37"/>
      <c r="H83" s="35"/>
      <c r="I83" s="36"/>
      <c r="J83" s="37"/>
      <c r="K83" s="37"/>
      <c r="L83" s="37"/>
      <c r="M83" s="37"/>
      <c r="N83" s="37"/>
      <c r="O83" s="37"/>
      <c r="P83" s="31">
        <v>0.1</v>
      </c>
      <c r="Q83" s="31">
        <v>0.1</v>
      </c>
      <c r="R83" s="31">
        <v>0.1</v>
      </c>
      <c r="S83" s="31">
        <v>0.1</v>
      </c>
      <c r="T83" s="31">
        <v>0.1</v>
      </c>
      <c r="U83" s="31">
        <v>0.1</v>
      </c>
      <c r="V83" s="31">
        <v>0.1</v>
      </c>
      <c r="W83" s="31">
        <v>0.1</v>
      </c>
      <c r="X83" s="31">
        <v>0.1</v>
      </c>
      <c r="Y83" s="31">
        <v>0.1</v>
      </c>
      <c r="Z83" s="37"/>
      <c r="AA83" s="37"/>
      <c r="AB83" s="37"/>
      <c r="AC83" s="37"/>
      <c r="AD83" s="37"/>
      <c r="AE83" s="37"/>
      <c r="AF83" s="37"/>
      <c r="AG83" s="37"/>
      <c r="AH83" s="37"/>
      <c r="AI83" s="37"/>
      <c r="AJ83" s="37"/>
      <c r="AK83" s="32">
        <f t="shared" si="5"/>
        <v>0.99999999999999989</v>
      </c>
    </row>
    <row r="84" spans="1:37" ht="12.95" customHeight="1" x14ac:dyDescent="0.25">
      <c r="A84" s="75"/>
      <c r="B84" s="76"/>
      <c r="C84" s="77"/>
      <c r="D84" s="40" t="str">
        <f>IF(D83&gt;0,ROUND(C83*D83,2),"")</f>
        <v/>
      </c>
      <c r="E84" s="40" t="str">
        <f>IF(E83&gt;0,IF(AND(SUM(D83:E83)=1,AK83=1),C83-SUM(D84:D84),ROUND(C83*E83,2)),"")</f>
        <v/>
      </c>
      <c r="F84" s="40" t="str">
        <f>IF(F83&gt;0,IF(AND(SUM(D83:F83)=1,AK83=1),C83-SUM(D84:E84),ROUND(C83*F83,2)),"")</f>
        <v/>
      </c>
      <c r="G84" s="40" t="str">
        <f>IF(G83&gt;0,IF(AND(SUM(D83:G83)=1,AK83=1),C83-SUM(D84:F84),ROUND(C83*G83,2)),"")</f>
        <v/>
      </c>
      <c r="H84" s="38" t="str">
        <f>IF(H83&gt;0,IF(AND(SUM(D83:H83)=1,AK83=1),C83-SUM(D84:G84),ROUND(C83*H83,2)),"")</f>
        <v/>
      </c>
      <c r="I84" s="39" t="str">
        <f>IF(I83&gt;0,IF(AND(SUM(D83:I83)=1,AK83=1),C83-SUM(D84:H84),ROUND(C83*I83,2)),"")</f>
        <v/>
      </c>
      <c r="J84" s="40" t="str">
        <f>IF(J83&gt;0,IF(AND(SUM(D83:J83)=1,AK83=1),C83-SUM(D84:I84),ROUND(C83*J83,2)),"")</f>
        <v/>
      </c>
      <c r="K84" s="40" t="str">
        <f>IF(K83&gt;0,IF(AND(SUM(D83:K83)=1,AK83=1),C83-SUM(D84:J84),ROUND(C83*K83,2)),"")</f>
        <v/>
      </c>
      <c r="L84" s="40" t="str">
        <f>IF(L83&gt;0,IF(AND(SUM(D83:L83)=1,AK83=1),C83-SUM(D84:K84),ROUND(C83*L83,2)),"")</f>
        <v/>
      </c>
      <c r="M84" s="40" t="str">
        <f>IF(M83&gt;0,IF(AND(SUM(D83:M83)=1,AK83=1),C83-SUM(D84:L84),ROUND(C83*M83,2)),"")</f>
        <v/>
      </c>
      <c r="N84" s="40" t="str">
        <f>IF(N83&gt;0,IF(AND(SUM(D83:N83)=1,AK83=1),C83-SUM(D84:M84),ROUND(C83*N83,2)),"")</f>
        <v/>
      </c>
      <c r="O84" s="40" t="str">
        <f>IF(O83&gt;0,IF(AND(SUM(D83:O83)=1,AK83=1),C83-SUM(D84:N84),ROUND(C83*O83,2)),"")</f>
        <v/>
      </c>
      <c r="P84" s="33">
        <f>IF(P83&gt;0,IF(AND(SUM(D83:P83)=1,AK83=1),C83-SUM(D84:O84),ROUND(C83*P83,2)),"")</f>
        <v>1078524.32</v>
      </c>
      <c r="Q84" s="33">
        <f>IF(Q83&gt;0,IF(AND(SUM(D83:Q83)=1,AK83=1),C83-SUM(D84:P84),ROUND(C83*Q83,2)),"")</f>
        <v>1078524.32</v>
      </c>
      <c r="R84" s="33">
        <f>IF(R83&gt;0,IF(AND(SUM(D83:R83)=1,AK83=1),C83-SUM(D84:Q84),ROUND(C83*R83,2)),"")</f>
        <v>1078524.32</v>
      </c>
      <c r="S84" s="33">
        <f>IF(S83&gt;0,IF(AND(SUM(D83:S83)=1,AK83=1),C83-SUM(D84:R84),ROUND(C83*S83,2)),"")</f>
        <v>1078524.32</v>
      </c>
      <c r="T84" s="33">
        <f>IF(T83&gt;0,IF(AND(SUM(D83:T83)=1,AK83=1),C83-SUM(D84:S84),ROUND(C83*T83,2)),"")</f>
        <v>1078524.32</v>
      </c>
      <c r="U84" s="33">
        <f>IF(U83&gt;0,IF(AND(SUM(D83:U83)=1,AK83=1),C83-SUM(D84:T84),ROUND(C83*U83,2)),"")</f>
        <v>1078524.32</v>
      </c>
      <c r="V84" s="33">
        <f>IF(V83&gt;0,IF(AND(SUM(D83:V83)=1,AK83=1),C83-SUM(D84:U84),ROUND(C83*V83,2)),"")</f>
        <v>1078524.32</v>
      </c>
      <c r="W84" s="33">
        <f>IF(W83&gt;0,IF(AND(SUM(D83:W83)=1,AK83=1),C83-SUM(D84:V84),ROUND(C83*W83,2)),"")</f>
        <v>1078524.32</v>
      </c>
      <c r="X84" s="33">
        <f>IF(X83&gt;0,IF(AND(SUM(D83:X83)=1,AK83=1),C83-SUM(D84:W84),ROUND(C83*X83,2)),"")</f>
        <v>1078524.32</v>
      </c>
      <c r="Y84" s="33">
        <f>IF(Y83&gt;0,IF(AND(SUM(D83:Y83)=1,AK83=1),C83-SUM(D84:X84),ROUND(C83*Y83,2)),"")</f>
        <v>1078524.3099999987</v>
      </c>
      <c r="Z84" s="40" t="str">
        <f>IF(Z83&gt;0,IF(AND(SUM(D83:Z83)=1,AK83=1),C83-SUM(D84:Y84),ROUND(C83*Z83,2)),"")</f>
        <v/>
      </c>
      <c r="AA84" s="40" t="str">
        <f>IF(AA83&gt;0,IF(AND(SUM(D83:AA83)=1,AK83=1),C83-SUM(D84:Z84),ROUND(C83*AA83,2)),"")</f>
        <v/>
      </c>
      <c r="AB84" s="40" t="str">
        <f>IF(AB83&gt;0,IF(AND(SUM(D83:AB83)=1,AK83=1),C83-SUM(D84:AA84),ROUND(C83*AB83,2)),"")</f>
        <v/>
      </c>
      <c r="AC84" s="40" t="str">
        <f>IF(AC83&gt;0,IF(AND(SUM(D83:AC83)=1,AK83=1),C83-SUM(D84:AB84),ROUND(C83*AC83,2)),"")</f>
        <v/>
      </c>
      <c r="AD84" s="40" t="str">
        <f>IF(AD83&gt;0,IF(AND(SUM(D83:AD83)=1,AK83=1),C83-SUM(D84:AC84),ROUND(C83*AD83,2)),"")</f>
        <v/>
      </c>
      <c r="AE84" s="40" t="str">
        <f>IF(AE83&gt;0,IF(AND(SUM(D83:AE83)=1,AK83=1),C83-SUM(D84:AD84),ROUND(C83*AE83,2)),"")</f>
        <v/>
      </c>
      <c r="AF84" s="40" t="str">
        <f>IF(AF83&gt;0,IF(AND(SUM(D83:AF83)=1,AK83=1),C83-SUM(D84:AE84),ROUND(C83*AF83,2)),"")</f>
        <v/>
      </c>
      <c r="AG84" s="40" t="str">
        <f>IF(AG83&gt;0,IF(AND(SUM(D83:AG83)=1,AK83=1),C83-SUM(D84:AF84),ROUND(C83*AG83,2)),"")</f>
        <v/>
      </c>
      <c r="AH84" s="40" t="str">
        <f>IF(AH83&gt;0,IF(AND(SUM(D83:AH83)=1,AK83=1),C83-SUM(D84:AG84),ROUND(C83*AH83,2)),"")</f>
        <v/>
      </c>
      <c r="AI84" s="40" t="str">
        <f>IF(AI83&gt;0,IF(AND(SUM(D83:AI83)=1,AK83=1),C83-SUM(D84:AH84),ROUND(C83*AI83,2)),"")</f>
        <v/>
      </c>
      <c r="AJ84" s="40" t="str">
        <f>IF(AJ83&gt;0,IF(AND(SUM(D83:AJ83)=1,AK83=1),C83-SUM(D84:AI84),ROUND(C83*AJ83,2)),"")</f>
        <v/>
      </c>
      <c r="AK84" s="34">
        <f t="shared" si="5"/>
        <v>10785243.189999999</v>
      </c>
    </row>
    <row r="85" spans="1:37" ht="12" customHeight="1" x14ac:dyDescent="0.25">
      <c r="A85" s="75" t="s">
        <v>1554</v>
      </c>
      <c r="B85" s="76" t="s">
        <v>174</v>
      </c>
      <c r="C85" s="77">
        <v>1588666.75</v>
      </c>
      <c r="D85" s="37"/>
      <c r="E85" s="37"/>
      <c r="F85" s="37"/>
      <c r="G85" s="37"/>
      <c r="H85" s="35"/>
      <c r="I85" s="36"/>
      <c r="J85" s="37"/>
      <c r="K85" s="37"/>
      <c r="L85" s="37"/>
      <c r="M85" s="37"/>
      <c r="N85" s="37"/>
      <c r="O85" s="37"/>
      <c r="P85" s="37"/>
      <c r="Q85" s="37"/>
      <c r="R85" s="37"/>
      <c r="S85" s="37"/>
      <c r="T85" s="31">
        <v>0.1</v>
      </c>
      <c r="U85" s="31">
        <v>0.1</v>
      </c>
      <c r="V85" s="31">
        <v>0.1</v>
      </c>
      <c r="W85" s="31">
        <v>0.1</v>
      </c>
      <c r="X85" s="31">
        <v>0.1</v>
      </c>
      <c r="Y85" s="31">
        <v>0.1</v>
      </c>
      <c r="Z85" s="31">
        <v>0.1</v>
      </c>
      <c r="AA85" s="31">
        <v>0.1</v>
      </c>
      <c r="AB85" s="31">
        <v>0.1</v>
      </c>
      <c r="AC85" s="31">
        <v>0.1</v>
      </c>
      <c r="AD85" s="37"/>
      <c r="AE85" s="37"/>
      <c r="AF85" s="37"/>
      <c r="AG85" s="37"/>
      <c r="AH85" s="37"/>
      <c r="AI85" s="37"/>
      <c r="AJ85" s="37"/>
      <c r="AK85" s="32">
        <f t="shared" si="5"/>
        <v>0.99999999999999989</v>
      </c>
    </row>
    <row r="86" spans="1:37" ht="12.95" customHeight="1" x14ac:dyDescent="0.25">
      <c r="A86" s="75"/>
      <c r="B86" s="76"/>
      <c r="C86" s="77"/>
      <c r="D86" s="40" t="str">
        <f>IF(D85&gt;0,ROUND(C85*D85,2),"")</f>
        <v/>
      </c>
      <c r="E86" s="40" t="str">
        <f>IF(E85&gt;0,IF(AND(SUM(D85:E85)=1,AK85=1),C85-SUM(D86:D86),ROUND(C85*E85,2)),"")</f>
        <v/>
      </c>
      <c r="F86" s="40" t="str">
        <f>IF(F85&gt;0,IF(AND(SUM(D85:F85)=1,AK85=1),C85-SUM(D86:E86),ROUND(C85*F85,2)),"")</f>
        <v/>
      </c>
      <c r="G86" s="40" t="str">
        <f>IF(G85&gt;0,IF(AND(SUM(D85:G85)=1,AK85=1),C85-SUM(D86:F86),ROUND(C85*G85,2)),"")</f>
        <v/>
      </c>
      <c r="H86" s="38" t="str">
        <f>IF(H85&gt;0,IF(AND(SUM(D85:H85)=1,AK85=1),C85-SUM(D86:G86),ROUND(C85*H85,2)),"")</f>
        <v/>
      </c>
      <c r="I86" s="39" t="str">
        <f>IF(I85&gt;0,IF(AND(SUM(D85:I85)=1,AK85=1),C85-SUM(D86:H86),ROUND(C85*I85,2)),"")</f>
        <v/>
      </c>
      <c r="J86" s="40" t="str">
        <f>IF(J85&gt;0,IF(AND(SUM(D85:J85)=1,AK85=1),C85-SUM(D86:I86),ROUND(C85*J85,2)),"")</f>
        <v/>
      </c>
      <c r="K86" s="40" t="str">
        <f>IF(K85&gt;0,IF(AND(SUM(D85:K85)=1,AK85=1),C85-SUM(D86:J86),ROUND(C85*K85,2)),"")</f>
        <v/>
      </c>
      <c r="L86" s="40" t="str">
        <f>IF(L85&gt;0,IF(AND(SUM(D85:L85)=1,AK85=1),C85-SUM(D86:K86),ROUND(C85*L85,2)),"")</f>
        <v/>
      </c>
      <c r="M86" s="40" t="str">
        <f>IF(M85&gt;0,IF(AND(SUM(D85:M85)=1,AK85=1),C85-SUM(D86:L86),ROUND(C85*M85,2)),"")</f>
        <v/>
      </c>
      <c r="N86" s="40" t="str">
        <f>IF(N85&gt;0,IF(AND(SUM(D85:N85)=1,AK85=1),C85-SUM(D86:M86),ROUND(C85*N85,2)),"")</f>
        <v/>
      </c>
      <c r="O86" s="40" t="str">
        <f>IF(O85&gt;0,IF(AND(SUM(D85:O85)=1,AK85=1),C85-SUM(D86:N86),ROUND(C85*O85,2)),"")</f>
        <v/>
      </c>
      <c r="P86" s="40" t="str">
        <f>IF(P85&gt;0,IF(AND(SUM(D85:P85)=1,AK85=1),C85-SUM(D86:O86),ROUND(C85*P85,2)),"")</f>
        <v/>
      </c>
      <c r="Q86" s="40" t="str">
        <f>IF(Q85&gt;0,IF(AND(SUM(D85:Q85)=1,AK85=1),C85-SUM(D86:P86),ROUND(C85*Q85,2)),"")</f>
        <v/>
      </c>
      <c r="R86" s="40" t="str">
        <f>IF(R85&gt;0,IF(AND(SUM(D85:R85)=1,AK85=1),C85-SUM(D86:Q86),ROUND(C85*R85,2)),"")</f>
        <v/>
      </c>
      <c r="S86" s="40" t="str">
        <f>IF(S85&gt;0,IF(AND(SUM(D85:S85)=1,AK85=1),C85-SUM(D86:R86),ROUND(C85*S85,2)),"")</f>
        <v/>
      </c>
      <c r="T86" s="33">
        <f>IF(T85&gt;0,IF(AND(SUM(D85:T85)=1,AK85=1),C85-SUM(D86:S86),ROUND(C85*T85,2)),"")</f>
        <v>158866.68</v>
      </c>
      <c r="U86" s="33">
        <f>IF(U85&gt;0,IF(AND(SUM(D85:U85)=1,AK85=1),C85-SUM(D86:T86),ROUND(C85*U85,2)),"")</f>
        <v>158866.68</v>
      </c>
      <c r="V86" s="33">
        <f>IF(V85&gt;0,IF(AND(SUM(D85:V85)=1,AK85=1),C85-SUM(D86:U86),ROUND(C85*V85,2)),"")</f>
        <v>158866.68</v>
      </c>
      <c r="W86" s="33">
        <f>IF(W85&gt;0,IF(AND(SUM(D85:W85)=1,AK85=1),C85-SUM(D86:V86),ROUND(C85*W85,2)),"")</f>
        <v>158866.68</v>
      </c>
      <c r="X86" s="33">
        <f>IF(X85&gt;0,IF(AND(SUM(D85:X85)=1,AK85=1),C85-SUM(D86:W86),ROUND(C85*X85,2)),"")</f>
        <v>158866.68</v>
      </c>
      <c r="Y86" s="33">
        <f>IF(Y85&gt;0,IF(AND(SUM(D85:Y85)=1,AK85=1),C85-SUM(D86:X86),ROUND(C85*Y85,2)),"")</f>
        <v>158866.68</v>
      </c>
      <c r="Z86" s="33">
        <f>IF(Z85&gt;0,IF(AND(SUM(D85:Z85)=1,AK85=1),C85-SUM(D86:Y86),ROUND(C85*Z85,2)),"")</f>
        <v>158866.68</v>
      </c>
      <c r="AA86" s="33">
        <f>IF(AA85&gt;0,IF(AND(SUM(D85:AA85)=1,AK85=1),C85-SUM(D86:Z86),ROUND(C85*AA85,2)),"")</f>
        <v>158866.68</v>
      </c>
      <c r="AB86" s="33">
        <f>IF(AB85&gt;0,IF(AND(SUM(D85:AB85)=1,AK85=1),C85-SUM(D86:AA86),ROUND(C85*AB85,2)),"")</f>
        <v>158866.68</v>
      </c>
      <c r="AC86" s="33">
        <f>IF(AC85&gt;0,IF(AND(SUM(D85:AC85)=1,AK85=1),C85-SUM(D86:AB86),ROUND(C85*AC85,2)),"")</f>
        <v>158866.63000000035</v>
      </c>
      <c r="AD86" s="40" t="str">
        <f>IF(AD85&gt;0,IF(AND(SUM(D85:AD85)=1,AK85=1),C85-SUM(D86:AC86),ROUND(C85*AD85,2)),"")</f>
        <v/>
      </c>
      <c r="AE86" s="40" t="str">
        <f>IF(AE85&gt;0,IF(AND(SUM(D85:AE85)=1,AK85=1),C85-SUM(D86:AD86),ROUND(C85*AE85,2)),"")</f>
        <v/>
      </c>
      <c r="AF86" s="40" t="str">
        <f>IF(AF85&gt;0,IF(AND(SUM(D85:AF85)=1,AK85=1),C85-SUM(D86:AE86),ROUND(C85*AF85,2)),"")</f>
        <v/>
      </c>
      <c r="AG86" s="40" t="str">
        <f>IF(AG85&gt;0,IF(AND(SUM(D85:AG85)=1,AK85=1),C85-SUM(D86:AF86),ROUND(C85*AG85,2)),"")</f>
        <v/>
      </c>
      <c r="AH86" s="40" t="str">
        <f>IF(AH85&gt;0,IF(AND(SUM(D85:AH85)=1,AK85=1),C85-SUM(D86:AG86),ROUND(C85*AH85,2)),"")</f>
        <v/>
      </c>
      <c r="AI86" s="40" t="str">
        <f>IF(AI85&gt;0,IF(AND(SUM(D85:AI85)=1,AK85=1),C85-SUM(D86:AH86),ROUND(C85*AI85,2)),"")</f>
        <v/>
      </c>
      <c r="AJ86" s="40" t="str">
        <f>IF(AJ85&gt;0,IF(AND(SUM(D85:AJ85)=1,AK85=1),C85-SUM(D86:AI86),ROUND(C85*AJ85,2)),"")</f>
        <v/>
      </c>
      <c r="AK86" s="34">
        <f t="shared" si="5"/>
        <v>1588666.75</v>
      </c>
    </row>
    <row r="87" spans="1:37" ht="12" customHeight="1" x14ac:dyDescent="0.25">
      <c r="A87" s="75" t="s">
        <v>1591</v>
      </c>
      <c r="B87" s="76" t="s">
        <v>195</v>
      </c>
      <c r="C87" s="77">
        <v>2064308.56</v>
      </c>
      <c r="D87" s="37"/>
      <c r="E87" s="37"/>
      <c r="F87" s="37"/>
      <c r="G87" s="37"/>
      <c r="H87" s="35"/>
      <c r="I87" s="36"/>
      <c r="J87" s="37"/>
      <c r="K87" s="37"/>
      <c r="L87" s="37"/>
      <c r="M87" s="37"/>
      <c r="N87" s="37"/>
      <c r="O87" s="37"/>
      <c r="P87" s="37"/>
      <c r="Q87" s="37"/>
      <c r="R87" s="37"/>
      <c r="S87" s="37"/>
      <c r="T87" s="37"/>
      <c r="U87" s="31">
        <v>0.1</v>
      </c>
      <c r="V87" s="31">
        <v>0.1</v>
      </c>
      <c r="W87" s="31">
        <v>0.1</v>
      </c>
      <c r="X87" s="31">
        <v>0.1</v>
      </c>
      <c r="Y87" s="31">
        <v>0.1</v>
      </c>
      <c r="Z87" s="31">
        <v>0.1</v>
      </c>
      <c r="AA87" s="31">
        <v>0.1</v>
      </c>
      <c r="AB87" s="31">
        <v>0.1</v>
      </c>
      <c r="AC87" s="31">
        <v>0.1</v>
      </c>
      <c r="AD87" s="31">
        <v>0.1</v>
      </c>
      <c r="AE87" s="37"/>
      <c r="AF87" s="37"/>
      <c r="AG87" s="37"/>
      <c r="AH87" s="37"/>
      <c r="AI87" s="37"/>
      <c r="AJ87" s="37"/>
      <c r="AK87" s="32">
        <f t="shared" si="5"/>
        <v>0.99999999999999989</v>
      </c>
    </row>
    <row r="88" spans="1:37" ht="12.95" customHeight="1" x14ac:dyDescent="0.25">
      <c r="A88" s="75"/>
      <c r="B88" s="76"/>
      <c r="C88" s="77"/>
      <c r="D88" s="40" t="str">
        <f>IF(D87&gt;0,ROUND(C87*D87,2),"")</f>
        <v/>
      </c>
      <c r="E88" s="40" t="str">
        <f>IF(E87&gt;0,IF(AND(SUM(D87:E87)=1,AK87=1),C87-SUM(D88:D88),ROUND(C87*E87,2)),"")</f>
        <v/>
      </c>
      <c r="F88" s="40" t="str">
        <f>IF(F87&gt;0,IF(AND(SUM(D87:F87)=1,AK87=1),C87-SUM(D88:E88),ROUND(C87*F87,2)),"")</f>
        <v/>
      </c>
      <c r="G88" s="40" t="str">
        <f>IF(G87&gt;0,IF(AND(SUM(D87:G87)=1,AK87=1),C87-SUM(D88:F88),ROUND(C87*G87,2)),"")</f>
        <v/>
      </c>
      <c r="H88" s="38" t="str">
        <f>IF(H87&gt;0,IF(AND(SUM(D87:H87)=1,AK87=1),C87-SUM(D88:G88),ROUND(C87*H87,2)),"")</f>
        <v/>
      </c>
      <c r="I88" s="39" t="str">
        <f>IF(I87&gt;0,IF(AND(SUM(D87:I87)=1,AK87=1),C87-SUM(D88:H88),ROUND(C87*I87,2)),"")</f>
        <v/>
      </c>
      <c r="J88" s="40" t="str">
        <f>IF(J87&gt;0,IF(AND(SUM(D87:J87)=1,AK87=1),C87-SUM(D88:I88),ROUND(C87*J87,2)),"")</f>
        <v/>
      </c>
      <c r="K88" s="40" t="str">
        <f>IF(K87&gt;0,IF(AND(SUM(D87:K87)=1,AK87=1),C87-SUM(D88:J88),ROUND(C87*K87,2)),"")</f>
        <v/>
      </c>
      <c r="L88" s="40" t="str">
        <f>IF(L87&gt;0,IF(AND(SUM(D87:L87)=1,AK87=1),C87-SUM(D88:K88),ROUND(C87*L87,2)),"")</f>
        <v/>
      </c>
      <c r="M88" s="40" t="str">
        <f>IF(M87&gt;0,IF(AND(SUM(D87:M87)=1,AK87=1),C87-SUM(D88:L88),ROUND(C87*M87,2)),"")</f>
        <v/>
      </c>
      <c r="N88" s="40" t="str">
        <f>IF(N87&gt;0,IF(AND(SUM(D87:N87)=1,AK87=1),C87-SUM(D88:M88),ROUND(C87*N87,2)),"")</f>
        <v/>
      </c>
      <c r="O88" s="40" t="str">
        <f>IF(O87&gt;0,IF(AND(SUM(D87:O87)=1,AK87=1),C87-SUM(D88:N88),ROUND(C87*O87,2)),"")</f>
        <v/>
      </c>
      <c r="P88" s="40" t="str">
        <f>IF(P87&gt;0,IF(AND(SUM(D87:P87)=1,AK87=1),C87-SUM(D88:O88),ROUND(C87*P87,2)),"")</f>
        <v/>
      </c>
      <c r="Q88" s="40" t="str">
        <f>IF(Q87&gt;0,IF(AND(SUM(D87:Q87)=1,AK87=1),C87-SUM(D88:P88),ROUND(C87*Q87,2)),"")</f>
        <v/>
      </c>
      <c r="R88" s="40" t="str">
        <f>IF(R87&gt;0,IF(AND(SUM(D87:R87)=1,AK87=1),C87-SUM(D88:Q88),ROUND(C87*R87,2)),"")</f>
        <v/>
      </c>
      <c r="S88" s="40" t="str">
        <f>IF(S87&gt;0,IF(AND(SUM(D87:S87)=1,AK87=1),C87-SUM(D88:R88),ROUND(C87*S87,2)),"")</f>
        <v/>
      </c>
      <c r="T88" s="40" t="str">
        <f>IF(T87&gt;0,IF(AND(SUM(D87:T87)=1,AK87=1),C87-SUM(D88:S88),ROUND(C87*T87,2)),"")</f>
        <v/>
      </c>
      <c r="U88" s="33">
        <f>IF(U87&gt;0,IF(AND(SUM(D87:U87)=1,AK87=1),C87-SUM(D88:T88),ROUND(C87*U87,2)),"")</f>
        <v>206430.86</v>
      </c>
      <c r="V88" s="33">
        <f>IF(V87&gt;0,IF(AND(SUM(D87:V87)=1,AK87=1),C87-SUM(D88:U88),ROUND(C87*V87,2)),"")</f>
        <v>206430.86</v>
      </c>
      <c r="W88" s="33">
        <f>IF(W87&gt;0,IF(AND(SUM(D87:W87)=1,AK87=1),C87-SUM(D88:V88),ROUND(C87*W87,2)),"")</f>
        <v>206430.86</v>
      </c>
      <c r="X88" s="33">
        <f>IF(X87&gt;0,IF(AND(SUM(D87:X87)=1,AK87=1),C87-SUM(D88:W88),ROUND(C87*X87,2)),"")</f>
        <v>206430.86</v>
      </c>
      <c r="Y88" s="33">
        <f>IF(Y87&gt;0,IF(AND(SUM(D87:Y87)=1,AK87=1),C87-SUM(D88:X88),ROUND(C87*Y87,2)),"")</f>
        <v>206430.86</v>
      </c>
      <c r="Z88" s="33">
        <f>IF(Z87&gt;0,IF(AND(SUM(D87:Z87)=1,AK87=1),C87-SUM(D88:Y88),ROUND(C87*Z87,2)),"")</f>
        <v>206430.86</v>
      </c>
      <c r="AA88" s="33">
        <f>IF(AA87&gt;0,IF(AND(SUM(D87:AA87)=1,AK87=1),C87-SUM(D88:Z88),ROUND(C87*AA87,2)),"")</f>
        <v>206430.86</v>
      </c>
      <c r="AB88" s="33">
        <f>IF(AB87&gt;0,IF(AND(SUM(D87:AB87)=1,AK87=1),C87-SUM(D88:AA88),ROUND(C87*AB87,2)),"")</f>
        <v>206430.86</v>
      </c>
      <c r="AC88" s="33">
        <f>IF(AC87&gt;0,IF(AND(SUM(D87:AC87)=1,AK87=1),C87-SUM(D88:AB88),ROUND(C87*AC87,2)),"")</f>
        <v>206430.86</v>
      </c>
      <c r="AD88" s="33">
        <f>IF(AD87&gt;0,IF(AND(SUM(D87:AD87)=1,AK87=1),C87-SUM(D88:AC88),ROUND(C87*AD87,2)),"")</f>
        <v>206430.8200000003</v>
      </c>
      <c r="AE88" s="40" t="str">
        <f>IF(AE87&gt;0,IF(AND(SUM(D87:AE87)=1,AK87=1),C87-SUM(D88:AD88),ROUND(C87*AE87,2)),"")</f>
        <v/>
      </c>
      <c r="AF88" s="40" t="str">
        <f>IF(AF87&gt;0,IF(AND(SUM(D87:AF87)=1,AK87=1),C87-SUM(D88:AE88),ROUND(C87*AF87,2)),"")</f>
        <v/>
      </c>
      <c r="AG88" s="40" t="str">
        <f>IF(AG87&gt;0,IF(AND(SUM(D87:AG87)=1,AK87=1),C87-SUM(D88:AF88),ROUND(C87*AG87,2)),"")</f>
        <v/>
      </c>
      <c r="AH88" s="40" t="str">
        <f>IF(AH87&gt;0,IF(AND(SUM(D87:AH87)=1,AK87=1),C87-SUM(D88:AG88),ROUND(C87*AH87,2)),"")</f>
        <v/>
      </c>
      <c r="AI88" s="40" t="str">
        <f>IF(AI87&gt;0,IF(AND(SUM(D87:AI87)=1,AK87=1),C87-SUM(D88:AH88),ROUND(C87*AI87,2)),"")</f>
        <v/>
      </c>
      <c r="AJ88" s="40" t="str">
        <f>IF(AJ87&gt;0,IF(AND(SUM(D87:AJ87)=1,AK87=1),C87-SUM(D88:AI88),ROUND(C87*AJ87,2)),"")</f>
        <v/>
      </c>
      <c r="AK88" s="34">
        <f t="shared" si="5"/>
        <v>2064308.56</v>
      </c>
    </row>
    <row r="89" spans="1:37" ht="12" customHeight="1" x14ac:dyDescent="0.25">
      <c r="A89" s="75" t="s">
        <v>1637</v>
      </c>
      <c r="B89" s="76" t="s">
        <v>860</v>
      </c>
      <c r="C89" s="77">
        <v>885044.69</v>
      </c>
      <c r="D89" s="37"/>
      <c r="E89" s="37"/>
      <c r="F89" s="37"/>
      <c r="G89" s="37"/>
      <c r="H89" s="35"/>
      <c r="I89" s="36"/>
      <c r="J89" s="37"/>
      <c r="K89" s="37"/>
      <c r="L89" s="37"/>
      <c r="M89" s="37"/>
      <c r="N89" s="37"/>
      <c r="O89" s="37"/>
      <c r="P89" s="37"/>
      <c r="Q89" s="37"/>
      <c r="R89" s="37"/>
      <c r="S89" s="37"/>
      <c r="T89" s="37"/>
      <c r="U89" s="37"/>
      <c r="V89" s="37"/>
      <c r="W89" s="37"/>
      <c r="X89" s="37"/>
      <c r="Y89" s="37"/>
      <c r="Z89" s="37"/>
      <c r="AA89" s="31">
        <v>0.2</v>
      </c>
      <c r="AB89" s="31">
        <v>0.2</v>
      </c>
      <c r="AC89" s="31">
        <v>0.2</v>
      </c>
      <c r="AD89" s="31">
        <v>0.2</v>
      </c>
      <c r="AE89" s="31">
        <v>0.2</v>
      </c>
      <c r="AF89" s="37"/>
      <c r="AG89" s="37"/>
      <c r="AH89" s="37"/>
      <c r="AI89" s="37"/>
      <c r="AJ89" s="37"/>
      <c r="AK89" s="32">
        <f t="shared" si="5"/>
        <v>1</v>
      </c>
    </row>
    <row r="90" spans="1:37" ht="12.95" customHeight="1" x14ac:dyDescent="0.25">
      <c r="A90" s="75"/>
      <c r="B90" s="76"/>
      <c r="C90" s="77"/>
      <c r="D90" s="40" t="str">
        <f>IF(D89&gt;0,ROUND(C89*D89,2),"")</f>
        <v/>
      </c>
      <c r="E90" s="40" t="str">
        <f>IF(E89&gt;0,IF(AND(SUM(D89:E89)=1,AK89=1),C89-SUM(D90:D90),ROUND(C89*E89,2)),"")</f>
        <v/>
      </c>
      <c r="F90" s="40" t="str">
        <f>IF(F89&gt;0,IF(AND(SUM(D89:F89)=1,AK89=1),C89-SUM(D90:E90),ROUND(C89*F89,2)),"")</f>
        <v/>
      </c>
      <c r="G90" s="40" t="str">
        <f>IF(G89&gt;0,IF(AND(SUM(D89:G89)=1,AK89=1),C89-SUM(D90:F90),ROUND(C89*G89,2)),"")</f>
        <v/>
      </c>
      <c r="H90" s="38" t="str">
        <f>IF(H89&gt;0,IF(AND(SUM(D89:H89)=1,AK89=1),C89-SUM(D90:G90),ROUND(C89*H89,2)),"")</f>
        <v/>
      </c>
      <c r="I90" s="39" t="str">
        <f>IF(I89&gt;0,IF(AND(SUM(D89:I89)=1,AK89=1),C89-SUM(D90:H90),ROUND(C89*I89,2)),"")</f>
        <v/>
      </c>
      <c r="J90" s="40" t="str">
        <f>IF(J89&gt;0,IF(AND(SUM(D89:J89)=1,AK89=1),C89-SUM(D90:I90),ROUND(C89*J89,2)),"")</f>
        <v/>
      </c>
      <c r="K90" s="40" t="str">
        <f>IF(K89&gt;0,IF(AND(SUM(D89:K89)=1,AK89=1),C89-SUM(D90:J90),ROUND(C89*K89,2)),"")</f>
        <v/>
      </c>
      <c r="L90" s="40" t="str">
        <f>IF(L89&gt;0,IF(AND(SUM(D89:L89)=1,AK89=1),C89-SUM(D90:K90),ROUND(C89*L89,2)),"")</f>
        <v/>
      </c>
      <c r="M90" s="40" t="str">
        <f>IF(M89&gt;0,IF(AND(SUM(D89:M89)=1,AK89=1),C89-SUM(D90:L90),ROUND(C89*M89,2)),"")</f>
        <v/>
      </c>
      <c r="N90" s="40" t="str">
        <f>IF(N89&gt;0,IF(AND(SUM(D89:N89)=1,AK89=1),C89-SUM(D90:M90),ROUND(C89*N89,2)),"")</f>
        <v/>
      </c>
      <c r="O90" s="40" t="str">
        <f>IF(O89&gt;0,IF(AND(SUM(D89:O89)=1,AK89=1),C89-SUM(D90:N90),ROUND(C89*O89,2)),"")</f>
        <v/>
      </c>
      <c r="P90" s="40" t="str">
        <f>IF(P89&gt;0,IF(AND(SUM(D89:P89)=1,AK89=1),C89-SUM(D90:O90),ROUND(C89*P89,2)),"")</f>
        <v/>
      </c>
      <c r="Q90" s="40" t="str">
        <f>IF(Q89&gt;0,IF(AND(SUM(D89:Q89)=1,AK89=1),C89-SUM(D90:P90),ROUND(C89*Q89,2)),"")</f>
        <v/>
      </c>
      <c r="R90" s="40" t="str">
        <f>IF(R89&gt;0,IF(AND(SUM(D89:R89)=1,AK89=1),C89-SUM(D90:Q90),ROUND(C89*R89,2)),"")</f>
        <v/>
      </c>
      <c r="S90" s="40" t="str">
        <f>IF(S89&gt;0,IF(AND(SUM(D89:S89)=1,AK89=1),C89-SUM(D90:R90),ROUND(C89*S89,2)),"")</f>
        <v/>
      </c>
      <c r="T90" s="40" t="str">
        <f>IF(T89&gt;0,IF(AND(SUM(D89:T89)=1,AK89=1),C89-SUM(D90:S90),ROUND(C89*T89,2)),"")</f>
        <v/>
      </c>
      <c r="U90" s="40" t="str">
        <f>IF(U89&gt;0,IF(AND(SUM(D89:U89)=1,AK89=1),C89-SUM(D90:T90),ROUND(C89*U89,2)),"")</f>
        <v/>
      </c>
      <c r="V90" s="40" t="str">
        <f>IF(V89&gt;0,IF(AND(SUM(D89:V89)=1,AK89=1),C89-SUM(D90:U90),ROUND(C89*V89,2)),"")</f>
        <v/>
      </c>
      <c r="W90" s="40" t="str">
        <f>IF(W89&gt;0,IF(AND(SUM(D89:W89)=1,AK89=1),C89-SUM(D90:V90),ROUND(C89*W89,2)),"")</f>
        <v/>
      </c>
      <c r="X90" s="40" t="str">
        <f>IF(X89&gt;0,IF(AND(SUM(D89:X89)=1,AK89=1),C89-SUM(D90:W90),ROUND(C89*X89,2)),"")</f>
        <v/>
      </c>
      <c r="Y90" s="40" t="str">
        <f>IF(Y89&gt;0,IF(AND(SUM(D89:Y89)=1,AK89=1),C89-SUM(D90:X90),ROUND(C89*Y89,2)),"")</f>
        <v/>
      </c>
      <c r="Z90" s="40" t="str">
        <f>IF(Z89&gt;0,IF(AND(SUM(D89:Z89)=1,AK89=1),C89-SUM(D90:Y90),ROUND(C89*Z89,2)),"")</f>
        <v/>
      </c>
      <c r="AA90" s="33">
        <f>IF(AA89&gt;0,IF(AND(SUM(D89:AA89)=1,AK89=1),C89-SUM(D90:Z90),ROUND(C89*AA89,2)),"")</f>
        <v>177008.94</v>
      </c>
      <c r="AB90" s="33">
        <f>IF(AB89&gt;0,IF(AND(SUM(D89:AB89)=1,AK89=1),C89-SUM(D90:AA90),ROUND(C89*AB89,2)),"")</f>
        <v>177008.94</v>
      </c>
      <c r="AC90" s="33">
        <f>IF(AC89&gt;0,IF(AND(SUM(D89:AC89)=1,AK89=1),C89-SUM(D90:AB90),ROUND(C89*AC89,2)),"")</f>
        <v>177008.94</v>
      </c>
      <c r="AD90" s="33">
        <f>IF(AD89&gt;0,IF(AND(SUM(D89:AD89)=1,AK89=1),C89-SUM(D90:AC90),ROUND(C89*AD89,2)),"")</f>
        <v>177008.94</v>
      </c>
      <c r="AE90" s="33">
        <f>IF(AE89&gt;0,IF(AND(SUM(D89:AE89)=1,AK89=1),C89-SUM(D90:AD90),ROUND(C89*AE89,2)),"")</f>
        <v>177008.92999999993</v>
      </c>
      <c r="AF90" s="40" t="str">
        <f>IF(AF89&gt;0,IF(AND(SUM(D89:AF89)=1,AK89=1),C89-SUM(D90:AE90),ROUND(C89*AF89,2)),"")</f>
        <v/>
      </c>
      <c r="AG90" s="40" t="str">
        <f>IF(AG89&gt;0,IF(AND(SUM(D89:AG89)=1,AK89=1),C89-SUM(D90:AF90),ROUND(C89*AG89,2)),"")</f>
        <v/>
      </c>
      <c r="AH90" s="40" t="str">
        <f>IF(AH89&gt;0,IF(AND(SUM(D89:AH89)=1,AK89=1),C89-SUM(D90:AG90),ROUND(C89*AH89,2)),"")</f>
        <v/>
      </c>
      <c r="AI90" s="40" t="str">
        <f>IF(AI89&gt;0,IF(AND(SUM(D89:AI89)=1,AK89=1),C89-SUM(D90:AH90),ROUND(C89*AI89,2)),"")</f>
        <v/>
      </c>
      <c r="AJ90" s="40" t="str">
        <f>IF(AJ89&gt;0,IF(AND(SUM(D89:AJ89)=1,AK89=1),C89-SUM(D90:AI90),ROUND(C89*AJ89,2)),"")</f>
        <v/>
      </c>
      <c r="AK90" s="34">
        <f t="shared" si="5"/>
        <v>885044.69</v>
      </c>
    </row>
    <row r="91" spans="1:37" ht="12" customHeight="1" x14ac:dyDescent="0.25">
      <c r="A91" s="75" t="s">
        <v>1645</v>
      </c>
      <c r="B91" s="76" t="s">
        <v>204</v>
      </c>
      <c r="C91" s="77">
        <v>1510869.19</v>
      </c>
      <c r="D91" s="37"/>
      <c r="E91" s="37"/>
      <c r="F91" s="37"/>
      <c r="G91" s="37"/>
      <c r="H91" s="35"/>
      <c r="I91" s="36"/>
      <c r="J91" s="37"/>
      <c r="K91" s="37"/>
      <c r="L91" s="37"/>
      <c r="M91" s="37"/>
      <c r="N91" s="37"/>
      <c r="O91" s="37"/>
      <c r="P91" s="37"/>
      <c r="Q91" s="37"/>
      <c r="R91" s="37"/>
      <c r="S91" s="37"/>
      <c r="T91" s="37"/>
      <c r="U91" s="37"/>
      <c r="V91" s="37"/>
      <c r="W91" s="31">
        <v>0.1</v>
      </c>
      <c r="X91" s="31">
        <v>0.1</v>
      </c>
      <c r="Y91" s="31">
        <v>0.1</v>
      </c>
      <c r="Z91" s="31">
        <v>0.1</v>
      </c>
      <c r="AA91" s="31">
        <v>0.1</v>
      </c>
      <c r="AB91" s="31">
        <v>0.1</v>
      </c>
      <c r="AC91" s="31">
        <v>0.1</v>
      </c>
      <c r="AD91" s="31">
        <v>0.1</v>
      </c>
      <c r="AE91" s="31">
        <v>0.1</v>
      </c>
      <c r="AF91" s="31">
        <v>0.1</v>
      </c>
      <c r="AG91" s="37"/>
      <c r="AH91" s="37"/>
      <c r="AI91" s="37"/>
      <c r="AJ91" s="37"/>
      <c r="AK91" s="32">
        <f t="shared" si="5"/>
        <v>0.99999999999999989</v>
      </c>
    </row>
    <row r="92" spans="1:37" ht="12.95" customHeight="1" x14ac:dyDescent="0.25">
      <c r="A92" s="75"/>
      <c r="B92" s="76"/>
      <c r="C92" s="77"/>
      <c r="D92" s="40" t="str">
        <f>IF(D91&gt;0,ROUND(C91*D91,2),"")</f>
        <v/>
      </c>
      <c r="E92" s="40" t="str">
        <f>IF(E91&gt;0,IF(AND(SUM(D91:E91)=1,AK91=1),C91-SUM(D92:D92),ROUND(C91*E91,2)),"")</f>
        <v/>
      </c>
      <c r="F92" s="40" t="str">
        <f>IF(F91&gt;0,IF(AND(SUM(D91:F91)=1,AK91=1),C91-SUM(D92:E92),ROUND(C91*F91,2)),"")</f>
        <v/>
      </c>
      <c r="G92" s="40" t="str">
        <f>IF(G91&gt;0,IF(AND(SUM(D91:G91)=1,AK91=1),C91-SUM(D92:F92),ROUND(C91*G91,2)),"")</f>
        <v/>
      </c>
      <c r="H92" s="38" t="str">
        <f>IF(H91&gt;0,IF(AND(SUM(D91:H91)=1,AK91=1),C91-SUM(D92:G92),ROUND(C91*H91,2)),"")</f>
        <v/>
      </c>
      <c r="I92" s="39" t="str">
        <f>IF(I91&gt;0,IF(AND(SUM(D91:I91)=1,AK91=1),C91-SUM(D92:H92),ROUND(C91*I91,2)),"")</f>
        <v/>
      </c>
      <c r="J92" s="40" t="str">
        <f>IF(J91&gt;0,IF(AND(SUM(D91:J91)=1,AK91=1),C91-SUM(D92:I92),ROUND(C91*J91,2)),"")</f>
        <v/>
      </c>
      <c r="K92" s="40" t="str">
        <f>IF(K91&gt;0,IF(AND(SUM(D91:K91)=1,AK91=1),C91-SUM(D92:J92),ROUND(C91*K91,2)),"")</f>
        <v/>
      </c>
      <c r="L92" s="40" t="str">
        <f>IF(L91&gt;0,IF(AND(SUM(D91:L91)=1,AK91=1),C91-SUM(D92:K92),ROUND(C91*L91,2)),"")</f>
        <v/>
      </c>
      <c r="M92" s="40" t="str">
        <f>IF(M91&gt;0,IF(AND(SUM(D91:M91)=1,AK91=1),C91-SUM(D92:L92),ROUND(C91*M91,2)),"")</f>
        <v/>
      </c>
      <c r="N92" s="40" t="str">
        <f>IF(N91&gt;0,IF(AND(SUM(D91:N91)=1,AK91=1),C91-SUM(D92:M92),ROUND(C91*N91,2)),"")</f>
        <v/>
      </c>
      <c r="O92" s="40" t="str">
        <f>IF(O91&gt;0,IF(AND(SUM(D91:O91)=1,AK91=1),C91-SUM(D92:N92),ROUND(C91*O91,2)),"")</f>
        <v/>
      </c>
      <c r="P92" s="40" t="str">
        <f>IF(P91&gt;0,IF(AND(SUM(D91:P91)=1,AK91=1),C91-SUM(D92:O92),ROUND(C91*P91,2)),"")</f>
        <v/>
      </c>
      <c r="Q92" s="40" t="str">
        <f>IF(Q91&gt;0,IF(AND(SUM(D91:Q91)=1,AK91=1),C91-SUM(D92:P92),ROUND(C91*Q91,2)),"")</f>
        <v/>
      </c>
      <c r="R92" s="40" t="str">
        <f>IF(R91&gt;0,IF(AND(SUM(D91:R91)=1,AK91=1),C91-SUM(D92:Q92),ROUND(C91*R91,2)),"")</f>
        <v/>
      </c>
      <c r="S92" s="40" t="str">
        <f>IF(S91&gt;0,IF(AND(SUM(D91:S91)=1,AK91=1),C91-SUM(D92:R92),ROUND(C91*S91,2)),"")</f>
        <v/>
      </c>
      <c r="T92" s="40" t="str">
        <f>IF(T91&gt;0,IF(AND(SUM(D91:T91)=1,AK91=1),C91-SUM(D92:S92),ROUND(C91*T91,2)),"")</f>
        <v/>
      </c>
      <c r="U92" s="40" t="str">
        <f>IF(U91&gt;0,IF(AND(SUM(D91:U91)=1,AK91=1),C91-SUM(D92:T92),ROUND(C91*U91,2)),"")</f>
        <v/>
      </c>
      <c r="V92" s="40" t="str">
        <f>IF(V91&gt;0,IF(AND(SUM(D91:V91)=1,AK91=1),C91-SUM(D92:U92),ROUND(C91*V91,2)),"")</f>
        <v/>
      </c>
      <c r="W92" s="33">
        <f>IF(W91&gt;0,IF(AND(SUM(D91:W91)=1,AK91=1),C91-SUM(D92:V92),ROUND(C91*W91,2)),"")</f>
        <v>151086.92000000001</v>
      </c>
      <c r="X92" s="33">
        <f>IF(X91&gt;0,IF(AND(SUM(D91:X91)=1,AK91=1),C91-SUM(D92:W92),ROUND(C91*X91,2)),"")</f>
        <v>151086.92000000001</v>
      </c>
      <c r="Y92" s="33">
        <f>IF(Y91&gt;0,IF(AND(SUM(D91:Y91)=1,AK91=1),C91-SUM(D92:X92),ROUND(C91*Y91,2)),"")</f>
        <v>151086.92000000001</v>
      </c>
      <c r="Z92" s="33">
        <f>IF(Z91&gt;0,IF(AND(SUM(D91:Z91)=1,AK91=1),C91-SUM(D92:Y92),ROUND(C91*Z91,2)),"")</f>
        <v>151086.92000000001</v>
      </c>
      <c r="AA92" s="33">
        <f>IF(AA91&gt;0,IF(AND(SUM(D91:AA91)=1,AK91=1),C91-SUM(D92:Z92),ROUND(C91*AA91,2)),"")</f>
        <v>151086.92000000001</v>
      </c>
      <c r="AB92" s="33">
        <f>IF(AB91&gt;0,IF(AND(SUM(D91:AB91)=1,AK91=1),C91-SUM(D92:AA92),ROUND(C91*AB91,2)),"")</f>
        <v>151086.92000000001</v>
      </c>
      <c r="AC92" s="33">
        <f>IF(AC91&gt;0,IF(AND(SUM(D91:AC91)=1,AK91=1),C91-SUM(D92:AB92),ROUND(C91*AC91,2)),"")</f>
        <v>151086.92000000001</v>
      </c>
      <c r="AD92" s="33">
        <f>IF(AD91&gt;0,IF(AND(SUM(D91:AD91)=1,AK91=1),C91-SUM(D92:AC92),ROUND(C91*AD91,2)),"")</f>
        <v>151086.92000000001</v>
      </c>
      <c r="AE92" s="33">
        <f>IF(AE91&gt;0,IF(AND(SUM(D91:AE91)=1,AK91=1),C91-SUM(D92:AD92),ROUND(C91*AE91,2)),"")</f>
        <v>151086.92000000001</v>
      </c>
      <c r="AF92" s="33">
        <f>IF(AF91&gt;0,IF(AND(SUM(D91:AF91)=1,AK91=1),C91-SUM(D92:AE92),ROUND(C91*AF91,2)),"")</f>
        <v>151086.90999999992</v>
      </c>
      <c r="AG92" s="40" t="str">
        <f>IF(AG91&gt;0,IF(AND(SUM(D91:AG91)=1,AK91=1),C91-SUM(D92:AF92),ROUND(C91*AG91,2)),"")</f>
        <v/>
      </c>
      <c r="AH92" s="40" t="str">
        <f>IF(AH91&gt;0,IF(AND(SUM(D91:AH91)=1,AK91=1),C91-SUM(D92:AG92),ROUND(C91*AH91,2)),"")</f>
        <v/>
      </c>
      <c r="AI92" s="40" t="str">
        <f>IF(AI91&gt;0,IF(AND(SUM(D91:AI91)=1,AK91=1),C91-SUM(D92:AH92),ROUND(C91*AI91,2)),"")</f>
        <v/>
      </c>
      <c r="AJ92" s="40" t="str">
        <f>IF(AJ91&gt;0,IF(AND(SUM(D91:AJ91)=1,AK91=1),C91-SUM(D92:AI92),ROUND(C91*AJ91,2)),"")</f>
        <v/>
      </c>
      <c r="AK92" s="34">
        <f t="shared" si="5"/>
        <v>1510869.19</v>
      </c>
    </row>
    <row r="93" spans="1:37" ht="12" customHeight="1" x14ac:dyDescent="0.25">
      <c r="A93" s="75" t="s">
        <v>2173</v>
      </c>
      <c r="B93" s="76" t="s">
        <v>325</v>
      </c>
      <c r="C93" s="77">
        <v>525576.82999999996</v>
      </c>
      <c r="D93" s="37"/>
      <c r="E93" s="37"/>
      <c r="F93" s="37"/>
      <c r="G93" s="37"/>
      <c r="H93" s="35"/>
      <c r="I93" s="36"/>
      <c r="J93" s="37"/>
      <c r="K93" s="37"/>
      <c r="L93" s="37"/>
      <c r="M93" s="37"/>
      <c r="N93" s="37"/>
      <c r="O93" s="37"/>
      <c r="P93" s="37"/>
      <c r="Q93" s="37"/>
      <c r="R93" s="37"/>
      <c r="S93" s="37"/>
      <c r="T93" s="37"/>
      <c r="U93" s="37"/>
      <c r="V93" s="37"/>
      <c r="W93" s="31">
        <v>0.1</v>
      </c>
      <c r="X93" s="31">
        <v>0.1</v>
      </c>
      <c r="Y93" s="31">
        <v>0.1</v>
      </c>
      <c r="Z93" s="31">
        <v>0.1</v>
      </c>
      <c r="AA93" s="31">
        <v>0.1</v>
      </c>
      <c r="AB93" s="31">
        <v>0.1</v>
      </c>
      <c r="AC93" s="31">
        <v>0.1</v>
      </c>
      <c r="AD93" s="31">
        <v>0.1</v>
      </c>
      <c r="AE93" s="31">
        <v>0.1</v>
      </c>
      <c r="AF93" s="31">
        <v>0.1</v>
      </c>
      <c r="AG93" s="37"/>
      <c r="AH93" s="37"/>
      <c r="AI93" s="37"/>
      <c r="AJ93" s="37"/>
      <c r="AK93" s="32">
        <f t="shared" si="5"/>
        <v>0.99999999999999989</v>
      </c>
    </row>
    <row r="94" spans="1:37" ht="12.95" customHeight="1" x14ac:dyDescent="0.25">
      <c r="A94" s="75"/>
      <c r="B94" s="76"/>
      <c r="C94" s="77"/>
      <c r="D94" s="40" t="str">
        <f>IF(D93&gt;0,ROUND(C93*D93,2),"")</f>
        <v/>
      </c>
      <c r="E94" s="40" t="str">
        <f>IF(E93&gt;0,IF(AND(SUM(D93:E93)=1,AK93=1),C93-SUM(D94:D94),ROUND(C93*E93,2)),"")</f>
        <v/>
      </c>
      <c r="F94" s="40" t="str">
        <f>IF(F93&gt;0,IF(AND(SUM(D93:F93)=1,AK93=1),C93-SUM(D94:E94),ROUND(C93*F93,2)),"")</f>
        <v/>
      </c>
      <c r="G94" s="40" t="str">
        <f>IF(G93&gt;0,IF(AND(SUM(D93:G93)=1,AK93=1),C93-SUM(D94:F94),ROUND(C93*G93,2)),"")</f>
        <v/>
      </c>
      <c r="H94" s="38" t="str">
        <f>IF(H93&gt;0,IF(AND(SUM(D93:H93)=1,AK93=1),C93-SUM(D94:G94),ROUND(C93*H93,2)),"")</f>
        <v/>
      </c>
      <c r="I94" s="39" t="str">
        <f>IF(I93&gt;0,IF(AND(SUM(D93:I93)=1,AK93=1),C93-SUM(D94:H94),ROUND(C93*I93,2)),"")</f>
        <v/>
      </c>
      <c r="J94" s="40" t="str">
        <f>IF(J93&gt;0,IF(AND(SUM(D93:J93)=1,AK93=1),C93-SUM(D94:I94),ROUND(C93*J93,2)),"")</f>
        <v/>
      </c>
      <c r="K94" s="40" t="str">
        <f>IF(K93&gt;0,IF(AND(SUM(D93:K93)=1,AK93=1),C93-SUM(D94:J94),ROUND(C93*K93,2)),"")</f>
        <v/>
      </c>
      <c r="L94" s="40" t="str">
        <f>IF(L93&gt;0,IF(AND(SUM(D93:L93)=1,AK93=1),C93-SUM(D94:K94),ROUND(C93*L93,2)),"")</f>
        <v/>
      </c>
      <c r="M94" s="40" t="str">
        <f>IF(M93&gt;0,IF(AND(SUM(D93:M93)=1,AK93=1),C93-SUM(D94:L94),ROUND(C93*M93,2)),"")</f>
        <v/>
      </c>
      <c r="N94" s="40" t="str">
        <f>IF(N93&gt;0,IF(AND(SUM(D93:N93)=1,AK93=1),C93-SUM(D94:M94),ROUND(C93*N93,2)),"")</f>
        <v/>
      </c>
      <c r="O94" s="40" t="str">
        <f>IF(O93&gt;0,IF(AND(SUM(D93:O93)=1,AK93=1),C93-SUM(D94:N94),ROUND(C93*O93,2)),"")</f>
        <v/>
      </c>
      <c r="P94" s="40" t="str">
        <f>IF(P93&gt;0,IF(AND(SUM(D93:P93)=1,AK93=1),C93-SUM(D94:O94),ROUND(C93*P93,2)),"")</f>
        <v/>
      </c>
      <c r="Q94" s="40" t="str">
        <f>IF(Q93&gt;0,IF(AND(SUM(D93:Q93)=1,AK93=1),C93-SUM(D94:P94),ROUND(C93*Q93,2)),"")</f>
        <v/>
      </c>
      <c r="R94" s="40" t="str">
        <f>IF(R93&gt;0,IF(AND(SUM(D93:R93)=1,AK93=1),C93-SUM(D94:Q94),ROUND(C93*R93,2)),"")</f>
        <v/>
      </c>
      <c r="S94" s="40" t="str">
        <f>IF(S93&gt;0,IF(AND(SUM(D93:S93)=1,AK93=1),C93-SUM(D94:R94),ROUND(C93*S93,2)),"")</f>
        <v/>
      </c>
      <c r="T94" s="40" t="str">
        <f>IF(T93&gt;0,IF(AND(SUM(D93:T93)=1,AK93=1),C93-SUM(D94:S94),ROUND(C93*T93,2)),"")</f>
        <v/>
      </c>
      <c r="U94" s="40" t="str">
        <f>IF(U93&gt;0,IF(AND(SUM(D93:U93)=1,AK93=1),C93-SUM(D94:T94),ROUND(C93*U93,2)),"")</f>
        <v/>
      </c>
      <c r="V94" s="40" t="str">
        <f>IF(V93&gt;0,IF(AND(SUM(D93:V93)=1,AK93=1),C93-SUM(D94:U94),ROUND(C93*V93,2)),"")</f>
        <v/>
      </c>
      <c r="W94" s="33">
        <f>IF(W93&gt;0,IF(AND(SUM(D93:W93)=1,AK93=1),C93-SUM(D94:V94),ROUND(C93*W93,2)),"")</f>
        <v>52557.68</v>
      </c>
      <c r="X94" s="33">
        <f>IF(X93&gt;0,IF(AND(SUM(D93:X93)=1,AK93=1),C93-SUM(D94:W94),ROUND(C93*X93,2)),"")</f>
        <v>52557.68</v>
      </c>
      <c r="Y94" s="33">
        <f>IF(Y93&gt;0,IF(AND(SUM(D93:Y93)=1,AK93=1),C93-SUM(D94:X94),ROUND(C93*Y93,2)),"")</f>
        <v>52557.68</v>
      </c>
      <c r="Z94" s="33">
        <f>IF(Z93&gt;0,IF(AND(SUM(D93:Z93)=1,AK93=1),C93-SUM(D94:Y94),ROUND(C93*Z93,2)),"")</f>
        <v>52557.68</v>
      </c>
      <c r="AA94" s="33">
        <f>IF(AA93&gt;0,IF(AND(SUM(D93:AA93)=1,AK93=1),C93-SUM(D94:Z94),ROUND(C93*AA93,2)),"")</f>
        <v>52557.68</v>
      </c>
      <c r="AB94" s="33">
        <f>IF(AB93&gt;0,IF(AND(SUM(D93:AB93)=1,AK93=1),C93-SUM(D94:AA94),ROUND(C93*AB93,2)),"")</f>
        <v>52557.68</v>
      </c>
      <c r="AC94" s="33">
        <f>IF(AC93&gt;0,IF(AND(SUM(D93:AC93)=1,AK93=1),C93-SUM(D94:AB94),ROUND(C93*AC93,2)),"")</f>
        <v>52557.68</v>
      </c>
      <c r="AD94" s="33">
        <f>IF(AD93&gt;0,IF(AND(SUM(D93:AD93)=1,AK93=1),C93-SUM(D94:AC94),ROUND(C93*AD93,2)),"")</f>
        <v>52557.68</v>
      </c>
      <c r="AE94" s="33">
        <f>IF(AE93&gt;0,IF(AND(SUM(D93:AE93)=1,AK93=1),C93-SUM(D94:AD94),ROUND(C93*AE93,2)),"")</f>
        <v>52557.68</v>
      </c>
      <c r="AF94" s="33">
        <f>IF(AF93&gt;0,IF(AND(SUM(D93:AF93)=1,AK93=1),C93-SUM(D94:AE94),ROUND(C93*AF93,2)),"")</f>
        <v>52557.709999999963</v>
      </c>
      <c r="AG94" s="40" t="str">
        <f>IF(AG93&gt;0,IF(AND(SUM(D93:AG93)=1,AK93=1),C93-SUM(D94:AF94),ROUND(C93*AG93,2)),"")</f>
        <v/>
      </c>
      <c r="AH94" s="40" t="str">
        <f>IF(AH93&gt;0,IF(AND(SUM(D93:AH93)=1,AK93=1),C93-SUM(D94:AG94),ROUND(C93*AH93,2)),"")</f>
        <v/>
      </c>
      <c r="AI94" s="40" t="str">
        <f>IF(AI93&gt;0,IF(AND(SUM(D93:AI93)=1,AK93=1),C93-SUM(D94:AH94),ROUND(C93*AI93,2)),"")</f>
        <v/>
      </c>
      <c r="AJ94" s="40" t="str">
        <f>IF(AJ93&gt;0,IF(AND(SUM(D93:AJ93)=1,AK93=1),C93-SUM(D94:AI94),ROUND(C93*AJ93,2)),"")</f>
        <v/>
      </c>
      <c r="AK94" s="34">
        <f t="shared" si="5"/>
        <v>525576.82999999996</v>
      </c>
    </row>
    <row r="95" spans="1:37" ht="12" customHeight="1" x14ac:dyDescent="0.25">
      <c r="A95" s="75" t="s">
        <v>2239</v>
      </c>
      <c r="B95" s="76" t="s">
        <v>346</v>
      </c>
      <c r="C95" s="77">
        <v>643968.76</v>
      </c>
      <c r="D95" s="37"/>
      <c r="E95" s="37"/>
      <c r="F95" s="37"/>
      <c r="G95" s="37"/>
      <c r="H95" s="35"/>
      <c r="I95" s="36"/>
      <c r="J95" s="37"/>
      <c r="K95" s="37"/>
      <c r="L95" s="37"/>
      <c r="M95" s="37"/>
      <c r="N95" s="37"/>
      <c r="O95" s="37"/>
      <c r="P95" s="37"/>
      <c r="Q95" s="37"/>
      <c r="R95" s="37"/>
      <c r="S95" s="37"/>
      <c r="T95" s="37"/>
      <c r="U95" s="37"/>
      <c r="V95" s="37"/>
      <c r="W95" s="31">
        <v>0.1</v>
      </c>
      <c r="X95" s="31">
        <v>0.1</v>
      </c>
      <c r="Y95" s="31">
        <v>0.1</v>
      </c>
      <c r="Z95" s="31">
        <v>0.1</v>
      </c>
      <c r="AA95" s="31">
        <v>0.1</v>
      </c>
      <c r="AB95" s="31">
        <v>0.1</v>
      </c>
      <c r="AC95" s="31">
        <v>0.1</v>
      </c>
      <c r="AD95" s="31">
        <v>0.1</v>
      </c>
      <c r="AE95" s="31">
        <v>0.1</v>
      </c>
      <c r="AF95" s="31">
        <v>0.1</v>
      </c>
      <c r="AG95" s="37"/>
      <c r="AH95" s="37"/>
      <c r="AI95" s="37"/>
      <c r="AJ95" s="37"/>
      <c r="AK95" s="32">
        <f t="shared" si="5"/>
        <v>0.99999999999999989</v>
      </c>
    </row>
    <row r="96" spans="1:37" ht="12.95" customHeight="1" x14ac:dyDescent="0.25">
      <c r="A96" s="75"/>
      <c r="B96" s="76"/>
      <c r="C96" s="77"/>
      <c r="D96" s="40" t="str">
        <f>IF(D95&gt;0,ROUND(C95*D95,2),"")</f>
        <v/>
      </c>
      <c r="E96" s="40" t="str">
        <f>IF(E95&gt;0,IF(AND(SUM(D95:E95)=1,AK95=1),C95-SUM(D96:D96),ROUND(C95*E95,2)),"")</f>
        <v/>
      </c>
      <c r="F96" s="40" t="str">
        <f>IF(F95&gt;0,IF(AND(SUM(D95:F95)=1,AK95=1),C95-SUM(D96:E96),ROUND(C95*F95,2)),"")</f>
        <v/>
      </c>
      <c r="G96" s="40" t="str">
        <f>IF(G95&gt;0,IF(AND(SUM(D95:G95)=1,AK95=1),C95-SUM(D96:F96),ROUND(C95*G95,2)),"")</f>
        <v/>
      </c>
      <c r="H96" s="38" t="str">
        <f>IF(H95&gt;0,IF(AND(SUM(D95:H95)=1,AK95=1),C95-SUM(D96:G96),ROUND(C95*H95,2)),"")</f>
        <v/>
      </c>
      <c r="I96" s="39" t="str">
        <f>IF(I95&gt;0,IF(AND(SUM(D95:I95)=1,AK95=1),C95-SUM(D96:H96),ROUND(C95*I95,2)),"")</f>
        <v/>
      </c>
      <c r="J96" s="40" t="str">
        <f>IF(J95&gt;0,IF(AND(SUM(D95:J95)=1,AK95=1),C95-SUM(D96:I96),ROUND(C95*J95,2)),"")</f>
        <v/>
      </c>
      <c r="K96" s="40" t="str">
        <f>IF(K95&gt;0,IF(AND(SUM(D95:K95)=1,AK95=1),C95-SUM(D96:J96),ROUND(C95*K95,2)),"")</f>
        <v/>
      </c>
      <c r="L96" s="40" t="str">
        <f>IF(L95&gt;0,IF(AND(SUM(D95:L95)=1,AK95=1),C95-SUM(D96:K96),ROUND(C95*L95,2)),"")</f>
        <v/>
      </c>
      <c r="M96" s="40" t="str">
        <f>IF(M95&gt;0,IF(AND(SUM(D95:M95)=1,AK95=1),C95-SUM(D96:L96),ROUND(C95*M95,2)),"")</f>
        <v/>
      </c>
      <c r="N96" s="40" t="str">
        <f>IF(N95&gt;0,IF(AND(SUM(D95:N95)=1,AK95=1),C95-SUM(D96:M96),ROUND(C95*N95,2)),"")</f>
        <v/>
      </c>
      <c r="O96" s="40" t="str">
        <f>IF(O95&gt;0,IF(AND(SUM(D95:O95)=1,AK95=1),C95-SUM(D96:N96),ROUND(C95*O95,2)),"")</f>
        <v/>
      </c>
      <c r="P96" s="40" t="str">
        <f>IF(P95&gt;0,IF(AND(SUM(D95:P95)=1,AK95=1),C95-SUM(D96:O96),ROUND(C95*P95,2)),"")</f>
        <v/>
      </c>
      <c r="Q96" s="40" t="str">
        <f>IF(Q95&gt;0,IF(AND(SUM(D95:Q95)=1,AK95=1),C95-SUM(D96:P96),ROUND(C95*Q95,2)),"")</f>
        <v/>
      </c>
      <c r="R96" s="40" t="str">
        <f>IF(R95&gt;0,IF(AND(SUM(D95:R95)=1,AK95=1),C95-SUM(D96:Q96),ROUND(C95*R95,2)),"")</f>
        <v/>
      </c>
      <c r="S96" s="40" t="str">
        <f>IF(S95&gt;0,IF(AND(SUM(D95:S95)=1,AK95=1),C95-SUM(D96:R96),ROUND(C95*S95,2)),"")</f>
        <v/>
      </c>
      <c r="T96" s="40" t="str">
        <f>IF(T95&gt;0,IF(AND(SUM(D95:T95)=1,AK95=1),C95-SUM(D96:S96),ROUND(C95*T95,2)),"")</f>
        <v/>
      </c>
      <c r="U96" s="40" t="str">
        <f>IF(U95&gt;0,IF(AND(SUM(D95:U95)=1,AK95=1),C95-SUM(D96:T96),ROUND(C95*U95,2)),"")</f>
        <v/>
      </c>
      <c r="V96" s="40" t="str">
        <f>IF(V95&gt;0,IF(AND(SUM(D95:V95)=1,AK95=1),C95-SUM(D96:U96),ROUND(C95*V95,2)),"")</f>
        <v/>
      </c>
      <c r="W96" s="33">
        <f>IF(W95&gt;0,IF(AND(SUM(D95:W95)=1,AK95=1),C95-SUM(D96:V96),ROUND(C95*W95,2)),"")</f>
        <v>64396.88</v>
      </c>
      <c r="X96" s="33">
        <f>IF(X95&gt;0,IF(AND(SUM(D95:X95)=1,AK95=1),C95-SUM(D96:W96),ROUND(C95*X95,2)),"")</f>
        <v>64396.88</v>
      </c>
      <c r="Y96" s="33">
        <f>IF(Y95&gt;0,IF(AND(SUM(D95:Y95)=1,AK95=1),C95-SUM(D96:X96),ROUND(C95*Y95,2)),"")</f>
        <v>64396.88</v>
      </c>
      <c r="Z96" s="33">
        <f>IF(Z95&gt;0,IF(AND(SUM(D95:Z95)=1,AK95=1),C95-SUM(D96:Y96),ROUND(C95*Z95,2)),"")</f>
        <v>64396.88</v>
      </c>
      <c r="AA96" s="33">
        <f>IF(AA95&gt;0,IF(AND(SUM(D95:AA95)=1,AK95=1),C95-SUM(D96:Z96),ROUND(C95*AA95,2)),"")</f>
        <v>64396.88</v>
      </c>
      <c r="AB96" s="33">
        <f>IF(AB95&gt;0,IF(AND(SUM(D95:AB95)=1,AK95=1),C95-SUM(D96:AA96),ROUND(C95*AB95,2)),"")</f>
        <v>64396.88</v>
      </c>
      <c r="AC96" s="33">
        <f>IF(AC95&gt;0,IF(AND(SUM(D95:AC95)=1,AK95=1),C95-SUM(D96:AB96),ROUND(C95*AC95,2)),"")</f>
        <v>64396.88</v>
      </c>
      <c r="AD96" s="33">
        <f>IF(AD95&gt;0,IF(AND(SUM(D95:AD95)=1,AK95=1),C95-SUM(D96:AC96),ROUND(C95*AD95,2)),"")</f>
        <v>64396.88</v>
      </c>
      <c r="AE96" s="33">
        <f>IF(AE95&gt;0,IF(AND(SUM(D95:AE95)=1,AK95=1),C95-SUM(D96:AD96),ROUND(C95*AE95,2)),"")</f>
        <v>64396.88</v>
      </c>
      <c r="AF96" s="33">
        <f>IF(AF95&gt;0,IF(AND(SUM(D95:AF95)=1,AK95=1),C95-SUM(D96:AE96),ROUND(C95*AF95,2)),"")</f>
        <v>64396.840000000084</v>
      </c>
      <c r="AG96" s="40" t="str">
        <f>IF(AG95&gt;0,IF(AND(SUM(D95:AG95)=1,AK95=1),C95-SUM(D96:AF96),ROUND(C95*AG95,2)),"")</f>
        <v/>
      </c>
      <c r="AH96" s="40" t="str">
        <f>IF(AH95&gt;0,IF(AND(SUM(D95:AH95)=1,AK95=1),C95-SUM(D96:AG96),ROUND(C95*AH95,2)),"")</f>
        <v/>
      </c>
      <c r="AI96" s="40" t="str">
        <f>IF(AI95&gt;0,IF(AND(SUM(D95:AI95)=1,AK95=1),C95-SUM(D96:AH96),ROUND(C95*AI95,2)),"")</f>
        <v/>
      </c>
      <c r="AJ96" s="40" t="str">
        <f>IF(AJ95&gt;0,IF(AND(SUM(D95:AJ95)=1,AK95=1),C95-SUM(D96:AI96),ROUND(C95*AJ95,2)),"")</f>
        <v/>
      </c>
      <c r="AK96" s="34">
        <f t="shared" si="5"/>
        <v>643968.76</v>
      </c>
    </row>
    <row r="97" spans="1:37" ht="12" customHeight="1" x14ac:dyDescent="0.25">
      <c r="A97" s="75" t="s">
        <v>2574</v>
      </c>
      <c r="B97" s="76" t="s">
        <v>1217</v>
      </c>
      <c r="C97" s="77">
        <v>349377.96</v>
      </c>
      <c r="D97" s="37"/>
      <c r="E97" s="37"/>
      <c r="F97" s="37"/>
      <c r="G97" s="37"/>
      <c r="H97" s="35"/>
      <c r="I97" s="36"/>
      <c r="J97" s="37"/>
      <c r="K97" s="37"/>
      <c r="L97" s="37"/>
      <c r="M97" s="37"/>
      <c r="N97" s="37"/>
      <c r="O97" s="37"/>
      <c r="P97" s="37"/>
      <c r="Q97" s="37"/>
      <c r="R97" s="37"/>
      <c r="S97" s="37"/>
      <c r="T97" s="37"/>
      <c r="U97" s="37"/>
      <c r="V97" s="37"/>
      <c r="W97" s="37"/>
      <c r="X97" s="37"/>
      <c r="Y97" s="37"/>
      <c r="Z97" s="37"/>
      <c r="AA97" s="37"/>
      <c r="AB97" s="37"/>
      <c r="AC97" s="37"/>
      <c r="AD97" s="37"/>
      <c r="AE97" s="37"/>
      <c r="AF97" s="31">
        <v>0.25</v>
      </c>
      <c r="AG97" s="31">
        <v>0.25</v>
      </c>
      <c r="AH97" s="31">
        <v>0.25</v>
      </c>
      <c r="AI97" s="31">
        <v>0.25</v>
      </c>
      <c r="AJ97" s="37"/>
      <c r="AK97" s="32">
        <f t="shared" si="5"/>
        <v>1</v>
      </c>
    </row>
    <row r="98" spans="1:37" ht="12.95" customHeight="1" x14ac:dyDescent="0.25">
      <c r="A98" s="75"/>
      <c r="B98" s="76"/>
      <c r="C98" s="77"/>
      <c r="D98" s="40" t="str">
        <f>IF(D97&gt;0,ROUND(C97*D97,2),"")</f>
        <v/>
      </c>
      <c r="E98" s="40" t="str">
        <f>IF(E97&gt;0,IF(AND(SUM(D97:E97)=1,AK97=1),C97-SUM(D98:D98),ROUND(C97*E97,2)),"")</f>
        <v/>
      </c>
      <c r="F98" s="40" t="str">
        <f>IF(F97&gt;0,IF(AND(SUM(D97:F97)=1,AK97=1),C97-SUM(D98:E98),ROUND(C97*F97,2)),"")</f>
        <v/>
      </c>
      <c r="G98" s="40" t="str">
        <f>IF(G97&gt;0,IF(AND(SUM(D97:G97)=1,AK97=1),C97-SUM(D98:F98),ROUND(C97*G97,2)),"")</f>
        <v/>
      </c>
      <c r="H98" s="38" t="str">
        <f>IF(H97&gt;0,IF(AND(SUM(D97:H97)=1,AK97=1),C97-SUM(D98:G98),ROUND(C97*H97,2)),"")</f>
        <v/>
      </c>
      <c r="I98" s="39" t="str">
        <f>IF(I97&gt;0,IF(AND(SUM(D97:I97)=1,AK97=1),C97-SUM(D98:H98),ROUND(C97*I97,2)),"")</f>
        <v/>
      </c>
      <c r="J98" s="40" t="str">
        <f>IF(J97&gt;0,IF(AND(SUM(D97:J97)=1,AK97=1),C97-SUM(D98:I98),ROUND(C97*J97,2)),"")</f>
        <v/>
      </c>
      <c r="K98" s="40" t="str">
        <f>IF(K97&gt;0,IF(AND(SUM(D97:K97)=1,AK97=1),C97-SUM(D98:J98),ROUND(C97*K97,2)),"")</f>
        <v/>
      </c>
      <c r="L98" s="40" t="str">
        <f>IF(L97&gt;0,IF(AND(SUM(D97:L97)=1,AK97=1),C97-SUM(D98:K98),ROUND(C97*L97,2)),"")</f>
        <v/>
      </c>
      <c r="M98" s="40" t="str">
        <f>IF(M97&gt;0,IF(AND(SUM(D97:M97)=1,AK97=1),C97-SUM(D98:L98),ROUND(C97*M97,2)),"")</f>
        <v/>
      </c>
      <c r="N98" s="40" t="str">
        <f>IF(N97&gt;0,IF(AND(SUM(D97:N97)=1,AK97=1),C97-SUM(D98:M98),ROUND(C97*N97,2)),"")</f>
        <v/>
      </c>
      <c r="O98" s="40" t="str">
        <f>IF(O97&gt;0,IF(AND(SUM(D97:O97)=1,AK97=1),C97-SUM(D98:N98),ROUND(C97*O97,2)),"")</f>
        <v/>
      </c>
      <c r="P98" s="40" t="str">
        <f>IF(P97&gt;0,IF(AND(SUM(D97:P97)=1,AK97=1),C97-SUM(D98:O98),ROUND(C97*P97,2)),"")</f>
        <v/>
      </c>
      <c r="Q98" s="40" t="str">
        <f>IF(Q97&gt;0,IF(AND(SUM(D97:Q97)=1,AK97=1),C97-SUM(D98:P98),ROUND(C97*Q97,2)),"")</f>
        <v/>
      </c>
      <c r="R98" s="40" t="str">
        <f>IF(R97&gt;0,IF(AND(SUM(D97:R97)=1,AK97=1),C97-SUM(D98:Q98),ROUND(C97*R97,2)),"")</f>
        <v/>
      </c>
      <c r="S98" s="40" t="str">
        <f>IF(S97&gt;0,IF(AND(SUM(D97:S97)=1,AK97=1),C97-SUM(D98:R98),ROUND(C97*S97,2)),"")</f>
        <v/>
      </c>
      <c r="T98" s="40" t="str">
        <f>IF(T97&gt;0,IF(AND(SUM(D97:T97)=1,AK97=1),C97-SUM(D98:S98),ROUND(C97*T97,2)),"")</f>
        <v/>
      </c>
      <c r="U98" s="40" t="str">
        <f>IF(U97&gt;0,IF(AND(SUM(D97:U97)=1,AK97=1),C97-SUM(D98:T98),ROUND(C97*U97,2)),"")</f>
        <v/>
      </c>
      <c r="V98" s="40" t="str">
        <f>IF(V97&gt;0,IF(AND(SUM(D97:V97)=1,AK97=1),C97-SUM(D98:U98),ROUND(C97*V97,2)),"")</f>
        <v/>
      </c>
      <c r="W98" s="40" t="str">
        <f>IF(W97&gt;0,IF(AND(SUM(D97:W97)=1,AK97=1),C97-SUM(D98:V98),ROUND(C97*W97,2)),"")</f>
        <v/>
      </c>
      <c r="X98" s="40" t="str">
        <f>IF(X97&gt;0,IF(AND(SUM(D97:X97)=1,AK97=1),C97-SUM(D98:W98),ROUND(C97*X97,2)),"")</f>
        <v/>
      </c>
      <c r="Y98" s="40" t="str">
        <f>IF(Y97&gt;0,IF(AND(SUM(D97:Y97)=1,AK97=1),C97-SUM(D98:X98),ROUND(C97*Y97,2)),"")</f>
        <v/>
      </c>
      <c r="Z98" s="40" t="str">
        <f>IF(Z97&gt;0,IF(AND(SUM(D97:Z97)=1,AK97=1),C97-SUM(D98:Y98),ROUND(C97*Z97,2)),"")</f>
        <v/>
      </c>
      <c r="AA98" s="40" t="str">
        <f>IF(AA97&gt;0,IF(AND(SUM(D97:AA97)=1,AK97=1),C97-SUM(D98:Z98),ROUND(C97*AA97,2)),"")</f>
        <v/>
      </c>
      <c r="AB98" s="40" t="str">
        <f>IF(AB97&gt;0,IF(AND(SUM(D97:AB97)=1,AK97=1),C97-SUM(D98:AA98),ROUND(C97*AB97,2)),"")</f>
        <v/>
      </c>
      <c r="AC98" s="40" t="str">
        <f>IF(AC97&gt;0,IF(AND(SUM(D97:AC97)=1,AK97=1),C97-SUM(D98:AB98),ROUND(C97*AC97,2)),"")</f>
        <v/>
      </c>
      <c r="AD98" s="40" t="str">
        <f>IF(AD97&gt;0,IF(AND(SUM(D97:AD97)=1,AK97=1),C97-SUM(D98:AC98),ROUND(C97*AD97,2)),"")</f>
        <v/>
      </c>
      <c r="AE98" s="40" t="str">
        <f>IF(AE97&gt;0,IF(AND(SUM(D97:AE97)=1,AK97=1),C97-SUM(D98:AD98),ROUND(C97*AE97,2)),"")</f>
        <v/>
      </c>
      <c r="AF98" s="33">
        <f>IF(AF97&gt;0,IF(AND(SUM(D97:AF97)=1,AK97=1),C97-SUM(D98:AE98),ROUND(C97*AF97,2)),"")</f>
        <v>87344.49</v>
      </c>
      <c r="AG98" s="33">
        <f>IF(AG97&gt;0,IF(AND(SUM(D97:AG97)=1,AK97=1),C97-SUM(D98:AF98),ROUND(C97*AG97,2)),"")</f>
        <v>87344.49</v>
      </c>
      <c r="AH98" s="33">
        <f>IF(AH97&gt;0,IF(AND(SUM(D97:AH97)=1,AK97=1),C97-SUM(D98:AG98),ROUND(C97*AH97,2)),"")</f>
        <v>87344.49</v>
      </c>
      <c r="AI98" s="33">
        <f>IF(AI97&gt;0,IF(AND(SUM(D97:AI97)=1,AK97=1),C97-SUM(D98:AH98),ROUND(C97*AI97,2)),"")</f>
        <v>87344.489999999991</v>
      </c>
      <c r="AJ98" s="40" t="str">
        <f>IF(AJ97&gt;0,IF(AND(SUM(D97:AJ97)=1,AK97=1),C97-SUM(D98:AI98),ROUND(C97*AJ97,2)),"")</f>
        <v/>
      </c>
      <c r="AK98" s="34">
        <f t="shared" si="5"/>
        <v>349377.96</v>
      </c>
    </row>
    <row r="99" spans="1:37" ht="12" customHeight="1" x14ac:dyDescent="0.25">
      <c r="A99" s="75" t="s">
        <v>2590</v>
      </c>
      <c r="B99" s="76" t="s">
        <v>1228</v>
      </c>
      <c r="C99" s="77">
        <v>210681.59</v>
      </c>
      <c r="D99" s="37"/>
      <c r="E99" s="37"/>
      <c r="F99" s="37"/>
      <c r="G99" s="37"/>
      <c r="H99" s="35"/>
      <c r="I99" s="36"/>
      <c r="J99" s="37"/>
      <c r="K99" s="37"/>
      <c r="L99" s="37"/>
      <c r="M99" s="37"/>
      <c r="N99" s="37"/>
      <c r="O99" s="37"/>
      <c r="P99" s="37"/>
      <c r="Q99" s="37"/>
      <c r="R99" s="37"/>
      <c r="S99" s="37"/>
      <c r="T99" s="37"/>
      <c r="U99" s="37"/>
      <c r="V99" s="37"/>
      <c r="W99" s="37"/>
      <c r="X99" s="37"/>
      <c r="Y99" s="37"/>
      <c r="Z99" s="31">
        <v>0.1</v>
      </c>
      <c r="AA99" s="31">
        <v>0.1</v>
      </c>
      <c r="AB99" s="31">
        <v>0.1</v>
      </c>
      <c r="AC99" s="31">
        <v>0.1</v>
      </c>
      <c r="AD99" s="31">
        <v>0.1</v>
      </c>
      <c r="AE99" s="31">
        <v>0.1</v>
      </c>
      <c r="AF99" s="31">
        <v>0.1</v>
      </c>
      <c r="AG99" s="31">
        <v>0.1</v>
      </c>
      <c r="AH99" s="31">
        <v>0.1</v>
      </c>
      <c r="AI99" s="31">
        <v>0.1</v>
      </c>
      <c r="AJ99" s="37"/>
      <c r="AK99" s="32">
        <f t="shared" si="5"/>
        <v>0.99999999999999989</v>
      </c>
    </row>
    <row r="100" spans="1:37" ht="12.95" customHeight="1" x14ac:dyDescent="0.25">
      <c r="A100" s="75"/>
      <c r="B100" s="76"/>
      <c r="C100" s="77"/>
      <c r="D100" s="40" t="str">
        <f>IF(D99&gt;0,ROUND(C99*D99,2),"")</f>
        <v/>
      </c>
      <c r="E100" s="40" t="str">
        <f>IF(E99&gt;0,IF(AND(SUM(D99:E99)=1,AK99=1),C99-SUM(D100:D100),ROUND(C99*E99,2)),"")</f>
        <v/>
      </c>
      <c r="F100" s="40" t="str">
        <f>IF(F99&gt;0,IF(AND(SUM(D99:F99)=1,AK99=1),C99-SUM(D100:E100),ROUND(C99*F99,2)),"")</f>
        <v/>
      </c>
      <c r="G100" s="40" t="str">
        <f>IF(G99&gt;0,IF(AND(SUM(D99:G99)=1,AK99=1),C99-SUM(D100:F100),ROUND(C99*G99,2)),"")</f>
        <v/>
      </c>
      <c r="H100" s="38" t="str">
        <f>IF(H99&gt;0,IF(AND(SUM(D99:H99)=1,AK99=1),C99-SUM(D100:G100),ROUND(C99*H99,2)),"")</f>
        <v/>
      </c>
      <c r="I100" s="39" t="str">
        <f>IF(I99&gt;0,IF(AND(SUM(D99:I99)=1,AK99=1),C99-SUM(D100:H100),ROUND(C99*I99,2)),"")</f>
        <v/>
      </c>
      <c r="J100" s="40" t="str">
        <f>IF(J99&gt;0,IF(AND(SUM(D99:J99)=1,AK99=1),C99-SUM(D100:I100),ROUND(C99*J99,2)),"")</f>
        <v/>
      </c>
      <c r="K100" s="40" t="str">
        <f>IF(K99&gt;0,IF(AND(SUM(D99:K99)=1,AK99=1),C99-SUM(D100:J100),ROUND(C99*K99,2)),"")</f>
        <v/>
      </c>
      <c r="L100" s="40" t="str">
        <f>IF(L99&gt;0,IF(AND(SUM(D99:L99)=1,AK99=1),C99-SUM(D100:K100),ROUND(C99*L99,2)),"")</f>
        <v/>
      </c>
      <c r="M100" s="40" t="str">
        <f>IF(M99&gt;0,IF(AND(SUM(D99:M99)=1,AK99=1),C99-SUM(D100:L100),ROUND(C99*M99,2)),"")</f>
        <v/>
      </c>
      <c r="N100" s="40" t="str">
        <f>IF(N99&gt;0,IF(AND(SUM(D99:N99)=1,AK99=1),C99-SUM(D100:M100),ROUND(C99*N99,2)),"")</f>
        <v/>
      </c>
      <c r="O100" s="40" t="str">
        <f>IF(O99&gt;0,IF(AND(SUM(D99:O99)=1,AK99=1),C99-SUM(D100:N100),ROUND(C99*O99,2)),"")</f>
        <v/>
      </c>
      <c r="P100" s="40" t="str">
        <f>IF(P99&gt;0,IF(AND(SUM(D99:P99)=1,AK99=1),C99-SUM(D100:O100),ROUND(C99*P99,2)),"")</f>
        <v/>
      </c>
      <c r="Q100" s="40" t="str">
        <f>IF(Q99&gt;0,IF(AND(SUM(D99:Q99)=1,AK99=1),C99-SUM(D100:P100),ROUND(C99*Q99,2)),"")</f>
        <v/>
      </c>
      <c r="R100" s="40" t="str">
        <f>IF(R99&gt;0,IF(AND(SUM(D99:R99)=1,AK99=1),C99-SUM(D100:Q100),ROUND(C99*R99,2)),"")</f>
        <v/>
      </c>
      <c r="S100" s="40" t="str">
        <f>IF(S99&gt;0,IF(AND(SUM(D99:S99)=1,AK99=1),C99-SUM(D100:R100),ROUND(C99*S99,2)),"")</f>
        <v/>
      </c>
      <c r="T100" s="40" t="str">
        <f>IF(T99&gt;0,IF(AND(SUM(D99:T99)=1,AK99=1),C99-SUM(D100:S100),ROUND(C99*T99,2)),"")</f>
        <v/>
      </c>
      <c r="U100" s="40" t="str">
        <f>IF(U99&gt;0,IF(AND(SUM(D99:U99)=1,AK99=1),C99-SUM(D100:T100),ROUND(C99*U99,2)),"")</f>
        <v/>
      </c>
      <c r="V100" s="40" t="str">
        <f>IF(V99&gt;0,IF(AND(SUM(D99:V99)=1,AK99=1),C99-SUM(D100:U100),ROUND(C99*V99,2)),"")</f>
        <v/>
      </c>
      <c r="W100" s="40" t="str">
        <f>IF(W99&gt;0,IF(AND(SUM(D99:W99)=1,AK99=1),C99-SUM(D100:V100),ROUND(C99*W99,2)),"")</f>
        <v/>
      </c>
      <c r="X100" s="40" t="str">
        <f>IF(X99&gt;0,IF(AND(SUM(D99:X99)=1,AK99=1),C99-SUM(D100:W100),ROUND(C99*X99,2)),"")</f>
        <v/>
      </c>
      <c r="Y100" s="40" t="str">
        <f>IF(Y99&gt;0,IF(AND(SUM(D99:Y99)=1,AK99=1),C99-SUM(D100:X100),ROUND(C99*Y99,2)),"")</f>
        <v/>
      </c>
      <c r="Z100" s="33">
        <f>IF(Z99&gt;0,IF(AND(SUM(D99:Z99)=1,AK99=1),C99-SUM(D100:Y100),ROUND(C99*Z99,2)),"")</f>
        <v>21068.16</v>
      </c>
      <c r="AA100" s="33">
        <f>IF(AA99&gt;0,IF(AND(SUM(D99:AA99)=1,AK99=1),C99-SUM(D100:Z100),ROUND(C99*AA99,2)),"")</f>
        <v>21068.16</v>
      </c>
      <c r="AB100" s="33">
        <f>IF(AB99&gt;0,IF(AND(SUM(D99:AB99)=1,AK99=1),C99-SUM(D100:AA100),ROUND(C99*AB99,2)),"")</f>
        <v>21068.16</v>
      </c>
      <c r="AC100" s="33">
        <f>IF(AC99&gt;0,IF(AND(SUM(D99:AC99)=1,AK99=1),C99-SUM(D100:AB100),ROUND(C99*AC99,2)),"")</f>
        <v>21068.16</v>
      </c>
      <c r="AD100" s="33">
        <f>IF(AD99&gt;0,IF(AND(SUM(D99:AD99)=1,AK99=1),C99-SUM(D100:AC100),ROUND(C99*AD99,2)),"")</f>
        <v>21068.16</v>
      </c>
      <c r="AE100" s="33">
        <f>IF(AE99&gt;0,IF(AND(SUM(D99:AE99)=1,AK99=1),C99-SUM(D100:AD100),ROUND(C99*AE99,2)),"")</f>
        <v>21068.16</v>
      </c>
      <c r="AF100" s="33">
        <f>IF(AF99&gt;0,IF(AND(SUM(D99:AF99)=1,AK99=1),C99-SUM(D100:AE100),ROUND(C99*AF99,2)),"")</f>
        <v>21068.16</v>
      </c>
      <c r="AG100" s="33">
        <f>IF(AG99&gt;0,IF(AND(SUM(D99:AG99)=1,AK99=1),C99-SUM(D100:AF100),ROUND(C99*AG99,2)),"")</f>
        <v>21068.16</v>
      </c>
      <c r="AH100" s="33">
        <f>IF(AH99&gt;0,IF(AND(SUM(D99:AH99)=1,AK99=1),C99-SUM(D100:AG100),ROUND(C99*AH99,2)),"")</f>
        <v>21068.16</v>
      </c>
      <c r="AI100" s="33">
        <f>IF(AI99&gt;0,IF(AND(SUM(D99:AI99)=1,AK99=1),C99-SUM(D100:AH100),ROUND(C99*AI99,2)),"")</f>
        <v>21068.149999999994</v>
      </c>
      <c r="AJ100" s="40" t="str">
        <f>IF(AJ99&gt;0,IF(AND(SUM(D99:AJ99)=1,AK99=1),C99-SUM(D100:AI100),ROUND(C99*AJ99,2)),"")</f>
        <v/>
      </c>
      <c r="AK100" s="34">
        <f t="shared" si="5"/>
        <v>210681.59</v>
      </c>
    </row>
    <row r="101" spans="1:37" ht="12" customHeight="1" x14ac:dyDescent="0.25">
      <c r="A101" s="75" t="s">
        <v>2727</v>
      </c>
      <c r="B101" s="76" t="s">
        <v>521</v>
      </c>
      <c r="C101" s="77">
        <v>1903010.53</v>
      </c>
      <c r="D101" s="37"/>
      <c r="E101" s="37"/>
      <c r="F101" s="37"/>
      <c r="G101" s="37"/>
      <c r="H101" s="35"/>
      <c r="I101" s="36"/>
      <c r="J101" s="37"/>
      <c r="K101" s="37"/>
      <c r="L101" s="37"/>
      <c r="M101" s="37"/>
      <c r="N101" s="37"/>
      <c r="O101" s="37"/>
      <c r="P101" s="37"/>
      <c r="Q101" s="37"/>
      <c r="R101" s="37"/>
      <c r="S101" s="37"/>
      <c r="T101" s="37"/>
      <c r="U101" s="37"/>
      <c r="V101" s="37"/>
      <c r="W101" s="31">
        <v>0.1</v>
      </c>
      <c r="X101" s="31">
        <v>0.1</v>
      </c>
      <c r="Y101" s="31">
        <v>0.1</v>
      </c>
      <c r="Z101" s="31">
        <v>0.1</v>
      </c>
      <c r="AA101" s="31">
        <v>0.1</v>
      </c>
      <c r="AB101" s="31">
        <v>0.1</v>
      </c>
      <c r="AC101" s="31">
        <v>0.1</v>
      </c>
      <c r="AD101" s="31">
        <v>0.1</v>
      </c>
      <c r="AE101" s="31">
        <v>0.1</v>
      </c>
      <c r="AF101" s="31">
        <v>0.1</v>
      </c>
      <c r="AG101" s="37"/>
      <c r="AH101" s="37"/>
      <c r="AI101" s="37"/>
      <c r="AJ101" s="37"/>
      <c r="AK101" s="32">
        <f t="shared" si="5"/>
        <v>0.99999999999999989</v>
      </c>
    </row>
    <row r="102" spans="1:37" ht="12.95" customHeight="1" x14ac:dyDescent="0.25">
      <c r="A102" s="75"/>
      <c r="B102" s="76"/>
      <c r="C102" s="77"/>
      <c r="D102" s="40" t="str">
        <f>IF(D101&gt;0,ROUND(C101*D101,2),"")</f>
        <v/>
      </c>
      <c r="E102" s="40" t="str">
        <f>IF(E101&gt;0,IF(AND(SUM(D101:E101)=1,AK101=1),C101-SUM(D102:D102),ROUND(C101*E101,2)),"")</f>
        <v/>
      </c>
      <c r="F102" s="40" t="str">
        <f>IF(F101&gt;0,IF(AND(SUM(D101:F101)=1,AK101=1),C101-SUM(D102:E102),ROUND(C101*F101,2)),"")</f>
        <v/>
      </c>
      <c r="G102" s="40" t="str">
        <f>IF(G101&gt;0,IF(AND(SUM(D101:G101)=1,AK101=1),C101-SUM(D102:F102),ROUND(C101*G101,2)),"")</f>
        <v/>
      </c>
      <c r="H102" s="38" t="str">
        <f>IF(H101&gt;0,IF(AND(SUM(D101:H101)=1,AK101=1),C101-SUM(D102:G102),ROUND(C101*H101,2)),"")</f>
        <v/>
      </c>
      <c r="I102" s="39" t="str">
        <f>IF(I101&gt;0,IF(AND(SUM(D101:I101)=1,AK101=1),C101-SUM(D102:H102),ROUND(C101*I101,2)),"")</f>
        <v/>
      </c>
      <c r="J102" s="40" t="str">
        <f>IF(J101&gt;0,IF(AND(SUM(D101:J101)=1,AK101=1),C101-SUM(D102:I102),ROUND(C101*J101,2)),"")</f>
        <v/>
      </c>
      <c r="K102" s="40" t="str">
        <f>IF(K101&gt;0,IF(AND(SUM(D101:K101)=1,AK101=1),C101-SUM(D102:J102),ROUND(C101*K101,2)),"")</f>
        <v/>
      </c>
      <c r="L102" s="40" t="str">
        <f>IF(L101&gt;0,IF(AND(SUM(D101:L101)=1,AK101=1),C101-SUM(D102:K102),ROUND(C101*L101,2)),"")</f>
        <v/>
      </c>
      <c r="M102" s="40" t="str">
        <f>IF(M101&gt;0,IF(AND(SUM(D101:M101)=1,AK101=1),C101-SUM(D102:L102),ROUND(C101*M101,2)),"")</f>
        <v/>
      </c>
      <c r="N102" s="40" t="str">
        <f>IF(N101&gt;0,IF(AND(SUM(D101:N101)=1,AK101=1),C101-SUM(D102:M102),ROUND(C101*N101,2)),"")</f>
        <v/>
      </c>
      <c r="O102" s="40" t="str">
        <f>IF(O101&gt;0,IF(AND(SUM(D101:O101)=1,AK101=1),C101-SUM(D102:N102),ROUND(C101*O101,2)),"")</f>
        <v/>
      </c>
      <c r="P102" s="40" t="str">
        <f>IF(P101&gt;0,IF(AND(SUM(D101:P101)=1,AK101=1),C101-SUM(D102:O102),ROUND(C101*P101,2)),"")</f>
        <v/>
      </c>
      <c r="Q102" s="40" t="str">
        <f>IF(Q101&gt;0,IF(AND(SUM(D101:Q101)=1,AK101=1),C101-SUM(D102:P102),ROUND(C101*Q101,2)),"")</f>
        <v/>
      </c>
      <c r="R102" s="40" t="str">
        <f>IF(R101&gt;0,IF(AND(SUM(D101:R101)=1,AK101=1),C101-SUM(D102:Q102),ROUND(C101*R101,2)),"")</f>
        <v/>
      </c>
      <c r="S102" s="40" t="str">
        <f>IF(S101&gt;0,IF(AND(SUM(D101:S101)=1,AK101=1),C101-SUM(D102:R102),ROUND(C101*S101,2)),"")</f>
        <v/>
      </c>
      <c r="T102" s="40" t="str">
        <f>IF(T101&gt;0,IF(AND(SUM(D101:T101)=1,AK101=1),C101-SUM(D102:S102),ROUND(C101*T101,2)),"")</f>
        <v/>
      </c>
      <c r="U102" s="40" t="str">
        <f>IF(U101&gt;0,IF(AND(SUM(D101:U101)=1,AK101=1),C101-SUM(D102:T102),ROUND(C101*U101,2)),"")</f>
        <v/>
      </c>
      <c r="V102" s="40" t="str">
        <f>IF(V101&gt;0,IF(AND(SUM(D101:V101)=1,AK101=1),C101-SUM(D102:U102),ROUND(C101*V101,2)),"")</f>
        <v/>
      </c>
      <c r="W102" s="33">
        <f>IF(W101&gt;0,IF(AND(SUM(D101:W101)=1,AK101=1),C101-SUM(D102:V102),ROUND(C101*W101,2)),"")</f>
        <v>190301.05</v>
      </c>
      <c r="X102" s="33">
        <f>IF(X101&gt;0,IF(AND(SUM(D101:X101)=1,AK101=1),C101-SUM(D102:W102),ROUND(C101*X101,2)),"")</f>
        <v>190301.05</v>
      </c>
      <c r="Y102" s="33">
        <f>IF(Y101&gt;0,IF(AND(SUM(D101:Y101)=1,AK101=1),C101-SUM(D102:X102),ROUND(C101*Y101,2)),"")</f>
        <v>190301.05</v>
      </c>
      <c r="Z102" s="33">
        <f>IF(Z101&gt;0,IF(AND(SUM(D101:Z101)=1,AK101=1),C101-SUM(D102:Y102),ROUND(C101*Z101,2)),"")</f>
        <v>190301.05</v>
      </c>
      <c r="AA102" s="33">
        <f>IF(AA101&gt;0,IF(AND(SUM(D101:AA101)=1,AK101=1),C101-SUM(D102:Z102),ROUND(C101*AA101,2)),"")</f>
        <v>190301.05</v>
      </c>
      <c r="AB102" s="33">
        <f>IF(AB101&gt;0,IF(AND(SUM(D101:AB101)=1,AK101=1),C101-SUM(D102:AA102),ROUND(C101*AB101,2)),"")</f>
        <v>190301.05</v>
      </c>
      <c r="AC102" s="33">
        <f>IF(AC101&gt;0,IF(AND(SUM(D101:AC101)=1,AK101=1),C101-SUM(D102:AB102),ROUND(C101*AC101,2)),"")</f>
        <v>190301.05</v>
      </c>
      <c r="AD102" s="33">
        <f>IF(AD101&gt;0,IF(AND(SUM(D101:AD101)=1,AK101=1),C101-SUM(D102:AC102),ROUND(C101*AD101,2)),"")</f>
        <v>190301.05</v>
      </c>
      <c r="AE102" s="33">
        <f>IF(AE101&gt;0,IF(AND(SUM(D101:AE101)=1,AK101=1),C101-SUM(D102:AD102),ROUND(C101*AE101,2)),"")</f>
        <v>190301.05</v>
      </c>
      <c r="AF102" s="33">
        <f>IF(AF101&gt;0,IF(AND(SUM(D101:AF101)=1,AK101=1),C101-SUM(D102:AE102),ROUND(C101*AF101,2)),"")</f>
        <v>190301.07999999984</v>
      </c>
      <c r="AG102" s="40" t="str">
        <f>IF(AG101&gt;0,IF(AND(SUM(D101:AG101)=1,AK101=1),C101-SUM(D102:AF102),ROUND(C101*AG101,2)),"")</f>
        <v/>
      </c>
      <c r="AH102" s="40" t="str">
        <f>IF(AH101&gt;0,IF(AND(SUM(D101:AH101)=1,AK101=1),C101-SUM(D102:AG102),ROUND(C101*AH101,2)),"")</f>
        <v/>
      </c>
      <c r="AI102" s="40" t="str">
        <f>IF(AI101&gt;0,IF(AND(SUM(D101:AI101)=1,AK101=1),C101-SUM(D102:AH102),ROUND(C101*AI101,2)),"")</f>
        <v/>
      </c>
      <c r="AJ102" s="40" t="str">
        <f>IF(AJ101&gt;0,IF(AND(SUM(D101:AJ101)=1,AK101=1),C101-SUM(D102:AI102),ROUND(C101*AJ101,2)),"")</f>
        <v/>
      </c>
      <c r="AK102" s="34">
        <f t="shared" si="5"/>
        <v>1903010.53</v>
      </c>
    </row>
    <row r="103" spans="1:37" ht="12" customHeight="1" x14ac:dyDescent="0.25">
      <c r="A103" s="75" t="s">
        <v>2753</v>
      </c>
      <c r="B103" s="76" t="s">
        <v>2754</v>
      </c>
      <c r="C103" s="77">
        <v>777454.65</v>
      </c>
      <c r="D103" s="37"/>
      <c r="E103" s="37"/>
      <c r="F103" s="37"/>
      <c r="G103" s="37"/>
      <c r="H103" s="35"/>
      <c r="I103" s="36"/>
      <c r="J103" s="37"/>
      <c r="K103" s="37"/>
      <c r="L103" s="37"/>
      <c r="M103" s="37"/>
      <c r="N103" s="37"/>
      <c r="O103" s="37"/>
      <c r="P103" s="37"/>
      <c r="Q103" s="37"/>
      <c r="R103" s="37"/>
      <c r="S103" s="37"/>
      <c r="T103" s="37"/>
      <c r="U103" s="31">
        <v>0.1</v>
      </c>
      <c r="V103" s="31">
        <v>0.1</v>
      </c>
      <c r="W103" s="31">
        <v>0.1</v>
      </c>
      <c r="X103" s="31">
        <v>0.1</v>
      </c>
      <c r="Y103" s="31">
        <v>0.1</v>
      </c>
      <c r="Z103" s="31">
        <v>0.1</v>
      </c>
      <c r="AA103" s="31">
        <v>0.1</v>
      </c>
      <c r="AB103" s="31">
        <v>0.1</v>
      </c>
      <c r="AC103" s="31">
        <v>0.1</v>
      </c>
      <c r="AD103" s="31">
        <v>0.1</v>
      </c>
      <c r="AE103" s="37"/>
      <c r="AF103" s="37"/>
      <c r="AG103" s="37"/>
      <c r="AH103" s="37"/>
      <c r="AI103" s="37"/>
      <c r="AJ103" s="37"/>
      <c r="AK103" s="32">
        <f t="shared" si="5"/>
        <v>0.99999999999999989</v>
      </c>
    </row>
    <row r="104" spans="1:37" ht="12.95" customHeight="1" x14ac:dyDescent="0.25">
      <c r="A104" s="75"/>
      <c r="B104" s="76"/>
      <c r="C104" s="77"/>
      <c r="D104" s="40" t="str">
        <f>IF(D103&gt;0,ROUND(C103*D103,2),"")</f>
        <v/>
      </c>
      <c r="E104" s="40" t="str">
        <f>IF(E103&gt;0,IF(AND(SUM(D103:E103)=1,AK103=1),C103-SUM(D104:D104),ROUND(C103*E103,2)),"")</f>
        <v/>
      </c>
      <c r="F104" s="40" t="str">
        <f>IF(F103&gt;0,IF(AND(SUM(D103:F103)=1,AK103=1),C103-SUM(D104:E104),ROUND(C103*F103,2)),"")</f>
        <v/>
      </c>
      <c r="G104" s="40" t="str">
        <f>IF(G103&gt;0,IF(AND(SUM(D103:G103)=1,AK103=1),C103-SUM(D104:F104),ROUND(C103*G103,2)),"")</f>
        <v/>
      </c>
      <c r="H104" s="38" t="str">
        <f>IF(H103&gt;0,IF(AND(SUM(D103:H103)=1,AK103=1),C103-SUM(D104:G104),ROUND(C103*H103,2)),"")</f>
        <v/>
      </c>
      <c r="I104" s="39" t="str">
        <f>IF(I103&gt;0,IF(AND(SUM(D103:I103)=1,AK103=1),C103-SUM(D104:H104),ROUND(C103*I103,2)),"")</f>
        <v/>
      </c>
      <c r="J104" s="40" t="str">
        <f>IF(J103&gt;0,IF(AND(SUM(D103:J103)=1,AK103=1),C103-SUM(D104:I104),ROUND(C103*J103,2)),"")</f>
        <v/>
      </c>
      <c r="K104" s="40" t="str">
        <f>IF(K103&gt;0,IF(AND(SUM(D103:K103)=1,AK103=1),C103-SUM(D104:J104),ROUND(C103*K103,2)),"")</f>
        <v/>
      </c>
      <c r="L104" s="40" t="str">
        <f>IF(L103&gt;0,IF(AND(SUM(D103:L103)=1,AK103=1),C103-SUM(D104:K104),ROUND(C103*L103,2)),"")</f>
        <v/>
      </c>
      <c r="M104" s="40" t="str">
        <f>IF(M103&gt;0,IF(AND(SUM(D103:M103)=1,AK103=1),C103-SUM(D104:L104),ROUND(C103*M103,2)),"")</f>
        <v/>
      </c>
      <c r="N104" s="40" t="str">
        <f>IF(N103&gt;0,IF(AND(SUM(D103:N103)=1,AK103=1),C103-SUM(D104:M104),ROUND(C103*N103,2)),"")</f>
        <v/>
      </c>
      <c r="O104" s="40" t="str">
        <f>IF(O103&gt;0,IF(AND(SUM(D103:O103)=1,AK103=1),C103-SUM(D104:N104),ROUND(C103*O103,2)),"")</f>
        <v/>
      </c>
      <c r="P104" s="40" t="str">
        <f>IF(P103&gt;0,IF(AND(SUM(D103:P103)=1,AK103=1),C103-SUM(D104:O104),ROUND(C103*P103,2)),"")</f>
        <v/>
      </c>
      <c r="Q104" s="40" t="str">
        <f>IF(Q103&gt;0,IF(AND(SUM(D103:Q103)=1,AK103=1),C103-SUM(D104:P104),ROUND(C103*Q103,2)),"")</f>
        <v/>
      </c>
      <c r="R104" s="40" t="str">
        <f>IF(R103&gt;0,IF(AND(SUM(D103:R103)=1,AK103=1),C103-SUM(D104:Q104),ROUND(C103*R103,2)),"")</f>
        <v/>
      </c>
      <c r="S104" s="40" t="str">
        <f>IF(S103&gt;0,IF(AND(SUM(D103:S103)=1,AK103=1),C103-SUM(D104:R104),ROUND(C103*S103,2)),"")</f>
        <v/>
      </c>
      <c r="T104" s="40" t="str">
        <f>IF(T103&gt;0,IF(AND(SUM(D103:T103)=1,AK103=1),C103-SUM(D104:S104),ROUND(C103*T103,2)),"")</f>
        <v/>
      </c>
      <c r="U104" s="33">
        <f>IF(U103&gt;0,IF(AND(SUM(D103:U103)=1,AK103=1),C103-SUM(D104:T104),ROUND(C103*U103,2)),"")</f>
        <v>77745.47</v>
      </c>
      <c r="V104" s="33">
        <f>IF(V103&gt;0,IF(AND(SUM(D103:V103)=1,AK103=1),C103-SUM(D104:U104),ROUND(C103*V103,2)),"")</f>
        <v>77745.47</v>
      </c>
      <c r="W104" s="33">
        <f>IF(W103&gt;0,IF(AND(SUM(D103:W103)=1,AK103=1),C103-SUM(D104:V104),ROUND(C103*W103,2)),"")</f>
        <v>77745.47</v>
      </c>
      <c r="X104" s="33">
        <f>IF(X103&gt;0,IF(AND(SUM(D103:X103)=1,AK103=1),C103-SUM(D104:W104),ROUND(C103*X103,2)),"")</f>
        <v>77745.47</v>
      </c>
      <c r="Y104" s="33">
        <f>IF(Y103&gt;0,IF(AND(SUM(D103:Y103)=1,AK103=1),C103-SUM(D104:X104),ROUND(C103*Y103,2)),"")</f>
        <v>77745.47</v>
      </c>
      <c r="Z104" s="33">
        <f>IF(Z103&gt;0,IF(AND(SUM(D103:Z103)=1,AK103=1),C103-SUM(D104:Y104),ROUND(C103*Z103,2)),"")</f>
        <v>77745.47</v>
      </c>
      <c r="AA104" s="33">
        <f>IF(AA103&gt;0,IF(AND(SUM(D103:AA103)=1,AK103=1),C103-SUM(D104:Z104),ROUND(C103*AA103,2)),"")</f>
        <v>77745.47</v>
      </c>
      <c r="AB104" s="33">
        <f>IF(AB103&gt;0,IF(AND(SUM(D103:AB103)=1,AK103=1),C103-SUM(D104:AA104),ROUND(C103*AB103,2)),"")</f>
        <v>77745.47</v>
      </c>
      <c r="AC104" s="33">
        <f>IF(AC103&gt;0,IF(AND(SUM(D103:AC103)=1,AK103=1),C103-SUM(D104:AB104),ROUND(C103*AC103,2)),"")</f>
        <v>77745.47</v>
      </c>
      <c r="AD104" s="33">
        <f>IF(AD103&gt;0,IF(AND(SUM(D103:AD103)=1,AK103=1),C103-SUM(D104:AC104),ROUND(C103*AD103,2)),"")</f>
        <v>77745.420000000158</v>
      </c>
      <c r="AE104" s="40" t="str">
        <f>IF(AE103&gt;0,IF(AND(SUM(D103:AE103)=1,AK103=1),C103-SUM(D104:AD104),ROUND(C103*AE103,2)),"")</f>
        <v/>
      </c>
      <c r="AF104" s="40" t="str">
        <f>IF(AF103&gt;0,IF(AND(SUM(D103:AF103)=1,AK103=1),C103-SUM(D104:AE104),ROUND(C103*AF103,2)),"")</f>
        <v/>
      </c>
      <c r="AG104" s="40" t="str">
        <f>IF(AG103&gt;0,IF(AND(SUM(D103:AG103)=1,AK103=1),C103-SUM(D104:AF104),ROUND(C103*AG103,2)),"")</f>
        <v/>
      </c>
      <c r="AH104" s="40" t="str">
        <f>IF(AH103&gt;0,IF(AND(SUM(D103:AH103)=1,AK103=1),C103-SUM(D104:AG104),ROUND(C103*AH103,2)),"")</f>
        <v/>
      </c>
      <c r="AI104" s="40" t="str">
        <f>IF(AI103&gt;0,IF(AND(SUM(D103:AI103)=1,AK103=1),C103-SUM(D104:AH104),ROUND(C103*AI103,2)),"")</f>
        <v/>
      </c>
      <c r="AJ104" s="40" t="str">
        <f>IF(AJ103&gt;0,IF(AND(SUM(D103:AJ103)=1,AK103=1),C103-SUM(D104:AI104),ROUND(C103*AJ103,2)),"")</f>
        <v/>
      </c>
      <c r="AK104" s="34">
        <f t="shared" si="5"/>
        <v>777454.65</v>
      </c>
    </row>
    <row r="105" spans="1:37" ht="12" customHeight="1" x14ac:dyDescent="0.25">
      <c r="A105" s="75" t="s">
        <v>2761</v>
      </c>
      <c r="B105" s="76" t="s">
        <v>531</v>
      </c>
      <c r="C105" s="77">
        <v>828851.14</v>
      </c>
      <c r="D105" s="37"/>
      <c r="E105" s="37"/>
      <c r="F105" s="37"/>
      <c r="G105" s="37"/>
      <c r="H105" s="35"/>
      <c r="I105" s="36"/>
      <c r="J105" s="37"/>
      <c r="K105" s="37"/>
      <c r="L105" s="37"/>
      <c r="M105" s="37"/>
      <c r="N105" s="37"/>
      <c r="O105" s="37"/>
      <c r="P105" s="37"/>
      <c r="Q105" s="37"/>
      <c r="R105" s="37"/>
      <c r="S105" s="37"/>
      <c r="T105" s="37"/>
      <c r="U105" s="37"/>
      <c r="V105" s="37"/>
      <c r="W105" s="37"/>
      <c r="X105" s="37"/>
      <c r="Y105" s="37"/>
      <c r="Z105" s="37"/>
      <c r="AA105" s="37"/>
      <c r="AB105" s="37"/>
      <c r="AC105" s="37"/>
      <c r="AD105" s="37"/>
      <c r="AE105" s="37"/>
      <c r="AF105" s="37"/>
      <c r="AG105" s="31">
        <v>0.3</v>
      </c>
      <c r="AH105" s="31">
        <v>0.3</v>
      </c>
      <c r="AI105" s="31">
        <v>0.3</v>
      </c>
      <c r="AJ105" s="31">
        <v>0.1</v>
      </c>
      <c r="AK105" s="32">
        <f t="shared" si="5"/>
        <v>0.99999999999999989</v>
      </c>
    </row>
    <row r="106" spans="1:37" ht="12.95" customHeight="1" x14ac:dyDescent="0.25">
      <c r="A106" s="75"/>
      <c r="B106" s="76"/>
      <c r="C106" s="77"/>
      <c r="D106" s="40" t="str">
        <f>IF(D105&gt;0,ROUND(C105*D105,2),"")</f>
        <v/>
      </c>
      <c r="E106" s="40" t="str">
        <f>IF(E105&gt;0,IF(AND(SUM(D105:E105)=1,AK105=1),C105-SUM(D106:D106),ROUND(C105*E105,2)),"")</f>
        <v/>
      </c>
      <c r="F106" s="40" t="str">
        <f>IF(F105&gt;0,IF(AND(SUM(D105:F105)=1,AK105=1),C105-SUM(D106:E106),ROUND(C105*F105,2)),"")</f>
        <v/>
      </c>
      <c r="G106" s="40" t="str">
        <f>IF(G105&gt;0,IF(AND(SUM(D105:G105)=1,AK105=1),C105-SUM(D106:F106),ROUND(C105*G105,2)),"")</f>
        <v/>
      </c>
      <c r="H106" s="38" t="str">
        <f>IF(H105&gt;0,IF(AND(SUM(D105:H105)=1,AK105=1),C105-SUM(D106:G106),ROUND(C105*H105,2)),"")</f>
        <v/>
      </c>
      <c r="I106" s="39" t="str">
        <f>IF(I105&gt;0,IF(AND(SUM(D105:I105)=1,AK105=1),C105-SUM(D106:H106),ROUND(C105*I105,2)),"")</f>
        <v/>
      </c>
      <c r="J106" s="40" t="str">
        <f>IF(J105&gt;0,IF(AND(SUM(D105:J105)=1,AK105=1),C105-SUM(D106:I106),ROUND(C105*J105,2)),"")</f>
        <v/>
      </c>
      <c r="K106" s="40" t="str">
        <f>IF(K105&gt;0,IF(AND(SUM(D105:K105)=1,AK105=1),C105-SUM(D106:J106),ROUND(C105*K105,2)),"")</f>
        <v/>
      </c>
      <c r="L106" s="40" t="str">
        <f>IF(L105&gt;0,IF(AND(SUM(D105:L105)=1,AK105=1),C105-SUM(D106:K106),ROUND(C105*L105,2)),"")</f>
        <v/>
      </c>
      <c r="M106" s="40" t="str">
        <f>IF(M105&gt;0,IF(AND(SUM(D105:M105)=1,AK105=1),C105-SUM(D106:L106),ROUND(C105*M105,2)),"")</f>
        <v/>
      </c>
      <c r="N106" s="40" t="str">
        <f>IF(N105&gt;0,IF(AND(SUM(D105:N105)=1,AK105=1),C105-SUM(D106:M106),ROUND(C105*N105,2)),"")</f>
        <v/>
      </c>
      <c r="O106" s="40" t="str">
        <f>IF(O105&gt;0,IF(AND(SUM(D105:O105)=1,AK105=1),C105-SUM(D106:N106),ROUND(C105*O105,2)),"")</f>
        <v/>
      </c>
      <c r="P106" s="40" t="str">
        <f>IF(P105&gt;0,IF(AND(SUM(D105:P105)=1,AK105=1),C105-SUM(D106:O106),ROUND(C105*P105,2)),"")</f>
        <v/>
      </c>
      <c r="Q106" s="40" t="str">
        <f>IF(Q105&gt;0,IF(AND(SUM(D105:Q105)=1,AK105=1),C105-SUM(D106:P106),ROUND(C105*Q105,2)),"")</f>
        <v/>
      </c>
      <c r="R106" s="40" t="str">
        <f>IF(R105&gt;0,IF(AND(SUM(D105:R105)=1,AK105=1),C105-SUM(D106:Q106),ROUND(C105*R105,2)),"")</f>
        <v/>
      </c>
      <c r="S106" s="40" t="str">
        <f>IF(S105&gt;0,IF(AND(SUM(D105:S105)=1,AK105=1),C105-SUM(D106:R106),ROUND(C105*S105,2)),"")</f>
        <v/>
      </c>
      <c r="T106" s="40" t="str">
        <f>IF(T105&gt;0,IF(AND(SUM(D105:T105)=1,AK105=1),C105-SUM(D106:S106),ROUND(C105*T105,2)),"")</f>
        <v/>
      </c>
      <c r="U106" s="40" t="str">
        <f>IF(U105&gt;0,IF(AND(SUM(D105:U105)=1,AK105=1),C105-SUM(D106:T106),ROUND(C105*U105,2)),"")</f>
        <v/>
      </c>
      <c r="V106" s="40" t="str">
        <f>IF(V105&gt;0,IF(AND(SUM(D105:V105)=1,AK105=1),C105-SUM(D106:U106),ROUND(C105*V105,2)),"")</f>
        <v/>
      </c>
      <c r="W106" s="40" t="str">
        <f>IF(W105&gt;0,IF(AND(SUM(D105:W105)=1,AK105=1),C105-SUM(D106:V106),ROUND(C105*W105,2)),"")</f>
        <v/>
      </c>
      <c r="X106" s="40" t="str">
        <f>IF(X105&gt;0,IF(AND(SUM(D105:X105)=1,AK105=1),C105-SUM(D106:W106),ROUND(C105*X105,2)),"")</f>
        <v/>
      </c>
      <c r="Y106" s="40" t="str">
        <f>IF(Y105&gt;0,IF(AND(SUM(D105:Y105)=1,AK105=1),C105-SUM(D106:X106),ROUND(C105*Y105,2)),"")</f>
        <v/>
      </c>
      <c r="Z106" s="40" t="str">
        <f>IF(Z105&gt;0,IF(AND(SUM(D105:Z105)=1,AK105=1),C105-SUM(D106:Y106),ROUND(C105*Z105,2)),"")</f>
        <v/>
      </c>
      <c r="AA106" s="40" t="str">
        <f>IF(AA105&gt;0,IF(AND(SUM(D105:AA105)=1,AK105=1),C105-SUM(D106:Z106),ROUND(C105*AA105,2)),"")</f>
        <v/>
      </c>
      <c r="AB106" s="40" t="str">
        <f>IF(AB105&gt;0,IF(AND(SUM(D105:AB105)=1,AK105=1),C105-SUM(D106:AA106),ROUND(C105*AB105,2)),"")</f>
        <v/>
      </c>
      <c r="AC106" s="40" t="str">
        <f>IF(AC105&gt;0,IF(AND(SUM(D105:AC105)=1,AK105=1),C105-SUM(D106:AB106),ROUND(C105*AC105,2)),"")</f>
        <v/>
      </c>
      <c r="AD106" s="40" t="str">
        <f>IF(AD105&gt;0,IF(AND(SUM(D105:AD105)=1,AK105=1),C105-SUM(D106:AC106),ROUND(C105*AD105,2)),"")</f>
        <v/>
      </c>
      <c r="AE106" s="40" t="str">
        <f>IF(AE105&gt;0,IF(AND(SUM(D105:AE105)=1,AK105=1),C105-SUM(D106:AD106),ROUND(C105*AE105,2)),"")</f>
        <v/>
      </c>
      <c r="AF106" s="40" t="str">
        <f>IF(AF105&gt;0,IF(AND(SUM(D105:AF105)=1,AK105=1),C105-SUM(D106:AE106),ROUND(C105*AF105,2)),"")</f>
        <v/>
      </c>
      <c r="AG106" s="33">
        <f>IF(AG105&gt;0,IF(AND(SUM(D105:AG105)=1,AK105=1),C105-SUM(D106:AF106),ROUND(C105*AG105,2)),"")</f>
        <v>248655.34</v>
      </c>
      <c r="AH106" s="33">
        <f>IF(AH105&gt;0,IF(AND(SUM(D105:AH105)=1,AK105=1),C105-SUM(D106:AG106),ROUND(C105*AH105,2)),"")</f>
        <v>248655.34</v>
      </c>
      <c r="AI106" s="33">
        <f>IF(AI105&gt;0,IF(AND(SUM(D105:AI105)=1,AK105=1),C105-SUM(D106:AH106),ROUND(C105*AI105,2)),"")</f>
        <v>248655.34</v>
      </c>
      <c r="AJ106" s="33">
        <f>IF(AJ105&gt;0,IF(AND(SUM(D105:AJ105)=1,AK105=1),C105-SUM(D106:AI106),ROUND(C105*AJ105,2)),"")</f>
        <v>82885.119999999995</v>
      </c>
      <c r="AK106" s="34">
        <f t="shared" si="5"/>
        <v>828851.14</v>
      </c>
    </row>
    <row r="107" spans="1:37" ht="12" customHeight="1" x14ac:dyDescent="0.25">
      <c r="A107" s="75" t="s">
        <v>2771</v>
      </c>
      <c r="B107" s="76" t="s">
        <v>545</v>
      </c>
      <c r="C107" s="77">
        <v>1113641.5</v>
      </c>
      <c r="D107" s="37"/>
      <c r="E107" s="37"/>
      <c r="F107" s="37"/>
      <c r="G107" s="37"/>
      <c r="H107" s="35"/>
      <c r="I107" s="36"/>
      <c r="J107" s="37"/>
      <c r="K107" s="37"/>
      <c r="L107" s="37"/>
      <c r="M107" s="37"/>
      <c r="N107" s="37"/>
      <c r="O107" s="37"/>
      <c r="P107" s="37"/>
      <c r="Q107" s="37"/>
      <c r="R107" s="37"/>
      <c r="S107" s="37"/>
      <c r="T107" s="37"/>
      <c r="U107" s="37"/>
      <c r="V107" s="37"/>
      <c r="W107" s="37"/>
      <c r="X107" s="37"/>
      <c r="Y107" s="37"/>
      <c r="Z107" s="31">
        <v>6.0100000000000001E-2</v>
      </c>
      <c r="AA107" s="31">
        <v>6.0100000000000001E-2</v>
      </c>
      <c r="AB107" s="31">
        <v>6.0100000000000001E-2</v>
      </c>
      <c r="AC107" s="31">
        <v>6.0100000000000001E-2</v>
      </c>
      <c r="AD107" s="37"/>
      <c r="AE107" s="31">
        <v>0.19359999999999999</v>
      </c>
      <c r="AF107" s="31">
        <v>0.26839999999999997</v>
      </c>
      <c r="AG107" s="31">
        <v>7.4800000000000005E-2</v>
      </c>
      <c r="AH107" s="31">
        <v>7.4800000000000005E-2</v>
      </c>
      <c r="AI107" s="31">
        <v>7.4800000000000005E-2</v>
      </c>
      <c r="AJ107" s="31">
        <v>7.3200000000000001E-2</v>
      </c>
      <c r="AK107" s="32">
        <f t="shared" si="5"/>
        <v>0.99999999999999989</v>
      </c>
    </row>
    <row r="108" spans="1:37" ht="12.95" customHeight="1" x14ac:dyDescent="0.25">
      <c r="A108" s="75"/>
      <c r="B108" s="76"/>
      <c r="C108" s="77"/>
      <c r="D108" s="40" t="str">
        <f>IF(D107&gt;0,ROUND(C107*D107,2),"")</f>
        <v/>
      </c>
      <c r="E108" s="40" t="str">
        <f>IF(E107&gt;0,IF(AND(SUM(D107:E107)=1,AK107=1),C107-SUM(D108:D108),ROUND(C107*E107,2)),"")</f>
        <v/>
      </c>
      <c r="F108" s="40" t="str">
        <f>IF(F107&gt;0,IF(AND(SUM(D107:F107)=1,AK107=1),C107-SUM(D108:E108),ROUND(C107*F107,2)),"")</f>
        <v/>
      </c>
      <c r="G108" s="40" t="str">
        <f>IF(G107&gt;0,IF(AND(SUM(D107:G107)=1,AK107=1),C107-SUM(D108:F108),ROUND(C107*G107,2)),"")</f>
        <v/>
      </c>
      <c r="H108" s="38" t="str">
        <f>IF(H107&gt;0,IF(AND(SUM(D107:H107)=1,AK107=1),C107-SUM(D108:G108),ROUND(C107*H107,2)),"")</f>
        <v/>
      </c>
      <c r="I108" s="39" t="str">
        <f>IF(I107&gt;0,IF(AND(SUM(D107:I107)=1,AK107=1),C107-SUM(D108:H108),ROUND(C107*I107,2)),"")</f>
        <v/>
      </c>
      <c r="J108" s="40" t="str">
        <f>IF(J107&gt;0,IF(AND(SUM(D107:J107)=1,AK107=1),C107-SUM(D108:I108),ROUND(C107*J107,2)),"")</f>
        <v/>
      </c>
      <c r="K108" s="40" t="str">
        <f>IF(K107&gt;0,IF(AND(SUM(D107:K107)=1,AK107=1),C107-SUM(D108:J108),ROUND(C107*K107,2)),"")</f>
        <v/>
      </c>
      <c r="L108" s="40" t="str">
        <f>IF(L107&gt;0,IF(AND(SUM(D107:L107)=1,AK107=1),C107-SUM(D108:K108),ROUND(C107*L107,2)),"")</f>
        <v/>
      </c>
      <c r="M108" s="40" t="str">
        <f>IF(M107&gt;0,IF(AND(SUM(D107:M107)=1,AK107=1),C107-SUM(D108:L108),ROUND(C107*M107,2)),"")</f>
        <v/>
      </c>
      <c r="N108" s="40" t="str">
        <f>IF(N107&gt;0,IF(AND(SUM(D107:N107)=1,AK107=1),C107-SUM(D108:M108),ROUND(C107*N107,2)),"")</f>
        <v/>
      </c>
      <c r="O108" s="40" t="str">
        <f>IF(O107&gt;0,IF(AND(SUM(D107:O107)=1,AK107=1),C107-SUM(D108:N108),ROUND(C107*O107,2)),"")</f>
        <v/>
      </c>
      <c r="P108" s="40" t="str">
        <f>IF(P107&gt;0,IF(AND(SUM(D107:P107)=1,AK107=1),C107-SUM(D108:O108),ROUND(C107*P107,2)),"")</f>
        <v/>
      </c>
      <c r="Q108" s="40" t="str">
        <f>IF(Q107&gt;0,IF(AND(SUM(D107:Q107)=1,AK107=1),C107-SUM(D108:P108),ROUND(C107*Q107,2)),"")</f>
        <v/>
      </c>
      <c r="R108" s="40" t="str">
        <f>IF(R107&gt;0,IF(AND(SUM(D107:R107)=1,AK107=1),C107-SUM(D108:Q108),ROUND(C107*R107,2)),"")</f>
        <v/>
      </c>
      <c r="S108" s="40" t="str">
        <f>IF(S107&gt;0,IF(AND(SUM(D107:S107)=1,AK107=1),C107-SUM(D108:R108),ROUND(C107*S107,2)),"")</f>
        <v/>
      </c>
      <c r="T108" s="40" t="str">
        <f>IF(T107&gt;0,IF(AND(SUM(D107:T107)=1,AK107=1),C107-SUM(D108:S108),ROUND(C107*T107,2)),"")</f>
        <v/>
      </c>
      <c r="U108" s="40" t="str">
        <f>IF(U107&gt;0,IF(AND(SUM(D107:U107)=1,AK107=1),C107-SUM(D108:T108),ROUND(C107*U107,2)),"")</f>
        <v/>
      </c>
      <c r="V108" s="40" t="str">
        <f>IF(V107&gt;0,IF(AND(SUM(D107:V107)=1,AK107=1),C107-SUM(D108:U108),ROUND(C107*V107,2)),"")</f>
        <v/>
      </c>
      <c r="W108" s="40" t="str">
        <f>IF(W107&gt;0,IF(AND(SUM(D107:W107)=1,AK107=1),C107-SUM(D108:V108),ROUND(C107*W107,2)),"")</f>
        <v/>
      </c>
      <c r="X108" s="40" t="str">
        <f>IF(X107&gt;0,IF(AND(SUM(D107:X107)=1,AK107=1),C107-SUM(D108:W108),ROUND(C107*X107,2)),"")</f>
        <v/>
      </c>
      <c r="Y108" s="40" t="str">
        <f>IF(Y107&gt;0,IF(AND(SUM(D107:Y107)=1,AK107=1),C107-SUM(D108:X108),ROUND(C107*Y107,2)),"")</f>
        <v/>
      </c>
      <c r="Z108" s="33">
        <f>IF(Z107&gt;0,IF(AND(SUM(D107:Z107)=1,AK107=1),C107-SUM(D108:Y108),ROUND(C107*Z107,2)),"")</f>
        <v>66929.850000000006</v>
      </c>
      <c r="AA108" s="33">
        <f>IF(AA107&gt;0,IF(AND(SUM(D107:AA107)=1,AK107=1),C107-SUM(D108:Z108),ROUND(C107*AA107,2)),"")</f>
        <v>66929.850000000006</v>
      </c>
      <c r="AB108" s="33">
        <f>IF(AB107&gt;0,IF(AND(SUM(D107:AB107)=1,AK107=1),C107-SUM(D108:AA108),ROUND(C107*AB107,2)),"")</f>
        <v>66929.850000000006</v>
      </c>
      <c r="AC108" s="33">
        <f>IF(AC107&gt;0,IF(AND(SUM(D107:AC107)=1,AK107=1),C107-SUM(D108:AB108),ROUND(C107*AC107,2)),"")</f>
        <v>66929.850000000006</v>
      </c>
      <c r="AD108" s="40" t="str">
        <f>IF(AD107&gt;0,IF(AND(SUM(D107:AD107)=1,AK107=1),C107-SUM(D108:AC108),ROUND(C107*AD107,2)),"")</f>
        <v/>
      </c>
      <c r="AE108" s="33">
        <f>IF(AE107&gt;0,IF(AND(SUM(D107:AE107)=1,AK107=1),C107-SUM(D108:AD108),ROUND(C107*AE107,2)),"")</f>
        <v>215600.99</v>
      </c>
      <c r="AF108" s="33">
        <f>IF(AF107&gt;0,IF(AND(SUM(D107:AF107)=1,AK107=1),C107-SUM(D108:AE108),ROUND(C107*AF107,2)),"")</f>
        <v>298901.38</v>
      </c>
      <c r="AG108" s="33">
        <f>IF(AG107&gt;0,IF(AND(SUM(D107:AG107)=1,AK107=1),C107-SUM(D108:AF108),ROUND(C107*AG107,2)),"")</f>
        <v>83300.38</v>
      </c>
      <c r="AH108" s="33">
        <f>IF(AH107&gt;0,IF(AND(SUM(D107:AH107)=1,AK107=1),C107-SUM(D108:AG108),ROUND(C107*AH107,2)),"")</f>
        <v>83300.38</v>
      </c>
      <c r="AI108" s="33">
        <f>IF(AI107&gt;0,IF(AND(SUM(D107:AI107)=1,AK107=1),C107-SUM(D108:AH108),ROUND(C107*AI107,2)),"")</f>
        <v>83300.38</v>
      </c>
      <c r="AJ108" s="33">
        <f>IF(AJ107&gt;0,IF(AND(SUM(D107:AJ107)=1,AK107=1),C107-SUM(D108:AI108),ROUND(C107*AJ107,2)),"")</f>
        <v>81518.589999999967</v>
      </c>
      <c r="AK108" s="34">
        <f t="shared" si="5"/>
        <v>1113641.5</v>
      </c>
    </row>
    <row r="109" spans="1:37" ht="12" customHeight="1" x14ac:dyDescent="0.25">
      <c r="A109" s="75" t="s">
        <v>2806</v>
      </c>
      <c r="B109" s="76" t="s">
        <v>586</v>
      </c>
      <c r="C109" s="77">
        <v>51217.25</v>
      </c>
      <c r="D109" s="37"/>
      <c r="E109" s="37"/>
      <c r="F109" s="37"/>
      <c r="G109" s="37"/>
      <c r="H109" s="35"/>
      <c r="I109" s="36"/>
      <c r="J109" s="37"/>
      <c r="K109" s="37"/>
      <c r="L109" s="37"/>
      <c r="M109" s="37"/>
      <c r="N109" s="37"/>
      <c r="O109" s="37"/>
      <c r="P109" s="37"/>
      <c r="Q109" s="37"/>
      <c r="R109" s="37"/>
      <c r="S109" s="37"/>
      <c r="T109" s="37"/>
      <c r="U109" s="37"/>
      <c r="V109" s="37"/>
      <c r="W109" s="37"/>
      <c r="X109" s="37"/>
      <c r="Y109" s="31">
        <v>0.25</v>
      </c>
      <c r="Z109" s="31">
        <v>0.25</v>
      </c>
      <c r="AA109" s="31">
        <v>0.25</v>
      </c>
      <c r="AB109" s="31">
        <v>0.25</v>
      </c>
      <c r="AC109" s="37"/>
      <c r="AD109" s="37"/>
      <c r="AE109" s="37"/>
      <c r="AF109" s="37"/>
      <c r="AG109" s="37"/>
      <c r="AH109" s="37"/>
      <c r="AI109" s="37"/>
      <c r="AJ109" s="37"/>
      <c r="AK109" s="32">
        <f t="shared" si="5"/>
        <v>1</v>
      </c>
    </row>
    <row r="110" spans="1:37" ht="12.95" customHeight="1" x14ac:dyDescent="0.25">
      <c r="A110" s="75"/>
      <c r="B110" s="76"/>
      <c r="C110" s="77"/>
      <c r="D110" s="40" t="str">
        <f>IF(D109&gt;0,ROUND(C109*D109,2),"")</f>
        <v/>
      </c>
      <c r="E110" s="40" t="str">
        <f>IF(E109&gt;0,IF(AND(SUM(D109:E109)=1,AK109=1),C109-SUM(D110:D110),ROUND(C109*E109,2)),"")</f>
        <v/>
      </c>
      <c r="F110" s="40" t="str">
        <f>IF(F109&gt;0,IF(AND(SUM(D109:F109)=1,AK109=1),C109-SUM(D110:E110),ROUND(C109*F109,2)),"")</f>
        <v/>
      </c>
      <c r="G110" s="40" t="str">
        <f>IF(G109&gt;0,IF(AND(SUM(D109:G109)=1,AK109=1),C109-SUM(D110:F110),ROUND(C109*G109,2)),"")</f>
        <v/>
      </c>
      <c r="H110" s="38" t="str">
        <f>IF(H109&gt;0,IF(AND(SUM(D109:H109)=1,AK109=1),C109-SUM(D110:G110),ROUND(C109*H109,2)),"")</f>
        <v/>
      </c>
      <c r="I110" s="39" t="str">
        <f>IF(I109&gt;0,IF(AND(SUM(D109:I109)=1,AK109=1),C109-SUM(D110:H110),ROUND(C109*I109,2)),"")</f>
        <v/>
      </c>
      <c r="J110" s="40" t="str">
        <f>IF(J109&gt;0,IF(AND(SUM(D109:J109)=1,AK109=1),C109-SUM(D110:I110),ROUND(C109*J109,2)),"")</f>
        <v/>
      </c>
      <c r="K110" s="40" t="str">
        <f>IF(K109&gt;0,IF(AND(SUM(D109:K109)=1,AK109=1),C109-SUM(D110:J110),ROUND(C109*K109,2)),"")</f>
        <v/>
      </c>
      <c r="L110" s="40" t="str">
        <f>IF(L109&gt;0,IF(AND(SUM(D109:L109)=1,AK109=1),C109-SUM(D110:K110),ROUND(C109*L109,2)),"")</f>
        <v/>
      </c>
      <c r="M110" s="40" t="str">
        <f>IF(M109&gt;0,IF(AND(SUM(D109:M109)=1,AK109=1),C109-SUM(D110:L110),ROUND(C109*M109,2)),"")</f>
        <v/>
      </c>
      <c r="N110" s="40" t="str">
        <f>IF(N109&gt;0,IF(AND(SUM(D109:N109)=1,AK109=1),C109-SUM(D110:M110),ROUND(C109*N109,2)),"")</f>
        <v/>
      </c>
      <c r="O110" s="40" t="str">
        <f>IF(O109&gt;0,IF(AND(SUM(D109:O109)=1,AK109=1),C109-SUM(D110:N110),ROUND(C109*O109,2)),"")</f>
        <v/>
      </c>
      <c r="P110" s="40" t="str">
        <f>IF(P109&gt;0,IF(AND(SUM(D109:P109)=1,AK109=1),C109-SUM(D110:O110),ROUND(C109*P109,2)),"")</f>
        <v/>
      </c>
      <c r="Q110" s="40" t="str">
        <f>IF(Q109&gt;0,IF(AND(SUM(D109:Q109)=1,AK109=1),C109-SUM(D110:P110),ROUND(C109*Q109,2)),"")</f>
        <v/>
      </c>
      <c r="R110" s="40" t="str">
        <f>IF(R109&gt;0,IF(AND(SUM(D109:R109)=1,AK109=1),C109-SUM(D110:Q110),ROUND(C109*R109,2)),"")</f>
        <v/>
      </c>
      <c r="S110" s="40" t="str">
        <f>IF(S109&gt;0,IF(AND(SUM(D109:S109)=1,AK109=1),C109-SUM(D110:R110),ROUND(C109*S109,2)),"")</f>
        <v/>
      </c>
      <c r="T110" s="40" t="str">
        <f>IF(T109&gt;0,IF(AND(SUM(D109:T109)=1,AK109=1),C109-SUM(D110:S110),ROUND(C109*T109,2)),"")</f>
        <v/>
      </c>
      <c r="U110" s="40" t="str">
        <f>IF(U109&gt;0,IF(AND(SUM(D109:U109)=1,AK109=1),C109-SUM(D110:T110),ROUND(C109*U109,2)),"")</f>
        <v/>
      </c>
      <c r="V110" s="40" t="str">
        <f>IF(V109&gt;0,IF(AND(SUM(D109:V109)=1,AK109=1),C109-SUM(D110:U110),ROUND(C109*V109,2)),"")</f>
        <v/>
      </c>
      <c r="W110" s="40" t="str">
        <f>IF(W109&gt;0,IF(AND(SUM(D109:W109)=1,AK109=1),C109-SUM(D110:V110),ROUND(C109*W109,2)),"")</f>
        <v/>
      </c>
      <c r="X110" s="40" t="str">
        <f>IF(X109&gt;0,IF(AND(SUM(D109:X109)=1,AK109=1),C109-SUM(D110:W110),ROUND(C109*X109,2)),"")</f>
        <v/>
      </c>
      <c r="Y110" s="33">
        <f>IF(Y109&gt;0,IF(AND(SUM(D109:Y109)=1,AK109=1),C109-SUM(D110:X110),ROUND(C109*Y109,2)),"")</f>
        <v>12804.31</v>
      </c>
      <c r="Z110" s="33">
        <f>IF(Z109&gt;0,IF(AND(SUM(D109:Z109)=1,AK109=1),C109-SUM(D110:Y110),ROUND(C109*Z109,2)),"")</f>
        <v>12804.31</v>
      </c>
      <c r="AA110" s="33">
        <f>IF(AA109&gt;0,IF(AND(SUM(D109:AA109)=1,AK109=1),C109-SUM(D110:Z110),ROUND(C109*AA109,2)),"")</f>
        <v>12804.31</v>
      </c>
      <c r="AB110" s="33">
        <f>IF(AB109&gt;0,IF(AND(SUM(D109:AB109)=1,AK109=1),C109-SUM(D110:AA110),ROUND(C109*AB109,2)),"")</f>
        <v>12804.32</v>
      </c>
      <c r="AC110" s="40" t="str">
        <f>IF(AC109&gt;0,IF(AND(SUM(D109:AC109)=1,AK109=1),C109-SUM(D110:AB110),ROUND(C109*AC109,2)),"")</f>
        <v/>
      </c>
      <c r="AD110" s="40" t="str">
        <f>IF(AD109&gt;0,IF(AND(SUM(D109:AD109)=1,AK109=1),C109-SUM(D110:AC110),ROUND(C109*AD109,2)),"")</f>
        <v/>
      </c>
      <c r="AE110" s="40" t="str">
        <f>IF(AE109&gt;0,IF(AND(SUM(D109:AE109)=1,AK109=1),C109-SUM(D110:AD110),ROUND(C109*AE109,2)),"")</f>
        <v/>
      </c>
      <c r="AF110" s="40" t="str">
        <f>IF(AF109&gt;0,IF(AND(SUM(D109:AF109)=1,AK109=1),C109-SUM(D110:AE110),ROUND(C109*AF109,2)),"")</f>
        <v/>
      </c>
      <c r="AG110" s="40" t="str">
        <f>IF(AG109&gt;0,IF(AND(SUM(D109:AG109)=1,AK109=1),C109-SUM(D110:AF110),ROUND(C109*AG109,2)),"")</f>
        <v/>
      </c>
      <c r="AH110" s="40" t="str">
        <f>IF(AH109&gt;0,IF(AND(SUM(D109:AH109)=1,AK109=1),C109-SUM(D110:AG110),ROUND(C109*AH109,2)),"")</f>
        <v/>
      </c>
      <c r="AI110" s="40" t="str">
        <f>IF(AI109&gt;0,IF(AND(SUM(D109:AI109)=1,AK109=1),C109-SUM(D110:AH110),ROUND(C109*AI109,2)),"")</f>
        <v/>
      </c>
      <c r="AJ110" s="40" t="str">
        <f>IF(AJ109&gt;0,IF(AND(SUM(D109:AJ109)=1,AK109=1),C109-SUM(D110:AI110),ROUND(C109*AJ109,2)),"")</f>
        <v/>
      </c>
      <c r="AK110" s="34">
        <f t="shared" si="5"/>
        <v>51217.25</v>
      </c>
    </row>
    <row r="111" spans="1:37" ht="12" customHeight="1" x14ac:dyDescent="0.25">
      <c r="A111" s="75" t="s">
        <v>2810</v>
      </c>
      <c r="B111" s="76" t="s">
        <v>690</v>
      </c>
      <c r="C111" s="77">
        <v>2659258.2999999998</v>
      </c>
      <c r="D111" s="37"/>
      <c r="E111" s="37"/>
      <c r="F111" s="37"/>
      <c r="G111" s="37"/>
      <c r="H111" s="35"/>
      <c r="I111" s="36"/>
      <c r="J111" s="37"/>
      <c r="K111" s="37"/>
      <c r="L111" s="37"/>
      <c r="M111" s="37"/>
      <c r="N111" s="37"/>
      <c r="O111" s="37"/>
      <c r="P111" s="37"/>
      <c r="Q111" s="37"/>
      <c r="R111" s="37"/>
      <c r="S111" s="37"/>
      <c r="T111" s="37"/>
      <c r="U111" s="37"/>
      <c r="V111" s="37"/>
      <c r="W111" s="37"/>
      <c r="X111" s="37"/>
      <c r="Y111" s="37"/>
      <c r="Z111" s="37"/>
      <c r="AA111" s="37"/>
      <c r="AB111" s="37"/>
      <c r="AC111" s="37"/>
      <c r="AD111" s="31">
        <v>0.22870000000000001</v>
      </c>
      <c r="AE111" s="31">
        <v>0.22870000000000001</v>
      </c>
      <c r="AF111" s="31">
        <v>0.17730000000000001</v>
      </c>
      <c r="AG111" s="31">
        <v>0.17730000000000001</v>
      </c>
      <c r="AH111" s="31">
        <v>0.188</v>
      </c>
      <c r="AI111" s="37"/>
      <c r="AJ111" s="37"/>
      <c r="AK111" s="32">
        <f t="shared" si="5"/>
        <v>1</v>
      </c>
    </row>
    <row r="112" spans="1:37" ht="12.95" customHeight="1" x14ac:dyDescent="0.25">
      <c r="A112" s="75"/>
      <c r="B112" s="76"/>
      <c r="C112" s="77"/>
      <c r="D112" s="40" t="str">
        <f>IF(D111&gt;0,ROUND(C111*D111,2),"")</f>
        <v/>
      </c>
      <c r="E112" s="40" t="str">
        <f>IF(E111&gt;0,IF(AND(SUM(D111:E111)=1,AK111=1),C111-SUM(D112:D112),ROUND(C111*E111,2)),"")</f>
        <v/>
      </c>
      <c r="F112" s="40" t="str">
        <f>IF(F111&gt;0,IF(AND(SUM(D111:F111)=1,AK111=1),C111-SUM(D112:E112),ROUND(C111*F111,2)),"")</f>
        <v/>
      </c>
      <c r="G112" s="40" t="str">
        <f>IF(G111&gt;0,IF(AND(SUM(D111:G111)=1,AK111=1),C111-SUM(D112:F112),ROUND(C111*G111,2)),"")</f>
        <v/>
      </c>
      <c r="H112" s="38" t="str">
        <f>IF(H111&gt;0,IF(AND(SUM(D111:H111)=1,AK111=1),C111-SUM(D112:G112),ROUND(C111*H111,2)),"")</f>
        <v/>
      </c>
      <c r="I112" s="39" t="str">
        <f>IF(I111&gt;0,IF(AND(SUM(D111:I111)=1,AK111=1),C111-SUM(D112:H112),ROUND(C111*I111,2)),"")</f>
        <v/>
      </c>
      <c r="J112" s="40" t="str">
        <f>IF(J111&gt;0,IF(AND(SUM(D111:J111)=1,AK111=1),C111-SUM(D112:I112),ROUND(C111*J111,2)),"")</f>
        <v/>
      </c>
      <c r="K112" s="40" t="str">
        <f>IF(K111&gt;0,IF(AND(SUM(D111:K111)=1,AK111=1),C111-SUM(D112:J112),ROUND(C111*K111,2)),"")</f>
        <v/>
      </c>
      <c r="L112" s="40" t="str">
        <f>IF(L111&gt;0,IF(AND(SUM(D111:L111)=1,AK111=1),C111-SUM(D112:K112),ROUND(C111*L111,2)),"")</f>
        <v/>
      </c>
      <c r="M112" s="40" t="str">
        <f>IF(M111&gt;0,IF(AND(SUM(D111:M111)=1,AK111=1),C111-SUM(D112:L112),ROUND(C111*M111,2)),"")</f>
        <v/>
      </c>
      <c r="N112" s="40" t="str">
        <f>IF(N111&gt;0,IF(AND(SUM(D111:N111)=1,AK111=1),C111-SUM(D112:M112),ROUND(C111*N111,2)),"")</f>
        <v/>
      </c>
      <c r="O112" s="40" t="str">
        <f>IF(O111&gt;0,IF(AND(SUM(D111:O111)=1,AK111=1),C111-SUM(D112:N112),ROUND(C111*O111,2)),"")</f>
        <v/>
      </c>
      <c r="P112" s="40" t="str">
        <f>IF(P111&gt;0,IF(AND(SUM(D111:P111)=1,AK111=1),C111-SUM(D112:O112),ROUND(C111*P111,2)),"")</f>
        <v/>
      </c>
      <c r="Q112" s="40" t="str">
        <f>IF(Q111&gt;0,IF(AND(SUM(D111:Q111)=1,AK111=1),C111-SUM(D112:P112),ROUND(C111*Q111,2)),"")</f>
        <v/>
      </c>
      <c r="R112" s="40" t="str">
        <f>IF(R111&gt;0,IF(AND(SUM(D111:R111)=1,AK111=1),C111-SUM(D112:Q112),ROUND(C111*R111,2)),"")</f>
        <v/>
      </c>
      <c r="S112" s="40" t="str">
        <f>IF(S111&gt;0,IF(AND(SUM(D111:S111)=1,AK111=1),C111-SUM(D112:R112),ROUND(C111*S111,2)),"")</f>
        <v/>
      </c>
      <c r="T112" s="40" t="str">
        <f>IF(T111&gt;0,IF(AND(SUM(D111:T111)=1,AK111=1),C111-SUM(D112:S112),ROUND(C111*T111,2)),"")</f>
        <v/>
      </c>
      <c r="U112" s="40" t="str">
        <f>IF(U111&gt;0,IF(AND(SUM(D111:U111)=1,AK111=1),C111-SUM(D112:T112),ROUND(C111*U111,2)),"")</f>
        <v/>
      </c>
      <c r="V112" s="40" t="str">
        <f>IF(V111&gt;0,IF(AND(SUM(D111:V111)=1,AK111=1),C111-SUM(D112:U112),ROUND(C111*V111,2)),"")</f>
        <v/>
      </c>
      <c r="W112" s="40" t="str">
        <f>IF(W111&gt;0,IF(AND(SUM(D111:W111)=1,AK111=1),C111-SUM(D112:V112),ROUND(C111*W111,2)),"")</f>
        <v/>
      </c>
      <c r="X112" s="40" t="str">
        <f>IF(X111&gt;0,IF(AND(SUM(D111:X111)=1,AK111=1),C111-SUM(D112:W112),ROUND(C111*X111,2)),"")</f>
        <v/>
      </c>
      <c r="Y112" s="40" t="str">
        <f>IF(Y111&gt;0,IF(AND(SUM(D111:Y111)=1,AK111=1),C111-SUM(D112:X112),ROUND(C111*Y111,2)),"")</f>
        <v/>
      </c>
      <c r="Z112" s="40" t="str">
        <f>IF(Z111&gt;0,IF(AND(SUM(D111:Z111)=1,AK111=1),C111-SUM(D112:Y112),ROUND(C111*Z111,2)),"")</f>
        <v/>
      </c>
      <c r="AA112" s="40" t="str">
        <f>IF(AA111&gt;0,IF(AND(SUM(D111:AA111)=1,AK111=1),C111-SUM(D112:Z112),ROUND(C111*AA111,2)),"")</f>
        <v/>
      </c>
      <c r="AB112" s="40" t="str">
        <f>IF(AB111&gt;0,IF(AND(SUM(D111:AB111)=1,AK111=1),C111-SUM(D112:AA112),ROUND(C111*AB111,2)),"")</f>
        <v/>
      </c>
      <c r="AC112" s="40" t="str">
        <f>IF(AC111&gt;0,IF(AND(SUM(D111:AC111)=1,AK111=1),C111-SUM(D112:AB112),ROUND(C111*AC111,2)),"")</f>
        <v/>
      </c>
      <c r="AD112" s="33">
        <f>IF(AD111&gt;0,IF(AND(SUM(D111:AD111)=1,AK111=1),C111-SUM(D112:AC112),ROUND(C111*AD111,2)),"")</f>
        <v>608172.37</v>
      </c>
      <c r="AE112" s="33">
        <f>IF(AE111&gt;0,IF(AND(SUM(D111:AE111)=1,AK111=1),C111-SUM(D112:AD112),ROUND(C111*AE111,2)),"")</f>
        <v>608172.37</v>
      </c>
      <c r="AF112" s="33">
        <f>IF(AF111&gt;0,IF(AND(SUM(D111:AF111)=1,AK111=1),C111-SUM(D112:AE112),ROUND(C111*AF111,2)),"")</f>
        <v>471486.5</v>
      </c>
      <c r="AG112" s="33">
        <f>IF(AG111&gt;0,IF(AND(SUM(D111:AG111)=1,AK111=1),C111-SUM(D112:AF112),ROUND(C111*AG111,2)),"")</f>
        <v>471486.5</v>
      </c>
      <c r="AH112" s="33">
        <f>IF(AH111&gt;0,IF(AND(SUM(D111:AH111)=1,AK111=1),C111-SUM(D112:AG112),ROUND(C111*AH111,2)),"")</f>
        <v>499940.55999999959</v>
      </c>
      <c r="AI112" s="40" t="str">
        <f>IF(AI111&gt;0,IF(AND(SUM(D111:AI111)=1,AK111=1),C111-SUM(D112:AH112),ROUND(C111*AI111,2)),"")</f>
        <v/>
      </c>
      <c r="AJ112" s="40" t="str">
        <f>IF(AJ111&gt;0,IF(AND(SUM(D111:AJ111)=1,AK111=1),C111-SUM(D112:AI112),ROUND(C111*AJ111,2)),"")</f>
        <v/>
      </c>
      <c r="AK112" s="34">
        <f t="shared" si="5"/>
        <v>2659258.2999999998</v>
      </c>
    </row>
    <row r="113" spans="1:37" ht="12" customHeight="1" x14ac:dyDescent="0.25">
      <c r="A113" s="75" t="s">
        <v>2894</v>
      </c>
      <c r="B113" s="76" t="s">
        <v>2895</v>
      </c>
      <c r="C113" s="77">
        <v>292700.98</v>
      </c>
      <c r="D113" s="37"/>
      <c r="E113" s="37"/>
      <c r="F113" s="37"/>
      <c r="G113" s="37"/>
      <c r="H113" s="35"/>
      <c r="I113" s="36"/>
      <c r="J113" s="37"/>
      <c r="K113" s="37"/>
      <c r="L113" s="37"/>
      <c r="M113" s="37"/>
      <c r="N113" s="37"/>
      <c r="O113" s="37"/>
      <c r="P113" s="37"/>
      <c r="Q113" s="37"/>
      <c r="R113" s="37"/>
      <c r="S113" s="37"/>
      <c r="T113" s="37"/>
      <c r="U113" s="37"/>
      <c r="V113" s="37"/>
      <c r="W113" s="37"/>
      <c r="X113" s="37"/>
      <c r="Y113" s="37"/>
      <c r="Z113" s="37"/>
      <c r="AA113" s="37"/>
      <c r="AB113" s="37"/>
      <c r="AC113" s="37"/>
      <c r="AD113" s="37"/>
      <c r="AE113" s="31">
        <v>0.25</v>
      </c>
      <c r="AF113" s="31">
        <v>0.25</v>
      </c>
      <c r="AG113" s="31">
        <v>0.25</v>
      </c>
      <c r="AH113" s="31">
        <v>0.25</v>
      </c>
      <c r="AI113" s="37"/>
      <c r="AJ113" s="37"/>
      <c r="AK113" s="32">
        <f t="shared" si="5"/>
        <v>1</v>
      </c>
    </row>
    <row r="114" spans="1:37" ht="12.95" customHeight="1" x14ac:dyDescent="0.25">
      <c r="A114" s="75"/>
      <c r="B114" s="76"/>
      <c r="C114" s="77"/>
      <c r="D114" s="40" t="str">
        <f>IF(D113&gt;0,ROUND(C113*D113,2),"")</f>
        <v/>
      </c>
      <c r="E114" s="40" t="str">
        <f>IF(E113&gt;0,IF(AND(SUM(D113:E113)=1,AK113=1),C113-SUM(D114:D114),ROUND(C113*E113,2)),"")</f>
        <v/>
      </c>
      <c r="F114" s="40" t="str">
        <f>IF(F113&gt;0,IF(AND(SUM(D113:F113)=1,AK113=1),C113-SUM(D114:E114),ROUND(C113*F113,2)),"")</f>
        <v/>
      </c>
      <c r="G114" s="40" t="str">
        <f>IF(G113&gt;0,IF(AND(SUM(D113:G113)=1,AK113=1),C113-SUM(D114:F114),ROUND(C113*G113,2)),"")</f>
        <v/>
      </c>
      <c r="H114" s="38" t="str">
        <f>IF(H113&gt;0,IF(AND(SUM(D113:H113)=1,AK113=1),C113-SUM(D114:G114),ROUND(C113*H113,2)),"")</f>
        <v/>
      </c>
      <c r="I114" s="39" t="str">
        <f>IF(I113&gt;0,IF(AND(SUM(D113:I113)=1,AK113=1),C113-SUM(D114:H114),ROUND(C113*I113,2)),"")</f>
        <v/>
      </c>
      <c r="J114" s="40" t="str">
        <f>IF(J113&gt;0,IF(AND(SUM(D113:J113)=1,AK113=1),C113-SUM(D114:I114),ROUND(C113*J113,2)),"")</f>
        <v/>
      </c>
      <c r="K114" s="40" t="str">
        <f>IF(K113&gt;0,IF(AND(SUM(D113:K113)=1,AK113=1),C113-SUM(D114:J114),ROUND(C113*K113,2)),"")</f>
        <v/>
      </c>
      <c r="L114" s="40" t="str">
        <f>IF(L113&gt;0,IF(AND(SUM(D113:L113)=1,AK113=1),C113-SUM(D114:K114),ROUND(C113*L113,2)),"")</f>
        <v/>
      </c>
      <c r="M114" s="40" t="str">
        <f>IF(M113&gt;0,IF(AND(SUM(D113:M113)=1,AK113=1),C113-SUM(D114:L114),ROUND(C113*M113,2)),"")</f>
        <v/>
      </c>
      <c r="N114" s="40" t="str">
        <f>IF(N113&gt;0,IF(AND(SUM(D113:N113)=1,AK113=1),C113-SUM(D114:M114),ROUND(C113*N113,2)),"")</f>
        <v/>
      </c>
      <c r="O114" s="40" t="str">
        <f>IF(O113&gt;0,IF(AND(SUM(D113:O113)=1,AK113=1),C113-SUM(D114:N114),ROUND(C113*O113,2)),"")</f>
        <v/>
      </c>
      <c r="P114" s="40" t="str">
        <f>IF(P113&gt;0,IF(AND(SUM(D113:P113)=1,AK113=1),C113-SUM(D114:O114),ROUND(C113*P113,2)),"")</f>
        <v/>
      </c>
      <c r="Q114" s="40" t="str">
        <f>IF(Q113&gt;0,IF(AND(SUM(D113:Q113)=1,AK113=1),C113-SUM(D114:P114),ROUND(C113*Q113,2)),"")</f>
        <v/>
      </c>
      <c r="R114" s="40" t="str">
        <f>IF(R113&gt;0,IF(AND(SUM(D113:R113)=1,AK113=1),C113-SUM(D114:Q114),ROUND(C113*R113,2)),"")</f>
        <v/>
      </c>
      <c r="S114" s="40" t="str">
        <f>IF(S113&gt;0,IF(AND(SUM(D113:S113)=1,AK113=1),C113-SUM(D114:R114),ROUND(C113*S113,2)),"")</f>
        <v/>
      </c>
      <c r="T114" s="40" t="str">
        <f>IF(T113&gt;0,IF(AND(SUM(D113:T113)=1,AK113=1),C113-SUM(D114:S114),ROUND(C113*T113,2)),"")</f>
        <v/>
      </c>
      <c r="U114" s="40" t="str">
        <f>IF(U113&gt;0,IF(AND(SUM(D113:U113)=1,AK113=1),C113-SUM(D114:T114),ROUND(C113*U113,2)),"")</f>
        <v/>
      </c>
      <c r="V114" s="40" t="str">
        <f>IF(V113&gt;0,IF(AND(SUM(D113:V113)=1,AK113=1),C113-SUM(D114:U114),ROUND(C113*V113,2)),"")</f>
        <v/>
      </c>
      <c r="W114" s="40" t="str">
        <f>IF(W113&gt;0,IF(AND(SUM(D113:W113)=1,AK113=1),C113-SUM(D114:V114),ROUND(C113*W113,2)),"")</f>
        <v/>
      </c>
      <c r="X114" s="40" t="str">
        <f>IF(X113&gt;0,IF(AND(SUM(D113:X113)=1,AK113=1),C113-SUM(D114:W114),ROUND(C113*X113,2)),"")</f>
        <v/>
      </c>
      <c r="Y114" s="40" t="str">
        <f>IF(Y113&gt;0,IF(AND(SUM(D113:Y113)=1,AK113=1),C113-SUM(D114:X114),ROUND(C113*Y113,2)),"")</f>
        <v/>
      </c>
      <c r="Z114" s="40" t="str">
        <f>IF(Z113&gt;0,IF(AND(SUM(D113:Z113)=1,AK113=1),C113-SUM(D114:Y114),ROUND(C113*Z113,2)),"")</f>
        <v/>
      </c>
      <c r="AA114" s="40" t="str">
        <f>IF(AA113&gt;0,IF(AND(SUM(D113:AA113)=1,AK113=1),C113-SUM(D114:Z114),ROUND(C113*AA113,2)),"")</f>
        <v/>
      </c>
      <c r="AB114" s="40" t="str">
        <f>IF(AB113&gt;0,IF(AND(SUM(D113:AB113)=1,AK113=1),C113-SUM(D114:AA114),ROUND(C113*AB113,2)),"")</f>
        <v/>
      </c>
      <c r="AC114" s="40" t="str">
        <f>IF(AC113&gt;0,IF(AND(SUM(D113:AC113)=1,AK113=1),C113-SUM(D114:AB114),ROUND(C113*AC113,2)),"")</f>
        <v/>
      </c>
      <c r="AD114" s="40" t="str">
        <f>IF(AD113&gt;0,IF(AND(SUM(D113:AD113)=1,AK113=1),C113-SUM(D114:AC114),ROUND(C113*AD113,2)),"")</f>
        <v/>
      </c>
      <c r="AE114" s="33">
        <f>IF(AE113&gt;0,IF(AND(SUM(D113:AE113)=1,AK113=1),C113-SUM(D114:AD114),ROUND(C113*AE113,2)),"")</f>
        <v>73175.25</v>
      </c>
      <c r="AF114" s="33">
        <f>IF(AF113&gt;0,IF(AND(SUM(D113:AF113)=1,AK113=1),C113-SUM(D114:AE114),ROUND(C113*AF113,2)),"")</f>
        <v>73175.25</v>
      </c>
      <c r="AG114" s="33">
        <f>IF(AG113&gt;0,IF(AND(SUM(D113:AG113)=1,AK113=1),C113-SUM(D114:AF114),ROUND(C113*AG113,2)),"")</f>
        <v>73175.25</v>
      </c>
      <c r="AH114" s="33">
        <f>IF(AH113&gt;0,IF(AND(SUM(D113:AH113)=1,AK113=1),C113-SUM(D114:AG114),ROUND(C113*AH113,2)),"")</f>
        <v>73175.229999999981</v>
      </c>
      <c r="AI114" s="40" t="str">
        <f>IF(AI113&gt;0,IF(AND(SUM(D113:AI113)=1,AK113=1),C113-SUM(D114:AH114),ROUND(C113*AI113,2)),"")</f>
        <v/>
      </c>
      <c r="AJ114" s="40" t="str">
        <f>IF(AJ113&gt;0,IF(AND(SUM(D113:AJ113)=1,AK113=1),C113-SUM(D114:AI114),ROUND(C113*AJ113,2)),"")</f>
        <v/>
      </c>
      <c r="AK114" s="34">
        <f t="shared" si="5"/>
        <v>292700.98</v>
      </c>
    </row>
    <row r="115" spans="1:37" ht="12" customHeight="1" x14ac:dyDescent="0.25">
      <c r="A115" s="75" t="s">
        <v>2902</v>
      </c>
      <c r="B115" s="76" t="s">
        <v>1294</v>
      </c>
      <c r="C115" s="77">
        <v>470440.8</v>
      </c>
      <c r="D115" s="37"/>
      <c r="E115" s="37"/>
      <c r="F115" s="37"/>
      <c r="G115" s="37"/>
      <c r="H115" s="35"/>
      <c r="I115" s="36"/>
      <c r="J115" s="37"/>
      <c r="K115" s="37"/>
      <c r="L115" s="37"/>
      <c r="M115" s="37"/>
      <c r="N115" s="37"/>
      <c r="O115" s="37"/>
      <c r="P115" s="37"/>
      <c r="Q115" s="37"/>
      <c r="R115" s="37"/>
      <c r="S115" s="37"/>
      <c r="T115" s="37"/>
      <c r="U115" s="37"/>
      <c r="V115" s="37"/>
      <c r="W115" s="31">
        <v>0.1</v>
      </c>
      <c r="X115" s="31">
        <v>0.1</v>
      </c>
      <c r="Y115" s="31">
        <v>0.1</v>
      </c>
      <c r="Z115" s="31">
        <v>0.1</v>
      </c>
      <c r="AA115" s="31">
        <v>0.1</v>
      </c>
      <c r="AB115" s="31">
        <v>0.1</v>
      </c>
      <c r="AC115" s="31">
        <v>0.1</v>
      </c>
      <c r="AD115" s="31">
        <v>0.1</v>
      </c>
      <c r="AE115" s="31">
        <v>0.1</v>
      </c>
      <c r="AF115" s="31">
        <v>0.1</v>
      </c>
      <c r="AG115" s="37"/>
      <c r="AH115" s="37"/>
      <c r="AI115" s="37"/>
      <c r="AJ115" s="37"/>
      <c r="AK115" s="32">
        <f t="shared" si="5"/>
        <v>0.99999999999999989</v>
      </c>
    </row>
    <row r="116" spans="1:37" ht="12.95" customHeight="1" x14ac:dyDescent="0.25">
      <c r="A116" s="75"/>
      <c r="B116" s="76"/>
      <c r="C116" s="77"/>
      <c r="D116" s="40" t="str">
        <f>IF(D115&gt;0,ROUND(C115*D115,2),"")</f>
        <v/>
      </c>
      <c r="E116" s="40" t="str">
        <f>IF(E115&gt;0,IF(AND(SUM(D115:E115)=1,AK115=1),C115-SUM(D116:D116),ROUND(C115*E115,2)),"")</f>
        <v/>
      </c>
      <c r="F116" s="40" t="str">
        <f>IF(F115&gt;0,IF(AND(SUM(D115:F115)=1,AK115=1),C115-SUM(D116:E116),ROUND(C115*F115,2)),"")</f>
        <v/>
      </c>
      <c r="G116" s="40" t="str">
        <f>IF(G115&gt;0,IF(AND(SUM(D115:G115)=1,AK115=1),C115-SUM(D116:F116),ROUND(C115*G115,2)),"")</f>
        <v/>
      </c>
      <c r="H116" s="38" t="str">
        <f>IF(H115&gt;0,IF(AND(SUM(D115:H115)=1,AK115=1),C115-SUM(D116:G116),ROUND(C115*H115,2)),"")</f>
        <v/>
      </c>
      <c r="I116" s="39" t="str">
        <f>IF(I115&gt;0,IF(AND(SUM(D115:I115)=1,AK115=1),C115-SUM(D116:H116),ROUND(C115*I115,2)),"")</f>
        <v/>
      </c>
      <c r="J116" s="40" t="str">
        <f>IF(J115&gt;0,IF(AND(SUM(D115:J115)=1,AK115=1),C115-SUM(D116:I116),ROUND(C115*J115,2)),"")</f>
        <v/>
      </c>
      <c r="K116" s="40" t="str">
        <f>IF(K115&gt;0,IF(AND(SUM(D115:K115)=1,AK115=1),C115-SUM(D116:J116),ROUND(C115*K115,2)),"")</f>
        <v/>
      </c>
      <c r="L116" s="40" t="str">
        <f>IF(L115&gt;0,IF(AND(SUM(D115:L115)=1,AK115=1),C115-SUM(D116:K116),ROUND(C115*L115,2)),"")</f>
        <v/>
      </c>
      <c r="M116" s="40" t="str">
        <f>IF(M115&gt;0,IF(AND(SUM(D115:M115)=1,AK115=1),C115-SUM(D116:L116),ROUND(C115*M115,2)),"")</f>
        <v/>
      </c>
      <c r="N116" s="40" t="str">
        <f>IF(N115&gt;0,IF(AND(SUM(D115:N115)=1,AK115=1),C115-SUM(D116:M116),ROUND(C115*N115,2)),"")</f>
        <v/>
      </c>
      <c r="O116" s="40" t="str">
        <f>IF(O115&gt;0,IF(AND(SUM(D115:O115)=1,AK115=1),C115-SUM(D116:N116),ROUND(C115*O115,2)),"")</f>
        <v/>
      </c>
      <c r="P116" s="40" t="str">
        <f>IF(P115&gt;0,IF(AND(SUM(D115:P115)=1,AK115=1),C115-SUM(D116:O116),ROUND(C115*P115,2)),"")</f>
        <v/>
      </c>
      <c r="Q116" s="40" t="str">
        <f>IF(Q115&gt;0,IF(AND(SUM(D115:Q115)=1,AK115=1),C115-SUM(D116:P116),ROUND(C115*Q115,2)),"")</f>
        <v/>
      </c>
      <c r="R116" s="40" t="str">
        <f>IF(R115&gt;0,IF(AND(SUM(D115:R115)=1,AK115=1),C115-SUM(D116:Q116),ROUND(C115*R115,2)),"")</f>
        <v/>
      </c>
      <c r="S116" s="40" t="str">
        <f>IF(S115&gt;0,IF(AND(SUM(D115:S115)=1,AK115=1),C115-SUM(D116:R116),ROUND(C115*S115,2)),"")</f>
        <v/>
      </c>
      <c r="T116" s="40" t="str">
        <f>IF(T115&gt;0,IF(AND(SUM(D115:T115)=1,AK115=1),C115-SUM(D116:S116),ROUND(C115*T115,2)),"")</f>
        <v/>
      </c>
      <c r="U116" s="40" t="str">
        <f>IF(U115&gt;0,IF(AND(SUM(D115:U115)=1,AK115=1),C115-SUM(D116:T116),ROUND(C115*U115,2)),"")</f>
        <v/>
      </c>
      <c r="V116" s="40" t="str">
        <f>IF(V115&gt;0,IF(AND(SUM(D115:V115)=1,AK115=1),C115-SUM(D116:U116),ROUND(C115*V115,2)),"")</f>
        <v/>
      </c>
      <c r="W116" s="33">
        <f>IF(W115&gt;0,IF(AND(SUM(D115:W115)=1,AK115=1),C115-SUM(D116:V116),ROUND(C115*W115,2)),"")</f>
        <v>47044.08</v>
      </c>
      <c r="X116" s="33">
        <f>IF(X115&gt;0,IF(AND(SUM(D115:X115)=1,AK115=1),C115-SUM(D116:W116),ROUND(C115*X115,2)),"")</f>
        <v>47044.08</v>
      </c>
      <c r="Y116" s="33">
        <f>IF(Y115&gt;0,IF(AND(SUM(D115:Y115)=1,AK115=1),C115-SUM(D116:X116),ROUND(C115*Y115,2)),"")</f>
        <v>47044.08</v>
      </c>
      <c r="Z116" s="33">
        <f>IF(Z115&gt;0,IF(AND(SUM(D115:Z115)=1,AK115=1),C115-SUM(D116:Y116),ROUND(C115*Z115,2)),"")</f>
        <v>47044.08</v>
      </c>
      <c r="AA116" s="33">
        <f>IF(AA115&gt;0,IF(AND(SUM(D115:AA115)=1,AK115=1),C115-SUM(D116:Z116),ROUND(C115*AA115,2)),"")</f>
        <v>47044.08</v>
      </c>
      <c r="AB116" s="33">
        <f>IF(AB115&gt;0,IF(AND(SUM(D115:AB115)=1,AK115=1),C115-SUM(D116:AA116),ROUND(C115*AB115,2)),"")</f>
        <v>47044.08</v>
      </c>
      <c r="AC116" s="33">
        <f>IF(AC115&gt;0,IF(AND(SUM(D115:AC115)=1,AK115=1),C115-SUM(D116:AB116),ROUND(C115*AC115,2)),"")</f>
        <v>47044.08</v>
      </c>
      <c r="AD116" s="33">
        <f>IF(AD115&gt;0,IF(AND(SUM(D115:AD115)=1,AK115=1),C115-SUM(D116:AC116),ROUND(C115*AD115,2)),"")</f>
        <v>47044.08</v>
      </c>
      <c r="AE116" s="33">
        <f>IF(AE115&gt;0,IF(AND(SUM(D115:AE115)=1,AK115=1),C115-SUM(D116:AD116),ROUND(C115*AE115,2)),"")</f>
        <v>47044.08</v>
      </c>
      <c r="AF116" s="33">
        <f>IF(AF115&gt;0,IF(AND(SUM(D115:AF115)=1,AK115=1),C115-SUM(D116:AE116),ROUND(C115*AF115,2)),"")</f>
        <v>47044.0799999999</v>
      </c>
      <c r="AG116" s="40" t="str">
        <f>IF(AG115&gt;0,IF(AND(SUM(D115:AG115)=1,AK115=1),C115-SUM(D116:AF116),ROUND(C115*AG115,2)),"")</f>
        <v/>
      </c>
      <c r="AH116" s="40" t="str">
        <f>IF(AH115&gt;0,IF(AND(SUM(D115:AH115)=1,AK115=1),C115-SUM(D116:AG116),ROUND(C115*AH115,2)),"")</f>
        <v/>
      </c>
      <c r="AI116" s="40" t="str">
        <f>IF(AI115&gt;0,IF(AND(SUM(D115:AI115)=1,AK115=1),C115-SUM(D116:AH116),ROUND(C115*AI115,2)),"")</f>
        <v/>
      </c>
      <c r="AJ116" s="40" t="str">
        <f>IF(AJ115&gt;0,IF(AND(SUM(D115:AJ115)=1,AK115=1),C115-SUM(D116:AI116),ROUND(C115*AJ115,2)),"")</f>
        <v/>
      </c>
      <c r="AK116" s="34">
        <f t="shared" si="5"/>
        <v>470440.8</v>
      </c>
    </row>
    <row r="117" spans="1:37" ht="12" customHeight="1" x14ac:dyDescent="0.25">
      <c r="A117" s="75" t="s">
        <v>2937</v>
      </c>
      <c r="B117" s="76" t="s">
        <v>627</v>
      </c>
      <c r="C117" s="77">
        <v>1695146.91</v>
      </c>
      <c r="D117" s="37"/>
      <c r="E117" s="37"/>
      <c r="F117" s="37"/>
      <c r="G117" s="37"/>
      <c r="H117" s="35"/>
      <c r="I117" s="36"/>
      <c r="J117" s="37"/>
      <c r="K117" s="37"/>
      <c r="L117" s="37"/>
      <c r="M117" s="37"/>
      <c r="N117" s="37"/>
      <c r="O117" s="37"/>
      <c r="P117" s="37"/>
      <c r="Q117" s="37"/>
      <c r="R117" s="37"/>
      <c r="S117" s="37"/>
      <c r="T117" s="37"/>
      <c r="U117" s="37"/>
      <c r="V117" s="37"/>
      <c r="W117" s="31">
        <v>0.1</v>
      </c>
      <c r="X117" s="31">
        <v>0.1</v>
      </c>
      <c r="Y117" s="31">
        <v>0.1</v>
      </c>
      <c r="Z117" s="31">
        <v>0.1</v>
      </c>
      <c r="AA117" s="31">
        <v>0.1</v>
      </c>
      <c r="AB117" s="31">
        <v>0.1</v>
      </c>
      <c r="AC117" s="31">
        <v>0.1</v>
      </c>
      <c r="AD117" s="31">
        <v>0.1</v>
      </c>
      <c r="AE117" s="31">
        <v>0.1</v>
      </c>
      <c r="AF117" s="31">
        <v>0.1</v>
      </c>
      <c r="AG117" s="37"/>
      <c r="AH117" s="37"/>
      <c r="AI117" s="37"/>
      <c r="AJ117" s="37"/>
      <c r="AK117" s="32">
        <f t="shared" si="5"/>
        <v>0.99999999999999989</v>
      </c>
    </row>
    <row r="118" spans="1:37" ht="12.95" customHeight="1" x14ac:dyDescent="0.25">
      <c r="A118" s="75"/>
      <c r="B118" s="76"/>
      <c r="C118" s="77"/>
      <c r="D118" s="40" t="str">
        <f>IF(D117&gt;0,ROUND(C117*D117,2),"")</f>
        <v/>
      </c>
      <c r="E118" s="40" t="str">
        <f>IF(E117&gt;0,IF(AND(SUM(D117:E117)=1,AK117=1),C117-SUM(D118:D118),ROUND(C117*E117,2)),"")</f>
        <v/>
      </c>
      <c r="F118" s="40" t="str">
        <f>IF(F117&gt;0,IF(AND(SUM(D117:F117)=1,AK117=1),C117-SUM(D118:E118),ROUND(C117*F117,2)),"")</f>
        <v/>
      </c>
      <c r="G118" s="40" t="str">
        <f>IF(G117&gt;0,IF(AND(SUM(D117:G117)=1,AK117=1),C117-SUM(D118:F118),ROUND(C117*G117,2)),"")</f>
        <v/>
      </c>
      <c r="H118" s="38" t="str">
        <f>IF(H117&gt;0,IF(AND(SUM(D117:H117)=1,AK117=1),C117-SUM(D118:G118),ROUND(C117*H117,2)),"")</f>
        <v/>
      </c>
      <c r="I118" s="39" t="str">
        <f>IF(I117&gt;0,IF(AND(SUM(D117:I117)=1,AK117=1),C117-SUM(D118:H118),ROUND(C117*I117,2)),"")</f>
        <v/>
      </c>
      <c r="J118" s="40" t="str">
        <f>IF(J117&gt;0,IF(AND(SUM(D117:J117)=1,AK117=1),C117-SUM(D118:I118),ROUND(C117*J117,2)),"")</f>
        <v/>
      </c>
      <c r="K118" s="40" t="str">
        <f>IF(K117&gt;0,IF(AND(SUM(D117:K117)=1,AK117=1),C117-SUM(D118:J118),ROUND(C117*K117,2)),"")</f>
        <v/>
      </c>
      <c r="L118" s="40" t="str">
        <f>IF(L117&gt;0,IF(AND(SUM(D117:L117)=1,AK117=1),C117-SUM(D118:K118),ROUND(C117*L117,2)),"")</f>
        <v/>
      </c>
      <c r="M118" s="40" t="str">
        <f>IF(M117&gt;0,IF(AND(SUM(D117:M117)=1,AK117=1),C117-SUM(D118:L118),ROUND(C117*M117,2)),"")</f>
        <v/>
      </c>
      <c r="N118" s="40" t="str">
        <f>IF(N117&gt;0,IF(AND(SUM(D117:N117)=1,AK117=1),C117-SUM(D118:M118),ROUND(C117*N117,2)),"")</f>
        <v/>
      </c>
      <c r="O118" s="40" t="str">
        <f>IF(O117&gt;0,IF(AND(SUM(D117:O117)=1,AK117=1),C117-SUM(D118:N118),ROUND(C117*O117,2)),"")</f>
        <v/>
      </c>
      <c r="P118" s="40" t="str">
        <f>IF(P117&gt;0,IF(AND(SUM(D117:P117)=1,AK117=1),C117-SUM(D118:O118),ROUND(C117*P117,2)),"")</f>
        <v/>
      </c>
      <c r="Q118" s="40" t="str">
        <f>IF(Q117&gt;0,IF(AND(SUM(D117:Q117)=1,AK117=1),C117-SUM(D118:P118),ROUND(C117*Q117,2)),"")</f>
        <v/>
      </c>
      <c r="R118" s="40" t="str">
        <f>IF(R117&gt;0,IF(AND(SUM(D117:R117)=1,AK117=1),C117-SUM(D118:Q118),ROUND(C117*R117,2)),"")</f>
        <v/>
      </c>
      <c r="S118" s="40" t="str">
        <f>IF(S117&gt;0,IF(AND(SUM(D117:S117)=1,AK117=1),C117-SUM(D118:R118),ROUND(C117*S117,2)),"")</f>
        <v/>
      </c>
      <c r="T118" s="40" t="str">
        <f>IF(T117&gt;0,IF(AND(SUM(D117:T117)=1,AK117=1),C117-SUM(D118:S118),ROUND(C117*T117,2)),"")</f>
        <v/>
      </c>
      <c r="U118" s="40" t="str">
        <f>IF(U117&gt;0,IF(AND(SUM(D117:U117)=1,AK117=1),C117-SUM(D118:T118),ROUND(C117*U117,2)),"")</f>
        <v/>
      </c>
      <c r="V118" s="40" t="str">
        <f>IF(V117&gt;0,IF(AND(SUM(D117:V117)=1,AK117=1),C117-SUM(D118:U118),ROUND(C117*V117,2)),"")</f>
        <v/>
      </c>
      <c r="W118" s="33">
        <f>IF(W117&gt;0,IF(AND(SUM(D117:W117)=1,AK117=1),C117-SUM(D118:V118),ROUND(C117*W117,2)),"")</f>
        <v>169514.69</v>
      </c>
      <c r="X118" s="33">
        <f>IF(X117&gt;0,IF(AND(SUM(D117:X117)=1,AK117=1),C117-SUM(D118:W118),ROUND(C117*X117,2)),"")</f>
        <v>169514.69</v>
      </c>
      <c r="Y118" s="33">
        <f>IF(Y117&gt;0,IF(AND(SUM(D117:Y117)=1,AK117=1),C117-SUM(D118:X118),ROUND(C117*Y117,2)),"")</f>
        <v>169514.69</v>
      </c>
      <c r="Z118" s="33">
        <f>IF(Z117&gt;0,IF(AND(SUM(D117:Z117)=1,AK117=1),C117-SUM(D118:Y118),ROUND(C117*Z117,2)),"")</f>
        <v>169514.69</v>
      </c>
      <c r="AA118" s="33">
        <f>IF(AA117&gt;0,IF(AND(SUM(D117:AA117)=1,AK117=1),C117-SUM(D118:Z118),ROUND(C117*AA117,2)),"")</f>
        <v>169514.69</v>
      </c>
      <c r="AB118" s="33">
        <f>IF(AB117&gt;0,IF(AND(SUM(D117:AB117)=1,AK117=1),C117-SUM(D118:AA118),ROUND(C117*AB117,2)),"")</f>
        <v>169514.69</v>
      </c>
      <c r="AC118" s="33">
        <f>IF(AC117&gt;0,IF(AND(SUM(D117:AC117)=1,AK117=1),C117-SUM(D118:AB118),ROUND(C117*AC117,2)),"")</f>
        <v>169514.69</v>
      </c>
      <c r="AD118" s="33">
        <f>IF(AD117&gt;0,IF(AND(SUM(D117:AD117)=1,AK117=1),C117-SUM(D118:AC118),ROUND(C117*AD117,2)),"")</f>
        <v>169514.69</v>
      </c>
      <c r="AE118" s="33">
        <f>IF(AE117&gt;0,IF(AND(SUM(D117:AE117)=1,AK117=1),C117-SUM(D118:AD118),ROUND(C117*AE117,2)),"")</f>
        <v>169514.69</v>
      </c>
      <c r="AF118" s="33">
        <f>IF(AF117&gt;0,IF(AND(SUM(D117:AF117)=1,AK117=1),C117-SUM(D118:AE118),ROUND(C117*AF117,2)),"")</f>
        <v>169514.70000000019</v>
      </c>
      <c r="AG118" s="40" t="str">
        <f>IF(AG117&gt;0,IF(AND(SUM(D117:AG117)=1,AK117=1),C117-SUM(D118:AF118),ROUND(C117*AG117,2)),"")</f>
        <v/>
      </c>
      <c r="AH118" s="40" t="str">
        <f>IF(AH117&gt;0,IF(AND(SUM(D117:AH117)=1,AK117=1),C117-SUM(D118:AG118),ROUND(C117*AH117,2)),"")</f>
        <v/>
      </c>
      <c r="AI118" s="40" t="str">
        <f>IF(AI117&gt;0,IF(AND(SUM(D117:AI117)=1,AK117=1),C117-SUM(D118:AH118),ROUND(C117*AI117,2)),"")</f>
        <v/>
      </c>
      <c r="AJ118" s="40" t="str">
        <f>IF(AJ117&gt;0,IF(AND(SUM(D117:AJ117)=1,AK117=1),C117-SUM(D118:AI118),ROUND(C117*AJ117,2)),"")</f>
        <v/>
      </c>
      <c r="AK118" s="34">
        <f t="shared" si="5"/>
        <v>1695146.91</v>
      </c>
    </row>
    <row r="119" spans="1:37" ht="12" customHeight="1" x14ac:dyDescent="0.25">
      <c r="A119" s="75" t="s">
        <v>2963</v>
      </c>
      <c r="B119" s="76" t="s">
        <v>671</v>
      </c>
      <c r="C119" s="77">
        <v>302331.17</v>
      </c>
      <c r="D119" s="37"/>
      <c r="E119" s="37"/>
      <c r="F119" s="37"/>
      <c r="G119" s="37"/>
      <c r="H119" s="35"/>
      <c r="I119" s="36"/>
      <c r="J119" s="37"/>
      <c r="K119" s="37"/>
      <c r="L119" s="37"/>
      <c r="M119" s="37"/>
      <c r="N119" s="37"/>
      <c r="O119" s="37"/>
      <c r="P119" s="37"/>
      <c r="Q119" s="37"/>
      <c r="R119" s="37"/>
      <c r="S119" s="37"/>
      <c r="T119" s="37"/>
      <c r="U119" s="37"/>
      <c r="V119" s="37"/>
      <c r="W119" s="31">
        <v>0.1</v>
      </c>
      <c r="X119" s="31">
        <v>0.1</v>
      </c>
      <c r="Y119" s="31">
        <v>0.1</v>
      </c>
      <c r="Z119" s="31">
        <v>0.1</v>
      </c>
      <c r="AA119" s="31">
        <v>0.1</v>
      </c>
      <c r="AB119" s="31">
        <v>0.1</v>
      </c>
      <c r="AC119" s="31">
        <v>0.1</v>
      </c>
      <c r="AD119" s="31">
        <v>0.1</v>
      </c>
      <c r="AE119" s="31">
        <v>0.1</v>
      </c>
      <c r="AF119" s="31">
        <v>0.1</v>
      </c>
      <c r="AG119" s="37"/>
      <c r="AH119" s="37"/>
      <c r="AI119" s="37"/>
      <c r="AJ119" s="37"/>
      <c r="AK119" s="32">
        <f t="shared" si="5"/>
        <v>0.99999999999999989</v>
      </c>
    </row>
    <row r="120" spans="1:37" ht="15" customHeight="1" x14ac:dyDescent="0.25">
      <c r="A120" s="75"/>
      <c r="B120" s="76"/>
      <c r="C120" s="77"/>
      <c r="D120" s="40" t="str">
        <f>IF(D119&gt;0,ROUND(C119*D119,2),"")</f>
        <v/>
      </c>
      <c r="E120" s="40" t="str">
        <f>IF(E119&gt;0,IF(AND(SUM(D119:E119)=1,AK119=1),C119-SUM(D120:D120),ROUND(C119*E119,2)),"")</f>
        <v/>
      </c>
      <c r="F120" s="40" t="str">
        <f>IF(F119&gt;0,IF(AND(SUM(D119:F119)=1,AK119=1),C119-SUM(D120:E120),ROUND(C119*F119,2)),"")</f>
        <v/>
      </c>
      <c r="G120" s="40" t="str">
        <f>IF(G119&gt;0,IF(AND(SUM(D119:G119)=1,AK119=1),C119-SUM(D120:F120),ROUND(C119*G119,2)),"")</f>
        <v/>
      </c>
      <c r="H120" s="38" t="str">
        <f>IF(H119&gt;0,IF(AND(SUM(D119:H119)=1,AK119=1),C119-SUM(D120:G120),ROUND(C119*H119,2)),"")</f>
        <v/>
      </c>
      <c r="I120" s="39" t="str">
        <f>IF(I119&gt;0,IF(AND(SUM(D119:I119)=1,AK119=1),C119-SUM(D120:H120),ROUND(C119*I119,2)),"")</f>
        <v/>
      </c>
      <c r="J120" s="40" t="str">
        <f>IF(J119&gt;0,IF(AND(SUM(D119:J119)=1,AK119=1),C119-SUM(D120:I120),ROUND(C119*J119,2)),"")</f>
        <v/>
      </c>
      <c r="K120" s="40" t="str">
        <f>IF(K119&gt;0,IF(AND(SUM(D119:K119)=1,AK119=1),C119-SUM(D120:J120),ROUND(C119*K119,2)),"")</f>
        <v/>
      </c>
      <c r="L120" s="40" t="str">
        <f>IF(L119&gt;0,IF(AND(SUM(D119:L119)=1,AK119=1),C119-SUM(D120:K120),ROUND(C119*L119,2)),"")</f>
        <v/>
      </c>
      <c r="M120" s="40" t="str">
        <f>IF(M119&gt;0,IF(AND(SUM(D119:M119)=1,AK119=1),C119-SUM(D120:L120),ROUND(C119*M119,2)),"")</f>
        <v/>
      </c>
      <c r="N120" s="40" t="str">
        <f>IF(N119&gt;0,IF(AND(SUM(D119:N119)=1,AK119=1),C119-SUM(D120:M120),ROUND(C119*N119,2)),"")</f>
        <v/>
      </c>
      <c r="O120" s="40" t="str">
        <f>IF(O119&gt;0,IF(AND(SUM(D119:O119)=1,AK119=1),C119-SUM(D120:N120),ROUND(C119*O119,2)),"")</f>
        <v/>
      </c>
      <c r="P120" s="40" t="str">
        <f>IF(P119&gt;0,IF(AND(SUM(D119:P119)=1,AK119=1),C119-SUM(D120:O120),ROUND(C119*P119,2)),"")</f>
        <v/>
      </c>
      <c r="Q120" s="40" t="str">
        <f>IF(Q119&gt;0,IF(AND(SUM(D119:Q119)=1,AK119=1),C119-SUM(D120:P120),ROUND(C119*Q119,2)),"")</f>
        <v/>
      </c>
      <c r="R120" s="40" t="str">
        <f>IF(R119&gt;0,IF(AND(SUM(D119:R119)=1,AK119=1),C119-SUM(D120:Q120),ROUND(C119*R119,2)),"")</f>
        <v/>
      </c>
      <c r="S120" s="40" t="str">
        <f>IF(S119&gt;0,IF(AND(SUM(D119:S119)=1,AK119=1),C119-SUM(D120:R120),ROUND(C119*S119,2)),"")</f>
        <v/>
      </c>
      <c r="T120" s="40" t="str">
        <f>IF(T119&gt;0,IF(AND(SUM(D119:T119)=1,AK119=1),C119-SUM(D120:S120),ROUND(C119*T119,2)),"")</f>
        <v/>
      </c>
      <c r="U120" s="40" t="str">
        <f>IF(U119&gt;0,IF(AND(SUM(D119:U119)=1,AK119=1),C119-SUM(D120:T120),ROUND(C119*U119,2)),"")</f>
        <v/>
      </c>
      <c r="V120" s="40" t="str">
        <f>IF(V119&gt;0,IF(AND(SUM(D119:V119)=1,AK119=1),C119-SUM(D120:U120),ROUND(C119*V119,2)),"")</f>
        <v/>
      </c>
      <c r="W120" s="33">
        <f>IF(W119&gt;0,IF(AND(SUM(D119:W119)=1,AK119=1),C119-SUM(D120:V120),ROUND(C119*W119,2)),"")</f>
        <v>30233.119999999999</v>
      </c>
      <c r="X120" s="33">
        <f>IF(X119&gt;0,IF(AND(SUM(D119:X119)=1,AK119=1),C119-SUM(D120:W120),ROUND(C119*X119,2)),"")</f>
        <v>30233.119999999999</v>
      </c>
      <c r="Y120" s="33">
        <f>IF(Y119&gt;0,IF(AND(SUM(D119:Y119)=1,AK119=1),C119-SUM(D120:X120),ROUND(C119*Y119,2)),"")</f>
        <v>30233.119999999999</v>
      </c>
      <c r="Z120" s="33">
        <f>IF(Z119&gt;0,IF(AND(SUM(D119:Z119)=1,AK119=1),C119-SUM(D120:Y120),ROUND(C119*Z119,2)),"")</f>
        <v>30233.119999999999</v>
      </c>
      <c r="AA120" s="33">
        <f>IF(AA119&gt;0,IF(AND(SUM(D119:AA119)=1,AK119=1),C119-SUM(D120:Z120),ROUND(C119*AA119,2)),"")</f>
        <v>30233.119999999999</v>
      </c>
      <c r="AB120" s="33">
        <f>IF(AB119&gt;0,IF(AND(SUM(D119:AB119)=1,AK119=1),C119-SUM(D120:AA120),ROUND(C119*AB119,2)),"")</f>
        <v>30233.119999999999</v>
      </c>
      <c r="AC120" s="33">
        <f>IF(AC119&gt;0,IF(AND(SUM(D119:AC119)=1,AK119=1),C119-SUM(D120:AB120),ROUND(C119*AC119,2)),"")</f>
        <v>30233.119999999999</v>
      </c>
      <c r="AD120" s="33">
        <f>IF(AD119&gt;0,IF(AND(SUM(D119:AD119)=1,AK119=1),C119-SUM(D120:AC120),ROUND(C119*AD119,2)),"")</f>
        <v>30233.119999999999</v>
      </c>
      <c r="AE120" s="33">
        <f>IF(AE119&gt;0,IF(AND(SUM(D119:AE119)=1,AK119=1),C119-SUM(D120:AD120),ROUND(C119*AE119,2)),"")</f>
        <v>30233.119999999999</v>
      </c>
      <c r="AF120" s="33">
        <f>IF(AF119&gt;0,IF(AND(SUM(D119:AF119)=1,AK119=1),C119-SUM(D120:AE120),ROUND(C119*AF119,2)),"")</f>
        <v>30233.089999999967</v>
      </c>
      <c r="AG120" s="40" t="str">
        <f>IF(AG119&gt;0,IF(AND(SUM(D119:AG119)=1,AK119=1),C119-SUM(D120:AF120),ROUND(C119*AG119,2)),"")</f>
        <v/>
      </c>
      <c r="AH120" s="40" t="str">
        <f>IF(AH119&gt;0,IF(AND(SUM(D119:AH119)=1,AK119=1),C119-SUM(D120:AG120),ROUND(C119*AH119,2)),"")</f>
        <v/>
      </c>
      <c r="AI120" s="40" t="str">
        <f>IF(AI119&gt;0,IF(AND(SUM(D119:AI119)=1,AK119=1),C119-SUM(D120:AH120),ROUND(C119*AI119,2)),"")</f>
        <v/>
      </c>
      <c r="AJ120" s="40" t="str">
        <f>IF(AJ119&gt;0,IF(AND(SUM(D119:AJ119)=1,AK119=1),C119-SUM(D120:AI120),ROUND(C119*AJ119,2)),"")</f>
        <v/>
      </c>
      <c r="AK120" s="34">
        <f t="shared" si="5"/>
        <v>302331.17</v>
      </c>
    </row>
    <row r="121" spans="1:37" ht="12" customHeight="1" x14ac:dyDescent="0.25">
      <c r="A121" s="75" t="s">
        <v>3078</v>
      </c>
      <c r="B121" s="76" t="s">
        <v>3079</v>
      </c>
      <c r="C121" s="77">
        <v>558253.72</v>
      </c>
      <c r="D121" s="37"/>
      <c r="E121" s="37"/>
      <c r="F121" s="37"/>
      <c r="G121" s="37"/>
      <c r="H121" s="35"/>
      <c r="I121" s="36"/>
      <c r="J121" s="37"/>
      <c r="K121" s="37"/>
      <c r="L121" s="37"/>
      <c r="M121" s="37"/>
      <c r="N121" s="37"/>
      <c r="O121" s="37"/>
      <c r="P121" s="37"/>
      <c r="Q121" s="37"/>
      <c r="R121" s="37"/>
      <c r="S121" s="37"/>
      <c r="T121" s="37"/>
      <c r="U121" s="37"/>
      <c r="V121" s="37"/>
      <c r="W121" s="31">
        <v>2.1299999999999999E-2</v>
      </c>
      <c r="X121" s="31">
        <v>2.1299999999999999E-2</v>
      </c>
      <c r="Y121" s="31">
        <v>2.1299999999999999E-2</v>
      </c>
      <c r="Z121" s="31">
        <v>2.1299999999999999E-2</v>
      </c>
      <c r="AA121" s="31">
        <v>2.1299999999999999E-2</v>
      </c>
      <c r="AB121" s="31">
        <v>2.1299999999999999E-2</v>
      </c>
      <c r="AC121" s="31">
        <v>2.1299999999999999E-2</v>
      </c>
      <c r="AD121" s="31">
        <v>2.1299999999999999E-2</v>
      </c>
      <c r="AE121" s="31">
        <v>2.1299999999999999E-2</v>
      </c>
      <c r="AF121" s="31">
        <v>2.1299999999999999E-2</v>
      </c>
      <c r="AG121" s="31">
        <v>0.39350000000000002</v>
      </c>
      <c r="AH121" s="31">
        <v>0.39350000000000002</v>
      </c>
      <c r="AI121" s="37"/>
      <c r="AJ121" s="37"/>
      <c r="AK121" s="32">
        <f t="shared" si="5"/>
        <v>1</v>
      </c>
    </row>
    <row r="122" spans="1:37" ht="12.95" customHeight="1" x14ac:dyDescent="0.25">
      <c r="A122" s="75"/>
      <c r="B122" s="76"/>
      <c r="C122" s="77"/>
      <c r="D122" s="40" t="str">
        <f>IF(D121&gt;0,ROUND(C121*D121,2),"")</f>
        <v/>
      </c>
      <c r="E122" s="40" t="str">
        <f>IF(E121&gt;0,IF(AND(SUM(D121:E121)=1,AK121=1),C121-SUM(D122:D122),ROUND(C121*E121,2)),"")</f>
        <v/>
      </c>
      <c r="F122" s="40" t="str">
        <f>IF(F121&gt;0,IF(AND(SUM(D121:F121)=1,AK121=1),C121-SUM(D122:E122),ROUND(C121*F121,2)),"")</f>
        <v/>
      </c>
      <c r="G122" s="40" t="str">
        <f>IF(G121&gt;0,IF(AND(SUM(D121:G121)=1,AK121=1),C121-SUM(D122:F122),ROUND(C121*G121,2)),"")</f>
        <v/>
      </c>
      <c r="H122" s="38" t="str">
        <f>IF(H121&gt;0,IF(AND(SUM(D121:H121)=1,AK121=1),C121-SUM(D122:G122),ROUND(C121*H121,2)),"")</f>
        <v/>
      </c>
      <c r="I122" s="39" t="str">
        <f>IF(I121&gt;0,IF(AND(SUM(D121:I121)=1,AK121=1),C121-SUM(D122:H122),ROUND(C121*I121,2)),"")</f>
        <v/>
      </c>
      <c r="J122" s="40" t="str">
        <f>IF(J121&gt;0,IF(AND(SUM(D121:J121)=1,AK121=1),C121-SUM(D122:I122),ROUND(C121*J121,2)),"")</f>
        <v/>
      </c>
      <c r="K122" s="40" t="str">
        <f>IF(K121&gt;0,IF(AND(SUM(D121:K121)=1,AK121=1),C121-SUM(D122:J122),ROUND(C121*K121,2)),"")</f>
        <v/>
      </c>
      <c r="L122" s="40" t="str">
        <f>IF(L121&gt;0,IF(AND(SUM(D121:L121)=1,AK121=1),C121-SUM(D122:K122),ROUND(C121*L121,2)),"")</f>
        <v/>
      </c>
      <c r="M122" s="40" t="str">
        <f>IF(M121&gt;0,IF(AND(SUM(D121:M121)=1,AK121=1),C121-SUM(D122:L122),ROUND(C121*M121,2)),"")</f>
        <v/>
      </c>
      <c r="N122" s="40" t="str">
        <f>IF(N121&gt;0,IF(AND(SUM(D121:N121)=1,AK121=1),C121-SUM(D122:M122),ROUND(C121*N121,2)),"")</f>
        <v/>
      </c>
      <c r="O122" s="40" t="str">
        <f>IF(O121&gt;0,IF(AND(SUM(D121:O121)=1,AK121=1),C121-SUM(D122:N122),ROUND(C121*O121,2)),"")</f>
        <v/>
      </c>
      <c r="P122" s="40" t="str">
        <f>IF(P121&gt;0,IF(AND(SUM(D121:P121)=1,AK121=1),C121-SUM(D122:O122),ROUND(C121*P121,2)),"")</f>
        <v/>
      </c>
      <c r="Q122" s="40" t="str">
        <f>IF(Q121&gt;0,IF(AND(SUM(D121:Q121)=1,AK121=1),C121-SUM(D122:P122),ROUND(C121*Q121,2)),"")</f>
        <v/>
      </c>
      <c r="R122" s="40" t="str">
        <f>IF(R121&gt;0,IF(AND(SUM(D121:R121)=1,AK121=1),C121-SUM(D122:Q122),ROUND(C121*R121,2)),"")</f>
        <v/>
      </c>
      <c r="S122" s="40" t="str">
        <f>IF(S121&gt;0,IF(AND(SUM(D121:S121)=1,AK121=1),C121-SUM(D122:R122),ROUND(C121*S121,2)),"")</f>
        <v/>
      </c>
      <c r="T122" s="40" t="str">
        <f>IF(T121&gt;0,IF(AND(SUM(D121:T121)=1,AK121=1),C121-SUM(D122:S122),ROUND(C121*T121,2)),"")</f>
        <v/>
      </c>
      <c r="U122" s="40" t="str">
        <f>IF(U121&gt;0,IF(AND(SUM(D121:U121)=1,AK121=1),C121-SUM(D122:T122),ROUND(C121*U121,2)),"")</f>
        <v/>
      </c>
      <c r="V122" s="40" t="str">
        <f>IF(V121&gt;0,IF(AND(SUM(D121:V121)=1,AK121=1),C121-SUM(D122:U122),ROUND(C121*V121,2)),"")</f>
        <v/>
      </c>
      <c r="W122" s="33">
        <f>IF(W121&gt;0,IF(AND(SUM(D121:W121)=1,AK121=1),C121-SUM(D122:V122),ROUND(C121*W121,2)),"")</f>
        <v>11890.8</v>
      </c>
      <c r="X122" s="33">
        <f>IF(X121&gt;0,IF(AND(SUM(D121:X121)=1,AK121=1),C121-SUM(D122:W122),ROUND(C121*X121,2)),"")</f>
        <v>11890.8</v>
      </c>
      <c r="Y122" s="33">
        <f>IF(Y121&gt;0,IF(AND(SUM(D121:Y121)=1,AK121=1),C121-SUM(D122:X122),ROUND(C121*Y121,2)),"")</f>
        <v>11890.8</v>
      </c>
      <c r="Z122" s="33">
        <f>IF(Z121&gt;0,IF(AND(SUM(D121:Z121)=1,AK121=1),C121-SUM(D122:Y122),ROUND(C121*Z121,2)),"")</f>
        <v>11890.8</v>
      </c>
      <c r="AA122" s="33">
        <f>IF(AA121&gt;0,IF(AND(SUM(D121:AA121)=1,AK121=1),C121-SUM(D122:Z122),ROUND(C121*AA121,2)),"")</f>
        <v>11890.8</v>
      </c>
      <c r="AB122" s="33">
        <f>IF(AB121&gt;0,IF(AND(SUM(D121:AB121)=1,AK121=1),C121-SUM(D122:AA122),ROUND(C121*AB121,2)),"")</f>
        <v>11890.8</v>
      </c>
      <c r="AC122" s="33">
        <f>IF(AC121&gt;0,IF(AND(SUM(D121:AC121)=1,AK121=1),C121-SUM(D122:AB122),ROUND(C121*AC121,2)),"")</f>
        <v>11890.8</v>
      </c>
      <c r="AD122" s="33">
        <f>IF(AD121&gt;0,IF(AND(SUM(D121:AD121)=1,AK121=1),C121-SUM(D122:AC122),ROUND(C121*AD121,2)),"")</f>
        <v>11890.8</v>
      </c>
      <c r="AE122" s="33">
        <f>IF(AE121&gt;0,IF(AND(SUM(D121:AE121)=1,AK121=1),C121-SUM(D122:AD122),ROUND(C121*AE121,2)),"")</f>
        <v>11890.8</v>
      </c>
      <c r="AF122" s="33">
        <f>IF(AF121&gt;0,IF(AND(SUM(D121:AF121)=1,AK121=1),C121-SUM(D122:AE122),ROUND(C121*AF121,2)),"")</f>
        <v>11890.8</v>
      </c>
      <c r="AG122" s="33">
        <f>IF(AG121&gt;0,IF(AND(SUM(D121:AG121)=1,AK121=1),C121-SUM(D122:AF122),ROUND(C121*AG121,2)),"")</f>
        <v>219672.84</v>
      </c>
      <c r="AH122" s="33">
        <f>IF(AH121&gt;0,IF(AND(SUM(D121:AH121)=1,AK121=1),C121-SUM(D122:AG122),ROUND(C121*AH121,2)),"")</f>
        <v>219672.87999999995</v>
      </c>
      <c r="AI122" s="40" t="str">
        <f>IF(AI121&gt;0,IF(AND(SUM(D121:AI121)=1,AK121=1),C121-SUM(D122:AH122),ROUND(C121*AI121,2)),"")</f>
        <v/>
      </c>
      <c r="AJ122" s="40" t="str">
        <f>IF(AJ121&gt;0,IF(AND(SUM(D121:AJ121)=1,AK121=1),C121-SUM(D122:AI122),ROUND(C121*AJ121,2)),"")</f>
        <v/>
      </c>
      <c r="AK122" s="34">
        <f t="shared" si="5"/>
        <v>558253.72</v>
      </c>
    </row>
    <row r="123" spans="1:37" ht="12" customHeight="1" x14ac:dyDescent="0.25">
      <c r="A123" s="75" t="s">
        <v>3086</v>
      </c>
      <c r="B123" s="76" t="s">
        <v>3087</v>
      </c>
      <c r="C123" s="77">
        <v>1675998.39</v>
      </c>
      <c r="D123" s="37">
        <f>D124/C123</f>
        <v>0</v>
      </c>
      <c r="E123" s="37">
        <f>E124/C123</f>
        <v>0</v>
      </c>
      <c r="F123" s="37">
        <f>F124/C123</f>
        <v>0</v>
      </c>
      <c r="G123" s="37">
        <f>G124/C123</f>
        <v>0</v>
      </c>
      <c r="H123" s="35">
        <f>H124/C123</f>
        <v>0</v>
      </c>
      <c r="I123" s="36">
        <f>I124/C123</f>
        <v>0</v>
      </c>
      <c r="J123" s="37">
        <f>J124/C123</f>
        <v>0</v>
      </c>
      <c r="K123" s="37">
        <f>K124/C123</f>
        <v>0</v>
      </c>
      <c r="L123" s="37">
        <f>L124/C123</f>
        <v>0</v>
      </c>
      <c r="M123" s="37">
        <f>M124/C123</f>
        <v>0</v>
      </c>
      <c r="N123" s="37">
        <f>N124/C123</f>
        <v>0</v>
      </c>
      <c r="O123" s="37">
        <f>O124/C123</f>
        <v>0</v>
      </c>
      <c r="P123" s="37">
        <f>P124/C123</f>
        <v>0</v>
      </c>
      <c r="Q123" s="37">
        <f>Q124/C123</f>
        <v>0</v>
      </c>
      <c r="R123" s="37">
        <f>R124/C123</f>
        <v>0</v>
      </c>
      <c r="S123" s="37">
        <f>S124/C123</f>
        <v>0</v>
      </c>
      <c r="T123" s="37">
        <f>T124/C123</f>
        <v>0</v>
      </c>
      <c r="U123" s="37">
        <f>U124/C123</f>
        <v>0</v>
      </c>
      <c r="V123" s="37">
        <f>V124/C123</f>
        <v>0</v>
      </c>
      <c r="W123" s="37">
        <f>W124/C123</f>
        <v>0</v>
      </c>
      <c r="X123" s="37">
        <f>X124/C123</f>
        <v>0</v>
      </c>
      <c r="Y123" s="31">
        <f>Y124/C123</f>
        <v>0.11381467973844532</v>
      </c>
      <c r="Z123" s="31">
        <f>Z124/C123</f>
        <v>0.15862819534092751</v>
      </c>
      <c r="AA123" s="31">
        <f>AA124/C123</f>
        <v>0.1064587060850339</v>
      </c>
      <c r="AB123" s="31">
        <f>AB124/C123</f>
        <v>0.29305439249258464</v>
      </c>
      <c r="AC123" s="31">
        <f>AC124/C123</f>
        <v>0.3245103594640088</v>
      </c>
      <c r="AD123" s="31">
        <f>AD124/C123</f>
        <v>3.2503730507760214E-3</v>
      </c>
      <c r="AE123" s="31">
        <f>AE124/C123</f>
        <v>2.8329382822378491E-4</v>
      </c>
      <c r="AF123" s="37">
        <f>AF124/C123</f>
        <v>0</v>
      </c>
      <c r="AG123" s="37">
        <f>AG124/C123</f>
        <v>0</v>
      </c>
      <c r="AH123" s="37">
        <f>AH124/C123</f>
        <v>0</v>
      </c>
      <c r="AI123" s="37">
        <f>AI124/C123</f>
        <v>0</v>
      </c>
      <c r="AJ123" s="37">
        <f>AJ124/C123</f>
        <v>0</v>
      </c>
      <c r="AK123" s="32">
        <f t="shared" si="5"/>
        <v>1</v>
      </c>
    </row>
    <row r="124" spans="1:37" ht="12.95" customHeight="1" x14ac:dyDescent="0.25">
      <c r="A124" s="75"/>
      <c r="B124" s="76"/>
      <c r="C124" s="77"/>
      <c r="D124" s="40">
        <f t="shared" ref="D124:AJ124" si="7">SUM(D126,D128,D130,D132,D134,D136,D138,D140,D142,D144,D146,D148,D150,D152,D154,D156,D158)*1</f>
        <v>0</v>
      </c>
      <c r="E124" s="40">
        <f t="shared" si="7"/>
        <v>0</v>
      </c>
      <c r="F124" s="40">
        <f t="shared" si="7"/>
        <v>0</v>
      </c>
      <c r="G124" s="40">
        <f t="shared" si="7"/>
        <v>0</v>
      </c>
      <c r="H124" s="38">
        <f t="shared" si="7"/>
        <v>0</v>
      </c>
      <c r="I124" s="39">
        <f t="shared" si="7"/>
        <v>0</v>
      </c>
      <c r="J124" s="40">
        <f t="shared" si="7"/>
        <v>0</v>
      </c>
      <c r="K124" s="40">
        <f t="shared" si="7"/>
        <v>0</v>
      </c>
      <c r="L124" s="40">
        <f t="shared" si="7"/>
        <v>0</v>
      </c>
      <c r="M124" s="40">
        <f t="shared" si="7"/>
        <v>0</v>
      </c>
      <c r="N124" s="40">
        <f t="shared" si="7"/>
        <v>0</v>
      </c>
      <c r="O124" s="40">
        <f t="shared" si="7"/>
        <v>0</v>
      </c>
      <c r="P124" s="40">
        <f t="shared" si="7"/>
        <v>0</v>
      </c>
      <c r="Q124" s="40">
        <f t="shared" si="7"/>
        <v>0</v>
      </c>
      <c r="R124" s="40">
        <f t="shared" si="7"/>
        <v>0</v>
      </c>
      <c r="S124" s="40">
        <f t="shared" si="7"/>
        <v>0</v>
      </c>
      <c r="T124" s="40">
        <f t="shared" si="7"/>
        <v>0</v>
      </c>
      <c r="U124" s="40">
        <f t="shared" si="7"/>
        <v>0</v>
      </c>
      <c r="V124" s="40">
        <f t="shared" si="7"/>
        <v>0</v>
      </c>
      <c r="W124" s="40">
        <f t="shared" si="7"/>
        <v>0</v>
      </c>
      <c r="X124" s="40">
        <f t="shared" si="7"/>
        <v>0</v>
      </c>
      <c r="Y124" s="33">
        <f t="shared" si="7"/>
        <v>190753.21999999997</v>
      </c>
      <c r="Z124" s="33">
        <f t="shared" si="7"/>
        <v>265860.59999999998</v>
      </c>
      <c r="AA124" s="33">
        <f t="shared" si="7"/>
        <v>178424.62</v>
      </c>
      <c r="AB124" s="33">
        <f t="shared" si="7"/>
        <v>491158.68999999994</v>
      </c>
      <c r="AC124" s="33">
        <f t="shared" si="7"/>
        <v>543878.84</v>
      </c>
      <c r="AD124" s="33">
        <f t="shared" si="7"/>
        <v>5447.62</v>
      </c>
      <c r="AE124" s="33">
        <f t="shared" si="7"/>
        <v>474.8</v>
      </c>
      <c r="AF124" s="40">
        <f t="shared" si="7"/>
        <v>0</v>
      </c>
      <c r="AG124" s="40">
        <f t="shared" si="7"/>
        <v>0</v>
      </c>
      <c r="AH124" s="40">
        <f t="shared" si="7"/>
        <v>0</v>
      </c>
      <c r="AI124" s="40">
        <f t="shared" si="7"/>
        <v>0</v>
      </c>
      <c r="AJ124" s="40">
        <f t="shared" si="7"/>
        <v>0</v>
      </c>
      <c r="AK124" s="34">
        <f t="shared" si="5"/>
        <v>1675998.39</v>
      </c>
    </row>
    <row r="125" spans="1:37" ht="12" customHeight="1" x14ac:dyDescent="0.25">
      <c r="A125" s="75" t="s">
        <v>3088</v>
      </c>
      <c r="B125" s="76" t="s">
        <v>712</v>
      </c>
      <c r="C125" s="77">
        <v>23208.86</v>
      </c>
      <c r="D125" s="37"/>
      <c r="E125" s="37"/>
      <c r="F125" s="37"/>
      <c r="G125" s="37"/>
      <c r="H125" s="35"/>
      <c r="I125" s="36"/>
      <c r="J125" s="37"/>
      <c r="K125" s="37"/>
      <c r="L125" s="37"/>
      <c r="M125" s="37"/>
      <c r="N125" s="37"/>
      <c r="O125" s="37"/>
      <c r="P125" s="37"/>
      <c r="Q125" s="37"/>
      <c r="R125" s="37"/>
      <c r="S125" s="37"/>
      <c r="T125" s="37"/>
      <c r="U125" s="37"/>
      <c r="V125" s="37"/>
      <c r="W125" s="37"/>
      <c r="X125" s="37"/>
      <c r="Y125" s="31">
        <v>1</v>
      </c>
      <c r="Z125" s="37"/>
      <c r="AA125" s="37"/>
      <c r="AB125" s="37"/>
      <c r="AC125" s="37"/>
      <c r="AD125" s="37"/>
      <c r="AE125" s="37"/>
      <c r="AF125" s="37"/>
      <c r="AG125" s="37"/>
      <c r="AH125" s="37"/>
      <c r="AI125" s="37"/>
      <c r="AJ125" s="37"/>
      <c r="AK125" s="32">
        <f t="shared" si="5"/>
        <v>1</v>
      </c>
    </row>
    <row r="126" spans="1:37" ht="12.95" customHeight="1" x14ac:dyDescent="0.25">
      <c r="A126" s="75"/>
      <c r="B126" s="76"/>
      <c r="C126" s="77"/>
      <c r="D126" s="40" t="str">
        <f>IF(D125&gt;0,ROUND(C125*D125,2),"")</f>
        <v/>
      </c>
      <c r="E126" s="40" t="str">
        <f>IF(E125&gt;0,IF(AND(SUM(D125:E125)=1,AK125=1),C125-SUM(D126:D126),ROUND(C125*E125,2)),"")</f>
        <v/>
      </c>
      <c r="F126" s="40" t="str">
        <f>IF(F125&gt;0,IF(AND(SUM(D125:F125)=1,AK125=1),C125-SUM(D126:E126),ROUND(C125*F125,2)),"")</f>
        <v/>
      </c>
      <c r="G126" s="40" t="str">
        <f>IF(G125&gt;0,IF(AND(SUM(D125:G125)=1,AK125=1),C125-SUM(D126:F126),ROUND(C125*G125,2)),"")</f>
        <v/>
      </c>
      <c r="H126" s="38" t="str">
        <f>IF(H125&gt;0,IF(AND(SUM(D125:H125)=1,AK125=1),C125-SUM(D126:G126),ROUND(C125*H125,2)),"")</f>
        <v/>
      </c>
      <c r="I126" s="39" t="str">
        <f>IF(I125&gt;0,IF(AND(SUM(D125:I125)=1,AK125=1),C125-SUM(D126:H126),ROUND(C125*I125,2)),"")</f>
        <v/>
      </c>
      <c r="J126" s="40" t="str">
        <f>IF(J125&gt;0,IF(AND(SUM(D125:J125)=1,AK125=1),C125-SUM(D126:I126),ROUND(C125*J125,2)),"")</f>
        <v/>
      </c>
      <c r="K126" s="40" t="str">
        <f>IF(K125&gt;0,IF(AND(SUM(D125:K125)=1,AK125=1),C125-SUM(D126:J126),ROUND(C125*K125,2)),"")</f>
        <v/>
      </c>
      <c r="L126" s="40" t="str">
        <f>IF(L125&gt;0,IF(AND(SUM(D125:L125)=1,AK125=1),C125-SUM(D126:K126),ROUND(C125*L125,2)),"")</f>
        <v/>
      </c>
      <c r="M126" s="40" t="str">
        <f>IF(M125&gt;0,IF(AND(SUM(D125:M125)=1,AK125=1),C125-SUM(D126:L126),ROUND(C125*M125,2)),"")</f>
        <v/>
      </c>
      <c r="N126" s="40" t="str">
        <f>IF(N125&gt;0,IF(AND(SUM(D125:N125)=1,AK125=1),C125-SUM(D126:M126),ROUND(C125*N125,2)),"")</f>
        <v/>
      </c>
      <c r="O126" s="40" t="str">
        <f>IF(O125&gt;0,IF(AND(SUM(D125:O125)=1,AK125=1),C125-SUM(D126:N126),ROUND(C125*O125,2)),"")</f>
        <v/>
      </c>
      <c r="P126" s="40" t="str">
        <f>IF(P125&gt;0,IF(AND(SUM(D125:P125)=1,AK125=1),C125-SUM(D126:O126),ROUND(C125*P125,2)),"")</f>
        <v/>
      </c>
      <c r="Q126" s="40" t="str">
        <f>IF(Q125&gt;0,IF(AND(SUM(D125:Q125)=1,AK125=1),C125-SUM(D126:P126),ROUND(C125*Q125,2)),"")</f>
        <v/>
      </c>
      <c r="R126" s="40" t="str">
        <f>IF(R125&gt;0,IF(AND(SUM(D125:R125)=1,AK125=1),C125-SUM(D126:Q126),ROUND(C125*R125,2)),"")</f>
        <v/>
      </c>
      <c r="S126" s="40" t="str">
        <f>IF(S125&gt;0,IF(AND(SUM(D125:S125)=1,AK125=1),C125-SUM(D126:R126),ROUND(C125*S125,2)),"")</f>
        <v/>
      </c>
      <c r="T126" s="40" t="str">
        <f>IF(T125&gt;0,IF(AND(SUM(D125:T125)=1,AK125=1),C125-SUM(D126:S126),ROUND(C125*T125,2)),"")</f>
        <v/>
      </c>
      <c r="U126" s="40" t="str">
        <f>IF(U125&gt;0,IF(AND(SUM(D125:U125)=1,AK125=1),C125-SUM(D126:T126),ROUND(C125*U125,2)),"")</f>
        <v/>
      </c>
      <c r="V126" s="40" t="str">
        <f>IF(V125&gt;0,IF(AND(SUM(D125:V125)=1,AK125=1),C125-SUM(D126:U126),ROUND(C125*V125,2)),"")</f>
        <v/>
      </c>
      <c r="W126" s="40" t="str">
        <f>IF(W125&gt;0,IF(AND(SUM(D125:W125)=1,AK125=1),C125-SUM(D126:V126),ROUND(C125*W125,2)),"")</f>
        <v/>
      </c>
      <c r="X126" s="40" t="str">
        <f>IF(X125&gt;0,IF(AND(SUM(D125:X125)=1,AK125=1),C125-SUM(D126:W126),ROUND(C125*X125,2)),"")</f>
        <v/>
      </c>
      <c r="Y126" s="33">
        <f>IF(Y125&gt;0,IF(AND(SUM(D125:Y125)=1,AK125=1),C125-SUM(D126:X126),ROUND(C125*Y125,2)),"")</f>
        <v>23208.86</v>
      </c>
      <c r="Z126" s="40" t="str">
        <f>IF(Z125&gt;0,IF(AND(SUM(D125:Z125)=1,AK125=1),C125-SUM(D126:Y126),ROUND(C125*Z125,2)),"")</f>
        <v/>
      </c>
      <c r="AA126" s="40" t="str">
        <f>IF(AA125&gt;0,IF(AND(SUM(D125:AA125)=1,AK125=1),C125-SUM(D126:Z126),ROUND(C125*AA125,2)),"")</f>
        <v/>
      </c>
      <c r="AB126" s="40" t="str">
        <f>IF(AB125&gt;0,IF(AND(SUM(D125:AB125)=1,AK125=1),C125-SUM(D126:AA126),ROUND(C125*AB125,2)),"")</f>
        <v/>
      </c>
      <c r="AC126" s="40" t="str">
        <f>IF(AC125&gt;0,IF(AND(SUM(D125:AC125)=1,AK125=1),C125-SUM(D126:AB126),ROUND(C125*AC125,2)),"")</f>
        <v/>
      </c>
      <c r="AD126" s="40" t="str">
        <f>IF(AD125&gt;0,IF(AND(SUM(D125:AD125)=1,AK125=1),C125-SUM(D126:AC126),ROUND(C125*AD125,2)),"")</f>
        <v/>
      </c>
      <c r="AE126" s="40" t="str">
        <f>IF(AE125&gt;0,IF(AND(SUM(D125:AE125)=1,AK125=1),C125-SUM(D126:AD126),ROUND(C125*AE125,2)),"")</f>
        <v/>
      </c>
      <c r="AF126" s="40" t="str">
        <f>IF(AF125&gt;0,IF(AND(SUM(D125:AF125)=1,AK125=1),C125-SUM(D126:AE126),ROUND(C125*AF125,2)),"")</f>
        <v/>
      </c>
      <c r="AG126" s="40" t="str">
        <f>IF(AG125&gt;0,IF(AND(SUM(D125:AG125)=1,AK125=1),C125-SUM(D126:AF126),ROUND(C125*AG125,2)),"")</f>
        <v/>
      </c>
      <c r="AH126" s="40" t="str">
        <f>IF(AH125&gt;0,IF(AND(SUM(D125:AH125)=1,AK125=1),C125-SUM(D126:AG126),ROUND(C125*AH125,2)),"")</f>
        <v/>
      </c>
      <c r="AI126" s="40" t="str">
        <f>IF(AI125&gt;0,IF(AND(SUM(D125:AI125)=1,AK125=1),C125-SUM(D126:AH126),ROUND(C125*AI125,2)),"")</f>
        <v/>
      </c>
      <c r="AJ126" s="40" t="str">
        <f>IF(AJ125&gt;0,IF(AND(SUM(D125:AJ125)=1,AK125=1),C125-SUM(D126:AI126),ROUND(C125*AJ125,2)),"")</f>
        <v/>
      </c>
      <c r="AK126" s="34">
        <f t="shared" si="5"/>
        <v>23208.86</v>
      </c>
    </row>
    <row r="127" spans="1:37" ht="12" customHeight="1" x14ac:dyDescent="0.25">
      <c r="A127" s="75" t="s">
        <v>3105</v>
      </c>
      <c r="B127" s="76" t="s">
        <v>758</v>
      </c>
      <c r="C127" s="77">
        <v>98316.24</v>
      </c>
      <c r="D127" s="37"/>
      <c r="E127" s="37"/>
      <c r="F127" s="37"/>
      <c r="G127" s="37"/>
      <c r="H127" s="35"/>
      <c r="I127" s="36"/>
      <c r="J127" s="37"/>
      <c r="K127" s="37"/>
      <c r="L127" s="37"/>
      <c r="M127" s="37"/>
      <c r="N127" s="37"/>
      <c r="O127" s="37"/>
      <c r="P127" s="37"/>
      <c r="Q127" s="37"/>
      <c r="R127" s="37"/>
      <c r="S127" s="37"/>
      <c r="T127" s="37"/>
      <c r="U127" s="37"/>
      <c r="V127" s="37"/>
      <c r="W127" s="37"/>
      <c r="X127" s="37"/>
      <c r="Y127" s="37"/>
      <c r="Z127" s="31">
        <v>1</v>
      </c>
      <c r="AA127" s="37"/>
      <c r="AB127" s="37"/>
      <c r="AC127" s="37"/>
      <c r="AD127" s="37"/>
      <c r="AE127" s="37"/>
      <c r="AF127" s="37"/>
      <c r="AG127" s="37"/>
      <c r="AH127" s="37"/>
      <c r="AI127" s="37"/>
      <c r="AJ127" s="37"/>
      <c r="AK127" s="32">
        <f t="shared" si="5"/>
        <v>1</v>
      </c>
    </row>
    <row r="128" spans="1:37" ht="12.95" customHeight="1" x14ac:dyDescent="0.25">
      <c r="A128" s="75"/>
      <c r="B128" s="76"/>
      <c r="C128" s="77"/>
      <c r="D128" s="40" t="str">
        <f>IF(D127&gt;0,ROUND(C127*D127,2),"")</f>
        <v/>
      </c>
      <c r="E128" s="40" t="str">
        <f>IF(E127&gt;0,IF(AND(SUM(D127:E127)=1,AK127=1),C127-SUM(D128:D128),ROUND(C127*E127,2)),"")</f>
        <v/>
      </c>
      <c r="F128" s="40" t="str">
        <f>IF(F127&gt;0,IF(AND(SUM(D127:F127)=1,AK127=1),C127-SUM(D128:E128),ROUND(C127*F127,2)),"")</f>
        <v/>
      </c>
      <c r="G128" s="40" t="str">
        <f>IF(G127&gt;0,IF(AND(SUM(D127:G127)=1,AK127=1),C127-SUM(D128:F128),ROUND(C127*G127,2)),"")</f>
        <v/>
      </c>
      <c r="H128" s="38" t="str">
        <f>IF(H127&gt;0,IF(AND(SUM(D127:H127)=1,AK127=1),C127-SUM(D128:G128),ROUND(C127*H127,2)),"")</f>
        <v/>
      </c>
      <c r="I128" s="39" t="str">
        <f>IF(I127&gt;0,IF(AND(SUM(D127:I127)=1,AK127=1),C127-SUM(D128:H128),ROUND(C127*I127,2)),"")</f>
        <v/>
      </c>
      <c r="J128" s="40" t="str">
        <f>IF(J127&gt;0,IF(AND(SUM(D127:J127)=1,AK127=1),C127-SUM(D128:I128),ROUND(C127*J127,2)),"")</f>
        <v/>
      </c>
      <c r="K128" s="40" t="str">
        <f>IF(K127&gt;0,IF(AND(SUM(D127:K127)=1,AK127=1),C127-SUM(D128:J128),ROUND(C127*K127,2)),"")</f>
        <v/>
      </c>
      <c r="L128" s="40" t="str">
        <f>IF(L127&gt;0,IF(AND(SUM(D127:L127)=1,AK127=1),C127-SUM(D128:K128),ROUND(C127*L127,2)),"")</f>
        <v/>
      </c>
      <c r="M128" s="40" t="str">
        <f>IF(M127&gt;0,IF(AND(SUM(D127:M127)=1,AK127=1),C127-SUM(D128:L128),ROUND(C127*M127,2)),"")</f>
        <v/>
      </c>
      <c r="N128" s="40" t="str">
        <f>IF(N127&gt;0,IF(AND(SUM(D127:N127)=1,AK127=1),C127-SUM(D128:M128),ROUND(C127*N127,2)),"")</f>
        <v/>
      </c>
      <c r="O128" s="40" t="str">
        <f>IF(O127&gt;0,IF(AND(SUM(D127:O127)=1,AK127=1),C127-SUM(D128:N128),ROUND(C127*O127,2)),"")</f>
        <v/>
      </c>
      <c r="P128" s="40" t="str">
        <f>IF(P127&gt;0,IF(AND(SUM(D127:P127)=1,AK127=1),C127-SUM(D128:O128),ROUND(C127*P127,2)),"")</f>
        <v/>
      </c>
      <c r="Q128" s="40" t="str">
        <f>IF(Q127&gt;0,IF(AND(SUM(D127:Q127)=1,AK127=1),C127-SUM(D128:P128),ROUND(C127*Q127,2)),"")</f>
        <v/>
      </c>
      <c r="R128" s="40" t="str">
        <f>IF(R127&gt;0,IF(AND(SUM(D127:R127)=1,AK127=1),C127-SUM(D128:Q128),ROUND(C127*R127,2)),"")</f>
        <v/>
      </c>
      <c r="S128" s="40" t="str">
        <f>IF(S127&gt;0,IF(AND(SUM(D127:S127)=1,AK127=1),C127-SUM(D128:R128),ROUND(C127*S127,2)),"")</f>
        <v/>
      </c>
      <c r="T128" s="40" t="str">
        <f>IF(T127&gt;0,IF(AND(SUM(D127:T127)=1,AK127=1),C127-SUM(D128:S128),ROUND(C127*T127,2)),"")</f>
        <v/>
      </c>
      <c r="U128" s="40" t="str">
        <f>IF(U127&gt;0,IF(AND(SUM(D127:U127)=1,AK127=1),C127-SUM(D128:T128),ROUND(C127*U127,2)),"")</f>
        <v/>
      </c>
      <c r="V128" s="40" t="str">
        <f>IF(V127&gt;0,IF(AND(SUM(D127:V127)=1,AK127=1),C127-SUM(D128:U128),ROUND(C127*V127,2)),"")</f>
        <v/>
      </c>
      <c r="W128" s="40" t="str">
        <f>IF(W127&gt;0,IF(AND(SUM(D127:W127)=1,AK127=1),C127-SUM(D128:V128),ROUND(C127*W127,2)),"")</f>
        <v/>
      </c>
      <c r="X128" s="40" t="str">
        <f>IF(X127&gt;0,IF(AND(SUM(D127:X127)=1,AK127=1),C127-SUM(D128:W128),ROUND(C127*X127,2)),"")</f>
        <v/>
      </c>
      <c r="Y128" s="40" t="str">
        <f>IF(Y127&gt;0,IF(AND(SUM(D127:Y127)=1,AK127=1),C127-SUM(D128:X128),ROUND(C127*Y127,2)),"")</f>
        <v/>
      </c>
      <c r="Z128" s="33">
        <f>IF(Z127&gt;0,IF(AND(SUM(D127:Z127)=1,AK127=1),C127-SUM(D128:Y128),ROUND(C127*Z127,2)),"")</f>
        <v>98316.24</v>
      </c>
      <c r="AA128" s="40" t="str">
        <f>IF(AA127&gt;0,IF(AND(SUM(D127:AA127)=1,AK127=1),C127-SUM(D128:Z128),ROUND(C127*AA127,2)),"")</f>
        <v/>
      </c>
      <c r="AB128" s="40" t="str">
        <f>IF(AB127&gt;0,IF(AND(SUM(D127:AB127)=1,AK127=1),C127-SUM(D128:AA128),ROUND(C127*AB127,2)),"")</f>
        <v/>
      </c>
      <c r="AC128" s="40" t="str">
        <f>IF(AC127&gt;0,IF(AND(SUM(D127:AC127)=1,AK127=1),C127-SUM(D128:AB128),ROUND(C127*AC127,2)),"")</f>
        <v/>
      </c>
      <c r="AD128" s="40" t="str">
        <f>IF(AD127&gt;0,IF(AND(SUM(D127:AD127)=1,AK127=1),C127-SUM(D128:AC128),ROUND(C127*AD127,2)),"")</f>
        <v/>
      </c>
      <c r="AE128" s="40" t="str">
        <f>IF(AE127&gt;0,IF(AND(SUM(D127:AE127)=1,AK127=1),C127-SUM(D128:AD128),ROUND(C127*AE127,2)),"")</f>
        <v/>
      </c>
      <c r="AF128" s="40" t="str">
        <f>IF(AF127&gt;0,IF(AND(SUM(D127:AF127)=1,AK127=1),C127-SUM(D128:AE128),ROUND(C127*AF127,2)),"")</f>
        <v/>
      </c>
      <c r="AG128" s="40" t="str">
        <f>IF(AG127&gt;0,IF(AND(SUM(D127:AG127)=1,AK127=1),C127-SUM(D128:AF128),ROUND(C127*AG127,2)),"")</f>
        <v/>
      </c>
      <c r="AH128" s="40" t="str">
        <f>IF(AH127&gt;0,IF(AND(SUM(D127:AH127)=1,AK127=1),C127-SUM(D128:AG128),ROUND(C127*AH127,2)),"")</f>
        <v/>
      </c>
      <c r="AI128" s="40" t="str">
        <f>IF(AI127&gt;0,IF(AND(SUM(D127:AI127)=1,AK127=1),C127-SUM(D128:AH128),ROUND(C127*AI127,2)),"")</f>
        <v/>
      </c>
      <c r="AJ128" s="40" t="str">
        <f>IF(AJ127&gt;0,IF(AND(SUM(D127:AJ127)=1,AK127=1),C127-SUM(D128:AI128),ROUND(C127*AJ127,2)),"")</f>
        <v/>
      </c>
      <c r="AK128" s="34">
        <f t="shared" si="5"/>
        <v>98316.24</v>
      </c>
    </row>
    <row r="129" spans="1:37" ht="12" customHeight="1" x14ac:dyDescent="0.25">
      <c r="A129" s="75" t="s">
        <v>3130</v>
      </c>
      <c r="B129" s="76" t="s">
        <v>174</v>
      </c>
      <c r="C129" s="77">
        <v>10880.26</v>
      </c>
      <c r="D129" s="37"/>
      <c r="E129" s="37"/>
      <c r="F129" s="37"/>
      <c r="G129" s="37"/>
      <c r="H129" s="35"/>
      <c r="I129" s="36"/>
      <c r="J129" s="37"/>
      <c r="K129" s="37"/>
      <c r="L129" s="37"/>
      <c r="M129" s="37"/>
      <c r="N129" s="37"/>
      <c r="O129" s="37"/>
      <c r="P129" s="37"/>
      <c r="Q129" s="37"/>
      <c r="R129" s="37"/>
      <c r="S129" s="37"/>
      <c r="T129" s="37"/>
      <c r="U129" s="37"/>
      <c r="V129" s="37"/>
      <c r="W129" s="37"/>
      <c r="X129" s="37"/>
      <c r="Y129" s="37"/>
      <c r="Z129" s="37"/>
      <c r="AA129" s="31">
        <v>1</v>
      </c>
      <c r="AB129" s="37"/>
      <c r="AC129" s="37"/>
      <c r="AD129" s="37"/>
      <c r="AE129" s="37"/>
      <c r="AF129" s="37"/>
      <c r="AG129" s="37"/>
      <c r="AH129" s="37"/>
      <c r="AI129" s="37"/>
      <c r="AJ129" s="37"/>
      <c r="AK129" s="32">
        <f t="shared" si="5"/>
        <v>1</v>
      </c>
    </row>
    <row r="130" spans="1:37" ht="12.95" customHeight="1" x14ac:dyDescent="0.25">
      <c r="A130" s="75"/>
      <c r="B130" s="76"/>
      <c r="C130" s="77"/>
      <c r="D130" s="40" t="str">
        <f>IF(D129&gt;0,ROUND(C129*D129,2),"")</f>
        <v/>
      </c>
      <c r="E130" s="40" t="str">
        <f>IF(E129&gt;0,IF(AND(SUM(D129:E129)=1,AK129=1),C129-SUM(D130:D130),ROUND(C129*E129,2)),"")</f>
        <v/>
      </c>
      <c r="F130" s="40" t="str">
        <f>IF(F129&gt;0,IF(AND(SUM(D129:F129)=1,AK129=1),C129-SUM(D130:E130),ROUND(C129*F129,2)),"")</f>
        <v/>
      </c>
      <c r="G130" s="40" t="str">
        <f>IF(G129&gt;0,IF(AND(SUM(D129:G129)=1,AK129=1),C129-SUM(D130:F130),ROUND(C129*G129,2)),"")</f>
        <v/>
      </c>
      <c r="H130" s="38" t="str">
        <f>IF(H129&gt;0,IF(AND(SUM(D129:H129)=1,AK129=1),C129-SUM(D130:G130),ROUND(C129*H129,2)),"")</f>
        <v/>
      </c>
      <c r="I130" s="39" t="str">
        <f>IF(I129&gt;0,IF(AND(SUM(D129:I129)=1,AK129=1),C129-SUM(D130:H130),ROUND(C129*I129,2)),"")</f>
        <v/>
      </c>
      <c r="J130" s="40" t="str">
        <f>IF(J129&gt;0,IF(AND(SUM(D129:J129)=1,AK129=1),C129-SUM(D130:I130),ROUND(C129*J129,2)),"")</f>
        <v/>
      </c>
      <c r="K130" s="40" t="str">
        <f>IF(K129&gt;0,IF(AND(SUM(D129:K129)=1,AK129=1),C129-SUM(D130:J130),ROUND(C129*K129,2)),"")</f>
        <v/>
      </c>
      <c r="L130" s="40" t="str">
        <f>IF(L129&gt;0,IF(AND(SUM(D129:L129)=1,AK129=1),C129-SUM(D130:K130),ROUND(C129*L129,2)),"")</f>
        <v/>
      </c>
      <c r="M130" s="40" t="str">
        <f>IF(M129&gt;0,IF(AND(SUM(D129:M129)=1,AK129=1),C129-SUM(D130:L130),ROUND(C129*M129,2)),"")</f>
        <v/>
      </c>
      <c r="N130" s="40" t="str">
        <f>IF(N129&gt;0,IF(AND(SUM(D129:N129)=1,AK129=1),C129-SUM(D130:M130),ROUND(C129*N129,2)),"")</f>
        <v/>
      </c>
      <c r="O130" s="40" t="str">
        <f>IF(O129&gt;0,IF(AND(SUM(D129:O129)=1,AK129=1),C129-SUM(D130:N130),ROUND(C129*O129,2)),"")</f>
        <v/>
      </c>
      <c r="P130" s="40" t="str">
        <f>IF(P129&gt;0,IF(AND(SUM(D129:P129)=1,AK129=1),C129-SUM(D130:O130),ROUND(C129*P129,2)),"")</f>
        <v/>
      </c>
      <c r="Q130" s="40" t="str">
        <f>IF(Q129&gt;0,IF(AND(SUM(D129:Q129)=1,AK129=1),C129-SUM(D130:P130),ROUND(C129*Q129,2)),"")</f>
        <v/>
      </c>
      <c r="R130" s="40" t="str">
        <f>IF(R129&gt;0,IF(AND(SUM(D129:R129)=1,AK129=1),C129-SUM(D130:Q130),ROUND(C129*R129,2)),"")</f>
        <v/>
      </c>
      <c r="S130" s="40" t="str">
        <f>IF(S129&gt;0,IF(AND(SUM(D129:S129)=1,AK129=1),C129-SUM(D130:R130),ROUND(C129*S129,2)),"")</f>
        <v/>
      </c>
      <c r="T130" s="40" t="str">
        <f>IF(T129&gt;0,IF(AND(SUM(D129:T129)=1,AK129=1),C129-SUM(D130:S130),ROUND(C129*T129,2)),"")</f>
        <v/>
      </c>
      <c r="U130" s="40" t="str">
        <f>IF(U129&gt;0,IF(AND(SUM(D129:U129)=1,AK129=1),C129-SUM(D130:T130),ROUND(C129*U129,2)),"")</f>
        <v/>
      </c>
      <c r="V130" s="40" t="str">
        <f>IF(V129&gt;0,IF(AND(SUM(D129:V129)=1,AK129=1),C129-SUM(D130:U130),ROUND(C129*V129,2)),"")</f>
        <v/>
      </c>
      <c r="W130" s="40" t="str">
        <f>IF(W129&gt;0,IF(AND(SUM(D129:W129)=1,AK129=1),C129-SUM(D130:V130),ROUND(C129*W129,2)),"")</f>
        <v/>
      </c>
      <c r="X130" s="40" t="str">
        <f>IF(X129&gt;0,IF(AND(SUM(D129:X129)=1,AK129=1),C129-SUM(D130:W130),ROUND(C129*X129,2)),"")</f>
        <v/>
      </c>
      <c r="Y130" s="40" t="str">
        <f>IF(Y129&gt;0,IF(AND(SUM(D129:Y129)=1,AK129=1),C129-SUM(D130:X130),ROUND(C129*Y129,2)),"")</f>
        <v/>
      </c>
      <c r="Z130" s="40" t="str">
        <f>IF(Z129&gt;0,IF(AND(SUM(D129:Z129)=1,AK129=1),C129-SUM(D130:Y130),ROUND(C129*Z129,2)),"")</f>
        <v/>
      </c>
      <c r="AA130" s="33">
        <f>IF(AA129&gt;0,IF(AND(SUM(D129:AA129)=1,AK129=1),C129-SUM(D130:Z130),ROUND(C129*AA129,2)),"")</f>
        <v>10880.26</v>
      </c>
      <c r="AB130" s="40" t="str">
        <f>IF(AB129&gt;0,IF(AND(SUM(D129:AB129)=1,AK129=1),C129-SUM(D130:AA130),ROUND(C129*AB129,2)),"")</f>
        <v/>
      </c>
      <c r="AC130" s="40" t="str">
        <f>IF(AC129&gt;0,IF(AND(SUM(D129:AC129)=1,AK129=1),C129-SUM(D130:AB130),ROUND(C129*AC129,2)),"")</f>
        <v/>
      </c>
      <c r="AD130" s="40" t="str">
        <f>IF(AD129&gt;0,IF(AND(SUM(D129:AD129)=1,AK129=1),C129-SUM(D130:AC130),ROUND(C129*AD129,2)),"")</f>
        <v/>
      </c>
      <c r="AE130" s="40" t="str">
        <f>IF(AE129&gt;0,IF(AND(SUM(D129:AE129)=1,AK129=1),C129-SUM(D130:AD130),ROUND(C129*AE129,2)),"")</f>
        <v/>
      </c>
      <c r="AF130" s="40" t="str">
        <f>IF(AF129&gt;0,IF(AND(SUM(D129:AF129)=1,AK129=1),C129-SUM(D130:AE130),ROUND(C129*AF129,2)),"")</f>
        <v/>
      </c>
      <c r="AG130" s="40" t="str">
        <f>IF(AG129&gt;0,IF(AND(SUM(D129:AG129)=1,AK129=1),C129-SUM(D130:AF130),ROUND(C129*AG129,2)),"")</f>
        <v/>
      </c>
      <c r="AH130" s="40" t="str">
        <f>IF(AH129&gt;0,IF(AND(SUM(D129:AH129)=1,AK129=1),C129-SUM(D130:AG130),ROUND(C129*AH129,2)),"")</f>
        <v/>
      </c>
      <c r="AI130" s="40" t="str">
        <f>IF(AI129&gt;0,IF(AND(SUM(D129:AI129)=1,AK129=1),C129-SUM(D130:AH130),ROUND(C129*AI129,2)),"")</f>
        <v/>
      </c>
      <c r="AJ130" s="40" t="str">
        <f>IF(AJ129&gt;0,IF(AND(SUM(D129:AJ129)=1,AK129=1),C129-SUM(D130:AI130),ROUND(C129*AJ129,2)),"")</f>
        <v/>
      </c>
      <c r="AK130" s="34">
        <f t="shared" si="5"/>
        <v>10880.26</v>
      </c>
    </row>
    <row r="131" spans="1:37" ht="12" customHeight="1" x14ac:dyDescent="0.25">
      <c r="A131" s="75" t="s">
        <v>3133</v>
      </c>
      <c r="B131" s="76" t="s">
        <v>195</v>
      </c>
      <c r="C131" s="77">
        <v>13399.75</v>
      </c>
      <c r="D131" s="37"/>
      <c r="E131" s="37"/>
      <c r="F131" s="37"/>
      <c r="G131" s="37"/>
      <c r="H131" s="35"/>
      <c r="I131" s="36"/>
      <c r="J131" s="37"/>
      <c r="K131" s="37"/>
      <c r="L131" s="37"/>
      <c r="M131" s="37"/>
      <c r="N131" s="37"/>
      <c r="O131" s="37"/>
      <c r="P131" s="37"/>
      <c r="Q131" s="37"/>
      <c r="R131" s="37"/>
      <c r="S131" s="37"/>
      <c r="T131" s="37"/>
      <c r="U131" s="37"/>
      <c r="V131" s="37"/>
      <c r="W131" s="37"/>
      <c r="X131" s="37"/>
      <c r="Y131" s="37"/>
      <c r="Z131" s="37"/>
      <c r="AA131" s="37"/>
      <c r="AB131" s="31">
        <v>1</v>
      </c>
      <c r="AC131" s="37"/>
      <c r="AD131" s="37"/>
      <c r="AE131" s="37"/>
      <c r="AF131" s="37"/>
      <c r="AG131" s="37"/>
      <c r="AH131" s="37"/>
      <c r="AI131" s="37"/>
      <c r="AJ131" s="37"/>
      <c r="AK131" s="32">
        <f t="shared" ref="AK131:AK194" si="8">SUM(D131:AJ131)</f>
        <v>1</v>
      </c>
    </row>
    <row r="132" spans="1:37" ht="12.95" customHeight="1" x14ac:dyDescent="0.25">
      <c r="A132" s="75"/>
      <c r="B132" s="76"/>
      <c r="C132" s="77"/>
      <c r="D132" s="40" t="str">
        <f>IF(D131&gt;0,ROUND(C131*D131,2),"")</f>
        <v/>
      </c>
      <c r="E132" s="40" t="str">
        <f>IF(E131&gt;0,IF(AND(SUM(D131:E131)=1,AK131=1),C131-SUM(D132:D132),ROUND(C131*E131,2)),"")</f>
        <v/>
      </c>
      <c r="F132" s="40" t="str">
        <f>IF(F131&gt;0,IF(AND(SUM(D131:F131)=1,AK131=1),C131-SUM(D132:E132),ROUND(C131*F131,2)),"")</f>
        <v/>
      </c>
      <c r="G132" s="40" t="str">
        <f>IF(G131&gt;0,IF(AND(SUM(D131:G131)=1,AK131=1),C131-SUM(D132:F132),ROUND(C131*G131,2)),"")</f>
        <v/>
      </c>
      <c r="H132" s="38" t="str">
        <f>IF(H131&gt;0,IF(AND(SUM(D131:H131)=1,AK131=1),C131-SUM(D132:G132),ROUND(C131*H131,2)),"")</f>
        <v/>
      </c>
      <c r="I132" s="39" t="str">
        <f>IF(I131&gt;0,IF(AND(SUM(D131:I131)=1,AK131=1),C131-SUM(D132:H132),ROUND(C131*I131,2)),"")</f>
        <v/>
      </c>
      <c r="J132" s="40" t="str">
        <f>IF(J131&gt;0,IF(AND(SUM(D131:J131)=1,AK131=1),C131-SUM(D132:I132),ROUND(C131*J131,2)),"")</f>
        <v/>
      </c>
      <c r="K132" s="40" t="str">
        <f>IF(K131&gt;0,IF(AND(SUM(D131:K131)=1,AK131=1),C131-SUM(D132:J132),ROUND(C131*K131,2)),"")</f>
        <v/>
      </c>
      <c r="L132" s="40" t="str">
        <f>IF(L131&gt;0,IF(AND(SUM(D131:L131)=1,AK131=1),C131-SUM(D132:K132),ROUND(C131*L131,2)),"")</f>
        <v/>
      </c>
      <c r="M132" s="40" t="str">
        <f>IF(M131&gt;0,IF(AND(SUM(D131:M131)=1,AK131=1),C131-SUM(D132:L132),ROUND(C131*M131,2)),"")</f>
        <v/>
      </c>
      <c r="N132" s="40" t="str">
        <f>IF(N131&gt;0,IF(AND(SUM(D131:N131)=1,AK131=1),C131-SUM(D132:M132),ROUND(C131*N131,2)),"")</f>
        <v/>
      </c>
      <c r="O132" s="40" t="str">
        <f>IF(O131&gt;0,IF(AND(SUM(D131:O131)=1,AK131=1),C131-SUM(D132:N132),ROUND(C131*O131,2)),"")</f>
        <v/>
      </c>
      <c r="P132" s="40" t="str">
        <f>IF(P131&gt;0,IF(AND(SUM(D131:P131)=1,AK131=1),C131-SUM(D132:O132),ROUND(C131*P131,2)),"")</f>
        <v/>
      </c>
      <c r="Q132" s="40" t="str">
        <f>IF(Q131&gt;0,IF(AND(SUM(D131:Q131)=1,AK131=1),C131-SUM(D132:P132),ROUND(C131*Q131,2)),"")</f>
        <v/>
      </c>
      <c r="R132" s="40" t="str">
        <f>IF(R131&gt;0,IF(AND(SUM(D131:R131)=1,AK131=1),C131-SUM(D132:Q132),ROUND(C131*R131,2)),"")</f>
        <v/>
      </c>
      <c r="S132" s="40" t="str">
        <f>IF(S131&gt;0,IF(AND(SUM(D131:S131)=1,AK131=1),C131-SUM(D132:R132),ROUND(C131*S131,2)),"")</f>
        <v/>
      </c>
      <c r="T132" s="40" t="str">
        <f>IF(T131&gt;0,IF(AND(SUM(D131:T131)=1,AK131=1),C131-SUM(D132:S132),ROUND(C131*T131,2)),"")</f>
        <v/>
      </c>
      <c r="U132" s="40" t="str">
        <f>IF(U131&gt;0,IF(AND(SUM(D131:U131)=1,AK131=1),C131-SUM(D132:T132),ROUND(C131*U131,2)),"")</f>
        <v/>
      </c>
      <c r="V132" s="40" t="str">
        <f>IF(V131&gt;0,IF(AND(SUM(D131:V131)=1,AK131=1),C131-SUM(D132:U132),ROUND(C131*V131,2)),"")</f>
        <v/>
      </c>
      <c r="W132" s="40" t="str">
        <f>IF(W131&gt;0,IF(AND(SUM(D131:W131)=1,AK131=1),C131-SUM(D132:V132),ROUND(C131*W131,2)),"")</f>
        <v/>
      </c>
      <c r="X132" s="40" t="str">
        <f>IF(X131&gt;0,IF(AND(SUM(D131:X131)=1,AK131=1),C131-SUM(D132:W132),ROUND(C131*X131,2)),"")</f>
        <v/>
      </c>
      <c r="Y132" s="40" t="str">
        <f>IF(Y131&gt;0,IF(AND(SUM(D131:Y131)=1,AK131=1),C131-SUM(D132:X132),ROUND(C131*Y131,2)),"")</f>
        <v/>
      </c>
      <c r="Z132" s="40" t="str">
        <f>IF(Z131&gt;0,IF(AND(SUM(D131:Z131)=1,AK131=1),C131-SUM(D132:Y132),ROUND(C131*Z131,2)),"")</f>
        <v/>
      </c>
      <c r="AA132" s="40" t="str">
        <f>IF(AA131&gt;0,IF(AND(SUM(D131:AA131)=1,AK131=1),C131-SUM(D132:Z132),ROUND(C131*AA131,2)),"")</f>
        <v/>
      </c>
      <c r="AB132" s="33">
        <f>IF(AB131&gt;0,IF(AND(SUM(D131:AB131)=1,AK131=1),C131-SUM(D132:AA132),ROUND(C131*AB131,2)),"")</f>
        <v>13399.75</v>
      </c>
      <c r="AC132" s="40" t="str">
        <f>IF(AC131&gt;0,IF(AND(SUM(D131:AC131)=1,AK131=1),C131-SUM(D132:AB132),ROUND(C131*AC131,2)),"")</f>
        <v/>
      </c>
      <c r="AD132" s="40" t="str">
        <f>IF(AD131&gt;0,IF(AND(SUM(D131:AD131)=1,AK131=1),C131-SUM(D132:AC132),ROUND(C131*AD131,2)),"")</f>
        <v/>
      </c>
      <c r="AE132" s="40" t="str">
        <f>IF(AE131&gt;0,IF(AND(SUM(D131:AE131)=1,AK131=1),C131-SUM(D132:AD132),ROUND(C131*AE131,2)),"")</f>
        <v/>
      </c>
      <c r="AF132" s="40" t="str">
        <f>IF(AF131&gt;0,IF(AND(SUM(D131:AF131)=1,AK131=1),C131-SUM(D132:AE132),ROUND(C131*AF131,2)),"")</f>
        <v/>
      </c>
      <c r="AG132" s="40" t="str">
        <f>IF(AG131&gt;0,IF(AND(SUM(D131:AG131)=1,AK131=1),C131-SUM(D132:AF132),ROUND(C131*AG131,2)),"")</f>
        <v/>
      </c>
      <c r="AH132" s="40" t="str">
        <f>IF(AH131&gt;0,IF(AND(SUM(D131:AH131)=1,AK131=1),C131-SUM(D132:AG132),ROUND(C131*AH131,2)),"")</f>
        <v/>
      </c>
      <c r="AI132" s="40" t="str">
        <f>IF(AI131&gt;0,IF(AND(SUM(D131:AI131)=1,AK131=1),C131-SUM(D132:AH132),ROUND(C131*AI131,2)),"")</f>
        <v/>
      </c>
      <c r="AJ132" s="40" t="str">
        <f>IF(AJ131&gt;0,IF(AND(SUM(D131:AJ131)=1,AK131=1),C131-SUM(D132:AI132),ROUND(C131*AJ131,2)),"")</f>
        <v/>
      </c>
      <c r="AK132" s="34">
        <f t="shared" si="8"/>
        <v>13399.75</v>
      </c>
    </row>
    <row r="133" spans="1:37" ht="12" customHeight="1" x14ac:dyDescent="0.25">
      <c r="A133" s="75" t="s">
        <v>3145</v>
      </c>
      <c r="B133" s="76" t="s">
        <v>860</v>
      </c>
      <c r="C133" s="77">
        <v>3211.74</v>
      </c>
      <c r="D133" s="37"/>
      <c r="E133" s="37"/>
      <c r="F133" s="37"/>
      <c r="G133" s="37"/>
      <c r="H133" s="35"/>
      <c r="I133" s="36"/>
      <c r="J133" s="37"/>
      <c r="K133" s="37"/>
      <c r="L133" s="37"/>
      <c r="M133" s="37"/>
      <c r="N133" s="37"/>
      <c r="O133" s="37"/>
      <c r="P133" s="37"/>
      <c r="Q133" s="37"/>
      <c r="R133" s="37"/>
      <c r="S133" s="37"/>
      <c r="T133" s="37"/>
      <c r="U133" s="37"/>
      <c r="V133" s="37"/>
      <c r="W133" s="37"/>
      <c r="X133" s="37"/>
      <c r="Y133" s="37"/>
      <c r="Z133" s="37"/>
      <c r="AA133" s="37"/>
      <c r="AB133" s="31">
        <v>1</v>
      </c>
      <c r="AC133" s="37"/>
      <c r="AD133" s="37"/>
      <c r="AE133" s="37"/>
      <c r="AF133" s="37"/>
      <c r="AG133" s="37"/>
      <c r="AH133" s="37"/>
      <c r="AI133" s="37"/>
      <c r="AJ133" s="37"/>
      <c r="AK133" s="32">
        <f t="shared" si="8"/>
        <v>1</v>
      </c>
    </row>
    <row r="134" spans="1:37" ht="12.95" customHeight="1" x14ac:dyDescent="0.25">
      <c r="A134" s="75"/>
      <c r="B134" s="76"/>
      <c r="C134" s="77"/>
      <c r="D134" s="40" t="str">
        <f>IF(D133&gt;0,ROUND(C133*D133,2),"")</f>
        <v/>
      </c>
      <c r="E134" s="40" t="str">
        <f>IF(E133&gt;0,IF(AND(SUM(D133:E133)=1,AK133=1),C133-SUM(D134:D134),ROUND(C133*E133,2)),"")</f>
        <v/>
      </c>
      <c r="F134" s="40" t="str">
        <f>IF(F133&gt;0,IF(AND(SUM(D133:F133)=1,AK133=1),C133-SUM(D134:E134),ROUND(C133*F133,2)),"")</f>
        <v/>
      </c>
      <c r="G134" s="40" t="str">
        <f>IF(G133&gt;0,IF(AND(SUM(D133:G133)=1,AK133=1),C133-SUM(D134:F134),ROUND(C133*G133,2)),"")</f>
        <v/>
      </c>
      <c r="H134" s="38" t="str">
        <f>IF(H133&gt;0,IF(AND(SUM(D133:H133)=1,AK133=1),C133-SUM(D134:G134),ROUND(C133*H133,2)),"")</f>
        <v/>
      </c>
      <c r="I134" s="39" t="str">
        <f>IF(I133&gt;0,IF(AND(SUM(D133:I133)=1,AK133=1),C133-SUM(D134:H134),ROUND(C133*I133,2)),"")</f>
        <v/>
      </c>
      <c r="J134" s="40" t="str">
        <f>IF(J133&gt;0,IF(AND(SUM(D133:J133)=1,AK133=1),C133-SUM(D134:I134),ROUND(C133*J133,2)),"")</f>
        <v/>
      </c>
      <c r="K134" s="40" t="str">
        <f>IF(K133&gt;0,IF(AND(SUM(D133:K133)=1,AK133=1),C133-SUM(D134:J134),ROUND(C133*K133,2)),"")</f>
        <v/>
      </c>
      <c r="L134" s="40" t="str">
        <f>IF(L133&gt;0,IF(AND(SUM(D133:L133)=1,AK133=1),C133-SUM(D134:K134),ROUND(C133*L133,2)),"")</f>
        <v/>
      </c>
      <c r="M134" s="40" t="str">
        <f>IF(M133&gt;0,IF(AND(SUM(D133:M133)=1,AK133=1),C133-SUM(D134:L134),ROUND(C133*M133,2)),"")</f>
        <v/>
      </c>
      <c r="N134" s="40" t="str">
        <f>IF(N133&gt;0,IF(AND(SUM(D133:N133)=1,AK133=1),C133-SUM(D134:M134),ROUND(C133*N133,2)),"")</f>
        <v/>
      </c>
      <c r="O134" s="40" t="str">
        <f>IF(O133&gt;0,IF(AND(SUM(D133:O133)=1,AK133=1),C133-SUM(D134:N134),ROUND(C133*O133,2)),"")</f>
        <v/>
      </c>
      <c r="P134" s="40" t="str">
        <f>IF(P133&gt;0,IF(AND(SUM(D133:P133)=1,AK133=1),C133-SUM(D134:O134),ROUND(C133*P133,2)),"")</f>
        <v/>
      </c>
      <c r="Q134" s="40" t="str">
        <f>IF(Q133&gt;0,IF(AND(SUM(D133:Q133)=1,AK133=1),C133-SUM(D134:P134),ROUND(C133*Q133,2)),"")</f>
        <v/>
      </c>
      <c r="R134" s="40" t="str">
        <f>IF(R133&gt;0,IF(AND(SUM(D133:R133)=1,AK133=1),C133-SUM(D134:Q134),ROUND(C133*R133,2)),"")</f>
        <v/>
      </c>
      <c r="S134" s="40" t="str">
        <f>IF(S133&gt;0,IF(AND(SUM(D133:S133)=1,AK133=1),C133-SUM(D134:R134),ROUND(C133*S133,2)),"")</f>
        <v/>
      </c>
      <c r="T134" s="40" t="str">
        <f>IF(T133&gt;0,IF(AND(SUM(D133:T133)=1,AK133=1),C133-SUM(D134:S134),ROUND(C133*T133,2)),"")</f>
        <v/>
      </c>
      <c r="U134" s="40" t="str">
        <f>IF(U133&gt;0,IF(AND(SUM(D133:U133)=1,AK133=1),C133-SUM(D134:T134),ROUND(C133*U133,2)),"")</f>
        <v/>
      </c>
      <c r="V134" s="40" t="str">
        <f>IF(V133&gt;0,IF(AND(SUM(D133:V133)=1,AK133=1),C133-SUM(D134:U134),ROUND(C133*V133,2)),"")</f>
        <v/>
      </c>
      <c r="W134" s="40" t="str">
        <f>IF(W133&gt;0,IF(AND(SUM(D133:W133)=1,AK133=1),C133-SUM(D134:V134),ROUND(C133*W133,2)),"")</f>
        <v/>
      </c>
      <c r="X134" s="40" t="str">
        <f>IF(X133&gt;0,IF(AND(SUM(D133:X133)=1,AK133=1),C133-SUM(D134:W134),ROUND(C133*X133,2)),"")</f>
        <v/>
      </c>
      <c r="Y134" s="40" t="str">
        <f>IF(Y133&gt;0,IF(AND(SUM(D133:Y133)=1,AK133=1),C133-SUM(D134:X134),ROUND(C133*Y133,2)),"")</f>
        <v/>
      </c>
      <c r="Z134" s="40" t="str">
        <f>IF(Z133&gt;0,IF(AND(SUM(D133:Z133)=1,AK133=1),C133-SUM(D134:Y134),ROUND(C133*Z133,2)),"")</f>
        <v/>
      </c>
      <c r="AA134" s="40" t="str">
        <f>IF(AA133&gt;0,IF(AND(SUM(D133:AA133)=1,AK133=1),C133-SUM(D134:Z134),ROUND(C133*AA133,2)),"")</f>
        <v/>
      </c>
      <c r="AB134" s="33">
        <f>IF(AB133&gt;0,IF(AND(SUM(D133:AB133)=1,AK133=1),C133-SUM(D134:AA134),ROUND(C133*AB133,2)),"")</f>
        <v>3211.74</v>
      </c>
      <c r="AC134" s="40" t="str">
        <f>IF(AC133&gt;0,IF(AND(SUM(D133:AC133)=1,AK133=1),C133-SUM(D134:AB134),ROUND(C133*AC133,2)),"")</f>
        <v/>
      </c>
      <c r="AD134" s="40" t="str">
        <f>IF(AD133&gt;0,IF(AND(SUM(D133:AD133)=1,AK133=1),C133-SUM(D134:AC134),ROUND(C133*AD133,2)),"")</f>
        <v/>
      </c>
      <c r="AE134" s="40" t="str">
        <f>IF(AE133&gt;0,IF(AND(SUM(D133:AE133)=1,AK133=1),C133-SUM(D134:AD134),ROUND(C133*AE133,2)),"")</f>
        <v/>
      </c>
      <c r="AF134" s="40" t="str">
        <f>IF(AF133&gt;0,IF(AND(SUM(D133:AF133)=1,AK133=1),C133-SUM(D134:AE134),ROUND(C133*AF133,2)),"")</f>
        <v/>
      </c>
      <c r="AG134" s="40" t="str">
        <f>IF(AG133&gt;0,IF(AND(SUM(D133:AG133)=1,AK133=1),C133-SUM(D134:AF134),ROUND(C133*AG133,2)),"")</f>
        <v/>
      </c>
      <c r="AH134" s="40" t="str">
        <f>IF(AH133&gt;0,IF(AND(SUM(D133:AH133)=1,AK133=1),C133-SUM(D134:AG134),ROUND(C133*AH133,2)),"")</f>
        <v/>
      </c>
      <c r="AI134" s="40" t="str">
        <f>IF(AI133&gt;0,IF(AND(SUM(D133:AI133)=1,AK133=1),C133-SUM(D134:AH134),ROUND(C133*AI133,2)),"")</f>
        <v/>
      </c>
      <c r="AJ134" s="40" t="str">
        <f>IF(AJ133&gt;0,IF(AND(SUM(D133:AJ133)=1,AK133=1),C133-SUM(D134:AI134),ROUND(C133*AJ133,2)),"")</f>
        <v/>
      </c>
      <c r="AK134" s="34">
        <f t="shared" si="8"/>
        <v>3211.74</v>
      </c>
    </row>
    <row r="135" spans="1:37" ht="12" customHeight="1" x14ac:dyDescent="0.25">
      <c r="A135" s="75" t="s">
        <v>3147</v>
      </c>
      <c r="B135" s="76" t="s">
        <v>204</v>
      </c>
      <c r="C135" s="77">
        <v>588450.6</v>
      </c>
      <c r="D135" s="37"/>
      <c r="E135" s="37"/>
      <c r="F135" s="37"/>
      <c r="G135" s="37"/>
      <c r="H135" s="35"/>
      <c r="I135" s="36"/>
      <c r="J135" s="37"/>
      <c r="K135" s="37"/>
      <c r="L135" s="37"/>
      <c r="M135" s="37"/>
      <c r="N135" s="37"/>
      <c r="O135" s="37"/>
      <c r="P135" s="37"/>
      <c r="Q135" s="37"/>
      <c r="R135" s="37"/>
      <c r="S135" s="37"/>
      <c r="T135" s="37"/>
      <c r="U135" s="37"/>
      <c r="V135" s="37"/>
      <c r="W135" s="37"/>
      <c r="X135" s="37"/>
      <c r="Y135" s="37"/>
      <c r="Z135" s="37"/>
      <c r="AA135" s="37"/>
      <c r="AB135" s="31">
        <v>0.5</v>
      </c>
      <c r="AC135" s="31">
        <v>0.5</v>
      </c>
      <c r="AD135" s="37"/>
      <c r="AE135" s="37"/>
      <c r="AF135" s="37"/>
      <c r="AG135" s="37"/>
      <c r="AH135" s="37"/>
      <c r="AI135" s="37"/>
      <c r="AJ135" s="37"/>
      <c r="AK135" s="32">
        <f t="shared" si="8"/>
        <v>1</v>
      </c>
    </row>
    <row r="136" spans="1:37" ht="12.95" customHeight="1" x14ac:dyDescent="0.25">
      <c r="A136" s="75"/>
      <c r="B136" s="76"/>
      <c r="C136" s="77"/>
      <c r="D136" s="40" t="str">
        <f>IF(D135&gt;0,ROUND(C135*D135,2),"")</f>
        <v/>
      </c>
      <c r="E136" s="40" t="str">
        <f>IF(E135&gt;0,IF(AND(SUM(D135:E135)=1,AK135=1),C135-SUM(D136:D136),ROUND(C135*E135,2)),"")</f>
        <v/>
      </c>
      <c r="F136" s="40" t="str">
        <f>IF(F135&gt;0,IF(AND(SUM(D135:F135)=1,AK135=1),C135-SUM(D136:E136),ROUND(C135*F135,2)),"")</f>
        <v/>
      </c>
      <c r="G136" s="40" t="str">
        <f>IF(G135&gt;0,IF(AND(SUM(D135:G135)=1,AK135=1),C135-SUM(D136:F136),ROUND(C135*G135,2)),"")</f>
        <v/>
      </c>
      <c r="H136" s="38" t="str">
        <f>IF(H135&gt;0,IF(AND(SUM(D135:H135)=1,AK135=1),C135-SUM(D136:G136),ROUND(C135*H135,2)),"")</f>
        <v/>
      </c>
      <c r="I136" s="39" t="str">
        <f>IF(I135&gt;0,IF(AND(SUM(D135:I135)=1,AK135=1),C135-SUM(D136:H136),ROUND(C135*I135,2)),"")</f>
        <v/>
      </c>
      <c r="J136" s="40" t="str">
        <f>IF(J135&gt;0,IF(AND(SUM(D135:J135)=1,AK135=1),C135-SUM(D136:I136),ROUND(C135*J135,2)),"")</f>
        <v/>
      </c>
      <c r="K136" s="40" t="str">
        <f>IF(K135&gt;0,IF(AND(SUM(D135:K135)=1,AK135=1),C135-SUM(D136:J136),ROUND(C135*K135,2)),"")</f>
        <v/>
      </c>
      <c r="L136" s="40" t="str">
        <f>IF(L135&gt;0,IF(AND(SUM(D135:L135)=1,AK135=1),C135-SUM(D136:K136),ROUND(C135*L135,2)),"")</f>
        <v/>
      </c>
      <c r="M136" s="40" t="str">
        <f>IF(M135&gt;0,IF(AND(SUM(D135:M135)=1,AK135=1),C135-SUM(D136:L136),ROUND(C135*M135,2)),"")</f>
        <v/>
      </c>
      <c r="N136" s="40" t="str">
        <f>IF(N135&gt;0,IF(AND(SUM(D135:N135)=1,AK135=1),C135-SUM(D136:M136),ROUND(C135*N135,2)),"")</f>
        <v/>
      </c>
      <c r="O136" s="40" t="str">
        <f>IF(O135&gt;0,IF(AND(SUM(D135:O135)=1,AK135=1),C135-SUM(D136:N136),ROUND(C135*O135,2)),"")</f>
        <v/>
      </c>
      <c r="P136" s="40" t="str">
        <f>IF(P135&gt;0,IF(AND(SUM(D135:P135)=1,AK135=1),C135-SUM(D136:O136),ROUND(C135*P135,2)),"")</f>
        <v/>
      </c>
      <c r="Q136" s="40" t="str">
        <f>IF(Q135&gt;0,IF(AND(SUM(D135:Q135)=1,AK135=1),C135-SUM(D136:P136),ROUND(C135*Q135,2)),"")</f>
        <v/>
      </c>
      <c r="R136" s="40" t="str">
        <f>IF(R135&gt;0,IF(AND(SUM(D135:R135)=1,AK135=1),C135-SUM(D136:Q136),ROUND(C135*R135,2)),"")</f>
        <v/>
      </c>
      <c r="S136" s="40" t="str">
        <f>IF(S135&gt;0,IF(AND(SUM(D135:S135)=1,AK135=1),C135-SUM(D136:R136),ROUND(C135*S135,2)),"")</f>
        <v/>
      </c>
      <c r="T136" s="40" t="str">
        <f>IF(T135&gt;0,IF(AND(SUM(D135:T135)=1,AK135=1),C135-SUM(D136:S136),ROUND(C135*T135,2)),"")</f>
        <v/>
      </c>
      <c r="U136" s="40" t="str">
        <f>IF(U135&gt;0,IF(AND(SUM(D135:U135)=1,AK135=1),C135-SUM(D136:T136),ROUND(C135*U135,2)),"")</f>
        <v/>
      </c>
      <c r="V136" s="40" t="str">
        <f>IF(V135&gt;0,IF(AND(SUM(D135:V135)=1,AK135=1),C135-SUM(D136:U136),ROUND(C135*V135,2)),"")</f>
        <v/>
      </c>
      <c r="W136" s="40" t="str">
        <f>IF(W135&gt;0,IF(AND(SUM(D135:W135)=1,AK135=1),C135-SUM(D136:V136),ROUND(C135*W135,2)),"")</f>
        <v/>
      </c>
      <c r="X136" s="40" t="str">
        <f>IF(X135&gt;0,IF(AND(SUM(D135:X135)=1,AK135=1),C135-SUM(D136:W136),ROUND(C135*X135,2)),"")</f>
        <v/>
      </c>
      <c r="Y136" s="40" t="str">
        <f>IF(Y135&gt;0,IF(AND(SUM(D135:Y135)=1,AK135=1),C135-SUM(D136:X136),ROUND(C135*Y135,2)),"")</f>
        <v/>
      </c>
      <c r="Z136" s="40" t="str">
        <f>IF(Z135&gt;0,IF(AND(SUM(D135:Z135)=1,AK135=1),C135-SUM(D136:Y136),ROUND(C135*Z135,2)),"")</f>
        <v/>
      </c>
      <c r="AA136" s="40" t="str">
        <f>IF(AA135&gt;0,IF(AND(SUM(D135:AA135)=1,AK135=1),C135-SUM(D136:Z136),ROUND(C135*AA135,2)),"")</f>
        <v/>
      </c>
      <c r="AB136" s="33">
        <f>IF(AB135&gt;0,IF(AND(SUM(D135:AB135)=1,AK135=1),C135-SUM(D136:AA136),ROUND(C135*AB135,2)),"")</f>
        <v>294225.3</v>
      </c>
      <c r="AC136" s="33">
        <f>IF(AC135&gt;0,IF(AND(SUM(D135:AC135)=1,AK135=1),C135-SUM(D136:AB136),ROUND(C135*AC135,2)),"")</f>
        <v>294225.3</v>
      </c>
      <c r="AD136" s="40" t="str">
        <f>IF(AD135&gt;0,IF(AND(SUM(D135:AD135)=1,AK135=1),C135-SUM(D136:AC136),ROUND(C135*AD135,2)),"")</f>
        <v/>
      </c>
      <c r="AE136" s="40" t="str">
        <f>IF(AE135&gt;0,IF(AND(SUM(D135:AE135)=1,AK135=1),C135-SUM(D136:AD136),ROUND(C135*AE135,2)),"")</f>
        <v/>
      </c>
      <c r="AF136" s="40" t="str">
        <f>IF(AF135&gt;0,IF(AND(SUM(D135:AF135)=1,AK135=1),C135-SUM(D136:AE136),ROUND(C135*AF135,2)),"")</f>
        <v/>
      </c>
      <c r="AG136" s="40" t="str">
        <f>IF(AG135&gt;0,IF(AND(SUM(D135:AG135)=1,AK135=1),C135-SUM(D136:AF136),ROUND(C135*AG135,2)),"")</f>
        <v/>
      </c>
      <c r="AH136" s="40" t="str">
        <f>IF(AH135&gt;0,IF(AND(SUM(D135:AH135)=1,AK135=1),C135-SUM(D136:AG136),ROUND(C135*AH135,2)),"")</f>
        <v/>
      </c>
      <c r="AI136" s="40" t="str">
        <f>IF(AI135&gt;0,IF(AND(SUM(D135:AI135)=1,AK135=1),C135-SUM(D136:AH136),ROUND(C135*AI135,2)),"")</f>
        <v/>
      </c>
      <c r="AJ136" s="40" t="str">
        <f>IF(AJ135&gt;0,IF(AND(SUM(D135:AJ135)=1,AK135=1),C135-SUM(D136:AI136),ROUND(C135*AJ135,2)),"")</f>
        <v/>
      </c>
      <c r="AK136" s="34">
        <f t="shared" si="8"/>
        <v>588450.6</v>
      </c>
    </row>
    <row r="137" spans="1:37" ht="12" customHeight="1" x14ac:dyDescent="0.25">
      <c r="A137" s="75" t="s">
        <v>3320</v>
      </c>
      <c r="B137" s="76" t="s">
        <v>325</v>
      </c>
      <c r="C137" s="77">
        <v>684.93</v>
      </c>
      <c r="D137" s="37"/>
      <c r="E137" s="37"/>
      <c r="F137" s="37"/>
      <c r="G137" s="37"/>
      <c r="H137" s="35"/>
      <c r="I137" s="36"/>
      <c r="J137" s="37"/>
      <c r="K137" s="37"/>
      <c r="L137" s="37"/>
      <c r="M137" s="37"/>
      <c r="N137" s="37"/>
      <c r="O137" s="37"/>
      <c r="P137" s="37"/>
      <c r="Q137" s="37"/>
      <c r="R137" s="37"/>
      <c r="S137" s="37"/>
      <c r="T137" s="37"/>
      <c r="U137" s="37"/>
      <c r="V137" s="37"/>
      <c r="W137" s="37"/>
      <c r="X137" s="37"/>
      <c r="Y137" s="37"/>
      <c r="Z137" s="37"/>
      <c r="AA137" s="37"/>
      <c r="AB137" s="37"/>
      <c r="AC137" s="31">
        <v>1</v>
      </c>
      <c r="AD137" s="37"/>
      <c r="AE137" s="37"/>
      <c r="AF137" s="37"/>
      <c r="AG137" s="37"/>
      <c r="AH137" s="37"/>
      <c r="AI137" s="37"/>
      <c r="AJ137" s="37"/>
      <c r="AK137" s="32">
        <f t="shared" si="8"/>
        <v>1</v>
      </c>
    </row>
    <row r="138" spans="1:37" ht="12.95" customHeight="1" x14ac:dyDescent="0.25">
      <c r="A138" s="75"/>
      <c r="B138" s="76"/>
      <c r="C138" s="77"/>
      <c r="D138" s="40" t="str">
        <f>IF(D137&gt;0,ROUND(C137*D137,2),"")</f>
        <v/>
      </c>
      <c r="E138" s="40" t="str">
        <f>IF(E137&gt;0,IF(AND(SUM(D137:E137)=1,AK137=1),C137-SUM(D138:D138),ROUND(C137*E137,2)),"")</f>
        <v/>
      </c>
      <c r="F138" s="40" t="str">
        <f>IF(F137&gt;0,IF(AND(SUM(D137:F137)=1,AK137=1),C137-SUM(D138:E138),ROUND(C137*F137,2)),"")</f>
        <v/>
      </c>
      <c r="G138" s="40" t="str">
        <f>IF(G137&gt;0,IF(AND(SUM(D137:G137)=1,AK137=1),C137-SUM(D138:F138),ROUND(C137*G137,2)),"")</f>
        <v/>
      </c>
      <c r="H138" s="38" t="str">
        <f>IF(H137&gt;0,IF(AND(SUM(D137:H137)=1,AK137=1),C137-SUM(D138:G138),ROUND(C137*H137,2)),"")</f>
        <v/>
      </c>
      <c r="I138" s="39" t="str">
        <f>IF(I137&gt;0,IF(AND(SUM(D137:I137)=1,AK137=1),C137-SUM(D138:H138),ROUND(C137*I137,2)),"")</f>
        <v/>
      </c>
      <c r="J138" s="40" t="str">
        <f>IF(J137&gt;0,IF(AND(SUM(D137:J137)=1,AK137=1),C137-SUM(D138:I138),ROUND(C137*J137,2)),"")</f>
        <v/>
      </c>
      <c r="K138" s="40" t="str">
        <f>IF(K137&gt;0,IF(AND(SUM(D137:K137)=1,AK137=1),C137-SUM(D138:J138),ROUND(C137*K137,2)),"")</f>
        <v/>
      </c>
      <c r="L138" s="40" t="str">
        <f>IF(L137&gt;0,IF(AND(SUM(D137:L137)=1,AK137=1),C137-SUM(D138:K138),ROUND(C137*L137,2)),"")</f>
        <v/>
      </c>
      <c r="M138" s="40" t="str">
        <f>IF(M137&gt;0,IF(AND(SUM(D137:M137)=1,AK137=1),C137-SUM(D138:L138),ROUND(C137*M137,2)),"")</f>
        <v/>
      </c>
      <c r="N138" s="40" t="str">
        <f>IF(N137&gt;0,IF(AND(SUM(D137:N137)=1,AK137=1),C137-SUM(D138:M138),ROUND(C137*N137,2)),"")</f>
        <v/>
      </c>
      <c r="O138" s="40" t="str">
        <f>IF(O137&gt;0,IF(AND(SUM(D137:O137)=1,AK137=1),C137-SUM(D138:N138),ROUND(C137*O137,2)),"")</f>
        <v/>
      </c>
      <c r="P138" s="40" t="str">
        <f>IF(P137&gt;0,IF(AND(SUM(D137:P137)=1,AK137=1),C137-SUM(D138:O138),ROUND(C137*P137,2)),"")</f>
        <v/>
      </c>
      <c r="Q138" s="40" t="str">
        <f>IF(Q137&gt;0,IF(AND(SUM(D137:Q137)=1,AK137=1),C137-SUM(D138:P138),ROUND(C137*Q137,2)),"")</f>
        <v/>
      </c>
      <c r="R138" s="40" t="str">
        <f>IF(R137&gt;0,IF(AND(SUM(D137:R137)=1,AK137=1),C137-SUM(D138:Q138),ROUND(C137*R137,2)),"")</f>
        <v/>
      </c>
      <c r="S138" s="40" t="str">
        <f>IF(S137&gt;0,IF(AND(SUM(D137:S137)=1,AK137=1),C137-SUM(D138:R138),ROUND(C137*S137,2)),"")</f>
        <v/>
      </c>
      <c r="T138" s="40" t="str">
        <f>IF(T137&gt;0,IF(AND(SUM(D137:T137)=1,AK137=1),C137-SUM(D138:S138),ROUND(C137*T137,2)),"")</f>
        <v/>
      </c>
      <c r="U138" s="40" t="str">
        <f>IF(U137&gt;0,IF(AND(SUM(D137:U137)=1,AK137=1),C137-SUM(D138:T138),ROUND(C137*U137,2)),"")</f>
        <v/>
      </c>
      <c r="V138" s="40" t="str">
        <f>IF(V137&gt;0,IF(AND(SUM(D137:V137)=1,AK137=1),C137-SUM(D138:U138),ROUND(C137*V137,2)),"")</f>
        <v/>
      </c>
      <c r="W138" s="40" t="str">
        <f>IF(W137&gt;0,IF(AND(SUM(D137:W137)=1,AK137=1),C137-SUM(D138:V138),ROUND(C137*W137,2)),"")</f>
        <v/>
      </c>
      <c r="X138" s="40" t="str">
        <f>IF(X137&gt;0,IF(AND(SUM(D137:X137)=1,AK137=1),C137-SUM(D138:W138),ROUND(C137*X137,2)),"")</f>
        <v/>
      </c>
      <c r="Y138" s="40" t="str">
        <f>IF(Y137&gt;0,IF(AND(SUM(D137:Y137)=1,AK137=1),C137-SUM(D138:X138),ROUND(C137*Y137,2)),"")</f>
        <v/>
      </c>
      <c r="Z138" s="40" t="str">
        <f>IF(Z137&gt;0,IF(AND(SUM(D137:Z137)=1,AK137=1),C137-SUM(D138:Y138),ROUND(C137*Z137,2)),"")</f>
        <v/>
      </c>
      <c r="AA138" s="40" t="str">
        <f>IF(AA137&gt;0,IF(AND(SUM(D137:AA137)=1,AK137=1),C137-SUM(D138:Z138),ROUND(C137*AA137,2)),"")</f>
        <v/>
      </c>
      <c r="AB138" s="40" t="str">
        <f>IF(AB137&gt;0,IF(AND(SUM(D137:AB137)=1,AK137=1),C137-SUM(D138:AA138),ROUND(C137*AB137,2)),"")</f>
        <v/>
      </c>
      <c r="AC138" s="33">
        <f>IF(AC137&gt;0,IF(AND(SUM(D137:AC137)=1,AK137=1),C137-SUM(D138:AB138),ROUND(C137*AC137,2)),"")</f>
        <v>684.93</v>
      </c>
      <c r="AD138" s="40" t="str">
        <f>IF(AD137&gt;0,IF(AND(SUM(D137:AD137)=1,AK137=1),C137-SUM(D138:AC138),ROUND(C137*AD137,2)),"")</f>
        <v/>
      </c>
      <c r="AE138" s="40" t="str">
        <f>IF(AE137&gt;0,IF(AND(SUM(D137:AE137)=1,AK137=1),C137-SUM(D138:AD138),ROUND(C137*AE137,2)),"")</f>
        <v/>
      </c>
      <c r="AF138" s="40" t="str">
        <f>IF(AF137&gt;0,IF(AND(SUM(D137:AF137)=1,AK137=1),C137-SUM(D138:AE138),ROUND(C137*AF137,2)),"")</f>
        <v/>
      </c>
      <c r="AG138" s="40" t="str">
        <f>IF(AG137&gt;0,IF(AND(SUM(D137:AG137)=1,AK137=1),C137-SUM(D138:AF138),ROUND(C137*AG137,2)),"")</f>
        <v/>
      </c>
      <c r="AH138" s="40" t="str">
        <f>IF(AH137&gt;0,IF(AND(SUM(D137:AH137)=1,AK137=1),C137-SUM(D138:AG138),ROUND(C137*AH137,2)),"")</f>
        <v/>
      </c>
      <c r="AI138" s="40" t="str">
        <f>IF(AI137&gt;0,IF(AND(SUM(D137:AI137)=1,AK137=1),C137-SUM(D138:AH138),ROUND(C137*AI137,2)),"")</f>
        <v/>
      </c>
      <c r="AJ138" s="40" t="str">
        <f>IF(AJ137&gt;0,IF(AND(SUM(D137:AJ137)=1,AK137=1),C137-SUM(D138:AI138),ROUND(C137*AJ137,2)),"")</f>
        <v/>
      </c>
      <c r="AK138" s="34">
        <f t="shared" si="8"/>
        <v>684.93</v>
      </c>
    </row>
    <row r="139" spans="1:37" ht="12" customHeight="1" x14ac:dyDescent="0.25">
      <c r="A139" s="75" t="s">
        <v>3336</v>
      </c>
      <c r="B139" s="76" t="s">
        <v>346</v>
      </c>
      <c r="C139" s="77">
        <v>1958.66</v>
      </c>
      <c r="D139" s="37"/>
      <c r="E139" s="37"/>
      <c r="F139" s="37"/>
      <c r="G139" s="37"/>
      <c r="H139" s="35"/>
      <c r="I139" s="36"/>
      <c r="J139" s="37"/>
      <c r="K139" s="37"/>
      <c r="L139" s="37"/>
      <c r="M139" s="37"/>
      <c r="N139" s="37"/>
      <c r="O139" s="37"/>
      <c r="P139" s="37"/>
      <c r="Q139" s="37"/>
      <c r="R139" s="37"/>
      <c r="S139" s="37"/>
      <c r="T139" s="37"/>
      <c r="U139" s="37"/>
      <c r="V139" s="37"/>
      <c r="W139" s="37"/>
      <c r="X139" s="37"/>
      <c r="Y139" s="37"/>
      <c r="Z139" s="37"/>
      <c r="AA139" s="37"/>
      <c r="AB139" s="37"/>
      <c r="AC139" s="31">
        <v>1</v>
      </c>
      <c r="AD139" s="37"/>
      <c r="AE139" s="37"/>
      <c r="AF139" s="37"/>
      <c r="AG139" s="37"/>
      <c r="AH139" s="37"/>
      <c r="AI139" s="37"/>
      <c r="AJ139" s="37"/>
      <c r="AK139" s="32">
        <f t="shared" si="8"/>
        <v>1</v>
      </c>
    </row>
    <row r="140" spans="1:37" ht="12.95" customHeight="1" x14ac:dyDescent="0.25">
      <c r="A140" s="75"/>
      <c r="B140" s="76"/>
      <c r="C140" s="77"/>
      <c r="D140" s="40" t="str">
        <f>IF(D139&gt;0,ROUND(C139*D139,2),"")</f>
        <v/>
      </c>
      <c r="E140" s="40" t="str">
        <f>IF(E139&gt;0,IF(AND(SUM(D139:E139)=1,AK139=1),C139-SUM(D140:D140),ROUND(C139*E139,2)),"")</f>
        <v/>
      </c>
      <c r="F140" s="40" t="str">
        <f>IF(F139&gt;0,IF(AND(SUM(D139:F139)=1,AK139=1),C139-SUM(D140:E140),ROUND(C139*F139,2)),"")</f>
        <v/>
      </c>
      <c r="G140" s="40" t="str">
        <f>IF(G139&gt;0,IF(AND(SUM(D139:G139)=1,AK139=1),C139-SUM(D140:F140),ROUND(C139*G139,2)),"")</f>
        <v/>
      </c>
      <c r="H140" s="38" t="str">
        <f>IF(H139&gt;0,IF(AND(SUM(D139:H139)=1,AK139=1),C139-SUM(D140:G140),ROUND(C139*H139,2)),"")</f>
        <v/>
      </c>
      <c r="I140" s="39" t="str">
        <f>IF(I139&gt;0,IF(AND(SUM(D139:I139)=1,AK139=1),C139-SUM(D140:H140),ROUND(C139*I139,2)),"")</f>
        <v/>
      </c>
      <c r="J140" s="40" t="str">
        <f>IF(J139&gt;0,IF(AND(SUM(D139:J139)=1,AK139=1),C139-SUM(D140:I140),ROUND(C139*J139,2)),"")</f>
        <v/>
      </c>
      <c r="K140" s="40" t="str">
        <f>IF(K139&gt;0,IF(AND(SUM(D139:K139)=1,AK139=1),C139-SUM(D140:J140),ROUND(C139*K139,2)),"")</f>
        <v/>
      </c>
      <c r="L140" s="40" t="str">
        <f>IF(L139&gt;0,IF(AND(SUM(D139:L139)=1,AK139=1),C139-SUM(D140:K140),ROUND(C139*L139,2)),"")</f>
        <v/>
      </c>
      <c r="M140" s="40" t="str">
        <f>IF(M139&gt;0,IF(AND(SUM(D139:M139)=1,AK139=1),C139-SUM(D140:L140),ROUND(C139*M139,2)),"")</f>
        <v/>
      </c>
      <c r="N140" s="40" t="str">
        <f>IF(N139&gt;0,IF(AND(SUM(D139:N139)=1,AK139=1),C139-SUM(D140:M140),ROUND(C139*N139,2)),"")</f>
        <v/>
      </c>
      <c r="O140" s="40" t="str">
        <f>IF(O139&gt;0,IF(AND(SUM(D139:O139)=1,AK139=1),C139-SUM(D140:N140),ROUND(C139*O139,2)),"")</f>
        <v/>
      </c>
      <c r="P140" s="40" t="str">
        <f>IF(P139&gt;0,IF(AND(SUM(D139:P139)=1,AK139=1),C139-SUM(D140:O140),ROUND(C139*P139,2)),"")</f>
        <v/>
      </c>
      <c r="Q140" s="40" t="str">
        <f>IF(Q139&gt;0,IF(AND(SUM(D139:Q139)=1,AK139=1),C139-SUM(D140:P140),ROUND(C139*Q139,2)),"")</f>
        <v/>
      </c>
      <c r="R140" s="40" t="str">
        <f>IF(R139&gt;0,IF(AND(SUM(D139:R139)=1,AK139=1),C139-SUM(D140:Q140),ROUND(C139*R139,2)),"")</f>
        <v/>
      </c>
      <c r="S140" s="40" t="str">
        <f>IF(S139&gt;0,IF(AND(SUM(D139:S139)=1,AK139=1),C139-SUM(D140:R140),ROUND(C139*S139,2)),"")</f>
        <v/>
      </c>
      <c r="T140" s="40" t="str">
        <f>IF(T139&gt;0,IF(AND(SUM(D139:T139)=1,AK139=1),C139-SUM(D140:S140),ROUND(C139*T139,2)),"")</f>
        <v/>
      </c>
      <c r="U140" s="40" t="str">
        <f>IF(U139&gt;0,IF(AND(SUM(D139:U139)=1,AK139=1),C139-SUM(D140:T140),ROUND(C139*U139,2)),"")</f>
        <v/>
      </c>
      <c r="V140" s="40" t="str">
        <f>IF(V139&gt;0,IF(AND(SUM(D139:V139)=1,AK139=1),C139-SUM(D140:U140),ROUND(C139*V139,2)),"")</f>
        <v/>
      </c>
      <c r="W140" s="40" t="str">
        <f>IF(W139&gt;0,IF(AND(SUM(D139:W139)=1,AK139=1),C139-SUM(D140:V140),ROUND(C139*W139,2)),"")</f>
        <v/>
      </c>
      <c r="X140" s="40" t="str">
        <f>IF(X139&gt;0,IF(AND(SUM(D139:X139)=1,AK139=1),C139-SUM(D140:W140),ROUND(C139*X139,2)),"")</f>
        <v/>
      </c>
      <c r="Y140" s="40" t="str">
        <f>IF(Y139&gt;0,IF(AND(SUM(D139:Y139)=1,AK139=1),C139-SUM(D140:X140),ROUND(C139*Y139,2)),"")</f>
        <v/>
      </c>
      <c r="Z140" s="40" t="str">
        <f>IF(Z139&gt;0,IF(AND(SUM(D139:Z139)=1,AK139=1),C139-SUM(D140:Y140),ROUND(C139*Z139,2)),"")</f>
        <v/>
      </c>
      <c r="AA140" s="40" t="str">
        <f>IF(AA139&gt;0,IF(AND(SUM(D139:AA139)=1,AK139=1),C139-SUM(D140:Z140),ROUND(C139*AA139,2)),"")</f>
        <v/>
      </c>
      <c r="AB140" s="40" t="str">
        <f>IF(AB139&gt;0,IF(AND(SUM(D139:AB139)=1,AK139=1),C139-SUM(D140:AA140),ROUND(C139*AB139,2)),"")</f>
        <v/>
      </c>
      <c r="AC140" s="33">
        <f>IF(AC139&gt;0,IF(AND(SUM(D139:AC139)=1,AK139=1),C139-SUM(D140:AB140),ROUND(C139*AC139,2)),"")</f>
        <v>1958.66</v>
      </c>
      <c r="AD140" s="40" t="str">
        <f>IF(AD139&gt;0,IF(AND(SUM(D139:AD139)=1,AK139=1),C139-SUM(D140:AC140),ROUND(C139*AD139,2)),"")</f>
        <v/>
      </c>
      <c r="AE140" s="40" t="str">
        <f>IF(AE139&gt;0,IF(AND(SUM(D139:AE139)=1,AK139=1),C139-SUM(D140:AD140),ROUND(C139*AE139,2)),"")</f>
        <v/>
      </c>
      <c r="AF140" s="40" t="str">
        <f>IF(AF139&gt;0,IF(AND(SUM(D139:AF139)=1,AK139=1),C139-SUM(D140:AE140),ROUND(C139*AF139,2)),"")</f>
        <v/>
      </c>
      <c r="AG140" s="40" t="str">
        <f>IF(AG139&gt;0,IF(AND(SUM(D139:AG139)=1,AK139=1),C139-SUM(D140:AF140),ROUND(C139*AG139,2)),"")</f>
        <v/>
      </c>
      <c r="AH140" s="40" t="str">
        <f>IF(AH139&gt;0,IF(AND(SUM(D139:AH139)=1,AK139=1),C139-SUM(D140:AG140),ROUND(C139*AH139,2)),"")</f>
        <v/>
      </c>
      <c r="AI140" s="40" t="str">
        <f>IF(AI139&gt;0,IF(AND(SUM(D139:AI139)=1,AK139=1),C139-SUM(D140:AH140),ROUND(C139*AI139,2)),"")</f>
        <v/>
      </c>
      <c r="AJ140" s="40" t="str">
        <f>IF(AJ139&gt;0,IF(AND(SUM(D139:AJ139)=1,AK139=1),C139-SUM(D140:AI140),ROUND(C139*AJ139,2)),"")</f>
        <v/>
      </c>
      <c r="AK140" s="34">
        <f t="shared" si="8"/>
        <v>1958.66</v>
      </c>
    </row>
    <row r="141" spans="1:37" ht="12" customHeight="1" x14ac:dyDescent="0.25">
      <c r="A141" s="75" t="s">
        <v>3347</v>
      </c>
      <c r="B141" s="76" t="s">
        <v>1217</v>
      </c>
      <c r="C141" s="77">
        <v>38510.39</v>
      </c>
      <c r="D141" s="37"/>
      <c r="E141" s="37"/>
      <c r="F141" s="37"/>
      <c r="G141" s="37"/>
      <c r="H141" s="35"/>
      <c r="I141" s="36"/>
      <c r="J141" s="37"/>
      <c r="K141" s="37"/>
      <c r="L141" s="37"/>
      <c r="M141" s="37"/>
      <c r="N141" s="37"/>
      <c r="O141" s="37"/>
      <c r="P141" s="37"/>
      <c r="Q141" s="37"/>
      <c r="R141" s="37"/>
      <c r="S141" s="37"/>
      <c r="T141" s="37"/>
      <c r="U141" s="37"/>
      <c r="V141" s="37"/>
      <c r="W141" s="37"/>
      <c r="X141" s="37"/>
      <c r="Y141" s="37"/>
      <c r="Z141" s="37"/>
      <c r="AA141" s="37"/>
      <c r="AB141" s="37"/>
      <c r="AC141" s="31">
        <v>1</v>
      </c>
      <c r="AD141" s="37"/>
      <c r="AE141" s="37"/>
      <c r="AF141" s="37"/>
      <c r="AG141" s="37"/>
      <c r="AH141" s="37"/>
      <c r="AI141" s="37"/>
      <c r="AJ141" s="37"/>
      <c r="AK141" s="32">
        <f t="shared" si="8"/>
        <v>1</v>
      </c>
    </row>
    <row r="142" spans="1:37" ht="12.95" customHeight="1" x14ac:dyDescent="0.25">
      <c r="A142" s="75"/>
      <c r="B142" s="76"/>
      <c r="C142" s="77"/>
      <c r="D142" s="40" t="str">
        <f>IF(D141&gt;0,ROUND(C141*D141,2),"")</f>
        <v/>
      </c>
      <c r="E142" s="40" t="str">
        <f>IF(E141&gt;0,IF(AND(SUM(D141:E141)=1,AK141=1),C141-SUM(D142:D142),ROUND(C141*E141,2)),"")</f>
        <v/>
      </c>
      <c r="F142" s="40" t="str">
        <f>IF(F141&gt;0,IF(AND(SUM(D141:F141)=1,AK141=1),C141-SUM(D142:E142),ROUND(C141*F141,2)),"")</f>
        <v/>
      </c>
      <c r="G142" s="40" t="str">
        <f>IF(G141&gt;0,IF(AND(SUM(D141:G141)=1,AK141=1),C141-SUM(D142:F142),ROUND(C141*G141,2)),"")</f>
        <v/>
      </c>
      <c r="H142" s="38" t="str">
        <f>IF(H141&gt;0,IF(AND(SUM(D141:H141)=1,AK141=1),C141-SUM(D142:G142),ROUND(C141*H141,2)),"")</f>
        <v/>
      </c>
      <c r="I142" s="39" t="str">
        <f>IF(I141&gt;0,IF(AND(SUM(D141:I141)=1,AK141=1),C141-SUM(D142:H142),ROUND(C141*I141,2)),"")</f>
        <v/>
      </c>
      <c r="J142" s="40" t="str">
        <f>IF(J141&gt;0,IF(AND(SUM(D141:J141)=1,AK141=1),C141-SUM(D142:I142),ROUND(C141*J141,2)),"")</f>
        <v/>
      </c>
      <c r="K142" s="40" t="str">
        <f>IF(K141&gt;0,IF(AND(SUM(D141:K141)=1,AK141=1),C141-SUM(D142:J142),ROUND(C141*K141,2)),"")</f>
        <v/>
      </c>
      <c r="L142" s="40" t="str">
        <f>IF(L141&gt;0,IF(AND(SUM(D141:L141)=1,AK141=1),C141-SUM(D142:K142),ROUND(C141*L141,2)),"")</f>
        <v/>
      </c>
      <c r="M142" s="40" t="str">
        <f>IF(M141&gt;0,IF(AND(SUM(D141:M141)=1,AK141=1),C141-SUM(D142:L142),ROUND(C141*M141,2)),"")</f>
        <v/>
      </c>
      <c r="N142" s="40" t="str">
        <f>IF(N141&gt;0,IF(AND(SUM(D141:N141)=1,AK141=1),C141-SUM(D142:M142),ROUND(C141*N141,2)),"")</f>
        <v/>
      </c>
      <c r="O142" s="40" t="str">
        <f>IF(O141&gt;0,IF(AND(SUM(D141:O141)=1,AK141=1),C141-SUM(D142:N142),ROUND(C141*O141,2)),"")</f>
        <v/>
      </c>
      <c r="P142" s="40" t="str">
        <f>IF(P141&gt;0,IF(AND(SUM(D141:P141)=1,AK141=1),C141-SUM(D142:O142),ROUND(C141*P141,2)),"")</f>
        <v/>
      </c>
      <c r="Q142" s="40" t="str">
        <f>IF(Q141&gt;0,IF(AND(SUM(D141:Q141)=1,AK141=1),C141-SUM(D142:P142),ROUND(C141*Q141,2)),"")</f>
        <v/>
      </c>
      <c r="R142" s="40" t="str">
        <f>IF(R141&gt;0,IF(AND(SUM(D141:R141)=1,AK141=1),C141-SUM(D142:Q142),ROUND(C141*R141,2)),"")</f>
        <v/>
      </c>
      <c r="S142" s="40" t="str">
        <f>IF(S141&gt;0,IF(AND(SUM(D141:S141)=1,AK141=1),C141-SUM(D142:R142),ROUND(C141*S141,2)),"")</f>
        <v/>
      </c>
      <c r="T142" s="40" t="str">
        <f>IF(T141&gt;0,IF(AND(SUM(D141:T141)=1,AK141=1),C141-SUM(D142:S142),ROUND(C141*T141,2)),"")</f>
        <v/>
      </c>
      <c r="U142" s="40" t="str">
        <f>IF(U141&gt;0,IF(AND(SUM(D141:U141)=1,AK141=1),C141-SUM(D142:T142),ROUND(C141*U141,2)),"")</f>
        <v/>
      </c>
      <c r="V142" s="40" t="str">
        <f>IF(V141&gt;0,IF(AND(SUM(D141:V141)=1,AK141=1),C141-SUM(D142:U142),ROUND(C141*V141,2)),"")</f>
        <v/>
      </c>
      <c r="W142" s="40" t="str">
        <f>IF(W141&gt;0,IF(AND(SUM(D141:W141)=1,AK141=1),C141-SUM(D142:V142),ROUND(C141*W141,2)),"")</f>
        <v/>
      </c>
      <c r="X142" s="40" t="str">
        <f>IF(X141&gt;0,IF(AND(SUM(D141:X141)=1,AK141=1),C141-SUM(D142:W142),ROUND(C141*X141,2)),"")</f>
        <v/>
      </c>
      <c r="Y142" s="40" t="str">
        <f>IF(Y141&gt;0,IF(AND(SUM(D141:Y141)=1,AK141=1),C141-SUM(D142:X142),ROUND(C141*Y141,2)),"")</f>
        <v/>
      </c>
      <c r="Z142" s="40" t="str">
        <f>IF(Z141&gt;0,IF(AND(SUM(D141:Z141)=1,AK141=1),C141-SUM(D142:Y142),ROUND(C141*Z141,2)),"")</f>
        <v/>
      </c>
      <c r="AA142" s="40" t="str">
        <f>IF(AA141&gt;0,IF(AND(SUM(D141:AA141)=1,AK141=1),C141-SUM(D142:Z142),ROUND(C141*AA141,2)),"")</f>
        <v/>
      </c>
      <c r="AB142" s="40" t="str">
        <f>IF(AB141&gt;0,IF(AND(SUM(D141:AB141)=1,AK141=1),C141-SUM(D142:AA142),ROUND(C141*AB141,2)),"")</f>
        <v/>
      </c>
      <c r="AC142" s="33">
        <f>IF(AC141&gt;0,IF(AND(SUM(D141:AC141)=1,AK141=1),C141-SUM(D142:AB142),ROUND(C141*AC141,2)),"")</f>
        <v>38510.39</v>
      </c>
      <c r="AD142" s="40" t="str">
        <f>IF(AD141&gt;0,IF(AND(SUM(D141:AD141)=1,AK141=1),C141-SUM(D142:AC142),ROUND(C141*AD141,2)),"")</f>
        <v/>
      </c>
      <c r="AE142" s="40" t="str">
        <f>IF(AE141&gt;0,IF(AND(SUM(D141:AE141)=1,AK141=1),C141-SUM(D142:AD142),ROUND(C141*AE141,2)),"")</f>
        <v/>
      </c>
      <c r="AF142" s="40" t="str">
        <f>IF(AF141&gt;0,IF(AND(SUM(D141:AF141)=1,AK141=1),C141-SUM(D142:AE142),ROUND(C141*AF141,2)),"")</f>
        <v/>
      </c>
      <c r="AG142" s="40" t="str">
        <f>IF(AG141&gt;0,IF(AND(SUM(D141:AG141)=1,AK141=1),C141-SUM(D142:AF142),ROUND(C141*AG141,2)),"")</f>
        <v/>
      </c>
      <c r="AH142" s="40" t="str">
        <f>IF(AH141&gt;0,IF(AND(SUM(D141:AH141)=1,AK141=1),C141-SUM(D142:AG142),ROUND(C141*AH141,2)),"")</f>
        <v/>
      </c>
      <c r="AI142" s="40" t="str">
        <f>IF(AI141&gt;0,IF(AND(SUM(D141:AI141)=1,AK141=1),C141-SUM(D142:AH142),ROUND(C141*AI141,2)),"")</f>
        <v/>
      </c>
      <c r="AJ142" s="40" t="str">
        <f>IF(AJ141&gt;0,IF(AND(SUM(D141:AJ141)=1,AK141=1),C141-SUM(D142:AI142),ROUND(C141*AJ141,2)),"")</f>
        <v/>
      </c>
      <c r="AK142" s="34">
        <f t="shared" si="8"/>
        <v>38510.39</v>
      </c>
    </row>
    <row r="143" spans="1:37" ht="12" customHeight="1" x14ac:dyDescent="0.25">
      <c r="A143" s="75" t="s">
        <v>3351</v>
      </c>
      <c r="B143" s="76" t="s">
        <v>1228</v>
      </c>
      <c r="C143" s="77">
        <v>5447.62</v>
      </c>
      <c r="D143" s="37"/>
      <c r="E143" s="37"/>
      <c r="F143" s="37"/>
      <c r="G143" s="37"/>
      <c r="H143" s="35"/>
      <c r="I143" s="36"/>
      <c r="J143" s="37"/>
      <c r="K143" s="37"/>
      <c r="L143" s="37"/>
      <c r="M143" s="37"/>
      <c r="N143" s="37"/>
      <c r="O143" s="37"/>
      <c r="P143" s="37"/>
      <c r="Q143" s="37"/>
      <c r="R143" s="37"/>
      <c r="S143" s="37"/>
      <c r="T143" s="37"/>
      <c r="U143" s="37"/>
      <c r="V143" s="37"/>
      <c r="W143" s="37"/>
      <c r="X143" s="37"/>
      <c r="Y143" s="37"/>
      <c r="Z143" s="37"/>
      <c r="AA143" s="37"/>
      <c r="AB143" s="37"/>
      <c r="AC143" s="37"/>
      <c r="AD143" s="31">
        <v>1</v>
      </c>
      <c r="AE143" s="37"/>
      <c r="AF143" s="37"/>
      <c r="AG143" s="37"/>
      <c r="AH143" s="37"/>
      <c r="AI143" s="37"/>
      <c r="AJ143" s="37"/>
      <c r="AK143" s="32">
        <f t="shared" si="8"/>
        <v>1</v>
      </c>
    </row>
    <row r="144" spans="1:37" ht="12.95" customHeight="1" x14ac:dyDescent="0.25">
      <c r="A144" s="75"/>
      <c r="B144" s="76"/>
      <c r="C144" s="77"/>
      <c r="D144" s="40" t="str">
        <f>IF(D143&gt;0,ROUND(C143*D143,2),"")</f>
        <v/>
      </c>
      <c r="E144" s="40" t="str">
        <f>IF(E143&gt;0,IF(AND(SUM(D143:E143)=1,AK143=1),C143-SUM(D144:D144),ROUND(C143*E143,2)),"")</f>
        <v/>
      </c>
      <c r="F144" s="40" t="str">
        <f>IF(F143&gt;0,IF(AND(SUM(D143:F143)=1,AK143=1),C143-SUM(D144:E144),ROUND(C143*F143,2)),"")</f>
        <v/>
      </c>
      <c r="G144" s="40" t="str">
        <f>IF(G143&gt;0,IF(AND(SUM(D143:G143)=1,AK143=1),C143-SUM(D144:F144),ROUND(C143*G143,2)),"")</f>
        <v/>
      </c>
      <c r="H144" s="38" t="str">
        <f>IF(H143&gt;0,IF(AND(SUM(D143:H143)=1,AK143=1),C143-SUM(D144:G144),ROUND(C143*H143,2)),"")</f>
        <v/>
      </c>
      <c r="I144" s="39" t="str">
        <f>IF(I143&gt;0,IF(AND(SUM(D143:I143)=1,AK143=1),C143-SUM(D144:H144),ROUND(C143*I143,2)),"")</f>
        <v/>
      </c>
      <c r="J144" s="40" t="str">
        <f>IF(J143&gt;0,IF(AND(SUM(D143:J143)=1,AK143=1),C143-SUM(D144:I144),ROUND(C143*J143,2)),"")</f>
        <v/>
      </c>
      <c r="K144" s="40" t="str">
        <f>IF(K143&gt;0,IF(AND(SUM(D143:K143)=1,AK143=1),C143-SUM(D144:J144),ROUND(C143*K143,2)),"")</f>
        <v/>
      </c>
      <c r="L144" s="40" t="str">
        <f>IF(L143&gt;0,IF(AND(SUM(D143:L143)=1,AK143=1),C143-SUM(D144:K144),ROUND(C143*L143,2)),"")</f>
        <v/>
      </c>
      <c r="M144" s="40" t="str">
        <f>IF(M143&gt;0,IF(AND(SUM(D143:M143)=1,AK143=1),C143-SUM(D144:L144),ROUND(C143*M143,2)),"")</f>
        <v/>
      </c>
      <c r="N144" s="40" t="str">
        <f>IF(N143&gt;0,IF(AND(SUM(D143:N143)=1,AK143=1),C143-SUM(D144:M144),ROUND(C143*N143,2)),"")</f>
        <v/>
      </c>
      <c r="O144" s="40" t="str">
        <f>IF(O143&gt;0,IF(AND(SUM(D143:O143)=1,AK143=1),C143-SUM(D144:N144),ROUND(C143*O143,2)),"")</f>
        <v/>
      </c>
      <c r="P144" s="40" t="str">
        <f>IF(P143&gt;0,IF(AND(SUM(D143:P143)=1,AK143=1),C143-SUM(D144:O144),ROUND(C143*P143,2)),"")</f>
        <v/>
      </c>
      <c r="Q144" s="40" t="str">
        <f>IF(Q143&gt;0,IF(AND(SUM(D143:Q143)=1,AK143=1),C143-SUM(D144:P144),ROUND(C143*Q143,2)),"")</f>
        <v/>
      </c>
      <c r="R144" s="40" t="str">
        <f>IF(R143&gt;0,IF(AND(SUM(D143:R143)=1,AK143=1),C143-SUM(D144:Q144),ROUND(C143*R143,2)),"")</f>
        <v/>
      </c>
      <c r="S144" s="40" t="str">
        <f>IF(S143&gt;0,IF(AND(SUM(D143:S143)=1,AK143=1),C143-SUM(D144:R144),ROUND(C143*S143,2)),"")</f>
        <v/>
      </c>
      <c r="T144" s="40" t="str">
        <f>IF(T143&gt;0,IF(AND(SUM(D143:T143)=1,AK143=1),C143-SUM(D144:S144),ROUND(C143*T143,2)),"")</f>
        <v/>
      </c>
      <c r="U144" s="40" t="str">
        <f>IF(U143&gt;0,IF(AND(SUM(D143:U143)=1,AK143=1),C143-SUM(D144:T144),ROUND(C143*U143,2)),"")</f>
        <v/>
      </c>
      <c r="V144" s="40" t="str">
        <f>IF(V143&gt;0,IF(AND(SUM(D143:V143)=1,AK143=1),C143-SUM(D144:U144),ROUND(C143*V143,2)),"")</f>
        <v/>
      </c>
      <c r="W144" s="40" t="str">
        <f>IF(W143&gt;0,IF(AND(SUM(D143:W143)=1,AK143=1),C143-SUM(D144:V144),ROUND(C143*W143,2)),"")</f>
        <v/>
      </c>
      <c r="X144" s="40" t="str">
        <f>IF(X143&gt;0,IF(AND(SUM(D143:X143)=1,AK143=1),C143-SUM(D144:W144),ROUND(C143*X143,2)),"")</f>
        <v/>
      </c>
      <c r="Y144" s="40" t="str">
        <f>IF(Y143&gt;0,IF(AND(SUM(D143:Y143)=1,AK143=1),C143-SUM(D144:X144),ROUND(C143*Y143,2)),"")</f>
        <v/>
      </c>
      <c r="Z144" s="40" t="str">
        <f>IF(Z143&gt;0,IF(AND(SUM(D143:Z143)=1,AK143=1),C143-SUM(D144:Y144),ROUND(C143*Z143,2)),"")</f>
        <v/>
      </c>
      <c r="AA144" s="40" t="str">
        <f>IF(AA143&gt;0,IF(AND(SUM(D143:AA143)=1,AK143=1),C143-SUM(D144:Z144),ROUND(C143*AA143,2)),"")</f>
        <v/>
      </c>
      <c r="AB144" s="40" t="str">
        <f>IF(AB143&gt;0,IF(AND(SUM(D143:AB143)=1,AK143=1),C143-SUM(D144:AA144),ROUND(C143*AB143,2)),"")</f>
        <v/>
      </c>
      <c r="AC144" s="40" t="str">
        <f>IF(AC143&gt;0,IF(AND(SUM(D143:AC143)=1,AK143=1),C143-SUM(D144:AB144),ROUND(C143*AC143,2)),"")</f>
        <v/>
      </c>
      <c r="AD144" s="33">
        <f>IF(AD143&gt;0,IF(AND(SUM(D143:AD143)=1,AK143=1),C143-SUM(D144:AC144),ROUND(C143*AD143,2)),"")</f>
        <v>5447.62</v>
      </c>
      <c r="AE144" s="40" t="str">
        <f>IF(AE143&gt;0,IF(AND(SUM(D143:AE143)=1,AK143=1),C143-SUM(D144:AD144),ROUND(C143*AE143,2)),"")</f>
        <v/>
      </c>
      <c r="AF144" s="40" t="str">
        <f>IF(AF143&gt;0,IF(AND(SUM(D143:AF143)=1,AK143=1),C143-SUM(D144:AE144),ROUND(C143*AF143,2)),"")</f>
        <v/>
      </c>
      <c r="AG144" s="40" t="str">
        <f>IF(AG143&gt;0,IF(AND(SUM(D143:AG143)=1,AK143=1),C143-SUM(D144:AF144),ROUND(C143*AG143,2)),"")</f>
        <v/>
      </c>
      <c r="AH144" s="40" t="str">
        <f>IF(AH143&gt;0,IF(AND(SUM(D143:AH143)=1,AK143=1),C143-SUM(D144:AG144),ROUND(C143*AH143,2)),"")</f>
        <v/>
      </c>
      <c r="AI144" s="40" t="str">
        <f>IF(AI143&gt;0,IF(AND(SUM(D143:AI143)=1,AK143=1),C143-SUM(D144:AH144),ROUND(C143*AI143,2)),"")</f>
        <v/>
      </c>
      <c r="AJ144" s="40" t="str">
        <f>IF(AJ143&gt;0,IF(AND(SUM(D143:AJ143)=1,AK143=1),C143-SUM(D144:AI144),ROUND(C143*AJ143,2)),"")</f>
        <v/>
      </c>
      <c r="AK144" s="34">
        <f t="shared" si="8"/>
        <v>5447.62</v>
      </c>
    </row>
    <row r="145" spans="1:37" ht="12" customHeight="1" x14ac:dyDescent="0.25">
      <c r="A145" s="75" t="s">
        <v>3374</v>
      </c>
      <c r="B145" s="76" t="s">
        <v>521</v>
      </c>
      <c r="C145" s="77">
        <v>12777.54</v>
      </c>
      <c r="D145" s="37"/>
      <c r="E145" s="37"/>
      <c r="F145" s="37"/>
      <c r="G145" s="37"/>
      <c r="H145" s="35"/>
      <c r="I145" s="36"/>
      <c r="J145" s="37"/>
      <c r="K145" s="37"/>
      <c r="L145" s="37"/>
      <c r="M145" s="37"/>
      <c r="N145" s="37"/>
      <c r="O145" s="37"/>
      <c r="P145" s="37"/>
      <c r="Q145" s="37"/>
      <c r="R145" s="37"/>
      <c r="S145" s="37"/>
      <c r="T145" s="37"/>
      <c r="U145" s="37"/>
      <c r="V145" s="37"/>
      <c r="W145" s="37"/>
      <c r="X145" s="37"/>
      <c r="Y145" s="37"/>
      <c r="Z145" s="37"/>
      <c r="AA145" s="37"/>
      <c r="AB145" s="31">
        <v>1</v>
      </c>
      <c r="AC145" s="37"/>
      <c r="AD145" s="37"/>
      <c r="AE145" s="37"/>
      <c r="AF145" s="37"/>
      <c r="AG145" s="37"/>
      <c r="AH145" s="37"/>
      <c r="AI145" s="37"/>
      <c r="AJ145" s="37"/>
      <c r="AK145" s="32">
        <f t="shared" si="8"/>
        <v>1</v>
      </c>
    </row>
    <row r="146" spans="1:37" ht="12.95" customHeight="1" x14ac:dyDescent="0.25">
      <c r="A146" s="75"/>
      <c r="B146" s="76"/>
      <c r="C146" s="77"/>
      <c r="D146" s="40" t="str">
        <f>IF(D145&gt;0,ROUND(C145*D145,2),"")</f>
        <v/>
      </c>
      <c r="E146" s="40" t="str">
        <f>IF(E145&gt;0,IF(AND(SUM(D145:E145)=1,AK145=1),C145-SUM(D146:D146),ROUND(C145*E145,2)),"")</f>
        <v/>
      </c>
      <c r="F146" s="40" t="str">
        <f>IF(F145&gt;0,IF(AND(SUM(D145:F145)=1,AK145=1),C145-SUM(D146:E146),ROUND(C145*F145,2)),"")</f>
        <v/>
      </c>
      <c r="G146" s="40" t="str">
        <f>IF(G145&gt;0,IF(AND(SUM(D145:G145)=1,AK145=1),C145-SUM(D146:F146),ROUND(C145*G145,2)),"")</f>
        <v/>
      </c>
      <c r="H146" s="38" t="str">
        <f>IF(H145&gt;0,IF(AND(SUM(D145:H145)=1,AK145=1),C145-SUM(D146:G146),ROUND(C145*H145,2)),"")</f>
        <v/>
      </c>
      <c r="I146" s="39" t="str">
        <f>IF(I145&gt;0,IF(AND(SUM(D145:I145)=1,AK145=1),C145-SUM(D146:H146),ROUND(C145*I145,2)),"")</f>
        <v/>
      </c>
      <c r="J146" s="40" t="str">
        <f>IF(J145&gt;0,IF(AND(SUM(D145:J145)=1,AK145=1),C145-SUM(D146:I146),ROUND(C145*J145,2)),"")</f>
        <v/>
      </c>
      <c r="K146" s="40" t="str">
        <f>IF(K145&gt;0,IF(AND(SUM(D145:K145)=1,AK145=1),C145-SUM(D146:J146),ROUND(C145*K145,2)),"")</f>
        <v/>
      </c>
      <c r="L146" s="40" t="str">
        <f>IF(L145&gt;0,IF(AND(SUM(D145:L145)=1,AK145=1),C145-SUM(D146:K146),ROUND(C145*L145,2)),"")</f>
        <v/>
      </c>
      <c r="M146" s="40" t="str">
        <f>IF(M145&gt;0,IF(AND(SUM(D145:M145)=1,AK145=1),C145-SUM(D146:L146),ROUND(C145*M145,2)),"")</f>
        <v/>
      </c>
      <c r="N146" s="40" t="str">
        <f>IF(N145&gt;0,IF(AND(SUM(D145:N145)=1,AK145=1),C145-SUM(D146:M146),ROUND(C145*N145,2)),"")</f>
        <v/>
      </c>
      <c r="O146" s="40" t="str">
        <f>IF(O145&gt;0,IF(AND(SUM(D145:O145)=1,AK145=1),C145-SUM(D146:N146),ROUND(C145*O145,2)),"")</f>
        <v/>
      </c>
      <c r="P146" s="40" t="str">
        <f>IF(P145&gt;0,IF(AND(SUM(D145:P145)=1,AK145=1),C145-SUM(D146:O146),ROUND(C145*P145,2)),"")</f>
        <v/>
      </c>
      <c r="Q146" s="40" t="str">
        <f>IF(Q145&gt;0,IF(AND(SUM(D145:Q145)=1,AK145=1),C145-SUM(D146:P146),ROUND(C145*Q145,2)),"")</f>
        <v/>
      </c>
      <c r="R146" s="40" t="str">
        <f>IF(R145&gt;0,IF(AND(SUM(D145:R145)=1,AK145=1),C145-SUM(D146:Q146),ROUND(C145*R145,2)),"")</f>
        <v/>
      </c>
      <c r="S146" s="40" t="str">
        <f>IF(S145&gt;0,IF(AND(SUM(D145:S145)=1,AK145=1),C145-SUM(D146:R146),ROUND(C145*S145,2)),"")</f>
        <v/>
      </c>
      <c r="T146" s="40" t="str">
        <f>IF(T145&gt;0,IF(AND(SUM(D145:T145)=1,AK145=1),C145-SUM(D146:S146),ROUND(C145*T145,2)),"")</f>
        <v/>
      </c>
      <c r="U146" s="40" t="str">
        <f>IF(U145&gt;0,IF(AND(SUM(D145:U145)=1,AK145=1),C145-SUM(D146:T146),ROUND(C145*U145,2)),"")</f>
        <v/>
      </c>
      <c r="V146" s="40" t="str">
        <f>IF(V145&gt;0,IF(AND(SUM(D145:V145)=1,AK145=1),C145-SUM(D146:U146),ROUND(C145*V145,2)),"")</f>
        <v/>
      </c>
      <c r="W146" s="40" t="str">
        <f>IF(W145&gt;0,IF(AND(SUM(D145:W145)=1,AK145=1),C145-SUM(D146:V146),ROUND(C145*W145,2)),"")</f>
        <v/>
      </c>
      <c r="X146" s="40" t="str">
        <f>IF(X145&gt;0,IF(AND(SUM(D145:X145)=1,AK145=1),C145-SUM(D146:W146),ROUND(C145*X145,2)),"")</f>
        <v/>
      </c>
      <c r="Y146" s="40" t="str">
        <f>IF(Y145&gt;0,IF(AND(SUM(D145:Y145)=1,AK145=1),C145-SUM(D146:X146),ROUND(C145*Y145,2)),"")</f>
        <v/>
      </c>
      <c r="Z146" s="40" t="str">
        <f>IF(Z145&gt;0,IF(AND(SUM(D145:Z145)=1,AK145=1),C145-SUM(D146:Y146),ROUND(C145*Z145,2)),"")</f>
        <v/>
      </c>
      <c r="AA146" s="40" t="str">
        <f>IF(AA145&gt;0,IF(AND(SUM(D145:AA145)=1,AK145=1),C145-SUM(D146:Z146),ROUND(C145*AA145,2)),"")</f>
        <v/>
      </c>
      <c r="AB146" s="33">
        <f>IF(AB145&gt;0,IF(AND(SUM(D145:AB145)=1,AK145=1),C145-SUM(D146:AA146),ROUND(C145*AB145,2)),"")</f>
        <v>12777.54</v>
      </c>
      <c r="AC146" s="40" t="str">
        <f>IF(AC145&gt;0,IF(AND(SUM(D145:AC145)=1,AK145=1),C145-SUM(D146:AB146),ROUND(C145*AC145,2)),"")</f>
        <v/>
      </c>
      <c r="AD146" s="40" t="str">
        <f>IF(AD145&gt;0,IF(AND(SUM(D145:AD145)=1,AK145=1),C145-SUM(D146:AC146),ROUND(C145*AD145,2)),"")</f>
        <v/>
      </c>
      <c r="AE146" s="40" t="str">
        <f>IF(AE145&gt;0,IF(AND(SUM(D145:AE145)=1,AK145=1),C145-SUM(D146:AD146),ROUND(C145*AE145,2)),"")</f>
        <v/>
      </c>
      <c r="AF146" s="40" t="str">
        <f>IF(AF145&gt;0,IF(AND(SUM(D145:AF145)=1,AK145=1),C145-SUM(D146:AE146),ROUND(C145*AF145,2)),"")</f>
        <v/>
      </c>
      <c r="AG146" s="40" t="str">
        <f>IF(AG145&gt;0,IF(AND(SUM(D145:AG145)=1,AK145=1),C145-SUM(D146:AF146),ROUND(C145*AG145,2)),"")</f>
        <v/>
      </c>
      <c r="AH146" s="40" t="str">
        <f>IF(AH145&gt;0,IF(AND(SUM(D145:AH145)=1,AK145=1),C145-SUM(D146:AG146),ROUND(C145*AH145,2)),"")</f>
        <v/>
      </c>
      <c r="AI146" s="40" t="str">
        <f>IF(AI145&gt;0,IF(AND(SUM(D145:AI145)=1,AK145=1),C145-SUM(D146:AH146),ROUND(C145*AI145,2)),"")</f>
        <v/>
      </c>
      <c r="AJ146" s="40" t="str">
        <f>IF(AJ145&gt;0,IF(AND(SUM(D145:AJ145)=1,AK145=1),C145-SUM(D146:AI146),ROUND(C145*AJ145,2)),"")</f>
        <v/>
      </c>
      <c r="AK146" s="34">
        <f t="shared" si="8"/>
        <v>12777.54</v>
      </c>
    </row>
    <row r="147" spans="1:37" ht="12" customHeight="1" x14ac:dyDescent="0.25">
      <c r="A147" s="75" t="s">
        <v>3381</v>
      </c>
      <c r="B147" s="76" t="s">
        <v>531</v>
      </c>
      <c r="C147" s="77">
        <v>14586.4</v>
      </c>
      <c r="D147" s="37"/>
      <c r="E147" s="37"/>
      <c r="F147" s="37"/>
      <c r="G147" s="37"/>
      <c r="H147" s="35"/>
      <c r="I147" s="36"/>
      <c r="J147" s="37"/>
      <c r="K147" s="37"/>
      <c r="L147" s="37"/>
      <c r="M147" s="37"/>
      <c r="N147" s="37"/>
      <c r="O147" s="37"/>
      <c r="P147" s="37"/>
      <c r="Q147" s="37"/>
      <c r="R147" s="37"/>
      <c r="S147" s="37"/>
      <c r="T147" s="37"/>
      <c r="U147" s="37"/>
      <c r="V147" s="37"/>
      <c r="W147" s="37"/>
      <c r="X147" s="37"/>
      <c r="Y147" s="37"/>
      <c r="Z147" s="37"/>
      <c r="AA147" s="37"/>
      <c r="AB147" s="37"/>
      <c r="AC147" s="31">
        <v>1</v>
      </c>
      <c r="AD147" s="37"/>
      <c r="AE147" s="37"/>
      <c r="AF147" s="37"/>
      <c r="AG147" s="37"/>
      <c r="AH147" s="37"/>
      <c r="AI147" s="37"/>
      <c r="AJ147" s="37"/>
      <c r="AK147" s="32">
        <f t="shared" si="8"/>
        <v>1</v>
      </c>
    </row>
    <row r="148" spans="1:37" ht="12.95" customHeight="1" x14ac:dyDescent="0.25">
      <c r="A148" s="75"/>
      <c r="B148" s="76"/>
      <c r="C148" s="77"/>
      <c r="D148" s="40" t="str">
        <f>IF(D147&gt;0,ROUND(C147*D147,2),"")</f>
        <v/>
      </c>
      <c r="E148" s="40" t="str">
        <f>IF(E147&gt;0,IF(AND(SUM(D147:E147)=1,AK147=1),C147-SUM(D148:D148),ROUND(C147*E147,2)),"")</f>
        <v/>
      </c>
      <c r="F148" s="40" t="str">
        <f>IF(F147&gt;0,IF(AND(SUM(D147:F147)=1,AK147=1),C147-SUM(D148:E148),ROUND(C147*F147,2)),"")</f>
        <v/>
      </c>
      <c r="G148" s="40" t="str">
        <f>IF(G147&gt;0,IF(AND(SUM(D147:G147)=1,AK147=1),C147-SUM(D148:F148),ROUND(C147*G147,2)),"")</f>
        <v/>
      </c>
      <c r="H148" s="38" t="str">
        <f>IF(H147&gt;0,IF(AND(SUM(D147:H147)=1,AK147=1),C147-SUM(D148:G148),ROUND(C147*H147,2)),"")</f>
        <v/>
      </c>
      <c r="I148" s="39" t="str">
        <f>IF(I147&gt;0,IF(AND(SUM(D147:I147)=1,AK147=1),C147-SUM(D148:H148),ROUND(C147*I147,2)),"")</f>
        <v/>
      </c>
      <c r="J148" s="40" t="str">
        <f>IF(J147&gt;0,IF(AND(SUM(D147:J147)=1,AK147=1),C147-SUM(D148:I148),ROUND(C147*J147,2)),"")</f>
        <v/>
      </c>
      <c r="K148" s="40" t="str">
        <f>IF(K147&gt;0,IF(AND(SUM(D147:K147)=1,AK147=1),C147-SUM(D148:J148),ROUND(C147*K147,2)),"")</f>
        <v/>
      </c>
      <c r="L148" s="40" t="str">
        <f>IF(L147&gt;0,IF(AND(SUM(D147:L147)=1,AK147=1),C147-SUM(D148:K148),ROUND(C147*L147,2)),"")</f>
        <v/>
      </c>
      <c r="M148" s="40" t="str">
        <f>IF(M147&gt;0,IF(AND(SUM(D147:M147)=1,AK147=1),C147-SUM(D148:L148),ROUND(C147*M147,2)),"")</f>
        <v/>
      </c>
      <c r="N148" s="40" t="str">
        <f>IF(N147&gt;0,IF(AND(SUM(D147:N147)=1,AK147=1),C147-SUM(D148:M148),ROUND(C147*N147,2)),"")</f>
        <v/>
      </c>
      <c r="O148" s="40" t="str">
        <f>IF(O147&gt;0,IF(AND(SUM(D147:O147)=1,AK147=1),C147-SUM(D148:N148),ROUND(C147*O147,2)),"")</f>
        <v/>
      </c>
      <c r="P148" s="40" t="str">
        <f>IF(P147&gt;0,IF(AND(SUM(D147:P147)=1,AK147=1),C147-SUM(D148:O148),ROUND(C147*P147,2)),"")</f>
        <v/>
      </c>
      <c r="Q148" s="40" t="str">
        <f>IF(Q147&gt;0,IF(AND(SUM(D147:Q147)=1,AK147=1),C147-SUM(D148:P148),ROUND(C147*Q147,2)),"")</f>
        <v/>
      </c>
      <c r="R148" s="40" t="str">
        <f>IF(R147&gt;0,IF(AND(SUM(D147:R147)=1,AK147=1),C147-SUM(D148:Q148),ROUND(C147*R147,2)),"")</f>
        <v/>
      </c>
      <c r="S148" s="40" t="str">
        <f>IF(S147&gt;0,IF(AND(SUM(D147:S147)=1,AK147=1),C147-SUM(D148:R148),ROUND(C147*S147,2)),"")</f>
        <v/>
      </c>
      <c r="T148" s="40" t="str">
        <f>IF(T147&gt;0,IF(AND(SUM(D147:T147)=1,AK147=1),C147-SUM(D148:S148),ROUND(C147*T147,2)),"")</f>
        <v/>
      </c>
      <c r="U148" s="40" t="str">
        <f>IF(U147&gt;0,IF(AND(SUM(D147:U147)=1,AK147=1),C147-SUM(D148:T148),ROUND(C147*U147,2)),"")</f>
        <v/>
      </c>
      <c r="V148" s="40" t="str">
        <f>IF(V147&gt;0,IF(AND(SUM(D147:V147)=1,AK147=1),C147-SUM(D148:U148),ROUND(C147*V147,2)),"")</f>
        <v/>
      </c>
      <c r="W148" s="40" t="str">
        <f>IF(W147&gt;0,IF(AND(SUM(D147:W147)=1,AK147=1),C147-SUM(D148:V148),ROUND(C147*W147,2)),"")</f>
        <v/>
      </c>
      <c r="X148" s="40" t="str">
        <f>IF(X147&gt;0,IF(AND(SUM(D147:X147)=1,AK147=1),C147-SUM(D148:W148),ROUND(C147*X147,2)),"")</f>
        <v/>
      </c>
      <c r="Y148" s="40" t="str">
        <f>IF(Y147&gt;0,IF(AND(SUM(D147:Y147)=1,AK147=1),C147-SUM(D148:X148),ROUND(C147*Y147,2)),"")</f>
        <v/>
      </c>
      <c r="Z148" s="40" t="str">
        <f>IF(Z147&gt;0,IF(AND(SUM(D147:Z147)=1,AK147=1),C147-SUM(D148:Y148),ROUND(C147*Z147,2)),"")</f>
        <v/>
      </c>
      <c r="AA148" s="40" t="str">
        <f>IF(AA147&gt;0,IF(AND(SUM(D147:AA147)=1,AK147=1),C147-SUM(D148:Z148),ROUND(C147*AA147,2)),"")</f>
        <v/>
      </c>
      <c r="AB148" s="40" t="str">
        <f>IF(AB147&gt;0,IF(AND(SUM(D147:AB147)=1,AK147=1),C147-SUM(D148:AA148),ROUND(C147*AB147,2)),"")</f>
        <v/>
      </c>
      <c r="AC148" s="33">
        <f>IF(AC147&gt;0,IF(AND(SUM(D147:AC147)=1,AK147=1),C147-SUM(D148:AB148),ROUND(C147*AC147,2)),"")</f>
        <v>14586.4</v>
      </c>
      <c r="AD148" s="40" t="str">
        <f>IF(AD147&gt;0,IF(AND(SUM(D147:AD147)=1,AK147=1),C147-SUM(D148:AC148),ROUND(C147*AD147,2)),"")</f>
        <v/>
      </c>
      <c r="AE148" s="40" t="str">
        <f>IF(AE147&gt;0,IF(AND(SUM(D147:AE147)=1,AK147=1),C147-SUM(D148:AD148),ROUND(C147*AE147,2)),"")</f>
        <v/>
      </c>
      <c r="AF148" s="40" t="str">
        <f>IF(AF147&gt;0,IF(AND(SUM(D147:AF147)=1,AK147=1),C147-SUM(D148:AE148),ROUND(C147*AF147,2)),"")</f>
        <v/>
      </c>
      <c r="AG148" s="40" t="str">
        <f>IF(AG147&gt;0,IF(AND(SUM(D147:AG147)=1,AK147=1),C147-SUM(D148:AF148),ROUND(C147*AG147,2)),"")</f>
        <v/>
      </c>
      <c r="AH148" s="40" t="str">
        <f>IF(AH147&gt;0,IF(AND(SUM(D147:AH147)=1,AK147=1),C147-SUM(D148:AG148),ROUND(C147*AH147,2)),"")</f>
        <v/>
      </c>
      <c r="AI148" s="40" t="str">
        <f>IF(AI147&gt;0,IF(AND(SUM(D147:AI147)=1,AK147=1),C147-SUM(D148:AH148),ROUND(C147*AI147,2)),"")</f>
        <v/>
      </c>
      <c r="AJ148" s="40" t="str">
        <f>IF(AJ147&gt;0,IF(AND(SUM(D147:AJ147)=1,AK147=1),C147-SUM(D148:AI148),ROUND(C147*AJ147,2)),"")</f>
        <v/>
      </c>
      <c r="AK148" s="34">
        <f t="shared" si="8"/>
        <v>14586.4</v>
      </c>
    </row>
    <row r="149" spans="1:37" ht="12" customHeight="1" x14ac:dyDescent="0.25">
      <c r="A149" s="75" t="s">
        <v>3385</v>
      </c>
      <c r="B149" s="76" t="s">
        <v>545</v>
      </c>
      <c r="C149" s="77">
        <v>474.8</v>
      </c>
      <c r="D149" s="37"/>
      <c r="E149" s="37"/>
      <c r="F149" s="37"/>
      <c r="G149" s="37"/>
      <c r="H149" s="35"/>
      <c r="I149" s="36"/>
      <c r="J149" s="37"/>
      <c r="K149" s="37"/>
      <c r="L149" s="37"/>
      <c r="M149" s="37"/>
      <c r="N149" s="37"/>
      <c r="O149" s="37"/>
      <c r="P149" s="37"/>
      <c r="Q149" s="37"/>
      <c r="R149" s="37"/>
      <c r="S149" s="37"/>
      <c r="T149" s="37"/>
      <c r="U149" s="37"/>
      <c r="V149" s="37"/>
      <c r="W149" s="37"/>
      <c r="X149" s="37"/>
      <c r="Y149" s="37"/>
      <c r="Z149" s="37"/>
      <c r="AA149" s="37"/>
      <c r="AB149" s="37"/>
      <c r="AC149" s="37"/>
      <c r="AD149" s="37"/>
      <c r="AE149" s="31">
        <v>1</v>
      </c>
      <c r="AF149" s="37"/>
      <c r="AG149" s="37"/>
      <c r="AH149" s="37"/>
      <c r="AI149" s="37"/>
      <c r="AJ149" s="37"/>
      <c r="AK149" s="32">
        <f t="shared" si="8"/>
        <v>1</v>
      </c>
    </row>
    <row r="150" spans="1:37" ht="12.95" customHeight="1" x14ac:dyDescent="0.25">
      <c r="A150" s="75"/>
      <c r="B150" s="76"/>
      <c r="C150" s="77"/>
      <c r="D150" s="40" t="str">
        <f>IF(D149&gt;0,ROUND(C149*D149,2),"")</f>
        <v/>
      </c>
      <c r="E150" s="40" t="str">
        <f>IF(E149&gt;0,IF(AND(SUM(D149:E149)=1,AK149=1),C149-SUM(D150:D150),ROUND(C149*E149,2)),"")</f>
        <v/>
      </c>
      <c r="F150" s="40" t="str">
        <f>IF(F149&gt;0,IF(AND(SUM(D149:F149)=1,AK149=1),C149-SUM(D150:E150),ROUND(C149*F149,2)),"")</f>
        <v/>
      </c>
      <c r="G150" s="40" t="str">
        <f>IF(G149&gt;0,IF(AND(SUM(D149:G149)=1,AK149=1),C149-SUM(D150:F150),ROUND(C149*G149,2)),"")</f>
        <v/>
      </c>
      <c r="H150" s="38" t="str">
        <f>IF(H149&gt;0,IF(AND(SUM(D149:H149)=1,AK149=1),C149-SUM(D150:G150),ROUND(C149*H149,2)),"")</f>
        <v/>
      </c>
      <c r="I150" s="39" t="str">
        <f>IF(I149&gt;0,IF(AND(SUM(D149:I149)=1,AK149=1),C149-SUM(D150:H150),ROUND(C149*I149,2)),"")</f>
        <v/>
      </c>
      <c r="J150" s="40" t="str">
        <f>IF(J149&gt;0,IF(AND(SUM(D149:J149)=1,AK149=1),C149-SUM(D150:I150),ROUND(C149*J149,2)),"")</f>
        <v/>
      </c>
      <c r="K150" s="40" t="str">
        <f>IF(K149&gt;0,IF(AND(SUM(D149:K149)=1,AK149=1),C149-SUM(D150:J150),ROUND(C149*K149,2)),"")</f>
        <v/>
      </c>
      <c r="L150" s="40" t="str">
        <f>IF(L149&gt;0,IF(AND(SUM(D149:L149)=1,AK149=1),C149-SUM(D150:K150),ROUND(C149*L149,2)),"")</f>
        <v/>
      </c>
      <c r="M150" s="40" t="str">
        <f>IF(M149&gt;0,IF(AND(SUM(D149:M149)=1,AK149=1),C149-SUM(D150:L150),ROUND(C149*M149,2)),"")</f>
        <v/>
      </c>
      <c r="N150" s="40" t="str">
        <f>IF(N149&gt;0,IF(AND(SUM(D149:N149)=1,AK149=1),C149-SUM(D150:M150),ROUND(C149*N149,2)),"")</f>
        <v/>
      </c>
      <c r="O150" s="40" t="str">
        <f>IF(O149&gt;0,IF(AND(SUM(D149:O149)=1,AK149=1),C149-SUM(D150:N150),ROUND(C149*O149,2)),"")</f>
        <v/>
      </c>
      <c r="P150" s="40" t="str">
        <f>IF(P149&gt;0,IF(AND(SUM(D149:P149)=1,AK149=1),C149-SUM(D150:O150),ROUND(C149*P149,2)),"")</f>
        <v/>
      </c>
      <c r="Q150" s="40" t="str">
        <f>IF(Q149&gt;0,IF(AND(SUM(D149:Q149)=1,AK149=1),C149-SUM(D150:P150),ROUND(C149*Q149,2)),"")</f>
        <v/>
      </c>
      <c r="R150" s="40" t="str">
        <f>IF(R149&gt;0,IF(AND(SUM(D149:R149)=1,AK149=1),C149-SUM(D150:Q150),ROUND(C149*R149,2)),"")</f>
        <v/>
      </c>
      <c r="S150" s="40" t="str">
        <f>IF(S149&gt;0,IF(AND(SUM(D149:S149)=1,AK149=1),C149-SUM(D150:R150),ROUND(C149*S149,2)),"")</f>
        <v/>
      </c>
      <c r="T150" s="40" t="str">
        <f>IF(T149&gt;0,IF(AND(SUM(D149:T149)=1,AK149=1),C149-SUM(D150:S150),ROUND(C149*T149,2)),"")</f>
        <v/>
      </c>
      <c r="U150" s="40" t="str">
        <f>IF(U149&gt;0,IF(AND(SUM(D149:U149)=1,AK149=1),C149-SUM(D150:T150),ROUND(C149*U149,2)),"")</f>
        <v/>
      </c>
      <c r="V150" s="40" t="str">
        <f>IF(V149&gt;0,IF(AND(SUM(D149:V149)=1,AK149=1),C149-SUM(D150:U150),ROUND(C149*V149,2)),"")</f>
        <v/>
      </c>
      <c r="W150" s="40" t="str">
        <f>IF(W149&gt;0,IF(AND(SUM(D149:W149)=1,AK149=1),C149-SUM(D150:V150),ROUND(C149*W149,2)),"")</f>
        <v/>
      </c>
      <c r="X150" s="40" t="str">
        <f>IF(X149&gt;0,IF(AND(SUM(D149:X149)=1,AK149=1),C149-SUM(D150:W150),ROUND(C149*X149,2)),"")</f>
        <v/>
      </c>
      <c r="Y150" s="40" t="str">
        <f>IF(Y149&gt;0,IF(AND(SUM(D149:Y149)=1,AK149=1),C149-SUM(D150:X150),ROUND(C149*Y149,2)),"")</f>
        <v/>
      </c>
      <c r="Z150" s="40" t="str">
        <f>IF(Z149&gt;0,IF(AND(SUM(D149:Z149)=1,AK149=1),C149-SUM(D150:Y150),ROUND(C149*Z149,2)),"")</f>
        <v/>
      </c>
      <c r="AA150" s="40" t="str">
        <f>IF(AA149&gt;0,IF(AND(SUM(D149:AA149)=1,AK149=1),C149-SUM(D150:Z150),ROUND(C149*AA149,2)),"")</f>
        <v/>
      </c>
      <c r="AB150" s="40" t="str">
        <f>IF(AB149&gt;0,IF(AND(SUM(D149:AB149)=1,AK149=1),C149-SUM(D150:AA150),ROUND(C149*AB149,2)),"")</f>
        <v/>
      </c>
      <c r="AC150" s="40" t="str">
        <f>IF(AC149&gt;0,IF(AND(SUM(D149:AC149)=1,AK149=1),C149-SUM(D150:AB150),ROUND(C149*AC149,2)),"")</f>
        <v/>
      </c>
      <c r="AD150" s="40" t="str">
        <f>IF(AD149&gt;0,IF(AND(SUM(D149:AD149)=1,AK149=1),C149-SUM(D150:AC150),ROUND(C149*AD149,2)),"")</f>
        <v/>
      </c>
      <c r="AE150" s="33">
        <f>IF(AE149&gt;0,IF(AND(SUM(D149:AE149)=1,AK149=1),C149-SUM(D150:AD150),ROUND(C149*AE149,2)),"")</f>
        <v>474.8</v>
      </c>
      <c r="AF150" s="40" t="str">
        <f>IF(AF149&gt;0,IF(AND(SUM(D149:AF149)=1,AK149=1),C149-SUM(D150:AE150),ROUND(C149*AF149,2)),"")</f>
        <v/>
      </c>
      <c r="AG150" s="40" t="str">
        <f>IF(AG149&gt;0,IF(AND(SUM(D149:AG149)=1,AK149=1),C149-SUM(D150:AF150),ROUND(C149*AG149,2)),"")</f>
        <v/>
      </c>
      <c r="AH150" s="40" t="str">
        <f>IF(AH149&gt;0,IF(AND(SUM(D149:AH149)=1,AK149=1),C149-SUM(D150:AG150),ROUND(C149*AH149,2)),"")</f>
        <v/>
      </c>
      <c r="AI150" s="40" t="str">
        <f>IF(AI149&gt;0,IF(AND(SUM(D149:AI149)=1,AK149=1),C149-SUM(D150:AH150),ROUND(C149*AI149,2)),"")</f>
        <v/>
      </c>
      <c r="AJ150" s="40" t="str">
        <f>IF(AJ149&gt;0,IF(AND(SUM(D149:AJ149)=1,AK149=1),C149-SUM(D150:AI150),ROUND(C149*AJ149,2)),"")</f>
        <v/>
      </c>
      <c r="AK150" s="34">
        <f t="shared" si="8"/>
        <v>474.8</v>
      </c>
    </row>
    <row r="151" spans="1:37" ht="12" customHeight="1" x14ac:dyDescent="0.25">
      <c r="A151" s="75" t="s">
        <v>3389</v>
      </c>
      <c r="B151" s="76" t="s">
        <v>690</v>
      </c>
      <c r="C151" s="77">
        <v>837721.82</v>
      </c>
      <c r="D151" s="37"/>
      <c r="E151" s="37"/>
      <c r="F151" s="37"/>
      <c r="G151" s="37"/>
      <c r="H151" s="35"/>
      <c r="I151" s="36"/>
      <c r="J151" s="37"/>
      <c r="K151" s="37"/>
      <c r="L151" s="37"/>
      <c r="M151" s="37"/>
      <c r="N151" s="37"/>
      <c r="O151" s="37"/>
      <c r="P151" s="37"/>
      <c r="Q151" s="37"/>
      <c r="R151" s="37"/>
      <c r="S151" s="37"/>
      <c r="T151" s="37"/>
      <c r="U151" s="37"/>
      <c r="V151" s="37"/>
      <c r="W151" s="37"/>
      <c r="X151" s="37"/>
      <c r="Y151" s="31">
        <v>0.2</v>
      </c>
      <c r="Z151" s="31">
        <v>0.2</v>
      </c>
      <c r="AA151" s="31">
        <v>0.2</v>
      </c>
      <c r="AB151" s="31">
        <v>0.2</v>
      </c>
      <c r="AC151" s="31">
        <v>0.2</v>
      </c>
      <c r="AD151" s="37"/>
      <c r="AE151" s="37"/>
      <c r="AF151" s="37"/>
      <c r="AG151" s="37"/>
      <c r="AH151" s="37"/>
      <c r="AI151" s="37"/>
      <c r="AJ151" s="37"/>
      <c r="AK151" s="32">
        <f t="shared" si="8"/>
        <v>1</v>
      </c>
    </row>
    <row r="152" spans="1:37" ht="12.95" customHeight="1" x14ac:dyDescent="0.25">
      <c r="A152" s="75"/>
      <c r="B152" s="76"/>
      <c r="C152" s="77"/>
      <c r="D152" s="40" t="str">
        <f>IF(D151&gt;0,ROUND(C151*D151,2),"")</f>
        <v/>
      </c>
      <c r="E152" s="40" t="str">
        <f>IF(E151&gt;0,IF(AND(SUM(D151:E151)=1,AK151=1),C151-SUM(D152:D152),ROUND(C151*E151,2)),"")</f>
        <v/>
      </c>
      <c r="F152" s="40" t="str">
        <f>IF(F151&gt;0,IF(AND(SUM(D151:F151)=1,AK151=1),C151-SUM(D152:E152),ROUND(C151*F151,2)),"")</f>
        <v/>
      </c>
      <c r="G152" s="40" t="str">
        <f>IF(G151&gt;0,IF(AND(SUM(D151:G151)=1,AK151=1),C151-SUM(D152:F152),ROUND(C151*G151,2)),"")</f>
        <v/>
      </c>
      <c r="H152" s="38" t="str">
        <f>IF(H151&gt;0,IF(AND(SUM(D151:H151)=1,AK151=1),C151-SUM(D152:G152),ROUND(C151*H151,2)),"")</f>
        <v/>
      </c>
      <c r="I152" s="39" t="str">
        <f>IF(I151&gt;0,IF(AND(SUM(D151:I151)=1,AK151=1),C151-SUM(D152:H152),ROUND(C151*I151,2)),"")</f>
        <v/>
      </c>
      <c r="J152" s="40" t="str">
        <f>IF(J151&gt;0,IF(AND(SUM(D151:J151)=1,AK151=1),C151-SUM(D152:I152),ROUND(C151*J151,2)),"")</f>
        <v/>
      </c>
      <c r="K152" s="40" t="str">
        <f>IF(K151&gt;0,IF(AND(SUM(D151:K151)=1,AK151=1),C151-SUM(D152:J152),ROUND(C151*K151,2)),"")</f>
        <v/>
      </c>
      <c r="L152" s="40" t="str">
        <f>IF(L151&gt;0,IF(AND(SUM(D151:L151)=1,AK151=1),C151-SUM(D152:K152),ROUND(C151*L151,2)),"")</f>
        <v/>
      </c>
      <c r="M152" s="40" t="str">
        <f>IF(M151&gt;0,IF(AND(SUM(D151:M151)=1,AK151=1),C151-SUM(D152:L152),ROUND(C151*M151,2)),"")</f>
        <v/>
      </c>
      <c r="N152" s="40" t="str">
        <f>IF(N151&gt;0,IF(AND(SUM(D151:N151)=1,AK151=1),C151-SUM(D152:M152),ROUND(C151*N151,2)),"")</f>
        <v/>
      </c>
      <c r="O152" s="40" t="str">
        <f>IF(O151&gt;0,IF(AND(SUM(D151:O151)=1,AK151=1),C151-SUM(D152:N152),ROUND(C151*O151,2)),"")</f>
        <v/>
      </c>
      <c r="P152" s="40" t="str">
        <f>IF(P151&gt;0,IF(AND(SUM(D151:P151)=1,AK151=1),C151-SUM(D152:O152),ROUND(C151*P151,2)),"")</f>
        <v/>
      </c>
      <c r="Q152" s="40" t="str">
        <f>IF(Q151&gt;0,IF(AND(SUM(D151:Q151)=1,AK151=1),C151-SUM(D152:P152),ROUND(C151*Q151,2)),"")</f>
        <v/>
      </c>
      <c r="R152" s="40" t="str">
        <f>IF(R151&gt;0,IF(AND(SUM(D151:R151)=1,AK151=1),C151-SUM(D152:Q152),ROUND(C151*R151,2)),"")</f>
        <v/>
      </c>
      <c r="S152" s="40" t="str">
        <f>IF(S151&gt;0,IF(AND(SUM(D151:S151)=1,AK151=1),C151-SUM(D152:R152),ROUND(C151*S151,2)),"")</f>
        <v/>
      </c>
      <c r="T152" s="40" t="str">
        <f>IF(T151&gt;0,IF(AND(SUM(D151:T151)=1,AK151=1),C151-SUM(D152:S152),ROUND(C151*T151,2)),"")</f>
        <v/>
      </c>
      <c r="U152" s="40" t="str">
        <f>IF(U151&gt;0,IF(AND(SUM(D151:U151)=1,AK151=1),C151-SUM(D152:T152),ROUND(C151*U151,2)),"")</f>
        <v/>
      </c>
      <c r="V152" s="40" t="str">
        <f>IF(V151&gt;0,IF(AND(SUM(D151:V151)=1,AK151=1),C151-SUM(D152:U152),ROUND(C151*V151,2)),"")</f>
        <v/>
      </c>
      <c r="W152" s="40" t="str">
        <f>IF(W151&gt;0,IF(AND(SUM(D151:W151)=1,AK151=1),C151-SUM(D152:V152),ROUND(C151*W151,2)),"")</f>
        <v/>
      </c>
      <c r="X152" s="40" t="str">
        <f>IF(X151&gt;0,IF(AND(SUM(D151:X151)=1,AK151=1),C151-SUM(D152:W152),ROUND(C151*X151,2)),"")</f>
        <v/>
      </c>
      <c r="Y152" s="33">
        <f>IF(Y151&gt;0,IF(AND(SUM(D151:Y151)=1,AK151=1),C151-SUM(D152:X152),ROUND(C151*Y151,2)),"")</f>
        <v>167544.35999999999</v>
      </c>
      <c r="Z152" s="33">
        <f>IF(Z151&gt;0,IF(AND(SUM(D151:Z151)=1,AK151=1),C151-SUM(D152:Y152),ROUND(C151*Z151,2)),"")</f>
        <v>167544.35999999999</v>
      </c>
      <c r="AA152" s="33">
        <f>IF(AA151&gt;0,IF(AND(SUM(D151:AA151)=1,AK151=1),C151-SUM(D152:Z152),ROUND(C151*AA151,2)),"")</f>
        <v>167544.35999999999</v>
      </c>
      <c r="AB152" s="33">
        <f>IF(AB151&gt;0,IF(AND(SUM(D151:AB151)=1,AK151=1),C151-SUM(D152:AA152),ROUND(C151*AB151,2)),"")</f>
        <v>167544.35999999999</v>
      </c>
      <c r="AC152" s="33">
        <f>IF(AC151&gt;0,IF(AND(SUM(D151:AC151)=1,AK151=1),C151-SUM(D152:AB152),ROUND(C151*AC151,2)),"")</f>
        <v>167544.38</v>
      </c>
      <c r="AD152" s="40" t="str">
        <f>IF(AD151&gt;0,IF(AND(SUM(D151:AD151)=1,AK151=1),C151-SUM(D152:AC152),ROUND(C151*AD151,2)),"")</f>
        <v/>
      </c>
      <c r="AE152" s="40" t="str">
        <f>IF(AE151&gt;0,IF(AND(SUM(D151:AE151)=1,AK151=1),C151-SUM(D152:AD152),ROUND(C151*AE151,2)),"")</f>
        <v/>
      </c>
      <c r="AF152" s="40" t="str">
        <f>IF(AF151&gt;0,IF(AND(SUM(D151:AF151)=1,AK151=1),C151-SUM(D152:AE152),ROUND(C151*AF151,2)),"")</f>
        <v/>
      </c>
      <c r="AG152" s="40" t="str">
        <f>IF(AG151&gt;0,IF(AND(SUM(D151:AG151)=1,AK151=1),C151-SUM(D152:AF152),ROUND(C151*AG151,2)),"")</f>
        <v/>
      </c>
      <c r="AH152" s="40" t="str">
        <f>IF(AH151&gt;0,IF(AND(SUM(D151:AH151)=1,AK151=1),C151-SUM(D152:AG152),ROUND(C151*AH151,2)),"")</f>
        <v/>
      </c>
      <c r="AI152" s="40" t="str">
        <f>IF(AI151&gt;0,IF(AND(SUM(D151:AI151)=1,AK151=1),C151-SUM(D152:AH152),ROUND(C151*AI151,2)),"")</f>
        <v/>
      </c>
      <c r="AJ152" s="40" t="str">
        <f>IF(AJ151&gt;0,IF(AND(SUM(D151:AJ151)=1,AK151=1),C151-SUM(D152:AI152),ROUND(C151*AJ151,2)),"")</f>
        <v/>
      </c>
      <c r="AK152" s="34">
        <f t="shared" si="8"/>
        <v>837721.82</v>
      </c>
    </row>
    <row r="153" spans="1:37" ht="12" customHeight="1" x14ac:dyDescent="0.25">
      <c r="A153" s="75" t="s">
        <v>3413</v>
      </c>
      <c r="B153" s="76" t="s">
        <v>2895</v>
      </c>
      <c r="C153" s="77">
        <v>7817.65</v>
      </c>
      <c r="D153" s="37"/>
      <c r="E153" s="37"/>
      <c r="F153" s="37"/>
      <c r="G153" s="37"/>
      <c r="H153" s="35"/>
      <c r="I153" s="36"/>
      <c r="J153" s="37"/>
      <c r="K153" s="37"/>
      <c r="L153" s="37"/>
      <c r="M153" s="37"/>
      <c r="N153" s="37"/>
      <c r="O153" s="37"/>
      <c r="P153" s="37"/>
      <c r="Q153" s="37"/>
      <c r="R153" s="37"/>
      <c r="S153" s="37"/>
      <c r="T153" s="37"/>
      <c r="U153" s="37"/>
      <c r="V153" s="37"/>
      <c r="W153" s="37"/>
      <c r="X153" s="37"/>
      <c r="Y153" s="37"/>
      <c r="Z153" s="37"/>
      <c r="AA153" s="37"/>
      <c r="AB153" s="37"/>
      <c r="AC153" s="31">
        <v>1</v>
      </c>
      <c r="AD153" s="37"/>
      <c r="AE153" s="37"/>
      <c r="AF153" s="37"/>
      <c r="AG153" s="37"/>
      <c r="AH153" s="37"/>
      <c r="AI153" s="37"/>
      <c r="AJ153" s="37"/>
      <c r="AK153" s="32">
        <f t="shared" si="8"/>
        <v>1</v>
      </c>
    </row>
    <row r="154" spans="1:37" ht="12.95" customHeight="1" x14ac:dyDescent="0.25">
      <c r="A154" s="75"/>
      <c r="B154" s="76"/>
      <c r="C154" s="77"/>
      <c r="D154" s="40" t="str">
        <f>IF(D153&gt;0,ROUND(C153*D153,2),"")</f>
        <v/>
      </c>
      <c r="E154" s="40" t="str">
        <f>IF(E153&gt;0,IF(AND(SUM(D153:E153)=1,AK153=1),C153-SUM(D154:D154),ROUND(C153*E153,2)),"")</f>
        <v/>
      </c>
      <c r="F154" s="40" t="str">
        <f>IF(F153&gt;0,IF(AND(SUM(D153:F153)=1,AK153=1),C153-SUM(D154:E154),ROUND(C153*F153,2)),"")</f>
        <v/>
      </c>
      <c r="G154" s="40" t="str">
        <f>IF(G153&gt;0,IF(AND(SUM(D153:G153)=1,AK153=1),C153-SUM(D154:F154),ROUND(C153*G153,2)),"")</f>
        <v/>
      </c>
      <c r="H154" s="38" t="str">
        <f>IF(H153&gt;0,IF(AND(SUM(D153:H153)=1,AK153=1),C153-SUM(D154:G154),ROUND(C153*H153,2)),"")</f>
        <v/>
      </c>
      <c r="I154" s="39" t="str">
        <f>IF(I153&gt;0,IF(AND(SUM(D153:I153)=1,AK153=1),C153-SUM(D154:H154),ROUND(C153*I153,2)),"")</f>
        <v/>
      </c>
      <c r="J154" s="40" t="str">
        <f>IF(J153&gt;0,IF(AND(SUM(D153:J153)=1,AK153=1),C153-SUM(D154:I154),ROUND(C153*J153,2)),"")</f>
        <v/>
      </c>
      <c r="K154" s="40" t="str">
        <f>IF(K153&gt;0,IF(AND(SUM(D153:K153)=1,AK153=1),C153-SUM(D154:J154),ROUND(C153*K153,2)),"")</f>
        <v/>
      </c>
      <c r="L154" s="40" t="str">
        <f>IF(L153&gt;0,IF(AND(SUM(D153:L153)=1,AK153=1),C153-SUM(D154:K154),ROUND(C153*L153,2)),"")</f>
        <v/>
      </c>
      <c r="M154" s="40" t="str">
        <f>IF(M153&gt;0,IF(AND(SUM(D153:M153)=1,AK153=1),C153-SUM(D154:L154),ROUND(C153*M153,2)),"")</f>
        <v/>
      </c>
      <c r="N154" s="40" t="str">
        <f>IF(N153&gt;0,IF(AND(SUM(D153:N153)=1,AK153=1),C153-SUM(D154:M154),ROUND(C153*N153,2)),"")</f>
        <v/>
      </c>
      <c r="O154" s="40" t="str">
        <f>IF(O153&gt;0,IF(AND(SUM(D153:O153)=1,AK153=1),C153-SUM(D154:N154),ROUND(C153*O153,2)),"")</f>
        <v/>
      </c>
      <c r="P154" s="40" t="str">
        <f>IF(P153&gt;0,IF(AND(SUM(D153:P153)=1,AK153=1),C153-SUM(D154:O154),ROUND(C153*P153,2)),"")</f>
        <v/>
      </c>
      <c r="Q154" s="40" t="str">
        <f>IF(Q153&gt;0,IF(AND(SUM(D153:Q153)=1,AK153=1),C153-SUM(D154:P154),ROUND(C153*Q153,2)),"")</f>
        <v/>
      </c>
      <c r="R154" s="40" t="str">
        <f>IF(R153&gt;0,IF(AND(SUM(D153:R153)=1,AK153=1),C153-SUM(D154:Q154),ROUND(C153*R153,2)),"")</f>
        <v/>
      </c>
      <c r="S154" s="40" t="str">
        <f>IF(S153&gt;0,IF(AND(SUM(D153:S153)=1,AK153=1),C153-SUM(D154:R154),ROUND(C153*S153,2)),"")</f>
        <v/>
      </c>
      <c r="T154" s="40" t="str">
        <f>IF(T153&gt;0,IF(AND(SUM(D153:T153)=1,AK153=1),C153-SUM(D154:S154),ROUND(C153*T153,2)),"")</f>
        <v/>
      </c>
      <c r="U154" s="40" t="str">
        <f>IF(U153&gt;0,IF(AND(SUM(D153:U153)=1,AK153=1),C153-SUM(D154:T154),ROUND(C153*U153,2)),"")</f>
        <v/>
      </c>
      <c r="V154" s="40" t="str">
        <f>IF(V153&gt;0,IF(AND(SUM(D153:V153)=1,AK153=1),C153-SUM(D154:U154),ROUND(C153*V153,2)),"")</f>
        <v/>
      </c>
      <c r="W154" s="40" t="str">
        <f>IF(W153&gt;0,IF(AND(SUM(D153:W153)=1,AK153=1),C153-SUM(D154:V154),ROUND(C153*W153,2)),"")</f>
        <v/>
      </c>
      <c r="X154" s="40" t="str">
        <f>IF(X153&gt;0,IF(AND(SUM(D153:X153)=1,AK153=1),C153-SUM(D154:W154),ROUND(C153*X153,2)),"")</f>
        <v/>
      </c>
      <c r="Y154" s="40" t="str">
        <f>IF(Y153&gt;0,IF(AND(SUM(D153:Y153)=1,AK153=1),C153-SUM(D154:X154),ROUND(C153*Y153,2)),"")</f>
        <v/>
      </c>
      <c r="Z154" s="40" t="str">
        <f>IF(Z153&gt;0,IF(AND(SUM(D153:Z153)=1,AK153=1),C153-SUM(D154:Y154),ROUND(C153*Z153,2)),"")</f>
        <v/>
      </c>
      <c r="AA154" s="40" t="str">
        <f>IF(AA153&gt;0,IF(AND(SUM(D153:AA153)=1,AK153=1),C153-SUM(D154:Z154),ROUND(C153*AA153,2)),"")</f>
        <v/>
      </c>
      <c r="AB154" s="40" t="str">
        <f>IF(AB153&gt;0,IF(AND(SUM(D153:AB153)=1,AK153=1),C153-SUM(D154:AA154),ROUND(C153*AB153,2)),"")</f>
        <v/>
      </c>
      <c r="AC154" s="33">
        <f>IF(AC153&gt;0,IF(AND(SUM(D153:AC153)=1,AK153=1),C153-SUM(D154:AB154),ROUND(C153*AC153,2)),"")</f>
        <v>7817.65</v>
      </c>
      <c r="AD154" s="40" t="str">
        <f>IF(AD153&gt;0,IF(AND(SUM(D153:AD153)=1,AK153=1),C153-SUM(D154:AC154),ROUND(C153*AD153,2)),"")</f>
        <v/>
      </c>
      <c r="AE154" s="40" t="str">
        <f>IF(AE153&gt;0,IF(AND(SUM(D153:AE153)=1,AK153=1),C153-SUM(D154:AD154),ROUND(C153*AE153,2)),"")</f>
        <v/>
      </c>
      <c r="AF154" s="40" t="str">
        <f>IF(AF153&gt;0,IF(AND(SUM(D153:AF153)=1,AK153=1),C153-SUM(D154:AE154),ROUND(C153*AF153,2)),"")</f>
        <v/>
      </c>
      <c r="AG154" s="40" t="str">
        <f>IF(AG153&gt;0,IF(AND(SUM(D153:AG153)=1,AK153=1),C153-SUM(D154:AF154),ROUND(C153*AG153,2)),"")</f>
        <v/>
      </c>
      <c r="AH154" s="40" t="str">
        <f>IF(AH153&gt;0,IF(AND(SUM(D153:AH153)=1,AK153=1),C153-SUM(D154:AG154),ROUND(C153*AH153,2)),"")</f>
        <v/>
      </c>
      <c r="AI154" s="40" t="str">
        <f>IF(AI153&gt;0,IF(AND(SUM(D153:AI153)=1,AK153=1),C153-SUM(D154:AH154),ROUND(C153*AI153,2)),"")</f>
        <v/>
      </c>
      <c r="AJ154" s="40" t="str">
        <f>IF(AJ153&gt;0,IF(AND(SUM(D153:AJ153)=1,AK153=1),C153-SUM(D154:AI154),ROUND(C153*AJ153,2)),"")</f>
        <v/>
      </c>
      <c r="AK154" s="34">
        <f t="shared" si="8"/>
        <v>7817.65</v>
      </c>
    </row>
    <row r="155" spans="1:37" ht="12" customHeight="1" x14ac:dyDescent="0.25">
      <c r="A155" s="75" t="s">
        <v>3423</v>
      </c>
      <c r="B155" s="76" t="s">
        <v>627</v>
      </c>
      <c r="C155" s="77">
        <v>12883.06</v>
      </c>
      <c r="D155" s="37"/>
      <c r="E155" s="37"/>
      <c r="F155" s="37"/>
      <c r="G155" s="37"/>
      <c r="H155" s="35"/>
      <c r="I155" s="36"/>
      <c r="J155" s="37"/>
      <c r="K155" s="37"/>
      <c r="L155" s="37"/>
      <c r="M155" s="37"/>
      <c r="N155" s="37"/>
      <c r="O155" s="37"/>
      <c r="P155" s="37"/>
      <c r="Q155" s="37"/>
      <c r="R155" s="37"/>
      <c r="S155" s="37"/>
      <c r="T155" s="37"/>
      <c r="U155" s="37"/>
      <c r="V155" s="37"/>
      <c r="W155" s="37"/>
      <c r="X155" s="37"/>
      <c r="Y155" s="37"/>
      <c r="Z155" s="37"/>
      <c r="AA155" s="37"/>
      <c r="AB155" s="37"/>
      <c r="AC155" s="31">
        <v>1</v>
      </c>
      <c r="AD155" s="37"/>
      <c r="AE155" s="37"/>
      <c r="AF155" s="37"/>
      <c r="AG155" s="37"/>
      <c r="AH155" s="37"/>
      <c r="AI155" s="37"/>
      <c r="AJ155" s="37"/>
      <c r="AK155" s="32">
        <f t="shared" si="8"/>
        <v>1</v>
      </c>
    </row>
    <row r="156" spans="1:37" ht="12.95" customHeight="1" x14ac:dyDescent="0.25">
      <c r="A156" s="75"/>
      <c r="B156" s="76"/>
      <c r="C156" s="77"/>
      <c r="D156" s="40" t="str">
        <f>IF(D155&gt;0,ROUND(C155*D155,2),"")</f>
        <v/>
      </c>
      <c r="E156" s="40" t="str">
        <f>IF(E155&gt;0,IF(AND(SUM(D155:E155)=1,AK155=1),C155-SUM(D156:D156),ROUND(C155*E155,2)),"")</f>
        <v/>
      </c>
      <c r="F156" s="40" t="str">
        <f>IF(F155&gt;0,IF(AND(SUM(D155:F155)=1,AK155=1),C155-SUM(D156:E156),ROUND(C155*F155,2)),"")</f>
        <v/>
      </c>
      <c r="G156" s="40" t="str">
        <f>IF(G155&gt;0,IF(AND(SUM(D155:G155)=1,AK155=1),C155-SUM(D156:F156),ROUND(C155*G155,2)),"")</f>
        <v/>
      </c>
      <c r="H156" s="38" t="str">
        <f>IF(H155&gt;0,IF(AND(SUM(D155:H155)=1,AK155=1),C155-SUM(D156:G156),ROUND(C155*H155,2)),"")</f>
        <v/>
      </c>
      <c r="I156" s="39" t="str">
        <f>IF(I155&gt;0,IF(AND(SUM(D155:I155)=1,AK155=1),C155-SUM(D156:H156),ROUND(C155*I155,2)),"")</f>
        <v/>
      </c>
      <c r="J156" s="40" t="str">
        <f>IF(J155&gt;0,IF(AND(SUM(D155:J155)=1,AK155=1),C155-SUM(D156:I156),ROUND(C155*J155,2)),"")</f>
        <v/>
      </c>
      <c r="K156" s="40" t="str">
        <f>IF(K155&gt;0,IF(AND(SUM(D155:K155)=1,AK155=1),C155-SUM(D156:J156),ROUND(C155*K155,2)),"")</f>
        <v/>
      </c>
      <c r="L156" s="40" t="str">
        <f>IF(L155&gt;0,IF(AND(SUM(D155:L155)=1,AK155=1),C155-SUM(D156:K156),ROUND(C155*L155,2)),"")</f>
        <v/>
      </c>
      <c r="M156" s="40" t="str">
        <f>IF(M155&gt;0,IF(AND(SUM(D155:M155)=1,AK155=1),C155-SUM(D156:L156),ROUND(C155*M155,2)),"")</f>
        <v/>
      </c>
      <c r="N156" s="40" t="str">
        <f>IF(N155&gt;0,IF(AND(SUM(D155:N155)=1,AK155=1),C155-SUM(D156:M156),ROUND(C155*N155,2)),"")</f>
        <v/>
      </c>
      <c r="O156" s="40" t="str">
        <f>IF(O155&gt;0,IF(AND(SUM(D155:O155)=1,AK155=1),C155-SUM(D156:N156),ROUND(C155*O155,2)),"")</f>
        <v/>
      </c>
      <c r="P156" s="40" t="str">
        <f>IF(P155&gt;0,IF(AND(SUM(D155:P155)=1,AK155=1),C155-SUM(D156:O156),ROUND(C155*P155,2)),"")</f>
        <v/>
      </c>
      <c r="Q156" s="40" t="str">
        <f>IF(Q155&gt;0,IF(AND(SUM(D155:Q155)=1,AK155=1),C155-SUM(D156:P156),ROUND(C155*Q155,2)),"")</f>
        <v/>
      </c>
      <c r="R156" s="40" t="str">
        <f>IF(R155&gt;0,IF(AND(SUM(D155:R155)=1,AK155=1),C155-SUM(D156:Q156),ROUND(C155*R155,2)),"")</f>
        <v/>
      </c>
      <c r="S156" s="40" t="str">
        <f>IF(S155&gt;0,IF(AND(SUM(D155:S155)=1,AK155=1),C155-SUM(D156:R156),ROUND(C155*S155,2)),"")</f>
        <v/>
      </c>
      <c r="T156" s="40" t="str">
        <f>IF(T155&gt;0,IF(AND(SUM(D155:T155)=1,AK155=1),C155-SUM(D156:S156),ROUND(C155*T155,2)),"")</f>
        <v/>
      </c>
      <c r="U156" s="40" t="str">
        <f>IF(U155&gt;0,IF(AND(SUM(D155:U155)=1,AK155=1),C155-SUM(D156:T156),ROUND(C155*U155,2)),"")</f>
        <v/>
      </c>
      <c r="V156" s="40" t="str">
        <f>IF(V155&gt;0,IF(AND(SUM(D155:V155)=1,AK155=1),C155-SUM(D156:U156),ROUND(C155*V155,2)),"")</f>
        <v/>
      </c>
      <c r="W156" s="40" t="str">
        <f>IF(W155&gt;0,IF(AND(SUM(D155:W155)=1,AK155=1),C155-SUM(D156:V156),ROUND(C155*W155,2)),"")</f>
        <v/>
      </c>
      <c r="X156" s="40" t="str">
        <f>IF(X155&gt;0,IF(AND(SUM(D155:X155)=1,AK155=1),C155-SUM(D156:W156),ROUND(C155*X155,2)),"")</f>
        <v/>
      </c>
      <c r="Y156" s="40" t="str">
        <f>IF(Y155&gt;0,IF(AND(SUM(D155:Y155)=1,AK155=1),C155-SUM(D156:X156),ROUND(C155*Y155,2)),"")</f>
        <v/>
      </c>
      <c r="Z156" s="40" t="str">
        <f>IF(Z155&gt;0,IF(AND(SUM(D155:Z155)=1,AK155=1),C155-SUM(D156:Y156),ROUND(C155*Z155,2)),"")</f>
        <v/>
      </c>
      <c r="AA156" s="40" t="str">
        <f>IF(AA155&gt;0,IF(AND(SUM(D155:AA155)=1,AK155=1),C155-SUM(D156:Z156),ROUND(C155*AA155,2)),"")</f>
        <v/>
      </c>
      <c r="AB156" s="40" t="str">
        <f>IF(AB155&gt;0,IF(AND(SUM(D155:AB155)=1,AK155=1),C155-SUM(D156:AA156),ROUND(C155*AB155,2)),"")</f>
        <v/>
      </c>
      <c r="AC156" s="33">
        <f>IF(AC155&gt;0,IF(AND(SUM(D155:AC155)=1,AK155=1),C155-SUM(D156:AB156),ROUND(C155*AC155,2)),"")</f>
        <v>12883.06</v>
      </c>
      <c r="AD156" s="40" t="str">
        <f>IF(AD155&gt;0,IF(AND(SUM(D155:AD155)=1,AK155=1),C155-SUM(D156:AC156),ROUND(C155*AD155,2)),"")</f>
        <v/>
      </c>
      <c r="AE156" s="40" t="str">
        <f>IF(AE155&gt;0,IF(AND(SUM(D155:AE155)=1,AK155=1),C155-SUM(D156:AD156),ROUND(C155*AE155,2)),"")</f>
        <v/>
      </c>
      <c r="AF156" s="40" t="str">
        <f>IF(AF155&gt;0,IF(AND(SUM(D155:AF155)=1,AK155=1),C155-SUM(D156:AE156),ROUND(C155*AF155,2)),"")</f>
        <v/>
      </c>
      <c r="AG156" s="40" t="str">
        <f>IF(AG155&gt;0,IF(AND(SUM(D155:AG155)=1,AK155=1),C155-SUM(D156:AF156),ROUND(C155*AG155,2)),"")</f>
        <v/>
      </c>
      <c r="AH156" s="40" t="str">
        <f>IF(AH155&gt;0,IF(AND(SUM(D155:AH155)=1,AK155=1),C155-SUM(D156:AG156),ROUND(C155*AH155,2)),"")</f>
        <v/>
      </c>
      <c r="AI156" s="40" t="str">
        <f>IF(AI155&gt;0,IF(AND(SUM(D155:AI155)=1,AK155=1),C155-SUM(D156:AH156),ROUND(C155*AI155,2)),"")</f>
        <v/>
      </c>
      <c r="AJ156" s="40" t="str">
        <f>IF(AJ155&gt;0,IF(AND(SUM(D155:AJ155)=1,AK155=1),C155-SUM(D156:AI156),ROUND(C155*AJ155,2)),"")</f>
        <v/>
      </c>
      <c r="AK156" s="34">
        <f t="shared" si="8"/>
        <v>12883.06</v>
      </c>
    </row>
    <row r="157" spans="1:37" ht="12" customHeight="1" x14ac:dyDescent="0.25">
      <c r="A157" s="75" t="s">
        <v>3427</v>
      </c>
      <c r="B157" s="76" t="s">
        <v>671</v>
      </c>
      <c r="C157" s="77">
        <v>5668.07</v>
      </c>
      <c r="D157" s="37"/>
      <c r="E157" s="37"/>
      <c r="F157" s="37"/>
      <c r="G157" s="37"/>
      <c r="H157" s="35"/>
      <c r="I157" s="36"/>
      <c r="J157" s="37"/>
      <c r="K157" s="37"/>
      <c r="L157" s="37"/>
      <c r="M157" s="37"/>
      <c r="N157" s="37"/>
      <c r="O157" s="37"/>
      <c r="P157" s="37"/>
      <c r="Q157" s="37"/>
      <c r="R157" s="37"/>
      <c r="S157" s="37"/>
      <c r="T157" s="37"/>
      <c r="U157" s="37"/>
      <c r="V157" s="37"/>
      <c r="W157" s="37"/>
      <c r="X157" s="37"/>
      <c r="Y157" s="37"/>
      <c r="Z157" s="37"/>
      <c r="AA157" s="37"/>
      <c r="AB157" s="37"/>
      <c r="AC157" s="31">
        <v>1</v>
      </c>
      <c r="AD157" s="37"/>
      <c r="AE157" s="37"/>
      <c r="AF157" s="37"/>
      <c r="AG157" s="37"/>
      <c r="AH157" s="37"/>
      <c r="AI157" s="37"/>
      <c r="AJ157" s="37"/>
      <c r="AK157" s="32">
        <f t="shared" si="8"/>
        <v>1</v>
      </c>
    </row>
    <row r="158" spans="1:37" ht="15" customHeight="1" x14ac:dyDescent="0.25">
      <c r="A158" s="75"/>
      <c r="B158" s="76"/>
      <c r="C158" s="77"/>
      <c r="D158" s="40" t="str">
        <f>IF(D157&gt;0,ROUND(C157*D157,2),"")</f>
        <v/>
      </c>
      <c r="E158" s="40" t="str">
        <f>IF(E157&gt;0,IF(AND(SUM(D157:E157)=1,AK157=1),C157-SUM(D158:D158),ROUND(C157*E157,2)),"")</f>
        <v/>
      </c>
      <c r="F158" s="40" t="str">
        <f>IF(F157&gt;0,IF(AND(SUM(D157:F157)=1,AK157=1),C157-SUM(D158:E158),ROUND(C157*F157,2)),"")</f>
        <v/>
      </c>
      <c r="G158" s="40" t="str">
        <f>IF(G157&gt;0,IF(AND(SUM(D157:G157)=1,AK157=1),C157-SUM(D158:F158),ROUND(C157*G157,2)),"")</f>
        <v/>
      </c>
      <c r="H158" s="38" t="str">
        <f>IF(H157&gt;0,IF(AND(SUM(D157:H157)=1,AK157=1),C157-SUM(D158:G158),ROUND(C157*H157,2)),"")</f>
        <v/>
      </c>
      <c r="I158" s="39" t="str">
        <f>IF(I157&gt;0,IF(AND(SUM(D157:I157)=1,AK157=1),C157-SUM(D158:H158),ROUND(C157*I157,2)),"")</f>
        <v/>
      </c>
      <c r="J158" s="40" t="str">
        <f>IF(J157&gt;0,IF(AND(SUM(D157:J157)=1,AK157=1),C157-SUM(D158:I158),ROUND(C157*J157,2)),"")</f>
        <v/>
      </c>
      <c r="K158" s="40" t="str">
        <f>IF(K157&gt;0,IF(AND(SUM(D157:K157)=1,AK157=1),C157-SUM(D158:J158),ROUND(C157*K157,2)),"")</f>
        <v/>
      </c>
      <c r="L158" s="40" t="str">
        <f>IF(L157&gt;0,IF(AND(SUM(D157:L157)=1,AK157=1),C157-SUM(D158:K158),ROUND(C157*L157,2)),"")</f>
        <v/>
      </c>
      <c r="M158" s="40" t="str">
        <f>IF(M157&gt;0,IF(AND(SUM(D157:M157)=1,AK157=1),C157-SUM(D158:L158),ROUND(C157*M157,2)),"")</f>
        <v/>
      </c>
      <c r="N158" s="40" t="str">
        <f>IF(N157&gt;0,IF(AND(SUM(D157:N157)=1,AK157=1),C157-SUM(D158:M158),ROUND(C157*N157,2)),"")</f>
        <v/>
      </c>
      <c r="O158" s="40" t="str">
        <f>IF(O157&gt;0,IF(AND(SUM(D157:O157)=1,AK157=1),C157-SUM(D158:N158),ROUND(C157*O157,2)),"")</f>
        <v/>
      </c>
      <c r="P158" s="40" t="str">
        <f>IF(P157&gt;0,IF(AND(SUM(D157:P157)=1,AK157=1),C157-SUM(D158:O158),ROUND(C157*P157,2)),"")</f>
        <v/>
      </c>
      <c r="Q158" s="40" t="str">
        <f>IF(Q157&gt;0,IF(AND(SUM(D157:Q157)=1,AK157=1),C157-SUM(D158:P158),ROUND(C157*Q157,2)),"")</f>
        <v/>
      </c>
      <c r="R158" s="40" t="str">
        <f>IF(R157&gt;0,IF(AND(SUM(D157:R157)=1,AK157=1),C157-SUM(D158:Q158),ROUND(C157*R157,2)),"")</f>
        <v/>
      </c>
      <c r="S158" s="40" t="str">
        <f>IF(S157&gt;0,IF(AND(SUM(D157:S157)=1,AK157=1),C157-SUM(D158:R158),ROUND(C157*S157,2)),"")</f>
        <v/>
      </c>
      <c r="T158" s="40" t="str">
        <f>IF(T157&gt;0,IF(AND(SUM(D157:T157)=1,AK157=1),C157-SUM(D158:S158),ROUND(C157*T157,2)),"")</f>
        <v/>
      </c>
      <c r="U158" s="40" t="str">
        <f>IF(U157&gt;0,IF(AND(SUM(D157:U157)=1,AK157=1),C157-SUM(D158:T158),ROUND(C157*U157,2)),"")</f>
        <v/>
      </c>
      <c r="V158" s="40" t="str">
        <f>IF(V157&gt;0,IF(AND(SUM(D157:V157)=1,AK157=1),C157-SUM(D158:U158),ROUND(C157*V157,2)),"")</f>
        <v/>
      </c>
      <c r="W158" s="40" t="str">
        <f>IF(W157&gt;0,IF(AND(SUM(D157:W157)=1,AK157=1),C157-SUM(D158:V158),ROUND(C157*W157,2)),"")</f>
        <v/>
      </c>
      <c r="X158" s="40" t="str">
        <f>IF(X157&gt;0,IF(AND(SUM(D157:X157)=1,AK157=1),C157-SUM(D158:W158),ROUND(C157*X157,2)),"")</f>
        <v/>
      </c>
      <c r="Y158" s="40" t="str">
        <f>IF(Y157&gt;0,IF(AND(SUM(D157:Y157)=1,AK157=1),C157-SUM(D158:X158),ROUND(C157*Y157,2)),"")</f>
        <v/>
      </c>
      <c r="Z158" s="40" t="str">
        <f>IF(Z157&gt;0,IF(AND(SUM(D157:Z157)=1,AK157=1),C157-SUM(D158:Y158),ROUND(C157*Z157,2)),"")</f>
        <v/>
      </c>
      <c r="AA158" s="40" t="str">
        <f>IF(AA157&gt;0,IF(AND(SUM(D157:AA157)=1,AK157=1),C157-SUM(D158:Z158),ROUND(C157*AA157,2)),"")</f>
        <v/>
      </c>
      <c r="AB158" s="40" t="str">
        <f>IF(AB157&gt;0,IF(AND(SUM(D157:AB157)=1,AK157=1),C157-SUM(D158:AA158),ROUND(C157*AB157,2)),"")</f>
        <v/>
      </c>
      <c r="AC158" s="33">
        <f>IF(AC157&gt;0,IF(AND(SUM(D157:AC157)=1,AK157=1),C157-SUM(D158:AB158),ROUND(C157*AC157,2)),"")</f>
        <v>5668.07</v>
      </c>
      <c r="AD158" s="40" t="str">
        <f>IF(AD157&gt;0,IF(AND(SUM(D157:AD157)=1,AK157=1),C157-SUM(D158:AC158),ROUND(C157*AD157,2)),"")</f>
        <v/>
      </c>
      <c r="AE158" s="40" t="str">
        <f>IF(AE157&gt;0,IF(AND(SUM(D157:AE157)=1,AK157=1),C157-SUM(D158:AD158),ROUND(C157*AE157,2)),"")</f>
        <v/>
      </c>
      <c r="AF158" s="40" t="str">
        <f>IF(AF157&gt;0,IF(AND(SUM(D157:AF157)=1,AK157=1),C157-SUM(D158:AE158),ROUND(C157*AF157,2)),"")</f>
        <v/>
      </c>
      <c r="AG158" s="40" t="str">
        <f>IF(AG157&gt;0,IF(AND(SUM(D157:AG157)=1,AK157=1),C157-SUM(D158:AF158),ROUND(C157*AG157,2)),"")</f>
        <v/>
      </c>
      <c r="AH158" s="40" t="str">
        <f>IF(AH157&gt;0,IF(AND(SUM(D157:AH157)=1,AK157=1),C157-SUM(D158:AG158),ROUND(C157*AH157,2)),"")</f>
        <v/>
      </c>
      <c r="AI158" s="40" t="str">
        <f>IF(AI157&gt;0,IF(AND(SUM(D157:AI157)=1,AK157=1),C157-SUM(D158:AH158),ROUND(C157*AI157,2)),"")</f>
        <v/>
      </c>
      <c r="AJ158" s="40" t="str">
        <f>IF(AJ157&gt;0,IF(AND(SUM(D157:AJ157)=1,AK157=1),C157-SUM(D158:AI158),ROUND(C157*AJ157,2)),"")</f>
        <v/>
      </c>
      <c r="AK158" s="34">
        <f t="shared" si="8"/>
        <v>5668.07</v>
      </c>
    </row>
    <row r="159" spans="1:37" ht="12" customHeight="1" x14ac:dyDescent="0.25">
      <c r="A159" s="75" t="s">
        <v>3449</v>
      </c>
      <c r="B159" s="76" t="s">
        <v>3450</v>
      </c>
      <c r="C159" s="77">
        <v>216217.5</v>
      </c>
      <c r="D159" s="37">
        <f>D160/C159</f>
        <v>0</v>
      </c>
      <c r="E159" s="37">
        <f>E160/C159</f>
        <v>0</v>
      </c>
      <c r="F159" s="37">
        <f>F160/C159</f>
        <v>0</v>
      </c>
      <c r="G159" s="37">
        <f>G160/C159</f>
        <v>0</v>
      </c>
      <c r="H159" s="35">
        <f>H160/C159</f>
        <v>0</v>
      </c>
      <c r="I159" s="36">
        <f>I160/C159</f>
        <v>0</v>
      </c>
      <c r="J159" s="37">
        <f>J160/C159</f>
        <v>0</v>
      </c>
      <c r="K159" s="37">
        <f>K160/C159</f>
        <v>0</v>
      </c>
      <c r="L159" s="37">
        <f>L160/C159</f>
        <v>0</v>
      </c>
      <c r="M159" s="37">
        <f>M160/C159</f>
        <v>0</v>
      </c>
      <c r="N159" s="37">
        <f>N160/C159</f>
        <v>0</v>
      </c>
      <c r="O159" s="37">
        <f>O160/C159</f>
        <v>0</v>
      </c>
      <c r="P159" s="37">
        <f>P160/C159</f>
        <v>0</v>
      </c>
      <c r="Q159" s="37">
        <f>Q160/C159</f>
        <v>0</v>
      </c>
      <c r="R159" s="37">
        <f>R160/C159</f>
        <v>0</v>
      </c>
      <c r="S159" s="37">
        <f>S160/C159</f>
        <v>0</v>
      </c>
      <c r="T159" s="37">
        <f>T160/C159</f>
        <v>0</v>
      </c>
      <c r="U159" s="37">
        <f>U160/C159</f>
        <v>0</v>
      </c>
      <c r="V159" s="37">
        <f>V160/C159</f>
        <v>0</v>
      </c>
      <c r="W159" s="37">
        <f>W160/C159</f>
        <v>0</v>
      </c>
      <c r="X159" s="37">
        <f>X160/C159</f>
        <v>0</v>
      </c>
      <c r="Y159" s="37">
        <f>Y160/C159</f>
        <v>0</v>
      </c>
      <c r="Z159" s="37">
        <f>Z160/C159</f>
        <v>0</v>
      </c>
      <c r="AA159" s="37">
        <f>AA160/C159</f>
        <v>0</v>
      </c>
      <c r="AB159" s="37">
        <f>AB160/C159</f>
        <v>0</v>
      </c>
      <c r="AC159" s="37">
        <f>AC160/C159</f>
        <v>0</v>
      </c>
      <c r="AD159" s="37">
        <f>AD160/C159</f>
        <v>0</v>
      </c>
      <c r="AE159" s="37">
        <f>AE160/C159</f>
        <v>0</v>
      </c>
      <c r="AF159" s="37">
        <f>AF160/C159</f>
        <v>0</v>
      </c>
      <c r="AG159" s="31">
        <f>AG160/C159</f>
        <v>9.0350781042237552E-2</v>
      </c>
      <c r="AH159" s="31">
        <f>AH160/C159</f>
        <v>0.31234645669291339</v>
      </c>
      <c r="AI159" s="31">
        <f>AI160/C159</f>
        <v>0.25232721680715026</v>
      </c>
      <c r="AJ159" s="31">
        <f>AJ160/C159</f>
        <v>0.34497554545769882</v>
      </c>
      <c r="AK159" s="32">
        <f t="shared" si="8"/>
        <v>1</v>
      </c>
    </row>
    <row r="160" spans="1:37" ht="12.95" customHeight="1" x14ac:dyDescent="0.25">
      <c r="A160" s="75"/>
      <c r="B160" s="76"/>
      <c r="C160" s="77"/>
      <c r="D160" s="40">
        <f t="shared" ref="D160:AJ160" si="9">SUM(D162,D164,D166,D168,D170,D172,D174,D176,D178,D180,D182,D184,D186,D188)*1</f>
        <v>0</v>
      </c>
      <c r="E160" s="40">
        <f t="shared" si="9"/>
        <v>0</v>
      </c>
      <c r="F160" s="40">
        <f t="shared" si="9"/>
        <v>0</v>
      </c>
      <c r="G160" s="40">
        <f t="shared" si="9"/>
        <v>0</v>
      </c>
      <c r="H160" s="38">
        <f t="shared" si="9"/>
        <v>0</v>
      </c>
      <c r="I160" s="39">
        <f t="shared" si="9"/>
        <v>0</v>
      </c>
      <c r="J160" s="40">
        <f t="shared" si="9"/>
        <v>0</v>
      </c>
      <c r="K160" s="40">
        <f t="shared" si="9"/>
        <v>0</v>
      </c>
      <c r="L160" s="40">
        <f t="shared" si="9"/>
        <v>0</v>
      </c>
      <c r="M160" s="40">
        <f t="shared" si="9"/>
        <v>0</v>
      </c>
      <c r="N160" s="40">
        <f t="shared" si="9"/>
        <v>0</v>
      </c>
      <c r="O160" s="40">
        <f t="shared" si="9"/>
        <v>0</v>
      </c>
      <c r="P160" s="40">
        <f t="shared" si="9"/>
        <v>0</v>
      </c>
      <c r="Q160" s="40">
        <f t="shared" si="9"/>
        <v>0</v>
      </c>
      <c r="R160" s="40">
        <f t="shared" si="9"/>
        <v>0</v>
      </c>
      <c r="S160" s="40">
        <f t="shared" si="9"/>
        <v>0</v>
      </c>
      <c r="T160" s="40">
        <f t="shared" si="9"/>
        <v>0</v>
      </c>
      <c r="U160" s="40">
        <f t="shared" si="9"/>
        <v>0</v>
      </c>
      <c r="V160" s="40">
        <f t="shared" si="9"/>
        <v>0</v>
      </c>
      <c r="W160" s="40">
        <f t="shared" si="9"/>
        <v>0</v>
      </c>
      <c r="X160" s="40">
        <f t="shared" si="9"/>
        <v>0</v>
      </c>
      <c r="Y160" s="40">
        <f t="shared" si="9"/>
        <v>0</v>
      </c>
      <c r="Z160" s="40">
        <f t="shared" si="9"/>
        <v>0</v>
      </c>
      <c r="AA160" s="40">
        <f t="shared" si="9"/>
        <v>0</v>
      </c>
      <c r="AB160" s="40">
        <f t="shared" si="9"/>
        <v>0</v>
      </c>
      <c r="AC160" s="40">
        <f t="shared" si="9"/>
        <v>0</v>
      </c>
      <c r="AD160" s="40">
        <f t="shared" si="9"/>
        <v>0</v>
      </c>
      <c r="AE160" s="40">
        <f t="shared" si="9"/>
        <v>0</v>
      </c>
      <c r="AF160" s="40">
        <f t="shared" si="9"/>
        <v>0</v>
      </c>
      <c r="AG160" s="33">
        <f t="shared" si="9"/>
        <v>19535.419999999998</v>
      </c>
      <c r="AH160" s="33">
        <f t="shared" si="9"/>
        <v>67534.77</v>
      </c>
      <c r="AI160" s="33">
        <f t="shared" si="9"/>
        <v>54557.560000000005</v>
      </c>
      <c r="AJ160" s="33">
        <f t="shared" si="9"/>
        <v>74589.75</v>
      </c>
      <c r="AK160" s="34">
        <f t="shared" si="8"/>
        <v>216217.5</v>
      </c>
    </row>
    <row r="161" spans="1:37" ht="12" customHeight="1" x14ac:dyDescent="0.25">
      <c r="A161" s="75" t="s">
        <v>3451</v>
      </c>
      <c r="B161" s="76" t="s">
        <v>712</v>
      </c>
      <c r="C161" s="77">
        <v>19535.419999999998</v>
      </c>
      <c r="D161" s="37"/>
      <c r="E161" s="37"/>
      <c r="F161" s="37"/>
      <c r="G161" s="37"/>
      <c r="H161" s="35"/>
      <c r="I161" s="36"/>
      <c r="J161" s="37"/>
      <c r="K161" s="37"/>
      <c r="L161" s="37"/>
      <c r="M161" s="37"/>
      <c r="N161" s="37"/>
      <c r="O161" s="37"/>
      <c r="P161" s="37"/>
      <c r="Q161" s="37"/>
      <c r="R161" s="37"/>
      <c r="S161" s="37"/>
      <c r="T161" s="37"/>
      <c r="U161" s="37"/>
      <c r="V161" s="37"/>
      <c r="W161" s="37"/>
      <c r="X161" s="37"/>
      <c r="Y161" s="37"/>
      <c r="Z161" s="37"/>
      <c r="AA161" s="37"/>
      <c r="AB161" s="37"/>
      <c r="AC161" s="37"/>
      <c r="AD161" s="37"/>
      <c r="AE161" s="37"/>
      <c r="AF161" s="37"/>
      <c r="AG161" s="31">
        <v>1</v>
      </c>
      <c r="AH161" s="37"/>
      <c r="AI161" s="37"/>
      <c r="AJ161" s="37"/>
      <c r="AK161" s="32">
        <f t="shared" si="8"/>
        <v>1</v>
      </c>
    </row>
    <row r="162" spans="1:37" ht="12.95" customHeight="1" x14ac:dyDescent="0.25">
      <c r="A162" s="75"/>
      <c r="B162" s="76"/>
      <c r="C162" s="77"/>
      <c r="D162" s="40" t="str">
        <f>IF(D161&gt;0,ROUND(C161*D161,2),"")</f>
        <v/>
      </c>
      <c r="E162" s="40" t="str">
        <f>IF(E161&gt;0,IF(AND(SUM(D161:E161)=1,AK161=1),C161-SUM(D162:D162),ROUND(C161*E161,2)),"")</f>
        <v/>
      </c>
      <c r="F162" s="40" t="str">
        <f>IF(F161&gt;0,IF(AND(SUM(D161:F161)=1,AK161=1),C161-SUM(D162:E162),ROUND(C161*F161,2)),"")</f>
        <v/>
      </c>
      <c r="G162" s="40" t="str">
        <f>IF(G161&gt;0,IF(AND(SUM(D161:G161)=1,AK161=1),C161-SUM(D162:F162),ROUND(C161*G161,2)),"")</f>
        <v/>
      </c>
      <c r="H162" s="38" t="str">
        <f>IF(H161&gt;0,IF(AND(SUM(D161:H161)=1,AK161=1),C161-SUM(D162:G162),ROUND(C161*H161,2)),"")</f>
        <v/>
      </c>
      <c r="I162" s="39" t="str">
        <f>IF(I161&gt;0,IF(AND(SUM(D161:I161)=1,AK161=1),C161-SUM(D162:H162),ROUND(C161*I161,2)),"")</f>
        <v/>
      </c>
      <c r="J162" s="40" t="str">
        <f>IF(J161&gt;0,IF(AND(SUM(D161:J161)=1,AK161=1),C161-SUM(D162:I162),ROUND(C161*J161,2)),"")</f>
        <v/>
      </c>
      <c r="K162" s="40" t="str">
        <f>IF(K161&gt;0,IF(AND(SUM(D161:K161)=1,AK161=1),C161-SUM(D162:J162),ROUND(C161*K161,2)),"")</f>
        <v/>
      </c>
      <c r="L162" s="40" t="str">
        <f>IF(L161&gt;0,IF(AND(SUM(D161:L161)=1,AK161=1),C161-SUM(D162:K162),ROUND(C161*L161,2)),"")</f>
        <v/>
      </c>
      <c r="M162" s="40" t="str">
        <f>IF(M161&gt;0,IF(AND(SUM(D161:M161)=1,AK161=1),C161-SUM(D162:L162),ROUND(C161*M161,2)),"")</f>
        <v/>
      </c>
      <c r="N162" s="40" t="str">
        <f>IF(N161&gt;0,IF(AND(SUM(D161:N161)=1,AK161=1),C161-SUM(D162:M162),ROUND(C161*N161,2)),"")</f>
        <v/>
      </c>
      <c r="O162" s="40" t="str">
        <f>IF(O161&gt;0,IF(AND(SUM(D161:O161)=1,AK161=1),C161-SUM(D162:N162),ROUND(C161*O161,2)),"")</f>
        <v/>
      </c>
      <c r="P162" s="40" t="str">
        <f>IF(P161&gt;0,IF(AND(SUM(D161:P161)=1,AK161=1),C161-SUM(D162:O162),ROUND(C161*P161,2)),"")</f>
        <v/>
      </c>
      <c r="Q162" s="40" t="str">
        <f>IF(Q161&gt;0,IF(AND(SUM(D161:Q161)=1,AK161=1),C161-SUM(D162:P162),ROUND(C161*Q161,2)),"")</f>
        <v/>
      </c>
      <c r="R162" s="40" t="str">
        <f>IF(R161&gt;0,IF(AND(SUM(D161:R161)=1,AK161=1),C161-SUM(D162:Q162),ROUND(C161*R161,2)),"")</f>
        <v/>
      </c>
      <c r="S162" s="40" t="str">
        <f>IF(S161&gt;0,IF(AND(SUM(D161:S161)=1,AK161=1),C161-SUM(D162:R162),ROUND(C161*S161,2)),"")</f>
        <v/>
      </c>
      <c r="T162" s="40" t="str">
        <f>IF(T161&gt;0,IF(AND(SUM(D161:T161)=1,AK161=1),C161-SUM(D162:S162),ROUND(C161*T161,2)),"")</f>
        <v/>
      </c>
      <c r="U162" s="40" t="str">
        <f>IF(U161&gt;0,IF(AND(SUM(D161:U161)=1,AK161=1),C161-SUM(D162:T162),ROUND(C161*U161,2)),"")</f>
        <v/>
      </c>
      <c r="V162" s="40" t="str">
        <f>IF(V161&gt;0,IF(AND(SUM(D161:V161)=1,AK161=1),C161-SUM(D162:U162),ROUND(C161*V161,2)),"")</f>
        <v/>
      </c>
      <c r="W162" s="40" t="str">
        <f>IF(W161&gt;0,IF(AND(SUM(D161:W161)=1,AK161=1),C161-SUM(D162:V162),ROUND(C161*W161,2)),"")</f>
        <v/>
      </c>
      <c r="X162" s="40" t="str">
        <f>IF(X161&gt;0,IF(AND(SUM(D161:X161)=1,AK161=1),C161-SUM(D162:W162),ROUND(C161*X161,2)),"")</f>
        <v/>
      </c>
      <c r="Y162" s="40" t="str">
        <f>IF(Y161&gt;0,IF(AND(SUM(D161:Y161)=1,AK161=1),C161-SUM(D162:X162),ROUND(C161*Y161,2)),"")</f>
        <v/>
      </c>
      <c r="Z162" s="40" t="str">
        <f>IF(Z161&gt;0,IF(AND(SUM(D161:Z161)=1,AK161=1),C161-SUM(D162:Y162),ROUND(C161*Z161,2)),"")</f>
        <v/>
      </c>
      <c r="AA162" s="40" t="str">
        <f>IF(AA161&gt;0,IF(AND(SUM(D161:AA161)=1,AK161=1),C161-SUM(D162:Z162),ROUND(C161*AA161,2)),"")</f>
        <v/>
      </c>
      <c r="AB162" s="40" t="str">
        <f>IF(AB161&gt;0,IF(AND(SUM(D161:AB161)=1,AK161=1),C161-SUM(D162:AA162),ROUND(C161*AB161,2)),"")</f>
        <v/>
      </c>
      <c r="AC162" s="40" t="str">
        <f>IF(AC161&gt;0,IF(AND(SUM(D161:AC161)=1,AK161=1),C161-SUM(D162:AB162),ROUND(C161*AC161,2)),"")</f>
        <v/>
      </c>
      <c r="AD162" s="40" t="str">
        <f>IF(AD161&gt;0,IF(AND(SUM(D161:AD161)=1,AK161=1),C161-SUM(D162:AC162),ROUND(C161*AD161,2)),"")</f>
        <v/>
      </c>
      <c r="AE162" s="40" t="str">
        <f>IF(AE161&gt;0,IF(AND(SUM(D161:AE161)=1,AK161=1),C161-SUM(D162:AD162),ROUND(C161*AE161,2)),"")</f>
        <v/>
      </c>
      <c r="AF162" s="40" t="str">
        <f>IF(AF161&gt;0,IF(AND(SUM(D161:AF161)=1,AK161=1),C161-SUM(D162:AE162),ROUND(C161*AF161,2)),"")</f>
        <v/>
      </c>
      <c r="AG162" s="33">
        <f>IF(AG161&gt;0,IF(AND(SUM(D161:AG161)=1,AK161=1),C161-SUM(D162:AF162),ROUND(C161*AG161,2)),"")</f>
        <v>19535.419999999998</v>
      </c>
      <c r="AH162" s="40" t="str">
        <f>IF(AH161&gt;0,IF(AND(SUM(D161:AH161)=1,AK161=1),C161-SUM(D162:AG162),ROUND(C161*AH161,2)),"")</f>
        <v/>
      </c>
      <c r="AI162" s="40" t="str">
        <f>IF(AI161&gt;0,IF(AND(SUM(D161:AI161)=1,AK161=1),C161-SUM(D162:AH162),ROUND(C161*AI161,2)),"")</f>
        <v/>
      </c>
      <c r="AJ162" s="40" t="str">
        <f>IF(AJ161&gt;0,IF(AND(SUM(D161:AJ161)=1,AK161=1),C161-SUM(D162:AI162),ROUND(C161*AJ161,2)),"")</f>
        <v/>
      </c>
      <c r="AK162" s="34">
        <f t="shared" si="8"/>
        <v>19535.419999999998</v>
      </c>
    </row>
    <row r="163" spans="1:37" ht="12" customHeight="1" x14ac:dyDescent="0.25">
      <c r="A163" s="75" t="s">
        <v>3468</v>
      </c>
      <c r="B163" s="76" t="s">
        <v>758</v>
      </c>
      <c r="C163" s="77">
        <v>61650.92</v>
      </c>
      <c r="D163" s="37"/>
      <c r="E163" s="37"/>
      <c r="F163" s="37"/>
      <c r="G163" s="37"/>
      <c r="H163" s="35"/>
      <c r="I163" s="36"/>
      <c r="J163" s="37"/>
      <c r="K163" s="37"/>
      <c r="L163" s="37"/>
      <c r="M163" s="37"/>
      <c r="N163" s="37"/>
      <c r="O163" s="37"/>
      <c r="P163" s="37"/>
      <c r="Q163" s="37"/>
      <c r="R163" s="37"/>
      <c r="S163" s="37"/>
      <c r="T163" s="37"/>
      <c r="U163" s="37"/>
      <c r="V163" s="37"/>
      <c r="W163" s="37"/>
      <c r="X163" s="37"/>
      <c r="Y163" s="37"/>
      <c r="Z163" s="37"/>
      <c r="AA163" s="37"/>
      <c r="AB163" s="37"/>
      <c r="AC163" s="37"/>
      <c r="AD163" s="37"/>
      <c r="AE163" s="37"/>
      <c r="AF163" s="37"/>
      <c r="AG163" s="37"/>
      <c r="AH163" s="31">
        <v>1</v>
      </c>
      <c r="AI163" s="37"/>
      <c r="AJ163" s="37"/>
      <c r="AK163" s="32">
        <f t="shared" si="8"/>
        <v>1</v>
      </c>
    </row>
    <row r="164" spans="1:37" ht="12.95" customHeight="1" x14ac:dyDescent="0.25">
      <c r="A164" s="75"/>
      <c r="B164" s="76"/>
      <c r="C164" s="77"/>
      <c r="D164" s="40" t="str">
        <f>IF(D163&gt;0,ROUND(C163*D163,2),"")</f>
        <v/>
      </c>
      <c r="E164" s="40" t="str">
        <f>IF(E163&gt;0,IF(AND(SUM(D163:E163)=1,AK163=1),C163-SUM(D164:D164),ROUND(C163*E163,2)),"")</f>
        <v/>
      </c>
      <c r="F164" s="40" t="str">
        <f>IF(F163&gt;0,IF(AND(SUM(D163:F163)=1,AK163=1),C163-SUM(D164:E164),ROUND(C163*F163,2)),"")</f>
        <v/>
      </c>
      <c r="G164" s="40" t="str">
        <f>IF(G163&gt;0,IF(AND(SUM(D163:G163)=1,AK163=1),C163-SUM(D164:F164),ROUND(C163*G163,2)),"")</f>
        <v/>
      </c>
      <c r="H164" s="38" t="str">
        <f>IF(H163&gt;0,IF(AND(SUM(D163:H163)=1,AK163=1),C163-SUM(D164:G164),ROUND(C163*H163,2)),"")</f>
        <v/>
      </c>
      <c r="I164" s="39" t="str">
        <f>IF(I163&gt;0,IF(AND(SUM(D163:I163)=1,AK163=1),C163-SUM(D164:H164),ROUND(C163*I163,2)),"")</f>
        <v/>
      </c>
      <c r="J164" s="40" t="str">
        <f>IF(J163&gt;0,IF(AND(SUM(D163:J163)=1,AK163=1),C163-SUM(D164:I164),ROUND(C163*J163,2)),"")</f>
        <v/>
      </c>
      <c r="K164" s="40" t="str">
        <f>IF(K163&gt;0,IF(AND(SUM(D163:K163)=1,AK163=1),C163-SUM(D164:J164),ROUND(C163*K163,2)),"")</f>
        <v/>
      </c>
      <c r="L164" s="40" t="str">
        <f>IF(L163&gt;0,IF(AND(SUM(D163:L163)=1,AK163=1),C163-SUM(D164:K164),ROUND(C163*L163,2)),"")</f>
        <v/>
      </c>
      <c r="M164" s="40" t="str">
        <f>IF(M163&gt;0,IF(AND(SUM(D163:M163)=1,AK163=1),C163-SUM(D164:L164),ROUND(C163*M163,2)),"")</f>
        <v/>
      </c>
      <c r="N164" s="40" t="str">
        <f>IF(N163&gt;0,IF(AND(SUM(D163:N163)=1,AK163=1),C163-SUM(D164:M164),ROUND(C163*N163,2)),"")</f>
        <v/>
      </c>
      <c r="O164" s="40" t="str">
        <f>IF(O163&gt;0,IF(AND(SUM(D163:O163)=1,AK163=1),C163-SUM(D164:N164),ROUND(C163*O163,2)),"")</f>
        <v/>
      </c>
      <c r="P164" s="40" t="str">
        <f>IF(P163&gt;0,IF(AND(SUM(D163:P163)=1,AK163=1),C163-SUM(D164:O164),ROUND(C163*P163,2)),"")</f>
        <v/>
      </c>
      <c r="Q164" s="40" t="str">
        <f>IF(Q163&gt;0,IF(AND(SUM(D163:Q163)=1,AK163=1),C163-SUM(D164:P164),ROUND(C163*Q163,2)),"")</f>
        <v/>
      </c>
      <c r="R164" s="40" t="str">
        <f>IF(R163&gt;0,IF(AND(SUM(D163:R163)=1,AK163=1),C163-SUM(D164:Q164),ROUND(C163*R163,2)),"")</f>
        <v/>
      </c>
      <c r="S164" s="40" t="str">
        <f>IF(S163&gt;0,IF(AND(SUM(D163:S163)=1,AK163=1),C163-SUM(D164:R164),ROUND(C163*S163,2)),"")</f>
        <v/>
      </c>
      <c r="T164" s="40" t="str">
        <f>IF(T163&gt;0,IF(AND(SUM(D163:T163)=1,AK163=1),C163-SUM(D164:S164),ROUND(C163*T163,2)),"")</f>
        <v/>
      </c>
      <c r="U164" s="40" t="str">
        <f>IF(U163&gt;0,IF(AND(SUM(D163:U163)=1,AK163=1),C163-SUM(D164:T164),ROUND(C163*U163,2)),"")</f>
        <v/>
      </c>
      <c r="V164" s="40" t="str">
        <f>IF(V163&gt;0,IF(AND(SUM(D163:V163)=1,AK163=1),C163-SUM(D164:U164),ROUND(C163*V163,2)),"")</f>
        <v/>
      </c>
      <c r="W164" s="40" t="str">
        <f>IF(W163&gt;0,IF(AND(SUM(D163:W163)=1,AK163=1),C163-SUM(D164:V164),ROUND(C163*W163,2)),"")</f>
        <v/>
      </c>
      <c r="X164" s="40" t="str">
        <f>IF(X163&gt;0,IF(AND(SUM(D163:X163)=1,AK163=1),C163-SUM(D164:W164),ROUND(C163*X163,2)),"")</f>
        <v/>
      </c>
      <c r="Y164" s="40" t="str">
        <f>IF(Y163&gt;0,IF(AND(SUM(D163:Y163)=1,AK163=1),C163-SUM(D164:X164),ROUND(C163*Y163,2)),"")</f>
        <v/>
      </c>
      <c r="Z164" s="40" t="str">
        <f>IF(Z163&gt;0,IF(AND(SUM(D163:Z163)=1,AK163=1),C163-SUM(D164:Y164),ROUND(C163*Z163,2)),"")</f>
        <v/>
      </c>
      <c r="AA164" s="40" t="str">
        <f>IF(AA163&gt;0,IF(AND(SUM(D163:AA163)=1,AK163=1),C163-SUM(D164:Z164),ROUND(C163*AA163,2)),"")</f>
        <v/>
      </c>
      <c r="AB164" s="40" t="str">
        <f>IF(AB163&gt;0,IF(AND(SUM(D163:AB163)=1,AK163=1),C163-SUM(D164:AA164),ROUND(C163*AB163,2)),"")</f>
        <v/>
      </c>
      <c r="AC164" s="40" t="str">
        <f>IF(AC163&gt;0,IF(AND(SUM(D163:AC163)=1,AK163=1),C163-SUM(D164:AB164),ROUND(C163*AC163,2)),"")</f>
        <v/>
      </c>
      <c r="AD164" s="40" t="str">
        <f>IF(AD163&gt;0,IF(AND(SUM(D163:AD163)=1,AK163=1),C163-SUM(D164:AC164),ROUND(C163*AD163,2)),"")</f>
        <v/>
      </c>
      <c r="AE164" s="40" t="str">
        <f>IF(AE163&gt;0,IF(AND(SUM(D163:AE163)=1,AK163=1),C163-SUM(D164:AD164),ROUND(C163*AE163,2)),"")</f>
        <v/>
      </c>
      <c r="AF164" s="40" t="str">
        <f>IF(AF163&gt;0,IF(AND(SUM(D163:AF163)=1,AK163=1),C163-SUM(D164:AE164),ROUND(C163*AF163,2)),"")</f>
        <v/>
      </c>
      <c r="AG164" s="40" t="str">
        <f>IF(AG163&gt;0,IF(AND(SUM(D163:AG163)=1,AK163=1),C163-SUM(D164:AF164),ROUND(C163*AG163,2)),"")</f>
        <v/>
      </c>
      <c r="AH164" s="33">
        <f>IF(AH163&gt;0,IF(AND(SUM(D163:AH163)=1,AK163=1),C163-SUM(D164:AG164),ROUND(C163*AH163,2)),"")</f>
        <v>61650.92</v>
      </c>
      <c r="AI164" s="40" t="str">
        <f>IF(AI163&gt;0,IF(AND(SUM(D163:AI163)=1,AK163=1),C163-SUM(D164:AH164),ROUND(C163*AI163,2)),"")</f>
        <v/>
      </c>
      <c r="AJ164" s="40" t="str">
        <f>IF(AJ163&gt;0,IF(AND(SUM(D163:AJ163)=1,AK163=1),C163-SUM(D164:AI164),ROUND(C163*AJ163,2)),"")</f>
        <v/>
      </c>
      <c r="AK164" s="34">
        <f t="shared" si="8"/>
        <v>61650.92</v>
      </c>
    </row>
    <row r="165" spans="1:37" ht="12" customHeight="1" x14ac:dyDescent="0.25">
      <c r="A165" s="75" t="s">
        <v>3490</v>
      </c>
      <c r="B165" s="76" t="s">
        <v>174</v>
      </c>
      <c r="C165" s="77">
        <v>11767.69</v>
      </c>
      <c r="D165" s="37"/>
      <c r="E165" s="37"/>
      <c r="F165" s="37"/>
      <c r="G165" s="37"/>
      <c r="H165" s="35"/>
      <c r="I165" s="36"/>
      <c r="J165" s="37"/>
      <c r="K165" s="37"/>
      <c r="L165" s="37"/>
      <c r="M165" s="37"/>
      <c r="N165" s="37"/>
      <c r="O165" s="37"/>
      <c r="P165" s="37"/>
      <c r="Q165" s="37"/>
      <c r="R165" s="37"/>
      <c r="S165" s="37"/>
      <c r="T165" s="37"/>
      <c r="U165" s="37"/>
      <c r="V165" s="37"/>
      <c r="W165" s="37"/>
      <c r="X165" s="37"/>
      <c r="Y165" s="37"/>
      <c r="Z165" s="37"/>
      <c r="AA165" s="37"/>
      <c r="AB165" s="37"/>
      <c r="AC165" s="37"/>
      <c r="AD165" s="37"/>
      <c r="AE165" s="37"/>
      <c r="AF165" s="37"/>
      <c r="AG165" s="37"/>
      <c r="AH165" s="31">
        <v>0.5</v>
      </c>
      <c r="AI165" s="31">
        <v>0.5</v>
      </c>
      <c r="AJ165" s="37"/>
      <c r="AK165" s="32">
        <f t="shared" si="8"/>
        <v>1</v>
      </c>
    </row>
    <row r="166" spans="1:37" ht="12.95" customHeight="1" x14ac:dyDescent="0.25">
      <c r="A166" s="75"/>
      <c r="B166" s="76"/>
      <c r="C166" s="77"/>
      <c r="D166" s="40" t="str">
        <f>IF(D165&gt;0,ROUND(C165*D165,2),"")</f>
        <v/>
      </c>
      <c r="E166" s="40" t="str">
        <f>IF(E165&gt;0,IF(AND(SUM(D165:E165)=1,AK165=1),C165-SUM(D166:D166),ROUND(C165*E165,2)),"")</f>
        <v/>
      </c>
      <c r="F166" s="40" t="str">
        <f>IF(F165&gt;0,IF(AND(SUM(D165:F165)=1,AK165=1),C165-SUM(D166:E166),ROUND(C165*F165,2)),"")</f>
        <v/>
      </c>
      <c r="G166" s="40" t="str">
        <f>IF(G165&gt;0,IF(AND(SUM(D165:G165)=1,AK165=1),C165-SUM(D166:F166),ROUND(C165*G165,2)),"")</f>
        <v/>
      </c>
      <c r="H166" s="38" t="str">
        <f>IF(H165&gt;0,IF(AND(SUM(D165:H165)=1,AK165=1),C165-SUM(D166:G166),ROUND(C165*H165,2)),"")</f>
        <v/>
      </c>
      <c r="I166" s="39" t="str">
        <f>IF(I165&gt;0,IF(AND(SUM(D165:I165)=1,AK165=1),C165-SUM(D166:H166),ROUND(C165*I165,2)),"")</f>
        <v/>
      </c>
      <c r="J166" s="40" t="str">
        <f>IF(J165&gt;0,IF(AND(SUM(D165:J165)=1,AK165=1),C165-SUM(D166:I166),ROUND(C165*J165,2)),"")</f>
        <v/>
      </c>
      <c r="K166" s="40" t="str">
        <f>IF(K165&gt;0,IF(AND(SUM(D165:K165)=1,AK165=1),C165-SUM(D166:J166),ROUND(C165*K165,2)),"")</f>
        <v/>
      </c>
      <c r="L166" s="40" t="str">
        <f>IF(L165&gt;0,IF(AND(SUM(D165:L165)=1,AK165=1),C165-SUM(D166:K166),ROUND(C165*L165,2)),"")</f>
        <v/>
      </c>
      <c r="M166" s="40" t="str">
        <f>IF(M165&gt;0,IF(AND(SUM(D165:M165)=1,AK165=1),C165-SUM(D166:L166),ROUND(C165*M165,2)),"")</f>
        <v/>
      </c>
      <c r="N166" s="40" t="str">
        <f>IF(N165&gt;0,IF(AND(SUM(D165:N165)=1,AK165=1),C165-SUM(D166:M166),ROUND(C165*N165,2)),"")</f>
        <v/>
      </c>
      <c r="O166" s="40" t="str">
        <f>IF(O165&gt;0,IF(AND(SUM(D165:O165)=1,AK165=1),C165-SUM(D166:N166),ROUND(C165*O165,2)),"")</f>
        <v/>
      </c>
      <c r="P166" s="40" t="str">
        <f>IF(P165&gt;0,IF(AND(SUM(D165:P165)=1,AK165=1),C165-SUM(D166:O166),ROUND(C165*P165,2)),"")</f>
        <v/>
      </c>
      <c r="Q166" s="40" t="str">
        <f>IF(Q165&gt;0,IF(AND(SUM(D165:Q165)=1,AK165=1),C165-SUM(D166:P166),ROUND(C165*Q165,2)),"")</f>
        <v/>
      </c>
      <c r="R166" s="40" t="str">
        <f>IF(R165&gt;0,IF(AND(SUM(D165:R165)=1,AK165=1),C165-SUM(D166:Q166),ROUND(C165*R165,2)),"")</f>
        <v/>
      </c>
      <c r="S166" s="40" t="str">
        <f>IF(S165&gt;0,IF(AND(SUM(D165:S165)=1,AK165=1),C165-SUM(D166:R166),ROUND(C165*S165,2)),"")</f>
        <v/>
      </c>
      <c r="T166" s="40" t="str">
        <f>IF(T165&gt;0,IF(AND(SUM(D165:T165)=1,AK165=1),C165-SUM(D166:S166),ROUND(C165*T165,2)),"")</f>
        <v/>
      </c>
      <c r="U166" s="40" t="str">
        <f>IF(U165&gt;0,IF(AND(SUM(D165:U165)=1,AK165=1),C165-SUM(D166:T166),ROUND(C165*U165,2)),"")</f>
        <v/>
      </c>
      <c r="V166" s="40" t="str">
        <f>IF(V165&gt;0,IF(AND(SUM(D165:V165)=1,AK165=1),C165-SUM(D166:U166),ROUND(C165*V165,2)),"")</f>
        <v/>
      </c>
      <c r="W166" s="40" t="str">
        <f>IF(W165&gt;0,IF(AND(SUM(D165:W165)=1,AK165=1),C165-SUM(D166:V166),ROUND(C165*W165,2)),"")</f>
        <v/>
      </c>
      <c r="X166" s="40" t="str">
        <f>IF(X165&gt;0,IF(AND(SUM(D165:X165)=1,AK165=1),C165-SUM(D166:W166),ROUND(C165*X165,2)),"")</f>
        <v/>
      </c>
      <c r="Y166" s="40" t="str">
        <f>IF(Y165&gt;0,IF(AND(SUM(D165:Y165)=1,AK165=1),C165-SUM(D166:X166),ROUND(C165*Y165,2)),"")</f>
        <v/>
      </c>
      <c r="Z166" s="40" t="str">
        <f>IF(Z165&gt;0,IF(AND(SUM(D165:Z165)=1,AK165=1),C165-SUM(D166:Y166),ROUND(C165*Z165,2)),"")</f>
        <v/>
      </c>
      <c r="AA166" s="40" t="str">
        <f>IF(AA165&gt;0,IF(AND(SUM(D165:AA165)=1,AK165=1),C165-SUM(D166:Z166),ROUND(C165*AA165,2)),"")</f>
        <v/>
      </c>
      <c r="AB166" s="40" t="str">
        <f>IF(AB165&gt;0,IF(AND(SUM(D165:AB165)=1,AK165=1),C165-SUM(D166:AA166),ROUND(C165*AB165,2)),"")</f>
        <v/>
      </c>
      <c r="AC166" s="40" t="str">
        <f>IF(AC165&gt;0,IF(AND(SUM(D165:AC165)=1,AK165=1),C165-SUM(D166:AB166),ROUND(C165*AC165,2)),"")</f>
        <v/>
      </c>
      <c r="AD166" s="40" t="str">
        <f>IF(AD165&gt;0,IF(AND(SUM(D165:AD165)=1,AK165=1),C165-SUM(D166:AC166),ROUND(C165*AD165,2)),"")</f>
        <v/>
      </c>
      <c r="AE166" s="40" t="str">
        <f>IF(AE165&gt;0,IF(AND(SUM(D165:AE165)=1,AK165=1),C165-SUM(D166:AD166),ROUND(C165*AE165,2)),"")</f>
        <v/>
      </c>
      <c r="AF166" s="40" t="str">
        <f>IF(AF165&gt;0,IF(AND(SUM(D165:AF165)=1,AK165=1),C165-SUM(D166:AE166),ROUND(C165*AF165,2)),"")</f>
        <v/>
      </c>
      <c r="AG166" s="40" t="str">
        <f>IF(AG165&gt;0,IF(AND(SUM(D165:AG165)=1,AK165=1),C165-SUM(D166:AF166),ROUND(C165*AG165,2)),"")</f>
        <v/>
      </c>
      <c r="AH166" s="33">
        <f>IF(AH165&gt;0,IF(AND(SUM(D165:AH165)=1,AK165=1),C165-SUM(D166:AG166),ROUND(C165*AH165,2)),"")</f>
        <v>5883.85</v>
      </c>
      <c r="AI166" s="33">
        <f>IF(AI165&gt;0,IF(AND(SUM(D165:AI165)=1,AK165=1),C165-SUM(D166:AH166),ROUND(C165*AI165,2)),"")</f>
        <v>5883.84</v>
      </c>
      <c r="AJ166" s="40" t="str">
        <f>IF(AJ165&gt;0,IF(AND(SUM(D165:AJ165)=1,AK165=1),C165-SUM(D166:AI166),ROUND(C165*AJ165,2)),"")</f>
        <v/>
      </c>
      <c r="AK166" s="34">
        <f t="shared" si="8"/>
        <v>11767.69</v>
      </c>
    </row>
    <row r="167" spans="1:37" ht="12" customHeight="1" x14ac:dyDescent="0.25">
      <c r="A167" s="75" t="s">
        <v>3493</v>
      </c>
      <c r="B167" s="76" t="s">
        <v>195</v>
      </c>
      <c r="C167" s="77">
        <v>20963.32</v>
      </c>
      <c r="D167" s="37"/>
      <c r="E167" s="37"/>
      <c r="F167" s="37"/>
      <c r="G167" s="37"/>
      <c r="H167" s="35"/>
      <c r="I167" s="36"/>
      <c r="J167" s="37"/>
      <c r="K167" s="37"/>
      <c r="L167" s="37"/>
      <c r="M167" s="37"/>
      <c r="N167" s="37"/>
      <c r="O167" s="37"/>
      <c r="P167" s="37"/>
      <c r="Q167" s="37"/>
      <c r="R167" s="37"/>
      <c r="S167" s="37"/>
      <c r="T167" s="37"/>
      <c r="U167" s="37"/>
      <c r="V167" s="37"/>
      <c r="W167" s="37"/>
      <c r="X167" s="37"/>
      <c r="Y167" s="37"/>
      <c r="Z167" s="37"/>
      <c r="AA167" s="37"/>
      <c r="AB167" s="37"/>
      <c r="AC167" s="37"/>
      <c r="AD167" s="37"/>
      <c r="AE167" s="37"/>
      <c r="AF167" s="37"/>
      <c r="AG167" s="37"/>
      <c r="AH167" s="37"/>
      <c r="AI167" s="31">
        <v>0.5</v>
      </c>
      <c r="AJ167" s="31">
        <v>0.5</v>
      </c>
      <c r="AK167" s="32">
        <f t="shared" si="8"/>
        <v>1</v>
      </c>
    </row>
    <row r="168" spans="1:37" ht="12.95" customHeight="1" x14ac:dyDescent="0.25">
      <c r="A168" s="75"/>
      <c r="B168" s="76"/>
      <c r="C168" s="77"/>
      <c r="D168" s="40" t="str">
        <f>IF(D167&gt;0,ROUND(C167*D167,2),"")</f>
        <v/>
      </c>
      <c r="E168" s="40" t="str">
        <f>IF(E167&gt;0,IF(AND(SUM(D167:E167)=1,AK167=1),C167-SUM(D168:D168),ROUND(C167*E167,2)),"")</f>
        <v/>
      </c>
      <c r="F168" s="40" t="str">
        <f>IF(F167&gt;0,IF(AND(SUM(D167:F167)=1,AK167=1),C167-SUM(D168:E168),ROUND(C167*F167,2)),"")</f>
        <v/>
      </c>
      <c r="G168" s="40" t="str">
        <f>IF(G167&gt;0,IF(AND(SUM(D167:G167)=1,AK167=1),C167-SUM(D168:F168),ROUND(C167*G167,2)),"")</f>
        <v/>
      </c>
      <c r="H168" s="38" t="str">
        <f>IF(H167&gt;0,IF(AND(SUM(D167:H167)=1,AK167=1),C167-SUM(D168:G168),ROUND(C167*H167,2)),"")</f>
        <v/>
      </c>
      <c r="I168" s="39" t="str">
        <f>IF(I167&gt;0,IF(AND(SUM(D167:I167)=1,AK167=1),C167-SUM(D168:H168),ROUND(C167*I167,2)),"")</f>
        <v/>
      </c>
      <c r="J168" s="40" t="str">
        <f>IF(J167&gt;0,IF(AND(SUM(D167:J167)=1,AK167=1),C167-SUM(D168:I168),ROUND(C167*J167,2)),"")</f>
        <v/>
      </c>
      <c r="K168" s="40" t="str">
        <f>IF(K167&gt;0,IF(AND(SUM(D167:K167)=1,AK167=1),C167-SUM(D168:J168),ROUND(C167*K167,2)),"")</f>
        <v/>
      </c>
      <c r="L168" s="40" t="str">
        <f>IF(L167&gt;0,IF(AND(SUM(D167:L167)=1,AK167=1),C167-SUM(D168:K168),ROUND(C167*L167,2)),"")</f>
        <v/>
      </c>
      <c r="M168" s="40" t="str">
        <f>IF(M167&gt;0,IF(AND(SUM(D167:M167)=1,AK167=1),C167-SUM(D168:L168),ROUND(C167*M167,2)),"")</f>
        <v/>
      </c>
      <c r="N168" s="40" t="str">
        <f>IF(N167&gt;0,IF(AND(SUM(D167:N167)=1,AK167=1),C167-SUM(D168:M168),ROUND(C167*N167,2)),"")</f>
        <v/>
      </c>
      <c r="O168" s="40" t="str">
        <f>IF(O167&gt;0,IF(AND(SUM(D167:O167)=1,AK167=1),C167-SUM(D168:N168),ROUND(C167*O167,2)),"")</f>
        <v/>
      </c>
      <c r="P168" s="40" t="str">
        <f>IF(P167&gt;0,IF(AND(SUM(D167:P167)=1,AK167=1),C167-SUM(D168:O168),ROUND(C167*P167,2)),"")</f>
        <v/>
      </c>
      <c r="Q168" s="40" t="str">
        <f>IF(Q167&gt;0,IF(AND(SUM(D167:Q167)=1,AK167=1),C167-SUM(D168:P168),ROUND(C167*Q167,2)),"")</f>
        <v/>
      </c>
      <c r="R168" s="40" t="str">
        <f>IF(R167&gt;0,IF(AND(SUM(D167:R167)=1,AK167=1),C167-SUM(D168:Q168),ROUND(C167*R167,2)),"")</f>
        <v/>
      </c>
      <c r="S168" s="40" t="str">
        <f>IF(S167&gt;0,IF(AND(SUM(D167:S167)=1,AK167=1),C167-SUM(D168:R168),ROUND(C167*S167,2)),"")</f>
        <v/>
      </c>
      <c r="T168" s="40" t="str">
        <f>IF(T167&gt;0,IF(AND(SUM(D167:T167)=1,AK167=1),C167-SUM(D168:S168),ROUND(C167*T167,2)),"")</f>
        <v/>
      </c>
      <c r="U168" s="40" t="str">
        <f>IF(U167&gt;0,IF(AND(SUM(D167:U167)=1,AK167=1),C167-SUM(D168:T168),ROUND(C167*U167,2)),"")</f>
        <v/>
      </c>
      <c r="V168" s="40" t="str">
        <f>IF(V167&gt;0,IF(AND(SUM(D167:V167)=1,AK167=1),C167-SUM(D168:U168),ROUND(C167*V167,2)),"")</f>
        <v/>
      </c>
      <c r="W168" s="40" t="str">
        <f>IF(W167&gt;0,IF(AND(SUM(D167:W167)=1,AK167=1),C167-SUM(D168:V168),ROUND(C167*W167,2)),"")</f>
        <v/>
      </c>
      <c r="X168" s="40" t="str">
        <f>IF(X167&gt;0,IF(AND(SUM(D167:X167)=1,AK167=1),C167-SUM(D168:W168),ROUND(C167*X167,2)),"")</f>
        <v/>
      </c>
      <c r="Y168" s="40" t="str">
        <f>IF(Y167&gt;0,IF(AND(SUM(D167:Y167)=1,AK167=1),C167-SUM(D168:X168),ROUND(C167*Y167,2)),"")</f>
        <v/>
      </c>
      <c r="Z168" s="40" t="str">
        <f>IF(Z167&gt;0,IF(AND(SUM(D167:Z167)=1,AK167=1),C167-SUM(D168:Y168),ROUND(C167*Z167,2)),"")</f>
        <v/>
      </c>
      <c r="AA168" s="40" t="str">
        <f>IF(AA167&gt;0,IF(AND(SUM(D167:AA167)=1,AK167=1),C167-SUM(D168:Z168),ROUND(C167*AA167,2)),"")</f>
        <v/>
      </c>
      <c r="AB168" s="40" t="str">
        <f>IF(AB167&gt;0,IF(AND(SUM(D167:AB167)=1,AK167=1),C167-SUM(D168:AA168),ROUND(C167*AB167,2)),"")</f>
        <v/>
      </c>
      <c r="AC168" s="40" t="str">
        <f>IF(AC167&gt;0,IF(AND(SUM(D167:AC167)=1,AK167=1),C167-SUM(D168:AB168),ROUND(C167*AC167,2)),"")</f>
        <v/>
      </c>
      <c r="AD168" s="40" t="str">
        <f>IF(AD167&gt;0,IF(AND(SUM(D167:AD167)=1,AK167=1),C167-SUM(D168:AC168),ROUND(C167*AD167,2)),"")</f>
        <v/>
      </c>
      <c r="AE168" s="40" t="str">
        <f>IF(AE167&gt;0,IF(AND(SUM(D167:AE167)=1,AK167=1),C167-SUM(D168:AD168),ROUND(C167*AE167,2)),"")</f>
        <v/>
      </c>
      <c r="AF168" s="40" t="str">
        <f>IF(AF167&gt;0,IF(AND(SUM(D167:AF167)=1,AK167=1),C167-SUM(D168:AE168),ROUND(C167*AF167,2)),"")</f>
        <v/>
      </c>
      <c r="AG168" s="40" t="str">
        <f>IF(AG167&gt;0,IF(AND(SUM(D167:AG167)=1,AK167=1),C167-SUM(D168:AF168),ROUND(C167*AG167,2)),"")</f>
        <v/>
      </c>
      <c r="AH168" s="40" t="str">
        <f>IF(AH167&gt;0,IF(AND(SUM(D167:AH167)=1,AK167=1),C167-SUM(D168:AG168),ROUND(C167*AH167,2)),"")</f>
        <v/>
      </c>
      <c r="AI168" s="33">
        <f>IF(AI167&gt;0,IF(AND(SUM(D167:AI167)=1,AK167=1),C167-SUM(D168:AH168),ROUND(C167*AI167,2)),"")</f>
        <v>10481.66</v>
      </c>
      <c r="AJ168" s="33">
        <f>IF(AJ167&gt;0,IF(AND(SUM(D167:AJ167)=1,AK167=1),C167-SUM(D168:AI168),ROUND(C167*AJ167,2)),"")</f>
        <v>10481.66</v>
      </c>
      <c r="AK168" s="34">
        <f t="shared" si="8"/>
        <v>20963.32</v>
      </c>
    </row>
    <row r="169" spans="1:37" ht="12" customHeight="1" x14ac:dyDescent="0.25">
      <c r="A169" s="75" t="s">
        <v>3500</v>
      </c>
      <c r="B169" s="76" t="s">
        <v>860</v>
      </c>
      <c r="C169" s="77">
        <v>5051.57</v>
      </c>
      <c r="D169" s="37"/>
      <c r="E169" s="37"/>
      <c r="F169" s="37"/>
      <c r="G169" s="37"/>
      <c r="H169" s="35"/>
      <c r="I169" s="36"/>
      <c r="J169" s="37"/>
      <c r="K169" s="37"/>
      <c r="L169" s="37"/>
      <c r="M169" s="37"/>
      <c r="N169" s="37"/>
      <c r="O169" s="37"/>
      <c r="P169" s="37"/>
      <c r="Q169" s="37"/>
      <c r="R169" s="37"/>
      <c r="S169" s="37"/>
      <c r="T169" s="37"/>
      <c r="U169" s="37"/>
      <c r="V169" s="37"/>
      <c r="W169" s="37"/>
      <c r="X169" s="37"/>
      <c r="Y169" s="37"/>
      <c r="Z169" s="37"/>
      <c r="AA169" s="37"/>
      <c r="AB169" s="37"/>
      <c r="AC169" s="37"/>
      <c r="AD169" s="37"/>
      <c r="AE169" s="37"/>
      <c r="AF169" s="37"/>
      <c r="AG169" s="37"/>
      <c r="AH169" s="37"/>
      <c r="AI169" s="37"/>
      <c r="AJ169" s="31">
        <v>1</v>
      </c>
      <c r="AK169" s="32">
        <f t="shared" si="8"/>
        <v>1</v>
      </c>
    </row>
    <row r="170" spans="1:37" ht="12.95" customHeight="1" x14ac:dyDescent="0.25">
      <c r="A170" s="75"/>
      <c r="B170" s="76"/>
      <c r="C170" s="77"/>
      <c r="D170" s="40" t="str">
        <f>IF(D169&gt;0,ROUND(C169*D169,2),"")</f>
        <v/>
      </c>
      <c r="E170" s="40" t="str">
        <f>IF(E169&gt;0,IF(AND(SUM(D169:E169)=1,AK169=1),C169-SUM(D170:D170),ROUND(C169*E169,2)),"")</f>
        <v/>
      </c>
      <c r="F170" s="40" t="str">
        <f>IF(F169&gt;0,IF(AND(SUM(D169:F169)=1,AK169=1),C169-SUM(D170:E170),ROUND(C169*F169,2)),"")</f>
        <v/>
      </c>
      <c r="G170" s="40" t="str">
        <f>IF(G169&gt;0,IF(AND(SUM(D169:G169)=1,AK169=1),C169-SUM(D170:F170),ROUND(C169*G169,2)),"")</f>
        <v/>
      </c>
      <c r="H170" s="38" t="str">
        <f>IF(H169&gt;0,IF(AND(SUM(D169:H169)=1,AK169=1),C169-SUM(D170:G170),ROUND(C169*H169,2)),"")</f>
        <v/>
      </c>
      <c r="I170" s="39" t="str">
        <f>IF(I169&gt;0,IF(AND(SUM(D169:I169)=1,AK169=1),C169-SUM(D170:H170),ROUND(C169*I169,2)),"")</f>
        <v/>
      </c>
      <c r="J170" s="40" t="str">
        <f>IF(J169&gt;0,IF(AND(SUM(D169:J169)=1,AK169=1),C169-SUM(D170:I170),ROUND(C169*J169,2)),"")</f>
        <v/>
      </c>
      <c r="K170" s="40" t="str">
        <f>IF(K169&gt;0,IF(AND(SUM(D169:K169)=1,AK169=1),C169-SUM(D170:J170),ROUND(C169*K169,2)),"")</f>
        <v/>
      </c>
      <c r="L170" s="40" t="str">
        <f>IF(L169&gt;0,IF(AND(SUM(D169:L169)=1,AK169=1),C169-SUM(D170:K170),ROUND(C169*L169,2)),"")</f>
        <v/>
      </c>
      <c r="M170" s="40" t="str">
        <f>IF(M169&gt;0,IF(AND(SUM(D169:M169)=1,AK169=1),C169-SUM(D170:L170),ROUND(C169*M169,2)),"")</f>
        <v/>
      </c>
      <c r="N170" s="40" t="str">
        <f>IF(N169&gt;0,IF(AND(SUM(D169:N169)=1,AK169=1),C169-SUM(D170:M170),ROUND(C169*N169,2)),"")</f>
        <v/>
      </c>
      <c r="O170" s="40" t="str">
        <f>IF(O169&gt;0,IF(AND(SUM(D169:O169)=1,AK169=1),C169-SUM(D170:N170),ROUND(C169*O169,2)),"")</f>
        <v/>
      </c>
      <c r="P170" s="40" t="str">
        <f>IF(P169&gt;0,IF(AND(SUM(D169:P169)=1,AK169=1),C169-SUM(D170:O170),ROUND(C169*P169,2)),"")</f>
        <v/>
      </c>
      <c r="Q170" s="40" t="str">
        <f>IF(Q169&gt;0,IF(AND(SUM(D169:Q169)=1,AK169=1),C169-SUM(D170:P170),ROUND(C169*Q169,2)),"")</f>
        <v/>
      </c>
      <c r="R170" s="40" t="str">
        <f>IF(R169&gt;0,IF(AND(SUM(D169:R169)=1,AK169=1),C169-SUM(D170:Q170),ROUND(C169*R169,2)),"")</f>
        <v/>
      </c>
      <c r="S170" s="40" t="str">
        <f>IF(S169&gt;0,IF(AND(SUM(D169:S169)=1,AK169=1),C169-SUM(D170:R170),ROUND(C169*S169,2)),"")</f>
        <v/>
      </c>
      <c r="T170" s="40" t="str">
        <f>IF(T169&gt;0,IF(AND(SUM(D169:T169)=1,AK169=1),C169-SUM(D170:S170),ROUND(C169*T169,2)),"")</f>
        <v/>
      </c>
      <c r="U170" s="40" t="str">
        <f>IF(U169&gt;0,IF(AND(SUM(D169:U169)=1,AK169=1),C169-SUM(D170:T170),ROUND(C169*U169,2)),"")</f>
        <v/>
      </c>
      <c r="V170" s="40" t="str">
        <f>IF(V169&gt;0,IF(AND(SUM(D169:V169)=1,AK169=1),C169-SUM(D170:U170),ROUND(C169*V169,2)),"")</f>
        <v/>
      </c>
      <c r="W170" s="40" t="str">
        <f>IF(W169&gt;0,IF(AND(SUM(D169:W169)=1,AK169=1),C169-SUM(D170:V170),ROUND(C169*W169,2)),"")</f>
        <v/>
      </c>
      <c r="X170" s="40" t="str">
        <f>IF(X169&gt;0,IF(AND(SUM(D169:X169)=1,AK169=1),C169-SUM(D170:W170),ROUND(C169*X169,2)),"")</f>
        <v/>
      </c>
      <c r="Y170" s="40" t="str">
        <f>IF(Y169&gt;0,IF(AND(SUM(D169:Y169)=1,AK169=1),C169-SUM(D170:X170),ROUND(C169*Y169,2)),"")</f>
        <v/>
      </c>
      <c r="Z170" s="40" t="str">
        <f>IF(Z169&gt;0,IF(AND(SUM(D169:Z169)=1,AK169=1),C169-SUM(D170:Y170),ROUND(C169*Z169,2)),"")</f>
        <v/>
      </c>
      <c r="AA170" s="40" t="str">
        <f>IF(AA169&gt;0,IF(AND(SUM(D169:AA169)=1,AK169=1),C169-SUM(D170:Z170),ROUND(C169*AA169,2)),"")</f>
        <v/>
      </c>
      <c r="AB170" s="40" t="str">
        <f>IF(AB169&gt;0,IF(AND(SUM(D169:AB169)=1,AK169=1),C169-SUM(D170:AA170),ROUND(C169*AB169,2)),"")</f>
        <v/>
      </c>
      <c r="AC170" s="40" t="str">
        <f>IF(AC169&gt;0,IF(AND(SUM(D169:AC169)=1,AK169=1),C169-SUM(D170:AB170),ROUND(C169*AC169,2)),"")</f>
        <v/>
      </c>
      <c r="AD170" s="40" t="str">
        <f>IF(AD169&gt;0,IF(AND(SUM(D169:AD169)=1,AK169=1),C169-SUM(D170:AC170),ROUND(C169*AD169,2)),"")</f>
        <v/>
      </c>
      <c r="AE170" s="40" t="str">
        <f>IF(AE169&gt;0,IF(AND(SUM(D169:AE169)=1,AK169=1),C169-SUM(D170:AD170),ROUND(C169*AE169,2)),"")</f>
        <v/>
      </c>
      <c r="AF170" s="40" t="str">
        <f>IF(AF169&gt;0,IF(AND(SUM(D169:AF169)=1,AK169=1),C169-SUM(D170:AE170),ROUND(C169*AF169,2)),"")</f>
        <v/>
      </c>
      <c r="AG170" s="40" t="str">
        <f>IF(AG169&gt;0,IF(AND(SUM(D169:AG169)=1,AK169=1),C169-SUM(D170:AF170),ROUND(C169*AG169,2)),"")</f>
        <v/>
      </c>
      <c r="AH170" s="40" t="str">
        <f>IF(AH169&gt;0,IF(AND(SUM(D169:AH169)=1,AK169=1),C169-SUM(D170:AG170),ROUND(C169*AH169,2)),"")</f>
        <v/>
      </c>
      <c r="AI170" s="40" t="str">
        <f>IF(AI169&gt;0,IF(AND(SUM(D169:AI169)=1,AK169=1),C169-SUM(D170:AH170),ROUND(C169*AI169,2)),"")</f>
        <v/>
      </c>
      <c r="AJ170" s="33">
        <f>IF(AJ169&gt;0,IF(AND(SUM(D169:AJ169)=1,AK169=1),C169-SUM(D170:AI170),ROUND(C169*AJ169,2)),"")</f>
        <v>5051.57</v>
      </c>
      <c r="AK170" s="34">
        <f t="shared" si="8"/>
        <v>5051.57</v>
      </c>
    </row>
    <row r="171" spans="1:37" ht="12" customHeight="1" x14ac:dyDescent="0.25">
      <c r="A171" s="75" t="s">
        <v>3502</v>
      </c>
      <c r="B171" s="76" t="s">
        <v>204</v>
      </c>
      <c r="C171" s="77">
        <v>7419.58</v>
      </c>
      <c r="D171" s="37"/>
      <c r="E171" s="37"/>
      <c r="F171" s="37"/>
      <c r="G171" s="37"/>
      <c r="H171" s="35"/>
      <c r="I171" s="36"/>
      <c r="J171" s="37"/>
      <c r="K171" s="37"/>
      <c r="L171" s="37"/>
      <c r="M171" s="37"/>
      <c r="N171" s="37"/>
      <c r="O171" s="37"/>
      <c r="P171" s="37"/>
      <c r="Q171" s="37"/>
      <c r="R171" s="37"/>
      <c r="S171" s="37"/>
      <c r="T171" s="37"/>
      <c r="U171" s="37"/>
      <c r="V171" s="37"/>
      <c r="W171" s="37"/>
      <c r="X171" s="37"/>
      <c r="Y171" s="37"/>
      <c r="Z171" s="37"/>
      <c r="AA171" s="37"/>
      <c r="AB171" s="37"/>
      <c r="AC171" s="37"/>
      <c r="AD171" s="37"/>
      <c r="AE171" s="37"/>
      <c r="AF171" s="37"/>
      <c r="AG171" s="37"/>
      <c r="AH171" s="37"/>
      <c r="AI171" s="37"/>
      <c r="AJ171" s="31">
        <v>1</v>
      </c>
      <c r="AK171" s="32">
        <f t="shared" si="8"/>
        <v>1</v>
      </c>
    </row>
    <row r="172" spans="1:37" ht="12.95" customHeight="1" x14ac:dyDescent="0.25">
      <c r="A172" s="75"/>
      <c r="B172" s="76"/>
      <c r="C172" s="77"/>
      <c r="D172" s="40" t="str">
        <f>IF(D171&gt;0,ROUND(C171*D171,2),"")</f>
        <v/>
      </c>
      <c r="E172" s="40" t="str">
        <f>IF(E171&gt;0,IF(AND(SUM(D171:E171)=1,AK171=1),C171-SUM(D172:D172),ROUND(C171*E171,2)),"")</f>
        <v/>
      </c>
      <c r="F172" s="40" t="str">
        <f>IF(F171&gt;0,IF(AND(SUM(D171:F171)=1,AK171=1),C171-SUM(D172:E172),ROUND(C171*F171,2)),"")</f>
        <v/>
      </c>
      <c r="G172" s="40" t="str">
        <f>IF(G171&gt;0,IF(AND(SUM(D171:G171)=1,AK171=1),C171-SUM(D172:F172),ROUND(C171*G171,2)),"")</f>
        <v/>
      </c>
      <c r="H172" s="38" t="str">
        <f>IF(H171&gt;0,IF(AND(SUM(D171:H171)=1,AK171=1),C171-SUM(D172:G172),ROUND(C171*H171,2)),"")</f>
        <v/>
      </c>
      <c r="I172" s="39" t="str">
        <f>IF(I171&gt;0,IF(AND(SUM(D171:I171)=1,AK171=1),C171-SUM(D172:H172),ROUND(C171*I171,2)),"")</f>
        <v/>
      </c>
      <c r="J172" s="40" t="str">
        <f>IF(J171&gt;0,IF(AND(SUM(D171:J171)=1,AK171=1),C171-SUM(D172:I172),ROUND(C171*J171,2)),"")</f>
        <v/>
      </c>
      <c r="K172" s="40" t="str">
        <f>IF(K171&gt;0,IF(AND(SUM(D171:K171)=1,AK171=1),C171-SUM(D172:J172),ROUND(C171*K171,2)),"")</f>
        <v/>
      </c>
      <c r="L172" s="40" t="str">
        <f>IF(L171&gt;0,IF(AND(SUM(D171:L171)=1,AK171=1),C171-SUM(D172:K172),ROUND(C171*L171,2)),"")</f>
        <v/>
      </c>
      <c r="M172" s="40" t="str">
        <f>IF(M171&gt;0,IF(AND(SUM(D171:M171)=1,AK171=1),C171-SUM(D172:L172),ROUND(C171*M171,2)),"")</f>
        <v/>
      </c>
      <c r="N172" s="40" t="str">
        <f>IF(N171&gt;0,IF(AND(SUM(D171:N171)=1,AK171=1),C171-SUM(D172:M172),ROUND(C171*N171,2)),"")</f>
        <v/>
      </c>
      <c r="O172" s="40" t="str">
        <f>IF(O171&gt;0,IF(AND(SUM(D171:O171)=1,AK171=1),C171-SUM(D172:N172),ROUND(C171*O171,2)),"")</f>
        <v/>
      </c>
      <c r="P172" s="40" t="str">
        <f>IF(P171&gt;0,IF(AND(SUM(D171:P171)=1,AK171=1),C171-SUM(D172:O172),ROUND(C171*P171,2)),"")</f>
        <v/>
      </c>
      <c r="Q172" s="40" t="str">
        <f>IF(Q171&gt;0,IF(AND(SUM(D171:Q171)=1,AK171=1),C171-SUM(D172:P172),ROUND(C171*Q171,2)),"")</f>
        <v/>
      </c>
      <c r="R172" s="40" t="str">
        <f>IF(R171&gt;0,IF(AND(SUM(D171:R171)=1,AK171=1),C171-SUM(D172:Q172),ROUND(C171*R171,2)),"")</f>
        <v/>
      </c>
      <c r="S172" s="40" t="str">
        <f>IF(S171&gt;0,IF(AND(SUM(D171:S171)=1,AK171=1),C171-SUM(D172:R172),ROUND(C171*S171,2)),"")</f>
        <v/>
      </c>
      <c r="T172" s="40" t="str">
        <f>IF(T171&gt;0,IF(AND(SUM(D171:T171)=1,AK171=1),C171-SUM(D172:S172),ROUND(C171*T171,2)),"")</f>
        <v/>
      </c>
      <c r="U172" s="40" t="str">
        <f>IF(U171&gt;0,IF(AND(SUM(D171:U171)=1,AK171=1),C171-SUM(D172:T172),ROUND(C171*U171,2)),"")</f>
        <v/>
      </c>
      <c r="V172" s="40" t="str">
        <f>IF(V171&gt;0,IF(AND(SUM(D171:V171)=1,AK171=1),C171-SUM(D172:U172),ROUND(C171*V171,2)),"")</f>
        <v/>
      </c>
      <c r="W172" s="40" t="str">
        <f>IF(W171&gt;0,IF(AND(SUM(D171:W171)=1,AK171=1),C171-SUM(D172:V172),ROUND(C171*W171,2)),"")</f>
        <v/>
      </c>
      <c r="X172" s="40" t="str">
        <f>IF(X171&gt;0,IF(AND(SUM(D171:X171)=1,AK171=1),C171-SUM(D172:W172),ROUND(C171*X171,2)),"")</f>
        <v/>
      </c>
      <c r="Y172" s="40" t="str">
        <f>IF(Y171&gt;0,IF(AND(SUM(D171:Y171)=1,AK171=1),C171-SUM(D172:X172),ROUND(C171*Y171,2)),"")</f>
        <v/>
      </c>
      <c r="Z172" s="40" t="str">
        <f>IF(Z171&gt;0,IF(AND(SUM(D171:Z171)=1,AK171=1),C171-SUM(D172:Y172),ROUND(C171*Z171,2)),"")</f>
        <v/>
      </c>
      <c r="AA172" s="40" t="str">
        <f>IF(AA171&gt;0,IF(AND(SUM(D171:AA171)=1,AK171=1),C171-SUM(D172:Z172),ROUND(C171*AA171,2)),"")</f>
        <v/>
      </c>
      <c r="AB172" s="40" t="str">
        <f>IF(AB171&gt;0,IF(AND(SUM(D171:AB171)=1,AK171=1),C171-SUM(D172:AA172),ROUND(C171*AB171,2)),"")</f>
        <v/>
      </c>
      <c r="AC172" s="40" t="str">
        <f>IF(AC171&gt;0,IF(AND(SUM(D171:AC171)=1,AK171=1),C171-SUM(D172:AB172),ROUND(C171*AC171,2)),"")</f>
        <v/>
      </c>
      <c r="AD172" s="40" t="str">
        <f>IF(AD171&gt;0,IF(AND(SUM(D171:AD171)=1,AK171=1),C171-SUM(D172:AC172),ROUND(C171*AD171,2)),"")</f>
        <v/>
      </c>
      <c r="AE172" s="40" t="str">
        <f>IF(AE171&gt;0,IF(AND(SUM(D171:AE171)=1,AK171=1),C171-SUM(D172:AD172),ROUND(C171*AE171,2)),"")</f>
        <v/>
      </c>
      <c r="AF172" s="40" t="str">
        <f>IF(AF171&gt;0,IF(AND(SUM(D171:AF171)=1,AK171=1),C171-SUM(D172:AE172),ROUND(C171*AF171,2)),"")</f>
        <v/>
      </c>
      <c r="AG172" s="40" t="str">
        <f>IF(AG171&gt;0,IF(AND(SUM(D171:AG171)=1,AK171=1),C171-SUM(D172:AF172),ROUND(C171*AG171,2)),"")</f>
        <v/>
      </c>
      <c r="AH172" s="40" t="str">
        <f>IF(AH171&gt;0,IF(AND(SUM(D171:AH171)=1,AK171=1),C171-SUM(D172:AG172),ROUND(C171*AH171,2)),"")</f>
        <v/>
      </c>
      <c r="AI172" s="40" t="str">
        <f>IF(AI171&gt;0,IF(AND(SUM(D171:AI171)=1,AK171=1),C171-SUM(D172:AH172),ROUND(C171*AI171,2)),"")</f>
        <v/>
      </c>
      <c r="AJ172" s="33">
        <f>IF(AJ171&gt;0,IF(AND(SUM(D171:AJ171)=1,AK171=1),C171-SUM(D172:AI172),ROUND(C171*AJ171,2)),"")</f>
        <v>7419.58</v>
      </c>
      <c r="AK172" s="34">
        <f t="shared" si="8"/>
        <v>7419.58</v>
      </c>
    </row>
    <row r="173" spans="1:37" ht="12" customHeight="1" x14ac:dyDescent="0.25">
      <c r="A173" s="75" t="s">
        <v>3546</v>
      </c>
      <c r="B173" s="76" t="s">
        <v>346</v>
      </c>
      <c r="C173" s="77">
        <v>13608.2</v>
      </c>
      <c r="D173" s="37"/>
      <c r="E173" s="37"/>
      <c r="F173" s="37"/>
      <c r="G173" s="37"/>
      <c r="H173" s="35"/>
      <c r="I173" s="36"/>
      <c r="J173" s="37"/>
      <c r="K173" s="37"/>
      <c r="L173" s="37"/>
      <c r="M173" s="37"/>
      <c r="N173" s="37"/>
      <c r="O173" s="37"/>
      <c r="P173" s="37"/>
      <c r="Q173" s="37"/>
      <c r="R173" s="37"/>
      <c r="S173" s="37"/>
      <c r="T173" s="37"/>
      <c r="U173" s="37"/>
      <c r="V173" s="37"/>
      <c r="W173" s="37"/>
      <c r="X173" s="37"/>
      <c r="Y173" s="37"/>
      <c r="Z173" s="37"/>
      <c r="AA173" s="37"/>
      <c r="AB173" s="37"/>
      <c r="AC173" s="37"/>
      <c r="AD173" s="37"/>
      <c r="AE173" s="37"/>
      <c r="AF173" s="37"/>
      <c r="AG173" s="37"/>
      <c r="AH173" s="37"/>
      <c r="AI173" s="37"/>
      <c r="AJ173" s="31">
        <v>1</v>
      </c>
      <c r="AK173" s="32">
        <f t="shared" si="8"/>
        <v>1</v>
      </c>
    </row>
    <row r="174" spans="1:37" ht="12.95" customHeight="1" x14ac:dyDescent="0.25">
      <c r="A174" s="75"/>
      <c r="B174" s="76"/>
      <c r="C174" s="77"/>
      <c r="D174" s="40" t="str">
        <f>IF(D173&gt;0,ROUND(C173*D173,2),"")</f>
        <v/>
      </c>
      <c r="E174" s="40" t="str">
        <f>IF(E173&gt;0,IF(AND(SUM(D173:E173)=1,AK173=1),C173-SUM(D174:D174),ROUND(C173*E173,2)),"")</f>
        <v/>
      </c>
      <c r="F174" s="40" t="str">
        <f>IF(F173&gt;0,IF(AND(SUM(D173:F173)=1,AK173=1),C173-SUM(D174:E174),ROUND(C173*F173,2)),"")</f>
        <v/>
      </c>
      <c r="G174" s="40" t="str">
        <f>IF(G173&gt;0,IF(AND(SUM(D173:G173)=1,AK173=1),C173-SUM(D174:F174),ROUND(C173*G173,2)),"")</f>
        <v/>
      </c>
      <c r="H174" s="38" t="str">
        <f>IF(H173&gt;0,IF(AND(SUM(D173:H173)=1,AK173=1),C173-SUM(D174:G174),ROUND(C173*H173,2)),"")</f>
        <v/>
      </c>
      <c r="I174" s="39" t="str">
        <f>IF(I173&gt;0,IF(AND(SUM(D173:I173)=1,AK173=1),C173-SUM(D174:H174),ROUND(C173*I173,2)),"")</f>
        <v/>
      </c>
      <c r="J174" s="40" t="str">
        <f>IF(J173&gt;0,IF(AND(SUM(D173:J173)=1,AK173=1),C173-SUM(D174:I174),ROUND(C173*J173,2)),"")</f>
        <v/>
      </c>
      <c r="K174" s="40" t="str">
        <f>IF(K173&gt;0,IF(AND(SUM(D173:K173)=1,AK173=1),C173-SUM(D174:J174),ROUND(C173*K173,2)),"")</f>
        <v/>
      </c>
      <c r="L174" s="40" t="str">
        <f>IF(L173&gt;0,IF(AND(SUM(D173:L173)=1,AK173=1),C173-SUM(D174:K174),ROUND(C173*L173,2)),"")</f>
        <v/>
      </c>
      <c r="M174" s="40" t="str">
        <f>IF(M173&gt;0,IF(AND(SUM(D173:M173)=1,AK173=1),C173-SUM(D174:L174),ROUND(C173*M173,2)),"")</f>
        <v/>
      </c>
      <c r="N174" s="40" t="str">
        <f>IF(N173&gt;0,IF(AND(SUM(D173:N173)=1,AK173=1),C173-SUM(D174:M174),ROUND(C173*N173,2)),"")</f>
        <v/>
      </c>
      <c r="O174" s="40" t="str">
        <f>IF(O173&gt;0,IF(AND(SUM(D173:O173)=1,AK173=1),C173-SUM(D174:N174),ROUND(C173*O173,2)),"")</f>
        <v/>
      </c>
      <c r="P174" s="40" t="str">
        <f>IF(P173&gt;0,IF(AND(SUM(D173:P173)=1,AK173=1),C173-SUM(D174:O174),ROUND(C173*P173,2)),"")</f>
        <v/>
      </c>
      <c r="Q174" s="40" t="str">
        <f>IF(Q173&gt;0,IF(AND(SUM(D173:Q173)=1,AK173=1),C173-SUM(D174:P174),ROUND(C173*Q173,2)),"")</f>
        <v/>
      </c>
      <c r="R174" s="40" t="str">
        <f>IF(R173&gt;0,IF(AND(SUM(D173:R173)=1,AK173=1),C173-SUM(D174:Q174),ROUND(C173*R173,2)),"")</f>
        <v/>
      </c>
      <c r="S174" s="40" t="str">
        <f>IF(S173&gt;0,IF(AND(SUM(D173:S173)=1,AK173=1),C173-SUM(D174:R174),ROUND(C173*S173,2)),"")</f>
        <v/>
      </c>
      <c r="T174" s="40" t="str">
        <f>IF(T173&gt;0,IF(AND(SUM(D173:T173)=1,AK173=1),C173-SUM(D174:S174),ROUND(C173*T173,2)),"")</f>
        <v/>
      </c>
      <c r="U174" s="40" t="str">
        <f>IF(U173&gt;0,IF(AND(SUM(D173:U173)=1,AK173=1),C173-SUM(D174:T174),ROUND(C173*U173,2)),"")</f>
        <v/>
      </c>
      <c r="V174" s="40" t="str">
        <f>IF(V173&gt;0,IF(AND(SUM(D173:V173)=1,AK173=1),C173-SUM(D174:U174),ROUND(C173*V173,2)),"")</f>
        <v/>
      </c>
      <c r="W174" s="40" t="str">
        <f>IF(W173&gt;0,IF(AND(SUM(D173:W173)=1,AK173=1),C173-SUM(D174:V174),ROUND(C173*W173,2)),"")</f>
        <v/>
      </c>
      <c r="X174" s="40" t="str">
        <f>IF(X173&gt;0,IF(AND(SUM(D173:X173)=1,AK173=1),C173-SUM(D174:W174),ROUND(C173*X173,2)),"")</f>
        <v/>
      </c>
      <c r="Y174" s="40" t="str">
        <f>IF(Y173&gt;0,IF(AND(SUM(D173:Y173)=1,AK173=1),C173-SUM(D174:X174),ROUND(C173*Y173,2)),"")</f>
        <v/>
      </c>
      <c r="Z174" s="40" t="str">
        <f>IF(Z173&gt;0,IF(AND(SUM(D173:Z173)=1,AK173=1),C173-SUM(D174:Y174),ROUND(C173*Z173,2)),"")</f>
        <v/>
      </c>
      <c r="AA174" s="40" t="str">
        <f>IF(AA173&gt;0,IF(AND(SUM(D173:AA173)=1,AK173=1),C173-SUM(D174:Z174),ROUND(C173*AA173,2)),"")</f>
        <v/>
      </c>
      <c r="AB174" s="40" t="str">
        <f>IF(AB173&gt;0,IF(AND(SUM(D173:AB173)=1,AK173=1),C173-SUM(D174:AA174),ROUND(C173*AB173,2)),"")</f>
        <v/>
      </c>
      <c r="AC174" s="40" t="str">
        <f>IF(AC173&gt;0,IF(AND(SUM(D173:AC173)=1,AK173=1),C173-SUM(D174:AB174),ROUND(C173*AC173,2)),"")</f>
        <v/>
      </c>
      <c r="AD174" s="40" t="str">
        <f>IF(AD173&gt;0,IF(AND(SUM(D173:AD173)=1,AK173=1),C173-SUM(D174:AC174),ROUND(C173*AD173,2)),"")</f>
        <v/>
      </c>
      <c r="AE174" s="40" t="str">
        <f>IF(AE173&gt;0,IF(AND(SUM(D173:AE173)=1,AK173=1),C173-SUM(D174:AD174),ROUND(C173*AE173,2)),"")</f>
        <v/>
      </c>
      <c r="AF174" s="40" t="str">
        <f>IF(AF173&gt;0,IF(AND(SUM(D173:AF173)=1,AK173=1),C173-SUM(D174:AE174),ROUND(C173*AF173,2)),"")</f>
        <v/>
      </c>
      <c r="AG174" s="40" t="str">
        <f>IF(AG173&gt;0,IF(AND(SUM(D173:AG173)=1,AK173=1),C173-SUM(D174:AF174),ROUND(C173*AG173,2)),"")</f>
        <v/>
      </c>
      <c r="AH174" s="40" t="str">
        <f>IF(AH173&gt;0,IF(AND(SUM(D173:AH173)=1,AK173=1),C173-SUM(D174:AG174),ROUND(C173*AH173,2)),"")</f>
        <v/>
      </c>
      <c r="AI174" s="40" t="str">
        <f>IF(AI173&gt;0,IF(AND(SUM(D173:AI173)=1,AK173=1),C173-SUM(D174:AH174),ROUND(C173*AI173,2)),"")</f>
        <v/>
      </c>
      <c r="AJ174" s="33">
        <f>IF(AJ173&gt;0,IF(AND(SUM(D173:AJ173)=1,AK173=1),C173-SUM(D174:AI174),ROUND(C173*AJ173,2)),"")</f>
        <v>13608.2</v>
      </c>
      <c r="AK174" s="34">
        <f t="shared" si="8"/>
        <v>13608.2</v>
      </c>
    </row>
    <row r="175" spans="1:37" ht="12" customHeight="1" x14ac:dyDescent="0.25">
      <c r="A175" s="75" t="s">
        <v>3630</v>
      </c>
      <c r="B175" s="76" t="s">
        <v>1217</v>
      </c>
      <c r="C175" s="77">
        <v>21586.33</v>
      </c>
      <c r="D175" s="37"/>
      <c r="E175" s="37"/>
      <c r="F175" s="37"/>
      <c r="G175" s="37"/>
      <c r="H175" s="35"/>
      <c r="I175" s="36"/>
      <c r="J175" s="37"/>
      <c r="K175" s="37"/>
      <c r="L175" s="37"/>
      <c r="M175" s="37"/>
      <c r="N175" s="37"/>
      <c r="O175" s="37"/>
      <c r="P175" s="37"/>
      <c r="Q175" s="37"/>
      <c r="R175" s="37"/>
      <c r="S175" s="37"/>
      <c r="T175" s="37"/>
      <c r="U175" s="37"/>
      <c r="V175" s="37"/>
      <c r="W175" s="37"/>
      <c r="X175" s="37"/>
      <c r="Y175" s="37"/>
      <c r="Z175" s="37"/>
      <c r="AA175" s="37"/>
      <c r="AB175" s="37"/>
      <c r="AC175" s="37"/>
      <c r="AD175" s="37"/>
      <c r="AE175" s="37"/>
      <c r="AF175" s="37"/>
      <c r="AG175" s="37"/>
      <c r="AH175" s="37"/>
      <c r="AI175" s="37"/>
      <c r="AJ175" s="31">
        <v>1</v>
      </c>
      <c r="AK175" s="32">
        <f t="shared" si="8"/>
        <v>1</v>
      </c>
    </row>
    <row r="176" spans="1:37" ht="12.95" customHeight="1" x14ac:dyDescent="0.25">
      <c r="A176" s="75"/>
      <c r="B176" s="76"/>
      <c r="C176" s="77"/>
      <c r="D176" s="40" t="str">
        <f>IF(D175&gt;0,ROUND(C175*D175,2),"")</f>
        <v/>
      </c>
      <c r="E176" s="40" t="str">
        <f>IF(E175&gt;0,IF(AND(SUM(D175:E175)=1,AK175=1),C175-SUM(D176:D176),ROUND(C175*E175,2)),"")</f>
        <v/>
      </c>
      <c r="F176" s="40" t="str">
        <f>IF(F175&gt;0,IF(AND(SUM(D175:F175)=1,AK175=1),C175-SUM(D176:E176),ROUND(C175*F175,2)),"")</f>
        <v/>
      </c>
      <c r="G176" s="40" t="str">
        <f>IF(G175&gt;0,IF(AND(SUM(D175:G175)=1,AK175=1),C175-SUM(D176:F176),ROUND(C175*G175,2)),"")</f>
        <v/>
      </c>
      <c r="H176" s="38" t="str">
        <f>IF(H175&gt;0,IF(AND(SUM(D175:H175)=1,AK175=1),C175-SUM(D176:G176),ROUND(C175*H175,2)),"")</f>
        <v/>
      </c>
      <c r="I176" s="39" t="str">
        <f>IF(I175&gt;0,IF(AND(SUM(D175:I175)=1,AK175=1),C175-SUM(D176:H176),ROUND(C175*I175,2)),"")</f>
        <v/>
      </c>
      <c r="J176" s="40" t="str">
        <f>IF(J175&gt;0,IF(AND(SUM(D175:J175)=1,AK175=1),C175-SUM(D176:I176),ROUND(C175*J175,2)),"")</f>
        <v/>
      </c>
      <c r="K176" s="40" t="str">
        <f>IF(K175&gt;0,IF(AND(SUM(D175:K175)=1,AK175=1),C175-SUM(D176:J176),ROUND(C175*K175,2)),"")</f>
        <v/>
      </c>
      <c r="L176" s="40" t="str">
        <f>IF(L175&gt;0,IF(AND(SUM(D175:L175)=1,AK175=1),C175-SUM(D176:K176),ROUND(C175*L175,2)),"")</f>
        <v/>
      </c>
      <c r="M176" s="40" t="str">
        <f>IF(M175&gt;0,IF(AND(SUM(D175:M175)=1,AK175=1),C175-SUM(D176:L176),ROUND(C175*M175,2)),"")</f>
        <v/>
      </c>
      <c r="N176" s="40" t="str">
        <f>IF(N175&gt;0,IF(AND(SUM(D175:N175)=1,AK175=1),C175-SUM(D176:M176),ROUND(C175*N175,2)),"")</f>
        <v/>
      </c>
      <c r="O176" s="40" t="str">
        <f>IF(O175&gt;0,IF(AND(SUM(D175:O175)=1,AK175=1),C175-SUM(D176:N176),ROUND(C175*O175,2)),"")</f>
        <v/>
      </c>
      <c r="P176" s="40" t="str">
        <f>IF(P175&gt;0,IF(AND(SUM(D175:P175)=1,AK175=1),C175-SUM(D176:O176),ROUND(C175*P175,2)),"")</f>
        <v/>
      </c>
      <c r="Q176" s="40" t="str">
        <f>IF(Q175&gt;0,IF(AND(SUM(D175:Q175)=1,AK175=1),C175-SUM(D176:P176),ROUND(C175*Q175,2)),"")</f>
        <v/>
      </c>
      <c r="R176" s="40" t="str">
        <f>IF(R175&gt;0,IF(AND(SUM(D175:R175)=1,AK175=1),C175-SUM(D176:Q176),ROUND(C175*R175,2)),"")</f>
        <v/>
      </c>
      <c r="S176" s="40" t="str">
        <f>IF(S175&gt;0,IF(AND(SUM(D175:S175)=1,AK175=1),C175-SUM(D176:R176),ROUND(C175*S175,2)),"")</f>
        <v/>
      </c>
      <c r="T176" s="40" t="str">
        <f>IF(T175&gt;0,IF(AND(SUM(D175:T175)=1,AK175=1),C175-SUM(D176:S176),ROUND(C175*T175,2)),"")</f>
        <v/>
      </c>
      <c r="U176" s="40" t="str">
        <f>IF(U175&gt;0,IF(AND(SUM(D175:U175)=1,AK175=1),C175-SUM(D176:T176),ROUND(C175*U175,2)),"")</f>
        <v/>
      </c>
      <c r="V176" s="40" t="str">
        <f>IF(V175&gt;0,IF(AND(SUM(D175:V175)=1,AK175=1),C175-SUM(D176:U176),ROUND(C175*V175,2)),"")</f>
        <v/>
      </c>
      <c r="W176" s="40" t="str">
        <f>IF(W175&gt;0,IF(AND(SUM(D175:W175)=1,AK175=1),C175-SUM(D176:V176),ROUND(C175*W175,2)),"")</f>
        <v/>
      </c>
      <c r="X176" s="40" t="str">
        <f>IF(X175&gt;0,IF(AND(SUM(D175:X175)=1,AK175=1),C175-SUM(D176:W176),ROUND(C175*X175,2)),"")</f>
        <v/>
      </c>
      <c r="Y176" s="40" t="str">
        <f>IF(Y175&gt;0,IF(AND(SUM(D175:Y175)=1,AK175=1),C175-SUM(D176:X176),ROUND(C175*Y175,2)),"")</f>
        <v/>
      </c>
      <c r="Z176" s="40" t="str">
        <f>IF(Z175&gt;0,IF(AND(SUM(D175:Z175)=1,AK175=1),C175-SUM(D176:Y176),ROUND(C175*Z175,2)),"")</f>
        <v/>
      </c>
      <c r="AA176" s="40" t="str">
        <f>IF(AA175&gt;0,IF(AND(SUM(D175:AA175)=1,AK175=1),C175-SUM(D176:Z176),ROUND(C175*AA175,2)),"")</f>
        <v/>
      </c>
      <c r="AB176" s="40" t="str">
        <f>IF(AB175&gt;0,IF(AND(SUM(D175:AB175)=1,AK175=1),C175-SUM(D176:AA176),ROUND(C175*AB175,2)),"")</f>
        <v/>
      </c>
      <c r="AC176" s="40" t="str">
        <f>IF(AC175&gt;0,IF(AND(SUM(D175:AC175)=1,AK175=1),C175-SUM(D176:AB176),ROUND(C175*AC175,2)),"")</f>
        <v/>
      </c>
      <c r="AD176" s="40" t="str">
        <f>IF(AD175&gt;0,IF(AND(SUM(D175:AD175)=1,AK175=1),C175-SUM(D176:AC176),ROUND(C175*AD175,2)),"")</f>
        <v/>
      </c>
      <c r="AE176" s="40" t="str">
        <f>IF(AE175&gt;0,IF(AND(SUM(D175:AE175)=1,AK175=1),C175-SUM(D176:AD176),ROUND(C175*AE175,2)),"")</f>
        <v/>
      </c>
      <c r="AF176" s="40" t="str">
        <f>IF(AF175&gt;0,IF(AND(SUM(D175:AF175)=1,AK175=1),C175-SUM(D176:AE176),ROUND(C175*AF175,2)),"")</f>
        <v/>
      </c>
      <c r="AG176" s="40" t="str">
        <f>IF(AG175&gt;0,IF(AND(SUM(D175:AG175)=1,AK175=1),C175-SUM(D176:AF176),ROUND(C175*AG175,2)),"")</f>
        <v/>
      </c>
      <c r="AH176" s="40" t="str">
        <f>IF(AH175&gt;0,IF(AND(SUM(D175:AH175)=1,AK175=1),C175-SUM(D176:AG176),ROUND(C175*AH175,2)),"")</f>
        <v/>
      </c>
      <c r="AI176" s="40" t="str">
        <f>IF(AI175&gt;0,IF(AND(SUM(D175:AI175)=1,AK175=1),C175-SUM(D176:AH176),ROUND(C175*AI175,2)),"")</f>
        <v/>
      </c>
      <c r="AJ176" s="33">
        <f>IF(AJ175&gt;0,IF(AND(SUM(D175:AJ175)=1,AK175=1),C175-SUM(D176:AI176),ROUND(C175*AJ175,2)),"")</f>
        <v>21586.33</v>
      </c>
      <c r="AK176" s="34">
        <f t="shared" si="8"/>
        <v>21586.33</v>
      </c>
    </row>
    <row r="177" spans="1:37" ht="12" customHeight="1" x14ac:dyDescent="0.25">
      <c r="A177" s="75" t="s">
        <v>3634</v>
      </c>
      <c r="B177" s="76" t="s">
        <v>1228</v>
      </c>
      <c r="C177" s="77">
        <v>1228.53</v>
      </c>
      <c r="D177" s="37"/>
      <c r="E177" s="37"/>
      <c r="F177" s="37"/>
      <c r="G177" s="37"/>
      <c r="H177" s="35"/>
      <c r="I177" s="36"/>
      <c r="J177" s="37"/>
      <c r="K177" s="37"/>
      <c r="L177" s="37"/>
      <c r="M177" s="37"/>
      <c r="N177" s="37"/>
      <c r="O177" s="37"/>
      <c r="P177" s="37"/>
      <c r="Q177" s="37"/>
      <c r="R177" s="37"/>
      <c r="S177" s="37"/>
      <c r="T177" s="37"/>
      <c r="U177" s="37"/>
      <c r="V177" s="37"/>
      <c r="W177" s="37"/>
      <c r="X177" s="37"/>
      <c r="Y177" s="37"/>
      <c r="Z177" s="37"/>
      <c r="AA177" s="37"/>
      <c r="AB177" s="37"/>
      <c r="AC177" s="37"/>
      <c r="AD177" s="37"/>
      <c r="AE177" s="37"/>
      <c r="AF177" s="37"/>
      <c r="AG177" s="37"/>
      <c r="AH177" s="37"/>
      <c r="AI177" s="37"/>
      <c r="AJ177" s="31">
        <v>1</v>
      </c>
      <c r="AK177" s="32">
        <f t="shared" si="8"/>
        <v>1</v>
      </c>
    </row>
    <row r="178" spans="1:37" ht="12.95" customHeight="1" x14ac:dyDescent="0.25">
      <c r="A178" s="75"/>
      <c r="B178" s="76"/>
      <c r="C178" s="77"/>
      <c r="D178" s="40" t="str">
        <f>IF(D177&gt;0,ROUND(C177*D177,2),"")</f>
        <v/>
      </c>
      <c r="E178" s="40" t="str">
        <f>IF(E177&gt;0,IF(AND(SUM(D177:E177)=1,AK177=1),C177-SUM(D178:D178),ROUND(C177*E177,2)),"")</f>
        <v/>
      </c>
      <c r="F178" s="40" t="str">
        <f>IF(F177&gt;0,IF(AND(SUM(D177:F177)=1,AK177=1),C177-SUM(D178:E178),ROUND(C177*F177,2)),"")</f>
        <v/>
      </c>
      <c r="G178" s="40" t="str">
        <f>IF(G177&gt;0,IF(AND(SUM(D177:G177)=1,AK177=1),C177-SUM(D178:F178),ROUND(C177*G177,2)),"")</f>
        <v/>
      </c>
      <c r="H178" s="38" t="str">
        <f>IF(H177&gt;0,IF(AND(SUM(D177:H177)=1,AK177=1),C177-SUM(D178:G178),ROUND(C177*H177,2)),"")</f>
        <v/>
      </c>
      <c r="I178" s="39" t="str">
        <f>IF(I177&gt;0,IF(AND(SUM(D177:I177)=1,AK177=1),C177-SUM(D178:H178),ROUND(C177*I177,2)),"")</f>
        <v/>
      </c>
      <c r="J178" s="40" t="str">
        <f>IF(J177&gt;0,IF(AND(SUM(D177:J177)=1,AK177=1),C177-SUM(D178:I178),ROUND(C177*J177,2)),"")</f>
        <v/>
      </c>
      <c r="K178" s="40" t="str">
        <f>IF(K177&gt;0,IF(AND(SUM(D177:K177)=1,AK177=1),C177-SUM(D178:J178),ROUND(C177*K177,2)),"")</f>
        <v/>
      </c>
      <c r="L178" s="40" t="str">
        <f>IF(L177&gt;0,IF(AND(SUM(D177:L177)=1,AK177=1),C177-SUM(D178:K178),ROUND(C177*L177,2)),"")</f>
        <v/>
      </c>
      <c r="M178" s="40" t="str">
        <f>IF(M177&gt;0,IF(AND(SUM(D177:M177)=1,AK177=1),C177-SUM(D178:L178),ROUND(C177*M177,2)),"")</f>
        <v/>
      </c>
      <c r="N178" s="40" t="str">
        <f>IF(N177&gt;0,IF(AND(SUM(D177:N177)=1,AK177=1),C177-SUM(D178:M178),ROUND(C177*N177,2)),"")</f>
        <v/>
      </c>
      <c r="O178" s="40" t="str">
        <f>IF(O177&gt;0,IF(AND(SUM(D177:O177)=1,AK177=1),C177-SUM(D178:N178),ROUND(C177*O177,2)),"")</f>
        <v/>
      </c>
      <c r="P178" s="40" t="str">
        <f>IF(P177&gt;0,IF(AND(SUM(D177:P177)=1,AK177=1),C177-SUM(D178:O178),ROUND(C177*P177,2)),"")</f>
        <v/>
      </c>
      <c r="Q178" s="40" t="str">
        <f>IF(Q177&gt;0,IF(AND(SUM(D177:Q177)=1,AK177=1),C177-SUM(D178:P178),ROUND(C177*Q177,2)),"")</f>
        <v/>
      </c>
      <c r="R178" s="40" t="str">
        <f>IF(R177&gt;0,IF(AND(SUM(D177:R177)=1,AK177=1),C177-SUM(D178:Q178),ROUND(C177*R177,2)),"")</f>
        <v/>
      </c>
      <c r="S178" s="40" t="str">
        <f>IF(S177&gt;0,IF(AND(SUM(D177:S177)=1,AK177=1),C177-SUM(D178:R178),ROUND(C177*S177,2)),"")</f>
        <v/>
      </c>
      <c r="T178" s="40" t="str">
        <f>IF(T177&gt;0,IF(AND(SUM(D177:T177)=1,AK177=1),C177-SUM(D178:S178),ROUND(C177*T177,2)),"")</f>
        <v/>
      </c>
      <c r="U178" s="40" t="str">
        <f>IF(U177&gt;0,IF(AND(SUM(D177:U177)=1,AK177=1),C177-SUM(D178:T178),ROUND(C177*U177,2)),"")</f>
        <v/>
      </c>
      <c r="V178" s="40" t="str">
        <f>IF(V177&gt;0,IF(AND(SUM(D177:V177)=1,AK177=1),C177-SUM(D178:U178),ROUND(C177*V177,2)),"")</f>
        <v/>
      </c>
      <c r="W178" s="40" t="str">
        <f>IF(W177&gt;0,IF(AND(SUM(D177:W177)=1,AK177=1),C177-SUM(D178:V178),ROUND(C177*W177,2)),"")</f>
        <v/>
      </c>
      <c r="X178" s="40" t="str">
        <f>IF(X177&gt;0,IF(AND(SUM(D177:X177)=1,AK177=1),C177-SUM(D178:W178),ROUND(C177*X177,2)),"")</f>
        <v/>
      </c>
      <c r="Y178" s="40" t="str">
        <f>IF(Y177&gt;0,IF(AND(SUM(D177:Y177)=1,AK177=1),C177-SUM(D178:X178),ROUND(C177*Y177,2)),"")</f>
        <v/>
      </c>
      <c r="Z178" s="40" t="str">
        <f>IF(Z177&gt;0,IF(AND(SUM(D177:Z177)=1,AK177=1),C177-SUM(D178:Y178),ROUND(C177*Z177,2)),"")</f>
        <v/>
      </c>
      <c r="AA178" s="40" t="str">
        <f>IF(AA177&gt;0,IF(AND(SUM(D177:AA177)=1,AK177=1),C177-SUM(D178:Z178),ROUND(C177*AA177,2)),"")</f>
        <v/>
      </c>
      <c r="AB178" s="40" t="str">
        <f>IF(AB177&gt;0,IF(AND(SUM(D177:AB177)=1,AK177=1),C177-SUM(D178:AA178),ROUND(C177*AB177,2)),"")</f>
        <v/>
      </c>
      <c r="AC178" s="40" t="str">
        <f>IF(AC177&gt;0,IF(AND(SUM(D177:AC177)=1,AK177=1),C177-SUM(D178:AB178),ROUND(C177*AC177,2)),"")</f>
        <v/>
      </c>
      <c r="AD178" s="40" t="str">
        <f>IF(AD177&gt;0,IF(AND(SUM(D177:AD177)=1,AK177=1),C177-SUM(D178:AC178),ROUND(C177*AD177,2)),"")</f>
        <v/>
      </c>
      <c r="AE178" s="40" t="str">
        <f>IF(AE177&gt;0,IF(AND(SUM(D177:AE177)=1,AK177=1),C177-SUM(D178:AD178),ROUND(C177*AE177,2)),"")</f>
        <v/>
      </c>
      <c r="AF178" s="40" t="str">
        <f>IF(AF177&gt;0,IF(AND(SUM(D177:AF177)=1,AK177=1),C177-SUM(D178:AE178),ROUND(C177*AF177,2)),"")</f>
        <v/>
      </c>
      <c r="AG178" s="40" t="str">
        <f>IF(AG177&gt;0,IF(AND(SUM(D177:AG177)=1,AK177=1),C177-SUM(D178:AF178),ROUND(C177*AG177,2)),"")</f>
        <v/>
      </c>
      <c r="AH178" s="40" t="str">
        <f>IF(AH177&gt;0,IF(AND(SUM(D177:AH177)=1,AK177=1),C177-SUM(D178:AG178),ROUND(C177*AH177,2)),"")</f>
        <v/>
      </c>
      <c r="AI178" s="40" t="str">
        <f>IF(AI177&gt;0,IF(AND(SUM(D177:AI177)=1,AK177=1),C177-SUM(D178:AH178),ROUND(C177*AI177,2)),"")</f>
        <v/>
      </c>
      <c r="AJ178" s="33">
        <f>IF(AJ177&gt;0,IF(AND(SUM(D177:AJ177)=1,AK177=1),C177-SUM(D178:AI178),ROUND(C177*AJ177,2)),"")</f>
        <v>1228.53</v>
      </c>
      <c r="AK178" s="34">
        <f t="shared" si="8"/>
        <v>1228.53</v>
      </c>
    </row>
    <row r="179" spans="1:37" ht="12" customHeight="1" x14ac:dyDescent="0.25">
      <c r="A179" s="75" t="s">
        <v>3645</v>
      </c>
      <c r="B179" s="76" t="s">
        <v>521</v>
      </c>
      <c r="C179" s="77">
        <v>27562.38</v>
      </c>
      <c r="D179" s="37"/>
      <c r="E179" s="37"/>
      <c r="F179" s="37"/>
      <c r="G179" s="37"/>
      <c r="H179" s="35"/>
      <c r="I179" s="36"/>
      <c r="J179" s="37"/>
      <c r="K179" s="37"/>
      <c r="L179" s="37"/>
      <c r="M179" s="37"/>
      <c r="N179" s="37"/>
      <c r="O179" s="37"/>
      <c r="P179" s="37"/>
      <c r="Q179" s="37"/>
      <c r="R179" s="37"/>
      <c r="S179" s="37"/>
      <c r="T179" s="37"/>
      <c r="U179" s="37"/>
      <c r="V179" s="37"/>
      <c r="W179" s="37"/>
      <c r="X179" s="37"/>
      <c r="Y179" s="37"/>
      <c r="Z179" s="37"/>
      <c r="AA179" s="37"/>
      <c r="AB179" s="37"/>
      <c r="AC179" s="37"/>
      <c r="AD179" s="37"/>
      <c r="AE179" s="37"/>
      <c r="AF179" s="37"/>
      <c r="AG179" s="37"/>
      <c r="AH179" s="37"/>
      <c r="AI179" s="31">
        <v>1</v>
      </c>
      <c r="AJ179" s="37"/>
      <c r="AK179" s="32">
        <f t="shared" si="8"/>
        <v>1</v>
      </c>
    </row>
    <row r="180" spans="1:37" ht="12.95" customHeight="1" x14ac:dyDescent="0.25">
      <c r="A180" s="75"/>
      <c r="B180" s="76"/>
      <c r="C180" s="77"/>
      <c r="D180" s="40" t="str">
        <f>IF(D179&gt;0,ROUND(C179*D179,2),"")</f>
        <v/>
      </c>
      <c r="E180" s="40" t="str">
        <f>IF(E179&gt;0,IF(AND(SUM(D179:E179)=1,AK179=1),C179-SUM(D180:D180),ROUND(C179*E179,2)),"")</f>
        <v/>
      </c>
      <c r="F180" s="40" t="str">
        <f>IF(F179&gt;0,IF(AND(SUM(D179:F179)=1,AK179=1),C179-SUM(D180:E180),ROUND(C179*F179,2)),"")</f>
        <v/>
      </c>
      <c r="G180" s="40" t="str">
        <f>IF(G179&gt;0,IF(AND(SUM(D179:G179)=1,AK179=1),C179-SUM(D180:F180),ROUND(C179*G179,2)),"")</f>
        <v/>
      </c>
      <c r="H180" s="38" t="str">
        <f>IF(H179&gt;0,IF(AND(SUM(D179:H179)=1,AK179=1),C179-SUM(D180:G180),ROUND(C179*H179,2)),"")</f>
        <v/>
      </c>
      <c r="I180" s="39" t="str">
        <f>IF(I179&gt;0,IF(AND(SUM(D179:I179)=1,AK179=1),C179-SUM(D180:H180),ROUND(C179*I179,2)),"")</f>
        <v/>
      </c>
      <c r="J180" s="40" t="str">
        <f>IF(J179&gt;0,IF(AND(SUM(D179:J179)=1,AK179=1),C179-SUM(D180:I180),ROUND(C179*J179,2)),"")</f>
        <v/>
      </c>
      <c r="K180" s="40" t="str">
        <f>IF(K179&gt;0,IF(AND(SUM(D179:K179)=1,AK179=1),C179-SUM(D180:J180),ROUND(C179*K179,2)),"")</f>
        <v/>
      </c>
      <c r="L180" s="40" t="str">
        <f>IF(L179&gt;0,IF(AND(SUM(D179:L179)=1,AK179=1),C179-SUM(D180:K180),ROUND(C179*L179,2)),"")</f>
        <v/>
      </c>
      <c r="M180" s="40" t="str">
        <f>IF(M179&gt;0,IF(AND(SUM(D179:M179)=1,AK179=1),C179-SUM(D180:L180),ROUND(C179*M179,2)),"")</f>
        <v/>
      </c>
      <c r="N180" s="40" t="str">
        <f>IF(N179&gt;0,IF(AND(SUM(D179:N179)=1,AK179=1),C179-SUM(D180:M180),ROUND(C179*N179,2)),"")</f>
        <v/>
      </c>
      <c r="O180" s="40" t="str">
        <f>IF(O179&gt;0,IF(AND(SUM(D179:O179)=1,AK179=1),C179-SUM(D180:N180),ROUND(C179*O179,2)),"")</f>
        <v/>
      </c>
      <c r="P180" s="40" t="str">
        <f>IF(P179&gt;0,IF(AND(SUM(D179:P179)=1,AK179=1),C179-SUM(D180:O180),ROUND(C179*P179,2)),"")</f>
        <v/>
      </c>
      <c r="Q180" s="40" t="str">
        <f>IF(Q179&gt;0,IF(AND(SUM(D179:Q179)=1,AK179=1),C179-SUM(D180:P180),ROUND(C179*Q179,2)),"")</f>
        <v/>
      </c>
      <c r="R180" s="40" t="str">
        <f>IF(R179&gt;0,IF(AND(SUM(D179:R179)=1,AK179=1),C179-SUM(D180:Q180),ROUND(C179*R179,2)),"")</f>
        <v/>
      </c>
      <c r="S180" s="40" t="str">
        <f>IF(S179&gt;0,IF(AND(SUM(D179:S179)=1,AK179=1),C179-SUM(D180:R180),ROUND(C179*S179,2)),"")</f>
        <v/>
      </c>
      <c r="T180" s="40" t="str">
        <f>IF(T179&gt;0,IF(AND(SUM(D179:T179)=1,AK179=1),C179-SUM(D180:S180),ROUND(C179*T179,2)),"")</f>
        <v/>
      </c>
      <c r="U180" s="40" t="str">
        <f>IF(U179&gt;0,IF(AND(SUM(D179:U179)=1,AK179=1),C179-SUM(D180:T180),ROUND(C179*U179,2)),"")</f>
        <v/>
      </c>
      <c r="V180" s="40" t="str">
        <f>IF(V179&gt;0,IF(AND(SUM(D179:V179)=1,AK179=1),C179-SUM(D180:U180),ROUND(C179*V179,2)),"")</f>
        <v/>
      </c>
      <c r="W180" s="40" t="str">
        <f>IF(W179&gt;0,IF(AND(SUM(D179:W179)=1,AK179=1),C179-SUM(D180:V180),ROUND(C179*W179,2)),"")</f>
        <v/>
      </c>
      <c r="X180" s="40" t="str">
        <f>IF(X179&gt;0,IF(AND(SUM(D179:X179)=1,AK179=1),C179-SUM(D180:W180),ROUND(C179*X179,2)),"")</f>
        <v/>
      </c>
      <c r="Y180" s="40" t="str">
        <f>IF(Y179&gt;0,IF(AND(SUM(D179:Y179)=1,AK179=1),C179-SUM(D180:X180),ROUND(C179*Y179,2)),"")</f>
        <v/>
      </c>
      <c r="Z180" s="40" t="str">
        <f>IF(Z179&gt;0,IF(AND(SUM(D179:Z179)=1,AK179=1),C179-SUM(D180:Y180),ROUND(C179*Z179,2)),"")</f>
        <v/>
      </c>
      <c r="AA180" s="40" t="str">
        <f>IF(AA179&gt;0,IF(AND(SUM(D179:AA179)=1,AK179=1),C179-SUM(D180:Z180),ROUND(C179*AA179,2)),"")</f>
        <v/>
      </c>
      <c r="AB180" s="40" t="str">
        <f>IF(AB179&gt;0,IF(AND(SUM(D179:AB179)=1,AK179=1),C179-SUM(D180:AA180),ROUND(C179*AB179,2)),"")</f>
        <v/>
      </c>
      <c r="AC180" s="40" t="str">
        <f>IF(AC179&gt;0,IF(AND(SUM(D179:AC179)=1,AK179=1),C179-SUM(D180:AB180),ROUND(C179*AC179,2)),"")</f>
        <v/>
      </c>
      <c r="AD180" s="40" t="str">
        <f>IF(AD179&gt;0,IF(AND(SUM(D179:AD179)=1,AK179=1),C179-SUM(D180:AC180),ROUND(C179*AD179,2)),"")</f>
        <v/>
      </c>
      <c r="AE180" s="40" t="str">
        <f>IF(AE179&gt;0,IF(AND(SUM(D179:AE179)=1,AK179=1),C179-SUM(D180:AD180),ROUND(C179*AE179,2)),"")</f>
        <v/>
      </c>
      <c r="AF180" s="40" t="str">
        <f>IF(AF179&gt;0,IF(AND(SUM(D179:AF179)=1,AK179=1),C179-SUM(D180:AE180),ROUND(C179*AF179,2)),"")</f>
        <v/>
      </c>
      <c r="AG180" s="40" t="str">
        <f>IF(AG179&gt;0,IF(AND(SUM(D179:AG179)=1,AK179=1),C179-SUM(D180:AF180),ROUND(C179*AG179,2)),"")</f>
        <v/>
      </c>
      <c r="AH180" s="40" t="str">
        <f>IF(AH179&gt;0,IF(AND(SUM(D179:AH179)=1,AK179=1),C179-SUM(D180:AG180),ROUND(C179*AH179,2)),"")</f>
        <v/>
      </c>
      <c r="AI180" s="33">
        <f>IF(AI179&gt;0,IF(AND(SUM(D179:AI179)=1,AK179=1),C179-SUM(D180:AH180),ROUND(C179*AI179,2)),"")</f>
        <v>27562.38</v>
      </c>
      <c r="AJ180" s="40" t="str">
        <f>IF(AJ179&gt;0,IF(AND(SUM(D179:AJ179)=1,AK179=1),C179-SUM(D180:AI180),ROUND(C179*AJ179,2)),"")</f>
        <v/>
      </c>
      <c r="AK180" s="34">
        <f t="shared" si="8"/>
        <v>27562.38</v>
      </c>
    </row>
    <row r="181" spans="1:37" ht="12" customHeight="1" x14ac:dyDescent="0.25">
      <c r="A181" s="75" t="s">
        <v>3657</v>
      </c>
      <c r="B181" s="76" t="s">
        <v>531</v>
      </c>
      <c r="C181" s="77">
        <v>13552.08</v>
      </c>
      <c r="D181" s="37"/>
      <c r="E181" s="37"/>
      <c r="F181" s="37"/>
      <c r="G181" s="37"/>
      <c r="H181" s="35"/>
      <c r="I181" s="36"/>
      <c r="J181" s="37"/>
      <c r="K181" s="37"/>
      <c r="L181" s="37"/>
      <c r="M181" s="37"/>
      <c r="N181" s="37"/>
      <c r="O181" s="37"/>
      <c r="P181" s="37"/>
      <c r="Q181" s="37"/>
      <c r="R181" s="37"/>
      <c r="S181" s="37"/>
      <c r="T181" s="37"/>
      <c r="U181" s="37"/>
      <c r="V181" s="37"/>
      <c r="W181" s="37"/>
      <c r="X181" s="37"/>
      <c r="Y181" s="37"/>
      <c r="Z181" s="37"/>
      <c r="AA181" s="37"/>
      <c r="AB181" s="37"/>
      <c r="AC181" s="37"/>
      <c r="AD181" s="37"/>
      <c r="AE181" s="37"/>
      <c r="AF181" s="37"/>
      <c r="AG181" s="37"/>
      <c r="AH181" s="37"/>
      <c r="AI181" s="37"/>
      <c r="AJ181" s="31">
        <v>1</v>
      </c>
      <c r="AK181" s="32">
        <f t="shared" si="8"/>
        <v>1</v>
      </c>
    </row>
    <row r="182" spans="1:37" ht="12.95" customHeight="1" x14ac:dyDescent="0.25">
      <c r="A182" s="75"/>
      <c r="B182" s="76"/>
      <c r="C182" s="77"/>
      <c r="D182" s="40" t="str">
        <f>IF(D181&gt;0,ROUND(C181*D181,2),"")</f>
        <v/>
      </c>
      <c r="E182" s="40" t="str">
        <f>IF(E181&gt;0,IF(AND(SUM(D181:E181)=1,AK181=1),C181-SUM(D182:D182),ROUND(C181*E181,2)),"")</f>
        <v/>
      </c>
      <c r="F182" s="40" t="str">
        <f>IF(F181&gt;0,IF(AND(SUM(D181:F181)=1,AK181=1),C181-SUM(D182:E182),ROUND(C181*F181,2)),"")</f>
        <v/>
      </c>
      <c r="G182" s="40" t="str">
        <f>IF(G181&gt;0,IF(AND(SUM(D181:G181)=1,AK181=1),C181-SUM(D182:F182),ROUND(C181*G181,2)),"")</f>
        <v/>
      </c>
      <c r="H182" s="38" t="str">
        <f>IF(H181&gt;0,IF(AND(SUM(D181:H181)=1,AK181=1),C181-SUM(D182:G182),ROUND(C181*H181,2)),"")</f>
        <v/>
      </c>
      <c r="I182" s="39" t="str">
        <f>IF(I181&gt;0,IF(AND(SUM(D181:I181)=1,AK181=1),C181-SUM(D182:H182),ROUND(C181*I181,2)),"")</f>
        <v/>
      </c>
      <c r="J182" s="40" t="str">
        <f>IF(J181&gt;0,IF(AND(SUM(D181:J181)=1,AK181=1),C181-SUM(D182:I182),ROUND(C181*J181,2)),"")</f>
        <v/>
      </c>
      <c r="K182" s="40" t="str">
        <f>IF(K181&gt;0,IF(AND(SUM(D181:K181)=1,AK181=1),C181-SUM(D182:J182),ROUND(C181*K181,2)),"")</f>
        <v/>
      </c>
      <c r="L182" s="40" t="str">
        <f>IF(L181&gt;0,IF(AND(SUM(D181:L181)=1,AK181=1),C181-SUM(D182:K182),ROUND(C181*L181,2)),"")</f>
        <v/>
      </c>
      <c r="M182" s="40" t="str">
        <f>IF(M181&gt;0,IF(AND(SUM(D181:M181)=1,AK181=1),C181-SUM(D182:L182),ROUND(C181*M181,2)),"")</f>
        <v/>
      </c>
      <c r="N182" s="40" t="str">
        <f>IF(N181&gt;0,IF(AND(SUM(D181:N181)=1,AK181=1),C181-SUM(D182:M182),ROUND(C181*N181,2)),"")</f>
        <v/>
      </c>
      <c r="O182" s="40" t="str">
        <f>IF(O181&gt;0,IF(AND(SUM(D181:O181)=1,AK181=1),C181-SUM(D182:N182),ROUND(C181*O181,2)),"")</f>
        <v/>
      </c>
      <c r="P182" s="40" t="str">
        <f>IF(P181&gt;0,IF(AND(SUM(D181:P181)=1,AK181=1),C181-SUM(D182:O182),ROUND(C181*P181,2)),"")</f>
        <v/>
      </c>
      <c r="Q182" s="40" t="str">
        <f>IF(Q181&gt;0,IF(AND(SUM(D181:Q181)=1,AK181=1),C181-SUM(D182:P182),ROUND(C181*Q181,2)),"")</f>
        <v/>
      </c>
      <c r="R182" s="40" t="str">
        <f>IF(R181&gt;0,IF(AND(SUM(D181:R181)=1,AK181=1),C181-SUM(D182:Q182),ROUND(C181*R181,2)),"")</f>
        <v/>
      </c>
      <c r="S182" s="40" t="str">
        <f>IF(S181&gt;0,IF(AND(SUM(D181:S181)=1,AK181=1),C181-SUM(D182:R182),ROUND(C181*S181,2)),"")</f>
        <v/>
      </c>
      <c r="T182" s="40" t="str">
        <f>IF(T181&gt;0,IF(AND(SUM(D181:T181)=1,AK181=1),C181-SUM(D182:S182),ROUND(C181*T181,2)),"")</f>
        <v/>
      </c>
      <c r="U182" s="40" t="str">
        <f>IF(U181&gt;0,IF(AND(SUM(D181:U181)=1,AK181=1),C181-SUM(D182:T182),ROUND(C181*U181,2)),"")</f>
        <v/>
      </c>
      <c r="V182" s="40" t="str">
        <f>IF(V181&gt;0,IF(AND(SUM(D181:V181)=1,AK181=1),C181-SUM(D182:U182),ROUND(C181*V181,2)),"")</f>
        <v/>
      </c>
      <c r="W182" s="40" t="str">
        <f>IF(W181&gt;0,IF(AND(SUM(D181:W181)=1,AK181=1),C181-SUM(D182:V182),ROUND(C181*W181,2)),"")</f>
        <v/>
      </c>
      <c r="X182" s="40" t="str">
        <f>IF(X181&gt;0,IF(AND(SUM(D181:X181)=1,AK181=1),C181-SUM(D182:W182),ROUND(C181*X181,2)),"")</f>
        <v/>
      </c>
      <c r="Y182" s="40" t="str">
        <f>IF(Y181&gt;0,IF(AND(SUM(D181:Y181)=1,AK181=1),C181-SUM(D182:X182),ROUND(C181*Y181,2)),"")</f>
        <v/>
      </c>
      <c r="Z182" s="40" t="str">
        <f>IF(Z181&gt;0,IF(AND(SUM(D181:Z181)=1,AK181=1),C181-SUM(D182:Y182),ROUND(C181*Z181,2)),"")</f>
        <v/>
      </c>
      <c r="AA182" s="40" t="str">
        <f>IF(AA181&gt;0,IF(AND(SUM(D181:AA181)=1,AK181=1),C181-SUM(D182:Z182),ROUND(C181*AA181,2)),"")</f>
        <v/>
      </c>
      <c r="AB182" s="40" t="str">
        <f>IF(AB181&gt;0,IF(AND(SUM(D181:AB181)=1,AK181=1),C181-SUM(D182:AA182),ROUND(C181*AB181,2)),"")</f>
        <v/>
      </c>
      <c r="AC182" s="40" t="str">
        <f>IF(AC181&gt;0,IF(AND(SUM(D181:AC181)=1,AK181=1),C181-SUM(D182:AB182),ROUND(C181*AC181,2)),"")</f>
        <v/>
      </c>
      <c r="AD182" s="40" t="str">
        <f>IF(AD181&gt;0,IF(AND(SUM(D181:AD181)=1,AK181=1),C181-SUM(D182:AC182),ROUND(C181*AD181,2)),"")</f>
        <v/>
      </c>
      <c r="AE182" s="40" t="str">
        <f>IF(AE181&gt;0,IF(AND(SUM(D181:AE181)=1,AK181=1),C181-SUM(D182:AD182),ROUND(C181*AE181,2)),"")</f>
        <v/>
      </c>
      <c r="AF182" s="40" t="str">
        <f>IF(AF181&gt;0,IF(AND(SUM(D181:AF181)=1,AK181=1),C181-SUM(D182:AE182),ROUND(C181*AF181,2)),"")</f>
        <v/>
      </c>
      <c r="AG182" s="40" t="str">
        <f>IF(AG181&gt;0,IF(AND(SUM(D181:AG181)=1,AK181=1),C181-SUM(D182:AF182),ROUND(C181*AG181,2)),"")</f>
        <v/>
      </c>
      <c r="AH182" s="40" t="str">
        <f>IF(AH181&gt;0,IF(AND(SUM(D181:AH181)=1,AK181=1),C181-SUM(D182:AG182),ROUND(C181*AH181,2)),"")</f>
        <v/>
      </c>
      <c r="AI182" s="40" t="str">
        <f>IF(AI181&gt;0,IF(AND(SUM(D181:AI181)=1,AK181=1),C181-SUM(D182:AH182),ROUND(C181*AI181,2)),"")</f>
        <v/>
      </c>
      <c r="AJ182" s="33">
        <f>IF(AJ181&gt;0,IF(AND(SUM(D181:AJ181)=1,AK181=1),C181-SUM(D182:AI182),ROUND(C181*AJ181,2)),"")</f>
        <v>13552.08</v>
      </c>
      <c r="AK182" s="34">
        <f t="shared" si="8"/>
        <v>13552.08</v>
      </c>
    </row>
    <row r="183" spans="1:37" ht="12" customHeight="1" x14ac:dyDescent="0.25">
      <c r="A183" s="75" t="s">
        <v>3668</v>
      </c>
      <c r="B183" s="76" t="s">
        <v>545</v>
      </c>
      <c r="C183" s="77">
        <v>1661.8</v>
      </c>
      <c r="D183" s="37"/>
      <c r="E183" s="37"/>
      <c r="F183" s="37"/>
      <c r="G183" s="37"/>
      <c r="H183" s="35"/>
      <c r="I183" s="36"/>
      <c r="J183" s="37"/>
      <c r="K183" s="37"/>
      <c r="L183" s="37"/>
      <c r="M183" s="37"/>
      <c r="N183" s="37"/>
      <c r="O183" s="37"/>
      <c r="P183" s="37"/>
      <c r="Q183" s="37"/>
      <c r="R183" s="37"/>
      <c r="S183" s="37"/>
      <c r="T183" s="37"/>
      <c r="U183" s="37"/>
      <c r="V183" s="37"/>
      <c r="W183" s="37"/>
      <c r="X183" s="37"/>
      <c r="Y183" s="37"/>
      <c r="Z183" s="37"/>
      <c r="AA183" s="37"/>
      <c r="AB183" s="37"/>
      <c r="AC183" s="37"/>
      <c r="AD183" s="37"/>
      <c r="AE183" s="37"/>
      <c r="AF183" s="37"/>
      <c r="AG183" s="37"/>
      <c r="AH183" s="37"/>
      <c r="AI183" s="37"/>
      <c r="AJ183" s="31">
        <v>1</v>
      </c>
      <c r="AK183" s="32">
        <f t="shared" si="8"/>
        <v>1</v>
      </c>
    </row>
    <row r="184" spans="1:37" ht="12.95" customHeight="1" x14ac:dyDescent="0.25">
      <c r="A184" s="75"/>
      <c r="B184" s="76"/>
      <c r="C184" s="77"/>
      <c r="D184" s="40" t="str">
        <f>IF(D183&gt;0,ROUND(C183*D183,2),"")</f>
        <v/>
      </c>
      <c r="E184" s="40" t="str">
        <f>IF(E183&gt;0,IF(AND(SUM(D183:E183)=1,AK183=1),C183-SUM(D184:D184),ROUND(C183*E183,2)),"")</f>
        <v/>
      </c>
      <c r="F184" s="40" t="str">
        <f>IF(F183&gt;0,IF(AND(SUM(D183:F183)=1,AK183=1),C183-SUM(D184:E184),ROUND(C183*F183,2)),"")</f>
        <v/>
      </c>
      <c r="G184" s="40" t="str">
        <f>IF(G183&gt;0,IF(AND(SUM(D183:G183)=1,AK183=1),C183-SUM(D184:F184),ROUND(C183*G183,2)),"")</f>
        <v/>
      </c>
      <c r="H184" s="38" t="str">
        <f>IF(H183&gt;0,IF(AND(SUM(D183:H183)=1,AK183=1),C183-SUM(D184:G184),ROUND(C183*H183,2)),"")</f>
        <v/>
      </c>
      <c r="I184" s="39" t="str">
        <f>IF(I183&gt;0,IF(AND(SUM(D183:I183)=1,AK183=1),C183-SUM(D184:H184),ROUND(C183*I183,2)),"")</f>
        <v/>
      </c>
      <c r="J184" s="40" t="str">
        <f>IF(J183&gt;0,IF(AND(SUM(D183:J183)=1,AK183=1),C183-SUM(D184:I184),ROUND(C183*J183,2)),"")</f>
        <v/>
      </c>
      <c r="K184" s="40" t="str">
        <f>IF(K183&gt;0,IF(AND(SUM(D183:K183)=1,AK183=1),C183-SUM(D184:J184),ROUND(C183*K183,2)),"")</f>
        <v/>
      </c>
      <c r="L184" s="40" t="str">
        <f>IF(L183&gt;0,IF(AND(SUM(D183:L183)=1,AK183=1),C183-SUM(D184:K184),ROUND(C183*L183,2)),"")</f>
        <v/>
      </c>
      <c r="M184" s="40" t="str">
        <f>IF(M183&gt;0,IF(AND(SUM(D183:M183)=1,AK183=1),C183-SUM(D184:L184),ROUND(C183*M183,2)),"")</f>
        <v/>
      </c>
      <c r="N184" s="40" t="str">
        <f>IF(N183&gt;0,IF(AND(SUM(D183:N183)=1,AK183=1),C183-SUM(D184:M184),ROUND(C183*N183,2)),"")</f>
        <v/>
      </c>
      <c r="O184" s="40" t="str">
        <f>IF(O183&gt;0,IF(AND(SUM(D183:O183)=1,AK183=1),C183-SUM(D184:N184),ROUND(C183*O183,2)),"")</f>
        <v/>
      </c>
      <c r="P184" s="40" t="str">
        <f>IF(P183&gt;0,IF(AND(SUM(D183:P183)=1,AK183=1),C183-SUM(D184:O184),ROUND(C183*P183,2)),"")</f>
        <v/>
      </c>
      <c r="Q184" s="40" t="str">
        <f>IF(Q183&gt;0,IF(AND(SUM(D183:Q183)=1,AK183=1),C183-SUM(D184:P184),ROUND(C183*Q183,2)),"")</f>
        <v/>
      </c>
      <c r="R184" s="40" t="str">
        <f>IF(R183&gt;0,IF(AND(SUM(D183:R183)=1,AK183=1),C183-SUM(D184:Q184),ROUND(C183*R183,2)),"")</f>
        <v/>
      </c>
      <c r="S184" s="40" t="str">
        <f>IF(S183&gt;0,IF(AND(SUM(D183:S183)=1,AK183=1),C183-SUM(D184:R184),ROUND(C183*S183,2)),"")</f>
        <v/>
      </c>
      <c r="T184" s="40" t="str">
        <f>IF(T183&gt;0,IF(AND(SUM(D183:T183)=1,AK183=1),C183-SUM(D184:S184),ROUND(C183*T183,2)),"")</f>
        <v/>
      </c>
      <c r="U184" s="40" t="str">
        <f>IF(U183&gt;0,IF(AND(SUM(D183:U183)=1,AK183=1),C183-SUM(D184:T184),ROUND(C183*U183,2)),"")</f>
        <v/>
      </c>
      <c r="V184" s="40" t="str">
        <f>IF(V183&gt;0,IF(AND(SUM(D183:V183)=1,AK183=1),C183-SUM(D184:U184),ROUND(C183*V183,2)),"")</f>
        <v/>
      </c>
      <c r="W184" s="40" t="str">
        <f>IF(W183&gt;0,IF(AND(SUM(D183:W183)=1,AK183=1),C183-SUM(D184:V184),ROUND(C183*W183,2)),"")</f>
        <v/>
      </c>
      <c r="X184" s="40" t="str">
        <f>IF(X183&gt;0,IF(AND(SUM(D183:X183)=1,AK183=1),C183-SUM(D184:W184),ROUND(C183*X183,2)),"")</f>
        <v/>
      </c>
      <c r="Y184" s="40" t="str">
        <f>IF(Y183&gt;0,IF(AND(SUM(D183:Y183)=1,AK183=1),C183-SUM(D184:X184),ROUND(C183*Y183,2)),"")</f>
        <v/>
      </c>
      <c r="Z184" s="40" t="str">
        <f>IF(Z183&gt;0,IF(AND(SUM(D183:Z183)=1,AK183=1),C183-SUM(D184:Y184),ROUND(C183*Z183,2)),"")</f>
        <v/>
      </c>
      <c r="AA184" s="40" t="str">
        <f>IF(AA183&gt;0,IF(AND(SUM(D183:AA183)=1,AK183=1),C183-SUM(D184:Z184),ROUND(C183*AA183,2)),"")</f>
        <v/>
      </c>
      <c r="AB184" s="40" t="str">
        <f>IF(AB183&gt;0,IF(AND(SUM(D183:AB183)=1,AK183=1),C183-SUM(D184:AA184),ROUND(C183*AB183,2)),"")</f>
        <v/>
      </c>
      <c r="AC184" s="40" t="str">
        <f>IF(AC183&gt;0,IF(AND(SUM(D183:AC183)=1,AK183=1),C183-SUM(D184:AB184),ROUND(C183*AC183,2)),"")</f>
        <v/>
      </c>
      <c r="AD184" s="40" t="str">
        <f>IF(AD183&gt;0,IF(AND(SUM(D183:AD183)=1,AK183=1),C183-SUM(D184:AC184),ROUND(C183*AD183,2)),"")</f>
        <v/>
      </c>
      <c r="AE184" s="40" t="str">
        <f>IF(AE183&gt;0,IF(AND(SUM(D183:AE183)=1,AK183=1),C183-SUM(D184:AD184),ROUND(C183*AE183,2)),"")</f>
        <v/>
      </c>
      <c r="AF184" s="40" t="str">
        <f>IF(AF183&gt;0,IF(AND(SUM(D183:AF183)=1,AK183=1),C183-SUM(D184:AE184),ROUND(C183*AF183,2)),"")</f>
        <v/>
      </c>
      <c r="AG184" s="40" t="str">
        <f>IF(AG183&gt;0,IF(AND(SUM(D183:AG183)=1,AK183=1),C183-SUM(D184:AF184),ROUND(C183*AG183,2)),"")</f>
        <v/>
      </c>
      <c r="AH184" s="40" t="str">
        <f>IF(AH183&gt;0,IF(AND(SUM(D183:AH183)=1,AK183=1),C183-SUM(D184:AG184),ROUND(C183*AH183,2)),"")</f>
        <v/>
      </c>
      <c r="AI184" s="40" t="str">
        <f>IF(AI183&gt;0,IF(AND(SUM(D183:AI183)=1,AK183=1),C183-SUM(D184:AH184),ROUND(C183*AI183,2)),"")</f>
        <v/>
      </c>
      <c r="AJ184" s="33">
        <f>IF(AJ183&gt;0,IF(AND(SUM(D183:AJ183)=1,AK183=1),C183-SUM(D184:AI184),ROUND(C183*AJ183,2)),"")</f>
        <v>1661.8</v>
      </c>
      <c r="AK184" s="34">
        <f t="shared" si="8"/>
        <v>1661.8</v>
      </c>
    </row>
    <row r="185" spans="1:37" ht="12" customHeight="1" x14ac:dyDescent="0.25">
      <c r="A185" s="75" t="s">
        <v>3672</v>
      </c>
      <c r="B185" s="76" t="s">
        <v>2895</v>
      </c>
      <c r="C185" s="77">
        <v>5503.19</v>
      </c>
      <c r="D185" s="37"/>
      <c r="E185" s="37"/>
      <c r="F185" s="37"/>
      <c r="G185" s="37"/>
      <c r="H185" s="35"/>
      <c r="I185" s="36"/>
      <c r="J185" s="37"/>
      <c r="K185" s="37"/>
      <c r="L185" s="37"/>
      <c r="M185" s="37"/>
      <c r="N185" s="37"/>
      <c r="O185" s="37"/>
      <c r="P185" s="37"/>
      <c r="Q185" s="37"/>
      <c r="R185" s="37"/>
      <c r="S185" s="37"/>
      <c r="T185" s="37"/>
      <c r="U185" s="37"/>
      <c r="V185" s="37"/>
      <c r="W185" s="37"/>
      <c r="X185" s="37"/>
      <c r="Y185" s="37"/>
      <c r="Z185" s="37"/>
      <c r="AA185" s="37"/>
      <c r="AB185" s="37"/>
      <c r="AC185" s="37"/>
      <c r="AD185" s="37"/>
      <c r="AE185" s="37"/>
      <c r="AF185" s="37"/>
      <c r="AG185" s="37"/>
      <c r="AH185" s="37"/>
      <c r="AI185" s="31">
        <v>1</v>
      </c>
      <c r="AJ185" s="37"/>
      <c r="AK185" s="32">
        <f t="shared" si="8"/>
        <v>1</v>
      </c>
    </row>
    <row r="186" spans="1:37" ht="12.95" customHeight="1" x14ac:dyDescent="0.25">
      <c r="A186" s="75"/>
      <c r="B186" s="76"/>
      <c r="C186" s="77"/>
      <c r="D186" s="40" t="str">
        <f>IF(D185&gt;0,ROUND(C185*D185,2),"")</f>
        <v/>
      </c>
      <c r="E186" s="40" t="str">
        <f>IF(E185&gt;0,IF(AND(SUM(D185:E185)=1,AK185=1),C185-SUM(D186:D186),ROUND(C185*E185,2)),"")</f>
        <v/>
      </c>
      <c r="F186" s="40" t="str">
        <f>IF(F185&gt;0,IF(AND(SUM(D185:F185)=1,AK185=1),C185-SUM(D186:E186),ROUND(C185*F185,2)),"")</f>
        <v/>
      </c>
      <c r="G186" s="40" t="str">
        <f>IF(G185&gt;0,IF(AND(SUM(D185:G185)=1,AK185=1),C185-SUM(D186:F186),ROUND(C185*G185,2)),"")</f>
        <v/>
      </c>
      <c r="H186" s="38" t="str">
        <f>IF(H185&gt;0,IF(AND(SUM(D185:H185)=1,AK185=1),C185-SUM(D186:G186),ROUND(C185*H185,2)),"")</f>
        <v/>
      </c>
      <c r="I186" s="39" t="str">
        <f>IF(I185&gt;0,IF(AND(SUM(D185:I185)=1,AK185=1),C185-SUM(D186:H186),ROUND(C185*I185,2)),"")</f>
        <v/>
      </c>
      <c r="J186" s="40" t="str">
        <f>IF(J185&gt;0,IF(AND(SUM(D185:J185)=1,AK185=1),C185-SUM(D186:I186),ROUND(C185*J185,2)),"")</f>
        <v/>
      </c>
      <c r="K186" s="40" t="str">
        <f>IF(K185&gt;0,IF(AND(SUM(D185:K185)=1,AK185=1),C185-SUM(D186:J186),ROUND(C185*K185,2)),"")</f>
        <v/>
      </c>
      <c r="L186" s="40" t="str">
        <f>IF(L185&gt;0,IF(AND(SUM(D185:L185)=1,AK185=1),C185-SUM(D186:K186),ROUND(C185*L185,2)),"")</f>
        <v/>
      </c>
      <c r="M186" s="40" t="str">
        <f>IF(M185&gt;0,IF(AND(SUM(D185:M185)=1,AK185=1),C185-SUM(D186:L186),ROUND(C185*M185,2)),"")</f>
        <v/>
      </c>
      <c r="N186" s="40" t="str">
        <f>IF(N185&gt;0,IF(AND(SUM(D185:N185)=1,AK185=1),C185-SUM(D186:M186),ROUND(C185*N185,2)),"")</f>
        <v/>
      </c>
      <c r="O186" s="40" t="str">
        <f>IF(O185&gt;0,IF(AND(SUM(D185:O185)=1,AK185=1),C185-SUM(D186:N186),ROUND(C185*O185,2)),"")</f>
        <v/>
      </c>
      <c r="P186" s="40" t="str">
        <f>IF(P185&gt;0,IF(AND(SUM(D185:P185)=1,AK185=1),C185-SUM(D186:O186),ROUND(C185*P185,2)),"")</f>
        <v/>
      </c>
      <c r="Q186" s="40" t="str">
        <f>IF(Q185&gt;0,IF(AND(SUM(D185:Q185)=1,AK185=1),C185-SUM(D186:P186),ROUND(C185*Q185,2)),"")</f>
        <v/>
      </c>
      <c r="R186" s="40" t="str">
        <f>IF(R185&gt;0,IF(AND(SUM(D185:R185)=1,AK185=1),C185-SUM(D186:Q186),ROUND(C185*R185,2)),"")</f>
        <v/>
      </c>
      <c r="S186" s="40" t="str">
        <f>IF(S185&gt;0,IF(AND(SUM(D185:S185)=1,AK185=1),C185-SUM(D186:R186),ROUND(C185*S185,2)),"")</f>
        <v/>
      </c>
      <c r="T186" s="40" t="str">
        <f>IF(T185&gt;0,IF(AND(SUM(D185:T185)=1,AK185=1),C185-SUM(D186:S186),ROUND(C185*T185,2)),"")</f>
        <v/>
      </c>
      <c r="U186" s="40" t="str">
        <f>IF(U185&gt;0,IF(AND(SUM(D185:U185)=1,AK185=1),C185-SUM(D186:T186),ROUND(C185*U185,2)),"")</f>
        <v/>
      </c>
      <c r="V186" s="40" t="str">
        <f>IF(V185&gt;0,IF(AND(SUM(D185:V185)=1,AK185=1),C185-SUM(D186:U186),ROUND(C185*V185,2)),"")</f>
        <v/>
      </c>
      <c r="W186" s="40" t="str">
        <f>IF(W185&gt;0,IF(AND(SUM(D185:W185)=1,AK185=1),C185-SUM(D186:V186),ROUND(C185*W185,2)),"")</f>
        <v/>
      </c>
      <c r="X186" s="40" t="str">
        <f>IF(X185&gt;0,IF(AND(SUM(D185:X185)=1,AK185=1),C185-SUM(D186:W186),ROUND(C185*X185,2)),"")</f>
        <v/>
      </c>
      <c r="Y186" s="40" t="str">
        <f>IF(Y185&gt;0,IF(AND(SUM(D185:Y185)=1,AK185=1),C185-SUM(D186:X186),ROUND(C185*Y185,2)),"")</f>
        <v/>
      </c>
      <c r="Z186" s="40" t="str">
        <f>IF(Z185&gt;0,IF(AND(SUM(D185:Z185)=1,AK185=1),C185-SUM(D186:Y186),ROUND(C185*Z185,2)),"")</f>
        <v/>
      </c>
      <c r="AA186" s="40" t="str">
        <f>IF(AA185&gt;0,IF(AND(SUM(D185:AA185)=1,AK185=1),C185-SUM(D186:Z186),ROUND(C185*AA185,2)),"")</f>
        <v/>
      </c>
      <c r="AB186" s="40" t="str">
        <f>IF(AB185&gt;0,IF(AND(SUM(D185:AB185)=1,AK185=1),C185-SUM(D186:AA186),ROUND(C185*AB185,2)),"")</f>
        <v/>
      </c>
      <c r="AC186" s="40" t="str">
        <f>IF(AC185&gt;0,IF(AND(SUM(D185:AC185)=1,AK185=1),C185-SUM(D186:AB186),ROUND(C185*AC185,2)),"")</f>
        <v/>
      </c>
      <c r="AD186" s="40" t="str">
        <f>IF(AD185&gt;0,IF(AND(SUM(D185:AD185)=1,AK185=1),C185-SUM(D186:AC186),ROUND(C185*AD185,2)),"")</f>
        <v/>
      </c>
      <c r="AE186" s="40" t="str">
        <f>IF(AE185&gt;0,IF(AND(SUM(D185:AE185)=1,AK185=1),C185-SUM(D186:AD186),ROUND(C185*AE185,2)),"")</f>
        <v/>
      </c>
      <c r="AF186" s="40" t="str">
        <f>IF(AF185&gt;0,IF(AND(SUM(D185:AF185)=1,AK185=1),C185-SUM(D186:AE186),ROUND(C185*AF185,2)),"")</f>
        <v/>
      </c>
      <c r="AG186" s="40" t="str">
        <f>IF(AG185&gt;0,IF(AND(SUM(D185:AG185)=1,AK185=1),C185-SUM(D186:AF186),ROUND(C185*AG185,2)),"")</f>
        <v/>
      </c>
      <c r="AH186" s="40" t="str">
        <f>IF(AH185&gt;0,IF(AND(SUM(D185:AH185)=1,AK185=1),C185-SUM(D186:AG186),ROUND(C185*AH185,2)),"")</f>
        <v/>
      </c>
      <c r="AI186" s="33">
        <f>IF(AI185&gt;0,IF(AND(SUM(D185:AI185)=1,AK185=1),C185-SUM(D186:AH186),ROUND(C185*AI185,2)),"")</f>
        <v>5503.19</v>
      </c>
      <c r="AJ186" s="40" t="str">
        <f>IF(AJ185&gt;0,IF(AND(SUM(D185:AJ185)=1,AK185=1),C185-SUM(D186:AI186),ROUND(C185*AJ185,2)),"")</f>
        <v/>
      </c>
      <c r="AK186" s="34">
        <f t="shared" si="8"/>
        <v>5503.19</v>
      </c>
    </row>
    <row r="187" spans="1:37" ht="12" customHeight="1" x14ac:dyDescent="0.25">
      <c r="A187" s="75" t="s">
        <v>3675</v>
      </c>
      <c r="B187" s="76" t="s">
        <v>627</v>
      </c>
      <c r="C187" s="77">
        <v>5126.49</v>
      </c>
      <c r="D187" s="37"/>
      <c r="E187" s="37"/>
      <c r="F187" s="37"/>
      <c r="G187" s="37"/>
      <c r="H187" s="35"/>
      <c r="I187" s="36"/>
      <c r="J187" s="37"/>
      <c r="K187" s="37"/>
      <c r="L187" s="37"/>
      <c r="M187" s="37"/>
      <c r="N187" s="37"/>
      <c r="O187" s="37"/>
      <c r="P187" s="37"/>
      <c r="Q187" s="37"/>
      <c r="R187" s="37"/>
      <c r="S187" s="37"/>
      <c r="T187" s="37"/>
      <c r="U187" s="37"/>
      <c r="V187" s="37"/>
      <c r="W187" s="37"/>
      <c r="X187" s="37"/>
      <c r="Y187" s="37"/>
      <c r="Z187" s="37"/>
      <c r="AA187" s="37"/>
      <c r="AB187" s="37"/>
      <c r="AC187" s="37"/>
      <c r="AD187" s="37"/>
      <c r="AE187" s="37"/>
      <c r="AF187" s="37"/>
      <c r="AG187" s="37"/>
      <c r="AH187" s="37"/>
      <c r="AI187" s="31">
        <v>1</v>
      </c>
      <c r="AJ187" s="37"/>
      <c r="AK187" s="32">
        <f t="shared" si="8"/>
        <v>1</v>
      </c>
    </row>
    <row r="188" spans="1:37" ht="12.95" customHeight="1" x14ac:dyDescent="0.25">
      <c r="A188" s="75"/>
      <c r="B188" s="76"/>
      <c r="C188" s="77"/>
      <c r="D188" s="40" t="str">
        <f>IF(D187&gt;0,ROUND(C187*D187,2),"")</f>
        <v/>
      </c>
      <c r="E188" s="40" t="str">
        <f>IF(E187&gt;0,IF(AND(SUM(D187:E187)=1,AK187=1),C187-SUM(D188:D188),ROUND(C187*E187,2)),"")</f>
        <v/>
      </c>
      <c r="F188" s="40" t="str">
        <f>IF(F187&gt;0,IF(AND(SUM(D187:F187)=1,AK187=1),C187-SUM(D188:E188),ROUND(C187*F187,2)),"")</f>
        <v/>
      </c>
      <c r="G188" s="40" t="str">
        <f>IF(G187&gt;0,IF(AND(SUM(D187:G187)=1,AK187=1),C187-SUM(D188:F188),ROUND(C187*G187,2)),"")</f>
        <v/>
      </c>
      <c r="H188" s="38" t="str">
        <f>IF(H187&gt;0,IF(AND(SUM(D187:H187)=1,AK187=1),C187-SUM(D188:G188),ROUND(C187*H187,2)),"")</f>
        <v/>
      </c>
      <c r="I188" s="39" t="str">
        <f>IF(I187&gt;0,IF(AND(SUM(D187:I187)=1,AK187=1),C187-SUM(D188:H188),ROUND(C187*I187,2)),"")</f>
        <v/>
      </c>
      <c r="J188" s="40" t="str">
        <f>IF(J187&gt;0,IF(AND(SUM(D187:J187)=1,AK187=1),C187-SUM(D188:I188),ROUND(C187*J187,2)),"")</f>
        <v/>
      </c>
      <c r="K188" s="40" t="str">
        <f>IF(K187&gt;0,IF(AND(SUM(D187:K187)=1,AK187=1),C187-SUM(D188:J188),ROUND(C187*K187,2)),"")</f>
        <v/>
      </c>
      <c r="L188" s="40" t="str">
        <f>IF(L187&gt;0,IF(AND(SUM(D187:L187)=1,AK187=1),C187-SUM(D188:K188),ROUND(C187*L187,2)),"")</f>
        <v/>
      </c>
      <c r="M188" s="40" t="str">
        <f>IF(M187&gt;0,IF(AND(SUM(D187:M187)=1,AK187=1),C187-SUM(D188:L188),ROUND(C187*M187,2)),"")</f>
        <v/>
      </c>
      <c r="N188" s="40" t="str">
        <f>IF(N187&gt;0,IF(AND(SUM(D187:N187)=1,AK187=1),C187-SUM(D188:M188),ROUND(C187*N187,2)),"")</f>
        <v/>
      </c>
      <c r="O188" s="40" t="str">
        <f>IF(O187&gt;0,IF(AND(SUM(D187:O187)=1,AK187=1),C187-SUM(D188:N188),ROUND(C187*O187,2)),"")</f>
        <v/>
      </c>
      <c r="P188" s="40" t="str">
        <f>IF(P187&gt;0,IF(AND(SUM(D187:P187)=1,AK187=1),C187-SUM(D188:O188),ROUND(C187*P187,2)),"")</f>
        <v/>
      </c>
      <c r="Q188" s="40" t="str">
        <f>IF(Q187&gt;0,IF(AND(SUM(D187:Q187)=1,AK187=1),C187-SUM(D188:P188),ROUND(C187*Q187,2)),"")</f>
        <v/>
      </c>
      <c r="R188" s="40" t="str">
        <f>IF(R187&gt;0,IF(AND(SUM(D187:R187)=1,AK187=1),C187-SUM(D188:Q188),ROUND(C187*R187,2)),"")</f>
        <v/>
      </c>
      <c r="S188" s="40" t="str">
        <f>IF(S187&gt;0,IF(AND(SUM(D187:S187)=1,AK187=1),C187-SUM(D188:R188),ROUND(C187*S187,2)),"")</f>
        <v/>
      </c>
      <c r="T188" s="40" t="str">
        <f>IF(T187&gt;0,IF(AND(SUM(D187:T187)=1,AK187=1),C187-SUM(D188:S188),ROUND(C187*T187,2)),"")</f>
        <v/>
      </c>
      <c r="U188" s="40" t="str">
        <f>IF(U187&gt;0,IF(AND(SUM(D187:U187)=1,AK187=1),C187-SUM(D188:T188),ROUND(C187*U187,2)),"")</f>
        <v/>
      </c>
      <c r="V188" s="40" t="str">
        <f>IF(V187&gt;0,IF(AND(SUM(D187:V187)=1,AK187=1),C187-SUM(D188:U188),ROUND(C187*V187,2)),"")</f>
        <v/>
      </c>
      <c r="W188" s="40" t="str">
        <f>IF(W187&gt;0,IF(AND(SUM(D187:W187)=1,AK187=1),C187-SUM(D188:V188),ROUND(C187*W187,2)),"")</f>
        <v/>
      </c>
      <c r="X188" s="40" t="str">
        <f>IF(X187&gt;0,IF(AND(SUM(D187:X187)=1,AK187=1),C187-SUM(D188:W188),ROUND(C187*X187,2)),"")</f>
        <v/>
      </c>
      <c r="Y188" s="40" t="str">
        <f>IF(Y187&gt;0,IF(AND(SUM(D187:Y187)=1,AK187=1),C187-SUM(D188:X188),ROUND(C187*Y187,2)),"")</f>
        <v/>
      </c>
      <c r="Z188" s="40" t="str">
        <f>IF(Z187&gt;0,IF(AND(SUM(D187:Z187)=1,AK187=1),C187-SUM(D188:Y188),ROUND(C187*Z187,2)),"")</f>
        <v/>
      </c>
      <c r="AA188" s="40" t="str">
        <f>IF(AA187&gt;0,IF(AND(SUM(D187:AA187)=1,AK187=1),C187-SUM(D188:Z188),ROUND(C187*AA187,2)),"")</f>
        <v/>
      </c>
      <c r="AB188" s="40" t="str">
        <f>IF(AB187&gt;0,IF(AND(SUM(D187:AB187)=1,AK187=1),C187-SUM(D188:AA188),ROUND(C187*AB187,2)),"")</f>
        <v/>
      </c>
      <c r="AC188" s="40" t="str">
        <f>IF(AC187&gt;0,IF(AND(SUM(D187:AC187)=1,AK187=1),C187-SUM(D188:AB188),ROUND(C187*AC187,2)),"")</f>
        <v/>
      </c>
      <c r="AD188" s="40" t="str">
        <f>IF(AD187&gt;0,IF(AND(SUM(D187:AD187)=1,AK187=1),C187-SUM(D188:AC188),ROUND(C187*AD187,2)),"")</f>
        <v/>
      </c>
      <c r="AE188" s="40" t="str">
        <f>IF(AE187&gt;0,IF(AND(SUM(D187:AE187)=1,AK187=1),C187-SUM(D188:AD188),ROUND(C187*AE187,2)),"")</f>
        <v/>
      </c>
      <c r="AF188" s="40" t="str">
        <f>IF(AF187&gt;0,IF(AND(SUM(D187:AF187)=1,AK187=1),C187-SUM(D188:AE188),ROUND(C187*AF187,2)),"")</f>
        <v/>
      </c>
      <c r="AG188" s="40" t="str">
        <f>IF(AG187&gt;0,IF(AND(SUM(D187:AG187)=1,AK187=1),C187-SUM(D188:AF188),ROUND(C187*AG187,2)),"")</f>
        <v/>
      </c>
      <c r="AH188" s="40" t="str">
        <f>IF(AH187&gt;0,IF(AND(SUM(D187:AH187)=1,AK187=1),C187-SUM(D188:AG188),ROUND(C187*AH187,2)),"")</f>
        <v/>
      </c>
      <c r="AI188" s="33">
        <f>IF(AI187&gt;0,IF(AND(SUM(D187:AI187)=1,AK187=1),C187-SUM(D188:AH188),ROUND(C187*AI187,2)),"")</f>
        <v>5126.49</v>
      </c>
      <c r="AJ188" s="40" t="str">
        <f>IF(AJ187&gt;0,IF(AND(SUM(D187:AJ187)=1,AK187=1),C187-SUM(D188:AI188),ROUND(C187*AJ187,2)),"")</f>
        <v/>
      </c>
      <c r="AK188" s="34">
        <f t="shared" si="8"/>
        <v>5126.49</v>
      </c>
    </row>
    <row r="189" spans="1:37" ht="12" customHeight="1" x14ac:dyDescent="0.25">
      <c r="A189" s="75" t="s">
        <v>3679</v>
      </c>
      <c r="B189" s="76" t="s">
        <v>3680</v>
      </c>
      <c r="C189" s="77">
        <v>36114.1</v>
      </c>
      <c r="D189" s="37">
        <f>D190/C189</f>
        <v>0</v>
      </c>
      <c r="E189" s="37">
        <f>E190/C189</f>
        <v>0</v>
      </c>
      <c r="F189" s="37">
        <f>F190/C189</f>
        <v>0</v>
      </c>
      <c r="G189" s="37">
        <f>G190/C189</f>
        <v>0</v>
      </c>
      <c r="H189" s="35">
        <f>H190/C189</f>
        <v>0</v>
      </c>
      <c r="I189" s="36">
        <f>I190/C189</f>
        <v>0</v>
      </c>
      <c r="J189" s="37">
        <f>J190/C189</f>
        <v>0</v>
      </c>
      <c r="K189" s="37">
        <f>K190/C189</f>
        <v>0</v>
      </c>
      <c r="L189" s="37">
        <f>L190/C189</f>
        <v>0</v>
      </c>
      <c r="M189" s="37">
        <f>M190/C189</f>
        <v>0</v>
      </c>
      <c r="N189" s="37">
        <f>N190/C189</f>
        <v>0</v>
      </c>
      <c r="O189" s="37">
        <f>O190/C189</f>
        <v>0</v>
      </c>
      <c r="P189" s="37">
        <f>P190/C189</f>
        <v>0</v>
      </c>
      <c r="Q189" s="37">
        <f>Q190/C189</f>
        <v>0</v>
      </c>
      <c r="R189" s="37">
        <f>R190/C189</f>
        <v>0</v>
      </c>
      <c r="S189" s="37">
        <f>S190/C189</f>
        <v>0</v>
      </c>
      <c r="T189" s="37">
        <f>T190/C189</f>
        <v>0</v>
      </c>
      <c r="U189" s="37">
        <f>U190/C189</f>
        <v>0</v>
      </c>
      <c r="V189" s="37">
        <f>V190/C189</f>
        <v>0</v>
      </c>
      <c r="W189" s="37">
        <f>W190/C189</f>
        <v>0</v>
      </c>
      <c r="X189" s="37">
        <f>X190/C189</f>
        <v>0</v>
      </c>
      <c r="Y189" s="37">
        <f>Y190/C189</f>
        <v>0</v>
      </c>
      <c r="Z189" s="37">
        <f>Z190/C189</f>
        <v>0</v>
      </c>
      <c r="AA189" s="37">
        <f>AA190/C189</f>
        <v>0</v>
      </c>
      <c r="AB189" s="37">
        <f>AB190/C189</f>
        <v>0</v>
      </c>
      <c r="AC189" s="37">
        <f>AC190/C189</f>
        <v>0</v>
      </c>
      <c r="AD189" s="37">
        <f>AD190/C189</f>
        <v>0</v>
      </c>
      <c r="AE189" s="37">
        <f>AE190/C189</f>
        <v>0</v>
      </c>
      <c r="AF189" s="37">
        <f>AF190/C189</f>
        <v>0</v>
      </c>
      <c r="AG189" s="37">
        <f>AG190/C189</f>
        <v>0</v>
      </c>
      <c r="AH189" s="37">
        <f>AH190/C189</f>
        <v>0</v>
      </c>
      <c r="AI189" s="37">
        <f>AI190/C189</f>
        <v>0</v>
      </c>
      <c r="AJ189" s="31">
        <f>AJ190/C189</f>
        <v>1</v>
      </c>
      <c r="AK189" s="32">
        <f t="shared" si="8"/>
        <v>1</v>
      </c>
    </row>
    <row r="190" spans="1:37" ht="12.95" customHeight="1" x14ac:dyDescent="0.25">
      <c r="A190" s="75"/>
      <c r="B190" s="76"/>
      <c r="C190" s="77"/>
      <c r="D190" s="40">
        <f t="shared" ref="D190:AJ190" si="10">SUM(D192,D194,D196,D198,D200,D202,D204,D206,D208,D210,D212,D214)*1</f>
        <v>0</v>
      </c>
      <c r="E190" s="40">
        <f t="shared" si="10"/>
        <v>0</v>
      </c>
      <c r="F190" s="40">
        <f t="shared" si="10"/>
        <v>0</v>
      </c>
      <c r="G190" s="40">
        <f t="shared" si="10"/>
        <v>0</v>
      </c>
      <c r="H190" s="38">
        <f t="shared" si="10"/>
        <v>0</v>
      </c>
      <c r="I190" s="39">
        <f t="shared" si="10"/>
        <v>0</v>
      </c>
      <c r="J190" s="40">
        <f t="shared" si="10"/>
        <v>0</v>
      </c>
      <c r="K190" s="40">
        <f t="shared" si="10"/>
        <v>0</v>
      </c>
      <c r="L190" s="40">
        <f t="shared" si="10"/>
        <v>0</v>
      </c>
      <c r="M190" s="40">
        <f t="shared" si="10"/>
        <v>0</v>
      </c>
      <c r="N190" s="40">
        <f t="shared" si="10"/>
        <v>0</v>
      </c>
      <c r="O190" s="40">
        <f t="shared" si="10"/>
        <v>0</v>
      </c>
      <c r="P190" s="40">
        <f t="shared" si="10"/>
        <v>0</v>
      </c>
      <c r="Q190" s="40">
        <f t="shared" si="10"/>
        <v>0</v>
      </c>
      <c r="R190" s="40">
        <f t="shared" si="10"/>
        <v>0</v>
      </c>
      <c r="S190" s="40">
        <f t="shared" si="10"/>
        <v>0</v>
      </c>
      <c r="T190" s="40">
        <f t="shared" si="10"/>
        <v>0</v>
      </c>
      <c r="U190" s="40">
        <f t="shared" si="10"/>
        <v>0</v>
      </c>
      <c r="V190" s="40">
        <f t="shared" si="10"/>
        <v>0</v>
      </c>
      <c r="W190" s="40">
        <f t="shared" si="10"/>
        <v>0</v>
      </c>
      <c r="X190" s="40">
        <f t="shared" si="10"/>
        <v>0</v>
      </c>
      <c r="Y190" s="40">
        <f t="shared" si="10"/>
        <v>0</v>
      </c>
      <c r="Z190" s="40">
        <f t="shared" si="10"/>
        <v>0</v>
      </c>
      <c r="AA190" s="40">
        <f t="shared" si="10"/>
        <v>0</v>
      </c>
      <c r="AB190" s="40">
        <f t="shared" si="10"/>
        <v>0</v>
      </c>
      <c r="AC190" s="40">
        <f t="shared" si="10"/>
        <v>0</v>
      </c>
      <c r="AD190" s="40">
        <f t="shared" si="10"/>
        <v>0</v>
      </c>
      <c r="AE190" s="40">
        <f t="shared" si="10"/>
        <v>0</v>
      </c>
      <c r="AF190" s="40">
        <f t="shared" si="10"/>
        <v>0</v>
      </c>
      <c r="AG190" s="40">
        <f t="shared" si="10"/>
        <v>0</v>
      </c>
      <c r="AH190" s="40">
        <f t="shared" si="10"/>
        <v>0</v>
      </c>
      <c r="AI190" s="40">
        <f t="shared" si="10"/>
        <v>0</v>
      </c>
      <c r="AJ190" s="33">
        <f t="shared" si="10"/>
        <v>36114.1</v>
      </c>
      <c r="AK190" s="34">
        <f t="shared" si="8"/>
        <v>36114.1</v>
      </c>
    </row>
    <row r="191" spans="1:37" ht="12" customHeight="1" x14ac:dyDescent="0.25">
      <c r="A191" s="75" t="s">
        <v>3681</v>
      </c>
      <c r="B191" s="76" t="s">
        <v>3683</v>
      </c>
      <c r="C191" s="77">
        <v>724.17</v>
      </c>
      <c r="D191" s="37"/>
      <c r="E191" s="37"/>
      <c r="F191" s="37"/>
      <c r="G191" s="37"/>
      <c r="H191" s="35"/>
      <c r="I191" s="36"/>
      <c r="J191" s="37"/>
      <c r="K191" s="37"/>
      <c r="L191" s="37"/>
      <c r="M191" s="37"/>
      <c r="N191" s="37"/>
      <c r="O191" s="37"/>
      <c r="P191" s="37"/>
      <c r="Q191" s="37"/>
      <c r="R191" s="37"/>
      <c r="S191" s="37"/>
      <c r="T191" s="37"/>
      <c r="U191" s="37"/>
      <c r="V191" s="37"/>
      <c r="W191" s="37"/>
      <c r="X191" s="37"/>
      <c r="Y191" s="37"/>
      <c r="Z191" s="37"/>
      <c r="AA191" s="37"/>
      <c r="AB191" s="37"/>
      <c r="AC191" s="37"/>
      <c r="AD191" s="37"/>
      <c r="AE191" s="37"/>
      <c r="AF191" s="37"/>
      <c r="AG191" s="37"/>
      <c r="AH191" s="37"/>
      <c r="AI191" s="37"/>
      <c r="AJ191" s="31">
        <v>1</v>
      </c>
      <c r="AK191" s="32">
        <f t="shared" si="8"/>
        <v>1</v>
      </c>
    </row>
    <row r="192" spans="1:37" ht="15" customHeight="1" x14ac:dyDescent="0.25">
      <c r="A192" s="75"/>
      <c r="B192" s="76"/>
      <c r="C192" s="77"/>
      <c r="D192" s="40" t="str">
        <f>IF(D191&gt;0,ROUND(C191*D191,2),"")</f>
        <v/>
      </c>
      <c r="E192" s="40" t="str">
        <f>IF(E191&gt;0,IF(AND(SUM(D191:E191)=1,AK191=1),C191-SUM(D192:D192),ROUND(C191*E191,2)),"")</f>
        <v/>
      </c>
      <c r="F192" s="40" t="str">
        <f>IF(F191&gt;0,IF(AND(SUM(D191:F191)=1,AK191=1),C191-SUM(D192:E192),ROUND(C191*F191,2)),"")</f>
        <v/>
      </c>
      <c r="G192" s="40" t="str">
        <f>IF(G191&gt;0,IF(AND(SUM(D191:G191)=1,AK191=1),C191-SUM(D192:F192),ROUND(C191*G191,2)),"")</f>
        <v/>
      </c>
      <c r="H192" s="38" t="str">
        <f>IF(H191&gt;0,IF(AND(SUM(D191:H191)=1,AK191=1),C191-SUM(D192:G192),ROUND(C191*H191,2)),"")</f>
        <v/>
      </c>
      <c r="I192" s="39" t="str">
        <f>IF(I191&gt;0,IF(AND(SUM(D191:I191)=1,AK191=1),C191-SUM(D192:H192),ROUND(C191*I191,2)),"")</f>
        <v/>
      </c>
      <c r="J192" s="40" t="str">
        <f>IF(J191&gt;0,IF(AND(SUM(D191:J191)=1,AK191=1),C191-SUM(D192:I192),ROUND(C191*J191,2)),"")</f>
        <v/>
      </c>
      <c r="K192" s="40" t="str">
        <f>IF(K191&gt;0,IF(AND(SUM(D191:K191)=1,AK191=1),C191-SUM(D192:J192),ROUND(C191*K191,2)),"")</f>
        <v/>
      </c>
      <c r="L192" s="40" t="str">
        <f>IF(L191&gt;0,IF(AND(SUM(D191:L191)=1,AK191=1),C191-SUM(D192:K192),ROUND(C191*L191,2)),"")</f>
        <v/>
      </c>
      <c r="M192" s="40" t="str">
        <f>IF(M191&gt;0,IF(AND(SUM(D191:M191)=1,AK191=1),C191-SUM(D192:L192),ROUND(C191*M191,2)),"")</f>
        <v/>
      </c>
      <c r="N192" s="40" t="str">
        <f>IF(N191&gt;0,IF(AND(SUM(D191:N191)=1,AK191=1),C191-SUM(D192:M192),ROUND(C191*N191,2)),"")</f>
        <v/>
      </c>
      <c r="O192" s="40" t="str">
        <f>IF(O191&gt;0,IF(AND(SUM(D191:O191)=1,AK191=1),C191-SUM(D192:N192),ROUND(C191*O191,2)),"")</f>
        <v/>
      </c>
      <c r="P192" s="40" t="str">
        <f>IF(P191&gt;0,IF(AND(SUM(D191:P191)=1,AK191=1),C191-SUM(D192:O192),ROUND(C191*P191,2)),"")</f>
        <v/>
      </c>
      <c r="Q192" s="40" t="str">
        <f>IF(Q191&gt;0,IF(AND(SUM(D191:Q191)=1,AK191=1),C191-SUM(D192:P192),ROUND(C191*Q191,2)),"")</f>
        <v/>
      </c>
      <c r="R192" s="40" t="str">
        <f>IF(R191&gt;0,IF(AND(SUM(D191:R191)=1,AK191=1),C191-SUM(D192:Q192),ROUND(C191*R191,2)),"")</f>
        <v/>
      </c>
      <c r="S192" s="40" t="str">
        <f>IF(S191&gt;0,IF(AND(SUM(D191:S191)=1,AK191=1),C191-SUM(D192:R192),ROUND(C191*S191,2)),"")</f>
        <v/>
      </c>
      <c r="T192" s="40" t="str">
        <f>IF(T191&gt;0,IF(AND(SUM(D191:T191)=1,AK191=1),C191-SUM(D192:S192),ROUND(C191*T191,2)),"")</f>
        <v/>
      </c>
      <c r="U192" s="40" t="str">
        <f>IF(U191&gt;0,IF(AND(SUM(D191:U191)=1,AK191=1),C191-SUM(D192:T192),ROUND(C191*U191,2)),"")</f>
        <v/>
      </c>
      <c r="V192" s="40" t="str">
        <f>IF(V191&gt;0,IF(AND(SUM(D191:V191)=1,AK191=1),C191-SUM(D192:U192),ROUND(C191*V191,2)),"")</f>
        <v/>
      </c>
      <c r="W192" s="40" t="str">
        <f>IF(W191&gt;0,IF(AND(SUM(D191:W191)=1,AK191=1),C191-SUM(D192:V192),ROUND(C191*W191,2)),"")</f>
        <v/>
      </c>
      <c r="X192" s="40" t="str">
        <f>IF(X191&gt;0,IF(AND(SUM(D191:X191)=1,AK191=1),C191-SUM(D192:W192),ROUND(C191*X191,2)),"")</f>
        <v/>
      </c>
      <c r="Y192" s="40" t="str">
        <f>IF(Y191&gt;0,IF(AND(SUM(D191:Y191)=1,AK191=1),C191-SUM(D192:X192),ROUND(C191*Y191,2)),"")</f>
        <v/>
      </c>
      <c r="Z192" s="40" t="str">
        <f>IF(Z191&gt;0,IF(AND(SUM(D191:Z191)=1,AK191=1),C191-SUM(D192:Y192),ROUND(C191*Z191,2)),"")</f>
        <v/>
      </c>
      <c r="AA192" s="40" t="str">
        <f>IF(AA191&gt;0,IF(AND(SUM(D191:AA191)=1,AK191=1),C191-SUM(D192:Z192),ROUND(C191*AA191,2)),"")</f>
        <v/>
      </c>
      <c r="AB192" s="40" t="str">
        <f>IF(AB191&gt;0,IF(AND(SUM(D191:AB191)=1,AK191=1),C191-SUM(D192:AA192),ROUND(C191*AB191,2)),"")</f>
        <v/>
      </c>
      <c r="AC192" s="40" t="str">
        <f>IF(AC191&gt;0,IF(AND(SUM(D191:AC191)=1,AK191=1),C191-SUM(D192:AB192),ROUND(C191*AC191,2)),"")</f>
        <v/>
      </c>
      <c r="AD192" s="40" t="str">
        <f>IF(AD191&gt;0,IF(AND(SUM(D191:AD191)=1,AK191=1),C191-SUM(D192:AC192),ROUND(C191*AD191,2)),"")</f>
        <v/>
      </c>
      <c r="AE192" s="40" t="str">
        <f>IF(AE191&gt;0,IF(AND(SUM(D191:AE191)=1,AK191=1),C191-SUM(D192:AD192),ROUND(C191*AE191,2)),"")</f>
        <v/>
      </c>
      <c r="AF192" s="40" t="str">
        <f>IF(AF191&gt;0,IF(AND(SUM(D191:AF191)=1,AK191=1),C191-SUM(D192:AE192),ROUND(C191*AF191,2)),"")</f>
        <v/>
      </c>
      <c r="AG192" s="40" t="str">
        <f>IF(AG191&gt;0,IF(AND(SUM(D191:AG191)=1,AK191=1),C191-SUM(D192:AF192),ROUND(C191*AG191,2)),"")</f>
        <v/>
      </c>
      <c r="AH192" s="40" t="str">
        <f>IF(AH191&gt;0,IF(AND(SUM(D191:AH191)=1,AK191=1),C191-SUM(D192:AG192),ROUND(C191*AH191,2)),"")</f>
        <v/>
      </c>
      <c r="AI192" s="40" t="str">
        <f>IF(AI191&gt;0,IF(AND(SUM(D191:AI191)=1,AK191=1),C191-SUM(D192:AH192),ROUND(C191*AI191,2)),"")</f>
        <v/>
      </c>
      <c r="AJ192" s="33">
        <f>IF(AJ191&gt;0,IF(AND(SUM(D191:AJ191)=1,AK191=1),C191-SUM(D192:AI192),ROUND(C191*AJ191,2)),"")</f>
        <v>724.17</v>
      </c>
      <c r="AK192" s="34">
        <f t="shared" si="8"/>
        <v>724.17</v>
      </c>
    </row>
    <row r="193" spans="1:37" ht="12" customHeight="1" x14ac:dyDescent="0.25">
      <c r="A193" s="75" t="s">
        <v>3684</v>
      </c>
      <c r="B193" s="76" t="s">
        <v>3686</v>
      </c>
      <c r="C193" s="77">
        <v>897.28</v>
      </c>
      <c r="D193" s="37"/>
      <c r="E193" s="37"/>
      <c r="F193" s="37"/>
      <c r="G193" s="37"/>
      <c r="H193" s="35"/>
      <c r="I193" s="36"/>
      <c r="J193" s="37"/>
      <c r="K193" s="37"/>
      <c r="L193" s="37"/>
      <c r="M193" s="37"/>
      <c r="N193" s="37"/>
      <c r="O193" s="37"/>
      <c r="P193" s="37"/>
      <c r="Q193" s="37"/>
      <c r="R193" s="37"/>
      <c r="S193" s="37"/>
      <c r="T193" s="37"/>
      <c r="U193" s="37"/>
      <c r="V193" s="37"/>
      <c r="W193" s="37"/>
      <c r="X193" s="37"/>
      <c r="Y193" s="37"/>
      <c r="Z193" s="37"/>
      <c r="AA193" s="37"/>
      <c r="AB193" s="37"/>
      <c r="AC193" s="37"/>
      <c r="AD193" s="37"/>
      <c r="AE193" s="37"/>
      <c r="AF193" s="37"/>
      <c r="AG193" s="37"/>
      <c r="AH193" s="37"/>
      <c r="AI193" s="37"/>
      <c r="AJ193" s="31">
        <v>1</v>
      </c>
      <c r="AK193" s="32">
        <f t="shared" si="8"/>
        <v>1</v>
      </c>
    </row>
    <row r="194" spans="1:37" ht="12.95" customHeight="1" x14ac:dyDescent="0.25">
      <c r="A194" s="75"/>
      <c r="B194" s="76"/>
      <c r="C194" s="77"/>
      <c r="D194" s="40" t="str">
        <f>IF(D193&gt;0,ROUND(C193*D193,2),"")</f>
        <v/>
      </c>
      <c r="E194" s="40" t="str">
        <f>IF(E193&gt;0,IF(AND(SUM(D193:E193)=1,AK193=1),C193-SUM(D194:D194),ROUND(C193*E193,2)),"")</f>
        <v/>
      </c>
      <c r="F194" s="40" t="str">
        <f>IF(F193&gt;0,IF(AND(SUM(D193:F193)=1,AK193=1),C193-SUM(D194:E194),ROUND(C193*F193,2)),"")</f>
        <v/>
      </c>
      <c r="G194" s="40" t="str">
        <f>IF(G193&gt;0,IF(AND(SUM(D193:G193)=1,AK193=1),C193-SUM(D194:F194),ROUND(C193*G193,2)),"")</f>
        <v/>
      </c>
      <c r="H194" s="38" t="str">
        <f>IF(H193&gt;0,IF(AND(SUM(D193:H193)=1,AK193=1),C193-SUM(D194:G194),ROUND(C193*H193,2)),"")</f>
        <v/>
      </c>
      <c r="I194" s="39" t="str">
        <f>IF(I193&gt;0,IF(AND(SUM(D193:I193)=1,AK193=1),C193-SUM(D194:H194),ROUND(C193*I193,2)),"")</f>
        <v/>
      </c>
      <c r="J194" s="40" t="str">
        <f>IF(J193&gt;0,IF(AND(SUM(D193:J193)=1,AK193=1),C193-SUM(D194:I194),ROUND(C193*J193,2)),"")</f>
        <v/>
      </c>
      <c r="K194" s="40" t="str">
        <f>IF(K193&gt;0,IF(AND(SUM(D193:K193)=1,AK193=1),C193-SUM(D194:J194),ROUND(C193*K193,2)),"")</f>
        <v/>
      </c>
      <c r="L194" s="40" t="str">
        <f>IF(L193&gt;0,IF(AND(SUM(D193:L193)=1,AK193=1),C193-SUM(D194:K194),ROUND(C193*L193,2)),"")</f>
        <v/>
      </c>
      <c r="M194" s="40" t="str">
        <f>IF(M193&gt;0,IF(AND(SUM(D193:M193)=1,AK193=1),C193-SUM(D194:L194),ROUND(C193*M193,2)),"")</f>
        <v/>
      </c>
      <c r="N194" s="40" t="str">
        <f>IF(N193&gt;0,IF(AND(SUM(D193:N193)=1,AK193=1),C193-SUM(D194:M194),ROUND(C193*N193,2)),"")</f>
        <v/>
      </c>
      <c r="O194" s="40" t="str">
        <f>IF(O193&gt;0,IF(AND(SUM(D193:O193)=1,AK193=1),C193-SUM(D194:N194),ROUND(C193*O193,2)),"")</f>
        <v/>
      </c>
      <c r="P194" s="40" t="str">
        <f>IF(P193&gt;0,IF(AND(SUM(D193:P193)=1,AK193=1),C193-SUM(D194:O194),ROUND(C193*P193,2)),"")</f>
        <v/>
      </c>
      <c r="Q194" s="40" t="str">
        <f>IF(Q193&gt;0,IF(AND(SUM(D193:Q193)=1,AK193=1),C193-SUM(D194:P194),ROUND(C193*Q193,2)),"")</f>
        <v/>
      </c>
      <c r="R194" s="40" t="str">
        <f>IF(R193&gt;0,IF(AND(SUM(D193:R193)=1,AK193=1),C193-SUM(D194:Q194),ROUND(C193*R193,2)),"")</f>
        <v/>
      </c>
      <c r="S194" s="40" t="str">
        <f>IF(S193&gt;0,IF(AND(SUM(D193:S193)=1,AK193=1),C193-SUM(D194:R194),ROUND(C193*S193,2)),"")</f>
        <v/>
      </c>
      <c r="T194" s="40" t="str">
        <f>IF(T193&gt;0,IF(AND(SUM(D193:T193)=1,AK193=1),C193-SUM(D194:S194),ROUND(C193*T193,2)),"")</f>
        <v/>
      </c>
      <c r="U194" s="40" t="str">
        <f>IF(U193&gt;0,IF(AND(SUM(D193:U193)=1,AK193=1),C193-SUM(D194:T194),ROUND(C193*U193,2)),"")</f>
        <v/>
      </c>
      <c r="V194" s="40" t="str">
        <f>IF(V193&gt;0,IF(AND(SUM(D193:V193)=1,AK193=1),C193-SUM(D194:U194),ROUND(C193*V193,2)),"")</f>
        <v/>
      </c>
      <c r="W194" s="40" t="str">
        <f>IF(W193&gt;0,IF(AND(SUM(D193:W193)=1,AK193=1),C193-SUM(D194:V194),ROUND(C193*W193,2)),"")</f>
        <v/>
      </c>
      <c r="X194" s="40" t="str">
        <f>IF(X193&gt;0,IF(AND(SUM(D193:X193)=1,AK193=1),C193-SUM(D194:W194),ROUND(C193*X193,2)),"")</f>
        <v/>
      </c>
      <c r="Y194" s="40" t="str">
        <f>IF(Y193&gt;0,IF(AND(SUM(D193:Y193)=1,AK193=1),C193-SUM(D194:X194),ROUND(C193*Y193,2)),"")</f>
        <v/>
      </c>
      <c r="Z194" s="40" t="str">
        <f>IF(Z193&gt;0,IF(AND(SUM(D193:Z193)=1,AK193=1),C193-SUM(D194:Y194),ROUND(C193*Z193,2)),"")</f>
        <v/>
      </c>
      <c r="AA194" s="40" t="str">
        <f>IF(AA193&gt;0,IF(AND(SUM(D193:AA193)=1,AK193=1),C193-SUM(D194:Z194),ROUND(C193*AA193,2)),"")</f>
        <v/>
      </c>
      <c r="AB194" s="40" t="str">
        <f>IF(AB193&gt;0,IF(AND(SUM(D193:AB193)=1,AK193=1),C193-SUM(D194:AA194),ROUND(C193*AB193,2)),"")</f>
        <v/>
      </c>
      <c r="AC194" s="40" t="str">
        <f>IF(AC193&gt;0,IF(AND(SUM(D193:AC193)=1,AK193=1),C193-SUM(D194:AB194),ROUND(C193*AC193,2)),"")</f>
        <v/>
      </c>
      <c r="AD194" s="40" t="str">
        <f>IF(AD193&gt;0,IF(AND(SUM(D193:AD193)=1,AK193=1),C193-SUM(D194:AC194),ROUND(C193*AD193,2)),"")</f>
        <v/>
      </c>
      <c r="AE194" s="40" t="str">
        <f>IF(AE193&gt;0,IF(AND(SUM(D193:AE193)=1,AK193=1),C193-SUM(D194:AD194),ROUND(C193*AE193,2)),"")</f>
        <v/>
      </c>
      <c r="AF194" s="40" t="str">
        <f>IF(AF193&gt;0,IF(AND(SUM(D193:AF193)=1,AK193=1),C193-SUM(D194:AE194),ROUND(C193*AF193,2)),"")</f>
        <v/>
      </c>
      <c r="AG194" s="40" t="str">
        <f>IF(AG193&gt;0,IF(AND(SUM(D193:AG193)=1,AK193=1),C193-SUM(D194:AF194),ROUND(C193*AG193,2)),"")</f>
        <v/>
      </c>
      <c r="AH194" s="40" t="str">
        <f>IF(AH193&gt;0,IF(AND(SUM(D193:AH193)=1,AK193=1),C193-SUM(D194:AG194),ROUND(C193*AH193,2)),"")</f>
        <v/>
      </c>
      <c r="AI194" s="40" t="str">
        <f>IF(AI193&gt;0,IF(AND(SUM(D193:AI193)=1,AK193=1),C193-SUM(D194:AH194),ROUND(C193*AI193,2)),"")</f>
        <v/>
      </c>
      <c r="AJ194" s="33">
        <f>IF(AJ193&gt;0,IF(AND(SUM(D193:AJ193)=1,AK193=1),C193-SUM(D194:AI194),ROUND(C193*AJ193,2)),"")</f>
        <v>897.28</v>
      </c>
      <c r="AK194" s="34">
        <f t="shared" si="8"/>
        <v>897.28</v>
      </c>
    </row>
    <row r="195" spans="1:37" ht="12" customHeight="1" x14ac:dyDescent="0.25">
      <c r="A195" s="75" t="s">
        <v>3687</v>
      </c>
      <c r="B195" s="76" t="s">
        <v>3689</v>
      </c>
      <c r="C195" s="77">
        <v>8820.85</v>
      </c>
      <c r="D195" s="37"/>
      <c r="E195" s="37"/>
      <c r="F195" s="37"/>
      <c r="G195" s="37"/>
      <c r="H195" s="35"/>
      <c r="I195" s="36"/>
      <c r="J195" s="37"/>
      <c r="K195" s="37"/>
      <c r="L195" s="37"/>
      <c r="M195" s="37"/>
      <c r="N195" s="37"/>
      <c r="O195" s="37"/>
      <c r="P195" s="37"/>
      <c r="Q195" s="37"/>
      <c r="R195" s="37"/>
      <c r="S195" s="37"/>
      <c r="T195" s="37"/>
      <c r="U195" s="37"/>
      <c r="V195" s="37"/>
      <c r="W195" s="37"/>
      <c r="X195" s="37"/>
      <c r="Y195" s="37"/>
      <c r="Z195" s="37"/>
      <c r="AA195" s="37"/>
      <c r="AB195" s="37"/>
      <c r="AC195" s="37"/>
      <c r="AD195" s="37"/>
      <c r="AE195" s="37"/>
      <c r="AF195" s="37"/>
      <c r="AG195" s="37"/>
      <c r="AH195" s="37"/>
      <c r="AI195" s="37"/>
      <c r="AJ195" s="31">
        <v>1</v>
      </c>
      <c r="AK195" s="32">
        <f t="shared" ref="AK195:AK258" si="11">SUM(D195:AJ195)</f>
        <v>1</v>
      </c>
    </row>
    <row r="196" spans="1:37" ht="12.95" customHeight="1" x14ac:dyDescent="0.25">
      <c r="A196" s="75"/>
      <c r="B196" s="76"/>
      <c r="C196" s="77"/>
      <c r="D196" s="40" t="str">
        <f>IF(D195&gt;0,ROUND(C195*D195,2),"")</f>
        <v/>
      </c>
      <c r="E196" s="40" t="str">
        <f>IF(E195&gt;0,IF(AND(SUM(D195:E195)=1,AK195=1),C195-SUM(D196:D196),ROUND(C195*E195,2)),"")</f>
        <v/>
      </c>
      <c r="F196" s="40" t="str">
        <f>IF(F195&gt;0,IF(AND(SUM(D195:F195)=1,AK195=1),C195-SUM(D196:E196),ROUND(C195*F195,2)),"")</f>
        <v/>
      </c>
      <c r="G196" s="40" t="str">
        <f>IF(G195&gt;0,IF(AND(SUM(D195:G195)=1,AK195=1),C195-SUM(D196:F196),ROUND(C195*G195,2)),"")</f>
        <v/>
      </c>
      <c r="H196" s="38" t="str">
        <f>IF(H195&gt;0,IF(AND(SUM(D195:H195)=1,AK195=1),C195-SUM(D196:G196),ROUND(C195*H195,2)),"")</f>
        <v/>
      </c>
      <c r="I196" s="39" t="str">
        <f>IF(I195&gt;0,IF(AND(SUM(D195:I195)=1,AK195=1),C195-SUM(D196:H196),ROUND(C195*I195,2)),"")</f>
        <v/>
      </c>
      <c r="J196" s="40" t="str">
        <f>IF(J195&gt;0,IF(AND(SUM(D195:J195)=1,AK195=1),C195-SUM(D196:I196),ROUND(C195*J195,2)),"")</f>
        <v/>
      </c>
      <c r="K196" s="40" t="str">
        <f>IF(K195&gt;0,IF(AND(SUM(D195:K195)=1,AK195=1),C195-SUM(D196:J196),ROUND(C195*K195,2)),"")</f>
        <v/>
      </c>
      <c r="L196" s="40" t="str">
        <f>IF(L195&gt;0,IF(AND(SUM(D195:L195)=1,AK195=1),C195-SUM(D196:K196),ROUND(C195*L195,2)),"")</f>
        <v/>
      </c>
      <c r="M196" s="40" t="str">
        <f>IF(M195&gt;0,IF(AND(SUM(D195:M195)=1,AK195=1),C195-SUM(D196:L196),ROUND(C195*M195,2)),"")</f>
        <v/>
      </c>
      <c r="N196" s="40" t="str">
        <f>IF(N195&gt;0,IF(AND(SUM(D195:N195)=1,AK195=1),C195-SUM(D196:M196),ROUND(C195*N195,2)),"")</f>
        <v/>
      </c>
      <c r="O196" s="40" t="str">
        <f>IF(O195&gt;0,IF(AND(SUM(D195:O195)=1,AK195=1),C195-SUM(D196:N196),ROUND(C195*O195,2)),"")</f>
        <v/>
      </c>
      <c r="P196" s="40" t="str">
        <f>IF(P195&gt;0,IF(AND(SUM(D195:P195)=1,AK195=1),C195-SUM(D196:O196),ROUND(C195*P195,2)),"")</f>
        <v/>
      </c>
      <c r="Q196" s="40" t="str">
        <f>IF(Q195&gt;0,IF(AND(SUM(D195:Q195)=1,AK195=1),C195-SUM(D196:P196),ROUND(C195*Q195,2)),"")</f>
        <v/>
      </c>
      <c r="R196" s="40" t="str">
        <f>IF(R195&gt;0,IF(AND(SUM(D195:R195)=1,AK195=1),C195-SUM(D196:Q196),ROUND(C195*R195,2)),"")</f>
        <v/>
      </c>
      <c r="S196" s="40" t="str">
        <f>IF(S195&gt;0,IF(AND(SUM(D195:S195)=1,AK195=1),C195-SUM(D196:R196),ROUND(C195*S195,2)),"")</f>
        <v/>
      </c>
      <c r="T196" s="40" t="str">
        <f>IF(T195&gt;0,IF(AND(SUM(D195:T195)=1,AK195=1),C195-SUM(D196:S196),ROUND(C195*T195,2)),"")</f>
        <v/>
      </c>
      <c r="U196" s="40" t="str">
        <f>IF(U195&gt;0,IF(AND(SUM(D195:U195)=1,AK195=1),C195-SUM(D196:T196),ROUND(C195*U195,2)),"")</f>
        <v/>
      </c>
      <c r="V196" s="40" t="str">
        <f>IF(V195&gt;0,IF(AND(SUM(D195:V195)=1,AK195=1),C195-SUM(D196:U196),ROUND(C195*V195,2)),"")</f>
        <v/>
      </c>
      <c r="W196" s="40" t="str">
        <f>IF(W195&gt;0,IF(AND(SUM(D195:W195)=1,AK195=1),C195-SUM(D196:V196),ROUND(C195*W195,2)),"")</f>
        <v/>
      </c>
      <c r="X196" s="40" t="str">
        <f>IF(X195&gt;0,IF(AND(SUM(D195:X195)=1,AK195=1),C195-SUM(D196:W196),ROUND(C195*X195,2)),"")</f>
        <v/>
      </c>
      <c r="Y196" s="40" t="str">
        <f>IF(Y195&gt;0,IF(AND(SUM(D195:Y195)=1,AK195=1),C195-SUM(D196:X196),ROUND(C195*Y195,2)),"")</f>
        <v/>
      </c>
      <c r="Z196" s="40" t="str">
        <f>IF(Z195&gt;0,IF(AND(SUM(D195:Z195)=1,AK195=1),C195-SUM(D196:Y196),ROUND(C195*Z195,2)),"")</f>
        <v/>
      </c>
      <c r="AA196" s="40" t="str">
        <f>IF(AA195&gt;0,IF(AND(SUM(D195:AA195)=1,AK195=1),C195-SUM(D196:Z196),ROUND(C195*AA195,2)),"")</f>
        <v/>
      </c>
      <c r="AB196" s="40" t="str">
        <f>IF(AB195&gt;0,IF(AND(SUM(D195:AB195)=1,AK195=1),C195-SUM(D196:AA196),ROUND(C195*AB195,2)),"")</f>
        <v/>
      </c>
      <c r="AC196" s="40" t="str">
        <f>IF(AC195&gt;0,IF(AND(SUM(D195:AC195)=1,AK195=1),C195-SUM(D196:AB196),ROUND(C195*AC195,2)),"")</f>
        <v/>
      </c>
      <c r="AD196" s="40" t="str">
        <f>IF(AD195&gt;0,IF(AND(SUM(D195:AD195)=1,AK195=1),C195-SUM(D196:AC196),ROUND(C195*AD195,2)),"")</f>
        <v/>
      </c>
      <c r="AE196" s="40" t="str">
        <f>IF(AE195&gt;0,IF(AND(SUM(D195:AE195)=1,AK195=1),C195-SUM(D196:AD196),ROUND(C195*AE195,2)),"")</f>
        <v/>
      </c>
      <c r="AF196" s="40" t="str">
        <f>IF(AF195&gt;0,IF(AND(SUM(D195:AF195)=1,AK195=1),C195-SUM(D196:AE196),ROUND(C195*AF195,2)),"")</f>
        <v/>
      </c>
      <c r="AG196" s="40" t="str">
        <f>IF(AG195&gt;0,IF(AND(SUM(D195:AG195)=1,AK195=1),C195-SUM(D196:AF196),ROUND(C195*AG195,2)),"")</f>
        <v/>
      </c>
      <c r="AH196" s="40" t="str">
        <f>IF(AH195&gt;0,IF(AND(SUM(D195:AH195)=1,AK195=1),C195-SUM(D196:AG196),ROUND(C195*AH195,2)),"")</f>
        <v/>
      </c>
      <c r="AI196" s="40" t="str">
        <f>IF(AI195&gt;0,IF(AND(SUM(D195:AI195)=1,AK195=1),C195-SUM(D196:AH196),ROUND(C195*AI195,2)),"")</f>
        <v/>
      </c>
      <c r="AJ196" s="33">
        <f>IF(AJ195&gt;0,IF(AND(SUM(D195:AJ195)=1,AK195=1),C195-SUM(D196:AI196),ROUND(C195*AJ195,2)),"")</f>
        <v>8820.85</v>
      </c>
      <c r="AK196" s="34">
        <f t="shared" si="11"/>
        <v>8820.85</v>
      </c>
    </row>
    <row r="197" spans="1:37" ht="12" customHeight="1" x14ac:dyDescent="0.25">
      <c r="A197" s="75" t="s">
        <v>3690</v>
      </c>
      <c r="B197" s="76" t="s">
        <v>3692</v>
      </c>
      <c r="C197" s="77">
        <v>4739.49</v>
      </c>
      <c r="D197" s="37"/>
      <c r="E197" s="37"/>
      <c r="F197" s="37"/>
      <c r="G197" s="37"/>
      <c r="H197" s="35"/>
      <c r="I197" s="36"/>
      <c r="J197" s="37"/>
      <c r="K197" s="37"/>
      <c r="L197" s="37"/>
      <c r="M197" s="37"/>
      <c r="N197" s="37"/>
      <c r="O197" s="37"/>
      <c r="P197" s="37"/>
      <c r="Q197" s="37"/>
      <c r="R197" s="37"/>
      <c r="S197" s="37"/>
      <c r="T197" s="37"/>
      <c r="U197" s="37"/>
      <c r="V197" s="37"/>
      <c r="W197" s="37"/>
      <c r="X197" s="37"/>
      <c r="Y197" s="37"/>
      <c r="Z197" s="37"/>
      <c r="AA197" s="37"/>
      <c r="AB197" s="37"/>
      <c r="AC197" s="37"/>
      <c r="AD197" s="37"/>
      <c r="AE197" s="37"/>
      <c r="AF197" s="37"/>
      <c r="AG197" s="37"/>
      <c r="AH197" s="37"/>
      <c r="AI197" s="37"/>
      <c r="AJ197" s="31">
        <v>1</v>
      </c>
      <c r="AK197" s="32">
        <f t="shared" si="11"/>
        <v>1</v>
      </c>
    </row>
    <row r="198" spans="1:37" ht="15" customHeight="1" x14ac:dyDescent="0.25">
      <c r="A198" s="75"/>
      <c r="B198" s="76"/>
      <c r="C198" s="77"/>
      <c r="D198" s="40" t="str">
        <f>IF(D197&gt;0,ROUND(C197*D197,2),"")</f>
        <v/>
      </c>
      <c r="E198" s="40" t="str">
        <f>IF(E197&gt;0,IF(AND(SUM(D197:E197)=1,AK197=1),C197-SUM(D198:D198),ROUND(C197*E197,2)),"")</f>
        <v/>
      </c>
      <c r="F198" s="40" t="str">
        <f>IF(F197&gt;0,IF(AND(SUM(D197:F197)=1,AK197=1),C197-SUM(D198:E198),ROUND(C197*F197,2)),"")</f>
        <v/>
      </c>
      <c r="G198" s="40" t="str">
        <f>IF(G197&gt;0,IF(AND(SUM(D197:G197)=1,AK197=1),C197-SUM(D198:F198),ROUND(C197*G197,2)),"")</f>
        <v/>
      </c>
      <c r="H198" s="38" t="str">
        <f>IF(H197&gt;0,IF(AND(SUM(D197:H197)=1,AK197=1),C197-SUM(D198:G198),ROUND(C197*H197,2)),"")</f>
        <v/>
      </c>
      <c r="I198" s="39" t="str">
        <f>IF(I197&gt;0,IF(AND(SUM(D197:I197)=1,AK197=1),C197-SUM(D198:H198),ROUND(C197*I197,2)),"")</f>
        <v/>
      </c>
      <c r="J198" s="40" t="str">
        <f>IF(J197&gt;0,IF(AND(SUM(D197:J197)=1,AK197=1),C197-SUM(D198:I198),ROUND(C197*J197,2)),"")</f>
        <v/>
      </c>
      <c r="K198" s="40" t="str">
        <f>IF(K197&gt;0,IF(AND(SUM(D197:K197)=1,AK197=1),C197-SUM(D198:J198),ROUND(C197*K197,2)),"")</f>
        <v/>
      </c>
      <c r="L198" s="40" t="str">
        <f>IF(L197&gt;0,IF(AND(SUM(D197:L197)=1,AK197=1),C197-SUM(D198:K198),ROUND(C197*L197,2)),"")</f>
        <v/>
      </c>
      <c r="M198" s="40" t="str">
        <f>IF(M197&gt;0,IF(AND(SUM(D197:M197)=1,AK197=1),C197-SUM(D198:L198),ROUND(C197*M197,2)),"")</f>
        <v/>
      </c>
      <c r="N198" s="40" t="str">
        <f>IF(N197&gt;0,IF(AND(SUM(D197:N197)=1,AK197=1),C197-SUM(D198:M198),ROUND(C197*N197,2)),"")</f>
        <v/>
      </c>
      <c r="O198" s="40" t="str">
        <f>IF(O197&gt;0,IF(AND(SUM(D197:O197)=1,AK197=1),C197-SUM(D198:N198),ROUND(C197*O197,2)),"")</f>
        <v/>
      </c>
      <c r="P198" s="40" t="str">
        <f>IF(P197&gt;0,IF(AND(SUM(D197:P197)=1,AK197=1),C197-SUM(D198:O198),ROUND(C197*P197,2)),"")</f>
        <v/>
      </c>
      <c r="Q198" s="40" t="str">
        <f>IF(Q197&gt;0,IF(AND(SUM(D197:Q197)=1,AK197=1),C197-SUM(D198:P198),ROUND(C197*Q197,2)),"")</f>
        <v/>
      </c>
      <c r="R198" s="40" t="str">
        <f>IF(R197&gt;0,IF(AND(SUM(D197:R197)=1,AK197=1),C197-SUM(D198:Q198),ROUND(C197*R197,2)),"")</f>
        <v/>
      </c>
      <c r="S198" s="40" t="str">
        <f>IF(S197&gt;0,IF(AND(SUM(D197:S197)=1,AK197=1),C197-SUM(D198:R198),ROUND(C197*S197,2)),"")</f>
        <v/>
      </c>
      <c r="T198" s="40" t="str">
        <f>IF(T197&gt;0,IF(AND(SUM(D197:T197)=1,AK197=1),C197-SUM(D198:S198),ROUND(C197*T197,2)),"")</f>
        <v/>
      </c>
      <c r="U198" s="40" t="str">
        <f>IF(U197&gt;0,IF(AND(SUM(D197:U197)=1,AK197=1),C197-SUM(D198:T198),ROUND(C197*U197,2)),"")</f>
        <v/>
      </c>
      <c r="V198" s="40" t="str">
        <f>IF(V197&gt;0,IF(AND(SUM(D197:V197)=1,AK197=1),C197-SUM(D198:U198),ROUND(C197*V197,2)),"")</f>
        <v/>
      </c>
      <c r="W198" s="40" t="str">
        <f>IF(W197&gt;0,IF(AND(SUM(D197:W197)=1,AK197=1),C197-SUM(D198:V198),ROUND(C197*W197,2)),"")</f>
        <v/>
      </c>
      <c r="X198" s="40" t="str">
        <f>IF(X197&gt;0,IF(AND(SUM(D197:X197)=1,AK197=1),C197-SUM(D198:W198),ROUND(C197*X197,2)),"")</f>
        <v/>
      </c>
      <c r="Y198" s="40" t="str">
        <f>IF(Y197&gt;0,IF(AND(SUM(D197:Y197)=1,AK197=1),C197-SUM(D198:X198),ROUND(C197*Y197,2)),"")</f>
        <v/>
      </c>
      <c r="Z198" s="40" t="str">
        <f>IF(Z197&gt;0,IF(AND(SUM(D197:Z197)=1,AK197=1),C197-SUM(D198:Y198),ROUND(C197*Z197,2)),"")</f>
        <v/>
      </c>
      <c r="AA198" s="40" t="str">
        <f>IF(AA197&gt;0,IF(AND(SUM(D197:AA197)=1,AK197=1),C197-SUM(D198:Z198),ROUND(C197*AA197,2)),"")</f>
        <v/>
      </c>
      <c r="AB198" s="40" t="str">
        <f>IF(AB197&gt;0,IF(AND(SUM(D197:AB197)=1,AK197=1),C197-SUM(D198:AA198),ROUND(C197*AB197,2)),"")</f>
        <v/>
      </c>
      <c r="AC198" s="40" t="str">
        <f>IF(AC197&gt;0,IF(AND(SUM(D197:AC197)=1,AK197=1),C197-SUM(D198:AB198),ROUND(C197*AC197,2)),"")</f>
        <v/>
      </c>
      <c r="AD198" s="40" t="str">
        <f>IF(AD197&gt;0,IF(AND(SUM(D197:AD197)=1,AK197=1),C197-SUM(D198:AC198),ROUND(C197*AD197,2)),"")</f>
        <v/>
      </c>
      <c r="AE198" s="40" t="str">
        <f>IF(AE197&gt;0,IF(AND(SUM(D197:AE197)=1,AK197=1),C197-SUM(D198:AD198),ROUND(C197*AE197,2)),"")</f>
        <v/>
      </c>
      <c r="AF198" s="40" t="str">
        <f>IF(AF197&gt;0,IF(AND(SUM(D197:AF197)=1,AK197=1),C197-SUM(D198:AE198),ROUND(C197*AF197,2)),"")</f>
        <v/>
      </c>
      <c r="AG198" s="40" t="str">
        <f>IF(AG197&gt;0,IF(AND(SUM(D197:AG197)=1,AK197=1),C197-SUM(D198:AF198),ROUND(C197*AG197,2)),"")</f>
        <v/>
      </c>
      <c r="AH198" s="40" t="str">
        <f>IF(AH197&gt;0,IF(AND(SUM(D197:AH197)=1,AK197=1),C197-SUM(D198:AG198),ROUND(C197*AH197,2)),"")</f>
        <v/>
      </c>
      <c r="AI198" s="40" t="str">
        <f>IF(AI197&gt;0,IF(AND(SUM(D197:AI197)=1,AK197=1),C197-SUM(D198:AH198),ROUND(C197*AI197,2)),"")</f>
        <v/>
      </c>
      <c r="AJ198" s="33">
        <f>IF(AJ197&gt;0,IF(AND(SUM(D197:AJ197)=1,AK197=1),C197-SUM(D198:AI198),ROUND(C197*AJ197,2)),"")</f>
        <v>4739.49</v>
      </c>
      <c r="AK198" s="34">
        <f t="shared" si="11"/>
        <v>4739.49</v>
      </c>
    </row>
    <row r="199" spans="1:37" ht="12" customHeight="1" x14ac:dyDescent="0.25">
      <c r="A199" s="75" t="s">
        <v>3693</v>
      </c>
      <c r="B199" s="76" t="s">
        <v>3695</v>
      </c>
      <c r="C199" s="77">
        <v>516.24</v>
      </c>
      <c r="D199" s="37"/>
      <c r="E199" s="37"/>
      <c r="F199" s="37"/>
      <c r="G199" s="37"/>
      <c r="H199" s="35"/>
      <c r="I199" s="36"/>
      <c r="J199" s="37"/>
      <c r="K199" s="37"/>
      <c r="L199" s="37"/>
      <c r="M199" s="37"/>
      <c r="N199" s="37"/>
      <c r="O199" s="37"/>
      <c r="P199" s="37"/>
      <c r="Q199" s="37"/>
      <c r="R199" s="37"/>
      <c r="S199" s="37"/>
      <c r="T199" s="37"/>
      <c r="U199" s="37"/>
      <c r="V199" s="37"/>
      <c r="W199" s="37"/>
      <c r="X199" s="37"/>
      <c r="Y199" s="37"/>
      <c r="Z199" s="37"/>
      <c r="AA199" s="37"/>
      <c r="AB199" s="37"/>
      <c r="AC199" s="37"/>
      <c r="AD199" s="37"/>
      <c r="AE199" s="37"/>
      <c r="AF199" s="37"/>
      <c r="AG199" s="37"/>
      <c r="AH199" s="37"/>
      <c r="AI199" s="37"/>
      <c r="AJ199" s="31">
        <v>1</v>
      </c>
      <c r="AK199" s="32">
        <f t="shared" si="11"/>
        <v>1</v>
      </c>
    </row>
    <row r="200" spans="1:37" ht="15" customHeight="1" x14ac:dyDescent="0.25">
      <c r="A200" s="75"/>
      <c r="B200" s="76"/>
      <c r="C200" s="77"/>
      <c r="D200" s="40" t="str">
        <f>IF(D199&gt;0,ROUND(C199*D199,2),"")</f>
        <v/>
      </c>
      <c r="E200" s="40" t="str">
        <f>IF(E199&gt;0,IF(AND(SUM(D199:E199)=1,AK199=1),C199-SUM(D200:D200),ROUND(C199*E199,2)),"")</f>
        <v/>
      </c>
      <c r="F200" s="40" t="str">
        <f>IF(F199&gt;0,IF(AND(SUM(D199:F199)=1,AK199=1),C199-SUM(D200:E200),ROUND(C199*F199,2)),"")</f>
        <v/>
      </c>
      <c r="G200" s="40" t="str">
        <f>IF(G199&gt;0,IF(AND(SUM(D199:G199)=1,AK199=1),C199-SUM(D200:F200),ROUND(C199*G199,2)),"")</f>
        <v/>
      </c>
      <c r="H200" s="38" t="str">
        <f>IF(H199&gt;0,IF(AND(SUM(D199:H199)=1,AK199=1),C199-SUM(D200:G200),ROUND(C199*H199,2)),"")</f>
        <v/>
      </c>
      <c r="I200" s="39" t="str">
        <f>IF(I199&gt;0,IF(AND(SUM(D199:I199)=1,AK199=1),C199-SUM(D200:H200),ROUND(C199*I199,2)),"")</f>
        <v/>
      </c>
      <c r="J200" s="40" t="str">
        <f>IF(J199&gt;0,IF(AND(SUM(D199:J199)=1,AK199=1),C199-SUM(D200:I200),ROUND(C199*J199,2)),"")</f>
        <v/>
      </c>
      <c r="K200" s="40" t="str">
        <f>IF(K199&gt;0,IF(AND(SUM(D199:K199)=1,AK199=1),C199-SUM(D200:J200),ROUND(C199*K199,2)),"")</f>
        <v/>
      </c>
      <c r="L200" s="40" t="str">
        <f>IF(L199&gt;0,IF(AND(SUM(D199:L199)=1,AK199=1),C199-SUM(D200:K200),ROUND(C199*L199,2)),"")</f>
        <v/>
      </c>
      <c r="M200" s="40" t="str">
        <f>IF(M199&gt;0,IF(AND(SUM(D199:M199)=1,AK199=1),C199-SUM(D200:L200),ROUND(C199*M199,2)),"")</f>
        <v/>
      </c>
      <c r="N200" s="40" t="str">
        <f>IF(N199&gt;0,IF(AND(SUM(D199:N199)=1,AK199=1),C199-SUM(D200:M200),ROUND(C199*N199,2)),"")</f>
        <v/>
      </c>
      <c r="O200" s="40" t="str">
        <f>IF(O199&gt;0,IF(AND(SUM(D199:O199)=1,AK199=1),C199-SUM(D200:N200),ROUND(C199*O199,2)),"")</f>
        <v/>
      </c>
      <c r="P200" s="40" t="str">
        <f>IF(P199&gt;0,IF(AND(SUM(D199:P199)=1,AK199=1),C199-SUM(D200:O200),ROUND(C199*P199,2)),"")</f>
        <v/>
      </c>
      <c r="Q200" s="40" t="str">
        <f>IF(Q199&gt;0,IF(AND(SUM(D199:Q199)=1,AK199=1),C199-SUM(D200:P200),ROUND(C199*Q199,2)),"")</f>
        <v/>
      </c>
      <c r="R200" s="40" t="str">
        <f>IF(R199&gt;0,IF(AND(SUM(D199:R199)=1,AK199=1),C199-SUM(D200:Q200),ROUND(C199*R199,2)),"")</f>
        <v/>
      </c>
      <c r="S200" s="40" t="str">
        <f>IF(S199&gt;0,IF(AND(SUM(D199:S199)=1,AK199=1),C199-SUM(D200:R200),ROUND(C199*S199,2)),"")</f>
        <v/>
      </c>
      <c r="T200" s="40" t="str">
        <f>IF(T199&gt;0,IF(AND(SUM(D199:T199)=1,AK199=1),C199-SUM(D200:S200),ROUND(C199*T199,2)),"")</f>
        <v/>
      </c>
      <c r="U200" s="40" t="str">
        <f>IF(U199&gt;0,IF(AND(SUM(D199:U199)=1,AK199=1),C199-SUM(D200:T200),ROUND(C199*U199,2)),"")</f>
        <v/>
      </c>
      <c r="V200" s="40" t="str">
        <f>IF(V199&gt;0,IF(AND(SUM(D199:V199)=1,AK199=1),C199-SUM(D200:U200),ROUND(C199*V199,2)),"")</f>
        <v/>
      </c>
      <c r="W200" s="40" t="str">
        <f>IF(W199&gt;0,IF(AND(SUM(D199:W199)=1,AK199=1),C199-SUM(D200:V200),ROUND(C199*W199,2)),"")</f>
        <v/>
      </c>
      <c r="X200" s="40" t="str">
        <f>IF(X199&gt;0,IF(AND(SUM(D199:X199)=1,AK199=1),C199-SUM(D200:W200),ROUND(C199*X199,2)),"")</f>
        <v/>
      </c>
      <c r="Y200" s="40" t="str">
        <f>IF(Y199&gt;0,IF(AND(SUM(D199:Y199)=1,AK199=1),C199-SUM(D200:X200),ROUND(C199*Y199,2)),"")</f>
        <v/>
      </c>
      <c r="Z200" s="40" t="str">
        <f>IF(Z199&gt;0,IF(AND(SUM(D199:Z199)=1,AK199=1),C199-SUM(D200:Y200),ROUND(C199*Z199,2)),"")</f>
        <v/>
      </c>
      <c r="AA200" s="40" t="str">
        <f>IF(AA199&gt;0,IF(AND(SUM(D199:AA199)=1,AK199=1),C199-SUM(D200:Z200),ROUND(C199*AA199,2)),"")</f>
        <v/>
      </c>
      <c r="AB200" s="40" t="str">
        <f>IF(AB199&gt;0,IF(AND(SUM(D199:AB199)=1,AK199=1),C199-SUM(D200:AA200),ROUND(C199*AB199,2)),"")</f>
        <v/>
      </c>
      <c r="AC200" s="40" t="str">
        <f>IF(AC199&gt;0,IF(AND(SUM(D199:AC199)=1,AK199=1),C199-SUM(D200:AB200),ROUND(C199*AC199,2)),"")</f>
        <v/>
      </c>
      <c r="AD200" s="40" t="str">
        <f>IF(AD199&gt;0,IF(AND(SUM(D199:AD199)=1,AK199=1),C199-SUM(D200:AC200),ROUND(C199*AD199,2)),"")</f>
        <v/>
      </c>
      <c r="AE200" s="40" t="str">
        <f>IF(AE199&gt;0,IF(AND(SUM(D199:AE199)=1,AK199=1),C199-SUM(D200:AD200),ROUND(C199*AE199,2)),"")</f>
        <v/>
      </c>
      <c r="AF200" s="40" t="str">
        <f>IF(AF199&gt;0,IF(AND(SUM(D199:AF199)=1,AK199=1),C199-SUM(D200:AE200),ROUND(C199*AF199,2)),"")</f>
        <v/>
      </c>
      <c r="AG200" s="40" t="str">
        <f>IF(AG199&gt;0,IF(AND(SUM(D199:AG199)=1,AK199=1),C199-SUM(D200:AF200),ROUND(C199*AG199,2)),"")</f>
        <v/>
      </c>
      <c r="AH200" s="40" t="str">
        <f>IF(AH199&gt;0,IF(AND(SUM(D199:AH199)=1,AK199=1),C199-SUM(D200:AG200),ROUND(C199*AH199,2)),"")</f>
        <v/>
      </c>
      <c r="AI200" s="40" t="str">
        <f>IF(AI199&gt;0,IF(AND(SUM(D199:AI199)=1,AK199=1),C199-SUM(D200:AH200),ROUND(C199*AI199,2)),"")</f>
        <v/>
      </c>
      <c r="AJ200" s="33">
        <f>IF(AJ199&gt;0,IF(AND(SUM(D199:AJ199)=1,AK199=1),C199-SUM(D200:AI200),ROUND(C199*AJ199,2)),"")</f>
        <v>516.24</v>
      </c>
      <c r="AK200" s="34">
        <f t="shared" si="11"/>
        <v>516.24</v>
      </c>
    </row>
    <row r="201" spans="1:37" ht="12" customHeight="1" x14ac:dyDescent="0.25">
      <c r="A201" s="75" t="s">
        <v>3696</v>
      </c>
      <c r="B201" s="76" t="s">
        <v>3698</v>
      </c>
      <c r="C201" s="77">
        <v>395.24</v>
      </c>
      <c r="D201" s="37"/>
      <c r="E201" s="37"/>
      <c r="F201" s="37"/>
      <c r="G201" s="37"/>
      <c r="H201" s="35"/>
      <c r="I201" s="36"/>
      <c r="J201" s="37"/>
      <c r="K201" s="37"/>
      <c r="L201" s="37"/>
      <c r="M201" s="37"/>
      <c r="N201" s="37"/>
      <c r="O201" s="37"/>
      <c r="P201" s="37"/>
      <c r="Q201" s="37"/>
      <c r="R201" s="37"/>
      <c r="S201" s="37"/>
      <c r="T201" s="37"/>
      <c r="U201" s="37"/>
      <c r="V201" s="37"/>
      <c r="W201" s="37"/>
      <c r="X201" s="37"/>
      <c r="Y201" s="37"/>
      <c r="Z201" s="37"/>
      <c r="AA201" s="37"/>
      <c r="AB201" s="37"/>
      <c r="AC201" s="37"/>
      <c r="AD201" s="37"/>
      <c r="AE201" s="37"/>
      <c r="AF201" s="37"/>
      <c r="AG201" s="37"/>
      <c r="AH201" s="37"/>
      <c r="AI201" s="37"/>
      <c r="AJ201" s="31">
        <v>1</v>
      </c>
      <c r="AK201" s="32">
        <f t="shared" si="11"/>
        <v>1</v>
      </c>
    </row>
    <row r="202" spans="1:37" ht="24" customHeight="1" x14ac:dyDescent="0.25">
      <c r="A202" s="75"/>
      <c r="B202" s="76"/>
      <c r="C202" s="77"/>
      <c r="D202" s="40" t="str">
        <f>IF(D201&gt;0,ROUND(C201*D201,2),"")</f>
        <v/>
      </c>
      <c r="E202" s="40" t="str">
        <f>IF(E201&gt;0,IF(AND(SUM(D201:E201)=1,AK201=1),C201-SUM(D202:D202),ROUND(C201*E201,2)),"")</f>
        <v/>
      </c>
      <c r="F202" s="40" t="str">
        <f>IF(F201&gt;0,IF(AND(SUM(D201:F201)=1,AK201=1),C201-SUM(D202:E202),ROUND(C201*F201,2)),"")</f>
        <v/>
      </c>
      <c r="G202" s="40" t="str">
        <f>IF(G201&gt;0,IF(AND(SUM(D201:G201)=1,AK201=1),C201-SUM(D202:F202),ROUND(C201*G201,2)),"")</f>
        <v/>
      </c>
      <c r="H202" s="38" t="str">
        <f>IF(H201&gt;0,IF(AND(SUM(D201:H201)=1,AK201=1),C201-SUM(D202:G202),ROUND(C201*H201,2)),"")</f>
        <v/>
      </c>
      <c r="I202" s="39" t="str">
        <f>IF(I201&gt;0,IF(AND(SUM(D201:I201)=1,AK201=1),C201-SUM(D202:H202),ROUND(C201*I201,2)),"")</f>
        <v/>
      </c>
      <c r="J202" s="40" t="str">
        <f>IF(J201&gt;0,IF(AND(SUM(D201:J201)=1,AK201=1),C201-SUM(D202:I202),ROUND(C201*J201,2)),"")</f>
        <v/>
      </c>
      <c r="K202" s="40" t="str">
        <f>IF(K201&gt;0,IF(AND(SUM(D201:K201)=1,AK201=1),C201-SUM(D202:J202),ROUND(C201*K201,2)),"")</f>
        <v/>
      </c>
      <c r="L202" s="40" t="str">
        <f>IF(L201&gt;0,IF(AND(SUM(D201:L201)=1,AK201=1),C201-SUM(D202:K202),ROUND(C201*L201,2)),"")</f>
        <v/>
      </c>
      <c r="M202" s="40" t="str">
        <f>IF(M201&gt;0,IF(AND(SUM(D201:M201)=1,AK201=1),C201-SUM(D202:L202),ROUND(C201*M201,2)),"")</f>
        <v/>
      </c>
      <c r="N202" s="40" t="str">
        <f>IF(N201&gt;0,IF(AND(SUM(D201:N201)=1,AK201=1),C201-SUM(D202:M202),ROUND(C201*N201,2)),"")</f>
        <v/>
      </c>
      <c r="O202" s="40" t="str">
        <f>IF(O201&gt;0,IF(AND(SUM(D201:O201)=1,AK201=1),C201-SUM(D202:N202),ROUND(C201*O201,2)),"")</f>
        <v/>
      </c>
      <c r="P202" s="40" t="str">
        <f>IF(P201&gt;0,IF(AND(SUM(D201:P201)=1,AK201=1),C201-SUM(D202:O202),ROUND(C201*P201,2)),"")</f>
        <v/>
      </c>
      <c r="Q202" s="40" t="str">
        <f>IF(Q201&gt;0,IF(AND(SUM(D201:Q201)=1,AK201=1),C201-SUM(D202:P202),ROUND(C201*Q201,2)),"")</f>
        <v/>
      </c>
      <c r="R202" s="40" t="str">
        <f>IF(R201&gt;0,IF(AND(SUM(D201:R201)=1,AK201=1),C201-SUM(D202:Q202),ROUND(C201*R201,2)),"")</f>
        <v/>
      </c>
      <c r="S202" s="40" t="str">
        <f>IF(S201&gt;0,IF(AND(SUM(D201:S201)=1,AK201=1),C201-SUM(D202:R202),ROUND(C201*S201,2)),"")</f>
        <v/>
      </c>
      <c r="T202" s="40" t="str">
        <f>IF(T201&gt;0,IF(AND(SUM(D201:T201)=1,AK201=1),C201-SUM(D202:S202),ROUND(C201*T201,2)),"")</f>
        <v/>
      </c>
      <c r="U202" s="40" t="str">
        <f>IF(U201&gt;0,IF(AND(SUM(D201:U201)=1,AK201=1),C201-SUM(D202:T202),ROUND(C201*U201,2)),"")</f>
        <v/>
      </c>
      <c r="V202" s="40" t="str">
        <f>IF(V201&gt;0,IF(AND(SUM(D201:V201)=1,AK201=1),C201-SUM(D202:U202),ROUND(C201*V201,2)),"")</f>
        <v/>
      </c>
      <c r="W202" s="40" t="str">
        <f>IF(W201&gt;0,IF(AND(SUM(D201:W201)=1,AK201=1),C201-SUM(D202:V202),ROUND(C201*W201,2)),"")</f>
        <v/>
      </c>
      <c r="X202" s="40" t="str">
        <f>IF(X201&gt;0,IF(AND(SUM(D201:X201)=1,AK201=1),C201-SUM(D202:W202),ROUND(C201*X201,2)),"")</f>
        <v/>
      </c>
      <c r="Y202" s="40" t="str">
        <f>IF(Y201&gt;0,IF(AND(SUM(D201:Y201)=1,AK201=1),C201-SUM(D202:X202),ROUND(C201*Y201,2)),"")</f>
        <v/>
      </c>
      <c r="Z202" s="40" t="str">
        <f>IF(Z201&gt;0,IF(AND(SUM(D201:Z201)=1,AK201=1),C201-SUM(D202:Y202),ROUND(C201*Z201,2)),"")</f>
        <v/>
      </c>
      <c r="AA202" s="40" t="str">
        <f>IF(AA201&gt;0,IF(AND(SUM(D201:AA201)=1,AK201=1),C201-SUM(D202:Z202),ROUND(C201*AA201,2)),"")</f>
        <v/>
      </c>
      <c r="AB202" s="40" t="str">
        <f>IF(AB201&gt;0,IF(AND(SUM(D201:AB201)=1,AK201=1),C201-SUM(D202:AA202),ROUND(C201*AB201,2)),"")</f>
        <v/>
      </c>
      <c r="AC202" s="40" t="str">
        <f>IF(AC201&gt;0,IF(AND(SUM(D201:AC201)=1,AK201=1),C201-SUM(D202:AB202),ROUND(C201*AC201,2)),"")</f>
        <v/>
      </c>
      <c r="AD202" s="40" t="str">
        <f>IF(AD201&gt;0,IF(AND(SUM(D201:AD201)=1,AK201=1),C201-SUM(D202:AC202),ROUND(C201*AD201,2)),"")</f>
        <v/>
      </c>
      <c r="AE202" s="40" t="str">
        <f>IF(AE201&gt;0,IF(AND(SUM(D201:AE201)=1,AK201=1),C201-SUM(D202:AD202),ROUND(C201*AE201,2)),"")</f>
        <v/>
      </c>
      <c r="AF202" s="40" t="str">
        <f>IF(AF201&gt;0,IF(AND(SUM(D201:AF201)=1,AK201=1),C201-SUM(D202:AE202),ROUND(C201*AF201,2)),"")</f>
        <v/>
      </c>
      <c r="AG202" s="40" t="str">
        <f>IF(AG201&gt;0,IF(AND(SUM(D201:AG201)=1,AK201=1),C201-SUM(D202:AF202),ROUND(C201*AG201,2)),"")</f>
        <v/>
      </c>
      <c r="AH202" s="40" t="str">
        <f>IF(AH201&gt;0,IF(AND(SUM(D201:AH201)=1,AK201=1),C201-SUM(D202:AG202),ROUND(C201*AH201,2)),"")</f>
        <v/>
      </c>
      <c r="AI202" s="40" t="str">
        <f>IF(AI201&gt;0,IF(AND(SUM(D201:AI201)=1,AK201=1),C201-SUM(D202:AH202),ROUND(C201*AI201,2)),"")</f>
        <v/>
      </c>
      <c r="AJ202" s="33">
        <f>IF(AJ201&gt;0,IF(AND(SUM(D201:AJ201)=1,AK201=1),C201-SUM(D202:AI202),ROUND(C201*AJ201,2)),"")</f>
        <v>395.24</v>
      </c>
      <c r="AK202" s="34">
        <f t="shared" si="11"/>
        <v>395.24</v>
      </c>
    </row>
    <row r="203" spans="1:37" ht="12" customHeight="1" x14ac:dyDescent="0.25">
      <c r="A203" s="75" t="s">
        <v>3699</v>
      </c>
      <c r="B203" s="76" t="s">
        <v>3701</v>
      </c>
      <c r="C203" s="77">
        <v>1437.11</v>
      </c>
      <c r="D203" s="37"/>
      <c r="E203" s="37"/>
      <c r="F203" s="37"/>
      <c r="G203" s="37"/>
      <c r="H203" s="35"/>
      <c r="I203" s="36"/>
      <c r="J203" s="37"/>
      <c r="K203" s="37"/>
      <c r="L203" s="37"/>
      <c r="M203" s="37"/>
      <c r="N203" s="37"/>
      <c r="O203" s="37"/>
      <c r="P203" s="37"/>
      <c r="Q203" s="37"/>
      <c r="R203" s="37"/>
      <c r="S203" s="37"/>
      <c r="T203" s="37"/>
      <c r="U203" s="37"/>
      <c r="V203" s="37"/>
      <c r="W203" s="37"/>
      <c r="X203" s="37"/>
      <c r="Y203" s="37"/>
      <c r="Z203" s="37"/>
      <c r="AA203" s="37"/>
      <c r="AB203" s="37"/>
      <c r="AC203" s="37"/>
      <c r="AD203" s="37"/>
      <c r="AE203" s="37"/>
      <c r="AF203" s="37"/>
      <c r="AG203" s="37"/>
      <c r="AH203" s="37"/>
      <c r="AI203" s="37"/>
      <c r="AJ203" s="31">
        <v>1</v>
      </c>
      <c r="AK203" s="32">
        <f t="shared" si="11"/>
        <v>1</v>
      </c>
    </row>
    <row r="204" spans="1:37" ht="15" customHeight="1" x14ac:dyDescent="0.25">
      <c r="A204" s="75"/>
      <c r="B204" s="76"/>
      <c r="C204" s="77"/>
      <c r="D204" s="40" t="str">
        <f>IF(D203&gt;0,ROUND(C203*D203,2),"")</f>
        <v/>
      </c>
      <c r="E204" s="40" t="str">
        <f>IF(E203&gt;0,IF(AND(SUM(D203:E203)=1,AK203=1),C203-SUM(D204:D204),ROUND(C203*E203,2)),"")</f>
        <v/>
      </c>
      <c r="F204" s="40" t="str">
        <f>IF(F203&gt;0,IF(AND(SUM(D203:F203)=1,AK203=1),C203-SUM(D204:E204),ROUND(C203*F203,2)),"")</f>
        <v/>
      </c>
      <c r="G204" s="40" t="str">
        <f>IF(G203&gt;0,IF(AND(SUM(D203:G203)=1,AK203=1),C203-SUM(D204:F204),ROUND(C203*G203,2)),"")</f>
        <v/>
      </c>
      <c r="H204" s="38" t="str">
        <f>IF(H203&gt;0,IF(AND(SUM(D203:H203)=1,AK203=1),C203-SUM(D204:G204),ROUND(C203*H203,2)),"")</f>
        <v/>
      </c>
      <c r="I204" s="39" t="str">
        <f>IF(I203&gt;0,IF(AND(SUM(D203:I203)=1,AK203=1),C203-SUM(D204:H204),ROUND(C203*I203,2)),"")</f>
        <v/>
      </c>
      <c r="J204" s="40" t="str">
        <f>IF(J203&gt;0,IF(AND(SUM(D203:J203)=1,AK203=1),C203-SUM(D204:I204),ROUND(C203*J203,2)),"")</f>
        <v/>
      </c>
      <c r="K204" s="40" t="str">
        <f>IF(K203&gt;0,IF(AND(SUM(D203:K203)=1,AK203=1),C203-SUM(D204:J204),ROUND(C203*K203,2)),"")</f>
        <v/>
      </c>
      <c r="L204" s="40" t="str">
        <f>IF(L203&gt;0,IF(AND(SUM(D203:L203)=1,AK203=1),C203-SUM(D204:K204),ROUND(C203*L203,2)),"")</f>
        <v/>
      </c>
      <c r="M204" s="40" t="str">
        <f>IF(M203&gt;0,IF(AND(SUM(D203:M203)=1,AK203=1),C203-SUM(D204:L204),ROUND(C203*M203,2)),"")</f>
        <v/>
      </c>
      <c r="N204" s="40" t="str">
        <f>IF(N203&gt;0,IF(AND(SUM(D203:N203)=1,AK203=1),C203-SUM(D204:M204),ROUND(C203*N203,2)),"")</f>
        <v/>
      </c>
      <c r="O204" s="40" t="str">
        <f>IF(O203&gt;0,IF(AND(SUM(D203:O203)=1,AK203=1),C203-SUM(D204:N204),ROUND(C203*O203,2)),"")</f>
        <v/>
      </c>
      <c r="P204" s="40" t="str">
        <f>IF(P203&gt;0,IF(AND(SUM(D203:P203)=1,AK203=1),C203-SUM(D204:O204),ROUND(C203*P203,2)),"")</f>
        <v/>
      </c>
      <c r="Q204" s="40" t="str">
        <f>IF(Q203&gt;0,IF(AND(SUM(D203:Q203)=1,AK203=1),C203-SUM(D204:P204),ROUND(C203*Q203,2)),"")</f>
        <v/>
      </c>
      <c r="R204" s="40" t="str">
        <f>IF(R203&gt;0,IF(AND(SUM(D203:R203)=1,AK203=1),C203-SUM(D204:Q204),ROUND(C203*R203,2)),"")</f>
        <v/>
      </c>
      <c r="S204" s="40" t="str">
        <f>IF(S203&gt;0,IF(AND(SUM(D203:S203)=1,AK203=1),C203-SUM(D204:R204),ROUND(C203*S203,2)),"")</f>
        <v/>
      </c>
      <c r="T204" s="40" t="str">
        <f>IF(T203&gt;0,IF(AND(SUM(D203:T203)=1,AK203=1),C203-SUM(D204:S204),ROUND(C203*T203,2)),"")</f>
        <v/>
      </c>
      <c r="U204" s="40" t="str">
        <f>IF(U203&gt;0,IF(AND(SUM(D203:U203)=1,AK203=1),C203-SUM(D204:T204),ROUND(C203*U203,2)),"")</f>
        <v/>
      </c>
      <c r="V204" s="40" t="str">
        <f>IF(V203&gt;0,IF(AND(SUM(D203:V203)=1,AK203=1),C203-SUM(D204:U204),ROUND(C203*V203,2)),"")</f>
        <v/>
      </c>
      <c r="W204" s="40" t="str">
        <f>IF(W203&gt;0,IF(AND(SUM(D203:W203)=1,AK203=1),C203-SUM(D204:V204),ROUND(C203*W203,2)),"")</f>
        <v/>
      </c>
      <c r="X204" s="40" t="str">
        <f>IF(X203&gt;0,IF(AND(SUM(D203:X203)=1,AK203=1),C203-SUM(D204:W204),ROUND(C203*X203,2)),"")</f>
        <v/>
      </c>
      <c r="Y204" s="40" t="str">
        <f>IF(Y203&gt;0,IF(AND(SUM(D203:Y203)=1,AK203=1),C203-SUM(D204:X204),ROUND(C203*Y203,2)),"")</f>
        <v/>
      </c>
      <c r="Z204" s="40" t="str">
        <f>IF(Z203&gt;0,IF(AND(SUM(D203:Z203)=1,AK203=1),C203-SUM(D204:Y204),ROUND(C203*Z203,2)),"")</f>
        <v/>
      </c>
      <c r="AA204" s="40" t="str">
        <f>IF(AA203&gt;0,IF(AND(SUM(D203:AA203)=1,AK203=1),C203-SUM(D204:Z204),ROUND(C203*AA203,2)),"")</f>
        <v/>
      </c>
      <c r="AB204" s="40" t="str">
        <f>IF(AB203&gt;0,IF(AND(SUM(D203:AB203)=1,AK203=1),C203-SUM(D204:AA204),ROUND(C203*AB203,2)),"")</f>
        <v/>
      </c>
      <c r="AC204" s="40" t="str">
        <f>IF(AC203&gt;0,IF(AND(SUM(D203:AC203)=1,AK203=1),C203-SUM(D204:AB204),ROUND(C203*AC203,2)),"")</f>
        <v/>
      </c>
      <c r="AD204" s="40" t="str">
        <f>IF(AD203&gt;0,IF(AND(SUM(D203:AD203)=1,AK203=1),C203-SUM(D204:AC204),ROUND(C203*AD203,2)),"")</f>
        <v/>
      </c>
      <c r="AE204" s="40" t="str">
        <f>IF(AE203&gt;0,IF(AND(SUM(D203:AE203)=1,AK203=1),C203-SUM(D204:AD204),ROUND(C203*AE203,2)),"")</f>
        <v/>
      </c>
      <c r="AF204" s="40" t="str">
        <f>IF(AF203&gt;0,IF(AND(SUM(D203:AF203)=1,AK203=1),C203-SUM(D204:AE204),ROUND(C203*AF203,2)),"")</f>
        <v/>
      </c>
      <c r="AG204" s="40" t="str">
        <f>IF(AG203&gt;0,IF(AND(SUM(D203:AG203)=1,AK203=1),C203-SUM(D204:AF204),ROUND(C203*AG203,2)),"")</f>
        <v/>
      </c>
      <c r="AH204" s="40" t="str">
        <f>IF(AH203&gt;0,IF(AND(SUM(D203:AH203)=1,AK203=1),C203-SUM(D204:AG204),ROUND(C203*AH203,2)),"")</f>
        <v/>
      </c>
      <c r="AI204" s="40" t="str">
        <f>IF(AI203&gt;0,IF(AND(SUM(D203:AI203)=1,AK203=1),C203-SUM(D204:AH204),ROUND(C203*AI203,2)),"")</f>
        <v/>
      </c>
      <c r="AJ204" s="33">
        <f>IF(AJ203&gt;0,IF(AND(SUM(D203:AJ203)=1,AK203=1),C203-SUM(D204:AI204),ROUND(C203*AJ203,2)),"")</f>
        <v>1437.11</v>
      </c>
      <c r="AK204" s="34">
        <f t="shared" si="11"/>
        <v>1437.11</v>
      </c>
    </row>
    <row r="205" spans="1:37" ht="12" customHeight="1" x14ac:dyDescent="0.25">
      <c r="A205" s="75" t="s">
        <v>3702</v>
      </c>
      <c r="B205" s="76" t="s">
        <v>3704</v>
      </c>
      <c r="C205" s="77">
        <v>14049.11</v>
      </c>
      <c r="D205" s="37"/>
      <c r="E205" s="37"/>
      <c r="F205" s="37"/>
      <c r="G205" s="37"/>
      <c r="H205" s="35"/>
      <c r="I205" s="36"/>
      <c r="J205" s="37"/>
      <c r="K205" s="37"/>
      <c r="L205" s="37"/>
      <c r="M205" s="37"/>
      <c r="N205" s="37"/>
      <c r="O205" s="37"/>
      <c r="P205" s="37"/>
      <c r="Q205" s="37"/>
      <c r="R205" s="37"/>
      <c r="S205" s="37"/>
      <c r="T205" s="37"/>
      <c r="U205" s="37"/>
      <c r="V205" s="37"/>
      <c r="W205" s="37"/>
      <c r="X205" s="37"/>
      <c r="Y205" s="37"/>
      <c r="Z205" s="37"/>
      <c r="AA205" s="37"/>
      <c r="AB205" s="37"/>
      <c r="AC205" s="37"/>
      <c r="AD205" s="37"/>
      <c r="AE205" s="37"/>
      <c r="AF205" s="37"/>
      <c r="AG205" s="37"/>
      <c r="AH205" s="37"/>
      <c r="AI205" s="37"/>
      <c r="AJ205" s="31">
        <v>1</v>
      </c>
      <c r="AK205" s="32">
        <f t="shared" si="11"/>
        <v>1</v>
      </c>
    </row>
    <row r="206" spans="1:37" ht="12.95" customHeight="1" x14ac:dyDescent="0.25">
      <c r="A206" s="75"/>
      <c r="B206" s="76"/>
      <c r="C206" s="77"/>
      <c r="D206" s="40" t="str">
        <f>IF(D205&gt;0,ROUND(C205*D205,2),"")</f>
        <v/>
      </c>
      <c r="E206" s="40" t="str">
        <f>IF(E205&gt;0,IF(AND(SUM(D205:E205)=1,AK205=1),C205-SUM(D206:D206),ROUND(C205*E205,2)),"")</f>
        <v/>
      </c>
      <c r="F206" s="40" t="str">
        <f>IF(F205&gt;0,IF(AND(SUM(D205:F205)=1,AK205=1),C205-SUM(D206:E206),ROUND(C205*F205,2)),"")</f>
        <v/>
      </c>
      <c r="G206" s="40" t="str">
        <f>IF(G205&gt;0,IF(AND(SUM(D205:G205)=1,AK205=1),C205-SUM(D206:F206),ROUND(C205*G205,2)),"")</f>
        <v/>
      </c>
      <c r="H206" s="38" t="str">
        <f>IF(H205&gt;0,IF(AND(SUM(D205:H205)=1,AK205=1),C205-SUM(D206:G206),ROUND(C205*H205,2)),"")</f>
        <v/>
      </c>
      <c r="I206" s="39" t="str">
        <f>IF(I205&gt;0,IF(AND(SUM(D205:I205)=1,AK205=1),C205-SUM(D206:H206),ROUND(C205*I205,2)),"")</f>
        <v/>
      </c>
      <c r="J206" s="40" t="str">
        <f>IF(J205&gt;0,IF(AND(SUM(D205:J205)=1,AK205=1),C205-SUM(D206:I206),ROUND(C205*J205,2)),"")</f>
        <v/>
      </c>
      <c r="K206" s="40" t="str">
        <f>IF(K205&gt;0,IF(AND(SUM(D205:K205)=1,AK205=1),C205-SUM(D206:J206),ROUND(C205*K205,2)),"")</f>
        <v/>
      </c>
      <c r="L206" s="40" t="str">
        <f>IF(L205&gt;0,IF(AND(SUM(D205:L205)=1,AK205=1),C205-SUM(D206:K206),ROUND(C205*L205,2)),"")</f>
        <v/>
      </c>
      <c r="M206" s="40" t="str">
        <f>IF(M205&gt;0,IF(AND(SUM(D205:M205)=1,AK205=1),C205-SUM(D206:L206),ROUND(C205*M205,2)),"")</f>
        <v/>
      </c>
      <c r="N206" s="40" t="str">
        <f>IF(N205&gt;0,IF(AND(SUM(D205:N205)=1,AK205=1),C205-SUM(D206:M206),ROUND(C205*N205,2)),"")</f>
        <v/>
      </c>
      <c r="O206" s="40" t="str">
        <f>IF(O205&gt;0,IF(AND(SUM(D205:O205)=1,AK205=1),C205-SUM(D206:N206),ROUND(C205*O205,2)),"")</f>
        <v/>
      </c>
      <c r="P206" s="40" t="str">
        <f>IF(P205&gt;0,IF(AND(SUM(D205:P205)=1,AK205=1),C205-SUM(D206:O206),ROUND(C205*P205,2)),"")</f>
        <v/>
      </c>
      <c r="Q206" s="40" t="str">
        <f>IF(Q205&gt;0,IF(AND(SUM(D205:Q205)=1,AK205=1),C205-SUM(D206:P206),ROUND(C205*Q205,2)),"")</f>
        <v/>
      </c>
      <c r="R206" s="40" t="str">
        <f>IF(R205&gt;0,IF(AND(SUM(D205:R205)=1,AK205=1),C205-SUM(D206:Q206),ROUND(C205*R205,2)),"")</f>
        <v/>
      </c>
      <c r="S206" s="40" t="str">
        <f>IF(S205&gt;0,IF(AND(SUM(D205:S205)=1,AK205=1),C205-SUM(D206:R206),ROUND(C205*S205,2)),"")</f>
        <v/>
      </c>
      <c r="T206" s="40" t="str">
        <f>IF(T205&gt;0,IF(AND(SUM(D205:T205)=1,AK205=1),C205-SUM(D206:S206),ROUND(C205*T205,2)),"")</f>
        <v/>
      </c>
      <c r="U206" s="40" t="str">
        <f>IF(U205&gt;0,IF(AND(SUM(D205:U205)=1,AK205=1),C205-SUM(D206:T206),ROUND(C205*U205,2)),"")</f>
        <v/>
      </c>
      <c r="V206" s="40" t="str">
        <f>IF(V205&gt;0,IF(AND(SUM(D205:V205)=1,AK205=1),C205-SUM(D206:U206),ROUND(C205*V205,2)),"")</f>
        <v/>
      </c>
      <c r="W206" s="40" t="str">
        <f>IF(W205&gt;0,IF(AND(SUM(D205:W205)=1,AK205=1),C205-SUM(D206:V206),ROUND(C205*W205,2)),"")</f>
        <v/>
      </c>
      <c r="X206" s="40" t="str">
        <f>IF(X205&gt;0,IF(AND(SUM(D205:X205)=1,AK205=1),C205-SUM(D206:W206),ROUND(C205*X205,2)),"")</f>
        <v/>
      </c>
      <c r="Y206" s="40" t="str">
        <f>IF(Y205&gt;0,IF(AND(SUM(D205:Y205)=1,AK205=1),C205-SUM(D206:X206),ROUND(C205*Y205,2)),"")</f>
        <v/>
      </c>
      <c r="Z206" s="40" t="str">
        <f>IF(Z205&gt;0,IF(AND(SUM(D205:Z205)=1,AK205=1),C205-SUM(D206:Y206),ROUND(C205*Z205,2)),"")</f>
        <v/>
      </c>
      <c r="AA206" s="40" t="str">
        <f>IF(AA205&gt;0,IF(AND(SUM(D205:AA205)=1,AK205=1),C205-SUM(D206:Z206),ROUND(C205*AA205,2)),"")</f>
        <v/>
      </c>
      <c r="AB206" s="40" t="str">
        <f>IF(AB205&gt;0,IF(AND(SUM(D205:AB205)=1,AK205=1),C205-SUM(D206:AA206),ROUND(C205*AB205,2)),"")</f>
        <v/>
      </c>
      <c r="AC206" s="40" t="str">
        <f>IF(AC205&gt;0,IF(AND(SUM(D205:AC205)=1,AK205=1),C205-SUM(D206:AB206),ROUND(C205*AC205,2)),"")</f>
        <v/>
      </c>
      <c r="AD206" s="40" t="str">
        <f>IF(AD205&gt;0,IF(AND(SUM(D205:AD205)=1,AK205=1),C205-SUM(D206:AC206),ROUND(C205*AD205,2)),"")</f>
        <v/>
      </c>
      <c r="AE206" s="40" t="str">
        <f>IF(AE205&gt;0,IF(AND(SUM(D205:AE205)=1,AK205=1),C205-SUM(D206:AD206),ROUND(C205*AE205,2)),"")</f>
        <v/>
      </c>
      <c r="AF206" s="40" t="str">
        <f>IF(AF205&gt;0,IF(AND(SUM(D205:AF205)=1,AK205=1),C205-SUM(D206:AE206),ROUND(C205*AF205,2)),"")</f>
        <v/>
      </c>
      <c r="AG206" s="40" t="str">
        <f>IF(AG205&gt;0,IF(AND(SUM(D205:AG205)=1,AK205=1),C205-SUM(D206:AF206),ROUND(C205*AG205,2)),"")</f>
        <v/>
      </c>
      <c r="AH206" s="40" t="str">
        <f>IF(AH205&gt;0,IF(AND(SUM(D205:AH205)=1,AK205=1),C205-SUM(D206:AG206),ROUND(C205*AH205,2)),"")</f>
        <v/>
      </c>
      <c r="AI206" s="40" t="str">
        <f>IF(AI205&gt;0,IF(AND(SUM(D205:AI205)=1,AK205=1),C205-SUM(D206:AH206),ROUND(C205*AI205,2)),"")</f>
        <v/>
      </c>
      <c r="AJ206" s="33">
        <f>IF(AJ205&gt;0,IF(AND(SUM(D205:AJ205)=1,AK205=1),C205-SUM(D206:AI206),ROUND(C205*AJ205,2)),"")</f>
        <v>14049.11</v>
      </c>
      <c r="AK206" s="34">
        <f t="shared" si="11"/>
        <v>14049.11</v>
      </c>
    </row>
    <row r="207" spans="1:37" ht="12" customHeight="1" x14ac:dyDescent="0.25">
      <c r="A207" s="75" t="s">
        <v>3705</v>
      </c>
      <c r="B207" s="76" t="s">
        <v>3707</v>
      </c>
      <c r="C207" s="77">
        <v>420.76</v>
      </c>
      <c r="D207" s="37"/>
      <c r="E207" s="37"/>
      <c r="F207" s="37"/>
      <c r="G207" s="37"/>
      <c r="H207" s="35"/>
      <c r="I207" s="36"/>
      <c r="J207" s="37"/>
      <c r="K207" s="37"/>
      <c r="L207" s="37"/>
      <c r="M207" s="37"/>
      <c r="N207" s="37"/>
      <c r="O207" s="37"/>
      <c r="P207" s="37"/>
      <c r="Q207" s="37"/>
      <c r="R207" s="37"/>
      <c r="S207" s="37"/>
      <c r="T207" s="37"/>
      <c r="U207" s="37"/>
      <c r="V207" s="37"/>
      <c r="W207" s="37"/>
      <c r="X207" s="37"/>
      <c r="Y207" s="37"/>
      <c r="Z207" s="37"/>
      <c r="AA207" s="37"/>
      <c r="AB207" s="37"/>
      <c r="AC207" s="37"/>
      <c r="AD207" s="37"/>
      <c r="AE207" s="37"/>
      <c r="AF207" s="37"/>
      <c r="AG207" s="37"/>
      <c r="AH207" s="37"/>
      <c r="AI207" s="37"/>
      <c r="AJ207" s="31">
        <v>1</v>
      </c>
      <c r="AK207" s="32">
        <f t="shared" si="11"/>
        <v>1</v>
      </c>
    </row>
    <row r="208" spans="1:37" ht="12.95" customHeight="1" x14ac:dyDescent="0.25">
      <c r="A208" s="75"/>
      <c r="B208" s="76"/>
      <c r="C208" s="77"/>
      <c r="D208" s="40" t="str">
        <f>IF(D207&gt;0,ROUND(C207*D207,2),"")</f>
        <v/>
      </c>
      <c r="E208" s="40" t="str">
        <f>IF(E207&gt;0,IF(AND(SUM(D207:E207)=1,AK207=1),C207-SUM(D208:D208),ROUND(C207*E207,2)),"")</f>
        <v/>
      </c>
      <c r="F208" s="40" t="str">
        <f>IF(F207&gt;0,IF(AND(SUM(D207:F207)=1,AK207=1),C207-SUM(D208:E208),ROUND(C207*F207,2)),"")</f>
        <v/>
      </c>
      <c r="G208" s="40" t="str">
        <f>IF(G207&gt;0,IF(AND(SUM(D207:G207)=1,AK207=1),C207-SUM(D208:F208),ROUND(C207*G207,2)),"")</f>
        <v/>
      </c>
      <c r="H208" s="38" t="str">
        <f>IF(H207&gt;0,IF(AND(SUM(D207:H207)=1,AK207=1),C207-SUM(D208:G208),ROUND(C207*H207,2)),"")</f>
        <v/>
      </c>
      <c r="I208" s="39" t="str">
        <f>IF(I207&gt;0,IF(AND(SUM(D207:I207)=1,AK207=1),C207-SUM(D208:H208),ROUND(C207*I207,2)),"")</f>
        <v/>
      </c>
      <c r="J208" s="40" t="str">
        <f>IF(J207&gt;0,IF(AND(SUM(D207:J207)=1,AK207=1),C207-SUM(D208:I208),ROUND(C207*J207,2)),"")</f>
        <v/>
      </c>
      <c r="K208" s="40" t="str">
        <f>IF(K207&gt;0,IF(AND(SUM(D207:K207)=1,AK207=1),C207-SUM(D208:J208),ROUND(C207*K207,2)),"")</f>
        <v/>
      </c>
      <c r="L208" s="40" t="str">
        <f>IF(L207&gt;0,IF(AND(SUM(D207:L207)=1,AK207=1),C207-SUM(D208:K208),ROUND(C207*L207,2)),"")</f>
        <v/>
      </c>
      <c r="M208" s="40" t="str">
        <f>IF(M207&gt;0,IF(AND(SUM(D207:M207)=1,AK207=1),C207-SUM(D208:L208),ROUND(C207*M207,2)),"")</f>
        <v/>
      </c>
      <c r="N208" s="40" t="str">
        <f>IF(N207&gt;0,IF(AND(SUM(D207:N207)=1,AK207=1),C207-SUM(D208:M208),ROUND(C207*N207,2)),"")</f>
        <v/>
      </c>
      <c r="O208" s="40" t="str">
        <f>IF(O207&gt;0,IF(AND(SUM(D207:O207)=1,AK207=1),C207-SUM(D208:N208),ROUND(C207*O207,2)),"")</f>
        <v/>
      </c>
      <c r="P208" s="40" t="str">
        <f>IF(P207&gt;0,IF(AND(SUM(D207:P207)=1,AK207=1),C207-SUM(D208:O208),ROUND(C207*P207,2)),"")</f>
        <v/>
      </c>
      <c r="Q208" s="40" t="str">
        <f>IF(Q207&gt;0,IF(AND(SUM(D207:Q207)=1,AK207=1),C207-SUM(D208:P208),ROUND(C207*Q207,2)),"")</f>
        <v/>
      </c>
      <c r="R208" s="40" t="str">
        <f>IF(R207&gt;0,IF(AND(SUM(D207:R207)=1,AK207=1),C207-SUM(D208:Q208),ROUND(C207*R207,2)),"")</f>
        <v/>
      </c>
      <c r="S208" s="40" t="str">
        <f>IF(S207&gt;0,IF(AND(SUM(D207:S207)=1,AK207=1),C207-SUM(D208:R208),ROUND(C207*S207,2)),"")</f>
        <v/>
      </c>
      <c r="T208" s="40" t="str">
        <f>IF(T207&gt;0,IF(AND(SUM(D207:T207)=1,AK207=1),C207-SUM(D208:S208),ROUND(C207*T207,2)),"")</f>
        <v/>
      </c>
      <c r="U208" s="40" t="str">
        <f>IF(U207&gt;0,IF(AND(SUM(D207:U207)=1,AK207=1),C207-SUM(D208:T208),ROUND(C207*U207,2)),"")</f>
        <v/>
      </c>
      <c r="V208" s="40" t="str">
        <f>IF(V207&gt;0,IF(AND(SUM(D207:V207)=1,AK207=1),C207-SUM(D208:U208),ROUND(C207*V207,2)),"")</f>
        <v/>
      </c>
      <c r="W208" s="40" t="str">
        <f>IF(W207&gt;0,IF(AND(SUM(D207:W207)=1,AK207=1),C207-SUM(D208:V208),ROUND(C207*W207,2)),"")</f>
        <v/>
      </c>
      <c r="X208" s="40" t="str">
        <f>IF(X207&gt;0,IF(AND(SUM(D207:X207)=1,AK207=1),C207-SUM(D208:W208),ROUND(C207*X207,2)),"")</f>
        <v/>
      </c>
      <c r="Y208" s="40" t="str">
        <f>IF(Y207&gt;0,IF(AND(SUM(D207:Y207)=1,AK207=1),C207-SUM(D208:X208),ROUND(C207*Y207,2)),"")</f>
        <v/>
      </c>
      <c r="Z208" s="40" t="str">
        <f>IF(Z207&gt;0,IF(AND(SUM(D207:Z207)=1,AK207=1),C207-SUM(D208:Y208),ROUND(C207*Z207,2)),"")</f>
        <v/>
      </c>
      <c r="AA208" s="40" t="str">
        <f>IF(AA207&gt;0,IF(AND(SUM(D207:AA207)=1,AK207=1),C207-SUM(D208:Z208),ROUND(C207*AA207,2)),"")</f>
        <v/>
      </c>
      <c r="AB208" s="40" t="str">
        <f>IF(AB207&gt;0,IF(AND(SUM(D207:AB207)=1,AK207=1),C207-SUM(D208:AA208),ROUND(C207*AB207,2)),"")</f>
        <v/>
      </c>
      <c r="AC208" s="40" t="str">
        <f>IF(AC207&gt;0,IF(AND(SUM(D207:AC207)=1,AK207=1),C207-SUM(D208:AB208),ROUND(C207*AC207,2)),"")</f>
        <v/>
      </c>
      <c r="AD208" s="40" t="str">
        <f>IF(AD207&gt;0,IF(AND(SUM(D207:AD207)=1,AK207=1),C207-SUM(D208:AC208),ROUND(C207*AD207,2)),"")</f>
        <v/>
      </c>
      <c r="AE208" s="40" t="str">
        <f>IF(AE207&gt;0,IF(AND(SUM(D207:AE207)=1,AK207=1),C207-SUM(D208:AD208),ROUND(C207*AE207,2)),"")</f>
        <v/>
      </c>
      <c r="AF208" s="40" t="str">
        <f>IF(AF207&gt;0,IF(AND(SUM(D207:AF207)=1,AK207=1),C207-SUM(D208:AE208),ROUND(C207*AF207,2)),"")</f>
        <v/>
      </c>
      <c r="AG208" s="40" t="str">
        <f>IF(AG207&gt;0,IF(AND(SUM(D207:AG207)=1,AK207=1),C207-SUM(D208:AF208),ROUND(C207*AG207,2)),"")</f>
        <v/>
      </c>
      <c r="AH208" s="40" t="str">
        <f>IF(AH207&gt;0,IF(AND(SUM(D207:AH207)=1,AK207=1),C207-SUM(D208:AG208),ROUND(C207*AH207,2)),"")</f>
        <v/>
      </c>
      <c r="AI208" s="40" t="str">
        <f>IF(AI207&gt;0,IF(AND(SUM(D207:AI207)=1,AK207=1),C207-SUM(D208:AH208),ROUND(C207*AI207,2)),"")</f>
        <v/>
      </c>
      <c r="AJ208" s="33">
        <f>IF(AJ207&gt;0,IF(AND(SUM(D207:AJ207)=1,AK207=1),C207-SUM(D208:AI208),ROUND(C207*AJ207,2)),"")</f>
        <v>420.76</v>
      </c>
      <c r="AK208" s="34">
        <f t="shared" si="11"/>
        <v>420.76</v>
      </c>
    </row>
    <row r="209" spans="1:37" ht="12" customHeight="1" x14ac:dyDescent="0.25">
      <c r="A209" s="75" t="s">
        <v>3708</v>
      </c>
      <c r="B209" s="76" t="s">
        <v>3710</v>
      </c>
      <c r="C209" s="77">
        <v>549.79</v>
      </c>
      <c r="D209" s="37"/>
      <c r="E209" s="37"/>
      <c r="F209" s="37"/>
      <c r="G209" s="37"/>
      <c r="H209" s="35"/>
      <c r="I209" s="36"/>
      <c r="J209" s="37"/>
      <c r="K209" s="37"/>
      <c r="L209" s="37"/>
      <c r="M209" s="37"/>
      <c r="N209" s="37"/>
      <c r="O209" s="37"/>
      <c r="P209" s="37"/>
      <c r="Q209" s="37"/>
      <c r="R209" s="37"/>
      <c r="S209" s="37"/>
      <c r="T209" s="37"/>
      <c r="U209" s="37"/>
      <c r="V209" s="37"/>
      <c r="W209" s="37"/>
      <c r="X209" s="37"/>
      <c r="Y209" s="37"/>
      <c r="Z209" s="37"/>
      <c r="AA209" s="37"/>
      <c r="AB209" s="37"/>
      <c r="AC209" s="37"/>
      <c r="AD209" s="37"/>
      <c r="AE209" s="37"/>
      <c r="AF209" s="37"/>
      <c r="AG209" s="37"/>
      <c r="AH209" s="37"/>
      <c r="AI209" s="37"/>
      <c r="AJ209" s="31">
        <v>1</v>
      </c>
      <c r="AK209" s="32">
        <f t="shared" si="11"/>
        <v>1</v>
      </c>
    </row>
    <row r="210" spans="1:37" ht="12.95" customHeight="1" x14ac:dyDescent="0.25">
      <c r="A210" s="75"/>
      <c r="B210" s="76"/>
      <c r="C210" s="77"/>
      <c r="D210" s="40" t="str">
        <f>IF(D209&gt;0,ROUND(C209*D209,2),"")</f>
        <v/>
      </c>
      <c r="E210" s="40" t="str">
        <f>IF(E209&gt;0,IF(AND(SUM(D209:E209)=1,AK209=1),C209-SUM(D210:D210),ROUND(C209*E209,2)),"")</f>
        <v/>
      </c>
      <c r="F210" s="40" t="str">
        <f>IF(F209&gt;0,IF(AND(SUM(D209:F209)=1,AK209=1),C209-SUM(D210:E210),ROUND(C209*F209,2)),"")</f>
        <v/>
      </c>
      <c r="G210" s="40" t="str">
        <f>IF(G209&gt;0,IF(AND(SUM(D209:G209)=1,AK209=1),C209-SUM(D210:F210),ROUND(C209*G209,2)),"")</f>
        <v/>
      </c>
      <c r="H210" s="38" t="str">
        <f>IF(H209&gt;0,IF(AND(SUM(D209:H209)=1,AK209=1),C209-SUM(D210:G210),ROUND(C209*H209,2)),"")</f>
        <v/>
      </c>
      <c r="I210" s="39" t="str">
        <f>IF(I209&gt;0,IF(AND(SUM(D209:I209)=1,AK209=1),C209-SUM(D210:H210),ROUND(C209*I209,2)),"")</f>
        <v/>
      </c>
      <c r="J210" s="40" t="str">
        <f>IF(J209&gt;0,IF(AND(SUM(D209:J209)=1,AK209=1),C209-SUM(D210:I210),ROUND(C209*J209,2)),"")</f>
        <v/>
      </c>
      <c r="K210" s="40" t="str">
        <f>IF(K209&gt;0,IF(AND(SUM(D209:K209)=1,AK209=1),C209-SUM(D210:J210),ROUND(C209*K209,2)),"")</f>
        <v/>
      </c>
      <c r="L210" s="40" t="str">
        <f>IF(L209&gt;0,IF(AND(SUM(D209:L209)=1,AK209=1),C209-SUM(D210:K210),ROUND(C209*L209,2)),"")</f>
        <v/>
      </c>
      <c r="M210" s="40" t="str">
        <f>IF(M209&gt;0,IF(AND(SUM(D209:M209)=1,AK209=1),C209-SUM(D210:L210),ROUND(C209*M209,2)),"")</f>
        <v/>
      </c>
      <c r="N210" s="40" t="str">
        <f>IF(N209&gt;0,IF(AND(SUM(D209:N209)=1,AK209=1),C209-SUM(D210:M210),ROUND(C209*N209,2)),"")</f>
        <v/>
      </c>
      <c r="O210" s="40" t="str">
        <f>IF(O209&gt;0,IF(AND(SUM(D209:O209)=1,AK209=1),C209-SUM(D210:N210),ROUND(C209*O209,2)),"")</f>
        <v/>
      </c>
      <c r="P210" s="40" t="str">
        <f>IF(P209&gt;0,IF(AND(SUM(D209:P209)=1,AK209=1),C209-SUM(D210:O210),ROUND(C209*P209,2)),"")</f>
        <v/>
      </c>
      <c r="Q210" s="40" t="str">
        <f>IF(Q209&gt;0,IF(AND(SUM(D209:Q209)=1,AK209=1),C209-SUM(D210:P210),ROUND(C209*Q209,2)),"")</f>
        <v/>
      </c>
      <c r="R210" s="40" t="str">
        <f>IF(R209&gt;0,IF(AND(SUM(D209:R209)=1,AK209=1),C209-SUM(D210:Q210),ROUND(C209*R209,2)),"")</f>
        <v/>
      </c>
      <c r="S210" s="40" t="str">
        <f>IF(S209&gt;0,IF(AND(SUM(D209:S209)=1,AK209=1),C209-SUM(D210:R210),ROUND(C209*S209,2)),"")</f>
        <v/>
      </c>
      <c r="T210" s="40" t="str">
        <f>IF(T209&gt;0,IF(AND(SUM(D209:T209)=1,AK209=1),C209-SUM(D210:S210),ROUND(C209*T209,2)),"")</f>
        <v/>
      </c>
      <c r="U210" s="40" t="str">
        <f>IF(U209&gt;0,IF(AND(SUM(D209:U209)=1,AK209=1),C209-SUM(D210:T210),ROUND(C209*U209,2)),"")</f>
        <v/>
      </c>
      <c r="V210" s="40" t="str">
        <f>IF(V209&gt;0,IF(AND(SUM(D209:V209)=1,AK209=1),C209-SUM(D210:U210),ROUND(C209*V209,2)),"")</f>
        <v/>
      </c>
      <c r="W210" s="40" t="str">
        <f>IF(W209&gt;0,IF(AND(SUM(D209:W209)=1,AK209=1),C209-SUM(D210:V210),ROUND(C209*W209,2)),"")</f>
        <v/>
      </c>
      <c r="X210" s="40" t="str">
        <f>IF(X209&gt;0,IF(AND(SUM(D209:X209)=1,AK209=1),C209-SUM(D210:W210),ROUND(C209*X209,2)),"")</f>
        <v/>
      </c>
      <c r="Y210" s="40" t="str">
        <f>IF(Y209&gt;0,IF(AND(SUM(D209:Y209)=1,AK209=1),C209-SUM(D210:X210),ROUND(C209*Y209,2)),"")</f>
        <v/>
      </c>
      <c r="Z210" s="40" t="str">
        <f>IF(Z209&gt;0,IF(AND(SUM(D209:Z209)=1,AK209=1),C209-SUM(D210:Y210),ROUND(C209*Z209,2)),"")</f>
        <v/>
      </c>
      <c r="AA210" s="40" t="str">
        <f>IF(AA209&gt;0,IF(AND(SUM(D209:AA209)=1,AK209=1),C209-SUM(D210:Z210),ROUND(C209*AA209,2)),"")</f>
        <v/>
      </c>
      <c r="AB210" s="40" t="str">
        <f>IF(AB209&gt;0,IF(AND(SUM(D209:AB209)=1,AK209=1),C209-SUM(D210:AA210),ROUND(C209*AB209,2)),"")</f>
        <v/>
      </c>
      <c r="AC210" s="40" t="str">
        <f>IF(AC209&gt;0,IF(AND(SUM(D209:AC209)=1,AK209=1),C209-SUM(D210:AB210),ROUND(C209*AC209,2)),"")</f>
        <v/>
      </c>
      <c r="AD210" s="40" t="str">
        <f>IF(AD209&gt;0,IF(AND(SUM(D209:AD209)=1,AK209=1),C209-SUM(D210:AC210),ROUND(C209*AD209,2)),"")</f>
        <v/>
      </c>
      <c r="AE210" s="40" t="str">
        <f>IF(AE209&gt;0,IF(AND(SUM(D209:AE209)=1,AK209=1),C209-SUM(D210:AD210),ROUND(C209*AE209,2)),"")</f>
        <v/>
      </c>
      <c r="AF210" s="40" t="str">
        <f>IF(AF209&gt;0,IF(AND(SUM(D209:AF209)=1,AK209=1),C209-SUM(D210:AE210),ROUND(C209*AF209,2)),"")</f>
        <v/>
      </c>
      <c r="AG210" s="40" t="str">
        <f>IF(AG209&gt;0,IF(AND(SUM(D209:AG209)=1,AK209=1),C209-SUM(D210:AF210),ROUND(C209*AG209,2)),"")</f>
        <v/>
      </c>
      <c r="AH210" s="40" t="str">
        <f>IF(AH209&gt;0,IF(AND(SUM(D209:AH209)=1,AK209=1),C209-SUM(D210:AG210),ROUND(C209*AH209,2)),"")</f>
        <v/>
      </c>
      <c r="AI210" s="40" t="str">
        <f>IF(AI209&gt;0,IF(AND(SUM(D209:AI209)=1,AK209=1),C209-SUM(D210:AH210),ROUND(C209*AI209,2)),"")</f>
        <v/>
      </c>
      <c r="AJ210" s="33">
        <f>IF(AJ209&gt;0,IF(AND(SUM(D209:AJ209)=1,AK209=1),C209-SUM(D210:AI210),ROUND(C209*AJ209,2)),"")</f>
        <v>549.79</v>
      </c>
      <c r="AK210" s="34">
        <f t="shared" si="11"/>
        <v>549.79</v>
      </c>
    </row>
    <row r="211" spans="1:37" ht="12" customHeight="1" x14ac:dyDescent="0.25">
      <c r="A211" s="75" t="s">
        <v>3711</v>
      </c>
      <c r="B211" s="76" t="s">
        <v>3713</v>
      </c>
      <c r="C211" s="77">
        <v>3539.2</v>
      </c>
      <c r="D211" s="37"/>
      <c r="E211" s="37"/>
      <c r="F211" s="37"/>
      <c r="G211" s="37"/>
      <c r="H211" s="35"/>
      <c r="I211" s="36"/>
      <c r="J211" s="37"/>
      <c r="K211" s="37"/>
      <c r="L211" s="37"/>
      <c r="M211" s="37"/>
      <c r="N211" s="37"/>
      <c r="O211" s="37"/>
      <c r="P211" s="37"/>
      <c r="Q211" s="37"/>
      <c r="R211" s="37"/>
      <c r="S211" s="37"/>
      <c r="T211" s="37"/>
      <c r="U211" s="37"/>
      <c r="V211" s="37"/>
      <c r="W211" s="37"/>
      <c r="X211" s="37"/>
      <c r="Y211" s="37"/>
      <c r="Z211" s="37"/>
      <c r="AA211" s="37"/>
      <c r="AB211" s="37"/>
      <c r="AC211" s="37"/>
      <c r="AD211" s="37"/>
      <c r="AE211" s="37"/>
      <c r="AF211" s="37"/>
      <c r="AG211" s="37"/>
      <c r="AH211" s="37"/>
      <c r="AI211" s="37"/>
      <c r="AJ211" s="31">
        <v>1</v>
      </c>
      <c r="AK211" s="32">
        <f t="shared" si="11"/>
        <v>1</v>
      </c>
    </row>
    <row r="212" spans="1:37" ht="15" customHeight="1" x14ac:dyDescent="0.25">
      <c r="A212" s="75"/>
      <c r="B212" s="76"/>
      <c r="C212" s="77"/>
      <c r="D212" s="40" t="str">
        <f>IF(D211&gt;0,ROUND(C211*D211,2),"")</f>
        <v/>
      </c>
      <c r="E212" s="40" t="str">
        <f>IF(E211&gt;0,IF(AND(SUM(D211:E211)=1,AK211=1),C211-SUM(D212:D212),ROUND(C211*E211,2)),"")</f>
        <v/>
      </c>
      <c r="F212" s="40" t="str">
        <f>IF(F211&gt;0,IF(AND(SUM(D211:F211)=1,AK211=1),C211-SUM(D212:E212),ROUND(C211*F211,2)),"")</f>
        <v/>
      </c>
      <c r="G212" s="40" t="str">
        <f>IF(G211&gt;0,IF(AND(SUM(D211:G211)=1,AK211=1),C211-SUM(D212:F212),ROUND(C211*G211,2)),"")</f>
        <v/>
      </c>
      <c r="H212" s="38" t="str">
        <f>IF(H211&gt;0,IF(AND(SUM(D211:H211)=1,AK211=1),C211-SUM(D212:G212),ROUND(C211*H211,2)),"")</f>
        <v/>
      </c>
      <c r="I212" s="39" t="str">
        <f>IF(I211&gt;0,IF(AND(SUM(D211:I211)=1,AK211=1),C211-SUM(D212:H212),ROUND(C211*I211,2)),"")</f>
        <v/>
      </c>
      <c r="J212" s="40" t="str">
        <f>IF(J211&gt;0,IF(AND(SUM(D211:J211)=1,AK211=1),C211-SUM(D212:I212),ROUND(C211*J211,2)),"")</f>
        <v/>
      </c>
      <c r="K212" s="40" t="str">
        <f>IF(K211&gt;0,IF(AND(SUM(D211:K211)=1,AK211=1),C211-SUM(D212:J212),ROUND(C211*K211,2)),"")</f>
        <v/>
      </c>
      <c r="L212" s="40" t="str">
        <f>IF(L211&gt;0,IF(AND(SUM(D211:L211)=1,AK211=1),C211-SUM(D212:K212),ROUND(C211*L211,2)),"")</f>
        <v/>
      </c>
      <c r="M212" s="40" t="str">
        <f>IF(M211&gt;0,IF(AND(SUM(D211:M211)=1,AK211=1),C211-SUM(D212:L212),ROUND(C211*M211,2)),"")</f>
        <v/>
      </c>
      <c r="N212" s="40" t="str">
        <f>IF(N211&gt;0,IF(AND(SUM(D211:N211)=1,AK211=1),C211-SUM(D212:M212),ROUND(C211*N211,2)),"")</f>
        <v/>
      </c>
      <c r="O212" s="40" t="str">
        <f>IF(O211&gt;0,IF(AND(SUM(D211:O211)=1,AK211=1),C211-SUM(D212:N212),ROUND(C211*O211,2)),"")</f>
        <v/>
      </c>
      <c r="P212" s="40" t="str">
        <f>IF(P211&gt;0,IF(AND(SUM(D211:P211)=1,AK211=1),C211-SUM(D212:O212),ROUND(C211*P211,2)),"")</f>
        <v/>
      </c>
      <c r="Q212" s="40" t="str">
        <f>IF(Q211&gt;0,IF(AND(SUM(D211:Q211)=1,AK211=1),C211-SUM(D212:P212),ROUND(C211*Q211,2)),"")</f>
        <v/>
      </c>
      <c r="R212" s="40" t="str">
        <f>IF(R211&gt;0,IF(AND(SUM(D211:R211)=1,AK211=1),C211-SUM(D212:Q212),ROUND(C211*R211,2)),"")</f>
        <v/>
      </c>
      <c r="S212" s="40" t="str">
        <f>IF(S211&gt;0,IF(AND(SUM(D211:S211)=1,AK211=1),C211-SUM(D212:R212),ROUND(C211*S211,2)),"")</f>
        <v/>
      </c>
      <c r="T212" s="40" t="str">
        <f>IF(T211&gt;0,IF(AND(SUM(D211:T211)=1,AK211=1),C211-SUM(D212:S212),ROUND(C211*T211,2)),"")</f>
        <v/>
      </c>
      <c r="U212" s="40" t="str">
        <f>IF(U211&gt;0,IF(AND(SUM(D211:U211)=1,AK211=1),C211-SUM(D212:T212),ROUND(C211*U211,2)),"")</f>
        <v/>
      </c>
      <c r="V212" s="40" t="str">
        <f>IF(V211&gt;0,IF(AND(SUM(D211:V211)=1,AK211=1),C211-SUM(D212:U212),ROUND(C211*V211,2)),"")</f>
        <v/>
      </c>
      <c r="W212" s="40" t="str">
        <f>IF(W211&gt;0,IF(AND(SUM(D211:W211)=1,AK211=1),C211-SUM(D212:V212),ROUND(C211*W211,2)),"")</f>
        <v/>
      </c>
      <c r="X212" s="40" t="str">
        <f>IF(X211&gt;0,IF(AND(SUM(D211:X211)=1,AK211=1),C211-SUM(D212:W212),ROUND(C211*X211,2)),"")</f>
        <v/>
      </c>
      <c r="Y212" s="40" t="str">
        <f>IF(Y211&gt;0,IF(AND(SUM(D211:Y211)=1,AK211=1),C211-SUM(D212:X212),ROUND(C211*Y211,2)),"")</f>
        <v/>
      </c>
      <c r="Z212" s="40" t="str">
        <f>IF(Z211&gt;0,IF(AND(SUM(D211:Z211)=1,AK211=1),C211-SUM(D212:Y212),ROUND(C211*Z211,2)),"")</f>
        <v/>
      </c>
      <c r="AA212" s="40" t="str">
        <f>IF(AA211&gt;0,IF(AND(SUM(D211:AA211)=1,AK211=1),C211-SUM(D212:Z212),ROUND(C211*AA211,2)),"")</f>
        <v/>
      </c>
      <c r="AB212" s="40" t="str">
        <f>IF(AB211&gt;0,IF(AND(SUM(D211:AB211)=1,AK211=1),C211-SUM(D212:AA212),ROUND(C211*AB211,2)),"")</f>
        <v/>
      </c>
      <c r="AC212" s="40" t="str">
        <f>IF(AC211&gt;0,IF(AND(SUM(D211:AC211)=1,AK211=1),C211-SUM(D212:AB212),ROUND(C211*AC211,2)),"")</f>
        <v/>
      </c>
      <c r="AD212" s="40" t="str">
        <f>IF(AD211&gt;0,IF(AND(SUM(D211:AD211)=1,AK211=1),C211-SUM(D212:AC212),ROUND(C211*AD211,2)),"")</f>
        <v/>
      </c>
      <c r="AE212" s="40" t="str">
        <f>IF(AE211&gt;0,IF(AND(SUM(D211:AE211)=1,AK211=1),C211-SUM(D212:AD212),ROUND(C211*AE211,2)),"")</f>
        <v/>
      </c>
      <c r="AF212" s="40" t="str">
        <f>IF(AF211&gt;0,IF(AND(SUM(D211:AF211)=1,AK211=1),C211-SUM(D212:AE212),ROUND(C211*AF211,2)),"")</f>
        <v/>
      </c>
      <c r="AG212" s="40" t="str">
        <f>IF(AG211&gt;0,IF(AND(SUM(D211:AG211)=1,AK211=1),C211-SUM(D212:AF212),ROUND(C211*AG211,2)),"")</f>
        <v/>
      </c>
      <c r="AH212" s="40" t="str">
        <f>IF(AH211&gt;0,IF(AND(SUM(D211:AH211)=1,AK211=1),C211-SUM(D212:AG212),ROUND(C211*AH211,2)),"")</f>
        <v/>
      </c>
      <c r="AI212" s="40" t="str">
        <f>IF(AI211&gt;0,IF(AND(SUM(D211:AI211)=1,AK211=1),C211-SUM(D212:AH212),ROUND(C211*AI211,2)),"")</f>
        <v/>
      </c>
      <c r="AJ212" s="33">
        <f>IF(AJ211&gt;0,IF(AND(SUM(D211:AJ211)=1,AK211=1),C211-SUM(D212:AI212),ROUND(C211*AJ211,2)),"")</f>
        <v>3539.2</v>
      </c>
      <c r="AK212" s="34">
        <f t="shared" si="11"/>
        <v>3539.2</v>
      </c>
    </row>
    <row r="213" spans="1:37" ht="12" customHeight="1" x14ac:dyDescent="0.25">
      <c r="A213" s="75" t="s">
        <v>3714</v>
      </c>
      <c r="B213" s="76" t="s">
        <v>3716</v>
      </c>
      <c r="C213" s="77">
        <v>24.86</v>
      </c>
      <c r="D213" s="37"/>
      <c r="E213" s="37"/>
      <c r="F213" s="37"/>
      <c r="G213" s="37"/>
      <c r="H213" s="35"/>
      <c r="I213" s="36"/>
      <c r="J213" s="37"/>
      <c r="K213" s="37"/>
      <c r="L213" s="37"/>
      <c r="M213" s="37"/>
      <c r="N213" s="37"/>
      <c r="O213" s="37"/>
      <c r="P213" s="37"/>
      <c r="Q213" s="37"/>
      <c r="R213" s="37"/>
      <c r="S213" s="37"/>
      <c r="T213" s="37"/>
      <c r="U213" s="37"/>
      <c r="V213" s="37"/>
      <c r="W213" s="37"/>
      <c r="X213" s="37"/>
      <c r="Y213" s="37"/>
      <c r="Z213" s="37"/>
      <c r="AA213" s="37"/>
      <c r="AB213" s="37"/>
      <c r="AC213" s="37"/>
      <c r="AD213" s="37"/>
      <c r="AE213" s="37"/>
      <c r="AF213" s="37"/>
      <c r="AG213" s="37"/>
      <c r="AH213" s="37"/>
      <c r="AI213" s="37"/>
      <c r="AJ213" s="31">
        <v>1</v>
      </c>
      <c r="AK213" s="32">
        <f t="shared" si="11"/>
        <v>1</v>
      </c>
    </row>
    <row r="214" spans="1:37" ht="15" customHeight="1" x14ac:dyDescent="0.25">
      <c r="A214" s="75"/>
      <c r="B214" s="76"/>
      <c r="C214" s="77"/>
      <c r="D214" s="40" t="str">
        <f>IF(D213&gt;0,ROUND(C213*D213,2),"")</f>
        <v/>
      </c>
      <c r="E214" s="40" t="str">
        <f>IF(E213&gt;0,IF(AND(SUM(D213:E213)=1,AK213=1),C213-SUM(D214:D214),ROUND(C213*E213,2)),"")</f>
        <v/>
      </c>
      <c r="F214" s="40" t="str">
        <f>IF(F213&gt;0,IF(AND(SUM(D213:F213)=1,AK213=1),C213-SUM(D214:E214),ROUND(C213*F213,2)),"")</f>
        <v/>
      </c>
      <c r="G214" s="40" t="str">
        <f>IF(G213&gt;0,IF(AND(SUM(D213:G213)=1,AK213=1),C213-SUM(D214:F214),ROUND(C213*G213,2)),"")</f>
        <v/>
      </c>
      <c r="H214" s="38" t="str">
        <f>IF(H213&gt;0,IF(AND(SUM(D213:H213)=1,AK213=1),C213-SUM(D214:G214),ROUND(C213*H213,2)),"")</f>
        <v/>
      </c>
      <c r="I214" s="39" t="str">
        <f>IF(I213&gt;0,IF(AND(SUM(D213:I213)=1,AK213=1),C213-SUM(D214:H214),ROUND(C213*I213,2)),"")</f>
        <v/>
      </c>
      <c r="J214" s="40" t="str">
        <f>IF(J213&gt;0,IF(AND(SUM(D213:J213)=1,AK213=1),C213-SUM(D214:I214),ROUND(C213*J213,2)),"")</f>
        <v/>
      </c>
      <c r="K214" s="40" t="str">
        <f>IF(K213&gt;0,IF(AND(SUM(D213:K213)=1,AK213=1),C213-SUM(D214:J214),ROUND(C213*K213,2)),"")</f>
        <v/>
      </c>
      <c r="L214" s="40" t="str">
        <f>IF(L213&gt;0,IF(AND(SUM(D213:L213)=1,AK213=1),C213-SUM(D214:K214),ROUND(C213*L213,2)),"")</f>
        <v/>
      </c>
      <c r="M214" s="40" t="str">
        <f>IF(M213&gt;0,IF(AND(SUM(D213:M213)=1,AK213=1),C213-SUM(D214:L214),ROUND(C213*M213,2)),"")</f>
        <v/>
      </c>
      <c r="N214" s="40" t="str">
        <f>IF(N213&gt;0,IF(AND(SUM(D213:N213)=1,AK213=1),C213-SUM(D214:M214),ROUND(C213*N213,2)),"")</f>
        <v/>
      </c>
      <c r="O214" s="40" t="str">
        <f>IF(O213&gt;0,IF(AND(SUM(D213:O213)=1,AK213=1),C213-SUM(D214:N214),ROUND(C213*O213,2)),"")</f>
        <v/>
      </c>
      <c r="P214" s="40" t="str">
        <f>IF(P213&gt;0,IF(AND(SUM(D213:P213)=1,AK213=1),C213-SUM(D214:O214),ROUND(C213*P213,2)),"")</f>
        <v/>
      </c>
      <c r="Q214" s="40" t="str">
        <f>IF(Q213&gt;0,IF(AND(SUM(D213:Q213)=1,AK213=1),C213-SUM(D214:P214),ROUND(C213*Q213,2)),"")</f>
        <v/>
      </c>
      <c r="R214" s="40" t="str">
        <f>IF(R213&gt;0,IF(AND(SUM(D213:R213)=1,AK213=1),C213-SUM(D214:Q214),ROUND(C213*R213,2)),"")</f>
        <v/>
      </c>
      <c r="S214" s="40" t="str">
        <f>IF(S213&gt;0,IF(AND(SUM(D213:S213)=1,AK213=1),C213-SUM(D214:R214),ROUND(C213*S213,2)),"")</f>
        <v/>
      </c>
      <c r="T214" s="40" t="str">
        <f>IF(T213&gt;0,IF(AND(SUM(D213:T213)=1,AK213=1),C213-SUM(D214:S214),ROUND(C213*T213,2)),"")</f>
        <v/>
      </c>
      <c r="U214" s="40" t="str">
        <f>IF(U213&gt;0,IF(AND(SUM(D213:U213)=1,AK213=1),C213-SUM(D214:T214),ROUND(C213*U213,2)),"")</f>
        <v/>
      </c>
      <c r="V214" s="40" t="str">
        <f>IF(V213&gt;0,IF(AND(SUM(D213:V213)=1,AK213=1),C213-SUM(D214:U214),ROUND(C213*V213,2)),"")</f>
        <v/>
      </c>
      <c r="W214" s="40" t="str">
        <f>IF(W213&gt;0,IF(AND(SUM(D213:W213)=1,AK213=1),C213-SUM(D214:V214),ROUND(C213*W213,2)),"")</f>
        <v/>
      </c>
      <c r="X214" s="40" t="str">
        <f>IF(X213&gt;0,IF(AND(SUM(D213:X213)=1,AK213=1),C213-SUM(D214:W214),ROUND(C213*X213,2)),"")</f>
        <v/>
      </c>
      <c r="Y214" s="40" t="str">
        <f>IF(Y213&gt;0,IF(AND(SUM(D213:Y213)=1,AK213=1),C213-SUM(D214:X214),ROUND(C213*Y213,2)),"")</f>
        <v/>
      </c>
      <c r="Z214" s="40" t="str">
        <f>IF(Z213&gt;0,IF(AND(SUM(D213:Z213)=1,AK213=1),C213-SUM(D214:Y214),ROUND(C213*Z213,2)),"")</f>
        <v/>
      </c>
      <c r="AA214" s="40" t="str">
        <f>IF(AA213&gt;0,IF(AND(SUM(D213:AA213)=1,AK213=1),C213-SUM(D214:Z214),ROUND(C213*AA213,2)),"")</f>
        <v/>
      </c>
      <c r="AB214" s="40" t="str">
        <f>IF(AB213&gt;0,IF(AND(SUM(D213:AB213)=1,AK213=1),C213-SUM(D214:AA214),ROUND(C213*AB213,2)),"")</f>
        <v/>
      </c>
      <c r="AC214" s="40" t="str">
        <f>IF(AC213&gt;0,IF(AND(SUM(D213:AC213)=1,AK213=1),C213-SUM(D214:AB214),ROUND(C213*AC213,2)),"")</f>
        <v/>
      </c>
      <c r="AD214" s="40" t="str">
        <f>IF(AD213&gt;0,IF(AND(SUM(D213:AD213)=1,AK213=1),C213-SUM(D214:AC214),ROUND(C213*AD213,2)),"")</f>
        <v/>
      </c>
      <c r="AE214" s="40" t="str">
        <f>IF(AE213&gt;0,IF(AND(SUM(D213:AE213)=1,AK213=1),C213-SUM(D214:AD214),ROUND(C213*AE213,2)),"")</f>
        <v/>
      </c>
      <c r="AF214" s="40" t="str">
        <f>IF(AF213&gt;0,IF(AND(SUM(D213:AF213)=1,AK213=1),C213-SUM(D214:AE214),ROUND(C213*AF213,2)),"")</f>
        <v/>
      </c>
      <c r="AG214" s="40" t="str">
        <f>IF(AG213&gt;0,IF(AND(SUM(D213:AG213)=1,AK213=1),C213-SUM(D214:AF214),ROUND(C213*AG213,2)),"")</f>
        <v/>
      </c>
      <c r="AH214" s="40" t="str">
        <f>IF(AH213&gt;0,IF(AND(SUM(D213:AH213)=1,AK213=1),C213-SUM(D214:AG214),ROUND(C213*AH213,2)),"")</f>
        <v/>
      </c>
      <c r="AI214" s="40" t="str">
        <f>IF(AI213&gt;0,IF(AND(SUM(D213:AI213)=1,AK213=1),C213-SUM(D214:AH214),ROUND(C213*AI213,2)),"")</f>
        <v/>
      </c>
      <c r="AJ214" s="33">
        <f>IF(AJ213&gt;0,IF(AND(SUM(D213:AJ213)=1,AK213=1),C213-SUM(D214:AI214),ROUND(C213*AJ213,2)),"")</f>
        <v>24.86</v>
      </c>
      <c r="AK214" s="34">
        <f t="shared" si="11"/>
        <v>24.86</v>
      </c>
    </row>
    <row r="215" spans="1:37" ht="12" customHeight="1" x14ac:dyDescent="0.25">
      <c r="A215" s="41"/>
      <c r="B215" s="42"/>
      <c r="C215" s="80">
        <f>SUM(C3,C11,C17,C43,C79,C123,C159,C189)</f>
        <v>41559587.609999999</v>
      </c>
      <c r="D215" s="43">
        <f t="shared" ref="D215:AJ215" si="12">SUM(D4,D12,D18,D44,D80,D124,D160,D190)</f>
        <v>13141.15</v>
      </c>
      <c r="E215" s="43">
        <f t="shared" si="12"/>
        <v>251963.77999999997</v>
      </c>
      <c r="F215" s="43">
        <f t="shared" si="12"/>
        <v>950400.59</v>
      </c>
      <c r="G215" s="43">
        <f t="shared" si="12"/>
        <v>1429634.44</v>
      </c>
      <c r="H215" s="81">
        <f t="shared" si="12"/>
        <v>326378.94000000029</v>
      </c>
      <c r="I215" s="81">
        <f t="shared" si="12"/>
        <v>0</v>
      </c>
      <c r="J215" s="43">
        <f t="shared" si="12"/>
        <v>292320.56</v>
      </c>
      <c r="K215" s="43">
        <f t="shared" si="12"/>
        <v>629075.27</v>
      </c>
      <c r="L215" s="43">
        <f t="shared" si="12"/>
        <v>700366.57999999984</v>
      </c>
      <c r="M215" s="43">
        <f t="shared" si="12"/>
        <v>700366.56999999983</v>
      </c>
      <c r="N215" s="43">
        <f t="shared" si="12"/>
        <v>384789.16</v>
      </c>
      <c r="O215" s="43">
        <f t="shared" si="12"/>
        <v>238454.76</v>
      </c>
      <c r="P215" s="43">
        <f t="shared" si="12"/>
        <v>1416563.57</v>
      </c>
      <c r="Q215" s="43">
        <f t="shared" si="12"/>
        <v>1500416.83</v>
      </c>
      <c r="R215" s="43">
        <f t="shared" si="12"/>
        <v>1395949.34</v>
      </c>
      <c r="S215" s="43">
        <f t="shared" si="12"/>
        <v>1349618.5</v>
      </c>
      <c r="T215" s="43">
        <f t="shared" si="12"/>
        <v>1336428.52</v>
      </c>
      <c r="U215" s="43">
        <f t="shared" si="12"/>
        <v>1650387.8699999999</v>
      </c>
      <c r="V215" s="43">
        <f t="shared" si="12"/>
        <v>1650387.8699999999</v>
      </c>
      <c r="W215" s="43">
        <f t="shared" si="12"/>
        <v>2438461.75</v>
      </c>
      <c r="X215" s="43">
        <f t="shared" si="12"/>
        <v>2438461.75</v>
      </c>
      <c r="Y215" s="43">
        <f t="shared" si="12"/>
        <v>2662113.8399999989</v>
      </c>
      <c r="Z215" s="43">
        <f t="shared" si="12"/>
        <v>1678875.7400000002</v>
      </c>
      <c r="AA215" s="43">
        <f t="shared" si="12"/>
        <v>1778137.1600000006</v>
      </c>
      <c r="AB215" s="43">
        <f t="shared" si="12"/>
        <v>2119218.9400000004</v>
      </c>
      <c r="AC215" s="43">
        <f t="shared" si="12"/>
        <v>2162723.040000001</v>
      </c>
      <c r="AD215" s="43">
        <f t="shared" si="12"/>
        <v>2010973.600000001</v>
      </c>
      <c r="AE215" s="43">
        <f t="shared" si="12"/>
        <v>2009883.11</v>
      </c>
      <c r="AF215" s="43">
        <f t="shared" si="12"/>
        <v>1852363.93</v>
      </c>
      <c r="AG215" s="43">
        <f t="shared" si="12"/>
        <v>1469576.5799999998</v>
      </c>
      <c r="AH215" s="43">
        <f t="shared" si="12"/>
        <v>1553206.6499999997</v>
      </c>
      <c r="AI215" s="43">
        <f t="shared" si="12"/>
        <v>655579.8600000001</v>
      </c>
      <c r="AJ215" s="43">
        <f t="shared" si="12"/>
        <v>513367.36000000057</v>
      </c>
      <c r="AK215" s="79">
        <f>AJ216</f>
        <v>41559587.609999992</v>
      </c>
    </row>
    <row r="216" spans="1:37" ht="12.95" customHeight="1" x14ac:dyDescent="0.25">
      <c r="A216" s="44"/>
      <c r="B216" s="45"/>
      <c r="C216" s="80"/>
      <c r="D216" s="33">
        <f t="shared" ref="D216:AJ216" si="13">D215+C216</f>
        <v>13141.15</v>
      </c>
      <c r="E216" s="33">
        <f t="shared" si="13"/>
        <v>265104.93</v>
      </c>
      <c r="F216" s="33">
        <f t="shared" si="13"/>
        <v>1215505.52</v>
      </c>
      <c r="G216" s="33">
        <f t="shared" si="13"/>
        <v>2645139.96</v>
      </c>
      <c r="H216" s="79">
        <f t="shared" si="13"/>
        <v>2971518.9000000004</v>
      </c>
      <c r="I216" s="79">
        <f t="shared" si="13"/>
        <v>2971518.9000000004</v>
      </c>
      <c r="J216" s="33">
        <f t="shared" si="13"/>
        <v>3263839.4600000004</v>
      </c>
      <c r="K216" s="33">
        <f t="shared" si="13"/>
        <v>3892914.7300000004</v>
      </c>
      <c r="L216" s="33">
        <f t="shared" si="13"/>
        <v>4593281.3100000005</v>
      </c>
      <c r="M216" s="33">
        <f t="shared" si="13"/>
        <v>5293647.8800000008</v>
      </c>
      <c r="N216" s="33">
        <f t="shared" si="13"/>
        <v>5678437.040000001</v>
      </c>
      <c r="O216" s="33">
        <f t="shared" si="13"/>
        <v>5916891.8000000007</v>
      </c>
      <c r="P216" s="33">
        <f t="shared" si="13"/>
        <v>7333455.370000001</v>
      </c>
      <c r="Q216" s="33">
        <f t="shared" si="13"/>
        <v>8833872.2000000011</v>
      </c>
      <c r="R216" s="33">
        <f t="shared" si="13"/>
        <v>10229821.540000001</v>
      </c>
      <c r="S216" s="33">
        <f t="shared" si="13"/>
        <v>11579440.040000001</v>
      </c>
      <c r="T216" s="33">
        <f t="shared" si="13"/>
        <v>12915868.560000001</v>
      </c>
      <c r="U216" s="33">
        <f t="shared" si="13"/>
        <v>14566256.43</v>
      </c>
      <c r="V216" s="33">
        <f t="shared" si="13"/>
        <v>16216644.299999999</v>
      </c>
      <c r="W216" s="33">
        <f t="shared" si="13"/>
        <v>18655106.049999997</v>
      </c>
      <c r="X216" s="33">
        <f t="shared" si="13"/>
        <v>21093567.799999997</v>
      </c>
      <c r="Y216" s="33">
        <f t="shared" si="13"/>
        <v>23755681.639999997</v>
      </c>
      <c r="Z216" s="33">
        <f t="shared" si="13"/>
        <v>25434557.379999995</v>
      </c>
      <c r="AA216" s="33">
        <f t="shared" si="13"/>
        <v>27212694.539999995</v>
      </c>
      <c r="AB216" s="33">
        <f t="shared" si="13"/>
        <v>29331913.479999997</v>
      </c>
      <c r="AC216" s="33">
        <f t="shared" si="13"/>
        <v>31494636.519999996</v>
      </c>
      <c r="AD216" s="33">
        <f t="shared" si="13"/>
        <v>33505610.119999997</v>
      </c>
      <c r="AE216" s="33">
        <f t="shared" si="13"/>
        <v>35515493.229999997</v>
      </c>
      <c r="AF216" s="33">
        <f t="shared" si="13"/>
        <v>37367857.159999996</v>
      </c>
      <c r="AG216" s="33">
        <f t="shared" si="13"/>
        <v>38837433.739999995</v>
      </c>
      <c r="AH216" s="33">
        <f t="shared" si="13"/>
        <v>40390640.389999993</v>
      </c>
      <c r="AI216" s="33">
        <f t="shared" si="13"/>
        <v>41046220.249999993</v>
      </c>
      <c r="AJ216" s="33">
        <f t="shared" si="13"/>
        <v>41559587.609999992</v>
      </c>
      <c r="AK216" s="79"/>
    </row>
  </sheetData>
  <mergeCells count="344">
    <mergeCell ref="AK215:AK216"/>
    <mergeCell ref="H216:I216"/>
    <mergeCell ref="A213:A214"/>
    <mergeCell ref="B213:B214"/>
    <mergeCell ref="C213:C214"/>
    <mergeCell ref="C215:C216"/>
    <mergeCell ref="H215:I215"/>
    <mergeCell ref="A209:A210"/>
    <mergeCell ref="B209:B210"/>
    <mergeCell ref="C209:C210"/>
    <mergeCell ref="A211:A212"/>
    <mergeCell ref="B211:B212"/>
    <mergeCell ref="C211:C212"/>
    <mergeCell ref="A205:A206"/>
    <mergeCell ref="B205:B206"/>
    <mergeCell ref="C205:C206"/>
    <mergeCell ref="A207:A208"/>
    <mergeCell ref="B207:B208"/>
    <mergeCell ref="C207:C208"/>
    <mergeCell ref="A201:A202"/>
    <mergeCell ref="B201:B202"/>
    <mergeCell ref="C201:C202"/>
    <mergeCell ref="A203:A204"/>
    <mergeCell ref="B203:B204"/>
    <mergeCell ref="C203:C204"/>
    <mergeCell ref="A197:A198"/>
    <mergeCell ref="B197:B198"/>
    <mergeCell ref="C197:C198"/>
    <mergeCell ref="A199:A200"/>
    <mergeCell ref="B199:B200"/>
    <mergeCell ref="C199:C200"/>
    <mergeCell ref="A193:A194"/>
    <mergeCell ref="B193:B194"/>
    <mergeCell ref="C193:C194"/>
    <mergeCell ref="A195:A196"/>
    <mergeCell ref="B195:B196"/>
    <mergeCell ref="C195:C196"/>
    <mergeCell ref="A189:A190"/>
    <mergeCell ref="B189:B190"/>
    <mergeCell ref="C189:C190"/>
    <mergeCell ref="A191:A192"/>
    <mergeCell ref="B191:B192"/>
    <mergeCell ref="C191:C192"/>
    <mergeCell ref="A185:A186"/>
    <mergeCell ref="B185:B186"/>
    <mergeCell ref="C185:C186"/>
    <mergeCell ref="A187:A188"/>
    <mergeCell ref="B187:B188"/>
    <mergeCell ref="C187:C188"/>
    <mergeCell ref="A181:A182"/>
    <mergeCell ref="B181:B182"/>
    <mergeCell ref="C181:C182"/>
    <mergeCell ref="A183:A184"/>
    <mergeCell ref="B183:B184"/>
    <mergeCell ref="C183:C184"/>
    <mergeCell ref="A177:A178"/>
    <mergeCell ref="B177:B178"/>
    <mergeCell ref="C177:C178"/>
    <mergeCell ref="A179:A180"/>
    <mergeCell ref="B179:B180"/>
    <mergeCell ref="C179:C180"/>
    <mergeCell ref="A173:A174"/>
    <mergeCell ref="B173:B174"/>
    <mergeCell ref="C173:C174"/>
    <mergeCell ref="A175:A176"/>
    <mergeCell ref="B175:B176"/>
    <mergeCell ref="C175:C176"/>
    <mergeCell ref="A169:A170"/>
    <mergeCell ref="B169:B170"/>
    <mergeCell ref="C169:C170"/>
    <mergeCell ref="A171:A172"/>
    <mergeCell ref="B171:B172"/>
    <mergeCell ref="C171:C172"/>
    <mergeCell ref="A165:A166"/>
    <mergeCell ref="B165:B166"/>
    <mergeCell ref="C165:C166"/>
    <mergeCell ref="A167:A168"/>
    <mergeCell ref="B167:B168"/>
    <mergeCell ref="C167:C168"/>
    <mergeCell ref="A161:A162"/>
    <mergeCell ref="B161:B162"/>
    <mergeCell ref="C161:C162"/>
    <mergeCell ref="A163:A164"/>
    <mergeCell ref="B163:B164"/>
    <mergeCell ref="C163:C164"/>
    <mergeCell ref="A157:A158"/>
    <mergeCell ref="B157:B158"/>
    <mergeCell ref="C157:C158"/>
    <mergeCell ref="A159:A160"/>
    <mergeCell ref="B159:B160"/>
    <mergeCell ref="C159:C160"/>
    <mergeCell ref="A153:A154"/>
    <mergeCell ref="B153:B154"/>
    <mergeCell ref="C153:C154"/>
    <mergeCell ref="A155:A156"/>
    <mergeCell ref="B155:B156"/>
    <mergeCell ref="C155:C156"/>
    <mergeCell ref="A149:A150"/>
    <mergeCell ref="B149:B150"/>
    <mergeCell ref="C149:C150"/>
    <mergeCell ref="A151:A152"/>
    <mergeCell ref="B151:B152"/>
    <mergeCell ref="C151:C152"/>
    <mergeCell ref="A145:A146"/>
    <mergeCell ref="B145:B146"/>
    <mergeCell ref="C145:C146"/>
    <mergeCell ref="A147:A148"/>
    <mergeCell ref="B147:B148"/>
    <mergeCell ref="C147:C148"/>
    <mergeCell ref="A141:A142"/>
    <mergeCell ref="B141:B142"/>
    <mergeCell ref="C141:C142"/>
    <mergeCell ref="A143:A144"/>
    <mergeCell ref="B143:B144"/>
    <mergeCell ref="C143:C144"/>
    <mergeCell ref="A137:A138"/>
    <mergeCell ref="B137:B138"/>
    <mergeCell ref="C137:C138"/>
    <mergeCell ref="A139:A140"/>
    <mergeCell ref="B139:B140"/>
    <mergeCell ref="C139:C140"/>
    <mergeCell ref="A133:A134"/>
    <mergeCell ref="B133:B134"/>
    <mergeCell ref="C133:C134"/>
    <mergeCell ref="A135:A136"/>
    <mergeCell ref="B135:B136"/>
    <mergeCell ref="C135:C136"/>
    <mergeCell ref="A129:A130"/>
    <mergeCell ref="B129:B130"/>
    <mergeCell ref="C129:C130"/>
    <mergeCell ref="A131:A132"/>
    <mergeCell ref="B131:B132"/>
    <mergeCell ref="C131:C132"/>
    <mergeCell ref="A125:A126"/>
    <mergeCell ref="B125:B126"/>
    <mergeCell ref="C125:C126"/>
    <mergeCell ref="A127:A128"/>
    <mergeCell ref="B127:B128"/>
    <mergeCell ref="C127:C128"/>
    <mergeCell ref="A121:A122"/>
    <mergeCell ref="B121:B122"/>
    <mergeCell ref="C121:C122"/>
    <mergeCell ref="A123:A124"/>
    <mergeCell ref="B123:B124"/>
    <mergeCell ref="C123:C124"/>
    <mergeCell ref="A117:A118"/>
    <mergeCell ref="B117:B118"/>
    <mergeCell ref="C117:C118"/>
    <mergeCell ref="A119:A120"/>
    <mergeCell ref="B119:B120"/>
    <mergeCell ref="C119:C120"/>
    <mergeCell ref="A113:A114"/>
    <mergeCell ref="B113:B114"/>
    <mergeCell ref="C113:C114"/>
    <mergeCell ref="A115:A116"/>
    <mergeCell ref="B115:B116"/>
    <mergeCell ref="C115:C116"/>
    <mergeCell ref="A109:A110"/>
    <mergeCell ref="B109:B110"/>
    <mergeCell ref="C109:C110"/>
    <mergeCell ref="A111:A112"/>
    <mergeCell ref="B111:B112"/>
    <mergeCell ref="C111:C112"/>
    <mergeCell ref="A105:A106"/>
    <mergeCell ref="B105:B106"/>
    <mergeCell ref="C105:C106"/>
    <mergeCell ref="A107:A108"/>
    <mergeCell ref="B107:B108"/>
    <mergeCell ref="C107:C108"/>
    <mergeCell ref="A101:A102"/>
    <mergeCell ref="B101:B102"/>
    <mergeCell ref="C101:C102"/>
    <mergeCell ref="A103:A104"/>
    <mergeCell ref="B103:B104"/>
    <mergeCell ref="C103:C104"/>
    <mergeCell ref="A97:A98"/>
    <mergeCell ref="B97:B98"/>
    <mergeCell ref="C97:C98"/>
    <mergeCell ref="A99:A100"/>
    <mergeCell ref="B99:B100"/>
    <mergeCell ref="C99:C100"/>
    <mergeCell ref="A93:A94"/>
    <mergeCell ref="B93:B94"/>
    <mergeCell ref="C93:C94"/>
    <mergeCell ref="A95:A96"/>
    <mergeCell ref="B95:B96"/>
    <mergeCell ref="C95:C96"/>
    <mergeCell ref="A89:A90"/>
    <mergeCell ref="B89:B90"/>
    <mergeCell ref="C89:C90"/>
    <mergeCell ref="A91:A92"/>
    <mergeCell ref="B91:B92"/>
    <mergeCell ref="C91:C92"/>
    <mergeCell ref="A85:A86"/>
    <mergeCell ref="B85:B86"/>
    <mergeCell ref="C85:C86"/>
    <mergeCell ref="A87:A88"/>
    <mergeCell ref="B87:B88"/>
    <mergeCell ref="C87:C88"/>
    <mergeCell ref="A81:A82"/>
    <mergeCell ref="B81:B82"/>
    <mergeCell ref="C81:C82"/>
    <mergeCell ref="A83:A84"/>
    <mergeCell ref="B83:B84"/>
    <mergeCell ref="C83:C84"/>
    <mergeCell ref="A77:A78"/>
    <mergeCell ref="B77:B78"/>
    <mergeCell ref="C77:C78"/>
    <mergeCell ref="A79:A80"/>
    <mergeCell ref="B79:B80"/>
    <mergeCell ref="C79:C80"/>
    <mergeCell ref="A73:A74"/>
    <mergeCell ref="B73:B74"/>
    <mergeCell ref="C73:C74"/>
    <mergeCell ref="A75:A76"/>
    <mergeCell ref="B75:B76"/>
    <mergeCell ref="C75:C76"/>
    <mergeCell ref="A69:A70"/>
    <mergeCell ref="B69:B70"/>
    <mergeCell ref="C69:C70"/>
    <mergeCell ref="A71:A72"/>
    <mergeCell ref="B71:B72"/>
    <mergeCell ref="C71:C72"/>
    <mergeCell ref="A65:A66"/>
    <mergeCell ref="B65:B66"/>
    <mergeCell ref="C65:C66"/>
    <mergeCell ref="A67:A68"/>
    <mergeCell ref="B67:B68"/>
    <mergeCell ref="C67:C68"/>
    <mergeCell ref="A61:A62"/>
    <mergeCell ref="B61:B62"/>
    <mergeCell ref="C61:C62"/>
    <mergeCell ref="A63:A64"/>
    <mergeCell ref="B63:B64"/>
    <mergeCell ref="C63:C64"/>
    <mergeCell ref="A57:A58"/>
    <mergeCell ref="B57:B58"/>
    <mergeCell ref="C57:C58"/>
    <mergeCell ref="A59:A60"/>
    <mergeCell ref="B59:B60"/>
    <mergeCell ref="C59:C60"/>
    <mergeCell ref="A53:A54"/>
    <mergeCell ref="B53:B54"/>
    <mergeCell ref="C53:C54"/>
    <mergeCell ref="A55:A56"/>
    <mergeCell ref="B55:B56"/>
    <mergeCell ref="C55:C56"/>
    <mergeCell ref="A49:A50"/>
    <mergeCell ref="B49:B50"/>
    <mergeCell ref="C49:C50"/>
    <mergeCell ref="A51:A52"/>
    <mergeCell ref="B51:B52"/>
    <mergeCell ref="C51:C52"/>
    <mergeCell ref="A45:A46"/>
    <mergeCell ref="B45:B46"/>
    <mergeCell ref="C45:C46"/>
    <mergeCell ref="A47:A48"/>
    <mergeCell ref="B47:B48"/>
    <mergeCell ref="C47:C48"/>
    <mergeCell ref="A41:A42"/>
    <mergeCell ref="B41:B42"/>
    <mergeCell ref="C41:C42"/>
    <mergeCell ref="A43:A44"/>
    <mergeCell ref="B43:B44"/>
    <mergeCell ref="C43:C44"/>
    <mergeCell ref="A39:A40"/>
    <mergeCell ref="B39:B40"/>
    <mergeCell ref="C39:C40"/>
    <mergeCell ref="H39:I39"/>
    <mergeCell ref="H40:I40"/>
    <mergeCell ref="A35:A36"/>
    <mergeCell ref="B35:B36"/>
    <mergeCell ref="C35:C36"/>
    <mergeCell ref="A37:A38"/>
    <mergeCell ref="B37:B38"/>
    <mergeCell ref="C37:C38"/>
    <mergeCell ref="A33:A34"/>
    <mergeCell ref="B33:B34"/>
    <mergeCell ref="C33:C34"/>
    <mergeCell ref="H33:I33"/>
    <mergeCell ref="H34:I34"/>
    <mergeCell ref="A31:A32"/>
    <mergeCell ref="B31:B32"/>
    <mergeCell ref="C31:C32"/>
    <mergeCell ref="H31:I31"/>
    <mergeCell ref="H32:I32"/>
    <mergeCell ref="A27:A28"/>
    <mergeCell ref="B27:B28"/>
    <mergeCell ref="C27:C28"/>
    <mergeCell ref="A29:A30"/>
    <mergeCell ref="B29:B30"/>
    <mergeCell ref="C29:C30"/>
    <mergeCell ref="A23:A24"/>
    <mergeCell ref="B23:B24"/>
    <mergeCell ref="C23:C24"/>
    <mergeCell ref="A25:A26"/>
    <mergeCell ref="B25:B26"/>
    <mergeCell ref="C25:C26"/>
    <mergeCell ref="A21:A22"/>
    <mergeCell ref="B21:B22"/>
    <mergeCell ref="C21:C22"/>
    <mergeCell ref="H21:I21"/>
    <mergeCell ref="H22:I22"/>
    <mergeCell ref="H17:I17"/>
    <mergeCell ref="H18:I18"/>
    <mergeCell ref="A19:A20"/>
    <mergeCell ref="B19:B20"/>
    <mergeCell ref="C19:C20"/>
    <mergeCell ref="H19:I19"/>
    <mergeCell ref="H20:I20"/>
    <mergeCell ref="A15:A16"/>
    <mergeCell ref="B15:B16"/>
    <mergeCell ref="C15:C16"/>
    <mergeCell ref="A17:A18"/>
    <mergeCell ref="B17:B18"/>
    <mergeCell ref="C17:C18"/>
    <mergeCell ref="A11:A12"/>
    <mergeCell ref="B11:B12"/>
    <mergeCell ref="C11:C12"/>
    <mergeCell ref="A13:A14"/>
    <mergeCell ref="B13:B14"/>
    <mergeCell ref="C13:C14"/>
    <mergeCell ref="A9:A10"/>
    <mergeCell ref="B9:B10"/>
    <mergeCell ref="C9:C10"/>
    <mergeCell ref="H9:I9"/>
    <mergeCell ref="H10:I10"/>
    <mergeCell ref="A7:A8"/>
    <mergeCell ref="B7:B8"/>
    <mergeCell ref="C7:C8"/>
    <mergeCell ref="H7:I7"/>
    <mergeCell ref="H8:I8"/>
    <mergeCell ref="A5:A6"/>
    <mergeCell ref="B5:B6"/>
    <mergeCell ref="C5:C6"/>
    <mergeCell ref="H5:I5"/>
    <mergeCell ref="H6:I6"/>
    <mergeCell ref="A1:H1"/>
    <mergeCell ref="H2:I2"/>
    <mergeCell ref="A3:A4"/>
    <mergeCell ref="B3:B4"/>
    <mergeCell ref="C3:C4"/>
    <mergeCell ref="H3:I3"/>
    <mergeCell ref="H4:I4"/>
  </mergeCells>
  <conditionalFormatting sqref="D2:AK214">
    <cfRule type="cellIs" dxfId="0" priority="1" operator="equal">
      <formula>0</formula>
    </cfRule>
  </conditionalFormatting>
  <pageMargins left="0.51181102362204722" right="0.51181102362204722" top="0.51181102362204722" bottom="0.51181102362204722" header="0" footer="0"/>
  <pageSetup paperSize="260" scale="85" orientation="landscape" r:id="rId1"/>
  <headerFooter>
    <oddFooter>&amp;L&amp;9&amp;A&amp;R&amp;9Página &amp;P de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outlinePr summaryBelow="0"/>
  </sheetPr>
  <dimension ref="A1:D48"/>
  <sheetViews>
    <sheetView view="pageBreakPreview" zoomScale="85" zoomScaleNormal="100" zoomScaleSheetLayoutView="85" workbookViewId="0">
      <selection activeCell="D16" sqref="D16"/>
    </sheetView>
  </sheetViews>
  <sheetFormatPr defaultRowHeight="15" x14ac:dyDescent="0.25"/>
  <cols>
    <col min="1" max="1" width="15.7109375" customWidth="1"/>
    <col min="2" max="2" width="65.7109375" customWidth="1"/>
    <col min="3" max="3" width="15.7109375" customWidth="1"/>
    <col min="4" max="4" width="37.42578125" customWidth="1"/>
  </cols>
  <sheetData>
    <row r="1" spans="1:4" ht="146.1" customHeight="1" x14ac:dyDescent="0.25">
      <c r="A1" s="1"/>
      <c r="B1" s="1"/>
      <c r="C1" s="1"/>
      <c r="D1" s="1"/>
    </row>
    <row r="2" spans="1:4" ht="12" customHeight="1" x14ac:dyDescent="0.25">
      <c r="A2" s="8"/>
      <c r="B2" s="59" t="s">
        <v>8100</v>
      </c>
      <c r="C2" s="59"/>
      <c r="D2" s="59"/>
    </row>
    <row r="3" spans="1:4" ht="15" customHeight="1" x14ac:dyDescent="0.25">
      <c r="A3" s="46" t="s">
        <v>8176</v>
      </c>
      <c r="B3" s="46" t="s">
        <v>2</v>
      </c>
      <c r="C3" s="46" t="s">
        <v>8104</v>
      </c>
      <c r="D3" s="8"/>
    </row>
    <row r="4" spans="1:4" ht="8.1" customHeight="1" x14ac:dyDescent="0.25">
      <c r="A4" s="8"/>
      <c r="B4" s="59"/>
      <c r="C4" s="59"/>
      <c r="D4" s="8"/>
    </row>
    <row r="5" spans="1:4" ht="12.95" customHeight="1" x14ac:dyDescent="0.25">
      <c r="A5" s="47" t="s">
        <v>8177</v>
      </c>
      <c r="B5" s="48" t="s">
        <v>8178</v>
      </c>
      <c r="C5" s="8"/>
      <c r="D5" s="8"/>
    </row>
    <row r="6" spans="1:4" ht="12.95" customHeight="1" x14ac:dyDescent="0.25">
      <c r="A6" s="49" t="s">
        <v>8179</v>
      </c>
      <c r="B6" s="50" t="s">
        <v>8180</v>
      </c>
      <c r="C6" s="51">
        <v>7.4</v>
      </c>
      <c r="D6" s="8"/>
    </row>
    <row r="7" spans="1:4" ht="15" customHeight="1" x14ac:dyDescent="0.25">
      <c r="A7" s="8"/>
      <c r="B7" s="52" t="s">
        <v>3727</v>
      </c>
      <c r="C7" s="53">
        <v>7.4</v>
      </c>
      <c r="D7" s="8"/>
    </row>
    <row r="8" spans="1:4" ht="15" customHeight="1" x14ac:dyDescent="0.25">
      <c r="A8" s="8"/>
      <c r="B8" s="59" t="s">
        <v>8100</v>
      </c>
      <c r="C8" s="59"/>
      <c r="D8" s="8"/>
    </row>
    <row r="9" spans="1:4" ht="8.1" customHeight="1" x14ac:dyDescent="0.25">
      <c r="A9" s="8"/>
      <c r="B9" s="59"/>
      <c r="C9" s="59"/>
      <c r="D9" s="8"/>
    </row>
    <row r="10" spans="1:4" ht="12.95" customHeight="1" x14ac:dyDescent="0.25">
      <c r="A10" s="47" t="s">
        <v>8181</v>
      </c>
      <c r="B10" s="48" t="s">
        <v>8182</v>
      </c>
      <c r="C10" s="8"/>
      <c r="D10" s="8"/>
    </row>
    <row r="11" spans="1:4" ht="12.95" customHeight="1" x14ac:dyDescent="0.25">
      <c r="A11" s="49" t="s">
        <v>8183</v>
      </c>
      <c r="B11" s="50" t="s">
        <v>8184</v>
      </c>
      <c r="C11" s="51">
        <v>4</v>
      </c>
      <c r="D11" s="8"/>
    </row>
    <row r="12" spans="1:4" ht="12.95" customHeight="1" x14ac:dyDescent="0.25">
      <c r="A12" s="49" t="s">
        <v>8185</v>
      </c>
      <c r="B12" s="50" t="s">
        <v>8186</v>
      </c>
      <c r="C12" s="51">
        <v>0.8</v>
      </c>
      <c r="D12" s="8"/>
    </row>
    <row r="13" spans="1:4" ht="12.95" customHeight="1" x14ac:dyDescent="0.25">
      <c r="A13" s="49" t="s">
        <v>8187</v>
      </c>
      <c r="B13" s="50" t="s">
        <v>8188</v>
      </c>
      <c r="C13" s="51">
        <v>1.27</v>
      </c>
      <c r="D13" s="8"/>
    </row>
    <row r="14" spans="1:4" ht="12.95" customHeight="1" x14ac:dyDescent="0.25">
      <c r="A14" s="49" t="s">
        <v>8189</v>
      </c>
      <c r="B14" s="50" t="s">
        <v>8190</v>
      </c>
      <c r="C14" s="51">
        <v>1.23</v>
      </c>
      <c r="D14" s="8"/>
    </row>
    <row r="15" spans="1:4" ht="15" customHeight="1" x14ac:dyDescent="0.25">
      <c r="A15" s="8"/>
      <c r="B15" s="52" t="s">
        <v>3727</v>
      </c>
      <c r="C15" s="53">
        <v>7.3000000000000007</v>
      </c>
      <c r="D15" s="8"/>
    </row>
    <row r="16" spans="1:4" ht="15" customHeight="1" x14ac:dyDescent="0.25">
      <c r="A16" s="8"/>
      <c r="B16" s="59" t="s">
        <v>8100</v>
      </c>
      <c r="C16" s="59"/>
      <c r="D16" s="8"/>
    </row>
    <row r="17" spans="1:4" ht="8.1" customHeight="1" x14ac:dyDescent="0.25">
      <c r="A17" s="8"/>
      <c r="B17" s="59"/>
      <c r="C17" s="59"/>
      <c r="D17" s="8"/>
    </row>
    <row r="18" spans="1:4" ht="12.95" customHeight="1" x14ac:dyDescent="0.25">
      <c r="A18" s="47" t="s">
        <v>8191</v>
      </c>
      <c r="B18" s="48" t="s">
        <v>8192</v>
      </c>
      <c r="C18" s="8"/>
      <c r="D18" s="8"/>
    </row>
    <row r="19" spans="1:4" ht="12.95" customHeight="1" x14ac:dyDescent="0.25">
      <c r="A19" s="49" t="s">
        <v>8193</v>
      </c>
      <c r="B19" s="50" t="s">
        <v>8194</v>
      </c>
      <c r="C19" s="51">
        <v>0.65</v>
      </c>
      <c r="D19" s="8"/>
    </row>
    <row r="20" spans="1:4" ht="12.95" customHeight="1" x14ac:dyDescent="0.25">
      <c r="A20" s="49" t="s">
        <v>8195</v>
      </c>
      <c r="B20" s="50" t="s">
        <v>8196</v>
      </c>
      <c r="C20" s="51">
        <v>3</v>
      </c>
      <c r="D20" s="8"/>
    </row>
    <row r="21" spans="1:4" ht="12.95" customHeight="1" x14ac:dyDescent="0.25">
      <c r="A21" s="49" t="s">
        <v>8197</v>
      </c>
      <c r="B21" s="50" t="s">
        <v>8198</v>
      </c>
      <c r="C21" s="51">
        <v>3.5</v>
      </c>
      <c r="D21" s="8"/>
    </row>
    <row r="22" spans="1:4" ht="15" customHeight="1" x14ac:dyDescent="0.25">
      <c r="A22" s="8"/>
      <c r="B22" s="52" t="s">
        <v>3727</v>
      </c>
      <c r="C22" s="53">
        <v>7.15</v>
      </c>
      <c r="D22" s="8"/>
    </row>
    <row r="23" spans="1:4" ht="15" customHeight="1" x14ac:dyDescent="0.25">
      <c r="A23" s="8"/>
      <c r="B23" s="59" t="s">
        <v>8100</v>
      </c>
      <c r="C23" s="59"/>
      <c r="D23" s="8"/>
    </row>
    <row r="24" spans="1:4" ht="26.1" customHeight="1" x14ac:dyDescent="0.25">
      <c r="A24" s="8"/>
      <c r="B24" s="82" t="s">
        <v>8199</v>
      </c>
      <c r="C24" s="82"/>
      <c r="D24" s="8"/>
    </row>
    <row r="25" spans="1:4" ht="44.1" customHeight="1" x14ac:dyDescent="0.25">
      <c r="A25" s="8"/>
      <c r="B25" s="55"/>
      <c r="C25" s="55"/>
      <c r="D25" s="8"/>
    </row>
    <row r="26" spans="1:4" ht="12" customHeight="1" x14ac:dyDescent="0.25">
      <c r="A26" s="8"/>
      <c r="B26" s="59" t="s">
        <v>8100</v>
      </c>
      <c r="C26" s="59"/>
      <c r="D26" s="59"/>
    </row>
    <row r="27" spans="1:4" ht="15" customHeight="1" x14ac:dyDescent="0.25">
      <c r="A27" s="46" t="s">
        <v>8176</v>
      </c>
      <c r="B27" s="46" t="s">
        <v>2</v>
      </c>
      <c r="C27" s="46" t="s">
        <v>8104</v>
      </c>
      <c r="D27" s="8"/>
    </row>
    <row r="28" spans="1:4" ht="8.1" customHeight="1" x14ac:dyDescent="0.25">
      <c r="A28" s="8"/>
      <c r="B28" s="59"/>
      <c r="C28" s="59"/>
      <c r="D28" s="8"/>
    </row>
    <row r="29" spans="1:4" ht="12.95" customHeight="1" x14ac:dyDescent="0.25">
      <c r="A29" s="47" t="s">
        <v>8177</v>
      </c>
      <c r="B29" s="48" t="s">
        <v>8178</v>
      </c>
      <c r="C29" s="8"/>
      <c r="D29" s="8"/>
    </row>
    <row r="30" spans="1:4" ht="12.95" customHeight="1" x14ac:dyDescent="0.25">
      <c r="A30" s="49" t="s">
        <v>8179</v>
      </c>
      <c r="B30" s="50" t="s">
        <v>8180</v>
      </c>
      <c r="C30" s="51">
        <v>5.1100000000000003</v>
      </c>
      <c r="D30" s="8"/>
    </row>
    <row r="31" spans="1:4" ht="15" customHeight="1" x14ac:dyDescent="0.25">
      <c r="A31" s="8"/>
      <c r="B31" s="52" t="s">
        <v>3727</v>
      </c>
      <c r="C31" s="53">
        <v>5.1100000000000003</v>
      </c>
      <c r="D31" s="8"/>
    </row>
    <row r="32" spans="1:4" ht="15" customHeight="1" x14ac:dyDescent="0.25">
      <c r="A32" s="8"/>
      <c r="B32" s="59" t="s">
        <v>8100</v>
      </c>
      <c r="C32" s="59"/>
      <c r="D32" s="8"/>
    </row>
    <row r="33" spans="1:4" ht="8.1" customHeight="1" x14ac:dyDescent="0.25">
      <c r="A33" s="8"/>
      <c r="B33" s="59"/>
      <c r="C33" s="59"/>
      <c r="D33" s="8"/>
    </row>
    <row r="34" spans="1:4" ht="12.95" customHeight="1" x14ac:dyDescent="0.25">
      <c r="A34" s="47" t="s">
        <v>8181</v>
      </c>
      <c r="B34" s="48" t="s">
        <v>8182</v>
      </c>
      <c r="C34" s="8"/>
      <c r="D34" s="8"/>
    </row>
    <row r="35" spans="1:4" ht="12.95" customHeight="1" x14ac:dyDescent="0.25">
      <c r="A35" s="49" t="s">
        <v>8183</v>
      </c>
      <c r="B35" s="50" t="s">
        <v>8184</v>
      </c>
      <c r="C35" s="51">
        <v>3.45</v>
      </c>
      <c r="D35" s="8"/>
    </row>
    <row r="36" spans="1:4" ht="12.95" customHeight="1" x14ac:dyDescent="0.25">
      <c r="A36" s="49" t="s">
        <v>8185</v>
      </c>
      <c r="B36" s="50" t="s">
        <v>8186</v>
      </c>
      <c r="C36" s="51">
        <v>0.48</v>
      </c>
      <c r="D36" s="8"/>
    </row>
    <row r="37" spans="1:4" ht="12.95" customHeight="1" x14ac:dyDescent="0.25">
      <c r="A37" s="49" t="s">
        <v>8187</v>
      </c>
      <c r="B37" s="50" t="s">
        <v>8188</v>
      </c>
      <c r="C37" s="51">
        <v>0.85</v>
      </c>
      <c r="D37" s="8"/>
    </row>
    <row r="38" spans="1:4" ht="12.95" customHeight="1" x14ac:dyDescent="0.25">
      <c r="A38" s="49" t="s">
        <v>8189</v>
      </c>
      <c r="B38" s="50" t="s">
        <v>8190</v>
      </c>
      <c r="C38" s="51">
        <v>1.1100000000000001</v>
      </c>
      <c r="D38" s="8"/>
    </row>
    <row r="39" spans="1:4" ht="15" customHeight="1" x14ac:dyDescent="0.25">
      <c r="A39" s="8"/>
      <c r="B39" s="52" t="s">
        <v>3727</v>
      </c>
      <c r="C39" s="53">
        <v>5.8900000000000006</v>
      </c>
      <c r="D39" s="8"/>
    </row>
    <row r="40" spans="1:4" ht="15" customHeight="1" x14ac:dyDescent="0.25">
      <c r="A40" s="8"/>
      <c r="B40" s="59" t="s">
        <v>8100</v>
      </c>
      <c r="C40" s="59"/>
      <c r="D40" s="8"/>
    </row>
    <row r="41" spans="1:4" ht="8.1" customHeight="1" x14ac:dyDescent="0.25">
      <c r="A41" s="8"/>
      <c r="B41" s="59"/>
      <c r="C41" s="59"/>
      <c r="D41" s="8"/>
    </row>
    <row r="42" spans="1:4" ht="12.95" customHeight="1" x14ac:dyDescent="0.25">
      <c r="A42" s="47" t="s">
        <v>8191</v>
      </c>
      <c r="B42" s="48" t="s">
        <v>8192</v>
      </c>
      <c r="C42" s="8"/>
      <c r="D42" s="8"/>
    </row>
    <row r="43" spans="1:4" ht="12.95" customHeight="1" x14ac:dyDescent="0.25">
      <c r="A43" s="49" t="s">
        <v>8193</v>
      </c>
      <c r="B43" s="50" t="s">
        <v>8194</v>
      </c>
      <c r="C43" s="51">
        <v>0.65</v>
      </c>
      <c r="D43" s="8"/>
    </row>
    <row r="44" spans="1:4" ht="12.95" customHeight="1" x14ac:dyDescent="0.25">
      <c r="A44" s="49" t="s">
        <v>8195</v>
      </c>
      <c r="B44" s="50" t="s">
        <v>8196</v>
      </c>
      <c r="C44" s="51">
        <v>3</v>
      </c>
      <c r="D44" s="8"/>
    </row>
    <row r="45" spans="1:4" ht="15" customHeight="1" x14ac:dyDescent="0.25">
      <c r="A45" s="8"/>
      <c r="B45" s="52" t="s">
        <v>3727</v>
      </c>
      <c r="C45" s="53">
        <v>3.65</v>
      </c>
      <c r="D45" s="8"/>
    </row>
    <row r="46" spans="1:4" ht="15" customHeight="1" x14ac:dyDescent="0.25">
      <c r="A46" s="8"/>
      <c r="B46" s="59" t="s">
        <v>8100</v>
      </c>
      <c r="C46" s="59"/>
      <c r="D46" s="8"/>
    </row>
    <row r="47" spans="1:4" ht="26.1" customHeight="1" x14ac:dyDescent="0.25">
      <c r="A47" s="8"/>
      <c r="B47" s="82" t="s">
        <v>8200</v>
      </c>
      <c r="C47" s="82"/>
      <c r="D47" s="8"/>
    </row>
    <row r="48" spans="1:4" ht="44.1" customHeight="1" x14ac:dyDescent="0.25">
      <c r="A48" s="8"/>
      <c r="B48" s="55"/>
      <c r="C48" s="55"/>
      <c r="D48" s="8"/>
    </row>
  </sheetData>
  <mergeCells count="18">
    <mergeCell ref="B41:C41"/>
    <mergeCell ref="B46:C46"/>
    <mergeCell ref="B47:C47"/>
    <mergeCell ref="B48:C48"/>
    <mergeCell ref="B26:D26"/>
    <mergeCell ref="B28:C28"/>
    <mergeCell ref="B32:C32"/>
    <mergeCell ref="B33:C33"/>
    <mergeCell ref="B40:C40"/>
    <mergeCell ref="B16:C16"/>
    <mergeCell ref="B17:C17"/>
    <mergeCell ref="B23:C23"/>
    <mergeCell ref="B24:C24"/>
    <mergeCell ref="B25:C25"/>
    <mergeCell ref="B2:D2"/>
    <mergeCell ref="B4:C4"/>
    <mergeCell ref="B8:C8"/>
    <mergeCell ref="B9:C9"/>
  </mergeCells>
  <pageMargins left="0.51181102362204722" right="0.51181102362204722" top="0.51181102362204722" bottom="0.51181102362204722" header="0" footer="0"/>
  <pageSetup paperSize="9" scale="85" orientation="portrait" r:id="rId1"/>
  <headerFooter>
    <oddFooter>&amp;L&amp;9&amp;A&amp;R&amp;9Página &amp;P de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outlinePr summaryBelow="0"/>
  </sheetPr>
  <dimension ref="A1:G43"/>
  <sheetViews>
    <sheetView view="pageBreakPreview" zoomScale="145" zoomScaleNormal="100" zoomScaleSheetLayoutView="145" workbookViewId="0">
      <selection activeCell="D16" sqref="D16"/>
    </sheetView>
  </sheetViews>
  <sheetFormatPr defaultRowHeight="15" x14ac:dyDescent="0.25"/>
  <cols>
    <col min="1" max="1" width="9.28515625" customWidth="1"/>
    <col min="2" max="2" width="68.7109375" customWidth="1"/>
    <col min="3" max="3" width="8.85546875" customWidth="1"/>
    <col min="4" max="4" width="2.42578125" customWidth="1"/>
    <col min="5" max="5" width="7.7109375" customWidth="1"/>
    <col min="6" max="6" width="3.7109375" customWidth="1"/>
    <col min="7" max="7" width="14.42578125" customWidth="1"/>
  </cols>
  <sheetData>
    <row r="1" spans="1:7" ht="146.1" customHeight="1" x14ac:dyDescent="0.25">
      <c r="A1" s="1"/>
      <c r="B1" s="1"/>
      <c r="C1" s="1"/>
      <c r="D1" s="1"/>
      <c r="E1" s="1"/>
      <c r="F1" s="1"/>
      <c r="G1" s="1"/>
    </row>
    <row r="2" spans="1:7" ht="12" customHeight="1" x14ac:dyDescent="0.25">
      <c r="A2" s="8"/>
      <c r="B2" s="59" t="s">
        <v>8100</v>
      </c>
      <c r="C2" s="59"/>
      <c r="D2" s="59"/>
      <c r="E2" s="59"/>
      <c r="F2" s="8"/>
      <c r="G2" s="8"/>
    </row>
    <row r="3" spans="1:7" ht="15" customHeight="1" x14ac:dyDescent="0.25">
      <c r="A3" s="46" t="s">
        <v>8176</v>
      </c>
      <c r="B3" s="46" t="s">
        <v>2</v>
      </c>
      <c r="C3" s="83" t="s">
        <v>8201</v>
      </c>
      <c r="D3" s="83"/>
      <c r="E3" s="83" t="s">
        <v>8202</v>
      </c>
      <c r="F3" s="83"/>
      <c r="G3" s="8"/>
    </row>
    <row r="4" spans="1:7" ht="12" customHeight="1" x14ac:dyDescent="0.25">
      <c r="A4" s="8"/>
      <c r="B4" s="59" t="s">
        <v>8100</v>
      </c>
      <c r="C4" s="59"/>
      <c r="D4" s="8"/>
      <c r="E4" s="8"/>
      <c r="F4" s="8"/>
      <c r="G4" s="8"/>
    </row>
    <row r="5" spans="1:7" ht="12.95" customHeight="1" x14ac:dyDescent="0.25">
      <c r="A5" s="47" t="s">
        <v>8181</v>
      </c>
      <c r="B5" s="48" t="s">
        <v>8203</v>
      </c>
      <c r="C5" s="8"/>
      <c r="D5" s="8"/>
      <c r="E5" s="8"/>
      <c r="F5" s="8"/>
      <c r="G5" s="8"/>
    </row>
    <row r="6" spans="1:7" ht="12.95" customHeight="1" x14ac:dyDescent="0.25">
      <c r="A6" s="49" t="s">
        <v>8185</v>
      </c>
      <c r="B6" s="50" t="s">
        <v>8204</v>
      </c>
      <c r="C6" s="84">
        <v>20</v>
      </c>
      <c r="D6" s="84"/>
      <c r="E6" s="85">
        <v>20</v>
      </c>
      <c r="F6" s="85"/>
      <c r="G6" s="8"/>
    </row>
    <row r="7" spans="1:7" ht="12.95" customHeight="1" x14ac:dyDescent="0.25">
      <c r="A7" s="49" t="s">
        <v>8187</v>
      </c>
      <c r="B7" s="50" t="s">
        <v>8205</v>
      </c>
      <c r="C7" s="84">
        <v>1.5</v>
      </c>
      <c r="D7" s="84"/>
      <c r="E7" s="85">
        <v>1.5</v>
      </c>
      <c r="F7" s="85"/>
      <c r="G7" s="8"/>
    </row>
    <row r="8" spans="1:7" ht="12.95" customHeight="1" x14ac:dyDescent="0.25">
      <c r="A8" s="49" t="s">
        <v>8189</v>
      </c>
      <c r="B8" s="50" t="s">
        <v>8206</v>
      </c>
      <c r="C8" s="84">
        <v>1</v>
      </c>
      <c r="D8" s="84"/>
      <c r="E8" s="85">
        <v>1</v>
      </c>
      <c r="F8" s="85"/>
      <c r="G8" s="8"/>
    </row>
    <row r="9" spans="1:7" ht="12.95" customHeight="1" x14ac:dyDescent="0.25">
      <c r="A9" s="49" t="s">
        <v>8183</v>
      </c>
      <c r="B9" s="50" t="s">
        <v>8207</v>
      </c>
      <c r="C9" s="84">
        <v>0.2</v>
      </c>
      <c r="D9" s="84"/>
      <c r="E9" s="85">
        <v>0.2</v>
      </c>
      <c r="F9" s="85"/>
      <c r="G9" s="8"/>
    </row>
    <row r="10" spans="1:7" ht="12.95" customHeight="1" x14ac:dyDescent="0.25">
      <c r="A10" s="49" t="s">
        <v>8208</v>
      </c>
      <c r="B10" s="50" t="s">
        <v>8209</v>
      </c>
      <c r="C10" s="84">
        <v>0.6</v>
      </c>
      <c r="D10" s="84"/>
      <c r="E10" s="85">
        <v>0.6</v>
      </c>
      <c r="F10" s="85"/>
      <c r="G10" s="8"/>
    </row>
    <row r="11" spans="1:7" ht="12.95" customHeight="1" x14ac:dyDescent="0.25">
      <c r="A11" s="49" t="s">
        <v>8210</v>
      </c>
      <c r="B11" s="50" t="s">
        <v>8211</v>
      </c>
      <c r="C11" s="84">
        <v>2.5</v>
      </c>
      <c r="D11" s="84"/>
      <c r="E11" s="85">
        <v>2.5</v>
      </c>
      <c r="F11" s="85"/>
      <c r="G11" s="8"/>
    </row>
    <row r="12" spans="1:7" ht="12.95" customHeight="1" x14ac:dyDescent="0.25">
      <c r="A12" s="49" t="s">
        <v>8212</v>
      </c>
      <c r="B12" s="50" t="s">
        <v>8213</v>
      </c>
      <c r="C12" s="84">
        <v>3</v>
      </c>
      <c r="D12" s="84"/>
      <c r="E12" s="85">
        <v>3</v>
      </c>
      <c r="F12" s="85"/>
      <c r="G12" s="8"/>
    </row>
    <row r="13" spans="1:7" ht="12.95" customHeight="1" x14ac:dyDescent="0.25">
      <c r="A13" s="49" t="s">
        <v>8214</v>
      </c>
      <c r="B13" s="50" t="s">
        <v>8215</v>
      </c>
      <c r="C13" s="84">
        <v>8</v>
      </c>
      <c r="D13" s="84"/>
      <c r="E13" s="85">
        <v>8</v>
      </c>
      <c r="F13" s="85"/>
      <c r="G13" s="8"/>
    </row>
    <row r="14" spans="1:7" ht="12.95" customHeight="1" x14ac:dyDescent="0.25">
      <c r="A14" s="49" t="s">
        <v>8216</v>
      </c>
      <c r="B14" s="50" t="s">
        <v>8217</v>
      </c>
      <c r="C14" s="84">
        <v>0</v>
      </c>
      <c r="D14" s="84"/>
      <c r="E14" s="85">
        <v>0</v>
      </c>
      <c r="F14" s="85"/>
      <c r="G14" s="8"/>
    </row>
    <row r="15" spans="1:7" ht="15" customHeight="1" x14ac:dyDescent="0.25">
      <c r="A15" s="8"/>
      <c r="B15" s="52" t="s">
        <v>3727</v>
      </c>
      <c r="C15" s="86">
        <v>36.799999999999997</v>
      </c>
      <c r="D15" s="86"/>
      <c r="E15" s="86">
        <v>36.799999999999997</v>
      </c>
      <c r="F15" s="86"/>
      <c r="G15" s="8"/>
    </row>
    <row r="16" spans="1:7" ht="12" customHeight="1" x14ac:dyDescent="0.25">
      <c r="A16" s="8"/>
      <c r="B16" s="59" t="s">
        <v>8100</v>
      </c>
      <c r="C16" s="59"/>
      <c r="D16" s="8"/>
      <c r="E16" s="8"/>
      <c r="F16" s="8"/>
      <c r="G16" s="8"/>
    </row>
    <row r="17" spans="1:7" ht="12.95" customHeight="1" x14ac:dyDescent="0.25">
      <c r="A17" s="47" t="s">
        <v>8177</v>
      </c>
      <c r="B17" s="48" t="s">
        <v>8218</v>
      </c>
      <c r="C17" s="8"/>
      <c r="D17" s="8"/>
      <c r="E17" s="8"/>
      <c r="F17" s="8"/>
      <c r="G17" s="8"/>
    </row>
    <row r="18" spans="1:7" ht="12.95" customHeight="1" x14ac:dyDescent="0.25">
      <c r="A18" s="49" t="s">
        <v>8179</v>
      </c>
      <c r="B18" s="50" t="s">
        <v>8219</v>
      </c>
      <c r="C18" s="84">
        <v>17.98</v>
      </c>
      <c r="D18" s="84"/>
      <c r="E18" s="85">
        <v>0</v>
      </c>
      <c r="F18" s="85"/>
      <c r="G18" s="8"/>
    </row>
    <row r="19" spans="1:7" ht="12.95" customHeight="1" x14ac:dyDescent="0.25">
      <c r="A19" s="49" t="s">
        <v>8220</v>
      </c>
      <c r="B19" s="50" t="s">
        <v>8221</v>
      </c>
      <c r="C19" s="84">
        <v>3.97</v>
      </c>
      <c r="D19" s="84"/>
      <c r="E19" s="85">
        <v>0</v>
      </c>
      <c r="F19" s="85"/>
      <c r="G19" s="8"/>
    </row>
    <row r="20" spans="1:7" ht="12.95" customHeight="1" x14ac:dyDescent="0.25">
      <c r="A20" s="49" t="s">
        <v>8222</v>
      </c>
      <c r="B20" s="50" t="s">
        <v>8223</v>
      </c>
      <c r="C20" s="84">
        <v>0.86</v>
      </c>
      <c r="D20" s="84"/>
      <c r="E20" s="85">
        <v>0.65</v>
      </c>
      <c r="F20" s="85"/>
      <c r="G20" s="8"/>
    </row>
    <row r="21" spans="1:7" ht="12.95" customHeight="1" x14ac:dyDescent="0.25">
      <c r="A21" s="49" t="s">
        <v>8224</v>
      </c>
      <c r="B21" s="50" t="s">
        <v>8225</v>
      </c>
      <c r="C21" s="84">
        <v>11.07</v>
      </c>
      <c r="D21" s="84"/>
      <c r="E21" s="85">
        <v>8.33</v>
      </c>
      <c r="F21" s="85"/>
      <c r="G21" s="8"/>
    </row>
    <row r="22" spans="1:7" ht="12.95" customHeight="1" x14ac:dyDescent="0.25">
      <c r="A22" s="49" t="s">
        <v>8226</v>
      </c>
      <c r="B22" s="50" t="s">
        <v>8227</v>
      </c>
      <c r="C22" s="84">
        <v>7.0000000000000007E-2</v>
      </c>
      <c r="D22" s="84"/>
      <c r="E22" s="85">
        <v>0.05</v>
      </c>
      <c r="F22" s="85"/>
      <c r="G22" s="8"/>
    </row>
    <row r="23" spans="1:7" ht="12.95" customHeight="1" x14ac:dyDescent="0.25">
      <c r="A23" s="49" t="s">
        <v>8228</v>
      </c>
      <c r="B23" s="50" t="s">
        <v>8229</v>
      </c>
      <c r="C23" s="84">
        <v>0.74</v>
      </c>
      <c r="D23" s="84"/>
      <c r="E23" s="85">
        <v>0.56000000000000005</v>
      </c>
      <c r="F23" s="85"/>
      <c r="G23" s="8"/>
    </row>
    <row r="24" spans="1:7" ht="12.95" customHeight="1" x14ac:dyDescent="0.25">
      <c r="A24" s="49" t="s">
        <v>8230</v>
      </c>
      <c r="B24" s="50" t="s">
        <v>8231</v>
      </c>
      <c r="C24" s="84">
        <v>2.14</v>
      </c>
      <c r="D24" s="84"/>
      <c r="E24" s="85">
        <v>0</v>
      </c>
      <c r="F24" s="85"/>
      <c r="G24" s="8"/>
    </row>
    <row r="25" spans="1:7" ht="12.95" customHeight="1" x14ac:dyDescent="0.25">
      <c r="A25" s="49" t="s">
        <v>8232</v>
      </c>
      <c r="B25" s="50" t="s">
        <v>8233</v>
      </c>
      <c r="C25" s="84">
        <v>0.1</v>
      </c>
      <c r="D25" s="84"/>
      <c r="E25" s="85">
        <v>7.0000000000000007E-2</v>
      </c>
      <c r="F25" s="85"/>
      <c r="G25" s="8"/>
    </row>
    <row r="26" spans="1:7" ht="12.95" customHeight="1" x14ac:dyDescent="0.25">
      <c r="A26" s="49" t="s">
        <v>8234</v>
      </c>
      <c r="B26" s="50" t="s">
        <v>8235</v>
      </c>
      <c r="C26" s="84">
        <v>11.92</v>
      </c>
      <c r="D26" s="84"/>
      <c r="E26" s="85">
        <v>8.9700000000000006</v>
      </c>
      <c r="F26" s="85"/>
      <c r="G26" s="8"/>
    </row>
    <row r="27" spans="1:7" ht="12.95" customHeight="1" x14ac:dyDescent="0.25">
      <c r="A27" s="49" t="s">
        <v>8236</v>
      </c>
      <c r="B27" s="50" t="s">
        <v>8237</v>
      </c>
      <c r="C27" s="84">
        <v>0.03</v>
      </c>
      <c r="D27" s="84"/>
      <c r="E27" s="85">
        <v>0.03</v>
      </c>
      <c r="F27" s="85"/>
      <c r="G27" s="8"/>
    </row>
    <row r="28" spans="1:7" ht="15" customHeight="1" x14ac:dyDescent="0.25">
      <c r="A28" s="8"/>
      <c r="B28" s="52" t="s">
        <v>3727</v>
      </c>
      <c r="C28" s="86">
        <v>48.88</v>
      </c>
      <c r="D28" s="86"/>
      <c r="E28" s="86">
        <v>18.660000000000004</v>
      </c>
      <c r="F28" s="86"/>
      <c r="G28" s="8"/>
    </row>
    <row r="29" spans="1:7" ht="12" customHeight="1" x14ac:dyDescent="0.25">
      <c r="A29" s="8"/>
      <c r="B29" s="59" t="s">
        <v>8100</v>
      </c>
      <c r="C29" s="59"/>
      <c r="D29" s="8"/>
      <c r="E29" s="8"/>
      <c r="F29" s="8"/>
      <c r="G29" s="8"/>
    </row>
    <row r="30" spans="1:7" ht="12.95" customHeight="1" x14ac:dyDescent="0.25">
      <c r="A30" s="47" t="s">
        <v>8191</v>
      </c>
      <c r="B30" s="48" t="s">
        <v>8238</v>
      </c>
      <c r="C30" s="8"/>
      <c r="D30" s="8"/>
      <c r="E30" s="8"/>
      <c r="F30" s="8"/>
      <c r="G30" s="8"/>
    </row>
    <row r="31" spans="1:7" ht="12.95" customHeight="1" x14ac:dyDescent="0.25">
      <c r="A31" s="49" t="s">
        <v>8193</v>
      </c>
      <c r="B31" s="50" t="s">
        <v>8239</v>
      </c>
      <c r="C31" s="84">
        <v>5.49</v>
      </c>
      <c r="D31" s="84"/>
      <c r="E31" s="85">
        <v>4.13</v>
      </c>
      <c r="F31" s="85"/>
      <c r="G31" s="8"/>
    </row>
    <row r="32" spans="1:7" ht="12.95" customHeight="1" x14ac:dyDescent="0.25">
      <c r="A32" s="49" t="s">
        <v>8195</v>
      </c>
      <c r="B32" s="50" t="s">
        <v>8240</v>
      </c>
      <c r="C32" s="84">
        <v>0.13</v>
      </c>
      <c r="D32" s="84"/>
      <c r="E32" s="85">
        <v>0.1</v>
      </c>
      <c r="F32" s="85"/>
      <c r="G32" s="8"/>
    </row>
    <row r="33" spans="1:7" ht="12.95" customHeight="1" x14ac:dyDescent="0.25">
      <c r="A33" s="49" t="s">
        <v>8197</v>
      </c>
      <c r="B33" s="50" t="s">
        <v>8241</v>
      </c>
      <c r="C33" s="84">
        <v>2.36</v>
      </c>
      <c r="D33" s="84"/>
      <c r="E33" s="85">
        <v>1.77</v>
      </c>
      <c r="F33" s="85"/>
      <c r="G33" s="8"/>
    </row>
    <row r="34" spans="1:7" ht="12.95" customHeight="1" x14ac:dyDescent="0.25">
      <c r="A34" s="49" t="s">
        <v>8242</v>
      </c>
      <c r="B34" s="50" t="s">
        <v>8243</v>
      </c>
      <c r="C34" s="84">
        <v>2.97</v>
      </c>
      <c r="D34" s="84"/>
      <c r="E34" s="85">
        <v>2.2400000000000002</v>
      </c>
      <c r="F34" s="85"/>
      <c r="G34" s="8"/>
    </row>
    <row r="35" spans="1:7" ht="12.95" customHeight="1" x14ac:dyDescent="0.25">
      <c r="A35" s="49" t="s">
        <v>8244</v>
      </c>
      <c r="B35" s="50" t="s">
        <v>8245</v>
      </c>
      <c r="C35" s="84">
        <v>0.46</v>
      </c>
      <c r="D35" s="84"/>
      <c r="E35" s="85">
        <v>0.35</v>
      </c>
      <c r="F35" s="85"/>
      <c r="G35" s="8"/>
    </row>
    <row r="36" spans="1:7" ht="15" customHeight="1" x14ac:dyDescent="0.25">
      <c r="A36" s="8"/>
      <c r="B36" s="52" t="s">
        <v>3727</v>
      </c>
      <c r="C36" s="86">
        <v>11.410000000000002</v>
      </c>
      <c r="D36" s="86"/>
      <c r="E36" s="86">
        <v>8.59</v>
      </c>
      <c r="F36" s="86"/>
      <c r="G36" s="8"/>
    </row>
    <row r="37" spans="1:7" ht="12" customHeight="1" x14ac:dyDescent="0.25">
      <c r="A37" s="8"/>
      <c r="B37" s="59" t="s">
        <v>8100</v>
      </c>
      <c r="C37" s="59"/>
      <c r="D37" s="8"/>
      <c r="E37" s="8"/>
      <c r="F37" s="8"/>
      <c r="G37" s="8"/>
    </row>
    <row r="38" spans="1:7" ht="12.95" customHeight="1" x14ac:dyDescent="0.25">
      <c r="A38" s="47" t="s">
        <v>8246</v>
      </c>
      <c r="B38" s="48" t="s">
        <v>8247</v>
      </c>
      <c r="C38" s="8"/>
      <c r="D38" s="8"/>
      <c r="E38" s="8"/>
      <c r="F38" s="8"/>
      <c r="G38" s="8"/>
    </row>
    <row r="39" spans="1:7" ht="12.95" customHeight="1" x14ac:dyDescent="0.25">
      <c r="A39" s="49" t="s">
        <v>8248</v>
      </c>
      <c r="B39" s="50" t="s">
        <v>8249</v>
      </c>
      <c r="C39" s="84">
        <v>17.989999999999998</v>
      </c>
      <c r="D39" s="84"/>
      <c r="E39" s="85">
        <v>6.87</v>
      </c>
      <c r="F39" s="85"/>
      <c r="G39" s="8"/>
    </row>
    <row r="40" spans="1:7" ht="18" customHeight="1" x14ac:dyDescent="0.25">
      <c r="A40" s="49" t="s">
        <v>8250</v>
      </c>
      <c r="B40" s="50" t="s">
        <v>8251</v>
      </c>
      <c r="C40" s="84">
        <v>0.49</v>
      </c>
      <c r="D40" s="84"/>
      <c r="E40" s="85">
        <v>0.37</v>
      </c>
      <c r="F40" s="85"/>
      <c r="G40" s="8"/>
    </row>
    <row r="41" spans="1:7" ht="15" customHeight="1" x14ac:dyDescent="0.25">
      <c r="A41" s="8"/>
      <c r="B41" s="52" t="s">
        <v>3727</v>
      </c>
      <c r="C41" s="86">
        <v>18.479999999999997</v>
      </c>
      <c r="D41" s="86"/>
      <c r="E41" s="86">
        <v>7.24</v>
      </c>
      <c r="F41" s="86"/>
      <c r="G41" s="8"/>
    </row>
    <row r="42" spans="1:7" ht="15" customHeight="1" x14ac:dyDescent="0.25">
      <c r="A42" s="8"/>
      <c r="B42" s="59" t="s">
        <v>8100</v>
      </c>
      <c r="C42" s="59"/>
      <c r="D42" s="59"/>
      <c r="E42" s="8"/>
      <c r="F42" s="8"/>
      <c r="G42" s="8"/>
    </row>
    <row r="43" spans="1:7" ht="20.100000000000001" customHeight="1" x14ac:dyDescent="0.25">
      <c r="A43" s="8"/>
      <c r="B43" s="54" t="s">
        <v>8252</v>
      </c>
      <c r="C43" s="87">
        <v>115.57</v>
      </c>
      <c r="D43" s="87"/>
      <c r="E43" s="87">
        <v>71.290000000000006</v>
      </c>
      <c r="F43" s="87"/>
      <c r="G43" s="8"/>
    </row>
  </sheetData>
  <mergeCells count="70">
    <mergeCell ref="B42:D42"/>
    <mergeCell ref="C43:D43"/>
    <mergeCell ref="E43:F43"/>
    <mergeCell ref="C39:D39"/>
    <mergeCell ref="E39:F39"/>
    <mergeCell ref="C40:D40"/>
    <mergeCell ref="E40:F40"/>
    <mergeCell ref="C41:D41"/>
    <mergeCell ref="E41:F41"/>
    <mergeCell ref="C35:D35"/>
    <mergeCell ref="E35:F35"/>
    <mergeCell ref="C36:D36"/>
    <mergeCell ref="E36:F36"/>
    <mergeCell ref="B37:C37"/>
    <mergeCell ref="C32:D32"/>
    <mergeCell ref="E32:F32"/>
    <mergeCell ref="C33:D33"/>
    <mergeCell ref="E33:F33"/>
    <mergeCell ref="C34:D34"/>
    <mergeCell ref="E34:F34"/>
    <mergeCell ref="C28:D28"/>
    <mergeCell ref="E28:F28"/>
    <mergeCell ref="B29:C29"/>
    <mergeCell ref="C31:D31"/>
    <mergeCell ref="E31:F31"/>
    <mergeCell ref="C25:D25"/>
    <mergeCell ref="E25:F25"/>
    <mergeCell ref="C26:D26"/>
    <mergeCell ref="E26:F26"/>
    <mergeCell ref="C27:D27"/>
    <mergeCell ref="E27:F27"/>
    <mergeCell ref="C22:D22"/>
    <mergeCell ref="E22:F22"/>
    <mergeCell ref="C23:D23"/>
    <mergeCell ref="E23:F23"/>
    <mergeCell ref="C24:D24"/>
    <mergeCell ref="E24:F24"/>
    <mergeCell ref="C19:D19"/>
    <mergeCell ref="E19:F19"/>
    <mergeCell ref="C20:D20"/>
    <mergeCell ref="E20:F20"/>
    <mergeCell ref="C21:D21"/>
    <mergeCell ref="E21:F21"/>
    <mergeCell ref="C15:D15"/>
    <mergeCell ref="E15:F15"/>
    <mergeCell ref="B16:C16"/>
    <mergeCell ref="C18:D18"/>
    <mergeCell ref="E18:F18"/>
    <mergeCell ref="C12:D12"/>
    <mergeCell ref="E12:F12"/>
    <mergeCell ref="C13:D13"/>
    <mergeCell ref="E13:F13"/>
    <mergeCell ref="C14:D14"/>
    <mergeCell ref="E14:F14"/>
    <mergeCell ref="C9:D9"/>
    <mergeCell ref="E9:F9"/>
    <mergeCell ref="C10:D10"/>
    <mergeCell ref="E10:F10"/>
    <mergeCell ref="C11:D11"/>
    <mergeCell ref="E11:F11"/>
    <mergeCell ref="C6:D6"/>
    <mergeCell ref="E6:F6"/>
    <mergeCell ref="C7:D7"/>
    <mergeCell ref="E7:F7"/>
    <mergeCell ref="C8:D8"/>
    <mergeCell ref="E8:F8"/>
    <mergeCell ref="B2:E2"/>
    <mergeCell ref="C3:D3"/>
    <mergeCell ref="E3:F3"/>
    <mergeCell ref="B4:C4"/>
  </mergeCells>
  <pageMargins left="0.51181102362204722" right="0.51181102362204722" top="0.51181102362204722" bottom="0.51181102362204722" header="0" footer="0"/>
  <pageSetup paperSize="9" scale="85" orientation="portrait" r:id="rId1"/>
  <headerFooter>
    <oddFooter>&amp;L&amp;9&amp;A&amp;R&amp;9Página &amp;P de &amp;N</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9</vt:i4>
      </vt:variant>
      <vt:variant>
        <vt:lpstr>Intervalos Nomeados</vt:lpstr>
      </vt:variant>
      <vt:variant>
        <vt:i4>19</vt:i4>
      </vt:variant>
    </vt:vector>
  </HeadingPairs>
  <TitlesOfParts>
    <vt:vector size="28" baseType="lpstr">
      <vt:lpstr>PLANILHA ORCAMENTARIA</vt:lpstr>
      <vt:lpstr>RESUMO</vt:lpstr>
      <vt:lpstr>COMPOSICOES</vt:lpstr>
      <vt:lpstr>COMPOSICOES AUXILIARES</vt:lpstr>
      <vt:lpstr>CURVA ABC SERVICOS</vt:lpstr>
      <vt:lpstr>CURVA ABC INSUMOS</vt:lpstr>
      <vt:lpstr>CRONOGRAMA</vt:lpstr>
      <vt:lpstr>BDI</vt:lpstr>
      <vt:lpstr>ENCARGOS SOCIAIS</vt:lpstr>
      <vt:lpstr>BDI!Area_de_impressao</vt:lpstr>
      <vt:lpstr>'ENCARGOS SOCIAIS'!Area_de_impressao</vt:lpstr>
      <vt:lpstr>'CURVA ABC INSUMOS'!JR_PAGE_ANCHOR_0_1</vt:lpstr>
      <vt:lpstr>JR_PAGE_ANCHOR_0_1</vt:lpstr>
      <vt:lpstr>JR_PAGE_ANCHOR_1_1</vt:lpstr>
      <vt:lpstr>JR_PAGE_ANCHOR_2_1</vt:lpstr>
      <vt:lpstr>JR_PAGE_ANCHOR_3_1</vt:lpstr>
      <vt:lpstr>JR_PAGE_ANCHOR_4_1</vt:lpstr>
      <vt:lpstr>JR_PAGE_ANCHOR_6_1</vt:lpstr>
      <vt:lpstr>JR_PAGE_ANCHOR_7_1</vt:lpstr>
      <vt:lpstr>JR_PAGE_ANCHOR_8_1</vt:lpstr>
      <vt:lpstr>COMPOSICOES!Titulos_de_impressao</vt:lpstr>
      <vt:lpstr>'COMPOSICOES AUXILIARES'!Titulos_de_impressao</vt:lpstr>
      <vt:lpstr>CRONOGRAMA!Titulos_de_impressao</vt:lpstr>
      <vt:lpstr>'CURVA ABC INSUMOS'!Titulos_de_impressao</vt:lpstr>
      <vt:lpstr>'CURVA ABC SERVICOS'!Titulos_de_impressao</vt:lpstr>
      <vt:lpstr>'PLANILHA ORCAMENTARIA'!Titulos_de_impressao</vt:lpstr>
      <vt:lpstr>'CURVA ABC INSUMOS'!VALOR_TOTAL</vt:lpstr>
      <vt:lpstr>VALOR_TOTAL</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2025-11-03T16:46:46Z</dcterms:created>
  <dcterms:modified xsi:type="dcterms:W3CDTF">2025-11-03T16:46:46Z</dcterms:modified>
</cp:coreProperties>
</file>